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74" i="371" l="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21" i="431"/>
  <c r="P16" i="431"/>
  <c r="Q15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P12" i="431"/>
  <c r="Q1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O17" i="431"/>
  <c r="P20" i="431"/>
  <c r="Q19" i="431"/>
  <c r="N8" i="431"/>
  <c r="Q8" i="431"/>
  <c r="C8" i="431"/>
  <c r="F8" i="431"/>
  <c r="D8" i="431"/>
  <c r="L8" i="431"/>
  <c r="O8" i="431"/>
  <c r="J8" i="431"/>
  <c r="G8" i="431"/>
  <c r="K8" i="431"/>
  <c r="P8" i="431"/>
  <c r="I8" i="431"/>
  <c r="E8" i="431"/>
  <c r="H8" i="431"/>
  <c r="M8" i="431"/>
  <c r="S19" i="431" l="1"/>
  <c r="R19" i="431"/>
  <c r="S18" i="431"/>
  <c r="R18" i="431"/>
  <c r="R14" i="431"/>
  <c r="S14" i="431"/>
  <c r="R10" i="431"/>
  <c r="S10" i="431"/>
  <c r="S11" i="431"/>
  <c r="R11" i="431"/>
  <c r="S21" i="431"/>
  <c r="R21" i="431"/>
  <c r="S17" i="431"/>
  <c r="R17" i="431"/>
  <c r="R13" i="431"/>
  <c r="S13" i="431"/>
  <c r="S9" i="431"/>
  <c r="R9" i="431"/>
  <c r="R20" i="431"/>
  <c r="S20" i="431"/>
  <c r="R16" i="431"/>
  <c r="S16" i="431"/>
  <c r="R12" i="431"/>
  <c r="S12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G3" i="342" l="1"/>
  <c r="D3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C16" i="414"/>
  <c r="D16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<sst xmlns="http://schemas.openxmlformats.org/spreadsheetml/2006/main" count="81486" uniqueCount="9758">
  <si>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</si>
  <si>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</si>
  <si>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</si>
  <si>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</si>
  <si>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</si>
  <si>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</si>
  <si>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</si>
  <si>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</si>
  <si>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</si>
  <si>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</si>
  <si>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</si>
  <si>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</si>
  <si>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</si>
  <si>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</si>
  <si>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</si>
  <si>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</si>
  <si>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</si>
  <si>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</si>
  <si>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</si>
  <si>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</si>
  <si>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</si>
  <si>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</si>
  <si>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</si>
  <si>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</si>
  <si>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</si>
  <si>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</si>
  <si>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</si>
  <si>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</si>
  <si>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</si>
  <si>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</si>
  <si>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</si>
  <si>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</si>
  <si>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</si>
  <si>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</si>
  <si>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</si>
  <si>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</si>
  <si>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</si>
  <si>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</si>
  <si>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</si>
  <si>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</si>
  <si>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</si>
  <si>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</si>
  <si>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</si>
  <si>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</si>
  <si>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</si>
  <si>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</si>
  <si>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</si>
  <si>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</si>
  <si>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</si>
  <si>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</si>
  <si>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</si>
  <si>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</si>
  <si>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</si>
  <si>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</si>
  <si>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</si>
  <si>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</si>
  <si>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</si>
  <si>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</si>
  <si>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</si>
  <si>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</si>
  <si>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</si>
  <si>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</si>
  <si>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</si>
  <si>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</si>
  <si>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</si>
  <si>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</si>
  <si>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</si>
  <si>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</si>
  <si>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</si>
  <si>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</si>
  <si>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</si>
  <si>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</si>
  <si>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</si>
  <si>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</si>
  <si>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</si>
  <si>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</si>
  <si>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</si>
  <si>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</si>
  <si>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</si>
  <si>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</si>
  <si>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</si>
  <si>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</si>
  <si>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</si>
  <si>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</si>
  <si>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</si>
  <si>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</si>
  <si>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</si>
  <si>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</si>
  <si>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</si>
  <si>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</si>
  <si>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</si>
  <si>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</si>
  <si>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</si>
  <si>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</si>
  <si>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</si>
  <si>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</si>
  <si>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</si>
  <si>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</si>
  <si>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</si>
  <si>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</si>
  <si>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</si>
  <si>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</si>
  <si>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</si>
  <si>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</si>
  <si>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</si>
  <si>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</si>
  <si>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</si>
  <si>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</si>
  <si>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</si>
  <si>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</si>
  <si>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</si>
  <si>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</si>
  <si>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</si>
  <si>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</si>
  <si>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</si>
  <si>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</si>
  <si>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</si>
  <si>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</si>
  <si>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</si>
  <si>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</si>
  <si>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</si>
  <si>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</si>
  <si>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</si>
  <si>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</si>
  <si>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</si>
  <si>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</si>
  <si>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</si>
  <si>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</si>
  <si>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</si>
  <si>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</si>
  <si>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</si>
  <si>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</si>
  <si>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</si>
  <si>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</si>
  <si>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</si>
  <si>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</si>
  <si>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</si>
  <si>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</si>
  <si>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</si>
  <si>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</si>
  <si>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</si>
  <si>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</si>
  <si>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</si>
  <si>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</si>
  <si>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</si>
  <si>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</si>
  <si>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</si>
  <si>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</si>
  <si>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</si>
  <si>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</si>
  <si>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</si>
  <si>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</si>
  <si>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</si>
  <si>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</si>
  <si>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</si>
  <si>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</si>
  <si>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</si>
  <si>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</si>
  <si>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</si>
  <si>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</si>
  <si>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</si>
  <si>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</si>
  <si>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</si>
  <si>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</si>
  <si>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</si>
  <si>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</si>
  <si>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</si>
  <si>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</si>
  <si>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</si>
  <si>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</si>
  <si>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</si>
  <si>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</si>
  <si>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</si>
  <si>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</si>
  <si>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</si>
  <si>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</si>
  <si>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</si>
  <si>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</si>
  <si>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</si>
  <si>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</si>
  <si>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</si>
  <si>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</si>
  <si>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</si>
  <si>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</si>
  <si>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</si>
  <si>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</si>
  <si>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</si>
  <si>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</si>
  <si>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</si>
  <si>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</si>
  <si>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</si>
  <si>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</si>
  <si>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</si>
  <si>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</si>
  <si>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</si>
  <si>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</si>
  <si>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</si>
  <si>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</si>
  <si>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</si>
  <si>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</si>
  <si>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</si>
  <si>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</si>
  <si>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</si>
  <si>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</si>
  <si>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</si>
  <si>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</si>
  <si>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</si>
  <si>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</si>
  <si>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</si>
  <si>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</si>
  <si>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</si>
  <si>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</si>
  <si>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</si>
  <si>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</si>
  <si>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</si>
  <si>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</si>
  <si>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</si>
  <si>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</si>
  <si>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</si>
  <si>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</si>
  <si>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</si>
  <si>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</si>
  <si>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</si>
  <si>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</si>
  <si>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</si>
  <si>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</si>
  <si>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</si>
  <si>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</si>
  <si>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</si>
  <si>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</si>
  <si>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</si>
  <si>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</si>
  <si>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</si>
  <si>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</si>
  <si>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</si>
  <si>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</si>
  <si>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</si>
  <si>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</si>
  <si>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</si>
  <si>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</si>
  <si>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</si>
  <si>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</si>
  <si>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</si>
  <si>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</si>
  <si>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</si>
  <si>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</si>
  <si>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</si>
  <si>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</si>
  <si>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</si>
  <si>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</si>
  <si>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</si>
  <si>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</si>
  <si>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</si>
  <si>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</si>
  <si>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</si>
  <si>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</si>
  <si>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</si>
  <si>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</si>
  <si>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</si>
  <si>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</si>
  <si>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</si>
  <si>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</si>
  <si>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</si>
  <si>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</si>
  <si>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</si>
  <si>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</si>
  <si>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</si>
  <si>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</si>
  <si>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</si>
  <si>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</si>
  <si>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</si>
  <si>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</si>
  <si>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</si>
  <si>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</si>
  <si>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</si>
  <si>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</si>
  <si>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</si>
  <si>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</si>
  <si>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</si>
  <si>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</si>
  <si>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</si>
  <si>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</si>
  <si>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</si>
  <si>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</si>
  <si>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</si>
  <si>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</si>
  <si>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</si>
  <si>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</si>
  <si>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</si>
  <si>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</si>
  <si>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</si>
  <si>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</si>
  <si>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</si>
  <si>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</si>
  <si>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</si>
  <si>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</si>
  <si>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</si>
  <si>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</si>
  <si>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</si>
  <si>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</si>
  <si>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</si>
  <si>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</si>
  <si>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</si>
  <si>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</si>
  <si>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</si>
  <si>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</si>
  <si>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</si>
  <si>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</si>
  <si>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</si>
  <si>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</si>
  <si>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</si>
  <si>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</si>
  <si>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</si>
  <si>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</si>
  <si>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</si>
  <si>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</si>
  <si>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</si>
  <si>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</si>
  <si>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</si>
  <si>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</si>
  <si>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</si>
  <si>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</si>
  <si>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</si>
  <si>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</si>
  <si>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</si>
  <si>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</si>
  <si>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</si>
  <si>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</si>
  <si>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</si>
  <si>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</si>
  <si>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</si>
  <si>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</si>
  <si>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</si>
  <si>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</si>
  <si>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</si>
  <si>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</si>
  <si>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</si>
  <si>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</si>
  <si>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</si>
  <si>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</si>
  <si>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</si>
  <si>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</si>
  <si>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</si>
  <si>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</si>
  <si>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</si>
  <si>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</si>
  <si>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</si>
  <si>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</si>
  <si>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</si>
  <si>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</si>
  <si>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</si>
  <si>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</si>
  <si>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</si>
  <si>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</si>
  <si>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</si>
  <si>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</si>
  <si>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</si>
  <si>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</si>
  <si>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</si>
  <si>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</si>
  <si>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</si>
  <si>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</si>
  <si>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</si>
  <si>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</si>
  <si>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</si>
  <si>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</si>
  <si>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</si>
  <si>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</si>
  <si>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</si>
  <si>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</si>
  <si>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</si>
  <si>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</si>
  <si>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</si>
  <si>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</si>
  <si>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</si>
  <si>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</si>
  <si>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</si>
  <si>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</si>
  <si>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</si>
  <si>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</si>
  <si>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</si>
  <si>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</si>
  <si>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</si>
  <si>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</si>
  <si>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</si>
  <si>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</si>
  <si>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</si>
  <si>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</si>
  <si>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</si>
  <si>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</si>
  <si>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</si>
  <si>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</si>
  <si>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</si>
  <si>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</si>
  <si>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</si>
  <si>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</si>
  <si>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</si>
  <si>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</si>
  <si>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</si>
  <si>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</si>
  <si>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</si>
  <si>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</si>
  <si>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</si>
  <si>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</si>
  <si>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</si>
  <si>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</si>
  <si>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</si>
  <si>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</si>
  <si>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</si>
  <si>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</si>
  <si>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</si>
  <si>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</si>
  <si>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</si>
  <si>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</si>
  <si>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</si>
  <si>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</si>
  <si>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</si>
  <si>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</si>
  <si>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</si>
  <si>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</si>
  <si>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</si>
  <si>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</si>
  <si>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</si>
  <si>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</si>
  <si>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</si>
  <si>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</si>
  <si>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</si>
  <si>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</si>
  <si>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</si>
  <si>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</si>
  <si>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</si>
  <si>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</si>
  <si>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</si>
  <si>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</si>
  <si>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</si>
  <si>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</si>
  <si>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</si>
  <si>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</si>
  <si>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</si>
  <si>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</si>
  <si>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</si>
  <si>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</si>
  <si>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</si>
  <si>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</si>
  <si>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</si>
  <si>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</si>
  <si>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</si>
  <si>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</si>
  <si>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</si>
  <si>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</si>
  <si>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</si>
  <si>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</si>
  <si>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</si>
  <si>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</si>
  <si>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</si>
  <si>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</si>
  <si>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</si>
  <si>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</si>
  <si>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</si>
  <si>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</si>
  <si>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</si>
  <si>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</si>
  <si>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</si>
  <si>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</si>
  <si>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</si>
  <si>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</si>
  <si>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</si>
  <si>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</si>
  <si>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</si>
  <si>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</si>
  <si>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</si>
  <si>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</si>
  <si>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</si>
  <si>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</si>
  <si>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</si>
  <si>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</si>
  <si>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</si>
  <si>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</si>
  <si>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</si>
  <si>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</si>
  <si>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</si>
  <si>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</si>
  <si>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</si>
  <si>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</si>
  <si>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</si>
  <si>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</si>
  <si>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</si>
  <si>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</si>
  <si>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</si>
  <si>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</si>
  <si>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</si>
  <si>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</si>
  <si>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</si>
  <si>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</si>
  <si>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</si>
  <si>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</si>
  <si>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</si>
  <si>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</si>
  <si>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</si>
  <si>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</si>
  <si>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</si>
  <si>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</si>
  <si>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</si>
  <si>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</si>
  <si>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</si>
  <si>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</si>
  <si>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</si>
  <si>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</si>
  <si>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</si>
  <si>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</si>
  <si>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</si>
  <si>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</si>
  <si>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</si>
  <si>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</si>
  <si>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</si>
  <si>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</si>
  <si>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</si>
  <si>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</si>
  <si>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</si>
  <si>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</si>
  <si>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</si>
  <si>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</si>
  <si>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</si>
  <si>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</si>
  <si>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</si>
  <si>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</si>
  <si>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</si>
  <si>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</si>
  <si>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</si>
  <si>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</si>
  <si>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</si>
  <si>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</si>
  <si>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</si>
  <si>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</si>
  <si>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</si>
  <si>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</si>
  <si>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</si>
  <si>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</si>
  <si>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</si>
  <si>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</si>
  <si>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</si>
  <si>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</si>
  <si>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</si>
  <si>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</si>
  <si>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</si>
  <si>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</si>
  <si>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</si>
  <si>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</si>
  <si>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</si>
  <si>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</si>
  <si>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</si>
  <si>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</si>
  <si>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</si>
  <si>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</si>
  <si>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</si>
  <si>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</si>
  <si>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</si>
  <si>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</si>
  <si>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</si>
  <si>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</si>
  <si>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</si>
  <si>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</si>
  <si>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</si>
  <si>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</si>
  <si>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</si>
  <si>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</si>
  <si>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</si>
  <si>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</si>
  <si>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</si>
  <si>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</si>
  <si>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</si>
  <si>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</si>
  <si>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</si>
  <si>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</si>
  <si>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</si>
  <si>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</si>
  <si>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</si>
  <si>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</si>
  <si>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</si>
  <si>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</si>
  <si>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</si>
  <si>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</si>
  <si>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</si>
  <si>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</si>
  <si>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</si>
  <si>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</si>
  <si>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</si>
  <si>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</si>
  <si>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</si>
  <si>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</si>
  <si>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</si>
  <si>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</si>
  <si>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</si>
  <si>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</si>
  <si>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</si>
  <si>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</si>
  <si>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</si>
  <si>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</si>
  <si>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</si>
  <si>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</si>
  <si>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</si>
  <si>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</si>
  <si>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</si>
  <si>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</si>
  <si>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</si>
  <si>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</si>
  <si>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</si>
  <si>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</si>
  <si>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</si>
  <si>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</si>
  <si>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</si>
  <si>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</si>
  <si>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</si>
  <si>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</si>
  <si>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</si>
  <si>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</si>
  <si>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</si>
  <si>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</si>
  <si>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</si>
  <si>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</si>
  <si>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</si>
  <si>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</si>
  <si>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</si>
  <si>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</si>
  <si>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</si>
  <si>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</si>
  <si>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</si>
  <si>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</si>
  <si>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</si>
  <si>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</si>
  <si>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</si>
  <si>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</si>
  <si>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</si>
  <si>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</si>
  <si>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</si>
  <si>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</si>
  <si>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</si>
  <si>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</si>
  <si>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</si>
  <si>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</si>
  <si>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</si>
  <si>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AMBROBENE 7.5MG/ML</t>
  </si>
  <si>
    <t>SOL 1X100ML</t>
  </si>
  <si>
    <t>AMICLOTON</t>
  </si>
  <si>
    <t>TBL 30</t>
  </si>
  <si>
    <t>ANALGIN</t>
  </si>
  <si>
    <t>INJ SOL 5X5ML</t>
  </si>
  <si>
    <t>APAURIN</t>
  </si>
  <si>
    <t>INJ 10X2ML/10MG</t>
  </si>
  <si>
    <t>APO-ALLOPURINOL</t>
  </si>
  <si>
    <t>POR TBL NOB 100X100MG</t>
  </si>
  <si>
    <t>APO-AMLO 10</t>
  </si>
  <si>
    <t>APO-AMLO 5</t>
  </si>
  <si>
    <t>AQUA PRO INJECTIONE ARDEAPHARMA</t>
  </si>
  <si>
    <t>INF 1X250ML</t>
  </si>
  <si>
    <t>AQUA PRO INJECTIONE BRAUN</t>
  </si>
  <si>
    <t>PAR LQF 20X100ML-PE</t>
  </si>
  <si>
    <t>ARDEANUTRISOL G 40</t>
  </si>
  <si>
    <t>INF 1X80ML</t>
  </si>
  <si>
    <t>400G/L INF SOL 20X80ML</t>
  </si>
  <si>
    <t>ATENOLOL AL 25</t>
  </si>
  <si>
    <t>POR TBL NOB 30X25MG</t>
  </si>
  <si>
    <t>ATENOLOL AL 50</t>
  </si>
  <si>
    <t>POR TBL NOB 30X50MG</t>
  </si>
  <si>
    <t>ATROVENT 0.025%</t>
  </si>
  <si>
    <t>INH SOL 1X20ML</t>
  </si>
  <si>
    <t>BERODUAL</t>
  </si>
  <si>
    <t>INH LIQ 1X20ML</t>
  </si>
  <si>
    <t>BETALOC ZOK 25 MG</t>
  </si>
  <si>
    <t>TBL RET 28X25MG</t>
  </si>
  <si>
    <t>BETALOC ZOK 50MG</t>
  </si>
  <si>
    <t>TBL RET 30X50MG</t>
  </si>
  <si>
    <t>BIGITAL 10 MG/10 MG</t>
  </si>
  <si>
    <t>TBL NOB 30X10MG/10MG</t>
  </si>
  <si>
    <t>BISOPROLOL MYLAN 5 MG</t>
  </si>
  <si>
    <t>POR TBL FLM 30X5MG</t>
  </si>
  <si>
    <t>BRAUNOVIDON MAST</t>
  </si>
  <si>
    <t>UNG 1X100GM-TUBA</t>
  </si>
  <si>
    <t>DRM UNG 1X250GM</t>
  </si>
  <si>
    <t>BROMHEXIN 8 BERLIN-CHEMIE</t>
  </si>
  <si>
    <t>DRG 25X8MG</t>
  </si>
  <si>
    <t>BURONIL 25 MG</t>
  </si>
  <si>
    <t>POR TBL OBD 50X25MG</t>
  </si>
  <si>
    <t>CALCIUM RESONIUM</t>
  </si>
  <si>
    <t>POR+RCT PLV SUS 300GM</t>
  </si>
  <si>
    <t>CALTRATE PLUS</t>
  </si>
  <si>
    <t>POR TBL FLM 30</t>
  </si>
  <si>
    <t>CARAMLO 5 MG/8 MG TABLETY</t>
  </si>
  <si>
    <t>POR TBL NOB 28</t>
  </si>
  <si>
    <t>CARDILAN</t>
  </si>
  <si>
    <t>TBL 100X175MG</t>
  </si>
  <si>
    <t>CARVESAN 6,25</t>
  </si>
  <si>
    <t>POR TBL NOB 30X6,25MG</t>
  </si>
  <si>
    <t>CARZAP 16 MG</t>
  </si>
  <si>
    <t>POR TBL NOB 28X16MG</t>
  </si>
  <si>
    <t>CAVINTON</t>
  </si>
  <si>
    <t>TBL 50X5MG</t>
  </si>
  <si>
    <t>CITALEC 20 ZENTIVA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</si>
  <si>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</si>
  <si>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</si>
  <si>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</si>
  <si>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</si>
  <si>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</si>
  <si>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</si>
  <si>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</si>
  <si>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</si>
  <si>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</si>
  <si>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</si>
  <si>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</si>
  <si>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</si>
  <si>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POR TBL NOB60X200MG</t>
  </si>
  <si>
    <t>DEGAN</t>
  </si>
  <si>
    <t>TBL 40X10MG</t>
  </si>
  <si>
    <t>INJ 50X2ML/10MG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</si>
  <si>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</si>
  <si>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</si>
  <si>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</si>
  <si>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</si>
  <si>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</si>
  <si>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</si>
  <si>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</si>
  <si>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</si>
  <si>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</si>
  <si>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</si>
  <si>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</si>
  <si>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DIPIDOLOR</t>
  </si>
  <si>
    <t>INJ 5X2ML 7.5MG/ML</t>
  </si>
  <si>
    <t>DITHIADEN</t>
  </si>
  <si>
    <t>TBL 20X2MG</t>
  </si>
  <si>
    <t>DOLMINA 50</t>
  </si>
  <si>
    <t>TBL OBD 30X50MG</t>
  </si>
  <si>
    <t>DOLMINA INJ.</t>
  </si>
  <si>
    <t>INJ 5X3ML/75MG</t>
  </si>
  <si>
    <t>DUPHALAC</t>
  </si>
  <si>
    <t>667MG/ML POR SOL 1X500ML HDP</t>
  </si>
  <si>
    <t>DUROGESIC 50MCG/H</t>
  </si>
  <si>
    <t>EMP 5X5MG(20CM2)</t>
  </si>
  <si>
    <t>DUSPATALIN RETARD</t>
  </si>
  <si>
    <t>POR CPS RDR 30X200MG</t>
  </si>
  <si>
    <t>DZ BRAUNOL 1 L</t>
  </si>
  <si>
    <t>DZ BRAUNOL 250 ML</t>
  </si>
  <si>
    <t>DZ OCTENISEPT 250 ml</t>
  </si>
  <si>
    <t>sprej</t>
  </si>
  <si>
    <t>DZ OCTENISEPT drm. sol. 250 ml</t>
  </si>
  <si>
    <t>DRM SOL 1X250ML</t>
  </si>
  <si>
    <t>DZ PRONTODERM ROZTOK 5L</t>
  </si>
  <si>
    <t>DZ PRONTORAL 250ML</t>
  </si>
  <si>
    <t>DZ TRIXO LIND 500ML</t>
  </si>
  <si>
    <t>ELENIUM</t>
  </si>
  <si>
    <t>TBL OBD 20X10MG</t>
  </si>
  <si>
    <t>ENELBIN 100 RETARD</t>
  </si>
  <si>
    <t>TBL RET 100X100MG</t>
  </si>
  <si>
    <t>ENSURE PLUS PŘÍCHUŤ JAHODA</t>
  </si>
  <si>
    <t>POR SOL 1X220ML</t>
  </si>
  <si>
    <t>ENTEROL</t>
  </si>
  <si>
    <t>POR CPS DUR 50X250MG</t>
  </si>
  <si>
    <t>POR CPS DUR 30X250MG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</si>
  <si>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</si>
  <si>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</si>
  <si>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</si>
  <si>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</si>
  <si>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</si>
  <si>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</si>
  <si>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</si>
  <si>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</si>
  <si>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</si>
  <si>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</si>
  <si>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</si>
  <si>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</si>
  <si>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</si>
  <si>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</si>
  <si>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</si>
  <si>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</si>
  <si>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150</t>
  </si>
  <si>
    <t>TBL 100X150RG</t>
  </si>
  <si>
    <t>EUTHYROX 50</t>
  </si>
  <si>
    <t>TBL 100X50RG</t>
  </si>
  <si>
    <t>EXACYL</t>
  </si>
  <si>
    <t>INJ 5X5ML/500MG</t>
  </si>
  <si>
    <t>FLORSALMIN</t>
  </si>
  <si>
    <t>GTT 1X50ML</t>
  </si>
  <si>
    <t>FORTRANS</t>
  </si>
  <si>
    <t>PLV 1X4(SACKY)</t>
  </si>
  <si>
    <t>FRAXIPARIN MULTI</t>
  </si>
  <si>
    <t>INJ 10X5ML/47.5KU</t>
  </si>
  <si>
    <t>FRAXIPARINE</t>
  </si>
  <si>
    <t>INJ SOL 10X0.3ML</t>
  </si>
  <si>
    <t>INJ SOL 10X0.6ML</t>
  </si>
  <si>
    <t>INJ SOL 10X0.4ML</t>
  </si>
  <si>
    <t>FRAXIPARINE FORTE</t>
  </si>
  <si>
    <t>INJ 10X0.8ML/15.2KU</t>
  </si>
  <si>
    <t>FURON</t>
  </si>
  <si>
    <t>TBL 50X40MG</t>
  </si>
  <si>
    <t>FURORESE 125</t>
  </si>
  <si>
    <t>TBL 30X125MG</t>
  </si>
  <si>
    <t>FURORESE 40</t>
  </si>
  <si>
    <t>TBL 100X40MG</t>
  </si>
  <si>
    <t>FUROSEMID BIOTIKA</t>
  </si>
  <si>
    <t>INJ 5X2ML/20MG</t>
  </si>
  <si>
    <t>GERATAM 3 G</t>
  </si>
  <si>
    <t>INJ SOL 4X15ML/3GM</t>
  </si>
  <si>
    <t>GLUKÓZA 10 BRAUN</t>
  </si>
  <si>
    <t>INF SOL 10X500ML-PE</t>
  </si>
  <si>
    <t>GLUKÓZA 20 BRAUN</t>
  </si>
  <si>
    <t>GLUKÓZA 5 BRAUN</t>
  </si>
  <si>
    <t>INF SOL 10X250ML-PE</t>
  </si>
  <si>
    <t>INF SOL 20X100ML-PE</t>
  </si>
  <si>
    <t>GOPTEN</t>
  </si>
  <si>
    <t>0,5MG CPS DUR 28</t>
  </si>
  <si>
    <t>GUTRON 5MG</t>
  </si>
  <si>
    <t>HELICID 20 ZENTIVA</t>
  </si>
  <si>
    <t>POR CPS ETD 90X20MG</t>
  </si>
  <si>
    <t>HEPAROID LECIVA</t>
  </si>
  <si>
    <t>UNG 1X30GM</t>
  </si>
  <si>
    <t>HIRUDOID</t>
  </si>
  <si>
    <t>DRM CRM 1X40GM</t>
  </si>
  <si>
    <t>DRM GEL 1X40GM</t>
  </si>
  <si>
    <t>HIRUDOID FORTE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</si>
  <si>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</si>
  <si>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</si>
  <si>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</si>
  <si>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</si>
  <si>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</si>
  <si>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</si>
  <si>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</si>
  <si>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</si>
  <si>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</si>
  <si>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</si>
  <si>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</si>
  <si>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</si>
  <si>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</si>
  <si>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</si>
  <si>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IMODIUM</t>
  </si>
  <si>
    <t>2MG CPS DUR 20</t>
  </si>
  <si>
    <t>POR CPS DUR 8X2MG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</si>
  <si>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</si>
  <si>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</si>
  <si>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</si>
  <si>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</si>
  <si>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</si>
  <si>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</si>
  <si>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</si>
  <si>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</si>
  <si>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</si>
  <si>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</si>
  <si>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ISOLYTE  FFX - VAK</t>
  </si>
  <si>
    <t>INF SOL 10X1000ML Freeflex</t>
  </si>
  <si>
    <t>ISOLYTE BP - PLAST. LÁHEV</t>
  </si>
  <si>
    <t xml:space="preserve">INF SOL 10X1000ML KP </t>
  </si>
  <si>
    <t>ISOPTIN</t>
  </si>
  <si>
    <t>80MG TBL FLM 50</t>
  </si>
  <si>
    <t>ISOPTIN SR 240 MG</t>
  </si>
  <si>
    <t>POR TBL PRO 30X240MG</t>
  </si>
  <si>
    <t>KALIUM CHLORATUM BIOMEDICA</t>
  </si>
  <si>
    <t>POR TBLFLM100X500MG</t>
  </si>
  <si>
    <t>KALIUMCHLORID 7.45% BRAUN</t>
  </si>
  <si>
    <t>INF CNC SOL 20X100ML</t>
  </si>
  <si>
    <t>KANAVIT</t>
  </si>
  <si>
    <t>GTT 1X5ML 20MG/ML</t>
  </si>
  <si>
    <t>INJ 5X1ML/10MG</t>
  </si>
  <si>
    <t>KINITO 50 MG, POTAHOVANÉ TABLETY</t>
  </si>
  <si>
    <t>POR TBL FLM 100X50MG</t>
  </si>
  <si>
    <t>KL AQUA PURIF. BAG IN BOX 5 l</t>
  </si>
  <si>
    <t>KL BENZINUM 500 ml/330g HVLP</t>
  </si>
  <si>
    <t>KL ETHANOL.C.BENZINO 160G</t>
  </si>
  <si>
    <t>KL ETHANOLUM BENZ.DENAT. 500ml /400g/</t>
  </si>
  <si>
    <t>KL CHLADIVE MAZANI 450 g FAGRON</t>
  </si>
  <si>
    <t>KL POLYSAN, OL.HELIANTHI AA AD 100G</t>
  </si>
  <si>
    <t>KL PRIPRAVEK</t>
  </si>
  <si>
    <t>KL SUPP.BISACODYLI 0,01G  50KS</t>
  </si>
  <si>
    <t>KL SUPP.BISACODYLI 0,01G 100KS</t>
  </si>
  <si>
    <t>KL VASELINUM ALBUM, 20G</t>
  </si>
  <si>
    <t>Klysma salinické 10x135ml</t>
  </si>
  <si>
    <t>LAGOSA</t>
  </si>
  <si>
    <t>DRG 50X150MG</t>
  </si>
  <si>
    <t>LERIVON</t>
  </si>
  <si>
    <t>TBL 30X10MG</t>
  </si>
  <si>
    <t>LETROX 125</t>
  </si>
  <si>
    <t>POR TBL NOB 100X125MCG</t>
  </si>
  <si>
    <t>LEXAURIN 1,5</t>
  </si>
  <si>
    <t>POR TBL NOB 30X1.5MG</t>
  </si>
  <si>
    <t>LEXAURIN 3</t>
  </si>
  <si>
    <t>3MG TBL NOB 30</t>
  </si>
  <si>
    <t>LOKREN 20 MG</t>
  </si>
  <si>
    <t>POR TBL FLM 28X20MG</t>
  </si>
  <si>
    <t>LOZAP 50 ZENTIVA</t>
  </si>
  <si>
    <t>POR TBLFLM 90X50MG</t>
  </si>
  <si>
    <t>POR TBL FLM 30X50MG</t>
  </si>
  <si>
    <t>LOZAP H</t>
  </si>
  <si>
    <t>MABRON</t>
  </si>
  <si>
    <t>INJ SOL 5X2ML</t>
  </si>
  <si>
    <t>MAGNESII LACTICI 0,5 TBL. MEDICAMENTA</t>
  </si>
  <si>
    <t>TBL NOB 50X0,5GM</t>
  </si>
  <si>
    <t>TBL NOB 100X0,5GM</t>
  </si>
  <si>
    <t>MAGNESIUM SULFURICUM BIOTIKA</t>
  </si>
  <si>
    <t>INJ 5X10ML 10%</t>
  </si>
  <si>
    <t>INJ 5X10ML 20%</t>
  </si>
  <si>
    <t>MEDRACET 37,5 MG/325 MG</t>
  </si>
  <si>
    <t>POR TBL NOB 30</t>
  </si>
  <si>
    <t>MESOCAIN</t>
  </si>
  <si>
    <t>GEL 1X20GM</t>
  </si>
  <si>
    <t>INJ 10X10ML 1%</t>
  </si>
  <si>
    <t>MO LAHEV NA OXIPER 1 l</t>
  </si>
  <si>
    <t>MODURETIC</t>
  </si>
  <si>
    <t>MONOTAB SR</t>
  </si>
  <si>
    <t>POR TBL PRO20X100MG</t>
  </si>
  <si>
    <t>MORPHIN BIOTIKA 1%</t>
  </si>
  <si>
    <t>INJ 10X1ML/10MG</t>
  </si>
  <si>
    <t>NEODOLPASSE</t>
  </si>
  <si>
    <t>INF 10X250ML</t>
  </si>
  <si>
    <t>NORADRENALIN LECIVA</t>
  </si>
  <si>
    <t>NOVALGIN</t>
  </si>
  <si>
    <t>TBL OBD 20X500MG</t>
  </si>
  <si>
    <t>INJ 5X5ML/2500MG</t>
  </si>
  <si>
    <t>NOVORAPID 100 U/ML</t>
  </si>
  <si>
    <t>INJ SOL 1X10ML</t>
  </si>
  <si>
    <t>PANCREOLAN FORTE</t>
  </si>
  <si>
    <t>TBL ENT 30X220MG</t>
  </si>
  <si>
    <t>POR TBL ENT 60X220MG</t>
  </si>
  <si>
    <t>PARACETAMOL KABI 10MG/ML</t>
  </si>
  <si>
    <t>INF SOL 10X100ML/1000MG</t>
  </si>
  <si>
    <t>PARALEN 500</t>
  </si>
  <si>
    <t>POR TBL NOB 24X500MG</t>
  </si>
  <si>
    <t>PATENTBLAU V - MIMOŘ.DOVOZ!!!</t>
  </si>
  <si>
    <t>INJ 5X2ML/50MG</t>
  </si>
  <si>
    <t>PLASMALYTE ROZTOK S GLUKOZOU 5%</t>
  </si>
  <si>
    <t>INF SOL 10X1000ML</t>
  </si>
  <si>
    <t>PREGABALIN SANDOZ 75 MG</t>
  </si>
  <si>
    <t>POR CPS DUR 14X75MG</t>
  </si>
  <si>
    <t>PRESTARIUM NEO</t>
  </si>
  <si>
    <t>PRESTARIUM NEO COMBI 5mg/1,25mg</t>
  </si>
  <si>
    <t>QUAMATEL</t>
  </si>
  <si>
    <t>INJ SIC 5X20MG+SOLV</t>
  </si>
  <si>
    <t>RANITAL</t>
  </si>
  <si>
    <t>RIVOCOR 5</t>
  </si>
  <si>
    <t>ROWATINEX</t>
  </si>
  <si>
    <t>GTT 1X10ML</t>
  </si>
  <si>
    <t>RYTMONORM 150MG</t>
  </si>
  <si>
    <t>TBL FLM 50</t>
  </si>
  <si>
    <t>SANDOSTATIN 0.1 MG/ML</t>
  </si>
  <si>
    <t>INJ SOL 5X1ML/0.1MG</t>
  </si>
  <si>
    <t>SANVAL 10 MG</t>
  </si>
  <si>
    <t>POR TBL FLM 100X10MG</t>
  </si>
  <si>
    <t>SERETIDE DISKUS 50/100</t>
  </si>
  <si>
    <t>INH PLV 60X50/100RG</t>
  </si>
  <si>
    <t>SEROPRAM</t>
  </si>
  <si>
    <t>INF 5X0.5ML/20MG</t>
  </si>
  <si>
    <t>SIOFOR 500</t>
  </si>
  <si>
    <t>TBL OBD 60X500MG</t>
  </si>
  <si>
    <t>SOLIAN 200 MG</t>
  </si>
  <si>
    <t>TBL 30X200MG</t>
  </si>
  <si>
    <t>SOLU-MEDROL</t>
  </si>
  <si>
    <t>INJ SIC 1X40MG+1ML</t>
  </si>
  <si>
    <t>SOLUVIT N PRO INFUS.</t>
  </si>
  <si>
    <t>INJ SIC 10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</si>
  <si>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</si>
  <si>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</si>
  <si>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</si>
  <si>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</si>
  <si>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</si>
  <si>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</si>
  <si>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</si>
  <si>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TANTUM VERDE</t>
  </si>
  <si>
    <t>LIQ 1X240ML-PET TR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</si>
  <si>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</si>
  <si>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</si>
  <si>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</si>
  <si>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</si>
  <si>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</si>
  <si>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</si>
  <si>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TENAXUM</t>
  </si>
  <si>
    <t>TBL 30X1MG</t>
  </si>
  <si>
    <t>TENSIOMIN</t>
  </si>
  <si>
    <t>TBL 30X25MG</t>
  </si>
  <si>
    <t>TBL 30X12.5MG</t>
  </si>
  <si>
    <t>TIAPRIDAL</t>
  </si>
  <si>
    <t>POR TBLNOB 50X100MG</t>
  </si>
  <si>
    <t>INJ SOL 12X2ML/100MG</t>
  </si>
  <si>
    <t>TORECAN</t>
  </si>
  <si>
    <t>INJ 5X1ML/6.5MG</t>
  </si>
  <si>
    <t>SUP 6X6.5MG</t>
  </si>
  <si>
    <t>TRALGIT GTT.</t>
  </si>
  <si>
    <t>POR GTT SOL 1X10ML</t>
  </si>
  <si>
    <t>TRALGIT SR 100</t>
  </si>
  <si>
    <t>POR TBL RET30X100MG</t>
  </si>
  <si>
    <t>TRALGIT SR 150</t>
  </si>
  <si>
    <t>POR TBL RET30X150MG</t>
  </si>
  <si>
    <t>TRANSMETIL 500 MG TABLETY</t>
  </si>
  <si>
    <t>POR TBL ENT 10X500MG</t>
  </si>
  <si>
    <t>TRANSTEC 35 MCG/H</t>
  </si>
  <si>
    <t>DRM EMP TDR 5X20MG</t>
  </si>
  <si>
    <t>TRENTAL</t>
  </si>
  <si>
    <t>INF SOL 5X5ML/100MG</t>
  </si>
  <si>
    <t>TRIMETAZIDIN MYLAN 35 MG</t>
  </si>
  <si>
    <t>TBL PRO 60X35MG II</t>
  </si>
  <si>
    <t>TRIPLIXAM 5 MG/1,25 MG/5 MG</t>
  </si>
  <si>
    <t>TULIP 20 MG POTAHOVANÉ TABLETY</t>
  </si>
  <si>
    <t>ULTIBRO BREEZHALER 85 MCG/43 MCG</t>
  </si>
  <si>
    <t>INH PLV CPS DUR 30X1+INH</t>
  </si>
  <si>
    <t>URSOSAN</t>
  </si>
  <si>
    <t>CPS 50X250MG</t>
  </si>
  <si>
    <t>POR CPSDUR100X250MG</t>
  </si>
  <si>
    <t>VALSACOMBI 160 MG/12,5 MG</t>
  </si>
  <si>
    <t>POR TBL FLM 28</t>
  </si>
  <si>
    <t>VALSACOR 80 MG</t>
  </si>
  <si>
    <t>POR TBL FLM 28X80MG</t>
  </si>
  <si>
    <t>VASOCARDIN 50</t>
  </si>
  <si>
    <t>POR TBL NOB 50X50MG</t>
  </si>
  <si>
    <t>VENTER</t>
  </si>
  <si>
    <t>TBL 50X1GM</t>
  </si>
  <si>
    <t>VENTOLIN ROZTOK K INHALACI</t>
  </si>
  <si>
    <t>INH SOL1X20ML/120MG</t>
  </si>
  <si>
    <t>VEROSPIRON</t>
  </si>
  <si>
    <t>TBL 20X25MG</t>
  </si>
  <si>
    <t>VEROSPIRON 50MG</t>
  </si>
  <si>
    <t>CPS 30X50MG</t>
  </si>
  <si>
    <t>VITALIPID N ADULT</t>
  </si>
  <si>
    <t>INF CNC SOL 10X10ML</t>
  </si>
  <si>
    <t>VITAMIN B12 LECIVA 1000RG</t>
  </si>
  <si>
    <t>INJ 5X1ML/1000RG</t>
  </si>
  <si>
    <t>XALATAN</t>
  </si>
  <si>
    <t>GTT OPH 1X2.5ML</t>
  </si>
  <si>
    <t>ZIBOR 3500 IU</t>
  </si>
  <si>
    <t>INJ SOL 10X0.2ML</t>
  </si>
  <si>
    <t>ZODAC</t>
  </si>
  <si>
    <t>TBL OBD 30X10MG</t>
  </si>
  <si>
    <t>ZOLPIDEM MYLAN</t>
  </si>
  <si>
    <t>POR TBL FLM 20X10MG</t>
  </si>
  <si>
    <t>POR TBL FLM 50X10MG</t>
  </si>
  <si>
    <t>ZOVIRAX 200 MG</t>
  </si>
  <si>
    <t>POR TBL NOB25X200MG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</si>
  <si>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</si>
  <si>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</si>
  <si>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</si>
  <si>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</si>
  <si>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</si>
  <si>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B.BRAUN 5% E</t>
  </si>
  <si>
    <t>LIPOPLUS 20%</t>
  </si>
  <si>
    <t>INFEML10X250ML-SKLO</t>
  </si>
  <si>
    <t>NEPHROTECT</t>
  </si>
  <si>
    <t>NUTRIFLEX BASAL</t>
  </si>
  <si>
    <t>INF SOL 5X2000ML</t>
  </si>
  <si>
    <t>NUTRIFLEX PERI</t>
  </si>
  <si>
    <t>INF SOL 5X1000ML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</si>
  <si>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</si>
  <si>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</si>
  <si>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</si>
  <si>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</si>
  <si>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</si>
  <si>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ENSURE PLUS PŘÍCHUŤ LESNÍ OVOCE</t>
  </si>
  <si>
    <t>NUTRIDRINK COMPACT NEUTRAL</t>
  </si>
  <si>
    <t>POR SOL 4X125ML</t>
  </si>
  <si>
    <t>NUTRIDRINK COMPACT PROTEIN S PŘÍCHUTÍ KÁVY</t>
  </si>
  <si>
    <t>NUTRIDRINK COMPACT S PŘÍCHUTÍ BANÁNOVOU</t>
  </si>
  <si>
    <t>NUTRIDRINK COMPACT S PŘÍCHUTÍ KÁVY</t>
  </si>
  <si>
    <t>NUTRIDRINK COMPACT S PŘÍCHUTÍ MERUŇKOVOU</t>
  </si>
  <si>
    <t>NUTRIDRINK COMPACT S PŘÍCHUTÍ VANILKOVOU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</si>
  <si>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</si>
  <si>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</si>
  <si>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</si>
  <si>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</si>
  <si>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</si>
  <si>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</si>
  <si>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NutrilaC Natural 1 000 ml-Objednávat po 8ks!!</t>
  </si>
  <si>
    <t>NUTRISON</t>
  </si>
  <si>
    <t>POR SOL 1X500ML</t>
  </si>
  <si>
    <t>POR SOL 8X1000ML</t>
  </si>
  <si>
    <t>NUTRISON ENERGY MULTI FIBRE</t>
  </si>
  <si>
    <t>POR SOL 1X1500ML</t>
  </si>
  <si>
    <t>NUTRISON MULTI FIBRE</t>
  </si>
  <si>
    <t>POR SOL 1X1000ML-VA</t>
  </si>
  <si>
    <t>léky - krev.deriváty ZUL (TO)</t>
  </si>
  <si>
    <t>ATENATIV</t>
  </si>
  <si>
    <t>50IU/ML INF PSO LQF 1+1X10ML</t>
  </si>
  <si>
    <t>OCPLEX</t>
  </si>
  <si>
    <t>500IU INF PSO LQF 1+1X20ML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</si>
  <si>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</si>
  <si>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</si>
  <si>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</si>
  <si>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</si>
  <si>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</si>
  <si>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</si>
  <si>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</si>
  <si>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</si>
  <si>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</si>
  <si>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</si>
  <si>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</si>
  <si>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</si>
  <si>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</si>
  <si>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</si>
  <si>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</si>
  <si>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</si>
  <si>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</si>
  <si>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AZEPO 1 G</t>
  </si>
  <si>
    <t>AZITROMYCIN SANDOZ 250 MG</t>
  </si>
  <si>
    <t>POR TBL FLM 6X250MG</t>
  </si>
  <si>
    <t>BISEPTOL 480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</si>
  <si>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</si>
  <si>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</si>
  <si>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</si>
  <si>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</si>
  <si>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</si>
  <si>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</si>
  <si>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</si>
  <si>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</si>
  <si>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</si>
  <si>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</si>
  <si>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</si>
  <si>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</si>
  <si>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</si>
  <si>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</si>
  <si>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</si>
  <si>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</si>
  <si>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</si>
  <si>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1000000 IU</t>
  </si>
  <si>
    <t>INJ PLV SOL 10X1MU</t>
  </si>
  <si>
    <t>FRAMYKOIN</t>
  </si>
  <si>
    <t>PLV ADS 1X20GM</t>
  </si>
  <si>
    <t>UNG 1X10GM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</si>
  <si>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</si>
  <si>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</si>
  <si>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</si>
  <si>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</si>
  <si>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</si>
  <si>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</si>
  <si>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</si>
  <si>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</si>
  <si>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</si>
  <si>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</si>
  <si>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</si>
  <si>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</si>
  <si>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METRONIDAZOLE 0.5% POLFA</t>
  </si>
  <si>
    <t>INJ 1X100ML 5MG/1ML</t>
  </si>
  <si>
    <t>MOXIFLOXACIN KABI 400 MG/250 ML INFUZNÍ</t>
  </si>
  <si>
    <t>1,6MG/ML INF SOL 1X250ML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</si>
  <si>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</si>
  <si>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</si>
  <si>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</si>
  <si>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</si>
  <si>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</si>
  <si>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</si>
  <si>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</si>
  <si>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</si>
  <si>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</si>
  <si>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</si>
  <si>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</si>
  <si>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</si>
  <si>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</si>
  <si>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</si>
  <si>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</si>
  <si>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</si>
  <si>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VULMIZOLIN 1,0</t>
  </si>
  <si>
    <t>ZINNAT 500 MG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</si>
  <si>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</si>
  <si>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</si>
  <si>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</si>
  <si>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</si>
  <si>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</si>
  <si>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</si>
  <si>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IMAZOL PLUS</t>
  </si>
  <si>
    <t>DRM CRM 1X30GM</t>
  </si>
  <si>
    <t>MYCAMINE 100 MG</t>
  </si>
  <si>
    <t>INF PLV SOL 1X100MG</t>
  </si>
  <si>
    <t>ACCUPRO 10</t>
  </si>
  <si>
    <t>ACCUPRO 5</t>
  </si>
  <si>
    <t>TBL OBD 30X5MG</t>
  </si>
  <si>
    <t>ACCUZIDE</t>
  </si>
  <si>
    <t>POR TBL FLM 100</t>
  </si>
  <si>
    <t>ACCUZIDE 20</t>
  </si>
  <si>
    <t>ACIDUM ASCORBICUM</t>
  </si>
  <si>
    <t>INJ 5X5ML</t>
  </si>
  <si>
    <t>AGAPURIN</t>
  </si>
  <si>
    <t>INJ 5X5ML/100MG</t>
  </si>
  <si>
    <t>AMBROBENE</t>
  </si>
  <si>
    <t>INJ 5X2ML/15MG</t>
  </si>
  <si>
    <t>TBL 20X30MG</t>
  </si>
  <si>
    <t>AMBROBENE 75 MG</t>
  </si>
  <si>
    <t>POR CPS PRO 20X75MG</t>
  </si>
  <si>
    <t>AMITRIPTYLIN SLOVAKOFARMA</t>
  </si>
  <si>
    <t>TBL OBD 50X28.3MG</t>
  </si>
  <si>
    <t>ANACID</t>
  </si>
  <si>
    <t>SUS 12X5ML(SACKY)</t>
  </si>
  <si>
    <t>ANOPYRIN 100MG</t>
  </si>
  <si>
    <t>TBL 60X100 MG</t>
  </si>
  <si>
    <t>TBL 20X100MG</t>
  </si>
  <si>
    <t>APO-IBUPROFEN 400 MG</t>
  </si>
  <si>
    <t>POR TBL FLM 30X400MG</t>
  </si>
  <si>
    <t>ASACOL 400</t>
  </si>
  <si>
    <t>POR TBL ENT 100X400MG</t>
  </si>
  <si>
    <t>ASCORUTIN (BLISTR)</t>
  </si>
  <si>
    <t>TBL OBD 50</t>
  </si>
  <si>
    <t>ATROVENT N</t>
  </si>
  <si>
    <t>INH SOL PSS200X20RG</t>
  </si>
  <si>
    <t>AULIN</t>
  </si>
  <si>
    <t>TBL 15X100MG</t>
  </si>
  <si>
    <t>BELODERM</t>
  </si>
  <si>
    <t>DRM CRM1X30GM 0.05%</t>
  </si>
  <si>
    <t>BERODUAL N</t>
  </si>
  <si>
    <t>INH SOL PSS 200DÁV</t>
  </si>
  <si>
    <t>BETALOC ZOK 50 MG</t>
  </si>
  <si>
    <t>POR TBL PRO 100X50MG</t>
  </si>
  <si>
    <t>Biopron9  Premium tob.60</t>
  </si>
  <si>
    <t>Biopron9 tob.60</t>
  </si>
  <si>
    <t>POR TBL NOB 28X480MG</t>
  </si>
  <si>
    <t>CERNEVIT</t>
  </si>
  <si>
    <t>INJ PLV SOL10X750MG</t>
  </si>
  <si>
    <t>CEZERA 5 MG</t>
  </si>
  <si>
    <t>CIPRALEX 20 MG/ML</t>
  </si>
  <si>
    <t>POR GTT SOL 1X15ML</t>
  </si>
  <si>
    <t>CITALEC 10 ZENTIVA</t>
  </si>
  <si>
    <t>POR TBL FLM30X10MG</t>
  </si>
  <si>
    <t>CLEXANE</t>
  </si>
  <si>
    <t>inj sol  10x0,4ml/40 mg</t>
  </si>
  <si>
    <t>CYCLO 3 FORT</t>
  </si>
  <si>
    <t>POR CPS DUR 30 II</t>
  </si>
  <si>
    <t>DETRALEX</t>
  </si>
  <si>
    <t>TBL OBD 30</t>
  </si>
  <si>
    <t>DICYNONE</t>
  </si>
  <si>
    <t>TBL 30x 500 mg</t>
  </si>
  <si>
    <t>DIROTON 5MG</t>
  </si>
  <si>
    <t>TBL 28X5MG</t>
  </si>
  <si>
    <t>INJ 10X2ML</t>
  </si>
  <si>
    <t>DORETA 75 MG/650 MG</t>
  </si>
  <si>
    <t>DORMICUM 7.5 MG</t>
  </si>
  <si>
    <t>TBL OBD 10X7.5MG</t>
  </si>
  <si>
    <t>667MG/ML POR SOL 1X200ML HDP</t>
  </si>
  <si>
    <t>DZ BRAUNOL 500 ML</t>
  </si>
  <si>
    <t>DZ OCTENISEPT 1 l</t>
  </si>
  <si>
    <t>DZ PRONTODERM ROZTOK 500 ml</t>
  </si>
  <si>
    <t>DZ TRIXO 500 ML</t>
  </si>
  <si>
    <t>EBRANTIL 30 RETARD</t>
  </si>
  <si>
    <t>POR CPS PRO 50X30MG</t>
  </si>
  <si>
    <t>EBRANTIL 60 RETARD</t>
  </si>
  <si>
    <t>POR CPS PRO 50X60MG</t>
  </si>
  <si>
    <t>ECOBEC 250 MCG</t>
  </si>
  <si>
    <t>AER DOS 1X200DAVEK</t>
  </si>
  <si>
    <t>ELOCOM</t>
  </si>
  <si>
    <t>DRM CRM 1X30GM 0.1%</t>
  </si>
  <si>
    <t>DRM UNG 1X30GM 0,1%</t>
  </si>
  <si>
    <t>ENAP 10MG</t>
  </si>
  <si>
    <t>TBL 100X10MG</t>
  </si>
  <si>
    <t>ENDIARON</t>
  </si>
  <si>
    <t>TBL OBD 20X250MG</t>
  </si>
  <si>
    <t>ENELBIN RETARD</t>
  </si>
  <si>
    <t>TBL OBD 50X100MG</t>
  </si>
  <si>
    <t>ESOPREX 10 MG</t>
  </si>
  <si>
    <t>POR TBL FLM 30X10MG</t>
  </si>
  <si>
    <t>EUTHYROX 112 MIKROGRAMŮ</t>
  </si>
  <si>
    <t>POR TBL NOB 100X112RG II</t>
  </si>
  <si>
    <t>EUTHYROX 75</t>
  </si>
  <si>
    <t>TBL 100X75RG</t>
  </si>
  <si>
    <t>EUTHYROX 88 MIKROGRAMŮ</t>
  </si>
  <si>
    <t>POR TBL NOB 100X88RG II</t>
  </si>
  <si>
    <t xml:space="preserve">FAKTU 100MG/2,5MG </t>
  </si>
  <si>
    <t>SUP 20</t>
  </si>
  <si>
    <t>FENTALIS 100 MCG/H TRANSDERMÁLNÍ NÁPLAST</t>
  </si>
  <si>
    <t>DRM EMP TDR 5X23.12MG</t>
  </si>
  <si>
    <t>FENTALIS 25 MCG/H TRANSDERMÁLNÍ NÁPLAST</t>
  </si>
  <si>
    <t>DRM EMP TDR 5X5.78MG</t>
  </si>
  <si>
    <t>FINANORM 5 MG</t>
  </si>
  <si>
    <t>TBL FLM 100X5MG I</t>
  </si>
  <si>
    <t>Flavamed tablety por.tbl.nob.20x30mg</t>
  </si>
  <si>
    <t>FLAVOBION</t>
  </si>
  <si>
    <t>POR TBL FLM 50X70MG</t>
  </si>
  <si>
    <t>FLONIDAN</t>
  </si>
  <si>
    <t>FOKUSIN</t>
  </si>
  <si>
    <t>POR CPS RDR30X0.4MG</t>
  </si>
  <si>
    <t>FORMANO</t>
  </si>
  <si>
    <t>INH PLV CPS 60X12RG</t>
  </si>
  <si>
    <t>FORTECORTIN 4</t>
  </si>
  <si>
    <t>POR TBL NOB 20X4MG</t>
  </si>
  <si>
    <t>INJ SOL 10X0.8ML</t>
  </si>
  <si>
    <t>TBL 50X125MG</t>
  </si>
  <si>
    <t>FYZIOLOGICKÝ ROZTOK VIAFLO</t>
  </si>
  <si>
    <t>INF SOL 50X100ML</t>
  </si>
  <si>
    <t>GERATAM 1200</t>
  </si>
  <si>
    <t>TBL OBD 60X1200MG</t>
  </si>
  <si>
    <t>GERATAM 800MG</t>
  </si>
  <si>
    <t>TBL OBD 60X800MG</t>
  </si>
  <si>
    <t>HALOPERIDOL</t>
  </si>
  <si>
    <t>INJ 5X1ML/5MG</t>
  </si>
  <si>
    <t>HEPARIN LECIVA</t>
  </si>
  <si>
    <t>INJ 1X10ML/50KU</t>
  </si>
  <si>
    <t>HUMULIN N 100 M.J./ML</t>
  </si>
  <si>
    <t>HYDROCHLOROTHIAZID LECIVA</t>
  </si>
  <si>
    <t>CHIROCAINE 5 MG/ML</t>
  </si>
  <si>
    <t>INJ CNC SOL 10X10ML</t>
  </si>
  <si>
    <t>IBALGIN 400 TBL 24</t>
  </si>
  <si>
    <t xml:space="preserve">POR TBL FLM 24X400MG </t>
  </si>
  <si>
    <t>IBALGIN 400 TBL 36</t>
  </si>
  <si>
    <t xml:space="preserve">POR TBL FLM 36X400MG </t>
  </si>
  <si>
    <t>INDAP</t>
  </si>
  <si>
    <t>CPS 30X2.5MG</t>
  </si>
  <si>
    <t>INHIBACE 2.5 MG</t>
  </si>
  <si>
    <t>POR TBL FLM28X2.5MG</t>
  </si>
  <si>
    <t>INJ PROCAINII CHLORATI 0,2% ARD 10x200ml</t>
  </si>
  <si>
    <t>2MG/ML INJ SOL 10X200ML</t>
  </si>
  <si>
    <t>IR OG. OPHTHALMO-SEPTONEX</t>
  </si>
  <si>
    <t>GTT OPH 1X10ML</t>
  </si>
  <si>
    <t>IRBESARTAN/HYDROCHLOROTHIAZID MYLAN 150 MG/12,5 MG</t>
  </si>
  <si>
    <t>JODISOL SPRAY S MECHANICKÝM ROZPRAŠOVAČEM</t>
  </si>
  <si>
    <t>DRM SPR SOL 1X13GM</t>
  </si>
  <si>
    <t>KALNORMIN</t>
  </si>
  <si>
    <t>POR TBL PRO 30X1GM</t>
  </si>
  <si>
    <t>KAPIDIN 10 MG</t>
  </si>
  <si>
    <t>POR TBL FLM 40X50MG</t>
  </si>
  <si>
    <t>KL BALS.VISNEVSKI 100G</t>
  </si>
  <si>
    <t>KL CPS KOLITICKA SMES, 100CPS</t>
  </si>
  <si>
    <t>KL GLYCEROLUM 85% 1000g</t>
  </si>
  <si>
    <t>KL MS HYDROG.PEROX. 3% 1000g</t>
  </si>
  <si>
    <t>KL SOL.ACIDI BORICI 3%,100G</t>
  </si>
  <si>
    <t>FAGRON, KULICH</t>
  </si>
  <si>
    <t>KL SOL.ACIDI BORICI 3%,200G</t>
  </si>
  <si>
    <t>KL UNGUENTUM</t>
  </si>
  <si>
    <t>KL VASELINUM ALBUM, 100G</t>
  </si>
  <si>
    <t>KREON 25 000</t>
  </si>
  <si>
    <t>POR CPS ETD 50</t>
  </si>
  <si>
    <t>Lactobacillus acidophil.cps.75 bez laktózy</t>
  </si>
  <si>
    <t>LANTUS 100 JEDNOTEK/ML SOLOSTAR</t>
  </si>
  <si>
    <t xml:space="preserve">SDR INJ SOL 5X3ML </t>
  </si>
  <si>
    <t>LANZUL 15 MG</t>
  </si>
  <si>
    <t>POR CPS ETD 28X15MG</t>
  </si>
  <si>
    <t>LETROX 50</t>
  </si>
  <si>
    <t>POR TBL NOB 100X50RG II</t>
  </si>
  <si>
    <t>LOPERON CPS</t>
  </si>
  <si>
    <t>POR CPS DUR 20X2MG</t>
  </si>
  <si>
    <t>POR CPS DUR 10X2MG</t>
  </si>
  <si>
    <t>LORADUR</t>
  </si>
  <si>
    <t>POR TBL NOB 50</t>
  </si>
  <si>
    <t>LORADUR MITE</t>
  </si>
  <si>
    <t>MAGNE B6</t>
  </si>
  <si>
    <t>DRG 50</t>
  </si>
  <si>
    <t>MARCAINE 0.5%</t>
  </si>
  <si>
    <t>INJ SOL5X20ML/100MG</t>
  </si>
  <si>
    <t>MEDORAM PLUS H 5/25 MG</t>
  </si>
  <si>
    <t>MEDROL 4 MG</t>
  </si>
  <si>
    <t>POR TBL NOB30X4MG-L</t>
  </si>
  <si>
    <t>MICARDISPLUS 80/25 MG</t>
  </si>
  <si>
    <t>MILURIT 100</t>
  </si>
  <si>
    <t>POR TBL NOB 50X100MG</t>
  </si>
  <si>
    <t>MILURIT 300</t>
  </si>
  <si>
    <t>TBL 30X300MG</t>
  </si>
  <si>
    <t>MONOSAN 20MG</t>
  </si>
  <si>
    <t>TBL 30X20MG</t>
  </si>
  <si>
    <t>MOXOSTAD 0.4 MG</t>
  </si>
  <si>
    <t>POR TBL FLM30X0.4MG</t>
  </si>
  <si>
    <t>MYDOCALM 150MG</t>
  </si>
  <si>
    <t>TBL OBD 30X150MG</t>
  </si>
  <si>
    <t>MYFENAX 500 MG</t>
  </si>
  <si>
    <t>POR TBL FLM 50X500MG</t>
  </si>
  <si>
    <t>NATRIUM CHLORATUM BIOTIKA 10%</t>
  </si>
  <si>
    <t>NEBILET</t>
  </si>
  <si>
    <t>POR TBL NOB 28X5MG</t>
  </si>
  <si>
    <t>NEUROL 0.25</t>
  </si>
  <si>
    <t>NEURONTIN 300MG</t>
  </si>
  <si>
    <t>CPS 50X300MG</t>
  </si>
  <si>
    <t>NITRESAN 20 MG</t>
  </si>
  <si>
    <t>POR TBL NOB 30X20MG</t>
  </si>
  <si>
    <t>INJ 10X2ML/1000MG</t>
  </si>
  <si>
    <t>NUTRYELT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</si>
  <si>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</si>
  <si>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</si>
  <si>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</si>
  <si>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</si>
  <si>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</si>
  <si>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</si>
  <si>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</si>
  <si>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</si>
  <si>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PAMBA</t>
  </si>
  <si>
    <t>INJ SOL 5X5ML/50MG</t>
  </si>
  <si>
    <t>TBL 10X250MG</t>
  </si>
  <si>
    <t>PARACETAMOL KABI 10 MG/ML</t>
  </si>
  <si>
    <t>INF SOL 10X50ML/500MG</t>
  </si>
  <si>
    <t>PARALEN</t>
  </si>
  <si>
    <t>SUP 5X500MG</t>
  </si>
  <si>
    <t>POR TBL NOB 12X500MG</t>
  </si>
  <si>
    <t>PERINDOPRIL MYLAN</t>
  </si>
  <si>
    <t>4MG TBL NOB 30</t>
  </si>
  <si>
    <t>PLAQUENIL</t>
  </si>
  <si>
    <t>TBL OBD 60X200MG</t>
  </si>
  <si>
    <t>PLEGOMAZIN</t>
  </si>
  <si>
    <t>INJ 10X5ML/25MG</t>
  </si>
  <si>
    <t>PLENDIL</t>
  </si>
  <si>
    <t>TBL FC 30X5MG</t>
  </si>
  <si>
    <t>PREDNISON 20 LECIVA</t>
  </si>
  <si>
    <t>TBL 20X20MG(BLISTR)</t>
  </si>
  <si>
    <t>PREDNISON 5 LECIVA</t>
  </si>
  <si>
    <t>PRENEWEL 8 MG/2,5 MG</t>
  </si>
  <si>
    <t>PRESTANCE 5 MG/5 MG</t>
  </si>
  <si>
    <t>POR TBL FLM 90X5MG</t>
  </si>
  <si>
    <t>PROTHAZIN</t>
  </si>
  <si>
    <t>TBL FLM 20X1X25MG</t>
  </si>
  <si>
    <t>PROTHIADEN 75</t>
  </si>
  <si>
    <t>TBL OBD 30X75MG</t>
  </si>
  <si>
    <t>PYRIDOXIN LÉČIVA TBL</t>
  </si>
  <si>
    <t xml:space="preserve">POR TBL NOB 20X20MG </t>
  </si>
  <si>
    <t>REMESTYP 1.0</t>
  </si>
  <si>
    <t>INJ 5X10ML/1MG</t>
  </si>
  <si>
    <t>RINGERFUNDIN B.BRAUN</t>
  </si>
  <si>
    <t>INF SOL10X1000ML PE</t>
  </si>
  <si>
    <t>RIVOTRIL</t>
  </si>
  <si>
    <t>INJ 5X1ML/1MG+SOLV.</t>
  </si>
  <si>
    <t>ROSUCARD 20 MG POTAHOVANÉ TABLETY</t>
  </si>
  <si>
    <t>ROSUCARD 40 MG POTAHOVANÉ TABLETY</t>
  </si>
  <si>
    <t>POR TBL FLM 30X40MG</t>
  </si>
  <si>
    <t>ROSUMOP 10 MG</t>
  </si>
  <si>
    <t>SECATOXIN /R/ FORTE</t>
  </si>
  <si>
    <t>GTT 25ML 25MG/10ML</t>
  </si>
  <si>
    <t>SEVREDOL 20 MG</t>
  </si>
  <si>
    <t>500MG TBL FLM 120 II</t>
  </si>
  <si>
    <t>SORTIS 10MG</t>
  </si>
  <si>
    <t>SPASMED 15</t>
  </si>
  <si>
    <t>POR TBL FLM 50X15MG</t>
  </si>
  <si>
    <t>STADAPRESS 10/12,5 MG</t>
  </si>
  <si>
    <t>TBL FLM 30X10MG/12,5MG</t>
  </si>
  <si>
    <t>STAFAL</t>
  </si>
  <si>
    <t>SOL 1X10ML</t>
  </si>
  <si>
    <t>SUPPOSITORIA GLYCERINI LECIVA</t>
  </si>
  <si>
    <t>SUP 10X2.35GM</t>
  </si>
  <si>
    <t>LIQ 1X120ML-PET TR</t>
  </si>
  <si>
    <t>TBL.MAGNESII LACTICI 0.5 GLO</t>
  </si>
  <si>
    <t>TBL 100X500MG</t>
  </si>
  <si>
    <t>TOVIAZ 4 MG</t>
  </si>
  <si>
    <t>POR TBL PRO 28X4MG</t>
  </si>
  <si>
    <t>TRAJENTA 5 MG</t>
  </si>
  <si>
    <t>TRALGIT</t>
  </si>
  <si>
    <t>POR CPS DUR 20X50MG</t>
  </si>
  <si>
    <t>TRALGIT SR 200</t>
  </si>
  <si>
    <t>POR TBL RET30X200MG</t>
  </si>
  <si>
    <t>TRENTAL 400</t>
  </si>
  <si>
    <t>POR TBL RET 100X400MG</t>
  </si>
  <si>
    <t>TRIAMCINOLON TEVA</t>
  </si>
  <si>
    <t>DRM EML 1X30GM</t>
  </si>
  <si>
    <t>TRITACE COMBI 5 MG/10 MG</t>
  </si>
  <si>
    <t>POR CPS DUR 28</t>
  </si>
  <si>
    <t>TRUND 250 MG POTAHOVANÉ TABLETY</t>
  </si>
  <si>
    <t>POR TBL FLM 50X250MG</t>
  </si>
  <si>
    <t>TWYNSTA 80 MG/10 MG</t>
  </si>
  <si>
    <t>VASOCARDIN 100</t>
  </si>
  <si>
    <t>VENTOLIN INHALER N</t>
  </si>
  <si>
    <t>INHSUSPSS200X100RG</t>
  </si>
  <si>
    <t>VIDISIC</t>
  </si>
  <si>
    <t>GEL OPH 1X10GM</t>
  </si>
  <si>
    <t>WARFARIN</t>
  </si>
  <si>
    <t>TBL 100X3MG</t>
  </si>
  <si>
    <t>XADOS 20 MG TABLETY</t>
  </si>
  <si>
    <t>ZALDIAR</t>
  </si>
  <si>
    <t>37,5MG/325MG TBL FLM 30X1</t>
  </si>
  <si>
    <t>ZOLOFT 50MG</t>
  </si>
  <si>
    <t>TBL OBD 28X50MG</t>
  </si>
  <si>
    <t>AMINOPLASMAL HEPA-10%</t>
  </si>
  <si>
    <t>NUTRIFLEX LIPID PLUS</t>
  </si>
  <si>
    <t>INF EML 5X1875ML</t>
  </si>
  <si>
    <t>DIASIP S PŘÍCHUTÍ JAHODOVOU</t>
  </si>
  <si>
    <t>NUTRICOMP SOUP JEMNÉ KUŘECÍ KARI</t>
  </si>
  <si>
    <t>NUTRICOMP SOUP ZELENINOVÁ POLÉVKA</t>
  </si>
  <si>
    <t>NUTRIDRINK COMPACT PROTEIN S PŘÍCHUTÍ JAHODOVOU</t>
  </si>
  <si>
    <t>NUTRIDRINK COMPACT S PŘÍCHUTÍ JAHODOVOU</t>
  </si>
  <si>
    <t>NUTRIDRINK COMPACT S PŘÍCHUTÍ LESNÍHO OVOCE</t>
  </si>
  <si>
    <t>NUTRIDRINK CREME S PŘÍCHUTÍ BANÁNOVOU</t>
  </si>
  <si>
    <t>NUTRIDRINK S PŘÍCHUTÍ ČOKOLÁDOVOU</t>
  </si>
  <si>
    <t>NUTRIDRINK S PŘÍCHUTÍ JAHODOVOU</t>
  </si>
  <si>
    <t>NUTRIDRINK S PŘÍCHUTÍ VANILKOVOU</t>
  </si>
  <si>
    <t>Nutrison Advanced DIASON LOW ENERGY</t>
  </si>
  <si>
    <t>por.sol.1000ml</t>
  </si>
  <si>
    <t>PROTIFAR</t>
  </si>
  <si>
    <t>POR PLV SOL 1X225GM</t>
  </si>
  <si>
    <t>ALBUNORM 20%</t>
  </si>
  <si>
    <t>200G/L INF SOL 1X100ML</t>
  </si>
  <si>
    <t>HAEMOCOMPLETTAN P</t>
  </si>
  <si>
    <t>20MG/ML INJ/INF PLV SOL 1X1000MG</t>
  </si>
  <si>
    <t>HUMAN ALBUMIN 200 G/L BAXTER</t>
  </si>
  <si>
    <t>léky - hemofilici ZUL (TO)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</si>
  <si>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</si>
  <si>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</si>
  <si>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</si>
  <si>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</si>
  <si>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TBL OBD 10X400MG</t>
  </si>
  <si>
    <t>ACEFA 1 G</t>
  </si>
  <si>
    <t>IMS+IVN INJ+INF PLV SOL 1X1GM</t>
  </si>
  <si>
    <t>BELOGENT MAST</t>
  </si>
  <si>
    <t>CIFLOXINAL</t>
  </si>
  <si>
    <t>500MG TBL FLM 10</t>
  </si>
  <si>
    <t>CIPLOX 250</t>
  </si>
  <si>
    <t>TBL OBD 10X250MG</t>
  </si>
  <si>
    <t>Clindamycin Kabi inj.sol.10x2ml/300mg</t>
  </si>
  <si>
    <t>COLOMYCIN INJEKCE 1 000 000 MEZINÁRODNÍCH JEDNOTEK</t>
  </si>
  <si>
    <t>1000000IU INJ PLV SOL/SOL NEB 10X1MIU</t>
  </si>
  <si>
    <t>DALACIN C 300 MG</t>
  </si>
  <si>
    <t>POR CPS DUR 16X300MG</t>
  </si>
  <si>
    <t>FUCIDIN</t>
  </si>
  <si>
    <t>UNG 1X15GM 2%</t>
  </si>
  <si>
    <t>IALUGEN PLUS</t>
  </si>
  <si>
    <t>CRM 1X60GM</t>
  </si>
  <si>
    <t xml:space="preserve">LINEZOLID SANDOZ 600 MG </t>
  </si>
  <si>
    <t>POR TBL FLM 10X600MG</t>
  </si>
  <si>
    <t>MACMIROR COMPLEX 500</t>
  </si>
  <si>
    <t>SUP VAG 8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</si>
  <si>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</si>
  <si>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</si>
  <si>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</si>
  <si>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</si>
  <si>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</si>
  <si>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</si>
  <si>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OPHTHALMO-FRAMYKOIN</t>
  </si>
  <si>
    <t>TOBREX</t>
  </si>
  <si>
    <t>3MG/G OPH UNG 3,5G</t>
  </si>
  <si>
    <t>GTT OPH 5ML 3MG/1ML</t>
  </si>
  <si>
    <t>POR TBL FLM12X375MG</t>
  </si>
  <si>
    <t>VANCOMYCIN MYLAN 500 MG</t>
  </si>
  <si>
    <t>XORIMAX 500 MG POTAH.TABLETY</t>
  </si>
  <si>
    <t>PORTBLFLM10X500MG</t>
  </si>
  <si>
    <t>IMAZOL KRÉMPASTA</t>
  </si>
  <si>
    <t>DRM PST 1X30GM</t>
  </si>
  <si>
    <t>MYFUNGAR</t>
  </si>
  <si>
    <t>CRM 1X30GM</t>
  </si>
  <si>
    <t>SPORANOX</t>
  </si>
  <si>
    <t>SOL 1X150ML/1.5GM</t>
  </si>
  <si>
    <t>VORIKONAZOL SANDOZ 200 MG PRÁŠEK PRO INFUZNÍ ROZTO</t>
  </si>
  <si>
    <t>INF PLV SOL 1X200MG</t>
  </si>
  <si>
    <t>0,9 % SODIUM CHLORIDE KABI</t>
  </si>
  <si>
    <t>1x1000 ml FFlx</t>
  </si>
  <si>
    <t>0.9% W/V SODIUM CHLORIDE I.V.</t>
  </si>
  <si>
    <t>INJ 20X20ML</t>
  </si>
  <si>
    <t>AESCIN 30mg tbl.60 VULM</t>
  </si>
  <si>
    <t>AESCIN VULM tbl.20</t>
  </si>
  <si>
    <t>POR TBL ENT 90X20MG</t>
  </si>
  <si>
    <t>ALGIFEN</t>
  </si>
  <si>
    <t>TBL 20</t>
  </si>
  <si>
    <t>100MG TBL NOB 30</t>
  </si>
  <si>
    <t>AMARYL 2 MG</t>
  </si>
  <si>
    <t>POR TBL NOB 30X2MG</t>
  </si>
  <si>
    <t>AMBROSAN</t>
  </si>
  <si>
    <t>30MG TBL NOB 20 II</t>
  </si>
  <si>
    <t>AMESOS 10 MG/5 MG TABLETY</t>
  </si>
  <si>
    <t>POR TBL NOB 100X5MG</t>
  </si>
  <si>
    <t>POR TBL FLM 100X400MG</t>
  </si>
  <si>
    <t>APO-METOPROLOL 50</t>
  </si>
  <si>
    <t>POR TBL NOB 100X50MG</t>
  </si>
  <si>
    <t>APO-PERINDO 8 MG</t>
  </si>
  <si>
    <t>POR TBL NOB 30X8MG</t>
  </si>
  <si>
    <t>APO-TIC</t>
  </si>
  <si>
    <t>POR TBL FLM 30X250MG</t>
  </si>
  <si>
    <t>ARGOFAN 75 SR</t>
  </si>
  <si>
    <t>POR TBL PRO 30X75MG</t>
  </si>
  <si>
    <t>BETALOC SR 200MG</t>
  </si>
  <si>
    <t>TBL RET 30X200MG</t>
  </si>
  <si>
    <t>Biopron Forte 10 tob.</t>
  </si>
  <si>
    <t>Biopron9    PREMIUM tob.120</t>
  </si>
  <si>
    <t>CARVESAN 25</t>
  </si>
  <si>
    <t>CINARIZIN LEK 75 MG</t>
  </si>
  <si>
    <t>POR TBL NOB 50X75MG</t>
  </si>
  <si>
    <t>INJ SOL 10X0.6ML/6KU</t>
  </si>
  <si>
    <t>CONTROLOC 40 MG</t>
  </si>
  <si>
    <t>POR TBL ENT 28X40MG</t>
  </si>
  <si>
    <t>DASSELTA 5 MG</t>
  </si>
  <si>
    <t>DEPAKINE CHRONO 500MG(PULENE)</t>
  </si>
  <si>
    <t>TBL RET 30X500MG</t>
  </si>
  <si>
    <t>DILURAN</t>
  </si>
  <si>
    <t>TBL 20X250MG</t>
  </si>
  <si>
    <t>DOPEGYT</t>
  </si>
  <si>
    <t>TBL 50X250MG</t>
  </si>
  <si>
    <t>POR TBL FLM 10</t>
  </si>
  <si>
    <t>DUOTRAV 40 MCG/ML + 5MG/ML</t>
  </si>
  <si>
    <t>OPH GTT SOL 3X2.5ML</t>
  </si>
  <si>
    <t>DUROGESIC 25MCG/H</t>
  </si>
  <si>
    <t>EMP 5X2.5MG(10CM2)</t>
  </si>
  <si>
    <t>DZ PRONTODERM GEL-STRONG 100ML</t>
  </si>
  <si>
    <t>DZ PRONTODERM PENA 200ml</t>
  </si>
  <si>
    <t xml:space="preserve">DZ PRONTODERM SHOWER GEL  100ML </t>
  </si>
  <si>
    <t>strong</t>
  </si>
  <si>
    <t>DRM CRM 1X15GM 0.1%</t>
  </si>
  <si>
    <t>ENAP 5MG</t>
  </si>
  <si>
    <t>TBL 30X5MG</t>
  </si>
  <si>
    <t>POR CPS DUR10X250MG</t>
  </si>
  <si>
    <t>EPILAN D GEROT</t>
  </si>
  <si>
    <t>FURORESE 250</t>
  </si>
  <si>
    <t>GODASAL 100</t>
  </si>
  <si>
    <t>2MG CPS DUR 28</t>
  </si>
  <si>
    <t>GUTRON 2.5MG</t>
  </si>
  <si>
    <t>TBL 50X2.5MG</t>
  </si>
  <si>
    <t>TBL 50X1.5MG</t>
  </si>
  <si>
    <t>HALOPERIDOL DECANOAT</t>
  </si>
  <si>
    <t>INJ 5X1ML/50MG</t>
  </si>
  <si>
    <t>INF SOL 10X1000MLPLAH</t>
  </si>
  <si>
    <t>IBALGIN 600 (IBUPROFEN 600)</t>
  </si>
  <si>
    <t>TBL OBD 30X600MG</t>
  </si>
  <si>
    <t>IMUNOR</t>
  </si>
  <si>
    <t>LYO 4X10MG</t>
  </si>
  <si>
    <t>ISAME 150 MG</t>
  </si>
  <si>
    <t>POR TBL NOB 30X150MG</t>
  </si>
  <si>
    <t>KALIUM CHLORATUM LECIVA 7.5%</t>
  </si>
  <si>
    <t>INJ 5X10ML 7.5%</t>
  </si>
  <si>
    <t>INF CNC SOL 20X20ML</t>
  </si>
  <si>
    <t>KL AQUA PURIF. KUL,FAG 5 kg</t>
  </si>
  <si>
    <t>KL BALS.VISNEVSKI 500G</t>
  </si>
  <si>
    <t>KL BENZINUM 130g</t>
  </si>
  <si>
    <t>KL CPS KOLITICKA  SMES, 50 CPS</t>
  </si>
  <si>
    <t>KL CPS NATR.CHLOR. 0,5g</t>
  </si>
  <si>
    <t>KL PERSTERIL 10% 100 G</t>
  </si>
  <si>
    <t>KL RICINI OL. 200 g</t>
  </si>
  <si>
    <t>KL SUPP.PREDNISON 0,001G,PAPAVERIN 0,02G</t>
  </si>
  <si>
    <t>20KS</t>
  </si>
  <si>
    <t>30KS</t>
  </si>
  <si>
    <t>50KS</t>
  </si>
  <si>
    <t>LIPANTHYL S 215MG</t>
  </si>
  <si>
    <t>TBL FLM 30</t>
  </si>
  <si>
    <t>POR TBL FLM 98X20MG</t>
  </si>
  <si>
    <t>LYRICA 75 MG</t>
  </si>
  <si>
    <t>POR CPSDUR14X75MG</t>
  </si>
  <si>
    <t>MAGNESIUM 250 MG PHARMAVIT</t>
  </si>
  <si>
    <t>POR TBL EFF 20</t>
  </si>
  <si>
    <t>MICARDIS 80 MG</t>
  </si>
  <si>
    <t>POR TBL NOB 28X80MG</t>
  </si>
  <si>
    <t>MICARDISPLUS 80/12.5 MG</t>
  </si>
  <si>
    <t>MOMMOX 0,05 MG/DÁVKU</t>
  </si>
  <si>
    <t>NAS SPR SUS 140X50RG</t>
  </si>
  <si>
    <t>MOXOSTAD 0,2 MG</t>
  </si>
  <si>
    <t>POR TBL FLM 30X0.2MG</t>
  </si>
  <si>
    <t>NEUROL 0.5</t>
  </si>
  <si>
    <t>POR TBL NOB30X0.5MG</t>
  </si>
  <si>
    <t>NEURONTIN 100MG</t>
  </si>
  <si>
    <t>CPS 100X100MG</t>
  </si>
  <si>
    <t>NITRESAN 10 MG</t>
  </si>
  <si>
    <t>NITROMINT 2.6MG</t>
  </si>
  <si>
    <t>TBL RET 60X2.6MG</t>
  </si>
  <si>
    <t>PEROXID VODÍKU 3% COO</t>
  </si>
  <si>
    <t>DRM SOL 1X100ML 3%</t>
  </si>
  <si>
    <t>PRENEWEL 4 MG/1,25 MG</t>
  </si>
  <si>
    <t>PRESTANCE 10 MG/10 MG</t>
  </si>
  <si>
    <t>PROCORALAN 7,5 MG</t>
  </si>
  <si>
    <t>POR TBL FLM 56X7,5MG</t>
  </si>
  <si>
    <t>RISPERIDON FARMAX 2MG</t>
  </si>
  <si>
    <t>TBL FLM 60</t>
  </si>
  <si>
    <t>RIVOTRIL 2 MG</t>
  </si>
  <si>
    <t>TBL 30X2MG</t>
  </si>
  <si>
    <t>ROCALTROL 0.25 MCG</t>
  </si>
  <si>
    <t>POR CPSMOL30X0.25RG</t>
  </si>
  <si>
    <t>ROSUCARD 10 MG POTAHOVANÉ TABLETY</t>
  </si>
  <si>
    <t>ROSUMOP 40 MG</t>
  </si>
  <si>
    <t>CPS 20/BLISTR/</t>
  </si>
  <si>
    <t>SIOFOR 1000</t>
  </si>
  <si>
    <t>POR TBL FLM 60X1000MG</t>
  </si>
  <si>
    <t>SORTIS 20 MG</t>
  </si>
  <si>
    <t>POR TBL FLM100X20MG</t>
  </si>
  <si>
    <t>SOTAHEXAL 80</t>
  </si>
  <si>
    <t>POR TBL NOB 50X80MG</t>
  </si>
  <si>
    <t>POR TBL FLM 30X15MG</t>
  </si>
  <si>
    <t>SPC 1X100GM</t>
  </si>
  <si>
    <t>Stopex tbl.30x30mg</t>
  </si>
  <si>
    <t>STOPTUSSIN</t>
  </si>
  <si>
    <t>POR GTT SOL 1X25ML</t>
  </si>
  <si>
    <t>SYMBICORT TURBUHALER 200 MIKROGRAMŮ/ 6 MIKROGRAMŮ/</t>
  </si>
  <si>
    <t>INH PLV 1X120DÁV</t>
  </si>
  <si>
    <t>TARKA 180/2 MG TBL.</t>
  </si>
  <si>
    <t>POR TBL RET 28</t>
  </si>
  <si>
    <t>TEGRETOL CR 200</t>
  </si>
  <si>
    <t>TBL RET 50X200MG</t>
  </si>
  <si>
    <t>THEOPLUS</t>
  </si>
  <si>
    <t>TBL RET 30X300MG</t>
  </si>
  <si>
    <t>POR GTT SOL 1X96ML</t>
  </si>
  <si>
    <t>TRANSTEC 52.5 MCG/H</t>
  </si>
  <si>
    <t>DRM EMP TDR 5X30MG</t>
  </si>
  <si>
    <t>TRANSTEC 70 MCG/H</t>
  </si>
  <si>
    <t>DRM EMP TDR 5X40MG</t>
  </si>
  <si>
    <t>TRITACE 1,25 MG</t>
  </si>
  <si>
    <t>POR TBL NOB 20X1.25MG</t>
  </si>
  <si>
    <t>TRITACE 2,5 MG</t>
  </si>
  <si>
    <t>POR TBL NOB 20X2.5MG</t>
  </si>
  <si>
    <t>TRITACE 5</t>
  </si>
  <si>
    <t>TRITTICO AC 75</t>
  </si>
  <si>
    <t>TBL RET 30X75MG</t>
  </si>
  <si>
    <t>UBRETID</t>
  </si>
  <si>
    <t>VALSACOMBI 320 MG/12,5 MG</t>
  </si>
  <si>
    <t>VALSACOMBI 80 MG/12,5 MG</t>
  </si>
  <si>
    <t>TBL 100X25MG</t>
  </si>
  <si>
    <t>VESICARE 5 MG</t>
  </si>
  <si>
    <t>POR TBL FLM 100X5MG</t>
  </si>
  <si>
    <t>WELLBUTRIN SR</t>
  </si>
  <si>
    <t>POR TBL PRO30X150MG</t>
  </si>
  <si>
    <t>XANAX</t>
  </si>
  <si>
    <t>POR TBL FLM 20</t>
  </si>
  <si>
    <t>ZENARO 5 MG</t>
  </si>
  <si>
    <t>TBL FLM 50X5MG IV</t>
  </si>
  <si>
    <t>ZIBOR 25 000 IU</t>
  </si>
  <si>
    <t>INJ SOL 2X0.3ML/7500IU</t>
  </si>
  <si>
    <t>ZYLLT 75 MG</t>
  </si>
  <si>
    <t>POR TBL FLM 28X75MG</t>
  </si>
  <si>
    <t>ZYPREXA 10 MG</t>
  </si>
  <si>
    <t>INJ PLV SOL 1X10MG</t>
  </si>
  <si>
    <t>NUTRIFLEX PLUS</t>
  </si>
  <si>
    <t>CUBITAN S PŘÍCHUTÍ ČOKOLÁDOVOU</t>
  </si>
  <si>
    <t>CUBITAN S PŘÍCHUTÍ ČOKOLÁDOVOU (SOL)</t>
  </si>
  <si>
    <t>CUBITAN S PŘÍCHUTÍ JAHODOVOU</t>
  </si>
  <si>
    <t>CUBITAN S PŘÍCHUTÍ JAHODOVOU (SOL)</t>
  </si>
  <si>
    <t>CUBITAN S PŘÍCHUTÍ VANILKOVOU</t>
  </si>
  <si>
    <t>NUTRICOMP SOUP MIX</t>
  </si>
  <si>
    <t>POR SOL 24X200ML</t>
  </si>
  <si>
    <t>NUTRIDRINK BALÍČEK 5+1</t>
  </si>
  <si>
    <t>POR SOL 6X200ML</t>
  </si>
  <si>
    <t>NUTRIDRINK COMPACT PROTEIN S PŘÍCHUTÍ BROSKEV A MA</t>
  </si>
  <si>
    <t>NUTRIDRINK JUICE STYLE S PŘÍCHUTÍ JAHODOVOU</t>
  </si>
  <si>
    <t>NUTRIDRINK YOGHURT S PŘÍCHUTÍ VANILKA A CITRÓN</t>
  </si>
  <si>
    <t>FANHDI</t>
  </si>
  <si>
    <t>100IU/ML INJ PSO LQF 1+1X10ML</t>
  </si>
  <si>
    <t>50IU/ML INJ PSO LQF 1+1X10ML</t>
  </si>
  <si>
    <t>ARCHIFAR 500 MG</t>
  </si>
  <si>
    <t>INJ+INF PLV SOL 10X500MG</t>
  </si>
  <si>
    <t>CEFTRIAXON MEDOPHARM 2 G</t>
  </si>
  <si>
    <t>IMS+IVN INJ+INF PLV SOL 10X2GM</t>
  </si>
  <si>
    <t>ENTIZOL</t>
  </si>
  <si>
    <t>OFLOXACINO G.E.S.</t>
  </si>
  <si>
    <t>2MG/ML INF SOL 20X100ML</t>
  </si>
  <si>
    <t>OFLOXIN INF</t>
  </si>
  <si>
    <t>INF SOL 10X100ML</t>
  </si>
  <si>
    <t>PIMAFUCORT</t>
  </si>
  <si>
    <t>10MG/G+10MG/G+3,5MG/G CRM 15G</t>
  </si>
  <si>
    <t>ZYVOXID</t>
  </si>
  <si>
    <t>INF SOL 10X300ML</t>
  </si>
  <si>
    <t>ECALTA 100 MG</t>
  </si>
  <si>
    <t>INF PLV CSL 100MG+30ML</t>
  </si>
  <si>
    <t>POR GRA SOL30SÁČKŮ</t>
  </si>
  <si>
    <t>BEPANTHEN PLUS</t>
  </si>
  <si>
    <t>BRAUNOVIDON GÁZA S MASTÍ</t>
  </si>
  <si>
    <t>DRM LIG IPR 10X20X10CM</t>
  </si>
  <si>
    <t>UNG 1X20GM-TUBA</t>
  </si>
  <si>
    <t>POR TBL ENT 28X20MG I</t>
  </si>
  <si>
    <t>DIPROPHOS</t>
  </si>
  <si>
    <t>INJ SUS 5X1ML/7MG</t>
  </si>
  <si>
    <t>DZ TRIXO LIND 100 ml</t>
  </si>
  <si>
    <t>FAKTU 50MG/G+20MG/G</t>
  </si>
  <si>
    <t>RCT UNG 20G</t>
  </si>
  <si>
    <t>FASTUM GEL</t>
  </si>
  <si>
    <t>DRM GEL 1X100GM</t>
  </si>
  <si>
    <t>HemaGel PROCTO čípky 10ks</t>
  </si>
  <si>
    <t>KL ETHER 180G</t>
  </si>
  <si>
    <t>KL MESOCAIN GEL, 250G v kelímku</t>
  </si>
  <si>
    <t>NESTERILNÍ</t>
  </si>
  <si>
    <t>KL MESOCAIN GEL, 250G v láhvi s pumpou</t>
  </si>
  <si>
    <t>KL MS HYDROG.PEROX. 3% 500g</t>
  </si>
  <si>
    <t>KL SOL.ARG.NITR.10% 10G</t>
  </si>
  <si>
    <t>KL SOL.ARG.NITR.3%,10G</t>
  </si>
  <si>
    <t>KL SOL.FORMAL. PUFR. 500 g</t>
  </si>
  <si>
    <t>KL SOL.HYD.PEROX.3% 100G</t>
  </si>
  <si>
    <t>KL SOL.HYD.PEROX.3% 300G v sirokohrdle lahvi</t>
  </si>
  <si>
    <t>MALTOFER</t>
  </si>
  <si>
    <t>POR GTT SOL 30ML</t>
  </si>
  <si>
    <t>AMESOS 20 MG/10 MG TABLETY</t>
  </si>
  <si>
    <t>AMLATOR 20 MG/5 MG POTAHOVANÉ TABLETY</t>
  </si>
  <si>
    <t>POR TBL FLM 90</t>
  </si>
  <si>
    <t>ANESIA 10MG/ML</t>
  </si>
  <si>
    <t>INJ+INF EML 1X100ML</t>
  </si>
  <si>
    <t>APO-CITAL 20 MG</t>
  </si>
  <si>
    <t>APO-OME 20</t>
  </si>
  <si>
    <t>POR CPS ETD 28X20MG</t>
  </si>
  <si>
    <t>ARDEAELYTOSOL F 1/1</t>
  </si>
  <si>
    <t>ARDEAELYTOSOL NA.HYDR.CARB.4.2%</t>
  </si>
  <si>
    <t>INF 1X200ML</t>
  </si>
  <si>
    <t>ARIPIPRAZOL MYLAN PHARMA 15 MG</t>
  </si>
  <si>
    <t>15MG TBL NOB 28</t>
  </si>
  <si>
    <t>ATROPIN BIOTIKA 0.5MG</t>
  </si>
  <si>
    <t>BETALOC</t>
  </si>
  <si>
    <t>INJ 5X5ML/5MG</t>
  </si>
  <si>
    <t>BETALOC ZOK 100 MG</t>
  </si>
  <si>
    <t>TBL RET 30X100MG</t>
  </si>
  <si>
    <t>POR TBL PRO 100X100MG</t>
  </si>
  <si>
    <t>BETALOC ZOK 200 MG</t>
  </si>
  <si>
    <t>POR TBL PRO 30X200MG</t>
  </si>
  <si>
    <t>TBL RET 100X25MG</t>
  </si>
  <si>
    <t>BROMHEXIN - EGIS</t>
  </si>
  <si>
    <t>SOL 1X60ML/120MG</t>
  </si>
  <si>
    <t>CADUET 5MG/10MG</t>
  </si>
  <si>
    <t>CALCIUM GLUCONICUM 10% B.BRAUN</t>
  </si>
  <si>
    <t>INJ SOL 20X10ML</t>
  </si>
  <si>
    <t>CALCIUM CHLORATUM BIOTIKA</t>
  </si>
  <si>
    <t>CITRAFLEET PRÁŠEK PRO PERORÁLNÍ ROZTOK</t>
  </si>
  <si>
    <t>POR PLV SOL 2</t>
  </si>
  <si>
    <t>INJ SOL 6X3ML/150MG</t>
  </si>
  <si>
    <t>CORVATON FORTE</t>
  </si>
  <si>
    <t>TBL 30X4MG</t>
  </si>
  <si>
    <t>DEPAKINE</t>
  </si>
  <si>
    <t>INJ PSO LQF 4X4ML/400MG</t>
  </si>
  <si>
    <t>DIPEPTIVEN</t>
  </si>
  <si>
    <t>INF CNC SOL 1X100ML</t>
  </si>
  <si>
    <t>ECOLAV Výplach očí 100ml</t>
  </si>
  <si>
    <t>100 ml</t>
  </si>
  <si>
    <t>ELICEA 10 MG</t>
  </si>
  <si>
    <t>POR TBL FLM 28X10MG</t>
  </si>
  <si>
    <t>FAMOSAN 20 MG</t>
  </si>
  <si>
    <t>TBL 10X10MG</t>
  </si>
  <si>
    <t>FUROSEMID BIOTIKA FORTE</t>
  </si>
  <si>
    <t>INJ 10X10ML/125MG</t>
  </si>
  <si>
    <t>FUROSEMID SLOVAKOFARMA FORTE</t>
  </si>
  <si>
    <t>GLUKÓZA 40 BRAUN</t>
  </si>
  <si>
    <t>HIPRES 10</t>
  </si>
  <si>
    <t>CHAMOMILLA TEVA</t>
  </si>
  <si>
    <t>INFADOLAN</t>
  </si>
  <si>
    <t>DRM UNG 1X30GM</t>
  </si>
  <si>
    <t>ISOPRENALIN inj.-MIMOŘÁDNÝ DOVOZ!!</t>
  </si>
  <si>
    <t>5x1 ml</t>
  </si>
  <si>
    <t>KL SOL.BORGLYCEROLI  3% 100 G</t>
  </si>
  <si>
    <t>KL ZINCI OXIDI PASTA, 100G</t>
  </si>
  <si>
    <t>LAMICTAL 50 MG</t>
  </si>
  <si>
    <t>POR TBL NOB 42X50MG</t>
  </si>
  <si>
    <t>LEPONEX 100 MG</t>
  </si>
  <si>
    <t>TBL 50X100MG</t>
  </si>
  <si>
    <t>LIPANTHYL NT</t>
  </si>
  <si>
    <t>145MG TBL FLM 30</t>
  </si>
  <si>
    <t>LODOZ 5 MG</t>
  </si>
  <si>
    <t>LOZAP 100 ZENTIVA</t>
  </si>
  <si>
    <t>POR TBL FLM 30X100MG</t>
  </si>
  <si>
    <t>LOZAP 12.5 ZENTIVA</t>
  </si>
  <si>
    <t>PORTBLFLM 30X12.5MG</t>
  </si>
  <si>
    <t>MONO MACK DEPOT</t>
  </si>
  <si>
    <t>POR TBL PRO 28X100MG</t>
  </si>
  <si>
    <t>NALOXONE POLFA</t>
  </si>
  <si>
    <t>INJ 10X1ML/0.4MG</t>
  </si>
  <si>
    <t>NEBIVOLOL SANDOZ 5 MG</t>
  </si>
  <si>
    <t>NICORETTE INVISIPATCH 15 MG/16 H</t>
  </si>
  <si>
    <t>DRM EMP TDR 7X15MG</t>
  </si>
  <si>
    <t>ONDANSETRON KABI 2 MG/ML</t>
  </si>
  <si>
    <t>INJ SOL 5X4ML</t>
  </si>
  <si>
    <t>PERLINGANIT ROZTOK</t>
  </si>
  <si>
    <t>INF SOL10X10ML AMP</t>
  </si>
  <si>
    <t>PRESTARIUM NEO COMBI 10 MG/2,5 MG</t>
  </si>
  <si>
    <t>PROPANORM 150MG</t>
  </si>
  <si>
    <t>TBL OBD 50X150MG</t>
  </si>
  <si>
    <t>PROSTAMOL UNO</t>
  </si>
  <si>
    <t>CPS 30X320MG</t>
  </si>
  <si>
    <t>PROTEVASC 35 MG TABLETY S PRODLOUŽENÝM UVOLŇOVÁNÍM</t>
  </si>
  <si>
    <t>POR TBL PRO 60X35MG</t>
  </si>
  <si>
    <t>PROTHIADEN</t>
  </si>
  <si>
    <t>DRG 30X25MG</t>
  </si>
  <si>
    <t>PROZAC</t>
  </si>
  <si>
    <t>CPS 28X20MG</t>
  </si>
  <si>
    <t>RISPERIDON FARMAX 1MG</t>
  </si>
  <si>
    <t>RIVOTRIL 2.5MG/ML</t>
  </si>
  <si>
    <t>ROCALTROL 0.50 MCG</t>
  </si>
  <si>
    <t>POR CPSMOL30X0.50RG</t>
  </si>
  <si>
    <t>RORENDO ORO TAB 1 MG</t>
  </si>
  <si>
    <t>POR TBL DIS 30X1MG</t>
  </si>
  <si>
    <t>INJ SIC 1X250MG+4ML</t>
  </si>
  <si>
    <t>SORTIS 20MG</t>
  </si>
  <si>
    <t>TBL OBD 30X20MG</t>
  </si>
  <si>
    <t>SPIRIVA RESPIMAT 2,5 MIKROGRAMU</t>
  </si>
  <si>
    <t>INH SOL 1X60DÁV</t>
  </si>
  <si>
    <t>TETRASPAN 6%</t>
  </si>
  <si>
    <t>INF SOL 20X500ML</t>
  </si>
  <si>
    <t>POR GTT SOL 1X30ML</t>
  </si>
  <si>
    <t>TONARSSA 4 MG/5 MG</t>
  </si>
  <si>
    <t>TORVACARD NEO 40 MG</t>
  </si>
  <si>
    <t>TRIPLIXAM 10 MG/2,5 MG/10 MG</t>
  </si>
  <si>
    <t>VIGANTOL</t>
  </si>
  <si>
    <t>POR GTT SOL 1x10ML</t>
  </si>
  <si>
    <t>TBL 30X0.5MG</t>
  </si>
  <si>
    <t>XANAX SR</t>
  </si>
  <si>
    <t>TBL RET 30X0.5MG</t>
  </si>
  <si>
    <t>ZARZIO 48 MU/0,5 ML</t>
  </si>
  <si>
    <t>INJ+INF SOL 5X0.5ML</t>
  </si>
  <si>
    <t>ZOVIRAX</t>
  </si>
  <si>
    <t>50MG/G CRM 1X2G</t>
  </si>
  <si>
    <t>IR  PERIOLIMEL N4E</t>
  </si>
  <si>
    <t>INF EML 4X2000ML</t>
  </si>
  <si>
    <t>INFEML10X100ML-SKLO</t>
  </si>
  <si>
    <t>NUTRIFLEX OMEGA SPECIAL</t>
  </si>
  <si>
    <t>INF EML 5X1250ML</t>
  </si>
  <si>
    <t>OLIMEL N7E</t>
  </si>
  <si>
    <t>INF EML4X2000ML</t>
  </si>
  <si>
    <t>OLIMEL N9</t>
  </si>
  <si>
    <t>NEPRO HP 500ml vanilková</t>
  </si>
  <si>
    <t>Nutrison Advanced Diason 1000ml</t>
  </si>
  <si>
    <t>DIFICLIR 200 MG</t>
  </si>
  <si>
    <t>POR TBL FLM 2X10X200MG</t>
  </si>
  <si>
    <t>NOXAFIL 100 MG</t>
  </si>
  <si>
    <t>POR TBL ENT 24X100MG</t>
  </si>
  <si>
    <t>VORICONAZOLE TEVA</t>
  </si>
  <si>
    <t>200MG INF PLV SOL 1</t>
  </si>
  <si>
    <t xml:space="preserve">DGICG- Verdye indocyanine green </t>
  </si>
  <si>
    <t>inj.plv. 5x25mg</t>
  </si>
  <si>
    <t>INF SOL 10X1000ML-PE</t>
  </si>
  <si>
    <t>TACHOSIL</t>
  </si>
  <si>
    <t>DRM SPO 9.5X4.8CM</t>
  </si>
  <si>
    <t>DRM SPO 3.0X2.5CM</t>
  </si>
  <si>
    <t>AETHOXYSKLEROL</t>
  </si>
  <si>
    <t>INJ 5X2ML 3%</t>
  </si>
  <si>
    <t>BUSCOPAN</t>
  </si>
  <si>
    <t>POR TBL OBD 20X10MG</t>
  </si>
  <si>
    <t>INJ 5X1ML/20MG</t>
  </si>
  <si>
    <t>DZ BRAUNOL 100 ML</t>
  </si>
  <si>
    <t>EMLA KREM 5%</t>
  </si>
  <si>
    <t>IR  AQUA STERILE OPLACH.1x1000 ml ECOTAINER</t>
  </si>
  <si>
    <t>IR OPLACH</t>
  </si>
  <si>
    <t>KL AQUA PURIF. KUL., FAG. 1 kg</t>
  </si>
  <si>
    <t>KL MESOCAIN GEL, 500G v láhvi s pumpou</t>
  </si>
  <si>
    <t>KL OLIVAE OLEUM 20G</t>
  </si>
  <si>
    <t>KL OLIVAE OLEUM 90G</t>
  </si>
  <si>
    <t>KL VASELINUM ALBUM STERILNI, 20G</t>
  </si>
  <si>
    <t>MUSCORIL CPS</t>
  </si>
  <si>
    <t>POR CPS DUR 30X4MG</t>
  </si>
  <si>
    <t>0411 - 1CHIR: lůžkové oddělení 8</t>
  </si>
  <si>
    <t>0412 - 1CHIR: lůžkové oddělení 9 + 9P</t>
  </si>
  <si>
    <t>0432 - 1CHIR: JIP  6</t>
  </si>
  <si>
    <t>0413 - 1CHIR: lůžkové oddělení 3</t>
  </si>
  <si>
    <t>0471 - 1CHIR: odd. invaz. vyš. metotody-endoskopie</t>
  </si>
  <si>
    <t>0421 - 1CHIR: ambulance</t>
  </si>
  <si>
    <t>A02BA02 - RANITIDIN</t>
  </si>
  <si>
    <t>A02BC02 - PANTOPRAZOL</t>
  </si>
  <si>
    <t>A02BC03 - LANSOPRAZOL</t>
  </si>
  <si>
    <t>A04AA01 - ONDANSETRON</t>
  </si>
  <si>
    <t>A06AD11 - LAKTULÓZA</t>
  </si>
  <si>
    <t>A10AB05 - INZULIN ASPART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</si>
  <si>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</si>
  <si>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</si>
  <si>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</si>
  <si>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</si>
  <si>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</si>
  <si>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</si>
  <si>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</si>
  <si>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</si>
  <si>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</si>
  <si>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</si>
  <si>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</si>
  <si>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</si>
  <si>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</si>
  <si>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</si>
  <si>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</si>
  <si>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</si>
  <si>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</si>
  <si>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</si>
  <si>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</si>
  <si>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</si>
  <si>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</si>
  <si>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</si>
  <si>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</si>
  <si>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</si>
  <si>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</si>
  <si>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</si>
  <si>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</si>
  <si>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</si>
  <si>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</si>
  <si>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</si>
  <si>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</si>
  <si>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</si>
  <si>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</si>
  <si>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</si>
  <si>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</si>
  <si>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</si>
  <si>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C09DB04 - TELMISARTAN A AMLODIPIN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</si>
  <si>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</si>
  <si>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</si>
  <si>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</si>
  <si>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</si>
  <si>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</si>
  <si>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G04CB01 - FINASTERID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</si>
  <si>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</si>
  <si>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</si>
  <si>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</si>
  <si>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</si>
  <si>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</si>
  <si>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</si>
  <si>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</si>
  <si>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</si>
  <si>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</si>
  <si>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</si>
  <si>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</si>
  <si>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</si>
  <si>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</si>
  <si>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</si>
  <si>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</si>
  <si>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</si>
  <si>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</si>
  <si>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</si>
  <si>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</si>
  <si>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</si>
  <si>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</si>
  <si>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L03AA02 - FILGRASTIM</t>
  </si>
  <si>
    <t>M01AX17 - NIMESULID</t>
  </si>
  <si>
    <t>M04AA01 - ALOPURINOL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</si>
  <si>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</si>
  <si>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</si>
  <si>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</si>
  <si>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</si>
  <si>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</si>
  <si>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</si>
  <si>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</si>
  <si>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</si>
  <si>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</si>
  <si>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</si>
  <si>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</si>
  <si>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</si>
  <si>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</si>
  <si>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</si>
  <si>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</si>
  <si>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</si>
  <si>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</si>
  <si>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N06BX18 - VINPOCETIN</t>
  </si>
  <si>
    <t>R01AD09 - MOMETASON</t>
  </si>
  <si>
    <t>R03AC02 - SALBUTAMOL</t>
  </si>
  <si>
    <t>R05CB06 - AMBROXOL</t>
  </si>
  <si>
    <t>R06AE07 - CETIRIZIN</t>
  </si>
  <si>
    <t>R06AE09 - LEVOCETIRIZIN</t>
  </si>
  <si>
    <t>R06AX13 - LORATADIN</t>
  </si>
  <si>
    <t>R06AX27 - DESLORATADIN</t>
  </si>
  <si>
    <t>S01EE01 - LATANOPROST</t>
  </si>
  <si>
    <t>V06XX - POTRAVINY PRO ZVLÁŠTNÍ LÉKAŘSKÉ ÚČELY (PZLÚ)</t>
  </si>
  <si>
    <t>N05AX12 - ARIPIPRAZOL</t>
  </si>
  <si>
    <t>R03AK07 - FORMOTEROL A BUDESONID</t>
  </si>
  <si>
    <t>C09BX01 - PERINDOPRIL, AMLODIPIN A INDAPAMID</t>
  </si>
  <si>
    <t>A03FA07 - ITOPRIDUM</t>
  </si>
  <si>
    <t>R03AL04 - INDAKATEROL A GLYCOPYRRONIUM-BROMID</t>
  </si>
  <si>
    <t>N02AJ13 - TRAMADOL A PARACETAMOL</t>
  </si>
  <si>
    <t>L04AA06 - KYSELINA MYKOFENOLOVÁ</t>
  </si>
  <si>
    <t>A02BA02</t>
  </si>
  <si>
    <t>93969</t>
  </si>
  <si>
    <t>50MG/2ML INJ SOL 5X2ML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</si>
  <si>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</si>
  <si>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</si>
  <si>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</si>
  <si>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</si>
  <si>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</si>
  <si>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</si>
  <si>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</si>
  <si>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166760</t>
  </si>
  <si>
    <t>KINITO</t>
  </si>
  <si>
    <t>50MG TBL FLM 100</t>
  </si>
  <si>
    <t>A06AD11</t>
  </si>
  <si>
    <t>215715</t>
  </si>
  <si>
    <t>667G/L POR SOL 1X500ML HDP</t>
  </si>
  <si>
    <t>81456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</si>
  <si>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</si>
  <si>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</si>
  <si>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</si>
  <si>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</si>
  <si>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</si>
  <si>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</si>
  <si>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</si>
  <si>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</si>
  <si>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</si>
  <si>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</si>
  <si>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</si>
  <si>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</si>
  <si>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</si>
  <si>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59808</t>
  </si>
  <si>
    <t>19000IU/ML INJ SOL ISP 10X0,8ML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</si>
  <si>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</si>
  <si>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</si>
  <si>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</si>
  <si>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</si>
  <si>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</si>
  <si>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</si>
  <si>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</si>
  <si>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13768</t>
  </si>
  <si>
    <t>200MG TBL NOB 60</t>
  </si>
  <si>
    <t>C01EB15</t>
  </si>
  <si>
    <t>159760</t>
  </si>
  <si>
    <t>TRIMETAZIDIN MYLAN</t>
  </si>
  <si>
    <t>35MG TBL PRO 60 II</t>
  </si>
  <si>
    <t>C03CA01</t>
  </si>
  <si>
    <t>2133</t>
  </si>
  <si>
    <t>10MG/ML INJ SOL 5X2ML</t>
  </si>
  <si>
    <t>56805</t>
  </si>
  <si>
    <t>40MG TBL NOB 100</t>
  </si>
  <si>
    <t>56807</t>
  </si>
  <si>
    <t>125MG TBL NOB 30</t>
  </si>
  <si>
    <t>98219</t>
  </si>
  <si>
    <t>40MG TBL NOB 50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</si>
  <si>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</si>
  <si>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</si>
  <si>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</si>
  <si>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</si>
  <si>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</si>
  <si>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</si>
  <si>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</si>
  <si>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</si>
  <si>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</si>
  <si>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</si>
  <si>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32225</t>
  </si>
  <si>
    <t>BETALOC ZOK</t>
  </si>
  <si>
    <t>25MG TBL PRO 28</t>
  </si>
  <si>
    <t>58037</t>
  </si>
  <si>
    <t>50MG TBL PRO 30</t>
  </si>
  <si>
    <t>C07AB03</t>
  </si>
  <si>
    <t>2949</t>
  </si>
  <si>
    <t>50MG TBL NOB 30</t>
  </si>
  <si>
    <t>58659</t>
  </si>
  <si>
    <t>25MG TBL NOB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</si>
  <si>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</si>
  <si>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</si>
  <si>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</si>
  <si>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</si>
  <si>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</si>
  <si>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</si>
  <si>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</si>
  <si>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</si>
  <si>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</si>
  <si>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C07AG02</t>
  </si>
  <si>
    <t>102596</t>
  </si>
  <si>
    <t>6,25MG TBL NOB 30</t>
  </si>
  <si>
    <t>C08CA01</t>
  </si>
  <si>
    <t>125046</t>
  </si>
  <si>
    <t>10MG TBL NOB 30</t>
  </si>
  <si>
    <t>15378</t>
  </si>
  <si>
    <t>5MG TBL NOB 90</t>
  </si>
  <si>
    <t>2945</t>
  </si>
  <si>
    <t>5MG TBL NOB 30</t>
  </si>
  <si>
    <t>2954</t>
  </si>
  <si>
    <t>C08DA01</t>
  </si>
  <si>
    <t>215964</t>
  </si>
  <si>
    <t>ISOPTIN SR</t>
  </si>
  <si>
    <t>240MG TBL PRO 30</t>
  </si>
  <si>
    <t>215970</t>
  </si>
  <si>
    <t>C09AA04</t>
  </si>
  <si>
    <t>101205</t>
  </si>
  <si>
    <t>C09AA10</t>
  </si>
  <si>
    <t>203170</t>
  </si>
  <si>
    <t>C09BA04</t>
  </si>
  <si>
    <t>122685</t>
  </si>
  <si>
    <t>PRESTARIUM NEO COMBI</t>
  </si>
  <si>
    <t>5MG/1,25MG TBL FLM 30</t>
  </si>
  <si>
    <t>C09CA01</t>
  </si>
  <si>
    <t>114065</t>
  </si>
  <si>
    <t>50MG TBL FLM 30 II</t>
  </si>
  <si>
    <t>114067</t>
  </si>
  <si>
    <t>50MG TBL FLM 90 II</t>
  </si>
  <si>
    <t>C09CA03</t>
  </si>
  <si>
    <t>125589</t>
  </si>
  <si>
    <t>VALSACOR</t>
  </si>
  <si>
    <t>80MG TBL FLM 28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</si>
  <si>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</si>
  <si>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</si>
  <si>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</si>
  <si>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</si>
  <si>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</si>
  <si>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</si>
  <si>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</si>
  <si>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C09DA03</t>
  </si>
  <si>
    <t>134281</t>
  </si>
  <si>
    <t>VALSACOMBI</t>
  </si>
  <si>
    <t>160MG/12,5MG TBL FLM 28</t>
  </si>
  <si>
    <t>C10AA05</t>
  </si>
  <si>
    <t>50316</t>
  </si>
  <si>
    <t>TULIP</t>
  </si>
  <si>
    <t>20MG TBL FLM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</si>
  <si>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</si>
  <si>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</si>
  <si>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</si>
  <si>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</si>
  <si>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</si>
  <si>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</si>
  <si>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</si>
  <si>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</si>
  <si>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</si>
  <si>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</si>
  <si>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</si>
  <si>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69189</t>
  </si>
  <si>
    <t>EUTHYROX</t>
  </si>
  <si>
    <t>50MCG TBL NOB 100</t>
  </si>
  <si>
    <t>69191</t>
  </si>
  <si>
    <t>150MCG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</si>
  <si>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</si>
  <si>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</si>
  <si>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</si>
  <si>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</si>
  <si>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</si>
  <si>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</si>
  <si>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</si>
  <si>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</si>
  <si>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</si>
  <si>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</si>
  <si>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</si>
  <si>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</si>
  <si>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</si>
  <si>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</si>
  <si>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</si>
  <si>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</si>
  <si>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</si>
  <si>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</si>
  <si>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</si>
  <si>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</si>
  <si>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</si>
  <si>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</si>
  <si>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</si>
  <si>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</si>
  <si>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</si>
  <si>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</si>
  <si>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</si>
  <si>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</si>
  <si>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</si>
  <si>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</si>
  <si>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</si>
  <si>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</si>
  <si>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</si>
  <si>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</si>
  <si>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</si>
  <si>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</si>
  <si>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53913</t>
  </si>
  <si>
    <t>AZITROMYCIN SANDOZ</t>
  </si>
  <si>
    <t>250MG TBL FLM 6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</si>
  <si>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</si>
  <si>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</si>
  <si>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</si>
  <si>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</si>
  <si>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</si>
  <si>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</si>
  <si>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</si>
  <si>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</si>
  <si>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</si>
  <si>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</si>
  <si>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</si>
  <si>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J01MA14</t>
  </si>
  <si>
    <t>196370</t>
  </si>
  <si>
    <t>MOXIFLOXACIN KABI</t>
  </si>
  <si>
    <t>400MG/250ML INF SOL 1X250ML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</si>
  <si>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</si>
  <si>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</si>
  <si>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</si>
  <si>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</si>
  <si>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</si>
  <si>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</si>
  <si>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</si>
  <si>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</si>
  <si>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</si>
  <si>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</si>
  <si>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</si>
  <si>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</si>
  <si>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</si>
  <si>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</si>
  <si>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</si>
  <si>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</si>
  <si>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</si>
  <si>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M04AA01</t>
  </si>
  <si>
    <t>107869</t>
  </si>
  <si>
    <t>127263</t>
  </si>
  <si>
    <t>127272</t>
  </si>
  <si>
    <t>N02AB03</t>
  </si>
  <si>
    <t>59449</t>
  </si>
  <si>
    <t>DUROGESIC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</si>
  <si>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</si>
  <si>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</si>
  <si>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</si>
  <si>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</si>
  <si>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</si>
  <si>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</si>
  <si>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</si>
  <si>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</si>
  <si>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</si>
  <si>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</si>
  <si>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</si>
  <si>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</si>
  <si>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</si>
  <si>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</si>
  <si>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</si>
  <si>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</si>
  <si>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</si>
  <si>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</si>
  <si>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</si>
  <si>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</si>
  <si>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N03AX16</t>
  </si>
  <si>
    <t>210541</t>
  </si>
  <si>
    <t>PREGABALIN SANDOZ</t>
  </si>
  <si>
    <t>75MG CPS DUR 14</t>
  </si>
  <si>
    <t>N05AL05</t>
  </si>
  <si>
    <t>58172</t>
  </si>
  <si>
    <t>SOLIAN</t>
  </si>
  <si>
    <t>N05CF02</t>
  </si>
  <si>
    <t>146894</t>
  </si>
  <si>
    <t>10MG TBL FLM 20</t>
  </si>
  <si>
    <t>146899</t>
  </si>
  <si>
    <t>10MG TBL FLM 50</t>
  </si>
  <si>
    <t>198058</t>
  </si>
  <si>
    <t>SANVAL</t>
  </si>
  <si>
    <t>10MG TBL FLM 100</t>
  </si>
  <si>
    <t>N06AB04</t>
  </si>
  <si>
    <t>17431</t>
  </si>
  <si>
    <t>N06BX18</t>
  </si>
  <si>
    <t>4063</t>
  </si>
  <si>
    <t>5MG TBL NOB 50</t>
  </si>
  <si>
    <t>R03AC02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</si>
  <si>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</si>
  <si>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</si>
  <si>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</si>
  <si>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</si>
  <si>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</si>
  <si>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</si>
  <si>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30X1+1INH</t>
  </si>
  <si>
    <t>R06AE07</t>
  </si>
  <si>
    <t>66030</t>
  </si>
  <si>
    <t>10MG TBL FLM 30</t>
  </si>
  <si>
    <t>S01EE01</t>
  </si>
  <si>
    <t>58893</t>
  </si>
  <si>
    <t>0,05MG/ML OPH GTT SOL 2,5ML I</t>
  </si>
  <si>
    <t>V06XX</t>
  </si>
  <si>
    <t>33340</t>
  </si>
  <si>
    <t>33419</t>
  </si>
  <si>
    <t>33420</t>
  </si>
  <si>
    <t>33421</t>
  </si>
  <si>
    <t>33527</t>
  </si>
  <si>
    <t>33530</t>
  </si>
  <si>
    <t>POR SOL 1X1000ML</t>
  </si>
  <si>
    <t>33677</t>
  </si>
  <si>
    <t>33740</t>
  </si>
  <si>
    <t>33750</t>
  </si>
  <si>
    <t>POR SOL 4X125G</t>
  </si>
  <si>
    <t>33751</t>
  </si>
  <si>
    <t>33752</t>
  </si>
  <si>
    <t>NUTRIDRINK CREME S PŘÍCHUTÍ LESNÍHO OVOCE</t>
  </si>
  <si>
    <t>33833</t>
  </si>
  <si>
    <t>33859</t>
  </si>
  <si>
    <t>33866</t>
  </si>
  <si>
    <t>33898</t>
  </si>
  <si>
    <t>A02BC03</t>
  </si>
  <si>
    <t>106344</t>
  </si>
  <si>
    <t>LANZUL</t>
  </si>
  <si>
    <t>15MG CPS ETD 28</t>
  </si>
  <si>
    <t>166759</t>
  </si>
  <si>
    <t>50MG TBL FLM 40</t>
  </si>
  <si>
    <t>A04AA01</t>
  </si>
  <si>
    <t>187607</t>
  </si>
  <si>
    <t>ONDANSETRON B. BRAUN</t>
  </si>
  <si>
    <t>2MG/ML INJ SOL 20X4ML II</t>
  </si>
  <si>
    <t>215713</t>
  </si>
  <si>
    <t>667G/L POR SOL 1X200ML HDP</t>
  </si>
  <si>
    <t>A10BA02</t>
  </si>
  <si>
    <t>56503</t>
  </si>
  <si>
    <t>500MG TBL FLM 60 I</t>
  </si>
  <si>
    <t>B01AA03</t>
  </si>
  <si>
    <t>94113</t>
  </si>
  <si>
    <t>WARFARIN ORION</t>
  </si>
  <si>
    <t>3MG TBL NOB 100</t>
  </si>
  <si>
    <t>32063</t>
  </si>
  <si>
    <t>9500IU/ML INJ SOL ISP 10X0,8ML</t>
  </si>
  <si>
    <t>C02AC05</t>
  </si>
  <si>
    <t>16932</t>
  </si>
  <si>
    <t>MOXOSTAD</t>
  </si>
  <si>
    <t>0,4MG TBL FLM 30</t>
  </si>
  <si>
    <t>56804</t>
  </si>
  <si>
    <t>56808</t>
  </si>
  <si>
    <t>125MG TBL NOB 50</t>
  </si>
  <si>
    <t>214627</t>
  </si>
  <si>
    <t>100MG TBL NOB 50</t>
  </si>
  <si>
    <t>C08CA08</t>
  </si>
  <si>
    <t>111902</t>
  </si>
  <si>
    <t>NITRESAN</t>
  </si>
  <si>
    <t>20MG TBL NOB 30</t>
  </si>
  <si>
    <t>101211</t>
  </si>
  <si>
    <t>5MG TBL FLM 90</t>
  </si>
  <si>
    <t>177322</t>
  </si>
  <si>
    <t>161623</t>
  </si>
  <si>
    <t>PRENEWEL</t>
  </si>
  <si>
    <t>8MG/2,5MG TBL NOB 30</t>
  </si>
  <si>
    <t>C09BA05</t>
  </si>
  <si>
    <t>115590</t>
  </si>
  <si>
    <t>MEDORAM PLUS H</t>
  </si>
  <si>
    <t>5MG/25MG TBL NOB 30</t>
  </si>
  <si>
    <t>C09BA06</t>
  </si>
  <si>
    <t>64788</t>
  </si>
  <si>
    <t>20MG/12,5MG TBL FLM 30</t>
  </si>
  <si>
    <t>76710</t>
  </si>
  <si>
    <t>ACCUZIDE 10</t>
  </si>
  <si>
    <t>10MG/12,5MG TBL FLM 100</t>
  </si>
  <si>
    <t>C09BB04</t>
  </si>
  <si>
    <t>124087</t>
  </si>
  <si>
    <t>PRESTANCE</t>
  </si>
  <si>
    <t>5MG/5MG TBL NOB 30</t>
  </si>
  <si>
    <t>C09DA04</t>
  </si>
  <si>
    <t>179761</t>
  </si>
  <si>
    <t>IRBESARTAN/HYDROCHLOROTHIAZID MYLAN</t>
  </si>
  <si>
    <t>150MG/12,5MG TBL NOB 28</t>
  </si>
  <si>
    <t>C09DB04</t>
  </si>
  <si>
    <t>167859</t>
  </si>
  <si>
    <t>TWYNSTA</t>
  </si>
  <si>
    <t>80MG/10MG TBL NOB 28</t>
  </si>
  <si>
    <t>93013</t>
  </si>
  <si>
    <t>SORTIS</t>
  </si>
  <si>
    <t>C10AA07</t>
  </si>
  <si>
    <t>145551</t>
  </si>
  <si>
    <t>ROSUMOP</t>
  </si>
  <si>
    <t>148072</t>
  </si>
  <si>
    <t>ROSUCARD</t>
  </si>
  <si>
    <t>148076</t>
  </si>
  <si>
    <t>40MG TBL FLM 30</t>
  </si>
  <si>
    <t>G04CA02</t>
  </si>
  <si>
    <t>14439</t>
  </si>
  <si>
    <t>0,4MG CPS RDR 30</t>
  </si>
  <si>
    <t>G04CB01</t>
  </si>
  <si>
    <t>207506</t>
  </si>
  <si>
    <t>FINANORM</t>
  </si>
  <si>
    <t>5MG TBL FLM 100 I</t>
  </si>
  <si>
    <t>40368</t>
  </si>
  <si>
    <t>MEDROL</t>
  </si>
  <si>
    <t>4MG TBL NOB 30 I</t>
  </si>
  <si>
    <t>147454</t>
  </si>
  <si>
    <t>88MCG TBL NOB 100 II</t>
  </si>
  <si>
    <t>147458</t>
  </si>
  <si>
    <t>112MCG TBL NOB 100 II</t>
  </si>
  <si>
    <t>187425</t>
  </si>
  <si>
    <t>46692</t>
  </si>
  <si>
    <t>75MCG TBL NOB 100</t>
  </si>
  <si>
    <t>18547</t>
  </si>
  <si>
    <t>XORIMAX</t>
  </si>
  <si>
    <t>156835</t>
  </si>
  <si>
    <t>MEROPENEM KABI</t>
  </si>
  <si>
    <t>129834</t>
  </si>
  <si>
    <t>150MG/ML INJ SOL 10X2ML</t>
  </si>
  <si>
    <t>166265</t>
  </si>
  <si>
    <t>500MG INF PLV SOL 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</si>
  <si>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</si>
  <si>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</si>
  <si>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</si>
  <si>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</si>
  <si>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</si>
  <si>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</si>
  <si>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</si>
  <si>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J02AC03</t>
  </si>
  <si>
    <t>196852</t>
  </si>
  <si>
    <t>VORIKONAZOL SANDOZ</t>
  </si>
  <si>
    <t>L04AA06</t>
  </si>
  <si>
    <t>29716</t>
  </si>
  <si>
    <t>MYFENAX</t>
  </si>
  <si>
    <t>500MG TBL FLM 50</t>
  </si>
  <si>
    <t>M01AX17</t>
  </si>
  <si>
    <t>12891</t>
  </si>
  <si>
    <t>100MG TBL NOB 15</t>
  </si>
  <si>
    <t>12892</t>
  </si>
  <si>
    <t>1710</t>
  </si>
  <si>
    <t>2592</t>
  </si>
  <si>
    <t>122572</t>
  </si>
  <si>
    <t>FENTALIS</t>
  </si>
  <si>
    <t>100MCG/H TDR EMP 5</t>
  </si>
  <si>
    <t>122593</t>
  </si>
  <si>
    <t>25MCG/H TDR EMP 5</t>
  </si>
  <si>
    <t>7981</t>
  </si>
  <si>
    <t>500MG/ML INJ SOL 10X2ML</t>
  </si>
  <si>
    <t>157871</t>
  </si>
  <si>
    <t>10MG/ML INF SOL 10X50ML</t>
  </si>
  <si>
    <t>N03AX14</t>
  </si>
  <si>
    <t>174681</t>
  </si>
  <si>
    <t>TRUND</t>
  </si>
  <si>
    <t>250MG TBL FLM 50</t>
  </si>
  <si>
    <t>N05BA12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</si>
  <si>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</si>
  <si>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</si>
  <si>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</si>
  <si>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</si>
  <si>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</si>
  <si>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</si>
  <si>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</si>
  <si>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198054</t>
  </si>
  <si>
    <t>17425</t>
  </si>
  <si>
    <t>N06AB06</t>
  </si>
  <si>
    <t>53950</t>
  </si>
  <si>
    <t>ZOLOFT</t>
  </si>
  <si>
    <t>50MG TBL FLM 28</t>
  </si>
  <si>
    <t>N06AB10</t>
  </si>
  <si>
    <t>135928</t>
  </si>
  <si>
    <t>ESOPREX</t>
  </si>
  <si>
    <t>31934</t>
  </si>
  <si>
    <t>100MCG/DÁV INH SUS PSS 200DÁV</t>
  </si>
  <si>
    <t>R05CB06</t>
  </si>
  <si>
    <t>124372</t>
  </si>
  <si>
    <t>FLAVAMED</t>
  </si>
  <si>
    <t>30MG TBL NOB 20</t>
  </si>
  <si>
    <t>94918</t>
  </si>
  <si>
    <t>R06AE09</t>
  </si>
  <si>
    <t>124343</t>
  </si>
  <si>
    <t>CEZERA</t>
  </si>
  <si>
    <t>5MG TBL FLM 30 I</t>
  </si>
  <si>
    <t>R06AX13</t>
  </si>
  <si>
    <t>53639</t>
  </si>
  <si>
    <t>217005</t>
  </si>
  <si>
    <t>217006</t>
  </si>
  <si>
    <t>33220</t>
  </si>
  <si>
    <t>POR SOL 1X225G</t>
  </si>
  <si>
    <t>33339</t>
  </si>
  <si>
    <t>33418</t>
  </si>
  <si>
    <t>33422</t>
  </si>
  <si>
    <t>NUTRISON ADVANCED DIASON LOW ENERGY</t>
  </si>
  <si>
    <t>33742</t>
  </si>
  <si>
    <t>33749</t>
  </si>
  <si>
    <t>33847</t>
  </si>
  <si>
    <t>33848</t>
  </si>
  <si>
    <t>33865</t>
  </si>
  <si>
    <t>33935</t>
  </si>
  <si>
    <t>214525</t>
  </si>
  <si>
    <t>40MG TBL ENT 28 I</t>
  </si>
  <si>
    <t>191922</t>
  </si>
  <si>
    <t>1000MG TBL FLM 60</t>
  </si>
  <si>
    <t>A10BB12</t>
  </si>
  <si>
    <t>163077</t>
  </si>
  <si>
    <t>AMARYL</t>
  </si>
  <si>
    <t>2MG TBL NOB 30</t>
  </si>
  <si>
    <t>B01AC04</t>
  </si>
  <si>
    <t>149480</t>
  </si>
  <si>
    <t>ZYLLT</t>
  </si>
  <si>
    <t>75MG TBL FLM 28</t>
  </si>
  <si>
    <t>B01AC05</t>
  </si>
  <si>
    <t>125520</t>
  </si>
  <si>
    <t>250MG TBL FLM 30</t>
  </si>
  <si>
    <t>16913</t>
  </si>
  <si>
    <t>0,2MG TBL FLM 30</t>
  </si>
  <si>
    <t>56810</t>
  </si>
  <si>
    <t>250MG TBL NOB 20</t>
  </si>
  <si>
    <t>46981</t>
  </si>
  <si>
    <t>BETALOC SR</t>
  </si>
  <si>
    <t>200MG TBL PRO 30</t>
  </si>
  <si>
    <t>49910</t>
  </si>
  <si>
    <t>20MG TBL FLM 98</t>
  </si>
  <si>
    <t>102608</t>
  </si>
  <si>
    <t>111898</t>
  </si>
  <si>
    <t>C08CA13</t>
  </si>
  <si>
    <t>169623</t>
  </si>
  <si>
    <t>KAPIDIN</t>
  </si>
  <si>
    <t>10MG TBL FLM 30 II</t>
  </si>
  <si>
    <t>120805</t>
  </si>
  <si>
    <t>APO-PERINDO</t>
  </si>
  <si>
    <t>8MG TBL NOB 30</t>
  </si>
  <si>
    <t>C09AA05</t>
  </si>
  <si>
    <t>56972</t>
  </si>
  <si>
    <t>TRITACE</t>
  </si>
  <si>
    <t>1,25MG TBL NOB 20</t>
  </si>
  <si>
    <t>56976</t>
  </si>
  <si>
    <t>2,5MG TBL NOB 20</t>
  </si>
  <si>
    <t>56981</t>
  </si>
  <si>
    <t>126031</t>
  </si>
  <si>
    <t>4MG/1,25MG TBL NOB 30 II</t>
  </si>
  <si>
    <t>124129</t>
  </si>
  <si>
    <t>10MG/10MG TBL NOB 30</t>
  </si>
  <si>
    <t>26554</t>
  </si>
  <si>
    <t>MICARDIS</t>
  </si>
  <si>
    <t>80MG TBL NOB 28</t>
  </si>
  <si>
    <t>161954</t>
  </si>
  <si>
    <t>320MG/12,5MG TBL FLM 28</t>
  </si>
  <si>
    <t>93018</t>
  </si>
  <si>
    <t>20MG TBL FLM 100</t>
  </si>
  <si>
    <t>145583</t>
  </si>
  <si>
    <t>148068</t>
  </si>
  <si>
    <t>C10AB05</t>
  </si>
  <si>
    <t>207092</t>
  </si>
  <si>
    <t>LIPANTHYL S</t>
  </si>
  <si>
    <t>215MG TBL FLM 30</t>
  </si>
  <si>
    <t>183812</t>
  </si>
  <si>
    <t>500MG INJ/INF PLV SOL 10</t>
  </si>
  <si>
    <t>3708</t>
  </si>
  <si>
    <t>2MG/ML INF SOL 10X300ML I</t>
  </si>
  <si>
    <t>127260</t>
  </si>
  <si>
    <t>59448</t>
  </si>
  <si>
    <t>25MCG/H TDR EMP 5X4,2MG</t>
  </si>
  <si>
    <t>42758</t>
  </si>
  <si>
    <t>52,5MCG/H TDR EMP 5</t>
  </si>
  <si>
    <t>42761</t>
  </si>
  <si>
    <t>70MCG/H TDR EMP 5</t>
  </si>
  <si>
    <t>N03AG01</t>
  </si>
  <si>
    <t>92587</t>
  </si>
  <si>
    <t>DEPAKINE CHRONO 500 MG SÉCABLE</t>
  </si>
  <si>
    <t>500MG TBL RET 30</t>
  </si>
  <si>
    <t>N03AX12</t>
  </si>
  <si>
    <t>84399</t>
  </si>
  <si>
    <t>NEURONTIN</t>
  </si>
  <si>
    <t>300MG CPS DUR 50</t>
  </si>
  <si>
    <t>N05AX08</t>
  </si>
  <si>
    <t>197231</t>
  </si>
  <si>
    <t>RISPERIDON FARMAX</t>
  </si>
  <si>
    <t>2MG TBL FLM 60</t>
  </si>
  <si>
    <t>6618</t>
  </si>
  <si>
    <t>NEUROL 0,5</t>
  </si>
  <si>
    <t>0,5MG TBL NOB 30</t>
  </si>
  <si>
    <t>96977</t>
  </si>
  <si>
    <t>1MG TBL NOB 30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</si>
  <si>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</si>
  <si>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</si>
  <si>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</si>
  <si>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</si>
  <si>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</si>
  <si>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</si>
  <si>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</si>
  <si>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</si>
  <si>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202900</t>
  </si>
  <si>
    <t>R06AX27</t>
  </si>
  <si>
    <t>168836</t>
  </si>
  <si>
    <t>DASSELTA</t>
  </si>
  <si>
    <t>217007</t>
  </si>
  <si>
    <t>217109</t>
  </si>
  <si>
    <t>217110</t>
  </si>
  <si>
    <t>33342</t>
  </si>
  <si>
    <t>33343</t>
  </si>
  <si>
    <t>33855</t>
  </si>
  <si>
    <t>NUTRIDRINK BALÍČEK 5 + 1</t>
  </si>
  <si>
    <t>33857</t>
  </si>
  <si>
    <t>33858</t>
  </si>
  <si>
    <t>33897</t>
  </si>
  <si>
    <t>NUTRIDRINK COMPACT PROTEIN S PŘÍCHUTÍ BROSKEV A MANGO</t>
  </si>
  <si>
    <t>214433</t>
  </si>
  <si>
    <t>20MG TBL ENT 28 I</t>
  </si>
  <si>
    <t>24550</t>
  </si>
  <si>
    <t>ONDANSETRON KABI</t>
  </si>
  <si>
    <t>2MG/ML INJ SOL 5X4ML</t>
  </si>
  <si>
    <t>59942</t>
  </si>
  <si>
    <t>PROPANORM</t>
  </si>
  <si>
    <t>107938</t>
  </si>
  <si>
    <t>150MG/3ML INJ SOL 6X3ML</t>
  </si>
  <si>
    <t>178689</t>
  </si>
  <si>
    <t>PROTEVASC</t>
  </si>
  <si>
    <t>35MG TBL PRO 60</t>
  </si>
  <si>
    <t>3575</t>
  </si>
  <si>
    <t>HEPAROID LÉČIVA</t>
  </si>
  <si>
    <t>2MG/G CRM 30G</t>
  </si>
  <si>
    <t>31536</t>
  </si>
  <si>
    <t>25MG TBL PRO 100</t>
  </si>
  <si>
    <t>45499</t>
  </si>
  <si>
    <t>100MG TBL PRO 30</t>
  </si>
  <si>
    <t>83974</t>
  </si>
  <si>
    <t>1MG/ML INJ SOL 5X5ML</t>
  </si>
  <si>
    <t>C07AB12</t>
  </si>
  <si>
    <t>112572</t>
  </si>
  <si>
    <t>NEBIVOLOL SANDOZ</t>
  </si>
  <si>
    <t>5MG TBL NOB 28</t>
  </si>
  <si>
    <t>C07BB07</t>
  </si>
  <si>
    <t>13603</t>
  </si>
  <si>
    <t>LODOZ</t>
  </si>
  <si>
    <t>5MG/6,25MG TBL FLM 30</t>
  </si>
  <si>
    <t>42849</t>
  </si>
  <si>
    <t>HIPRES</t>
  </si>
  <si>
    <t>162008</t>
  </si>
  <si>
    <t>10MG/2,5MG TBL FLM 30</t>
  </si>
  <si>
    <t>187788</t>
  </si>
  <si>
    <t>TONARSSA</t>
  </si>
  <si>
    <t>4MG/5MG TBL NOB 30</t>
  </si>
  <si>
    <t>C09BX01</t>
  </si>
  <si>
    <t>190973</t>
  </si>
  <si>
    <t>TRIPLIXAM</t>
  </si>
  <si>
    <t>10MG/2,5MG/10MG TBL FLM 30</t>
  </si>
  <si>
    <t>114059</t>
  </si>
  <si>
    <t>LOZAP 12,5 ZENTIVA</t>
  </si>
  <si>
    <t>12,5MG TBL FLM 30 PVC</t>
  </si>
  <si>
    <t>114068</t>
  </si>
  <si>
    <t>100MG TBL FLM 30 PVC</t>
  </si>
  <si>
    <t>204690</t>
  </si>
  <si>
    <t>TORVACARD NEO</t>
  </si>
  <si>
    <t>93016</t>
  </si>
  <si>
    <t>C10BX03</t>
  </si>
  <si>
    <t>159819</t>
  </si>
  <si>
    <t>AMLATOR</t>
  </si>
  <si>
    <t>20MG/5MG TBL FLM 90</t>
  </si>
  <si>
    <t>30543</t>
  </si>
  <si>
    <t>CADUET</t>
  </si>
  <si>
    <t>5MG/10MG TBL FLM 30</t>
  </si>
  <si>
    <t>94882</t>
  </si>
  <si>
    <t>62,5MG/ML INJ PSO LQF 250MG+4ML</t>
  </si>
  <si>
    <t>205772</t>
  </si>
  <si>
    <t>J02AC04</t>
  </si>
  <si>
    <t>210001</t>
  </si>
  <si>
    <t>NOXAFIL</t>
  </si>
  <si>
    <t>100MG TBL ENT 24(2X12)</t>
  </si>
  <si>
    <t>L03AA02</t>
  </si>
  <si>
    <t>500570</t>
  </si>
  <si>
    <t>ZARZIO</t>
  </si>
  <si>
    <t>48MU/0,5ML INJ/INF SOL ISP 5X0,5ML I</t>
  </si>
  <si>
    <t>151050</t>
  </si>
  <si>
    <t>400MG/4ML INJ PSO LQF 4+4X4ML</t>
  </si>
  <si>
    <t>N03AX09</t>
  </si>
  <si>
    <t>17139</t>
  </si>
  <si>
    <t>LAMICTAL</t>
  </si>
  <si>
    <t>50MG TBL NOB 42</t>
  </si>
  <si>
    <t>197227</t>
  </si>
  <si>
    <t>1MG TBL FLM 60</t>
  </si>
  <si>
    <t>N05AX12</t>
  </si>
  <si>
    <t>210792</t>
  </si>
  <si>
    <t>ARIPIPRAZOL MYLAN PHARMA</t>
  </si>
  <si>
    <t>83099</t>
  </si>
  <si>
    <t>0,5MG TBL PRO 30</t>
  </si>
  <si>
    <t>90959</t>
  </si>
  <si>
    <t>114287</t>
  </si>
  <si>
    <t>APO-CITAL</t>
  </si>
  <si>
    <t>134502</t>
  </si>
  <si>
    <t>ELICEA</t>
  </si>
  <si>
    <t>10MG TBL FLM 28</t>
  </si>
  <si>
    <t>88734</t>
  </si>
  <si>
    <t>10MG TBL NOB 10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</si>
  <si>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</si>
  <si>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</si>
  <si>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</si>
  <si>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</si>
  <si>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</si>
  <si>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</si>
  <si>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</si>
  <si>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</si>
  <si>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</si>
  <si>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</si>
  <si>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</si>
  <si>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</si>
  <si>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</si>
  <si>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</si>
  <si>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</si>
  <si>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</si>
  <si>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</si>
  <si>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</si>
  <si>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</si>
  <si>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</si>
  <si>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</si>
  <si>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</si>
  <si>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</si>
  <si>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</si>
  <si>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</si>
  <si>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</si>
  <si>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Aujeský René</t>
  </si>
  <si>
    <t>Badida Gabriel</t>
  </si>
  <si>
    <t>Bébarová Linda</t>
  </si>
  <si>
    <t>Bogdanová Kateřina</t>
  </si>
  <si>
    <t>Dlouhý Michael</t>
  </si>
  <si>
    <t>Fabián Jakub</t>
  </si>
  <si>
    <t>Gregořík Michal</t>
  </si>
  <si>
    <t>Halama Jiří</t>
  </si>
  <si>
    <t>Hanuliak Jan</t>
  </si>
  <si>
    <t>Havlík Roman</t>
  </si>
  <si>
    <t>Hlaváčová Lucie</t>
  </si>
  <si>
    <t>Homola Pavel</t>
  </si>
  <si>
    <t>Christodoulou Petros</t>
  </si>
  <si>
    <t>Chudáček Josef</t>
  </si>
  <si>
    <t>Janák Michal</t>
  </si>
  <si>
    <t>Janda Petr</t>
  </si>
  <si>
    <t>Klementa Bronislav</t>
  </si>
  <si>
    <t>Klementa Ivo</t>
  </si>
  <si>
    <t>Klos Dušan</t>
  </si>
  <si>
    <t>Koporová Gabriela</t>
  </si>
  <si>
    <t>Křenková Aneta</t>
  </si>
  <si>
    <t>Kysučan Jiří</t>
  </si>
  <si>
    <t>Loveček Martin</t>
  </si>
  <si>
    <t>Lovětínská Vanesa</t>
  </si>
  <si>
    <t>Lysák Radek</t>
  </si>
  <si>
    <t>Malý Tomáš</t>
  </si>
  <si>
    <t>Neoral Čestmír</t>
  </si>
  <si>
    <t>Nieslaniková Eva</t>
  </si>
  <si>
    <t>Palčáková Hana</t>
  </si>
  <si>
    <t>Pastorová Barbora</t>
  </si>
  <si>
    <t>Podkalská Sommerová Kamila</t>
  </si>
  <si>
    <t>Riško Juraj</t>
  </si>
  <si>
    <t>Rýznar Jan</t>
  </si>
  <si>
    <t>Řezáč Tomáš</t>
  </si>
  <si>
    <t>Skalický Pavel</t>
  </si>
  <si>
    <t>Skopal František</t>
  </si>
  <si>
    <t>Smičková Petra</t>
  </si>
  <si>
    <t>Starý Lubomír</t>
  </si>
  <si>
    <t>Stašek Martin</t>
  </si>
  <si>
    <t>Stehlík Daniel</t>
  </si>
  <si>
    <t>Svoboda Michal</t>
  </si>
  <si>
    <t>Szkorupa Marek</t>
  </si>
  <si>
    <t>Šulavíková Petra</t>
  </si>
  <si>
    <t>Švach Ivan</t>
  </si>
  <si>
    <t>Tesaříková Jana</t>
  </si>
  <si>
    <t>Tomanová Dominika</t>
  </si>
  <si>
    <t>Vomáčková Katherine</t>
  </si>
  <si>
    <t>Vrba Radek</t>
  </si>
  <si>
    <t>Vysloužil Kamil</t>
  </si>
  <si>
    <t>Zálešák Bohumil</t>
  </si>
  <si>
    <t>Zbořil Pavel</t>
  </si>
  <si>
    <t>Zlámal Zdeněk</t>
  </si>
  <si>
    <t>Zlámalová Nora</t>
  </si>
  <si>
    <t>SULFAMETHOXAZOL A TRIMETHOPRIM</t>
  </si>
  <si>
    <t>3377</t>
  </si>
  <si>
    <t>400MG/80MG TBL NOB 20</t>
  </si>
  <si>
    <t>AMOXICILIN A ENZYMOVÝ INHIBITOR</t>
  </si>
  <si>
    <t>RUTOSID, KOMBINACE</t>
  </si>
  <si>
    <t>98194</t>
  </si>
  <si>
    <t>150MG/150MG/100MG CPS DUR 30 I</t>
  </si>
  <si>
    <t>SODNÁ SŮL METAMIZOLU</t>
  </si>
  <si>
    <t>TRAMADOL</t>
  </si>
  <si>
    <t>12687</t>
  </si>
  <si>
    <t>TRAMAL RETARD TABLETY 100 MG</t>
  </si>
  <si>
    <t>Jiná</t>
  </si>
  <si>
    <t>*3009</t>
  </si>
  <si>
    <t>Jiný</t>
  </si>
  <si>
    <t>132950</t>
  </si>
  <si>
    <t>MULTIENZYMOVÉ PŘÍPRAVKY (LIPÁZA, PROTEÁZA APOD.)</t>
  </si>
  <si>
    <t>215172</t>
  </si>
  <si>
    <t>25000U CPS ETD 50</t>
  </si>
  <si>
    <t>NADROPARIN</t>
  </si>
  <si>
    <t>32059</t>
  </si>
  <si>
    <t>OMEPRAZOL</t>
  </si>
  <si>
    <t>25365</t>
  </si>
  <si>
    <t>20MG CPS ETD 28</t>
  </si>
  <si>
    <t>Pitofenon a analgetika</t>
  </si>
  <si>
    <t>88708</t>
  </si>
  <si>
    <t>500MG/5,25MG/0,1MG TBL NOB 20</t>
  </si>
  <si>
    <t>96303</t>
  </si>
  <si>
    <t>ASCORUTIN</t>
  </si>
  <si>
    <t>100MG/20MG TBL FLM 50</t>
  </si>
  <si>
    <t>FUROSEMID</t>
  </si>
  <si>
    <t>JINÁ KAPILÁRY STABILIZUJÍCÍ LÁTKY</t>
  </si>
  <si>
    <t>107806</t>
  </si>
  <si>
    <t>20MG TBL ENT 30</t>
  </si>
  <si>
    <t>KLOPIDOGREL</t>
  </si>
  <si>
    <t>32061</t>
  </si>
  <si>
    <t>213488</t>
  </si>
  <si>
    <t>9500IU/ML INJ SOL ISP 2X0,6ML</t>
  </si>
  <si>
    <t>PANTOPRAZOL</t>
  </si>
  <si>
    <t>49114</t>
  </si>
  <si>
    <t>20MG TBL ENT 56</t>
  </si>
  <si>
    <t>176954</t>
  </si>
  <si>
    <t>500MG/ML+5MG/ML POR GTT SOL 1X</t>
  </si>
  <si>
    <t>RŮZNÉ JINÉ KOMBINACE ŽELEZA</t>
  </si>
  <si>
    <t>97402</t>
  </si>
  <si>
    <t>SORBIFER DURULES</t>
  </si>
  <si>
    <t>320MG/60MG TBL FLM 50</t>
  </si>
  <si>
    <t>Spironolakton</t>
  </si>
  <si>
    <t>3550</t>
  </si>
  <si>
    <t>25MG TBL NOB 20</t>
  </si>
  <si>
    <t>32086</t>
  </si>
  <si>
    <t>50MG CPS DUR 20</t>
  </si>
  <si>
    <t>ŽELEZO V KOMBINACI S KYANOKOBALAMINEM A KYSELINOU LISTOVOU</t>
  </si>
  <si>
    <t>59569</t>
  </si>
  <si>
    <t>FERRO-FOLGAMMA</t>
  </si>
  <si>
    <t>37MG/5MG/0,01MG CPS MOL 20</t>
  </si>
  <si>
    <t>Obvazový materiál, náplasti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</si>
  <si>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</si>
  <si>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</si>
  <si>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</si>
  <si>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</si>
  <si>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</si>
  <si>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</si>
  <si>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</si>
  <si>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</si>
  <si>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</si>
  <si>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</si>
  <si>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132654</t>
  </si>
  <si>
    <t>CEFUROXIM</t>
  </si>
  <si>
    <t>47728</t>
  </si>
  <si>
    <t>500MG TBL FLM 14</t>
  </si>
  <si>
    <t>CHLORID DRASELNÝ</t>
  </si>
  <si>
    <t>17188</t>
  </si>
  <si>
    <t>500MG TBL ENT 50</t>
  </si>
  <si>
    <t>KODEIN</t>
  </si>
  <si>
    <t>88</t>
  </si>
  <si>
    <t>CODEIN SLOVAKOFARMA</t>
  </si>
  <si>
    <t>15MG TBL NOB 10</t>
  </si>
  <si>
    <t>KYSELINA URSODEOXYCHOLOVÁ</t>
  </si>
  <si>
    <t>13808</t>
  </si>
  <si>
    <t>250MG CPS DUR 100</t>
  </si>
  <si>
    <t>122114</t>
  </si>
  <si>
    <t>20MG CPS ETD 100</t>
  </si>
  <si>
    <t>49115</t>
  </si>
  <si>
    <t>SUKRALFÁT</t>
  </si>
  <si>
    <t>91217</t>
  </si>
  <si>
    <t>1G TBL NOB 50</t>
  </si>
  <si>
    <t>ITOPRIDUM</t>
  </si>
  <si>
    <t>METOKLOPRAMID</t>
  </si>
  <si>
    <t>93104</t>
  </si>
  <si>
    <t>10MG TBL NOB 40</t>
  </si>
  <si>
    <t>25366</t>
  </si>
  <si>
    <t>20MG CPS ETD 90</t>
  </si>
  <si>
    <t>SULTAMICILIN</t>
  </si>
  <si>
    <t>17149</t>
  </si>
  <si>
    <t>375MG TBL FLM 12</t>
  </si>
  <si>
    <t>BROMAZEPAM</t>
  </si>
  <si>
    <t>132810</t>
  </si>
  <si>
    <t>1,5MG TBL NOB 30</t>
  </si>
  <si>
    <t>DIKLOFENAK</t>
  </si>
  <si>
    <t>58880</t>
  </si>
  <si>
    <t>DOLMINA 100 SR</t>
  </si>
  <si>
    <t>100MG TBL PRO 20</t>
  </si>
  <si>
    <t>DISTIGMIN</t>
  </si>
  <si>
    <t>2130</t>
  </si>
  <si>
    <t>FYTOMENADION</t>
  </si>
  <si>
    <t>720</t>
  </si>
  <si>
    <t>20MG/ML POR GTT EML 1X5ML</t>
  </si>
  <si>
    <t>Hydrokortison</t>
  </si>
  <si>
    <t>858</t>
  </si>
  <si>
    <t>HYDROCORTISON LÉČIVA</t>
  </si>
  <si>
    <t>10MG/G UNG 10G</t>
  </si>
  <si>
    <t>KYSELINA ACETYLSALICYLOVÁ</t>
  </si>
  <si>
    <t>200214</t>
  </si>
  <si>
    <t>ANOPYRIN</t>
  </si>
  <si>
    <t>100MG TBL NOB 56</t>
  </si>
  <si>
    <t>LAKTULÓZA</t>
  </si>
  <si>
    <t>81454</t>
  </si>
  <si>
    <t>NIMESULID</t>
  </si>
  <si>
    <t>216471</t>
  </si>
  <si>
    <t>6264</t>
  </si>
  <si>
    <t>TAMSULOSIN A DUTASTERID</t>
  </si>
  <si>
    <t>145987</t>
  </si>
  <si>
    <t>DUODART</t>
  </si>
  <si>
    <t>0,5MG/0,4MG CPS DUR 30</t>
  </si>
  <si>
    <t>*1026</t>
  </si>
  <si>
    <t>FENOXYMETHYLPENICILIN</t>
  </si>
  <si>
    <t>186160</t>
  </si>
  <si>
    <t>V-PENICILIN 1,2 MEGA BIOTIKA</t>
  </si>
  <si>
    <t>1200000IU TBL NOB 30 I</t>
  </si>
  <si>
    <t>203564</t>
  </si>
  <si>
    <t>LÉČIVA K TERAPII ONEMOCNĚNÍ JATER</t>
  </si>
  <si>
    <t>181293</t>
  </si>
  <si>
    <t>ESSENTIALE FORTE</t>
  </si>
  <si>
    <t>600MG CPS DUR 30</t>
  </si>
  <si>
    <t>200309</t>
  </si>
  <si>
    <t>200310</t>
  </si>
  <si>
    <t>25000U CPS ETD 100</t>
  </si>
  <si>
    <t>115318</t>
  </si>
  <si>
    <t>215606</t>
  </si>
  <si>
    <t>PEFLOXACIN</t>
  </si>
  <si>
    <t>94156</t>
  </si>
  <si>
    <t>ABAKTAL 400 MG TABLETY</t>
  </si>
  <si>
    <t>400MG TBL FLM 10</t>
  </si>
  <si>
    <t>203954</t>
  </si>
  <si>
    <t>400MG/80MG TBL NOB 28</t>
  </si>
  <si>
    <t>Ademethionin</t>
  </si>
  <si>
    <t>12317</t>
  </si>
  <si>
    <t>500MG TBL ENT 10</t>
  </si>
  <si>
    <t>5950</t>
  </si>
  <si>
    <t>875MG/125MG TBL FLM 10</t>
  </si>
  <si>
    <t>CIPROFLOXACIN</t>
  </si>
  <si>
    <t>96039</t>
  </si>
  <si>
    <t>DOSULEPIN</t>
  </si>
  <si>
    <t>4207</t>
  </si>
  <si>
    <t>25MG TBL OBD 30</t>
  </si>
  <si>
    <t>FLUKONAZOL</t>
  </si>
  <si>
    <t>64940</t>
  </si>
  <si>
    <t>50MG CPS DUR 7 I</t>
  </si>
  <si>
    <t>GABAPENTIN</t>
  </si>
  <si>
    <t>84400</t>
  </si>
  <si>
    <t>300MG CPS DUR 100</t>
  </si>
  <si>
    <t>17189</t>
  </si>
  <si>
    <t>500MG TBL ENT 100</t>
  </si>
  <si>
    <t>200935</t>
  </si>
  <si>
    <t>1G TBL PRO 30</t>
  </si>
  <si>
    <t>JINÁ ANTIHISTAMINIKA PRO SYSTÉMOVOU APLIKACI</t>
  </si>
  <si>
    <t>2479</t>
  </si>
  <si>
    <t>2MG TBL NOB 20</t>
  </si>
  <si>
    <t>202701</t>
  </si>
  <si>
    <t>20MG TBL ENT 90</t>
  </si>
  <si>
    <t>125753</t>
  </si>
  <si>
    <t>LEVOTHYROXIN, SODNÁ SŮL</t>
  </si>
  <si>
    <t>Mesalazin</t>
  </si>
  <si>
    <t>203805</t>
  </si>
  <si>
    <t>400MG TBL ENT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</si>
  <si>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</si>
  <si>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</si>
  <si>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</si>
  <si>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</si>
  <si>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</si>
  <si>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</si>
  <si>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</si>
  <si>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SILYMARIN</t>
  </si>
  <si>
    <t>19570</t>
  </si>
  <si>
    <t>19571</t>
  </si>
  <si>
    <t>TBL OBD 100</t>
  </si>
  <si>
    <t>57339</t>
  </si>
  <si>
    <t>25MG TBL NOB 100</t>
  </si>
  <si>
    <t>THIAMIN (VITAMIN B1)</t>
  </si>
  <si>
    <t>75025</t>
  </si>
  <si>
    <t>THIAMIN LÉČIVA</t>
  </si>
  <si>
    <t>50MG TBL NOB 20</t>
  </si>
  <si>
    <t>AMIDY</t>
  </si>
  <si>
    <t>2684</t>
  </si>
  <si>
    <t>10MG/G+2MG/G URT GEL 1X20G</t>
  </si>
  <si>
    <t>15658</t>
  </si>
  <si>
    <t>CIPLOX</t>
  </si>
  <si>
    <t>58425</t>
  </si>
  <si>
    <t>50MG TBL FLM 30</t>
  </si>
  <si>
    <t>66036</t>
  </si>
  <si>
    <t>MYCOMAX</t>
  </si>
  <si>
    <t>LEVOCETIRIZIN</t>
  </si>
  <si>
    <t>METOPROLOL</t>
  </si>
  <si>
    <t>115395</t>
  </si>
  <si>
    <t>HELICID 10 ZENTIVA</t>
  </si>
  <si>
    <t>10MG CPS ETD 28</t>
  </si>
  <si>
    <t>50335</t>
  </si>
  <si>
    <t>TELMISARTAN A AMLODIPIN</t>
  </si>
  <si>
    <t>167838</t>
  </si>
  <si>
    <t>40MG/5MG TBL NOB 28</t>
  </si>
  <si>
    <t>Pomůcky stomické</t>
  </si>
  <si>
    <t>131004</t>
  </si>
  <si>
    <t>PÁS STOMICKÝ</t>
  </si>
  <si>
    <t>PROTECT.STOMA SUPPORT</t>
  </si>
  <si>
    <t>132600</t>
  </si>
  <si>
    <t>MEBEVERIN</t>
  </si>
  <si>
    <t>100301</t>
  </si>
  <si>
    <t>200MG CPS RDR 30</t>
  </si>
  <si>
    <t>19000IU/ML INJ SOL ISP 10X0,8M</t>
  </si>
  <si>
    <t>115317</t>
  </si>
  <si>
    <t>Perindopril</t>
  </si>
  <si>
    <t>TAMSULOSIN</t>
  </si>
  <si>
    <t>THIETHYLPERAZIN</t>
  </si>
  <si>
    <t>9847</t>
  </si>
  <si>
    <t>6,5MG SUP 6</t>
  </si>
  <si>
    <t>TOBRAMYCIN</t>
  </si>
  <si>
    <t>86264</t>
  </si>
  <si>
    <t>3MG/ML OPH GTT SOL 1X5ML</t>
  </si>
  <si>
    <t>93207</t>
  </si>
  <si>
    <t>TOLPERISON</t>
  </si>
  <si>
    <t>57525</t>
  </si>
  <si>
    <t>MYDOCALM</t>
  </si>
  <si>
    <t>150MG TBL FLM 30</t>
  </si>
  <si>
    <t>UMĚLÉ SLZY A JINÉ INDIFERENTNÍ PŘÍPRAVKY</t>
  </si>
  <si>
    <t>84325</t>
  </si>
  <si>
    <t>2MG/G OPH GEL 1X10G</t>
  </si>
  <si>
    <t>URAPIDIL</t>
  </si>
  <si>
    <t>83272</t>
  </si>
  <si>
    <t>60MG CPS PRO 50</t>
  </si>
  <si>
    <t>ZOLPIDEM</t>
  </si>
  <si>
    <t>TRAMADOL A PARACETAMOL</t>
  </si>
  <si>
    <t>17924</t>
  </si>
  <si>
    <t>37,5MG/325MG TBL FLM 10</t>
  </si>
  <si>
    <t>Dexamethason</t>
  </si>
  <si>
    <t>52334</t>
  </si>
  <si>
    <t>4MG TBL NOB 20</t>
  </si>
  <si>
    <t>32058</t>
  </si>
  <si>
    <t>RAMIPRIL</t>
  </si>
  <si>
    <t>30434</t>
  </si>
  <si>
    <t>BEMIPARIN</t>
  </si>
  <si>
    <t>107608</t>
  </si>
  <si>
    <t>ZIBOR</t>
  </si>
  <si>
    <t>25000IU INJ SOL ISP 2X0,3ML</t>
  </si>
  <si>
    <t>88219</t>
  </si>
  <si>
    <t>CITALOPRAM</t>
  </si>
  <si>
    <t>DIHYDROKODEIN</t>
  </si>
  <si>
    <t>41822</t>
  </si>
  <si>
    <t>DHC CONTINUS</t>
  </si>
  <si>
    <t>120MG TBL RET 60</t>
  </si>
  <si>
    <t>INDOMETACIN</t>
  </si>
  <si>
    <t>93724</t>
  </si>
  <si>
    <t>INDOMETACIN BERLIN-CHEMIE</t>
  </si>
  <si>
    <t>100MG SUP 10</t>
  </si>
  <si>
    <t>Karvedilol</t>
  </si>
  <si>
    <t>56992</t>
  </si>
  <si>
    <t>56993</t>
  </si>
  <si>
    <t>30MG TBL NOB 10</t>
  </si>
  <si>
    <t>125114</t>
  </si>
  <si>
    <t>100MG TBL NOB 3X20</t>
  </si>
  <si>
    <t>METRONIDAZOL</t>
  </si>
  <si>
    <t>2427</t>
  </si>
  <si>
    <t>MIRTAZAPIN</t>
  </si>
  <si>
    <t>146071</t>
  </si>
  <si>
    <t>MIRTAZAPIN MYLAN</t>
  </si>
  <si>
    <t>30MG POR TBL DIS 30</t>
  </si>
  <si>
    <t>32060</t>
  </si>
  <si>
    <t>59807</t>
  </si>
  <si>
    <t>19000IU/ML INJ SOL ISP 2X0,8ML</t>
  </si>
  <si>
    <t>Organo-heparinoid</t>
  </si>
  <si>
    <t>180658</t>
  </si>
  <si>
    <t>40MG TBL ENT 100 H</t>
  </si>
  <si>
    <t>214526</t>
  </si>
  <si>
    <t>40MG TBL ENT 100 I</t>
  </si>
  <si>
    <t>Pregabalin</t>
  </si>
  <si>
    <t>210544</t>
  </si>
  <si>
    <t>75MG CPS DUR 56</t>
  </si>
  <si>
    <t>PROPAFENON</t>
  </si>
  <si>
    <t>91003</t>
  </si>
  <si>
    <t>SACCHAROMYCES BOULARDII</t>
  </si>
  <si>
    <t>10502</t>
  </si>
  <si>
    <t>250MG CPS DUR 10</t>
  </si>
  <si>
    <t>SÍRAN ŽELEZNATÝ</t>
  </si>
  <si>
    <t>14712</t>
  </si>
  <si>
    <t>80MG TBL RET 100 I</t>
  </si>
  <si>
    <t>17926</t>
  </si>
  <si>
    <t>37,5MG/325MG TBL FLM 30</t>
  </si>
  <si>
    <t>HOŘČÍK</t>
  </si>
  <si>
    <t>96635</t>
  </si>
  <si>
    <t>470MG/5MG TBL OBD 50</t>
  </si>
  <si>
    <t>Ambroxol</t>
  </si>
  <si>
    <t>192247</t>
  </si>
  <si>
    <t>75MG CPS PRO 20</t>
  </si>
  <si>
    <t>AMIODARON</t>
  </si>
  <si>
    <t>BISOPROLOL</t>
  </si>
  <si>
    <t>3801</t>
  </si>
  <si>
    <t>CONCOR COR</t>
  </si>
  <si>
    <t>2,5MG TBL FLM 28</t>
  </si>
  <si>
    <t>88217</t>
  </si>
  <si>
    <t>DIAZEPAM</t>
  </si>
  <si>
    <t>2477</t>
  </si>
  <si>
    <t>5MG TBL NOB 20(2X10)</t>
  </si>
  <si>
    <t>2478</t>
  </si>
  <si>
    <t>10MG TBL NOB 20(2X10)</t>
  </si>
  <si>
    <t>POLYSTYREN-SULFONÁT</t>
  </si>
  <si>
    <t>137275</t>
  </si>
  <si>
    <t>POR/RCT PLV SUS 1</t>
  </si>
  <si>
    <t>12472</t>
  </si>
  <si>
    <t>TRAMABENE</t>
  </si>
  <si>
    <t>100MG/ML POR GTT SOL 1X30ML</t>
  </si>
  <si>
    <t>86148</t>
  </si>
  <si>
    <t>AUGMENTIN 625 MG</t>
  </si>
  <si>
    <t>500MG/125MG TBL FLM 21 II</t>
  </si>
  <si>
    <t>ENALAPRIL</t>
  </si>
  <si>
    <t>45273</t>
  </si>
  <si>
    <t>ENAP</t>
  </si>
  <si>
    <t>KYSELINA LISTOVÁ</t>
  </si>
  <si>
    <t>76064</t>
  </si>
  <si>
    <t>ACIDUM FOLICUM LÉČIVA</t>
  </si>
  <si>
    <t>10MG TBL OBD 30</t>
  </si>
  <si>
    <t>162528</t>
  </si>
  <si>
    <t>MIRTAZAPIN +PHARMA</t>
  </si>
  <si>
    <t>30MG POR TBL DIS 30X1</t>
  </si>
  <si>
    <t>32064</t>
  </si>
  <si>
    <t>9500IU/ML INJ SOL ISP 10X1ML</t>
  </si>
  <si>
    <t>54316</t>
  </si>
  <si>
    <t>POTRAVINY PRO ZVLÁŠTNÍ LÉKAŘSKÉ ÚČELY (PZLÚ)</t>
  </si>
  <si>
    <t>33325</t>
  </si>
  <si>
    <t>NUTRIDRINK MULTI FIBRE S PŘÍCHUTÍ POMERANČOVOU</t>
  </si>
  <si>
    <t>14711</t>
  </si>
  <si>
    <t>80MG TBL RET 30 I</t>
  </si>
  <si>
    <t>196018</t>
  </si>
  <si>
    <t>METAMIZOL STADA</t>
  </si>
  <si>
    <t>500MG/ML POR GTT SOL 1X100ML</t>
  </si>
  <si>
    <t>197863</t>
  </si>
  <si>
    <t>PALGOTAL</t>
  </si>
  <si>
    <t>75MG/650MG TBL FLM 30</t>
  </si>
  <si>
    <t>ALOPURINOL</t>
  </si>
  <si>
    <t>15654</t>
  </si>
  <si>
    <t>250MG TBL FLM 50(5X10)</t>
  </si>
  <si>
    <t>132523</t>
  </si>
  <si>
    <t>Chinapril</t>
  </si>
  <si>
    <t>94958</t>
  </si>
  <si>
    <t>CHINAPRIL A DIURETIKA</t>
  </si>
  <si>
    <t>MAGNESIUM-LAKTÁT</t>
  </si>
  <si>
    <t>17992</t>
  </si>
  <si>
    <t>0,5G TBL NOB 100</t>
  </si>
  <si>
    <t>215605</t>
  </si>
  <si>
    <t>SOLIFENACIN</t>
  </si>
  <si>
    <t>18283</t>
  </si>
  <si>
    <t>VESICARE</t>
  </si>
  <si>
    <t>TROSPIUM</t>
  </si>
  <si>
    <t>17162</t>
  </si>
  <si>
    <t>15MG TBL FLM 30</t>
  </si>
  <si>
    <t>179326</t>
  </si>
  <si>
    <t>DORETA</t>
  </si>
  <si>
    <t>75MG/650MG TBL FLM 20 I</t>
  </si>
  <si>
    <t>15659</t>
  </si>
  <si>
    <t>500MG TBL FLM 50(5X10)</t>
  </si>
  <si>
    <t>17433</t>
  </si>
  <si>
    <t>20MG TBL FLM 60</t>
  </si>
  <si>
    <t>213480</t>
  </si>
  <si>
    <t>19000IU/ML INJ SOL ISP 10X0,6M</t>
  </si>
  <si>
    <t>33678</t>
  </si>
  <si>
    <t>POR SOL 6X1500ML</t>
  </si>
  <si>
    <t>LOPERAMID</t>
  </si>
  <si>
    <t>132604</t>
  </si>
  <si>
    <t>MEFENOXALON</t>
  </si>
  <si>
    <t>85656</t>
  </si>
  <si>
    <t>DORSIFLEX</t>
  </si>
  <si>
    <t>59806</t>
  </si>
  <si>
    <t>Aciklovir</t>
  </si>
  <si>
    <t>13705</t>
  </si>
  <si>
    <t>800MG TBL NOB 35</t>
  </si>
  <si>
    <t>215852</t>
  </si>
  <si>
    <t>500MG TBL ENT 30</t>
  </si>
  <si>
    <t>BUTYLSKOPOLAMINIUM</t>
  </si>
  <si>
    <t>41155</t>
  </si>
  <si>
    <t>10MG TBL OBD 20</t>
  </si>
  <si>
    <t>CETIRIZIN</t>
  </si>
  <si>
    <t>5496</t>
  </si>
  <si>
    <t>10MG TBL FLM 60</t>
  </si>
  <si>
    <t>LANSOPRAZOL</t>
  </si>
  <si>
    <t>17122</t>
  </si>
  <si>
    <t>30MG CPS DUR 56</t>
  </si>
  <si>
    <t>215173</t>
  </si>
  <si>
    <t>32057</t>
  </si>
  <si>
    <t>9500IU/ML INJ SOL ISP 2X0,3ML</t>
  </si>
  <si>
    <t>180578</t>
  </si>
  <si>
    <t>20MG TBL ENT 90 II</t>
  </si>
  <si>
    <t>132873</t>
  </si>
  <si>
    <t>94114</t>
  </si>
  <si>
    <t>5MG TBL NOB 100</t>
  </si>
  <si>
    <t>Amlodipin</t>
  </si>
  <si>
    <t>125060</t>
  </si>
  <si>
    <t>132524</t>
  </si>
  <si>
    <t>DESLORATADIN</t>
  </si>
  <si>
    <t>168838</t>
  </si>
  <si>
    <t>2360</t>
  </si>
  <si>
    <t>INDAPAMID</t>
  </si>
  <si>
    <t>96696</t>
  </si>
  <si>
    <t>2,5MG CPS DUR 30</t>
  </si>
  <si>
    <t>JODOVANÝ POVIDON</t>
  </si>
  <si>
    <t>62315</t>
  </si>
  <si>
    <t>BETADINE</t>
  </si>
  <si>
    <t>100MG/ML DRM SOL 30ML</t>
  </si>
  <si>
    <t>KYSELINA FUSIDOVÁ</t>
  </si>
  <si>
    <t>84492</t>
  </si>
  <si>
    <t>20MG/G CRM 1X15G</t>
  </si>
  <si>
    <t>METHYLDOPA (LEVOTOČIVÁ)</t>
  </si>
  <si>
    <t>1328</t>
  </si>
  <si>
    <t>250MG TBL NOB 50</t>
  </si>
  <si>
    <t>RIFAXIMIN</t>
  </si>
  <si>
    <t>202740</t>
  </si>
  <si>
    <t>200MG TBL FLM 28</t>
  </si>
  <si>
    <t>59672</t>
  </si>
  <si>
    <t>179327</t>
  </si>
  <si>
    <t>75MG/650MG TBL FLM 30 I</t>
  </si>
  <si>
    <t>Digoxin</t>
  </si>
  <si>
    <t>83318</t>
  </si>
  <si>
    <t>DIGOXIN 0,125 LÉČIVA</t>
  </si>
  <si>
    <t>0,125MG TBL NOB 30</t>
  </si>
  <si>
    <t>64941</t>
  </si>
  <si>
    <t>150MG CPS DUR 1 I</t>
  </si>
  <si>
    <t>Kyselina tranexamová</t>
  </si>
  <si>
    <t>42613</t>
  </si>
  <si>
    <t>METHYLPREDNISOLON</t>
  </si>
  <si>
    <t>40373</t>
  </si>
  <si>
    <t>16MG TBL NOB 50</t>
  </si>
  <si>
    <t>200311</t>
  </si>
  <si>
    <t>KREON 40 000</t>
  </si>
  <si>
    <t>40000U CPS ETD 50</t>
  </si>
  <si>
    <t>12895</t>
  </si>
  <si>
    <t>100MG POR GRA SUS 30 I</t>
  </si>
  <si>
    <t>ORGANISMY PRODUKUJÍCÍ KYSELINU MLÉČNOU</t>
  </si>
  <si>
    <t>9159</t>
  </si>
  <si>
    <t>POR SOL 100ML</t>
  </si>
  <si>
    <t>FESOTERODIN</t>
  </si>
  <si>
    <t>28786</t>
  </si>
  <si>
    <t>TOVIAZ</t>
  </si>
  <si>
    <t>4MG TBL PRO 28</t>
  </si>
  <si>
    <t>97864</t>
  </si>
  <si>
    <t>250MG CPS DUR 50</t>
  </si>
  <si>
    <t>SÍRAN ŽELEZNATÝ A KYSELINA LISTOVÁ</t>
  </si>
  <si>
    <t>92160</t>
  </si>
  <si>
    <t>247,25MG/0,35MG TBL RET 30</t>
  </si>
  <si>
    <t>15653</t>
  </si>
  <si>
    <t>250MG TBL FLM 10</t>
  </si>
  <si>
    <t>125121</t>
  </si>
  <si>
    <t>APO-DICLO SR 100</t>
  </si>
  <si>
    <t>100MG TBL RET 30</t>
  </si>
  <si>
    <t>49113</t>
  </si>
  <si>
    <t>125053</t>
  </si>
  <si>
    <t>10MG TBL NOB 100</t>
  </si>
  <si>
    <t>125066</t>
  </si>
  <si>
    <t>AZITHROMYCIN</t>
  </si>
  <si>
    <t>45010</t>
  </si>
  <si>
    <t>500MG TBL FLM 3</t>
  </si>
  <si>
    <t>CYPROHEPTADIN</t>
  </si>
  <si>
    <t>2868</t>
  </si>
  <si>
    <t>PERITOL</t>
  </si>
  <si>
    <t>DOXYCYKLIN</t>
  </si>
  <si>
    <t>90986</t>
  </si>
  <si>
    <t>DEOXYMYKOIN</t>
  </si>
  <si>
    <t>100MG TBL NOB 10</t>
  </si>
  <si>
    <t>Erdostein</t>
  </si>
  <si>
    <t>87076</t>
  </si>
  <si>
    <t>300MG CPS DUR 20</t>
  </si>
  <si>
    <t>GENTAMICIN</t>
  </si>
  <si>
    <t>144328</t>
  </si>
  <si>
    <t>GARAMYCIN SCHWAMM</t>
  </si>
  <si>
    <t>130MG SPO MED 1</t>
  </si>
  <si>
    <t>HOŘČÍK (RŮZNÉ SOLE V KOMBINACI)</t>
  </si>
  <si>
    <t>66555</t>
  </si>
  <si>
    <t>MAGNOSOLV</t>
  </si>
  <si>
    <t>365MG POR GRA SOL SCC 30</t>
  </si>
  <si>
    <t>215978</t>
  </si>
  <si>
    <t>KLARITHROMYCIN</t>
  </si>
  <si>
    <t>53853</t>
  </si>
  <si>
    <t>Kortikosteroidy</t>
  </si>
  <si>
    <t>84700</t>
  </si>
  <si>
    <t>OTOBACID N</t>
  </si>
  <si>
    <t>0,2MG/G+5MG/G+479,8MG/G AUR GT</t>
  </si>
  <si>
    <t>MOMETASON</t>
  </si>
  <si>
    <t>192205</t>
  </si>
  <si>
    <t>1MG/G UNG 1X30G</t>
  </si>
  <si>
    <t>NIFUROXAZID</t>
  </si>
  <si>
    <t>155871</t>
  </si>
  <si>
    <t>ERCEFURYL 200 MG CPS.</t>
  </si>
  <si>
    <t>200MG CPS DUR 14</t>
  </si>
  <si>
    <t>NYSTATIN, KOMBINACE</t>
  </si>
  <si>
    <t>41146</t>
  </si>
  <si>
    <t>500MG/200000IU VAG CPS MOL 12</t>
  </si>
  <si>
    <t>OFLOXACIN</t>
  </si>
  <si>
    <t>55636</t>
  </si>
  <si>
    <t>OFLOXIN 200</t>
  </si>
  <si>
    <t>200MG TBL FLM 10</t>
  </si>
  <si>
    <t>PIKOSÍRAN SODNÝ, KOMBINACE</t>
  </si>
  <si>
    <t>207229</t>
  </si>
  <si>
    <t>CITRAFLEET</t>
  </si>
  <si>
    <t>10MG/3,5G/10,97G POR PLV SOL S</t>
  </si>
  <si>
    <t>RABEPRAZOL</t>
  </si>
  <si>
    <t>157141</t>
  </si>
  <si>
    <t>ZULBEX</t>
  </si>
  <si>
    <t>RIVAROXABAN</t>
  </si>
  <si>
    <t>168906</t>
  </si>
  <si>
    <t>XARELTO</t>
  </si>
  <si>
    <t>20MG TBL FLM 100X1 II</t>
  </si>
  <si>
    <t>ROSUVASTATIN</t>
  </si>
  <si>
    <t>148074</t>
  </si>
  <si>
    <t>20MG TBL FLM 90</t>
  </si>
  <si>
    <t>Sildenafil</t>
  </si>
  <si>
    <t>26912</t>
  </si>
  <si>
    <t>VIAGRA</t>
  </si>
  <si>
    <t>100MG TBL FLM 4 I</t>
  </si>
  <si>
    <t>26913</t>
  </si>
  <si>
    <t>100MG TBL FLM 8 I</t>
  </si>
  <si>
    <t>TELMISARTAN</t>
  </si>
  <si>
    <t>26556</t>
  </si>
  <si>
    <t>80MG TBL NOB 98</t>
  </si>
  <si>
    <t>83270</t>
  </si>
  <si>
    <t>30MG CPS PRO 50</t>
  </si>
  <si>
    <t>Kompresní punčochy a návleky</t>
  </si>
  <si>
    <t>45387</t>
  </si>
  <si>
    <t>PUNČOCHY KOMPRESNÍ LÝTKOVÉ II.K.T.</t>
  </si>
  <si>
    <t>MAXIS COMFORT A-D</t>
  </si>
  <si>
    <t>BILASTIN</t>
  </si>
  <si>
    <t>148675</t>
  </si>
  <si>
    <t>XADOS</t>
  </si>
  <si>
    <t>20MG TBL NOB 50</t>
  </si>
  <si>
    <t>CIKLOPIROX</t>
  </si>
  <si>
    <t>76150</t>
  </si>
  <si>
    <t>BATRAFEN</t>
  </si>
  <si>
    <t>10MG/G CRM 20G</t>
  </si>
  <si>
    <t>28812</t>
  </si>
  <si>
    <t>AERIUS</t>
  </si>
  <si>
    <t>5MG POR TBL DIS 90</t>
  </si>
  <si>
    <t>ITRAKONAZOL</t>
  </si>
  <si>
    <t>56067</t>
  </si>
  <si>
    <t>10MG/ML POR SOL 150ML</t>
  </si>
  <si>
    <t>Jiná antibiotika pro lokální aplikaci</t>
  </si>
  <si>
    <t>1066</t>
  </si>
  <si>
    <t>250IU/G+5,2MG/G UNG 10G</t>
  </si>
  <si>
    <t>KLINDAMYCIN</t>
  </si>
  <si>
    <t>83459</t>
  </si>
  <si>
    <t>DALACIN C</t>
  </si>
  <si>
    <t>LORATADIN</t>
  </si>
  <si>
    <t>192521</t>
  </si>
  <si>
    <t>NASONEX</t>
  </si>
  <si>
    <t>50MCG/DÁV NAS SPR SUS 140DÁV</t>
  </si>
  <si>
    <t>NAFTIDROFURYL</t>
  </si>
  <si>
    <t>97026</t>
  </si>
  <si>
    <t>100MG TBL PRO 50</t>
  </si>
  <si>
    <t>PREDNISOLON A ANTISEPTIKA</t>
  </si>
  <si>
    <t>16467</t>
  </si>
  <si>
    <t>IMACORT</t>
  </si>
  <si>
    <t>10MG/G+2,5MG/G+5MG/G CRM 20G</t>
  </si>
  <si>
    <t>DIENOGEST A ETHINYLESTRADIOL</t>
  </si>
  <si>
    <t>132749</t>
  </si>
  <si>
    <t>JEANINE</t>
  </si>
  <si>
    <t>2MG/0,03MG TBL OBD 3X21</t>
  </si>
  <si>
    <t>200928</t>
  </si>
  <si>
    <t>80094</t>
  </si>
  <si>
    <t>KRYTÍ HYDROGEL NU-GEL</t>
  </si>
  <si>
    <t>25G</t>
  </si>
  <si>
    <t>82669</t>
  </si>
  <si>
    <t>KRYTÍ HYDROGELOVÉ DEBRIECASAN</t>
  </si>
  <si>
    <t>LÁHEV S TRYSKOU,KAT.ČÍSLO 0265,500ML</t>
  </si>
  <si>
    <t>81476</t>
  </si>
  <si>
    <t>KRYTÍ ABSORPČNÍ TENKÉ MEPILEX BORDER LITE</t>
  </si>
  <si>
    <t>10X10CM,SE SILIKONOVOU VRSTVOU SAFETAC,5KS</t>
  </si>
  <si>
    <t>81681</t>
  </si>
  <si>
    <t>KRYTÍ INADINE</t>
  </si>
  <si>
    <t>5X5CM,25KS</t>
  </si>
  <si>
    <t>81455</t>
  </si>
  <si>
    <t>KRYTÍ S MASTÍ LOMATUELL STERILNÍ</t>
  </si>
  <si>
    <t>5X5CM,10KS</t>
  </si>
  <si>
    <t>45797</t>
  </si>
  <si>
    <t>MAXIS COMFORT COTTON A-D</t>
  </si>
  <si>
    <t>45798</t>
  </si>
  <si>
    <t>PUNČOCHY KOMPRESNÍ STEHENNÍ II.K.T.</t>
  </si>
  <si>
    <t>MAXIS COMFORT COTTON A-G</t>
  </si>
  <si>
    <t>45700</t>
  </si>
  <si>
    <t>VENOTRAIN MICRO A-D</t>
  </si>
  <si>
    <t>13704</t>
  </si>
  <si>
    <t>400MG TBL NOB 70</t>
  </si>
  <si>
    <t>Alprazolam</t>
  </si>
  <si>
    <t>14710</t>
  </si>
  <si>
    <t>RIVODARON 200</t>
  </si>
  <si>
    <t>153974</t>
  </si>
  <si>
    <t>AZITROMYCIN MYLAN</t>
  </si>
  <si>
    <t>500MG TBL FLM 6</t>
  </si>
  <si>
    <t>BUTAMIRÁT</t>
  </si>
  <si>
    <t>15374</t>
  </si>
  <si>
    <t>SINECOD</t>
  </si>
  <si>
    <t>50MG TBL PRO 10</t>
  </si>
  <si>
    <t>DABIGATRAN-ETEXILÁT</t>
  </si>
  <si>
    <t>168373</t>
  </si>
  <si>
    <t>PRADAXA</t>
  </si>
  <si>
    <t>150MG CPS DUR 60X1 I</t>
  </si>
  <si>
    <t>29328</t>
  </si>
  <si>
    <t>110MG CPS DUR 60X1 I</t>
  </si>
  <si>
    <t>DIOSMIN, KOMBINACE</t>
  </si>
  <si>
    <t>14075</t>
  </si>
  <si>
    <t>500MG TBL FLM 60</t>
  </si>
  <si>
    <t>Gestoden a ethinylestradiol</t>
  </si>
  <si>
    <t>132605</t>
  </si>
  <si>
    <t>KATYA</t>
  </si>
  <si>
    <t>0,075MG/0,03MG TBL OBD 3X21</t>
  </si>
  <si>
    <t>120325</t>
  </si>
  <si>
    <t>INDAPAMID STADA</t>
  </si>
  <si>
    <t>1,5MG TBL PRO 30</t>
  </si>
  <si>
    <t>62320</t>
  </si>
  <si>
    <t>100MG/G UNG 20G</t>
  </si>
  <si>
    <t>MAKROGOL</t>
  </si>
  <si>
    <t>58827</t>
  </si>
  <si>
    <t>POR PLV SOL 4</t>
  </si>
  <si>
    <t>54150</t>
  </si>
  <si>
    <t>EGILOK</t>
  </si>
  <si>
    <t>25MG TBL NOB 60</t>
  </si>
  <si>
    <t>132522</t>
  </si>
  <si>
    <t>NEOSTIGMIN</t>
  </si>
  <si>
    <t>318</t>
  </si>
  <si>
    <t>15MG TBL NOB 20</t>
  </si>
  <si>
    <t>180611</t>
  </si>
  <si>
    <t>20MG TBL ENT 56 H</t>
  </si>
  <si>
    <t>196442</t>
  </si>
  <si>
    <t>PROMETHAZIN</t>
  </si>
  <si>
    <t>122197</t>
  </si>
  <si>
    <t>25MG TBL FLM 20X1</t>
  </si>
  <si>
    <t>PROTIPRŮJMOVÉ MIKROORGANISMY</t>
  </si>
  <si>
    <t>107584</t>
  </si>
  <si>
    <t>MUTAFLOR</t>
  </si>
  <si>
    <t>2,5-25X10^9CFU CPS ETD 20</t>
  </si>
  <si>
    <t>168898</t>
  </si>
  <si>
    <t>15MG TBL FLM 42 II</t>
  </si>
  <si>
    <t>168903</t>
  </si>
  <si>
    <t>20MG TBL FLM 28 II</t>
  </si>
  <si>
    <t>SERTRALIN</t>
  </si>
  <si>
    <t>KOMBINACE MINERÁLNÍCH SOLÍ</t>
  </si>
  <si>
    <t>183550</t>
  </si>
  <si>
    <t>EZICLEN</t>
  </si>
  <si>
    <t>POR CNC SOL 2X176ML</t>
  </si>
  <si>
    <t>132872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</si>
  <si>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</si>
  <si>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</si>
  <si>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</si>
  <si>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</si>
  <si>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</si>
  <si>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</si>
  <si>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</si>
  <si>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</si>
  <si>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</si>
  <si>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</si>
  <si>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</si>
  <si>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</si>
  <si>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</si>
  <si>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</si>
  <si>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</si>
  <si>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</si>
  <si>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</si>
  <si>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</si>
  <si>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</si>
  <si>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</si>
  <si>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</si>
  <si>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</si>
  <si>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</si>
  <si>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</si>
  <si>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</si>
  <si>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</si>
  <si>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</si>
  <si>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</si>
  <si>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</si>
  <si>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</si>
  <si>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</si>
  <si>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</si>
  <si>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</si>
  <si>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</si>
  <si>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</si>
  <si>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</si>
  <si>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</si>
  <si>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60G,1KS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</si>
  <si>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</si>
  <si>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</si>
  <si>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</si>
  <si>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</si>
  <si>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</si>
  <si>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</si>
  <si>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</si>
  <si>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</si>
  <si>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</si>
  <si>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</si>
  <si>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</si>
  <si>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</si>
  <si>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</si>
  <si>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</si>
  <si>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</si>
  <si>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</si>
  <si>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</si>
  <si>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</si>
  <si>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</si>
  <si>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</si>
  <si>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</si>
  <si>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</si>
  <si>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</si>
  <si>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</si>
  <si>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</si>
  <si>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</si>
  <si>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</si>
  <si>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</si>
  <si>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</si>
  <si>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</si>
  <si>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</si>
  <si>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</si>
  <si>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</si>
  <si>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</si>
  <si>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</si>
  <si>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</si>
  <si>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</si>
  <si>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</si>
  <si>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</si>
  <si>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82612</t>
  </si>
  <si>
    <t>BÉŽOVÝ, 20/70 MM, MALÝ,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</si>
  <si>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</si>
  <si>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</si>
  <si>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</si>
  <si>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</si>
  <si>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</si>
  <si>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</si>
  <si>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</si>
  <si>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</si>
  <si>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</si>
  <si>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</si>
  <si>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82976</t>
  </si>
  <si>
    <t>SÁČEK 1D UZAVŘENÝ DANSAC NOVALIFE 1C MIDI</t>
  </si>
  <si>
    <t>BÉŽOVÝ,OTVOR 30MM,FILTR NOVALIFE, 30KS, 901-30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</si>
  <si>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</si>
  <si>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</si>
  <si>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</si>
  <si>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</si>
  <si>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</si>
  <si>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</si>
  <si>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</si>
  <si>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</si>
  <si>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</si>
  <si>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</si>
  <si>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</si>
  <si>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</si>
  <si>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</si>
  <si>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</si>
  <si>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</si>
  <si>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</si>
  <si>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</si>
  <si>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</si>
  <si>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</si>
  <si>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</si>
  <si>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</si>
  <si>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</si>
  <si>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</si>
  <si>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</si>
  <si>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</si>
  <si>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</si>
  <si>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</si>
  <si>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</si>
  <si>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85591</t>
  </si>
  <si>
    <t>SÁČEK 1D VÝPUSTNÝ PELICAN MAXI 839312</t>
  </si>
  <si>
    <t>PRŮHLEDNÝ,K ÚPRAVĚ VELIKOSTI, BEZSVORKOVÝ UZÁVĚR, 30KS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</si>
  <si>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</si>
  <si>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</si>
  <si>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</si>
  <si>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</si>
  <si>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</si>
  <si>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</si>
  <si>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</si>
  <si>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</si>
  <si>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</si>
  <si>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</si>
  <si>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</si>
  <si>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</si>
  <si>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</si>
  <si>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</si>
  <si>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</si>
  <si>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</si>
  <si>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86050</t>
  </si>
  <si>
    <t>PASTA OCHRANNÁ</t>
  </si>
  <si>
    <t>SUPERFILLER,60G,1KS</t>
  </si>
  <si>
    <t>86496</t>
  </si>
  <si>
    <t>PODLOŽKA 2D DANSAC NOVA 2 1170-15</t>
  </si>
  <si>
    <t>PRSTENEC 70MM,15-62MM,OMYVATELNÁ,5KS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</si>
  <si>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</si>
  <si>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</si>
  <si>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</si>
  <si>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</si>
  <si>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</si>
  <si>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</si>
  <si>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</si>
  <si>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</si>
  <si>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</si>
  <si>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</si>
  <si>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</si>
  <si>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</si>
  <si>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</si>
  <si>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</si>
  <si>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</si>
  <si>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</si>
  <si>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</si>
  <si>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</si>
  <si>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</si>
  <si>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</si>
  <si>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</si>
  <si>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</si>
  <si>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</si>
  <si>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</si>
  <si>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</si>
  <si>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</si>
  <si>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</si>
  <si>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</si>
  <si>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</si>
  <si>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</si>
  <si>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</si>
  <si>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</si>
  <si>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86390</t>
  </si>
  <si>
    <t>GEL ABSORPČNÍ-ILEO GEL+,SÁČKY,F05012</t>
  </si>
  <si>
    <t>45KS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</si>
  <si>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</si>
  <si>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</si>
  <si>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</si>
  <si>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</si>
  <si>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</si>
  <si>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</si>
  <si>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130049</t>
  </si>
  <si>
    <t>PASTA VYROVNÁVACÍ STOMOCUR CP 2050</t>
  </si>
  <si>
    <t>56G,1KS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</si>
  <si>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</si>
  <si>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</si>
  <si>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</si>
  <si>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</si>
  <si>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</si>
  <si>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85515</t>
  </si>
  <si>
    <t>S OUŠKY, 50 MM, 5KS, 100210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</si>
  <si>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</si>
  <si>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</si>
  <si>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</si>
  <si>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</si>
  <si>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</si>
  <si>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</si>
  <si>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85575</t>
  </si>
  <si>
    <t>PUDR BRAVA</t>
  </si>
  <si>
    <t>130023</t>
  </si>
  <si>
    <t>PŮLKROUŽKY WELLAND HYDROFRAME</t>
  </si>
  <si>
    <t>ŽELATINOVÉ VYROVNÁVACÍ XWAFH33,20KS</t>
  </si>
  <si>
    <t>82655</t>
  </si>
  <si>
    <t>BÉŽOVÝ, 70 MM, STANDARD, FILTR, 10KS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</si>
  <si>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</si>
  <si>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</si>
  <si>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</si>
  <si>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</si>
  <si>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</si>
  <si>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</si>
  <si>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</si>
  <si>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</si>
  <si>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169772</t>
  </si>
  <si>
    <t>ODSTRAŇOVAČ MEDICÍNSKÝCH ADHEZIV BRAVA UBROUSKY</t>
  </si>
  <si>
    <t>170000</t>
  </si>
  <si>
    <t>ODSTRAŇOVAČ ADHEZIV WIPEAWAY PLUS SPRAY</t>
  </si>
  <si>
    <t>SILIKONOVÝ S MÁTOVÝM OLEJEM,50ML,1KS</t>
  </si>
  <si>
    <t>85647</t>
  </si>
  <si>
    <t>70/45-61MM, 10KS</t>
  </si>
  <si>
    <t>130022</t>
  </si>
  <si>
    <t>ODSTRAŇOVAČ LEPU WELLAND REMOVER SPRAY,WAS040</t>
  </si>
  <si>
    <t>82974</t>
  </si>
  <si>
    <t>BÉŽOVÝ,OTVOR 10MM,FILTR NOVALIFE, 30KS, 901-10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</si>
  <si>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</si>
  <si>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</si>
  <si>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</si>
  <si>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</si>
  <si>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</si>
  <si>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</si>
  <si>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130050</t>
  </si>
  <si>
    <t>KAPSLE GEL-X</t>
  </si>
  <si>
    <t>140KS</t>
  </si>
  <si>
    <t>169954</t>
  </si>
  <si>
    <t>SÁČEK 2D VÝPUSTNÝ FLEXIMA 3S</t>
  </si>
  <si>
    <t>BÉŽOVÝ,55MM,MAXI,932455,30KS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</si>
  <si>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</si>
  <si>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</si>
  <si>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</si>
  <si>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</si>
  <si>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</si>
  <si>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</si>
  <si>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</si>
  <si>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</si>
  <si>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</si>
  <si>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</si>
  <si>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</si>
  <si>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</si>
  <si>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</si>
  <si>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</si>
  <si>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</si>
  <si>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170818</t>
  </si>
  <si>
    <t>PODLOŽKA 2D NATURA PLOCHÁ TVAROVATELNÁ S HARMONIKO</t>
  </si>
  <si>
    <t>57(22-33)MM,5KS</t>
  </si>
  <si>
    <t>11279</t>
  </si>
  <si>
    <t>ODSTRAŇOVAČ PODLOŽKY CONVACARE</t>
  </si>
  <si>
    <t>82624</t>
  </si>
  <si>
    <t>BÉŽOVÝ, 22 MM, STANDARD, FILTR, KONVEXNÍ, 10KS</t>
  </si>
  <si>
    <t>85494</t>
  </si>
  <si>
    <t>BÉŽOVÝ, 50 MM, MAXI, FILTR, 30KS, 101650</t>
  </si>
  <si>
    <t>169938</t>
  </si>
  <si>
    <t>SÁČEK 2D UZAVŘENÝ FLEXIMA 3S</t>
  </si>
  <si>
    <t>BÉŽOVÝ,55MM,MAXI,931455,30KS</t>
  </si>
  <si>
    <t>170815</t>
  </si>
  <si>
    <t>SÁČEK 1D VÝPUSTNÝ ESTEEM+ TVAROVATELNÝ INVISICLOSE</t>
  </si>
  <si>
    <t>BÉŽOVÝ,30-40 MM,STANDARD,FILTR,10KS</t>
  </si>
  <si>
    <t>169994</t>
  </si>
  <si>
    <t>SÁČEK 1D VÝPUSTNÝ CONFIDENCE NATURAL SOFT CONVEX F</t>
  </si>
  <si>
    <t>MĚKKÝ KONVEXNÍ STŘEDNÍ S KRYCÍ CHLOPNÍ,13-38MM,10KS</t>
  </si>
  <si>
    <t>169995</t>
  </si>
  <si>
    <t>MĚKKÝ KONVEXNÍ STŘEDNÍ S KRYCÍ CHLOPNÍ,13-52MM,10KS</t>
  </si>
  <si>
    <t>170564</t>
  </si>
  <si>
    <t>SÁČEK 2D UZAVŘENÝ SENSURA MIO CLICK</t>
  </si>
  <si>
    <t>NEUTRÁLNÍ ŠEDÝ,60MM,MAXI,KRUHOVÝ FILTR,KONTROLNÍ OKÉNKO,112220,30KS</t>
  </si>
  <si>
    <t>170580</t>
  </si>
  <si>
    <t>PODLOŽKA 2D SENSURA MIO CLICK</t>
  </si>
  <si>
    <t>S OUŠKY,60MM,10-55,105220,5KS</t>
  </si>
  <si>
    <t>171225</t>
  </si>
  <si>
    <t>SÁČEK 1D VÝPUSTNÝ SENSURA MIO S OKÉNKEM</t>
  </si>
  <si>
    <t>NEUTRÁLNÍ ŠEDÝ,10-55,MAXI,KRUHOVÝ FILTR,10421,30KS</t>
  </si>
  <si>
    <t>170421</t>
  </si>
  <si>
    <t>GEL STOMICKÝ VÝPLŇOVÝ SILIKONOVÝ SILKEN</t>
  </si>
  <si>
    <t>TUBA 60G,1KS</t>
  </si>
  <si>
    <t>85652</t>
  </si>
  <si>
    <t>NEUTRALIZÁTOR ZÁPACHU DEODOUR</t>
  </si>
  <si>
    <t>30 SÁČKŮ V BALENÍ</t>
  </si>
  <si>
    <t>171541</t>
  </si>
  <si>
    <t>PASTA ADHEZIVNÍ BRAVA</t>
  </si>
  <si>
    <t>TUBA,60G,1KS</t>
  </si>
  <si>
    <t>170065</t>
  </si>
  <si>
    <t xml:space="preserve">SÁČEK 1D VÝP DANSAC NOVALIFE 1 SOFT CONVEX MAXI S </t>
  </si>
  <si>
    <t>BÉŽOVÝ,15-54MM,FILTR NOVALIFE,10KS</t>
  </si>
  <si>
    <t>170380</t>
  </si>
  <si>
    <t>PODLOŽKA 2D ZENSIV</t>
  </si>
  <si>
    <t>HYDROKOLOIDNÍ,K VYSTŘIŽENÍ,KROUŽEK 70MM,5KS</t>
  </si>
  <si>
    <t>170406</t>
  </si>
  <si>
    <t>SÁČEK 2D VÝPUSTNÝ ZENSIV</t>
  </si>
  <si>
    <t>BÉŽOVÝ S OKÉNKEM A VENTILEM,VÝPUST SUCHÝ ZIP,KROUŽEK 70MM,15KS</t>
  </si>
  <si>
    <t>170414</t>
  </si>
  <si>
    <t>POLŠTÁŘKY SUPERABSORPČNÍ ZENSETIV</t>
  </si>
  <si>
    <t>PRO ZAHUŠTĚNÍ OBSAHU SÁČKU,90KS</t>
  </si>
  <si>
    <t>86839</t>
  </si>
  <si>
    <t>SÁČEK 1D VÝPUSTNÝ SENSURA 15580</t>
  </si>
  <si>
    <t>DVOUVRSTEVNÁ ADHEZE,BÉŽOVÝ 10-76MM,MAXI,FILTR,30KS</t>
  </si>
  <si>
    <t>63767</t>
  </si>
  <si>
    <t>PÁS STOMICKÝ OR 14B</t>
  </si>
  <si>
    <t>VELIKOST L,XL,XXL,XXXL</t>
  </si>
  <si>
    <t>3337</t>
  </si>
  <si>
    <t>130036</t>
  </si>
  <si>
    <t>PRŮHLEDNÝ,15-90MM,MAXI,FILTR NOVA,INTEG.UZÁVĚR,816-15,10KS</t>
  </si>
  <si>
    <t>86356</t>
  </si>
  <si>
    <t>SÁČEK 1D DRENÁŽNÍ DRAINA S H08560</t>
  </si>
  <si>
    <t>PRŮHLEDNÝ MINI,30KS</t>
  </si>
  <si>
    <t>86776</t>
  </si>
  <si>
    <t>57(33-45)MM,10KS</t>
  </si>
  <si>
    <t>86707</t>
  </si>
  <si>
    <t>PRSTENEC 43MM,STANDARD,BÉŽOVÝ,FILTR NOVA,1201-43,30KS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</si>
  <si>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</si>
  <si>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</si>
  <si>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</si>
  <si>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</si>
  <si>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</si>
  <si>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</si>
  <si>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</si>
  <si>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</si>
  <si>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</si>
  <si>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170574</t>
  </si>
  <si>
    <t>SÁČEK 2D VÝPUSTNÝ SENSURA MIO CLICK</t>
  </si>
  <si>
    <t>NEUTRÁLNÍ ŠEDÝ,60MM,MAXI,KRUHOVÝ FILTR,KONTROLNÍ OKÉNKO,112520,30KS</t>
  </si>
  <si>
    <t>169939</t>
  </si>
  <si>
    <t>BÉŽOVÝ,65MM,MAXI,931465,30KS</t>
  </si>
  <si>
    <t>169955</t>
  </si>
  <si>
    <t>BÉŽOVÝ,65MM,MAXI,932465,30KS</t>
  </si>
  <si>
    <t>169976</t>
  </si>
  <si>
    <t>PODLOŽKA 2D FLEXIMA 3S CONVEX</t>
  </si>
  <si>
    <t>65/15-46MM,937615U,5KS</t>
  </si>
  <si>
    <t>170811</t>
  </si>
  <si>
    <t>PRŮHLEDNÝ,20-30 MM,STANDARD,FILTR,10KS</t>
  </si>
  <si>
    <t>82627</t>
  </si>
  <si>
    <t>BÉŽOVÝ, 32 MM, STANDARD, FILTR, KONVEXNÍ, 10KS</t>
  </si>
  <si>
    <t>85689</t>
  </si>
  <si>
    <t>SÁČEK 1D UZAVŘENÝ STOMOCUR COLO MAXI CS 0820 K</t>
  </si>
  <si>
    <t>BÉŽOVÝ S OKÉNKEM, FILTR,20-90MM, 30KS</t>
  </si>
  <si>
    <t>86517</t>
  </si>
  <si>
    <t>POHLCOVAČ ZÁPACHU DANSAC NODOR S 080-01</t>
  </si>
  <si>
    <t>250ML,1KS</t>
  </si>
  <si>
    <t>86589</t>
  </si>
  <si>
    <t>SÁČEK 1D UZAVŘENÝ DANSAC NOVA 1 801-30</t>
  </si>
  <si>
    <t>BÉŽOVÝ,30MM,STANDARD,FILTR NOVA,30KS</t>
  </si>
  <si>
    <t>130028</t>
  </si>
  <si>
    <t>UBROUSKY ČISTÍCÍ ALOE VESTA</t>
  </si>
  <si>
    <t>VLHČENÉ KAPESNÍČKY K ČIŠTĚNÍ OKOLÍ STOMIE S ALOE VERA,8KS</t>
  </si>
  <si>
    <t>169922</t>
  </si>
  <si>
    <t>45/15-30MM,936415,5KS</t>
  </si>
  <si>
    <t>169929</t>
  </si>
  <si>
    <t>65/15-50MM,936615,5KS</t>
  </si>
  <si>
    <t>169937</t>
  </si>
  <si>
    <t>BÉŽOVÝ,45MM,MAXI,931445,30KS</t>
  </si>
  <si>
    <t>171765</t>
  </si>
  <si>
    <t>POHLCOVAČ PACHU STOMODOR SPRAY</t>
  </si>
  <si>
    <t>MAXI 210ML</t>
  </si>
  <si>
    <t>171766</t>
  </si>
  <si>
    <t>MINI 50ML</t>
  </si>
  <si>
    <t>3341</t>
  </si>
  <si>
    <t>PASTA ADHEZIVNÍ 2650</t>
  </si>
  <si>
    <t>82342</t>
  </si>
  <si>
    <t>PÁSEK VYROVNÁVACÍ HYDROKOLOIDNÍ SECUPLAST</t>
  </si>
  <si>
    <t>82367</t>
  </si>
  <si>
    <t>BÉŽOVÝ,OTVOR 30MM,FILTR NOVALIFE,30KS,923-30</t>
  </si>
  <si>
    <t>85517</t>
  </si>
  <si>
    <t>MÍRNĚ KONVEXNÍ S OUŠKY, 40 MM, 5KS, 110110</t>
  </si>
  <si>
    <t>85588</t>
  </si>
  <si>
    <t>KROUŽEK VYROVNÁVACÍ,839005</t>
  </si>
  <si>
    <t>COHESIVE KROUŽEK MALÝ,TENKÝ, EAKIN - 48MM, 30KS</t>
  </si>
  <si>
    <t>85627</t>
  </si>
  <si>
    <t>SÁČEK 1D UZAVŘENÝ KONVEX PELICAN MAXI 839562</t>
  </si>
  <si>
    <t>PRŮHLEDNÝ,K ÚPRAVĚ VELIKOSTI, 10KS</t>
  </si>
  <si>
    <t>86627</t>
  </si>
  <si>
    <t>SÁČEK 2D UZAVŘENÝ ALMARYS TWIN PLUS 037260U</t>
  </si>
  <si>
    <t>BÉŽOVÝ,60MM,30KS</t>
  </si>
  <si>
    <t>170589</t>
  </si>
  <si>
    <t>POHLCOVAČ ZÁPACHU BRAVA, DEODORANT</t>
  </si>
  <si>
    <t>240ML,1KS</t>
  </si>
  <si>
    <t>130076</t>
  </si>
  <si>
    <t>SÁČEK 2D VÝPUSTNÝ STOMOCUR CLIC ILEO VIDF 5757 CW</t>
  </si>
  <si>
    <t>BÉŽOVÝ S OKÉNKEM,FILTR,DĚLÍCÍ PRSTENEC 57MM,30KS</t>
  </si>
  <si>
    <t>169789</t>
  </si>
  <si>
    <t>KROUŽEK TĚSNÍCÍ STOMAHESIVE</t>
  </si>
  <si>
    <t>48MM TENKÝ,10KS</t>
  </si>
  <si>
    <t>170046</t>
  </si>
  <si>
    <t>FILM WELLAND BARIÉROVÝ VE SPREJI</t>
  </si>
  <si>
    <t>WBS050 50ML,1KS</t>
  </si>
  <si>
    <t>171767</t>
  </si>
  <si>
    <t>POHLCOVAČ PACHU STOMODOR DROPS</t>
  </si>
  <si>
    <t>35ML</t>
  </si>
  <si>
    <t>82231</t>
  </si>
  <si>
    <t>SÁČEK 1D UZAVŘENÝ CONFIDENCE NATURAL S ALOE VERA</t>
  </si>
  <si>
    <t>MINI S CHLOPNÍ,DO 70 MM,30KS</t>
  </si>
  <si>
    <t>82346</t>
  </si>
  <si>
    <t>VELKÝ 100 MM,10KS</t>
  </si>
  <si>
    <t>82983</t>
  </si>
  <si>
    <t>SÁČEK 1D UZAVŘENÝ DANSAC NOVALIFE 1C MAXI</t>
  </si>
  <si>
    <t>BÉŽOVÝ,OTVOR 10MM,FILTR NOVALIFE,30KS,905-10</t>
  </si>
  <si>
    <t>85612</t>
  </si>
  <si>
    <t>SÁČEK 1D VÝPUSTNÝ KONVEX PELICAN MAXI 839489</t>
  </si>
  <si>
    <t>PRŮHLEDNÝ,K ÚPRAVĚ VELIKOSTI, BEZSVORKOVÝ UZÁVĚR,10KS</t>
  </si>
  <si>
    <t>86236</t>
  </si>
  <si>
    <t>SÁČEK 1D VÝPUSTNÝ DANSAC NOVA 1 INFANT 818-10</t>
  </si>
  <si>
    <t>PRŮHLEDNÝ,10-40MM,DĚTSKÝ,FILTR NOVA,30KS</t>
  </si>
  <si>
    <t>86992</t>
  </si>
  <si>
    <t>PODLOŽKA 2D FLAIR</t>
  </si>
  <si>
    <t>PRSTENEC 55MM 13-50MM,XA2F513,5KS</t>
  </si>
  <si>
    <t>86998</t>
  </si>
  <si>
    <t>SÁČEK 2D UZAVŘENÝ FLAIR MAXI</t>
  </si>
  <si>
    <t>BÉŽOVÝ 55MM,XA2C555,30KS</t>
  </si>
  <si>
    <t>86518</t>
  </si>
  <si>
    <t>PASTA DANSAC SOFT PASTE 77550-0</t>
  </si>
  <si>
    <t>50G,1KS</t>
  </si>
  <si>
    <t>169978</t>
  </si>
  <si>
    <t>SÁČEK 1D UZAVŘENÝ FLEXIMA CONVEX</t>
  </si>
  <si>
    <t>BÉŽOVÝ,15-45MM,44018U,10KS</t>
  </si>
  <si>
    <t>170068</t>
  </si>
  <si>
    <t>SÁČEK 1D VÝP DANSAC NOVALIFE 1 VIEWING OPTION MIDI</t>
  </si>
  <si>
    <t>BÉŽOVÝ,10-55/70MM,FILTR NOVALIFE,30KS</t>
  </si>
  <si>
    <t>171221</t>
  </si>
  <si>
    <t>SÁČEK 1D UZAVŘENÝ SENSURA MIO S OKÉNKEM</t>
  </si>
  <si>
    <t>NEUTRÁLNÍ ŠEDÝ,40-55,MAXI,KRUHOVÝ FILTR,10685,30KS</t>
  </si>
  <si>
    <t>82353</t>
  </si>
  <si>
    <t>POHLCOVAČ ZÁPACHU NO-ROMA</t>
  </si>
  <si>
    <t>227 ML</t>
  </si>
  <si>
    <t>82597</t>
  </si>
  <si>
    <t>SÁČEK 1D VÝPUSTNÝ DANSAC NOVALIFE 1 OPEN CONVEX MI</t>
  </si>
  <si>
    <t>PRŮHLEDNÝ,OTVOR 10MM,FILTR NOVALIFE,942-46,10KS</t>
  </si>
  <si>
    <t>82290</t>
  </si>
  <si>
    <t>SÁČEK 1D VÝPUSTNÝ CONFIDENCE CONVEX SUPERSOFT</t>
  </si>
  <si>
    <t>VELKÝ S CHLOPNÍ,13-52 MM,10KS</t>
  </si>
  <si>
    <t>82595</t>
  </si>
  <si>
    <t>BÉŽOVÝ,OTVOR 10MM,FILTR NOVALIFE,941-46,10KS</t>
  </si>
  <si>
    <t>82650</t>
  </si>
  <si>
    <t>BÉŽOVÝ, 70 MM, STANDARD, FILTR, 30KS</t>
  </si>
  <si>
    <t>82991</t>
  </si>
  <si>
    <t>PODLOŽKA 2D DANSAC NOVALIFE 2</t>
  </si>
  <si>
    <t>70MM,OTVOR 10-62MM,5KS,1770-10</t>
  </si>
  <si>
    <t>86709</t>
  </si>
  <si>
    <t>PRSTENEC 70MM,STANDARD,BÉŽOVÝ,FILTR NOVA,1201-70,30KS</t>
  </si>
  <si>
    <t>130063</t>
  </si>
  <si>
    <t>PODLOŽKA 2D STOMOCUR CFLPE 7015</t>
  </si>
  <si>
    <t>FLEXIBILNÍ,DĚLÍCÍ PRSTENEC 70MM,15-50MM,5KS</t>
  </si>
  <si>
    <t>130077</t>
  </si>
  <si>
    <t>SÁČEK 2D VÝPUSTNÝ STOMOCUR CLIC ILEO VIDF 7070 CW</t>
  </si>
  <si>
    <t>BÉŽOVÝ S OKÉNKEM,FILTR,DĚLÍCÍ PRSTENEC 70MM,30KS</t>
  </si>
  <si>
    <t>170044</t>
  </si>
  <si>
    <t>PUDR WELLAND ZÁSYPOVÝ</t>
  </si>
  <si>
    <t>WPP025 25G,1KS</t>
  </si>
  <si>
    <t>170819</t>
  </si>
  <si>
    <t>70(33-45)MM,5KS</t>
  </si>
  <si>
    <t>172025</t>
  </si>
  <si>
    <t>ODSTRAŇOVAČ MEDICÍNSKÝCH ADHEZIV SILIKONOVÝ TRIO E</t>
  </si>
  <si>
    <t>SPREJ 50ML</t>
  </si>
  <si>
    <t>172026</t>
  </si>
  <si>
    <t>UBROUSKY 30KS</t>
  </si>
  <si>
    <t>172068</t>
  </si>
  <si>
    <t>PÁS BŘIŠNÍ STOMICKÝ AT04603</t>
  </si>
  <si>
    <t>STOMICKÝ PÁS TEXTILNÍ,ELASTICKÝ</t>
  </si>
  <si>
    <t>86767</t>
  </si>
  <si>
    <t>PODLOŽKA 2D NATURA FLEXIBILNÍ</t>
  </si>
  <si>
    <t>70MM,5KS</t>
  </si>
  <si>
    <t>170510</t>
  </si>
  <si>
    <t>KROUŽEK C VYROVNÁVACÍ,TĚSNÍCÍ STOMA WRAP VELKÝ 839</t>
  </si>
  <si>
    <t>85MM,10KS</t>
  </si>
  <si>
    <t>85507</t>
  </si>
  <si>
    <t>BÉŽOVÝ, 50 MM, MIDI, FILTR, 30KS, 103550</t>
  </si>
  <si>
    <t>130070</t>
  </si>
  <si>
    <t>SÁČEK 2D UZAVŘENÝ STOMOCUR CLIC CD 7070 CW</t>
  </si>
  <si>
    <t>BÉŽOVÝ S OKÉNKEM,FILTR,70MM,30KS</t>
  </si>
  <si>
    <t>169686</t>
  </si>
  <si>
    <t>SÁČEK 1D VÝPUSTNÝ AURUM S MANUKOVÝM MEDEM MAXI</t>
  </si>
  <si>
    <t>BÉŽOVÝ 13-60MM(V)X80MM(Š),XMHDL513,30KS</t>
  </si>
  <si>
    <t>171519</t>
  </si>
  <si>
    <t>SÁČEK 1D VÝPUSTNÝ SENSURA MIO CONVEX SOFT</t>
  </si>
  <si>
    <t>MĚKKÝ KONVEX,NEUTRÁLNÍ ŠEDÝ,15-33,MAXI,FILTR,KONTROLNÍ OKÉNKO,16605,10KS</t>
  </si>
  <si>
    <t>172018</t>
  </si>
  <si>
    <t>UBROUSKY ČISTÍCÍ BRAVA</t>
  </si>
  <si>
    <t>VLHČENÉ UBROUSKY K ČIŠTĚNÍ OKOLÍ STOMIE S PROVITAMINEM B5,15KS</t>
  </si>
  <si>
    <t>169974</t>
  </si>
  <si>
    <t>45/15-26MM,937415U,5KS</t>
  </si>
  <si>
    <t>171768</t>
  </si>
  <si>
    <t>PODLOŽKA 2D AURUM S MANUKOVÝN MEDEM</t>
  </si>
  <si>
    <t>PRSTENEC 55MM,13-55MM,XMH2F513,5KS</t>
  </si>
  <si>
    <t>171771</t>
  </si>
  <si>
    <t>SÁČEK 2D UZAVŘENÝ AURUM</t>
  </si>
  <si>
    <t>BÉŽOVÝ,55MM,XMH2C155,30KS</t>
  </si>
  <si>
    <t>82592</t>
  </si>
  <si>
    <t>SÁČEK 1D UZAVŘENÝ DANSAC NOVALIFE 1 C CONVEX MIDI</t>
  </si>
  <si>
    <t>PRŮHLEDNÝ,OTVOR 10MM,FILTR NOVALIFE,932-46,10KS</t>
  </si>
  <si>
    <t>171108</t>
  </si>
  <si>
    <t>PODLOŽKA 2D DANSAC NOVALIFE 2 CONVEX</t>
  </si>
  <si>
    <t>70MM,OTVOR 10-59MM,1970-10,5KS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</si>
  <si>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</si>
  <si>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</si>
  <si>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</si>
  <si>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</si>
  <si>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</si>
  <si>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</si>
  <si>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85543</t>
  </si>
  <si>
    <t>PODLOŽKA 2D CONVEXITY</t>
  </si>
  <si>
    <t>PRSTENEC 55MM 13-35MM 5KS XN2F513</t>
  </si>
  <si>
    <t>86997</t>
  </si>
  <si>
    <t>BÉŽOVÝ 45MM,XA2C545,30KS</t>
  </si>
  <si>
    <t>22441</t>
  </si>
  <si>
    <t>OBINADLO ELASTICKÉ IDEALTEX</t>
  </si>
  <si>
    <t>12CMX5M,1KS</t>
  </si>
  <si>
    <t>80172</t>
  </si>
  <si>
    <t>7,5X7,5CM,8 VRSTEV,25X2KS</t>
  </si>
  <si>
    <t>80176</t>
  </si>
  <si>
    <t>KOMPRESY MESOFT NESTERILNÍ</t>
  </si>
  <si>
    <t>10X10CM,NETKANÝ TEXTIL,4 VRSTVY,100KS</t>
  </si>
  <si>
    <t>81960</t>
  </si>
  <si>
    <t>KRYTÍ ALGINÁTOVÉ MELGISORB AG</t>
  </si>
  <si>
    <t>10X10CM,10KS</t>
  </si>
  <si>
    <t>170794</t>
  </si>
  <si>
    <t>KRYTÍ AQUACEL AG+ EXTRA-HYDROFIBER</t>
  </si>
  <si>
    <t>10X10CM TECHNOLOGIE HYDROFIBER,10KS</t>
  </si>
  <si>
    <t>45389</t>
  </si>
  <si>
    <t>MAXIS COMFORT A-G</t>
  </si>
  <si>
    <t>11668</t>
  </si>
  <si>
    <t>ORTÉZA KOLENNÍ S DVOUOSÝM KLOUBEM PAN 7.05</t>
  </si>
  <si>
    <t>ROZEPINATELNÁ,KRÁTKÁ, VEL. S,M,L,XL,XXL UNIV. P-L</t>
  </si>
  <si>
    <t>5112</t>
  </si>
  <si>
    <t>PÁS BŘIŠNÍ VERBA 932 521 4</t>
  </si>
  <si>
    <t>OBDVOD TRUPU 105-115CM,VEL.5</t>
  </si>
  <si>
    <t>5115</t>
  </si>
  <si>
    <t>PÁS BŘIŠNÍ VERBA 932 518 9</t>
  </si>
  <si>
    <t>OBDVOD TRUPU 75-85CM,VEL.2</t>
  </si>
  <si>
    <t>12494</t>
  </si>
  <si>
    <t>AUGMENTIN 1 G</t>
  </si>
  <si>
    <t>875MG/125MG TBL FLM 14 I</t>
  </si>
  <si>
    <t>BETAHISTIN</t>
  </si>
  <si>
    <t>201082</t>
  </si>
  <si>
    <t>VERTIBETIS</t>
  </si>
  <si>
    <t>16MG TBL NOB 60</t>
  </si>
  <si>
    <t>216679</t>
  </si>
  <si>
    <t>1,5MG TBL NOB 28</t>
  </si>
  <si>
    <t>99600</t>
  </si>
  <si>
    <t>10MG TBL FLM 90</t>
  </si>
  <si>
    <t>94453</t>
  </si>
  <si>
    <t>CIPRINOL 250</t>
  </si>
  <si>
    <t>15652</t>
  </si>
  <si>
    <t>250MG TBL FLM 100(10X10)</t>
  </si>
  <si>
    <t>21698</t>
  </si>
  <si>
    <t>DEXAMETHASONE WZF POLFA</t>
  </si>
  <si>
    <t>1MG/ML OPH GTT SUS 1X5ML PE</t>
  </si>
  <si>
    <t>67547</t>
  </si>
  <si>
    <t>75MG/3ML INJ SOL 10X3ML</t>
  </si>
  <si>
    <t>DIMETINDEN</t>
  </si>
  <si>
    <t>15520</t>
  </si>
  <si>
    <t>FENISTIL</t>
  </si>
  <si>
    <t>1MG/ML POR GTT SOL 1X20ML</t>
  </si>
  <si>
    <t>HYDROCHLOROTHIAZID A KALIUM ŠETŘÍCÍ DIURETIKA</t>
  </si>
  <si>
    <t>47478</t>
  </si>
  <si>
    <t>2,5MG/25MG TBL NOB 50</t>
  </si>
  <si>
    <t>HYDROKORTISON-BUTYRÁT</t>
  </si>
  <si>
    <t>218234</t>
  </si>
  <si>
    <t>LOCOID LIPOCREAM 0,1%</t>
  </si>
  <si>
    <t>1MG/G CRM 30G</t>
  </si>
  <si>
    <t>100339</t>
  </si>
  <si>
    <t>300MG CPS DUR 16</t>
  </si>
  <si>
    <t>107135</t>
  </si>
  <si>
    <t>150MG CPS DUR 16</t>
  </si>
  <si>
    <t>200213</t>
  </si>
  <si>
    <t>100MG TBL NOB 1X20</t>
  </si>
  <si>
    <t>124346</t>
  </si>
  <si>
    <t>5MG TBL FLM 90 I</t>
  </si>
  <si>
    <t>MOXIFLOXACIN</t>
  </si>
  <si>
    <t>135827</t>
  </si>
  <si>
    <t>VIGAMOX 5 MG/ML OČNÍ KAPKY</t>
  </si>
  <si>
    <t>5MG/ML OPH GTT SOL 1X5ML</t>
  </si>
  <si>
    <t>66015</t>
  </si>
  <si>
    <t>100MG TBL PRO 100</t>
  </si>
  <si>
    <t>PARACETAMOL</t>
  </si>
  <si>
    <t>4343</t>
  </si>
  <si>
    <t>PARALEN 500 SUP</t>
  </si>
  <si>
    <t>500MG SUP 5</t>
  </si>
  <si>
    <t>RANITIDIN</t>
  </si>
  <si>
    <t>91280</t>
  </si>
  <si>
    <t>Salbutamol</t>
  </si>
  <si>
    <t>THIOKOLCHIKOSID</t>
  </si>
  <si>
    <t>107944</t>
  </si>
  <si>
    <t>MUSCORIL INJ</t>
  </si>
  <si>
    <t>4MG INJ SOL 6X2ML</t>
  </si>
  <si>
    <t>16285</t>
  </si>
  <si>
    <t>STILNOX</t>
  </si>
  <si>
    <t>10MG TBL FLM 10</t>
  </si>
  <si>
    <t>132803</t>
  </si>
  <si>
    <t>FLUTIKASON, KOMBINACE</t>
  </si>
  <si>
    <t>183553</t>
  </si>
  <si>
    <t>DYMISTIN</t>
  </si>
  <si>
    <t>137MCG/50MCG NAS SPR SUS 1X23G</t>
  </si>
  <si>
    <t>166777</t>
  </si>
  <si>
    <t>ITOPRID PMCS</t>
  </si>
  <si>
    <t>50MG TBL FLM 100 II</t>
  </si>
  <si>
    <t>*2065</t>
  </si>
  <si>
    <t>80171</t>
  </si>
  <si>
    <t>5X5CM,8 VRSTEV,25X2KS</t>
  </si>
  <si>
    <t>80175</t>
  </si>
  <si>
    <t>7,5X7,5CM,NETKANÝ TEXTIL,4 VRSTVY,100KS</t>
  </si>
  <si>
    <t>80201</t>
  </si>
  <si>
    <t>GÁZA SKLÁDANÁ KOMPRESY NESTERILNÍ</t>
  </si>
  <si>
    <t>10X10CM,8 VRSTEV,100KS</t>
  </si>
  <si>
    <t>81680</t>
  </si>
  <si>
    <t>KRYTÍ ACTISORB PLUS</t>
  </si>
  <si>
    <t>10,5X10,5CM AKTIVNÍ ČÁST 8X8CM,10KS</t>
  </si>
  <si>
    <t>80200</t>
  </si>
  <si>
    <t>7,5X7,5CM,8 VRSTEV,100KS</t>
  </si>
  <si>
    <t>169246</t>
  </si>
  <si>
    <t>PRÁŠEK ABSORBČNÍ NA EXUDÁTY S IONIZOVANÝM STŘÍBREM</t>
  </si>
  <si>
    <t>125 ML, NA BÁZI IONIZOVANÉHO STŘÍBRA, NA EXUDÁTY A DEKUBITY</t>
  </si>
  <si>
    <t>45188</t>
  </si>
  <si>
    <t>PUNČOCHY KOMPRESNÍ LÝTKOVÉ III.K.T.</t>
  </si>
  <si>
    <t>MEDIVEN PLUS-OTEVŘENÁ ŠPIČKA A-D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</si>
  <si>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</si>
  <si>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</si>
  <si>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</si>
  <si>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</si>
  <si>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</si>
  <si>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</si>
  <si>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78585</t>
  </si>
  <si>
    <t>PAS KÝLNÍ TŘÍSELNÝ JEDNOSTRANNÝ INGUIN I</t>
  </si>
  <si>
    <t>793135400100,200 PRAVO NEBO LEVOSTRANNÝ S 1 PELOTOU,7VEL.70-140/PO 10CM/TĚLOVÝ</t>
  </si>
  <si>
    <t>78586</t>
  </si>
  <si>
    <t>PAS KÝLNÍ TŘÍSELNÝ OBOUSTRANNÝ INGUIN II</t>
  </si>
  <si>
    <t>793135401100 SE 2 PELOTAMI,7 VEL.70-140/PO 10CM/TĚLOVÝ</t>
  </si>
  <si>
    <t>140681</t>
  </si>
  <si>
    <t>PÁS KÝLNÍ TŘÍSELNÝ - TYP 422</t>
  </si>
  <si>
    <t>JEDNOSTRANNÝ, ODNÍMATELNÁ PELOTA, LEVÝ, PRAVÝ</t>
  </si>
  <si>
    <t>Kompenzační pomůcky pro tělesně postižené</t>
  </si>
  <si>
    <t>23687</t>
  </si>
  <si>
    <t>BERLE PŘEDLOKETNÍ DURALOVÁ 121</t>
  </si>
  <si>
    <t>NASTAVITELNÁ 86-109CM,OPĚRKA PŘEDLOKTÍ UZAVŘENÁ SKLOPNÁ,NOSNOST 160KG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</si>
  <si>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</si>
  <si>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</si>
  <si>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</si>
  <si>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</si>
  <si>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ACEKLOFENAK</t>
  </si>
  <si>
    <t>191730</t>
  </si>
  <si>
    <t>BIOFENAC</t>
  </si>
  <si>
    <t>100MG TBL FLM 60</t>
  </si>
  <si>
    <t>18523</t>
  </si>
  <si>
    <t>DEXAMETHASON A ANTIINFEKTIVA</t>
  </si>
  <si>
    <t>2546</t>
  </si>
  <si>
    <t>MAXITROL</t>
  </si>
  <si>
    <t>OPH GTT SUS 1X5ML</t>
  </si>
  <si>
    <t>119672</t>
  </si>
  <si>
    <t>DICLOFENAC DUO PHARMASWISS</t>
  </si>
  <si>
    <t>75MG CPS RDR 30 I</t>
  </si>
  <si>
    <t>ERGOKALCIFEROL</t>
  </si>
  <si>
    <t>201952</t>
  </si>
  <si>
    <t>CALCIFEROL BIOTIKA FORTE</t>
  </si>
  <si>
    <t>7,5MG/ML INJ SOL 5X1ML</t>
  </si>
  <si>
    <t>SODNÁ SŮL DOKUSÁTU, VČETNĚ KOMBINACÍ</t>
  </si>
  <si>
    <t>12770</t>
  </si>
  <si>
    <t>YAL</t>
  </si>
  <si>
    <t>13,4G/67,5ML+10MG/67,5ML RCT S</t>
  </si>
  <si>
    <t>TETRYZOLIN, KOMBINACE</t>
  </si>
  <si>
    <t>187418</t>
  </si>
  <si>
    <t>SPERSALLERG</t>
  </si>
  <si>
    <t xml:space="preserve">0,5MG/ML+0,4MG/ML OPH GTT SOL </t>
  </si>
  <si>
    <t>PERINDOPRIL, AMLODIPIN A INDAPAMID</t>
  </si>
  <si>
    <t>190970</t>
  </si>
  <si>
    <t>10MG/2,5MG/5MG TBL FLM 90(3X30</t>
  </si>
  <si>
    <t>45739</t>
  </si>
  <si>
    <t>SOLIDEA CATHERINE 332 PRO PODVAZKOVÝ PÁS A-G OTEVŘENÁ ŠPIČKA</t>
  </si>
  <si>
    <t>45394</t>
  </si>
  <si>
    <t>MAXIS CLASSIC A-D</t>
  </si>
  <si>
    <t>45459</t>
  </si>
  <si>
    <t>LONARIS EXCLUSIVE VELIKOST 1-5 A-D</t>
  </si>
  <si>
    <t>AMOXICILIN</t>
  </si>
  <si>
    <t>32557</t>
  </si>
  <si>
    <t>OSPAMOX</t>
  </si>
  <si>
    <t>ANTITUSIKA A EXPEKTORANCIA</t>
  </si>
  <si>
    <t>88900</t>
  </si>
  <si>
    <t>40MG/ML+100MG/ML POR GTT SOL 1</t>
  </si>
  <si>
    <t>AVOKÁDOVÝ A SÓJOVÝ OLEJ, NEZMÝDELNITELNÉ</t>
  </si>
  <si>
    <t>49688</t>
  </si>
  <si>
    <t>PIASCLEDINE 300</t>
  </si>
  <si>
    <t>CPS DUR 30</t>
  </si>
  <si>
    <t>Betamethason</t>
  </si>
  <si>
    <t>17166</t>
  </si>
  <si>
    <t>BELOSALIC</t>
  </si>
  <si>
    <t>0,5MG/G+30MG/G UNG 30G</t>
  </si>
  <si>
    <t>176913</t>
  </si>
  <si>
    <t>54539</t>
  </si>
  <si>
    <t>DOLMINA INJ</t>
  </si>
  <si>
    <t>75MG/3ML INJ SOL 5X3ML</t>
  </si>
  <si>
    <t>132908</t>
  </si>
  <si>
    <t>500MG TBL FLM 120</t>
  </si>
  <si>
    <t>62047</t>
  </si>
  <si>
    <t>9305</t>
  </si>
  <si>
    <t>LOCOID 0,1%</t>
  </si>
  <si>
    <t>IBUPROFEN</t>
  </si>
  <si>
    <t>202362</t>
  </si>
  <si>
    <t>IBALGIN 400</t>
  </si>
  <si>
    <t>400MG TBL FLM 48</t>
  </si>
  <si>
    <t>48261</t>
  </si>
  <si>
    <t>3300IU/G+250IU/G DRM PLV ADS 1</t>
  </si>
  <si>
    <t>KLOTRIMAZOL</t>
  </si>
  <si>
    <t>71980</t>
  </si>
  <si>
    <t>CANIFUG-LÖSUNG 1%</t>
  </si>
  <si>
    <t>0,01G/ML DRM SPR SOL 1X30ML</t>
  </si>
  <si>
    <t>MEBENDAZOL</t>
  </si>
  <si>
    <t>122198</t>
  </si>
  <si>
    <t>VERMOX</t>
  </si>
  <si>
    <t>100MG TBL NOB 6</t>
  </si>
  <si>
    <t>215568</t>
  </si>
  <si>
    <t>METHYLPREDNISOLON-ACEPONÁT</t>
  </si>
  <si>
    <t>85460</t>
  </si>
  <si>
    <t>ADVANTAN MASTNÝ KRÉM</t>
  </si>
  <si>
    <t>1MG/G CRM 1X15G</t>
  </si>
  <si>
    <t>85463</t>
  </si>
  <si>
    <t>1MG/G CRM 1X50G</t>
  </si>
  <si>
    <t>85462</t>
  </si>
  <si>
    <t>1MG/G CRM 1X30G</t>
  </si>
  <si>
    <t>MOKLOBEMID</t>
  </si>
  <si>
    <t>136149</t>
  </si>
  <si>
    <t>AURORIX</t>
  </si>
  <si>
    <t>300MG TBL FLM 30</t>
  </si>
  <si>
    <t>100338</t>
  </si>
  <si>
    <t>PERINDOPRIL A DIURETIKA</t>
  </si>
  <si>
    <t>162012</t>
  </si>
  <si>
    <t>10MG/2,5MG TBL FLM 90</t>
  </si>
  <si>
    <t>56844</t>
  </si>
  <si>
    <t>TRAMAL RETARD TABLETY 150 MG</t>
  </si>
  <si>
    <t>150MG TBL PRO 30</t>
  </si>
  <si>
    <t>PEROXID VODÍKU</t>
  </si>
  <si>
    <t>55911</t>
  </si>
  <si>
    <t>3% DRM SOL 100ML</t>
  </si>
  <si>
    <t>166776</t>
  </si>
  <si>
    <t>50MG TBL FLM 100 I</t>
  </si>
  <si>
    <t>119773</t>
  </si>
  <si>
    <t>216285</t>
  </si>
  <si>
    <t>300MG TBL NOB 90</t>
  </si>
  <si>
    <t>AMOKSIKLAV 375 MG</t>
  </si>
  <si>
    <t>250MG/125MG TBL FLM 21</t>
  </si>
  <si>
    <t>Atenolol a thiazidy</t>
  </si>
  <si>
    <t>76715</t>
  </si>
  <si>
    <t>TENORETIC</t>
  </si>
  <si>
    <t>100MG/25MG TBL FLM 28</t>
  </si>
  <si>
    <t>BETAMETHASON A ANTIBIOTIKA</t>
  </si>
  <si>
    <t>17170</t>
  </si>
  <si>
    <t>BELOGENT</t>
  </si>
  <si>
    <t>0,5MG/G+1MG/G CRM 30G</t>
  </si>
  <si>
    <t>216146</t>
  </si>
  <si>
    <t>3MG TBL NOB 28</t>
  </si>
  <si>
    <t>BUDESONID</t>
  </si>
  <si>
    <t>83424</t>
  </si>
  <si>
    <t>ENTOCORT KLYZMA</t>
  </si>
  <si>
    <t>2MG RCT TBL SUS 7+7XDÁV</t>
  </si>
  <si>
    <t>192354</t>
  </si>
  <si>
    <t>47725</t>
  </si>
  <si>
    <t>169033</t>
  </si>
  <si>
    <t>500MG TBL FLM 16</t>
  </si>
  <si>
    <t>CINARIZIN</t>
  </si>
  <si>
    <t>99886</t>
  </si>
  <si>
    <t>CINARIZIN LEK</t>
  </si>
  <si>
    <t>25MG TBL NOB 50</t>
  </si>
  <si>
    <t>CINCHOKAIN</t>
  </si>
  <si>
    <t>214595</t>
  </si>
  <si>
    <t>FAKTU</t>
  </si>
  <si>
    <t>100MG/2,5MG SUP 20</t>
  </si>
  <si>
    <t>180988</t>
  </si>
  <si>
    <t>GENTADEX</t>
  </si>
  <si>
    <t>5MG/ML+1MG/ML OPH GTT SOL 1X5M</t>
  </si>
  <si>
    <t>169882</t>
  </si>
  <si>
    <t>1MG/G GEL 1X50G</t>
  </si>
  <si>
    <t>132660</t>
  </si>
  <si>
    <t>201992</t>
  </si>
  <si>
    <t>132907</t>
  </si>
  <si>
    <t>97654</t>
  </si>
  <si>
    <t>DOXYBENE</t>
  </si>
  <si>
    <t>100MG CPS MOL 10</t>
  </si>
  <si>
    <t>DROTAVERIN</t>
  </si>
  <si>
    <t>192729</t>
  </si>
  <si>
    <t>NO-SPA</t>
  </si>
  <si>
    <t>40MG TBL NOB 24</t>
  </si>
  <si>
    <t>FENTERMIN</t>
  </si>
  <si>
    <t>97374</t>
  </si>
  <si>
    <t>ADIPEX RETARD</t>
  </si>
  <si>
    <t>15MG CPS RML 100</t>
  </si>
  <si>
    <t>201970</t>
  </si>
  <si>
    <t>PAMYCON NA PŘÍPRAVU KAPEK</t>
  </si>
  <si>
    <t>33000IU/2500IU DRM PLV SOL 1</t>
  </si>
  <si>
    <t>203323</t>
  </si>
  <si>
    <t>100MG/G UNG 100G</t>
  </si>
  <si>
    <t>KLENBUTEROL</t>
  </si>
  <si>
    <t>13359</t>
  </si>
  <si>
    <t>SPIROPENT</t>
  </si>
  <si>
    <t>0,02MG TBL NOB 20</t>
  </si>
  <si>
    <t>132903</t>
  </si>
  <si>
    <t>10MG/G DRM PST 1X30G</t>
  </si>
  <si>
    <t>KOMBINACE RŮZNÝCH ANTIBIOTIK</t>
  </si>
  <si>
    <t>1076</t>
  </si>
  <si>
    <t>OPH UNG 5G</t>
  </si>
  <si>
    <t>Kyanokobalamin</t>
  </si>
  <si>
    <t>643</t>
  </si>
  <si>
    <t>VITAMIN B12 LÉČIVA</t>
  </si>
  <si>
    <t>1000MCG INJ SOL 5X1ML</t>
  </si>
  <si>
    <t>71960</t>
  </si>
  <si>
    <t>100MG TBL NOB 5X10</t>
  </si>
  <si>
    <t>14910</t>
  </si>
  <si>
    <t>10MG TBL NOB 90</t>
  </si>
  <si>
    <t>83527</t>
  </si>
  <si>
    <t>CLARITINE</t>
  </si>
  <si>
    <t>169725</t>
  </si>
  <si>
    <t>ASACOL 800</t>
  </si>
  <si>
    <t>800MG TBL ENT 90</t>
  </si>
  <si>
    <t>192090</t>
  </si>
  <si>
    <t>PENTASA SLOW RELEASE TABLETS 500 MG</t>
  </si>
  <si>
    <t>500MG TBL RET 100</t>
  </si>
  <si>
    <t>75567</t>
  </si>
  <si>
    <t>SALOFALK 500</t>
  </si>
  <si>
    <t>METFORMIN</t>
  </si>
  <si>
    <t>152147</t>
  </si>
  <si>
    <t>GLUCOPHAGE XR</t>
  </si>
  <si>
    <t>1000MG TBL PRO 60</t>
  </si>
  <si>
    <t>23747</t>
  </si>
  <si>
    <t>500MG TBL PRO 60</t>
  </si>
  <si>
    <t>92259</t>
  </si>
  <si>
    <t>PANZYTRAT 25 000</t>
  </si>
  <si>
    <t>25000U CPS ETD 100 I</t>
  </si>
  <si>
    <t>54534</t>
  </si>
  <si>
    <t>25000U CPS ETD 50 II</t>
  </si>
  <si>
    <t>218892</t>
  </si>
  <si>
    <t>17187</t>
  </si>
  <si>
    <t>NIMESIL</t>
  </si>
  <si>
    <t>100MG POR GRA SUS 30</t>
  </si>
  <si>
    <t>119688</t>
  </si>
  <si>
    <t>122690</t>
  </si>
  <si>
    <t>5MG/1,25MG TBL FLM 90</t>
  </si>
  <si>
    <t>196443</t>
  </si>
  <si>
    <t>PIRACETAM</t>
  </si>
  <si>
    <t>56779</t>
  </si>
  <si>
    <t>GERATAM</t>
  </si>
  <si>
    <t>800MG TBL FLM 60</t>
  </si>
  <si>
    <t>107585</t>
  </si>
  <si>
    <t>2,5-25X10^9CFU CPS ETD 100</t>
  </si>
  <si>
    <t>Pseudoefedrin, kombinace</t>
  </si>
  <si>
    <t>216102</t>
  </si>
  <si>
    <t>CLARINASE REPETABS</t>
  </si>
  <si>
    <t>5MG/120MG TBL PRO 7 II</t>
  </si>
  <si>
    <t>RAMIPRIL A AMLODIPIN</t>
  </si>
  <si>
    <t>177281</t>
  </si>
  <si>
    <t>EGIRAMLON</t>
  </si>
  <si>
    <t>5MG/5MG CPS DUR 90</t>
  </si>
  <si>
    <t>RILMENIDIN</t>
  </si>
  <si>
    <t>125641</t>
  </si>
  <si>
    <t>1MG TBL NOB 90</t>
  </si>
  <si>
    <t>119654</t>
  </si>
  <si>
    <t>320MG/60MG TBL FLM 100</t>
  </si>
  <si>
    <t>162083</t>
  </si>
  <si>
    <t>202796</t>
  </si>
  <si>
    <t>250MG CPS DUR 30</t>
  </si>
  <si>
    <t>166801</t>
  </si>
  <si>
    <t>OLVION</t>
  </si>
  <si>
    <t>100MG TBL FLM 8</t>
  </si>
  <si>
    <t>159592</t>
  </si>
  <si>
    <t>AMFIDOR</t>
  </si>
  <si>
    <t>SILIKONY</t>
  </si>
  <si>
    <t>57585</t>
  </si>
  <si>
    <t>40MG CPS MOL 100</t>
  </si>
  <si>
    <t>145988</t>
  </si>
  <si>
    <t>0,5MG/0,4MG CPS DUR 90</t>
  </si>
  <si>
    <t>32083</t>
  </si>
  <si>
    <t>100MG/ML POR GTT SOL 1X10ML</t>
  </si>
  <si>
    <t>201133</t>
  </si>
  <si>
    <t>TRAMAL KAPKY 100 MG/1 ML</t>
  </si>
  <si>
    <t>100MG/ML POR GTT SOL 1X96ML</t>
  </si>
  <si>
    <t>56847</t>
  </si>
  <si>
    <t>TRAMAL RETARD TABLETY 200 MG</t>
  </si>
  <si>
    <t>12471</t>
  </si>
  <si>
    <t>67558</t>
  </si>
  <si>
    <t>100MG/2ML INJ SOL 5X2ML</t>
  </si>
  <si>
    <t>VARENIKLIN</t>
  </si>
  <si>
    <t>193949</t>
  </si>
  <si>
    <t>CHAMPIX</t>
  </si>
  <si>
    <t>1MG TBL FLM 56 II</t>
  </si>
  <si>
    <t>94776</t>
  </si>
  <si>
    <t>ZOLPINOX</t>
  </si>
  <si>
    <t>198056</t>
  </si>
  <si>
    <t>198057</t>
  </si>
  <si>
    <t>MAGNESIUM-OROTÁT</t>
  </si>
  <si>
    <t>32889</t>
  </si>
  <si>
    <t>MAGNEROT</t>
  </si>
  <si>
    <t>500MG TBL NOB 100 I</t>
  </si>
  <si>
    <t>SALMETEROL A FLUTIKASON</t>
  </si>
  <si>
    <t>45958</t>
  </si>
  <si>
    <t>SERETIDE DISKUS</t>
  </si>
  <si>
    <t>50MCG/500MCG INH PLV DOS 1X60D</t>
  </si>
  <si>
    <t>17929</t>
  </si>
  <si>
    <t>179333</t>
  </si>
  <si>
    <t>75MG/650MG TBL FLM 90 I</t>
  </si>
  <si>
    <t>201609</t>
  </si>
  <si>
    <t>201611</t>
  </si>
  <si>
    <t>37,5MG/325MG TBL FLM 50X1</t>
  </si>
  <si>
    <t>TRETINOIN, KOMBINACE</t>
  </si>
  <si>
    <t>181542</t>
  </si>
  <si>
    <t>ACNATAC</t>
  </si>
  <si>
    <t>10MG/G+0,25MG/G GEL 30G</t>
  </si>
  <si>
    <t>*7999</t>
  </si>
  <si>
    <t>82356</t>
  </si>
  <si>
    <t>PASTA VÝPLŇOVÁ</t>
  </si>
  <si>
    <t>85544</t>
  </si>
  <si>
    <t>PRSTENEC 70MM 13-48MM 5KS XN2F713</t>
  </si>
  <si>
    <t>85696</t>
  </si>
  <si>
    <t>ODSTRAŇOVAČ NÁPLASTI STOMOCUR EMPLASECTAL SPRAY</t>
  </si>
  <si>
    <t>86253</t>
  </si>
  <si>
    <t>PÁSEK ZAJIŠŤOVACÍ DANSAC 09000-00</t>
  </si>
  <si>
    <t>86646</t>
  </si>
  <si>
    <t>PODLOŽKA ALMARYS TWIN PLUS STANDARD 036260U</t>
  </si>
  <si>
    <t>60MM,10KS</t>
  </si>
  <si>
    <t>PUDR COLOPLAST</t>
  </si>
  <si>
    <t>86645</t>
  </si>
  <si>
    <t>PODLOŽKA ALMARYS TWIN PLUS STANDARD 036250U</t>
  </si>
  <si>
    <t>50MM,10KS</t>
  </si>
  <si>
    <t>86525</t>
  </si>
  <si>
    <t>PODLOŽKA AT ESTEEM SYNERGY CONVEX TVAROVATELNÁ</t>
  </si>
  <si>
    <t>DO 48MM,5KS</t>
  </si>
  <si>
    <t>170043</t>
  </si>
  <si>
    <t>PASTA WELLAND BEZ ALKOHOLU</t>
  </si>
  <si>
    <t>WSP100 100G,1KS</t>
  </si>
  <si>
    <t>169953</t>
  </si>
  <si>
    <t>BÉŽOVÝ,45MM,MAXI,932445,30KS</t>
  </si>
  <si>
    <t>170578</t>
  </si>
  <si>
    <t>S OUŠKY,50MM,10-45,105120,5KS</t>
  </si>
  <si>
    <t>82966</t>
  </si>
  <si>
    <t>SÁČEK 1D VÝPUSTNÝ FLAIR ACTIVE MAXI</t>
  </si>
  <si>
    <t>BÉŽOVÝ 13-60MM S INTEGROVANOU SPONOU 30KS XPLD513</t>
  </si>
  <si>
    <t>86626</t>
  </si>
  <si>
    <t>SÁČEK 2D UZAVŘENÝ ALMARYS TWIN PLUS 037250U</t>
  </si>
  <si>
    <t>BÉŽOVÝ,50MM,30KS</t>
  </si>
  <si>
    <t>170561</t>
  </si>
  <si>
    <t>NEUTRÁLNÍ ŠEDÝ,50MM,MAXI,KRUHOVÝ FILTR,KONTROLNÍ OKÉNKO,112130,30KS</t>
  </si>
  <si>
    <t>170568</t>
  </si>
  <si>
    <t>NEUTRÁLNÍ ŠEDÝ,40MM,MAXI,KRUHOVÝ FILTR,KONTROLNÍ OKÉNKO,112320,30KS</t>
  </si>
  <si>
    <t>170577</t>
  </si>
  <si>
    <t>S OUŠKY,40MM,10-35,105020,5KS</t>
  </si>
  <si>
    <t>130006</t>
  </si>
  <si>
    <t>SÁČEK 2D VÝPUSTNÝ FLAIR MAXI</t>
  </si>
  <si>
    <t>BÉŽOVÝ 45MM,XA2D545,30KS</t>
  </si>
  <si>
    <t>170418</t>
  </si>
  <si>
    <t>KROUŽEK TĚSNÍCÍ SILIKONOVÝ KONVEXNÍ SILVEX</t>
  </si>
  <si>
    <t>TR 1020CX,20-30MM,10KS</t>
  </si>
  <si>
    <t>86986</t>
  </si>
  <si>
    <t>PRSTENEC 45MM 13-40MM,XA2F413,5KS</t>
  </si>
  <si>
    <t>130069</t>
  </si>
  <si>
    <t>SÁČEK 2D UZAVŘENÝ STOMOCUR CLIC CD 5757 CW</t>
  </si>
  <si>
    <t>BÉŽOVÝ S OKÉNKEM,FILTR,57MM,30KS</t>
  </si>
  <si>
    <t>169975</t>
  </si>
  <si>
    <t>55/15-36MM,937515U,5KS</t>
  </si>
  <si>
    <t>171220</t>
  </si>
  <si>
    <t>NEUTRÁLNÍ ŠEDÝ,15-45,MAXI,KRUHOVÝ FILTR,10681,30KS</t>
  </si>
  <si>
    <t>170378</t>
  </si>
  <si>
    <t>HYDROKOLOIDNÍ,K VYSTŘIŽENÍ,KROUŽEK 50MM,5KS</t>
  </si>
  <si>
    <t>170404</t>
  </si>
  <si>
    <t>BÉŽOVÝ S OKÉNKEM A VENTILEM,VÝPUST SUCHÝ ZIP,KROUŽEK 50MM,15KS</t>
  </si>
  <si>
    <t>86750</t>
  </si>
  <si>
    <t>SÁČEK 1D VÝPUSTNÝ LITTLE ONES ESTEEM INVISICLOSE</t>
  </si>
  <si>
    <t>PRŮHLEDNÝ,0-27MM,DĚTSKÝ,10KS</t>
  </si>
  <si>
    <t>86751</t>
  </si>
  <si>
    <t>SÁČEK AT VÝPUSTNÝ LITTLE ONES ESTEEM SYNERGY INVIS</t>
  </si>
  <si>
    <t>PRŮHLEDNÝ,4,8MM-31MM,DĚTSKÝ,FILTR,10KS</t>
  </si>
  <si>
    <t>86753</t>
  </si>
  <si>
    <t>PODLOŽKA AT LITTLE ONES ESTEEM SYNERGY FLEXIBILNÍ</t>
  </si>
  <si>
    <t>4,8MM-31MM,DĚTSKÁ,HYDROKOLOIDNÍ,5KS</t>
  </si>
  <si>
    <t>82220</t>
  </si>
  <si>
    <t>150ML,1KS</t>
  </si>
  <si>
    <t>169774</t>
  </si>
  <si>
    <t>FILM OCHRANNÝ BRAVA UBROUSKY</t>
  </si>
  <si>
    <t>82347</t>
  </si>
  <si>
    <t>DESTIČKA HYDROKOLOIDNÍ OCHRANNÁ</t>
  </si>
  <si>
    <t>82348</t>
  </si>
  <si>
    <t>15X15CM,5KS</t>
  </si>
  <si>
    <t>82357</t>
  </si>
  <si>
    <t>PÁSEK PŘÍDRŽNÝ TEXTILNÍ</t>
  </si>
  <si>
    <t>100 CM</t>
  </si>
  <si>
    <t>82623</t>
  </si>
  <si>
    <t>PRŮHLEDNÝ, 100 MM, STANDARD, 10KS</t>
  </si>
  <si>
    <t>86570</t>
  </si>
  <si>
    <t>SÁČEK 2D VÝPUSTNÝ ALTERNA FREE HIDE-AWAY 13985</t>
  </si>
  <si>
    <t>BÉŽOVÝ,50MM,MAXI,FILTR,30KS</t>
  </si>
  <si>
    <t>85698</t>
  </si>
  <si>
    <t>PÁSEK PŘÍDRŽNÝ STOMOCUR</t>
  </si>
  <si>
    <t>DÉLKA 1M</t>
  </si>
  <si>
    <t>130062</t>
  </si>
  <si>
    <t>PODLOŽKA 2D STOMOCUR CFLPE 5715</t>
  </si>
  <si>
    <t>FLEXIBILNÍ,DĚLÍCÍ PRSTENEC 57MM,15-40MM,5KS</t>
  </si>
  <si>
    <t>130075</t>
  </si>
  <si>
    <t>SÁČEK 2D VÝPUSTNÝ STOMOCUR CLIC ILEO VIDF 4545 CW</t>
  </si>
  <si>
    <t>BÉŽOVÝ S OKÉNKEM,FILTR,DĚLÍCÍ PRSTENEC 45MM,30KS</t>
  </si>
  <si>
    <t>169030</t>
  </si>
  <si>
    <t>SÁČEK 1D VÝPUSTNÝ CONVEXITY ACTIVE</t>
  </si>
  <si>
    <t>BÉŽOVÝ 13-48MM 10KS XPNDL513</t>
  </si>
  <si>
    <t>170812</t>
  </si>
  <si>
    <t>PRŮHLEDNÝ,30-40 MM,STANDARD,FILTR,10KS</t>
  </si>
  <si>
    <t>82636</t>
  </si>
  <si>
    <t>SÁČEK 2D VÝPUSTNÝ ESTEEM SYNERGY+ INVISICLOSE</t>
  </si>
  <si>
    <t>BÉŽOVÝ, 48 MM, STANDARD, FILTR, 10KS</t>
  </si>
  <si>
    <t>85692</t>
  </si>
  <si>
    <t>PODLOŽKA 2D STOMOCUR CFK 5715</t>
  </si>
  <si>
    <t>KONVEXNÍ, 15-35MM, 3KS</t>
  </si>
  <si>
    <t>86609</t>
  </si>
  <si>
    <t>SÁČEK 1D UZAVŘENÝ FLEXIMA 044015U</t>
  </si>
  <si>
    <t>BÉŽOVÝ,15-50MM,K ÚPRAVĚ,30KS</t>
  </si>
  <si>
    <t>86615</t>
  </si>
  <si>
    <t>SÁČEK 1D UZAVŘENÝ FLEXIMA K ÚPRAVĚ 044070U</t>
  </si>
  <si>
    <t>BÉŽOVÝ,15-70MM,30KS</t>
  </si>
  <si>
    <t>86637</t>
  </si>
  <si>
    <t>SÁČEK 2D VÝPUSTNÝ ALMARYS TWIN PLUS</t>
  </si>
  <si>
    <t>BÉŽOVÝ FLOW CONTROL,50MM,ROLL UP,038850U,039150U,30KS</t>
  </si>
  <si>
    <t>170571</t>
  </si>
  <si>
    <t>NEUTRÁLNÍ ŠEDÝ,50MM,MAXI,KRUHOVÝ FILTR,KONTROLNÍ OKÉNKO,112430,30KS</t>
  </si>
  <si>
    <t>85539</t>
  </si>
  <si>
    <t>SÁČEK 2D VÝPUSTNÝ FLAIR MAXI PLUS</t>
  </si>
  <si>
    <t>BÉŽOVÝ 70MM 10KS XA2D170</t>
  </si>
  <si>
    <t>85686</t>
  </si>
  <si>
    <t>SÁČEK 1D VÝPUSTNÝ STOMOCUR ILEO MINI IM 3610 C</t>
  </si>
  <si>
    <t>TRANSPARENTNÍ,FILTR, 10-40MM, 20KS</t>
  </si>
  <si>
    <t>86766</t>
  </si>
  <si>
    <t>57MM,5KS</t>
  </si>
  <si>
    <t>171762</t>
  </si>
  <si>
    <t>PODLOŽKA 2D NATURA FLEXIBILNÍ S HARMONIKOVÝM KROUŽ</t>
  </si>
  <si>
    <t>82602</t>
  </si>
  <si>
    <t>70MM,OTVOR 40-59MM,1970-40,5KS</t>
  </si>
  <si>
    <t>171522</t>
  </si>
  <si>
    <t>SÁČEK 1D VÝPUSTNÝ SENSURA MIO CONVEX LIGHT</t>
  </si>
  <si>
    <t>MÍRNÝ KONVEX,NEUTRÁLNÍ ŠEDÝ,15-33,MAXI,FILTR,KONTROLNÍ OKÉNKO,16626,10KS</t>
  </si>
  <si>
    <t>130065</t>
  </si>
  <si>
    <t>SÁČEK 1D UZAVŘENÝ STOMOCUR SELECT CS 3020 CW</t>
  </si>
  <si>
    <t>BÉŽOVÝ S OKÉNKEM,FILTR,20-60MM,30KS</t>
  </si>
  <si>
    <t>169422</t>
  </si>
  <si>
    <t>SÁČEK 1D VÝPUSTNÝ DĚTSKÝ CONFIDENCE COMFORT FLEXIF</t>
  </si>
  <si>
    <t>S KRYCÍ CHLOPNÍ,8-40 MM,30KS</t>
  </si>
  <si>
    <t>169993</t>
  </si>
  <si>
    <t>MĚKKÝ KONVEXNÍ STŘEDNÍ S KRYCÍ CHLOPNÍ,13-25MM,10KS</t>
  </si>
  <si>
    <t>172027</t>
  </si>
  <si>
    <t>FILM OCHRANNÝ SILIKONOVÝ TRIO ELISSE</t>
  </si>
  <si>
    <t>82549</t>
  </si>
  <si>
    <t>SÁČEK 1D UZAVŘENÝ FLEXIMA ACTIVE MIDI</t>
  </si>
  <si>
    <t>4610115,BÉŽOVÝ,15-50MM,30KS</t>
  </si>
  <si>
    <t>82556</t>
  </si>
  <si>
    <t>SÁČEK 1D UZAVŘENÝ FLEXIMA ACTIVE MAXI</t>
  </si>
  <si>
    <t>4610380,BÉŽOVÝ,15-80MM,30KS</t>
  </si>
  <si>
    <t>82985</t>
  </si>
  <si>
    <t>43MM,OTVOR 10-35MM,5KS,1743-10</t>
  </si>
  <si>
    <t>172028</t>
  </si>
  <si>
    <t>3356</t>
  </si>
  <si>
    <t>DESTIČKA STOMICKÁ COLOPLAST 3215</t>
  </si>
  <si>
    <t>82613</t>
  </si>
  <si>
    <t>BÉŽOVÝ, 25 MM, STANDARD, FILTR, 30KS</t>
  </si>
  <si>
    <t>85581</t>
  </si>
  <si>
    <t>BÉŽOVÝ, 70MM, MAXI, FILTR, 30 KS, 103670</t>
  </si>
  <si>
    <t>85584</t>
  </si>
  <si>
    <t>PODLOŽKA SENSURA CLICK CONVEX LIGHT</t>
  </si>
  <si>
    <t>MÍRNĚ KONVEXNÍ, S OUŠKY, 70MM, 5KS, 110410</t>
  </si>
  <si>
    <t>169125</t>
  </si>
  <si>
    <t>SÁČEK 1D UZAVŘENÝ DANSAC NOVA 1 MINI CAP</t>
  </si>
  <si>
    <t>BÉŽOVÝ,20-50MM,FILTR NOVA,829-20,30KS</t>
  </si>
  <si>
    <t>169036</t>
  </si>
  <si>
    <t>SÁČEK 1D VÝPUSTNÝ CURVEX ACTIVE</t>
  </si>
  <si>
    <t>PRŮHLEDNÝ 13-43MM 10KS XPCDL713</t>
  </si>
  <si>
    <t>170590</t>
  </si>
  <si>
    <t>PÁSEK VYROVNÁVACÍ ELASTICKÝ BRAVA, PŮLKRUH S POSTR</t>
  </si>
  <si>
    <t>169687</t>
  </si>
  <si>
    <t>SÁČEK 1D VÝPUSTNÝ AURUM S MANUKOVÝM MEDEM MIDI</t>
  </si>
  <si>
    <t>BÉŽOVÝ 13-60MM(V)X80MM(Š),XMHDM513,30KS</t>
  </si>
  <si>
    <t>170415</t>
  </si>
  <si>
    <t>KROUŽEK TĚSNÍCÍ SILIKONOVÝ SILTAC</t>
  </si>
  <si>
    <t>TR 1020,20-28MM,30KS</t>
  </si>
  <si>
    <t>170587</t>
  </si>
  <si>
    <t>PÁSEK PŘÍDRŽNÝ STOMICKÝ SENSURA MIO CLICK</t>
  </si>
  <si>
    <t>STANDARD,4 OUŠKA,00423,1KS</t>
  </si>
  <si>
    <t>82566</t>
  </si>
  <si>
    <t>SÁČEK 1D VÝPUSTNÝ FLEXIMA ACTIVE MINI</t>
  </si>
  <si>
    <t>4620215,BÉŽOVÝ,15-45MM,30KS</t>
  </si>
  <si>
    <t>85537</t>
  </si>
  <si>
    <t>SÁČEK 2D UZAVŘENÝ FLAIR MAXI PLUS</t>
  </si>
  <si>
    <t>BÉŽOVÝ 70MM 10KS XA2C170</t>
  </si>
  <si>
    <t>171534</t>
  </si>
  <si>
    <t>PODLOŽKA 2D SENSURA MIO CLICK CONVEX LIGHT</t>
  </si>
  <si>
    <t>MÍRNÝ KONVEX,S OUŠKY,60MM,16921,5KS</t>
  </si>
  <si>
    <t>171538</t>
  </si>
  <si>
    <t>PODLOŽKA 2D SENSURA MIO CLICK CONVEX DEEP</t>
  </si>
  <si>
    <t>HLUBOKÝ KONVEX,S OUŠKY,60MM,16961,5KS</t>
  </si>
  <si>
    <t>82372</t>
  </si>
  <si>
    <t>SÁČEK 1D VÝPUSTNÝ DANSAC NOVALIFE 1 OPEN MAXI</t>
  </si>
  <si>
    <t>BÉŽ.+PRŮH.,OTVOR 10MM,FILTR NOVALIFE,10KS,915-10,916-1</t>
  </si>
  <si>
    <t>86494</t>
  </si>
  <si>
    <t>PODLOŽKA 2D DANSAC NOVA 2 1143-15</t>
  </si>
  <si>
    <t>PRSTENEC 43MM,15-35MM,OMYVATELNÁ,5KS</t>
  </si>
  <si>
    <t>170558</t>
  </si>
  <si>
    <t>NEUTRÁLNÍ ŠEDÝ,40MM,MAXI,KRUHOVÝ FILTR,KONTROLNÍ OKÉNKO,112020,30KS</t>
  </si>
  <si>
    <t>171532</t>
  </si>
  <si>
    <t>MÍRNÝ KONVEX,S OUŠKY,40MM,16901,5KS</t>
  </si>
  <si>
    <t>22612</t>
  </si>
  <si>
    <t>SÁČEK 1D VÝPUSTNÝ STOMADRESS VELKOOBJEMOVÝ</t>
  </si>
  <si>
    <t>PRŮHLEDNÝ,8-100MM,10KS</t>
  </si>
  <si>
    <t>19681</t>
  </si>
  <si>
    <t>GÁZA SKLÁDANÁ KOMPRESY NESTERILNÍ STERILUX ES</t>
  </si>
  <si>
    <t>80718</t>
  </si>
  <si>
    <t>KRYTÍ SAMOLEPÍCÍ MEPILEX BORDER</t>
  </si>
  <si>
    <t>10X10CM SE SILIKONOVOU VRSTVOU SAFETAC,5KS</t>
  </si>
  <si>
    <t>81477</t>
  </si>
  <si>
    <t>KRYTÍ HYDROALGINATE SILVERCEL</t>
  </si>
  <si>
    <t>5X5CM,SE STŘÍBREM,10KS</t>
  </si>
  <si>
    <t>78095</t>
  </si>
  <si>
    <t>ORTÉZA BEDERNÍ - HE HYPEREXTENSIONS ORTEX 011C</t>
  </si>
  <si>
    <t>Sluchadla včetně příslušenství</t>
  </si>
  <si>
    <t>168333</t>
  </si>
  <si>
    <t>SLUCHADLO ZÁVĚSNÉ DIGITÁLNÍ SILNÉ DUÁLNÍ MIKROFONY</t>
  </si>
  <si>
    <t>CHANGE 85D BELTONE                                              ZTRÁTY DO 100 dB</t>
  </si>
  <si>
    <t>155859</t>
  </si>
  <si>
    <t>SUMAMED</t>
  </si>
  <si>
    <t>155867</t>
  </si>
  <si>
    <t>20MG/ML POR PLV SUS 20ML</t>
  </si>
  <si>
    <t>216708</t>
  </si>
  <si>
    <t>75632</t>
  </si>
  <si>
    <t>DICLOFENAC AL RETARD</t>
  </si>
  <si>
    <t>203854</t>
  </si>
  <si>
    <t>203303</t>
  </si>
  <si>
    <t>KLACID</t>
  </si>
  <si>
    <t>250MG/5ML POR GRA SUS 100ML</t>
  </si>
  <si>
    <t>13360</t>
  </si>
  <si>
    <t>0,02MG TBL NOB 50</t>
  </si>
  <si>
    <t>KLÍŠŤOVÁ ENCEFALITIDA, INAKTIVOVANÝ CELÝ VIRUS</t>
  </si>
  <si>
    <t>203217</t>
  </si>
  <si>
    <t>FSME-IMMUN</t>
  </si>
  <si>
    <t>0,5ML INJ SUS ISP 1X0,5ML+J</t>
  </si>
  <si>
    <t>215948</t>
  </si>
  <si>
    <t>0,25ML INJ SUS ISP 1X0,25ML+J</t>
  </si>
  <si>
    <t>215956</t>
  </si>
  <si>
    <t>16895</t>
  </si>
  <si>
    <t>KOLCHICIN</t>
  </si>
  <si>
    <t>119697</t>
  </si>
  <si>
    <t>0,5MG TBL OBD 20</t>
  </si>
  <si>
    <t>641</t>
  </si>
  <si>
    <t>300MCG INJ SOL 5X1ML</t>
  </si>
  <si>
    <t>17121</t>
  </si>
  <si>
    <t>30MG CPS DUR 28</t>
  </si>
  <si>
    <t>125752</t>
  </si>
  <si>
    <t>147460</t>
  </si>
  <si>
    <t>200MCG TBL NOB 100 I</t>
  </si>
  <si>
    <t>147462</t>
  </si>
  <si>
    <t>200MCG TBL NOB 100 II</t>
  </si>
  <si>
    <t>46694</t>
  </si>
  <si>
    <t>MONTELUKAST</t>
  </si>
  <si>
    <t>132868</t>
  </si>
  <si>
    <t>SINGULAIR 5 JUNIOR</t>
  </si>
  <si>
    <t>5MG TBL MND 98</t>
  </si>
  <si>
    <t>OPIOVÉ DERIVÁTY A MUKOLYTIKA</t>
  </si>
  <si>
    <t>725</t>
  </si>
  <si>
    <t>PLEUMOLYSIN</t>
  </si>
  <si>
    <t>POR GTT SOL 1X10ML I</t>
  </si>
  <si>
    <t>Pentoxifylin</t>
  </si>
  <si>
    <t>47085</t>
  </si>
  <si>
    <t>PENTOMER RETARD</t>
  </si>
  <si>
    <t>400MG TBL PRO 100</t>
  </si>
  <si>
    <t>PŘÍPRAVKY PRO LÉČBU BRADAVIC A KUŘÍCH OK</t>
  </si>
  <si>
    <t>60890</t>
  </si>
  <si>
    <t>VERRUMAL</t>
  </si>
  <si>
    <t>5MG/G+100MG/G DRM SOL 13ML</t>
  </si>
  <si>
    <t>167016</t>
  </si>
  <si>
    <t>SILDENAFIL TEVA</t>
  </si>
  <si>
    <t>157892</t>
  </si>
  <si>
    <t>SILDENAFIL MYLAN</t>
  </si>
  <si>
    <t>50MG TBL FLM 4</t>
  </si>
  <si>
    <t>167009</t>
  </si>
  <si>
    <t>157898</t>
  </si>
  <si>
    <t>100MG TBL FLM 4</t>
  </si>
  <si>
    <t>THEOFYLIN</t>
  </si>
  <si>
    <t>44305</t>
  </si>
  <si>
    <t>200MG CPS PRO 50</t>
  </si>
  <si>
    <t>185725</t>
  </si>
  <si>
    <t>AFONILUM SR</t>
  </si>
  <si>
    <t>125MG CPS PRO 100</t>
  </si>
  <si>
    <t>190958</t>
  </si>
  <si>
    <t>5MG/1,25MG/5MG TBL FLM 30</t>
  </si>
  <si>
    <t>190960</t>
  </si>
  <si>
    <t>5MG/1,25MG/5MG TBL FLM 90(3X30</t>
  </si>
  <si>
    <t>170653</t>
  </si>
  <si>
    <t>KROUŽEK VELLAND S MANUKOVÝM MEDEM</t>
  </si>
  <si>
    <t>TĚSNÍCÍ VYROVNÁVACÍ TVAROVATELNÝ,50MMX4MM,XMHWA400,20KS</t>
  </si>
  <si>
    <t>46988</t>
  </si>
  <si>
    <t>215851</t>
  </si>
  <si>
    <t>216707</t>
  </si>
  <si>
    <t>KETOTIFEN</t>
  </si>
  <si>
    <t>15606</t>
  </si>
  <si>
    <t>KETOF</t>
  </si>
  <si>
    <t>1MG/5ML SIR 100ML</t>
  </si>
  <si>
    <t>216198</t>
  </si>
  <si>
    <t>KLONAZEPAM</t>
  </si>
  <si>
    <t>14958</t>
  </si>
  <si>
    <t>187724</t>
  </si>
  <si>
    <t>PANTOPRAZOLE ZENTIVA</t>
  </si>
  <si>
    <t>40MG TBL ENT 90</t>
  </si>
  <si>
    <t>157899</t>
  </si>
  <si>
    <t>166796</t>
  </si>
  <si>
    <t>112004</t>
  </si>
  <si>
    <t>TRAMADOL RETARD ACTAVIS</t>
  </si>
  <si>
    <t>100MG TBL PRO 30 I</t>
  </si>
  <si>
    <t>*2998</t>
  </si>
  <si>
    <t>45775</t>
  </si>
  <si>
    <t>AVICENUM 360 A-G MIKROKAPSLE SKINTEX,UZAVŘENÁ/OTEVŘENÁ ŠPIČKA,SAMODRŽÍCÍ KRAJKA</t>
  </si>
  <si>
    <t>45776</t>
  </si>
  <si>
    <t>AVICENUM 360 A-G ANTIMIKROBIÁLNÍ SANITIZED,UZAVŘENÁ/OTEVŘENÁ,SAMODRŽÍCÍ KRAJKA</t>
  </si>
  <si>
    <t>202888</t>
  </si>
  <si>
    <t>42845</t>
  </si>
  <si>
    <t>125MG POR GRA SUS 50ML</t>
  </si>
  <si>
    <t>84895</t>
  </si>
  <si>
    <t>125MG TBL FLM 10</t>
  </si>
  <si>
    <t>47033</t>
  </si>
  <si>
    <t>35MG/ML POR PLV SUS 100ML</t>
  </si>
  <si>
    <t>HEPARIN</t>
  </si>
  <si>
    <t>17165</t>
  </si>
  <si>
    <t>LIOTON 100 000 GEL</t>
  </si>
  <si>
    <t>1000IU/G GEL 100G</t>
  </si>
  <si>
    <t>83106</t>
  </si>
  <si>
    <t>1000IU/G GEL 50G</t>
  </si>
  <si>
    <t>JINÁ LÉČIVA K TERAPII ONEMOCNĚNÍ ŽLUČOVÝCH CEST</t>
  </si>
  <si>
    <t>699</t>
  </si>
  <si>
    <t>CHOLAGOL</t>
  </si>
  <si>
    <t>KANAMYCIN</t>
  </si>
  <si>
    <t>163346</t>
  </si>
  <si>
    <t>KANAMYCIN-POS</t>
  </si>
  <si>
    <t>6,2MG/ML OPH GTT SOL 5ML</t>
  </si>
  <si>
    <t>102600</t>
  </si>
  <si>
    <t>6,25MG TBL NOB 100</t>
  </si>
  <si>
    <t>149483</t>
  </si>
  <si>
    <t>75MG TBL FLM 56</t>
  </si>
  <si>
    <t>KOMPLEX ŽELEZA S ISOMALTOSOU</t>
  </si>
  <si>
    <t>16595</t>
  </si>
  <si>
    <t>50MG/ML POR GTT SOL 1X30ML</t>
  </si>
  <si>
    <t>192853</t>
  </si>
  <si>
    <t>LOPERON</t>
  </si>
  <si>
    <t>Losartan</t>
  </si>
  <si>
    <t>14811</t>
  </si>
  <si>
    <t>CPS ETD 50X25000UT</t>
  </si>
  <si>
    <t>14814</t>
  </si>
  <si>
    <t>KREON 10 000</t>
  </si>
  <si>
    <t>CPS ETD 50X10000UT</t>
  </si>
  <si>
    <t>215168</t>
  </si>
  <si>
    <t>10000U CPS ETD 50</t>
  </si>
  <si>
    <t>200305</t>
  </si>
  <si>
    <t>215201</t>
  </si>
  <si>
    <t>10000U CPS ETD 20</t>
  </si>
  <si>
    <t>12894</t>
  </si>
  <si>
    <t>100MG POR GRA SUS 15 I</t>
  </si>
  <si>
    <t>119512</t>
  </si>
  <si>
    <t>LOSEPRAZOL</t>
  </si>
  <si>
    <t>20MG CPS ETD 56</t>
  </si>
  <si>
    <t>119513</t>
  </si>
  <si>
    <t>20MG CPS ETD 98</t>
  </si>
  <si>
    <t>SULODEXID</t>
  </si>
  <si>
    <t>96118</t>
  </si>
  <si>
    <t>VESSEL DUE F</t>
  </si>
  <si>
    <t>250SU CPS MOL 50</t>
  </si>
  <si>
    <t>173401</t>
  </si>
  <si>
    <t>250SU CPS MOL 120</t>
  </si>
  <si>
    <t>*4008</t>
  </si>
  <si>
    <t>ACEBUTOLOL</t>
  </si>
  <si>
    <t>80058</t>
  </si>
  <si>
    <t>SECTRAL</t>
  </si>
  <si>
    <t>400MG TBL FLM 30</t>
  </si>
  <si>
    <t>Acetylcystein</t>
  </si>
  <si>
    <t>132878</t>
  </si>
  <si>
    <t>ACC LONG</t>
  </si>
  <si>
    <t>600MG TBL EFF 20</t>
  </si>
  <si>
    <t>99366</t>
  </si>
  <si>
    <t>AMOKSIKLAV 457 MG/5 ML</t>
  </si>
  <si>
    <t>400MG/57MG/5ML POR PLV SUS 70M</t>
  </si>
  <si>
    <t>ATENOLOL</t>
  </si>
  <si>
    <t>58661</t>
  </si>
  <si>
    <t>CHOLEKALCIFEROL</t>
  </si>
  <si>
    <t>103788</t>
  </si>
  <si>
    <t>0,5MG/ML POR GTT SOL 1X10ML</t>
  </si>
  <si>
    <t>JINÁ IMUNOSTIMULANCIA</t>
  </si>
  <si>
    <t>17802</t>
  </si>
  <si>
    <t>BRONCHO-VAXOM PRO ADULTIS</t>
  </si>
  <si>
    <t>7MG CPS DUR 30</t>
  </si>
  <si>
    <t>216199</t>
  </si>
  <si>
    <t>141036</t>
  </si>
  <si>
    <t>TROMBEX</t>
  </si>
  <si>
    <t>75MG TBL FLM 90</t>
  </si>
  <si>
    <t>184245</t>
  </si>
  <si>
    <t>187427</t>
  </si>
  <si>
    <t>100MCG TBL NOB 100</t>
  </si>
  <si>
    <t>MELPERON</t>
  </si>
  <si>
    <t>69447</t>
  </si>
  <si>
    <t>BURONIL</t>
  </si>
  <si>
    <t>25MG TBL OBD 50</t>
  </si>
  <si>
    <t>12354</t>
  </si>
  <si>
    <t>500MG TBL FLM 120 I</t>
  </si>
  <si>
    <t>METFORMIN A LINAGLIPTIN</t>
  </si>
  <si>
    <t>193608</t>
  </si>
  <si>
    <t>JENTADUETO</t>
  </si>
  <si>
    <t>2,5MG/1000MG TBL FLM 180(2X90X</t>
  </si>
  <si>
    <t>REPAGLINID</t>
  </si>
  <si>
    <t>26782</t>
  </si>
  <si>
    <t>NOVONORM</t>
  </si>
  <si>
    <t>2MG TBL NOB 90</t>
  </si>
  <si>
    <t>TIAPRID</t>
  </si>
  <si>
    <t>48578</t>
  </si>
  <si>
    <t>EMPAGLIFLOZIN</t>
  </si>
  <si>
    <t>210026</t>
  </si>
  <si>
    <t>JARDIANCE</t>
  </si>
  <si>
    <t>10MG TBL FLM 90X1</t>
  </si>
  <si>
    <t>171509</t>
  </si>
  <si>
    <t xml:space="preserve">ROZTOK ACTIMARIS SENSITIV NA VÝPLACH A HOJENÍ RAN </t>
  </si>
  <si>
    <t>NA KŮŽI,SLIZNICE ÚST,NOSU,GENITÁLIÍ.I PRO DĚTI A KOJENCE,I PROTI MRSA/VRE,1KS</t>
  </si>
  <si>
    <t>171714</t>
  </si>
  <si>
    <t>NA KŮŽI I SLIZNICE ÚSTNÍ,NOSNÍ,GENITÁLIÍ.I PRO DĚTI A KOJENCE,I PROTI MRSA,VRE</t>
  </si>
  <si>
    <t>CEFADROXIL</t>
  </si>
  <si>
    <t>199803</t>
  </si>
  <si>
    <t>DURACEF</t>
  </si>
  <si>
    <t>500MG CPS DUR 12</t>
  </si>
  <si>
    <t>13703</t>
  </si>
  <si>
    <t>200MG TBL NOB 25</t>
  </si>
  <si>
    <t>216680</t>
  </si>
  <si>
    <t>4013</t>
  </si>
  <si>
    <t>200MG TBL NOB 10</t>
  </si>
  <si>
    <t>Escitalopram</t>
  </si>
  <si>
    <t>Flutikason-furoát</t>
  </si>
  <si>
    <t>29816</t>
  </si>
  <si>
    <t>AVAMYS</t>
  </si>
  <si>
    <t>27,5MCG/VSTŘIK NAS SPR SUS 1X1</t>
  </si>
  <si>
    <t>151949</t>
  </si>
  <si>
    <t>2,5MG CPS DUR 100</t>
  </si>
  <si>
    <t>Klindamycin, kombinace</t>
  </si>
  <si>
    <t>169740</t>
  </si>
  <si>
    <t>DUAC</t>
  </si>
  <si>
    <t>10MG/G+50MG/G GEL 15G</t>
  </si>
  <si>
    <t>14957</t>
  </si>
  <si>
    <t>0,5MG TBL NOB 50</t>
  </si>
  <si>
    <t>MĚKKÝ PARAFIN A TUKOVÉ PRODUKTY</t>
  </si>
  <si>
    <t>89997</t>
  </si>
  <si>
    <t>LINOLA FETT ÖLBAD</t>
  </si>
  <si>
    <t>ADT BAL 1X400ML</t>
  </si>
  <si>
    <t>23797</t>
  </si>
  <si>
    <t>GLUCOPHAGE</t>
  </si>
  <si>
    <t>49941</t>
  </si>
  <si>
    <t>214593</t>
  </si>
  <si>
    <t>Norethisteron</t>
  </si>
  <si>
    <t>125226</t>
  </si>
  <si>
    <t>NORETHISTERON ZENTIVA</t>
  </si>
  <si>
    <t>17925</t>
  </si>
  <si>
    <t>37,5MG/325MG TBL FLM 20</t>
  </si>
  <si>
    <t>KODEIN A PARACETAMOL</t>
  </si>
  <si>
    <t>87906</t>
  </si>
  <si>
    <t>KORYLAN</t>
  </si>
  <si>
    <t>325MG/28,73MG TBL NOB 10</t>
  </si>
  <si>
    <t>*2030</t>
  </si>
  <si>
    <t>*2031</t>
  </si>
  <si>
    <t>*4026</t>
  </si>
  <si>
    <t>*2070</t>
  </si>
  <si>
    <t>*4028</t>
  </si>
  <si>
    <t>170045</t>
  </si>
  <si>
    <t>KRÉM WELLAND BARIÉROVÝ ZKLIDŇUJÍCÍ</t>
  </si>
  <si>
    <t>WBC100 100G,1KS</t>
  </si>
  <si>
    <t>170379</t>
  </si>
  <si>
    <t>HYDROKOLOIDNÍ,K VYSTŘIŽENÍ,KROUŽEK 60MM,5KS</t>
  </si>
  <si>
    <t>170405</t>
  </si>
  <si>
    <t>BÉŽOVÝ S OKÉNKEM A VENTILEM,VÝPUST SUCHÝ ZIP,KROUŽEK 60MM,15KS</t>
  </si>
  <si>
    <t>171533</t>
  </si>
  <si>
    <t>MÍRNÝ KONVEX,S OUŠKY,50MM,16911,5KS</t>
  </si>
  <si>
    <t>170397</t>
  </si>
  <si>
    <t>SÁČEK 2D UZAVŘENÝ ZENSIV</t>
  </si>
  <si>
    <t>BÉŽOVÝ S OKÉNKEM A VENTILEM,KROUŽEK 60MM,15KS</t>
  </si>
  <si>
    <t>169271</t>
  </si>
  <si>
    <t>KROUŽEK TĚSNÍCÍ TVAROVATELNÝ BRAVA</t>
  </si>
  <si>
    <t>TLOUŠŤKA 4,2 MM,30KS</t>
  </si>
  <si>
    <t>86760</t>
  </si>
  <si>
    <t>ROZTOK PRONTOSAN 400416</t>
  </si>
  <si>
    <t>STERILNÍ LAHVIČKA,350ML</t>
  </si>
  <si>
    <t>81959</t>
  </si>
  <si>
    <t>22345</t>
  </si>
  <si>
    <t>KRYTÍ S MASTÍ GRASSOLIND</t>
  </si>
  <si>
    <t>171508</t>
  </si>
  <si>
    <t>GEL ACTIMARIS NA HOJENÍ RAN 20G</t>
  </si>
  <si>
    <t>NA KŮŽI,SLIZNICE ÚST,NOSU,GENITÁLIÍ.I PRO DĚTI A KOJENCE,1KS</t>
  </si>
  <si>
    <t>169301</t>
  </si>
  <si>
    <t>ROZTOK DEBRI ECA SAN HYAL PLUS</t>
  </si>
  <si>
    <t>S ROZPRAŠOVAČEM,0715,250ML</t>
  </si>
  <si>
    <t>169244</t>
  </si>
  <si>
    <t>KRYTÍ ALGINÁTOVÉ SE STŘÍBREM ASKINA CALGITROL PAST</t>
  </si>
  <si>
    <t>BAL.5X15G,6241505,5KS</t>
  </si>
  <si>
    <t>169071</t>
  </si>
  <si>
    <t>KRYTÍ MEPILEX BORDER AG,STERIL 395360</t>
  </si>
  <si>
    <t>SE SILIKONOVOU VRSTVOU SAFETAC,10X12,5CM,AKTIVNÍ ČÁST 6,5X8,5CM,5KS</t>
  </si>
  <si>
    <t>171206</t>
  </si>
  <si>
    <t>KRYTÍ ABSORPČNÍ SAMOLEPÍCÍ MEPILEX BORDER FLEX</t>
  </si>
  <si>
    <t>13,5X16,5CM,AKTIVNÍ PLOCHA 85CM,SE SILIKONOVOU VRSTVOU SAFETAC,5KS</t>
  </si>
  <si>
    <t>78945</t>
  </si>
  <si>
    <t>ORTÉZA KOLENNÍ GENUMEDI</t>
  </si>
  <si>
    <t>62922</t>
  </si>
  <si>
    <t>ORTÉZA KOLENNÍ KRÁTKÁ NÁVLEKOVÁ PAN 7.10</t>
  </si>
  <si>
    <t>ELASTICKÁ BANDÁŽ,UNIV.P-L</t>
  </si>
  <si>
    <t>78920</t>
  </si>
  <si>
    <t>ORTÉZA BEDERNÍ S VÝZTUHAMI - TYP 407</t>
  </si>
  <si>
    <t>ORTÉZA BEDERNÍ S VÝZTUHAMI A KŘÍŽOVÝMI TAHY</t>
  </si>
  <si>
    <t>57866</t>
  </si>
  <si>
    <t>TOBRADEX</t>
  </si>
  <si>
    <t>3MG/ML+1MG/ML OPH GTT SUS 1X5M</t>
  </si>
  <si>
    <t>97522</t>
  </si>
  <si>
    <t>500MG TBL FLM 30</t>
  </si>
  <si>
    <t>132632</t>
  </si>
  <si>
    <t>HYDROKORTISON A ANTIBIOTIKA</t>
  </si>
  <si>
    <t>41515</t>
  </si>
  <si>
    <t>50347</t>
  </si>
  <si>
    <t>PROKANAZOL</t>
  </si>
  <si>
    <t>100MG CPS DUR 4</t>
  </si>
  <si>
    <t>14812</t>
  </si>
  <si>
    <t>88746</t>
  </si>
  <si>
    <t>20MG/G UNG 1X15G</t>
  </si>
  <si>
    <t>54535</t>
  </si>
  <si>
    <t>25000U CPS ETD 100 II</t>
  </si>
  <si>
    <t>59450</t>
  </si>
  <si>
    <t>POLYGYNAX</t>
  </si>
  <si>
    <t>35000IU/35000IU/100000IU VAG C</t>
  </si>
  <si>
    <t>215609</t>
  </si>
  <si>
    <t>10MG CPS ETD 90</t>
  </si>
  <si>
    <t>Sumatriptan</t>
  </si>
  <si>
    <t>146283</t>
  </si>
  <si>
    <t>SUMATRIPTAN MYLAN</t>
  </si>
  <si>
    <t>50MG TBL FLM 6</t>
  </si>
  <si>
    <t>UREA</t>
  </si>
  <si>
    <t>16462</t>
  </si>
  <si>
    <t>EXCIPIAL U LIPOLOTIO</t>
  </si>
  <si>
    <t>40MG/ML DRM EML 200ML</t>
  </si>
  <si>
    <t>Vitamin B1 v kombinaci s vitaminem B6 a/nebo B12</t>
  </si>
  <si>
    <t>13814</t>
  </si>
  <si>
    <t>MILGAMMA N</t>
  </si>
  <si>
    <t>40/90/0,25MG CPS MOL 20</t>
  </si>
  <si>
    <t>16286</t>
  </si>
  <si>
    <t>42848</t>
  </si>
  <si>
    <t>ATORVASTATIN</t>
  </si>
  <si>
    <t>DRASLÍK</t>
  </si>
  <si>
    <t>88356</t>
  </si>
  <si>
    <t>0,175G/0,175G TBL NOB 100</t>
  </si>
  <si>
    <t>GLIMEPIRID</t>
  </si>
  <si>
    <t>163085</t>
  </si>
  <si>
    <t>155782</t>
  </si>
  <si>
    <t>100MG/50MG TBL NOB 100</t>
  </si>
  <si>
    <t>13897</t>
  </si>
  <si>
    <t>100MG TBL FLM 90 AL</t>
  </si>
  <si>
    <t>47610</t>
  </si>
  <si>
    <t>LORISTA 50</t>
  </si>
  <si>
    <t>50MG TBL FLM 84</t>
  </si>
  <si>
    <t>114070</t>
  </si>
  <si>
    <t>100MG TBL FLM 90 PVC</t>
  </si>
  <si>
    <t>10604</t>
  </si>
  <si>
    <t>METFORMIN A VILDAGLIPTIN</t>
  </si>
  <si>
    <t>29740</t>
  </si>
  <si>
    <t>EUCREAS</t>
  </si>
  <si>
    <t>50MG/1000MG TBL FLM 60 I</t>
  </si>
  <si>
    <t>96974</t>
  </si>
  <si>
    <t>CERUCAL</t>
  </si>
  <si>
    <t>10MG TBL NOB 50</t>
  </si>
  <si>
    <t>125519</t>
  </si>
  <si>
    <t>APO-METOPROLOL 100</t>
  </si>
  <si>
    <t>148070</t>
  </si>
  <si>
    <t>VALSARTAN</t>
  </si>
  <si>
    <t>125592</t>
  </si>
  <si>
    <t>80MG TBL FLM 84</t>
  </si>
  <si>
    <t>125598</t>
  </si>
  <si>
    <t>160MG TBL FLM 84</t>
  </si>
  <si>
    <t>CHŘIPKA, INAKTIVOVANÁ VAKCÍNA, ŠTĚPENÝ VIRUS NEBO POVRCHOVÝ</t>
  </si>
  <si>
    <t>131426</t>
  </si>
  <si>
    <t>VAXIGRIP TETRA</t>
  </si>
  <si>
    <t>INJ SUS ISP 1X0,5ML+J</t>
  </si>
  <si>
    <t>12737</t>
  </si>
  <si>
    <t>DOXYHEXAL 200 TABS</t>
  </si>
  <si>
    <t>GLYCEROL</t>
  </si>
  <si>
    <t>3688</t>
  </si>
  <si>
    <t>SUPPOSITORIA GLYCERINI LÉČIVA</t>
  </si>
  <si>
    <t>2,06G SUP 10</t>
  </si>
  <si>
    <t>13798</t>
  </si>
  <si>
    <t>CANESTEN</t>
  </si>
  <si>
    <t>PERINDOPRIL A AMLODIPIN</t>
  </si>
  <si>
    <t>124093</t>
  </si>
  <si>
    <t>5MG/5MG TBL NOB 120</t>
  </si>
  <si>
    <t>160806</t>
  </si>
  <si>
    <t>PICOPREP</t>
  </si>
  <si>
    <t>10MG/3,5G/12G POR PLV SOL 2</t>
  </si>
  <si>
    <t>166800</t>
  </si>
  <si>
    <t>166802</t>
  </si>
  <si>
    <t>100MG TBL FLM 12</t>
  </si>
  <si>
    <t>169123</t>
  </si>
  <si>
    <t>SÁČEK 1D VÝPUSTNÝ DANSAC NOVA 1 HIGH OUTPUT</t>
  </si>
  <si>
    <t>BÉŽOVÝ,20-60MM,FILTR NOVA,821-20,10KS</t>
  </si>
  <si>
    <t>86495</t>
  </si>
  <si>
    <t>PODLOŽKA 2D DANSAC NOVA 2 1155-15</t>
  </si>
  <si>
    <t>PRSTENEC 55MM,15-47MM,OMYVATELNÁ,5KS</t>
  </si>
  <si>
    <t>85688</t>
  </si>
  <si>
    <t>SÁČEK 1D VÝPUSTNÝ STOMOCUR CLINIC CI 4520 C</t>
  </si>
  <si>
    <t>TRANSPARENTNÍ,FILTR, 20-90MM, 10KS</t>
  </si>
  <si>
    <t>82251</t>
  </si>
  <si>
    <t>SÁČEK 1D UZAVŘENÝ CONFIDENCE CONVEX SUPERSOFT</t>
  </si>
  <si>
    <t>VELKÝ S CHLOPNÍ,13-38 MM,10KS</t>
  </si>
  <si>
    <t>82252</t>
  </si>
  <si>
    <t>82600</t>
  </si>
  <si>
    <t>43MM,OTVOR 10-30MM,1943-10,5KS</t>
  </si>
  <si>
    <t>85568</t>
  </si>
  <si>
    <t>SÁČEK 1D VÝPUSTNÝ SENSURA CONVEX LIGHT</t>
  </si>
  <si>
    <t>BÉŽOVÝ, 15-43, MAXI, FILTR, 10KS, MÍRNĚ KONVEXNÍ, 155090</t>
  </si>
  <si>
    <t>171746</t>
  </si>
  <si>
    <t>PODLOŽKA 2D EAKIN DOT 839800</t>
  </si>
  <si>
    <t>PLOCHÁ,60MM,K ÚPRAVĚ 15-40MM,NAVÁDĚCÍ KRUH,MĚKČENÁ,FLEXIBILNÍ,5KS</t>
  </si>
  <si>
    <t>171761</t>
  </si>
  <si>
    <t>SÁČEK 2D VÝPUSTNÝ EAKIN DOT S OUŠKY 839905</t>
  </si>
  <si>
    <t>TĚLOVÝ,60MM,MAXI,KRUHOVÝ FILTR,KONTROLNÍ OKNO,30KS</t>
  </si>
  <si>
    <t>45763</t>
  </si>
  <si>
    <t>MAXIS B/BRILANT/ A-D</t>
  </si>
  <si>
    <t>45367</t>
  </si>
  <si>
    <t>MEDIVAN ACTIVE-UZAVŘENÁ ŠPIČKA A-D PÁNSKÉ</t>
  </si>
  <si>
    <t>Pomůcky pro inkontinentní</t>
  </si>
  <si>
    <t>17035</t>
  </si>
  <si>
    <t>PODLOŽKY ABSORPČNÍ EGOSAN</t>
  </si>
  <si>
    <t>60X90CM,1500ML,15KS</t>
  </si>
  <si>
    <t>32559</t>
  </si>
  <si>
    <t>1000MG TBL FLM 14</t>
  </si>
  <si>
    <t>51664</t>
  </si>
  <si>
    <t>GENTAMICIN WZF POLFA</t>
  </si>
  <si>
    <t>GUAJFENESIN</t>
  </si>
  <si>
    <t>94234</t>
  </si>
  <si>
    <t>GUAJACURAN</t>
  </si>
  <si>
    <t>200MG TBL OBD 30</t>
  </si>
  <si>
    <t>172044</t>
  </si>
  <si>
    <t>189237</t>
  </si>
  <si>
    <t>IMODIUM RAPID</t>
  </si>
  <si>
    <t>2MG POR TBL DIS 6</t>
  </si>
  <si>
    <t>53940</t>
  </si>
  <si>
    <t>NITROFURANTOIN</t>
  </si>
  <si>
    <t>207280</t>
  </si>
  <si>
    <t>FUROLIN</t>
  </si>
  <si>
    <t>25364</t>
  </si>
  <si>
    <t>20MG CPS ETD 14</t>
  </si>
  <si>
    <t>SÍRAN HOŘEČNATÝ</t>
  </si>
  <si>
    <t>499</t>
  </si>
  <si>
    <t>MAGNESIUM SULFURICUM BIOTIKA 20%</t>
  </si>
  <si>
    <t>200MG/ML INJ SOL 5X10ML</t>
  </si>
  <si>
    <t>SULPIRID</t>
  </si>
  <si>
    <t>11468</t>
  </si>
  <si>
    <t>PROSULPIN</t>
  </si>
  <si>
    <t>50MG TBL NOB 60</t>
  </si>
  <si>
    <t>Tizanidin</t>
  </si>
  <si>
    <t>16052</t>
  </si>
  <si>
    <t>SIRDALUD</t>
  </si>
  <si>
    <t>6201</t>
  </si>
  <si>
    <t>TRAMAL</t>
  </si>
  <si>
    <t>100MG SUP 5</t>
  </si>
  <si>
    <t>*2033</t>
  </si>
  <si>
    <t>*4009</t>
  </si>
  <si>
    <t>86638</t>
  </si>
  <si>
    <t>BÉŽOVÝ FLOW CONTROL,60-80MM,ROLL UP,038860U,039160U,039180U,30KS</t>
  </si>
  <si>
    <t>45237</t>
  </si>
  <si>
    <t>PUNČOCHY KOMPRESNÍ STEHENNÍ III.K.T.</t>
  </si>
  <si>
    <t>SIGVARIS 504 A-G PŘÍRODNÍ GUMA OTEVŘENÁ ŠPIČKA</t>
  </si>
  <si>
    <t>86656</t>
  </si>
  <si>
    <t>NEUROL 1,0</t>
  </si>
  <si>
    <t>200512</t>
  </si>
  <si>
    <t>500MG/125MG TBL FLM 4 I</t>
  </si>
  <si>
    <t>45011</t>
  </si>
  <si>
    <t>19757</t>
  </si>
  <si>
    <t>0,5MG/G UNG 30G</t>
  </si>
  <si>
    <t>CYPROTERON A ESTROGEN</t>
  </si>
  <si>
    <t>132745</t>
  </si>
  <si>
    <t>DIANE-35</t>
  </si>
  <si>
    <t>0,035MG/2MG TBL OBD 3X21</t>
  </si>
  <si>
    <t>168837</t>
  </si>
  <si>
    <t>5MG TBL FLM 50</t>
  </si>
  <si>
    <t>208695</t>
  </si>
  <si>
    <t>10MG TBL NOB 20(1X20)</t>
  </si>
  <si>
    <t>Domperidon</t>
  </si>
  <si>
    <t>47271</t>
  </si>
  <si>
    <t>MOTILIUM</t>
  </si>
  <si>
    <t>98218</t>
  </si>
  <si>
    <t>40MG TBL NOB 20</t>
  </si>
  <si>
    <t>FYTOFARMAKA A ŽIVOČIŠNÉ PRODUKTY (ČESKÁ ATC SKUPINA)</t>
  </si>
  <si>
    <t>92085</t>
  </si>
  <si>
    <t>CPS MOL 50</t>
  </si>
  <si>
    <t>61980</t>
  </si>
  <si>
    <t>10MG/G+10MG/G+3,5MG/G UNG 15G</t>
  </si>
  <si>
    <t>Chlormadinon a ethinylestradiol</t>
  </si>
  <si>
    <t>203565</t>
  </si>
  <si>
    <t>BELARA</t>
  </si>
  <si>
    <t>0,03MG/2MG TBL FLM 6X21</t>
  </si>
  <si>
    <t>11063</t>
  </si>
  <si>
    <t>IBALGIN 600</t>
  </si>
  <si>
    <t>600MG TBL FLM 30</t>
  </si>
  <si>
    <t>90</t>
  </si>
  <si>
    <t>91017</t>
  </si>
  <si>
    <t>URSOFALK</t>
  </si>
  <si>
    <t>85142</t>
  </si>
  <si>
    <t>XYZAL</t>
  </si>
  <si>
    <t>42953</t>
  </si>
  <si>
    <t>5MG TBL FLM 28</t>
  </si>
  <si>
    <t>2430</t>
  </si>
  <si>
    <t>500MG VAG TBL 10</t>
  </si>
  <si>
    <t>192202</t>
  </si>
  <si>
    <t>202808</t>
  </si>
  <si>
    <t>SINGULAIR 10</t>
  </si>
  <si>
    <t>10MG TBL FLM 98</t>
  </si>
  <si>
    <t>132628</t>
  </si>
  <si>
    <t>122681</t>
  </si>
  <si>
    <t>5MG/1,25MG TBL FLM 100</t>
  </si>
  <si>
    <t>51618</t>
  </si>
  <si>
    <t>RAMIPRIL ACTAVIS</t>
  </si>
  <si>
    <t>2,5MG TBL NOB 50</t>
  </si>
  <si>
    <t>94328</t>
  </si>
  <si>
    <t>AKTIFERRIN</t>
  </si>
  <si>
    <t>6,84MG/ML SIR 100ML</t>
  </si>
  <si>
    <t>1147</t>
  </si>
  <si>
    <t>SILYMARIN AL 50</t>
  </si>
  <si>
    <t>50MG TBL OBD 100</t>
  </si>
  <si>
    <t>TRIAMCINOLON</t>
  </si>
  <si>
    <t>2829</t>
  </si>
  <si>
    <t>TRIAMCINOLON LÉČIVA UNG</t>
  </si>
  <si>
    <t>1MG/G UNG 10G</t>
  </si>
  <si>
    <t>TROXERUTIN</t>
  </si>
  <si>
    <t>4336</t>
  </si>
  <si>
    <t>CILKANOL</t>
  </si>
  <si>
    <t>300MG CPS DUR 30</t>
  </si>
  <si>
    <t>FORMOTEROL A BUDESONID</t>
  </si>
  <si>
    <t>180094</t>
  </si>
  <si>
    <t>160MCG/4,5MCG INH PLV 10X120DÁ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</si>
  <si>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</si>
  <si>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</si>
  <si>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</si>
  <si>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</si>
  <si>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</si>
  <si>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</si>
  <si>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93530</t>
  </si>
  <si>
    <t>ORTÉZA ZÁDOVÁ LOMBAX DORSO 0845</t>
  </si>
  <si>
    <t>VYSOKÁ ZÁDOVÁ ORTÉZA (ROZSAH TH-LS),KOVOVÉ DLAHY A DOPÍNACÍ TAHY</t>
  </si>
  <si>
    <t>140623</t>
  </si>
  <si>
    <t>EPITÉZA MAMÁRNÍ ESSENTIAL 2A</t>
  </si>
  <si>
    <t>SILIKONOVÁ, ASYMETRICKÁ, 353</t>
  </si>
  <si>
    <t>DROSPIRENON A ETHINYLESTRADIOL</t>
  </si>
  <si>
    <t>132740</t>
  </si>
  <si>
    <t>YADINE</t>
  </si>
  <si>
    <t>3MG/0,03MG TBL FLM 3X21</t>
  </si>
  <si>
    <t>97375</t>
  </si>
  <si>
    <t>15MG CPS RML 30</t>
  </si>
  <si>
    <t>JINÁ STŘEVNÍ ANTIINFEKTIVA</t>
  </si>
  <si>
    <t>2818</t>
  </si>
  <si>
    <t>250MG TBL FLM 20</t>
  </si>
  <si>
    <t>TELMISARTAN A DIURETIKA</t>
  </si>
  <si>
    <t>26578</t>
  </si>
  <si>
    <t>MICARDISPLUS</t>
  </si>
  <si>
    <t>80MG/12,5MG TBL NOB 28</t>
  </si>
  <si>
    <t>201287</t>
  </si>
  <si>
    <t>0,05MG/DÁV NAS SPR SUS 3X140DÁ</t>
  </si>
  <si>
    <t>19751</t>
  </si>
  <si>
    <t>DUOMOX 1000</t>
  </si>
  <si>
    <t>1000MG TBL SUS 14</t>
  </si>
  <si>
    <t>187500</t>
  </si>
  <si>
    <t>93015</t>
  </si>
  <si>
    <t>148673</t>
  </si>
  <si>
    <t>3802</t>
  </si>
  <si>
    <t>2,5MG TBL FLM 56</t>
  </si>
  <si>
    <t>EZETIMIB</t>
  </si>
  <si>
    <t>47997</t>
  </si>
  <si>
    <t>EZETROL</t>
  </si>
  <si>
    <t>10MG TBL NOB 98 B</t>
  </si>
  <si>
    <t>FENOFIBRÁT</t>
  </si>
  <si>
    <t>59505</t>
  </si>
  <si>
    <t>LIPANTHYL SUPRA</t>
  </si>
  <si>
    <t>160MG TBL FLM 90</t>
  </si>
  <si>
    <t>207097</t>
  </si>
  <si>
    <t>125599</t>
  </si>
  <si>
    <t>169252</t>
  </si>
  <si>
    <t>169254</t>
  </si>
  <si>
    <t>75MG TBL FLM 100</t>
  </si>
  <si>
    <t>23795</t>
  </si>
  <si>
    <t>850MG TBL FLM 100</t>
  </si>
  <si>
    <t>128624</t>
  </si>
  <si>
    <t>500MG TBL FLM 100</t>
  </si>
  <si>
    <t>23793</t>
  </si>
  <si>
    <t>500MG TBL FLM 5X10</t>
  </si>
  <si>
    <t>MOXONIDIN</t>
  </si>
  <si>
    <t>199349</t>
  </si>
  <si>
    <t>CYNT 0,4</t>
  </si>
  <si>
    <t>0,4MG TBL FLM 98</t>
  </si>
  <si>
    <t>56167</t>
  </si>
  <si>
    <t>PANGROL 20000</t>
  </si>
  <si>
    <t>20000IU TBL ENT 50 I</t>
  </si>
  <si>
    <t>214619</t>
  </si>
  <si>
    <t>120796</t>
  </si>
  <si>
    <t>4MG TBL NOB 100</t>
  </si>
  <si>
    <t>148078</t>
  </si>
  <si>
    <t>40MG TBL FLM 90</t>
  </si>
  <si>
    <t>26910</t>
  </si>
  <si>
    <t>50MG TBL FLM 12 I</t>
  </si>
  <si>
    <t>57586</t>
  </si>
  <si>
    <t>40MG CPS MOL 50</t>
  </si>
  <si>
    <t>45786</t>
  </si>
  <si>
    <t>AVICENUM 360 A-G ANTIMIKROBIÁLNÍ SANITIZED,UZAVŘENÁ/OTEVŘENÁ ŠPIČ.SAMODRŽÍCÍ LEM</t>
  </si>
  <si>
    <t>78019</t>
  </si>
  <si>
    <t>PÁS BEDERNÍ NÍZKÝ</t>
  </si>
  <si>
    <t>PRODYŠNÝ,VYSOCE ELASTICKÝ MATERIÁL,KŘÍŽOVÉ TAHY VEL.XS-XXL</t>
  </si>
  <si>
    <t>212694</t>
  </si>
  <si>
    <t>93723</t>
  </si>
  <si>
    <t>50MG SUP 10</t>
  </si>
  <si>
    <t>53189</t>
  </si>
  <si>
    <t>KLACID SR</t>
  </si>
  <si>
    <t>500MG TBL RET 7</t>
  </si>
  <si>
    <t>132644</t>
  </si>
  <si>
    <t>500MG TBL NOB 14</t>
  </si>
  <si>
    <t>216196</t>
  </si>
  <si>
    <t>KLACID 250</t>
  </si>
  <si>
    <t>250MG TBL FLM 14</t>
  </si>
  <si>
    <t>132702</t>
  </si>
  <si>
    <t>132808</t>
  </si>
  <si>
    <t>169721</t>
  </si>
  <si>
    <t>169722</t>
  </si>
  <si>
    <t>ASACOL</t>
  </si>
  <si>
    <t>500MG SUP 20</t>
  </si>
  <si>
    <t>86616</t>
  </si>
  <si>
    <t>500MG TBL PRO 100</t>
  </si>
  <si>
    <t>203804</t>
  </si>
  <si>
    <t>140083</t>
  </si>
  <si>
    <t>SALOFALK</t>
  </si>
  <si>
    <t>1G SUP 60</t>
  </si>
  <si>
    <t>215169</t>
  </si>
  <si>
    <t>10000U CPS ETD 100</t>
  </si>
  <si>
    <t>215178</t>
  </si>
  <si>
    <t>40000U CPS ETD 100</t>
  </si>
  <si>
    <t>215170</t>
  </si>
  <si>
    <t>10000U CPS ETD 200</t>
  </si>
  <si>
    <t>215177</t>
  </si>
  <si>
    <t>44285</t>
  </si>
  <si>
    <t>200MG TBL FLM 12</t>
  </si>
  <si>
    <t>84262</t>
  </si>
  <si>
    <t>100MG/ML POR GTT SOL 96ML</t>
  </si>
  <si>
    <t>166774</t>
  </si>
  <si>
    <t>50MG TBL FLM 40 I</t>
  </si>
  <si>
    <t>170814</t>
  </si>
  <si>
    <t>BÉŽOVÝ,20-30 MM,STANDARD,FILTR,10KS</t>
  </si>
  <si>
    <t>169026</t>
  </si>
  <si>
    <t>SÁČEK 1D UZAVŘENÝ CURVEX ACTIVE</t>
  </si>
  <si>
    <t>BÉŽOVÝ 13-32MM 10KS XPCCM513</t>
  </si>
  <si>
    <t>82963</t>
  </si>
  <si>
    <t>SÁČEK 1D UZAVŘENÝ FLAIR ACTIVE EXTRA SPLACHOVATELN</t>
  </si>
  <si>
    <t>BÉŽOVÝ 19-50MM, 30KS XPFL519</t>
  </si>
  <si>
    <t>169999</t>
  </si>
  <si>
    <t>PASTA STOMICKÁ VÝPLŇOVÁ SECUPASTE</t>
  </si>
  <si>
    <t>NEDRÁŽDIVÁ BEZ ALKOHOLU,60G,1KS</t>
  </si>
  <si>
    <t>82637</t>
  </si>
  <si>
    <t>BÉŽOVÝ, 61 MM, STANDARD, FILTR, 10KS</t>
  </si>
  <si>
    <t>86526</t>
  </si>
  <si>
    <t>DO 61MM,5KS</t>
  </si>
  <si>
    <t>86773</t>
  </si>
  <si>
    <t>PODLOŽKA 2D NATURA STOMAHESIVE</t>
  </si>
  <si>
    <t>100MM,5KS</t>
  </si>
  <si>
    <t>82656</t>
  </si>
  <si>
    <t>86587</t>
  </si>
  <si>
    <t>SÁČEK 1D UZAVŘENÝ DANSAC NOVA 1 801-20</t>
  </si>
  <si>
    <t>BÉŽOVÝ,20-60MM,STANDARD,FILTR NOVA,30KS</t>
  </si>
  <si>
    <t>3091</t>
  </si>
  <si>
    <t>KRYTKA STOMIE 1D STOMADRESS</t>
  </si>
  <si>
    <t>BÉŽOVÁ,9-50MM,FILTR,30KS</t>
  </si>
  <si>
    <t>82649</t>
  </si>
  <si>
    <t>BÉŽOVÝ, 57 MM, MALÝ, 30KS</t>
  </si>
  <si>
    <t>86576</t>
  </si>
  <si>
    <t>PASTA ADHEZIVNÍ V PROUŽCÍCH BRAVA</t>
  </si>
  <si>
    <t>10KS</t>
  </si>
  <si>
    <t>155941</t>
  </si>
  <si>
    <t>HERPESIN</t>
  </si>
  <si>
    <t>50MG/G CRM 5G</t>
  </si>
  <si>
    <t>125064</t>
  </si>
  <si>
    <t>BETAXOLOL</t>
  </si>
  <si>
    <t>214425</t>
  </si>
  <si>
    <t>BETAXA 20</t>
  </si>
  <si>
    <t>BIFONAZOL</t>
  </si>
  <si>
    <t>137114</t>
  </si>
  <si>
    <t>CANESPOR 1X DENNĚ KRÉM</t>
  </si>
  <si>
    <t>0,01G/G CRM 15G</t>
  </si>
  <si>
    <t>JINANOVÝ LIST (GINKGO BILOBA)</t>
  </si>
  <si>
    <t>13492</t>
  </si>
  <si>
    <t>TEBOKAN</t>
  </si>
  <si>
    <t>40MG TBL FLM 150</t>
  </si>
  <si>
    <t>LEFLUNOMID</t>
  </si>
  <si>
    <t>26260</t>
  </si>
  <si>
    <t>ARAVA</t>
  </si>
  <si>
    <t>26259</t>
  </si>
  <si>
    <t>201946</t>
  </si>
  <si>
    <t>ANALERGIN NEO</t>
  </si>
  <si>
    <t>5MG TBL FLM 90 II</t>
  </si>
  <si>
    <t>201921</t>
  </si>
  <si>
    <t>5MG TBL FLM 10 II</t>
  </si>
  <si>
    <t>132723</t>
  </si>
  <si>
    <t>148073</t>
  </si>
  <si>
    <t>20MG TBL FLM 84</t>
  </si>
  <si>
    <t>46754</t>
  </si>
  <si>
    <t>100MG CPS DUR 30</t>
  </si>
  <si>
    <t>167666</t>
  </si>
  <si>
    <t>TOLURA</t>
  </si>
  <si>
    <t>40MG TBL NOB 28</t>
  </si>
  <si>
    <t>167855</t>
  </si>
  <si>
    <t>80MG/5MG TBL NOB 90X1</t>
  </si>
  <si>
    <t>206205</t>
  </si>
  <si>
    <t>TEZEFORT</t>
  </si>
  <si>
    <t>80MG/5MG TBL NOB 28</t>
  </si>
  <si>
    <t>4160</t>
  </si>
  <si>
    <t>TRIAMCINOLON S LÉČIVA</t>
  </si>
  <si>
    <t>1MG/G+30MG/G UNG 30G</t>
  </si>
  <si>
    <t>155685</t>
  </si>
  <si>
    <t>ZYRTEC</t>
  </si>
  <si>
    <t>47224</t>
  </si>
  <si>
    <t>TANAKAN</t>
  </si>
  <si>
    <t>TBL FLM 90</t>
  </si>
  <si>
    <t>Klobetasol</t>
  </si>
  <si>
    <t>179193</t>
  </si>
  <si>
    <t>CLARELUX</t>
  </si>
  <si>
    <t>500MCG/G DRM SPM 100G</t>
  </si>
  <si>
    <t>56504</t>
  </si>
  <si>
    <t>SIOFOR 850</t>
  </si>
  <si>
    <t>850MG TBL FLM 60 I</t>
  </si>
  <si>
    <t>40367</t>
  </si>
  <si>
    <t>53951</t>
  </si>
  <si>
    <t>100MG TBL FLM 28</t>
  </si>
  <si>
    <t>138841</t>
  </si>
  <si>
    <t>37,5MG/325MG TBL FLM 30 I</t>
  </si>
  <si>
    <t>11974</t>
  </si>
  <si>
    <t>BERLE PŘEDLOKETNí SPECIÁLNÍ 222 KL-SC</t>
  </si>
  <si>
    <t>VYMĚKČENÉ DRŽADLO,BAREVNÁ,NASTAVITELNÁ 76-96CM,DO 130KG</t>
  </si>
  <si>
    <t>155937</t>
  </si>
  <si>
    <t>HERPESIN 400</t>
  </si>
  <si>
    <t>400MG TBL NOB 50</t>
  </si>
  <si>
    <t>19759</t>
  </si>
  <si>
    <t>0,5MG/G CRM 30G</t>
  </si>
  <si>
    <t>5476</t>
  </si>
  <si>
    <t>10MG TBL FLM 7</t>
  </si>
  <si>
    <t>19378</t>
  </si>
  <si>
    <t>28839</t>
  </si>
  <si>
    <t>0,5MG/ML POR SOL 120ML+LŽIČKA</t>
  </si>
  <si>
    <t>75633</t>
  </si>
  <si>
    <t>87073</t>
  </si>
  <si>
    <t>225MG POR GRA SUS 20</t>
  </si>
  <si>
    <t>192769</t>
  </si>
  <si>
    <t>SUNYA</t>
  </si>
  <si>
    <t>0,02MG/0,075MG TBL OBD 3X21</t>
  </si>
  <si>
    <t>192773</t>
  </si>
  <si>
    <t>0,075MG/0,03MG TBL OBD 6X21</t>
  </si>
  <si>
    <t>KYSELINA ASKORBOVÁ (VITAMIN C)</t>
  </si>
  <si>
    <t>92730</t>
  </si>
  <si>
    <t>ACIDUM ASCORBICUM BIOTIKA</t>
  </si>
  <si>
    <t>100MG/ML INJ SOL 50X5ML</t>
  </si>
  <si>
    <t>144455</t>
  </si>
  <si>
    <t>METFORMIN 500 MG ZENTIVA</t>
  </si>
  <si>
    <t>500MG TBL FLM 90</t>
  </si>
  <si>
    <t>169530</t>
  </si>
  <si>
    <t>METFORMIN MYLAN</t>
  </si>
  <si>
    <t>850MG TBL FLM 60</t>
  </si>
  <si>
    <t>MUPIROCIN</t>
  </si>
  <si>
    <t>90778</t>
  </si>
  <si>
    <t>BACTROBAN</t>
  </si>
  <si>
    <t>20MG/G UNG 15G</t>
  </si>
  <si>
    <t>195337</t>
  </si>
  <si>
    <t>OMEPRAZOL FARMAX</t>
  </si>
  <si>
    <t>202893</t>
  </si>
  <si>
    <t>5MG/120MG TBL PRO 14 II</t>
  </si>
  <si>
    <t>498</t>
  </si>
  <si>
    <t>MAGNESIUM SULFURICUM BIOTIKA 10%</t>
  </si>
  <si>
    <t>100MG/ML INJ SOL 5X10ML</t>
  </si>
  <si>
    <t>VÁPNÍK, KOMBINACE S VITAMINEM D A/NEBO JINÝMI LÉČIVY</t>
  </si>
  <si>
    <t>164888</t>
  </si>
  <si>
    <t>CALTRATE 600 MG/400 IU D3 POTAHOVANÁ TABLETA</t>
  </si>
  <si>
    <t>600MG/400IU TBL FLM 90</t>
  </si>
  <si>
    <t>179325</t>
  </si>
  <si>
    <t>75MG/650MG TBL FLM 10 I</t>
  </si>
  <si>
    <t>Další osteosyntetický materiál</t>
  </si>
  <si>
    <t>8</t>
  </si>
  <si>
    <t>ŠROUB KORTIKÁLNÍ VELKÝ FRAGMENT OCEL</t>
  </si>
  <si>
    <t>ŠROUB KORTIKÁLNÍ PR. 4.5 MM, DÉLKA 125-140 MM, OCEL   214.125-140</t>
  </si>
  <si>
    <t>72972</t>
  </si>
  <si>
    <t>AMOKSIKLAV 1,2 G</t>
  </si>
  <si>
    <t>1000MG/200MG INJ/INF PLV SOL 5</t>
  </si>
  <si>
    <t>Cefprozil</t>
  </si>
  <si>
    <t>199796</t>
  </si>
  <si>
    <t>CEFZIL</t>
  </si>
  <si>
    <t>200903</t>
  </si>
  <si>
    <t>21733</t>
  </si>
  <si>
    <t>VERAL</t>
  </si>
  <si>
    <t>25MG TBL ENT 30</t>
  </si>
  <si>
    <t>137823</t>
  </si>
  <si>
    <t>FORMOTEROL</t>
  </si>
  <si>
    <t>19147</t>
  </si>
  <si>
    <t>FORMOVENT</t>
  </si>
  <si>
    <t>12MCG INH PLV CPS DUR 60+1 INH</t>
  </si>
  <si>
    <t>218236</t>
  </si>
  <si>
    <t>132874</t>
  </si>
  <si>
    <t>0,5MG/ML POR GTT SOL 10ML</t>
  </si>
  <si>
    <t>132671</t>
  </si>
  <si>
    <t>NYSTATIN</t>
  </si>
  <si>
    <t>1069</t>
  </si>
  <si>
    <t>FUNGICIDIN LÉČIVA</t>
  </si>
  <si>
    <t>100000IU/G UNG 10G</t>
  </si>
  <si>
    <t>SULFADIAZIN, STŘÍBRNÁ SŮL, KOMBINACE</t>
  </si>
  <si>
    <t>14877</t>
  </si>
  <si>
    <t>2MG/G+10MG/G CRM 60G</t>
  </si>
  <si>
    <t>132603</t>
  </si>
  <si>
    <t>93884</t>
  </si>
  <si>
    <t>PÁS BEDERNÍ LOMBASKIN 0870</t>
  </si>
  <si>
    <t>EXTRA TENKÝ BEDERNÍ PÁS S PEVNÝMI VÝZTUHAMI</t>
  </si>
  <si>
    <t>15656</t>
  </si>
  <si>
    <t>250MG TBL FLM 500</t>
  </si>
  <si>
    <t>15660</t>
  </si>
  <si>
    <t>500MG TBL FLM 200</t>
  </si>
  <si>
    <t>140082</t>
  </si>
  <si>
    <t>1G SUP 30</t>
  </si>
  <si>
    <t>NIFEDIPIN</t>
  </si>
  <si>
    <t>93460</t>
  </si>
  <si>
    <t>CORDIPIN RETARD</t>
  </si>
  <si>
    <t>20MG TBL PRO 30</t>
  </si>
  <si>
    <t>45307</t>
  </si>
  <si>
    <t>PUNČOCHA KOMPRESNÍ S ÚCHYTEM V PASE II.K.T.</t>
  </si>
  <si>
    <t>SIGVARIS 222 A-GM S BAVLNOU S BAVLNOU OTEVŘENÁ ŠPIČKA</t>
  </si>
  <si>
    <t>132711</t>
  </si>
  <si>
    <t>107983</t>
  </si>
  <si>
    <t>SUMAMIGREN</t>
  </si>
  <si>
    <t>100MG TBL FLM 6</t>
  </si>
  <si>
    <t>TOFISOPAM</t>
  </si>
  <si>
    <t>187864</t>
  </si>
  <si>
    <t>GRANDAXIN</t>
  </si>
  <si>
    <t>213735</t>
  </si>
  <si>
    <t>TRAMADOL SANECA</t>
  </si>
  <si>
    <t>TRAZODON</t>
  </si>
  <si>
    <t>46444</t>
  </si>
  <si>
    <t>TRITTICO AC 150</t>
  </si>
  <si>
    <t>150MG TBL RET 60</t>
  </si>
  <si>
    <t>ANTI-D (RH) IMUNOGLOBULIN</t>
  </si>
  <si>
    <t>88353</t>
  </si>
  <si>
    <t>RHESONATIV</t>
  </si>
  <si>
    <t>625IU/ML INJ SOL 1X1ML</t>
  </si>
  <si>
    <t>82747</t>
  </si>
  <si>
    <t>KRYTÍ VLHKÉ - KÓD PRO OZNÁMENÍ ZAČÁTKU LÉČBY</t>
  </si>
  <si>
    <t>SIGNÁLNÍ KÓD ZP - PROSTŘEDKY PRO VLHKÉ HOJENÍ RAN</t>
  </si>
  <si>
    <t>45420</t>
  </si>
  <si>
    <t>GLORIAMED 361 STRONG-OTEVŘENÁ ŠPIČKA A-D</t>
  </si>
  <si>
    <t>140717</t>
  </si>
  <si>
    <t>PÁS BŘIŠNÍ ELASTICKÝ</t>
  </si>
  <si>
    <t>ORTEX 031A</t>
  </si>
  <si>
    <t>78921</t>
  </si>
  <si>
    <t>PÁS BŘIŠNÍ - TYP 408</t>
  </si>
  <si>
    <t>PÁS BŘIŠNÍ, PRODYŠNÝ MATERIÁL</t>
  </si>
  <si>
    <t>IMIDAZOLOVÉ DERIVÁTY, KOMBINACE</t>
  </si>
  <si>
    <t>31404</t>
  </si>
  <si>
    <t>KLION-D 100</t>
  </si>
  <si>
    <t>100MG/100MG VAG TBL 10</t>
  </si>
  <si>
    <t>502</t>
  </si>
  <si>
    <t>MESOCAIN 1%</t>
  </si>
  <si>
    <t>10MG/ML INJ SOL 10X10ML</t>
  </si>
  <si>
    <t>ESOMEPRAZOL</t>
  </si>
  <si>
    <t>147933</t>
  </si>
  <si>
    <t>EMANERA</t>
  </si>
  <si>
    <t>40MG CPS ETD 90 I</t>
  </si>
  <si>
    <t>180050</t>
  </si>
  <si>
    <t>HELIDES</t>
  </si>
  <si>
    <t>192390</t>
  </si>
  <si>
    <t>6000U TBL ENT 60</t>
  </si>
  <si>
    <t>40378</t>
  </si>
  <si>
    <t>PANZYNORM FORTE-N</t>
  </si>
  <si>
    <t>20000U TBL FLM 30</t>
  </si>
  <si>
    <t>208322</t>
  </si>
  <si>
    <t>ORTANOL</t>
  </si>
  <si>
    <t>20MG CPS ETD 100 I</t>
  </si>
  <si>
    <t>109404</t>
  </si>
  <si>
    <t>NOLPAZA</t>
  </si>
  <si>
    <t>109415</t>
  </si>
  <si>
    <t>40MG TBL ENT 84</t>
  </si>
  <si>
    <t>54432</t>
  </si>
  <si>
    <t>166775</t>
  </si>
  <si>
    <t>50MG TBL FLM 40 II</t>
  </si>
  <si>
    <t>Kombinace a komplexy sloučenin hliníku, vápníku a hořčíku</t>
  </si>
  <si>
    <t>93582</t>
  </si>
  <si>
    <t>258MG/388MG POR SUS 30X5ML</t>
  </si>
  <si>
    <t>116436</t>
  </si>
  <si>
    <t>APO-PANTO 40</t>
  </si>
  <si>
    <t>40MG TBL ENT 100</t>
  </si>
  <si>
    <t>192800</t>
  </si>
  <si>
    <t>APO-PANTO</t>
  </si>
  <si>
    <t>20MG TBL ENT 14</t>
  </si>
  <si>
    <t>107987</t>
  </si>
  <si>
    <t>122305</t>
  </si>
  <si>
    <t>50MCG/500MCG INH PLV DOS 3X60D</t>
  </si>
  <si>
    <t>59805</t>
  </si>
  <si>
    <t>19000IU/ML INJ SOL ISP 2X0,6ML</t>
  </si>
  <si>
    <t>25362</t>
  </si>
  <si>
    <t>180698</t>
  </si>
  <si>
    <t>9844</t>
  </si>
  <si>
    <t>6,5MG TBL OBD 50</t>
  </si>
  <si>
    <t>201128</t>
  </si>
  <si>
    <t>132968</t>
  </si>
  <si>
    <t>147934</t>
  </si>
  <si>
    <t>40MG CPS ETD 98 I</t>
  </si>
  <si>
    <t>147929</t>
  </si>
  <si>
    <t>40MG CPS ETD 30 I</t>
  </si>
  <si>
    <t>217052</t>
  </si>
  <si>
    <t>TRIAMCINOLON A ANTISEPTIKA</t>
  </si>
  <si>
    <t>4178</t>
  </si>
  <si>
    <t>TRIAMCINOLON E LÉČIVA</t>
  </si>
  <si>
    <t>1MG/G+10MG/G UNG 1X20G</t>
  </si>
  <si>
    <t>184039</t>
  </si>
  <si>
    <t>FORLAX</t>
  </si>
  <si>
    <t>4G POR PLV SOL SCC 20</t>
  </si>
  <si>
    <t>184041</t>
  </si>
  <si>
    <t>4G POR PLV SOL SCC 50</t>
  </si>
  <si>
    <t>184040</t>
  </si>
  <si>
    <t>4G POR PLV SOL SCC 30</t>
  </si>
  <si>
    <t>33821</t>
  </si>
  <si>
    <t>FORTINI CREAMY FRUIT MULTI FIBRE ČERVENÉ OVOCE</t>
  </si>
  <si>
    <t>POR SOL 4X100G</t>
  </si>
  <si>
    <t>16321</t>
  </si>
  <si>
    <t>BRAUNOVIDON</t>
  </si>
  <si>
    <t>100MG/G UNG 250G</t>
  </si>
  <si>
    <t>119653</t>
  </si>
  <si>
    <t>320MG/60MG TBL FLM 60</t>
  </si>
  <si>
    <t>115714</t>
  </si>
  <si>
    <t>16051</t>
  </si>
  <si>
    <t>99295</t>
  </si>
  <si>
    <t>100MG TBL NOB 2X10</t>
  </si>
  <si>
    <t>202855</t>
  </si>
  <si>
    <t>HELICID</t>
  </si>
  <si>
    <t>40MG CPS ETD 28 II</t>
  </si>
  <si>
    <t>155872</t>
  </si>
  <si>
    <t>400MG TBL RET 20</t>
  </si>
  <si>
    <t>214618</t>
  </si>
  <si>
    <t>400MG TBL PRO 20</t>
  </si>
  <si>
    <t>59673</t>
  </si>
  <si>
    <t>12474</t>
  </si>
  <si>
    <t>50MG CPS DUR 10</t>
  </si>
  <si>
    <t>209686</t>
  </si>
  <si>
    <t>DORETA PROLONG</t>
  </si>
  <si>
    <t>75MG/650MG TBL PRO 10 II</t>
  </si>
  <si>
    <t>97702</t>
  </si>
  <si>
    <t>600MG TBL PRO 20</t>
  </si>
  <si>
    <t>202700</t>
  </si>
  <si>
    <t>20MG TBL ENT 60</t>
  </si>
  <si>
    <t>57352</t>
  </si>
  <si>
    <t>REPARIL- DRAGÉES</t>
  </si>
  <si>
    <t>20MG TBL ENT 40</t>
  </si>
  <si>
    <t>155780</t>
  </si>
  <si>
    <t>100MG/50MG TBL NOB 20</t>
  </si>
  <si>
    <t>66014</t>
  </si>
  <si>
    <t>16319</t>
  </si>
  <si>
    <t>155781</t>
  </si>
  <si>
    <t>100MG/50MG TBL NOB 50</t>
  </si>
  <si>
    <t>216530</t>
  </si>
  <si>
    <t>ZENARO</t>
  </si>
  <si>
    <t>5MG TBL FLM 28 IV</t>
  </si>
  <si>
    <t>LINEZOLID</t>
  </si>
  <si>
    <t>3902</t>
  </si>
  <si>
    <t>17104</t>
  </si>
  <si>
    <t>59671</t>
  </si>
  <si>
    <t>100MG TBL PRO 10</t>
  </si>
  <si>
    <t>89024</t>
  </si>
  <si>
    <t>DICLOFENAC AL 50</t>
  </si>
  <si>
    <t>50MG TBL ENT 20</t>
  </si>
  <si>
    <t>Hydrogenované námelové alkaloidy</t>
  </si>
  <si>
    <t>91032</t>
  </si>
  <si>
    <t>SECATOXIN FORTE</t>
  </si>
  <si>
    <t>2,5MG/ML POR GTT SOL 25ML</t>
  </si>
  <si>
    <t>JINÁ ANTIINFEKTIVA</t>
  </si>
  <si>
    <t>200863</t>
  </si>
  <si>
    <t>OPH GTT SOL 1X10ML PLAST</t>
  </si>
  <si>
    <t>151142</t>
  </si>
  <si>
    <t>155148</t>
  </si>
  <si>
    <t>500MG TBL NOB 12</t>
  </si>
  <si>
    <t>20027</t>
  </si>
  <si>
    <t>AGAPURIN SR 400</t>
  </si>
  <si>
    <t>400MG TBL PRO 50</t>
  </si>
  <si>
    <t>201608</t>
  </si>
  <si>
    <t>37,5MG/325MG TBL FLM 20X1</t>
  </si>
  <si>
    <t>201607</t>
  </si>
  <si>
    <t>37,5MG/325MG TBL FLM 10X1</t>
  </si>
  <si>
    <t>ENOXAPARIN</t>
  </si>
  <si>
    <t>115401</t>
  </si>
  <si>
    <t>4000IU(40MG)/0,4ML INJ SOL ISP</t>
  </si>
  <si>
    <t>155873</t>
  </si>
  <si>
    <t>400MG TBL RET 100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</si>
  <si>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</si>
  <si>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</si>
  <si>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</si>
  <si>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</si>
  <si>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</si>
  <si>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</si>
  <si>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</si>
  <si>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R03AK06 - SALMETEROL A FLUTIKASON</t>
  </si>
  <si>
    <t>N02CC01 - SUMATRIPTAN</t>
  </si>
  <si>
    <t>R03DC03 - MONTELUKAST</t>
  </si>
  <si>
    <t>R03AC13 - FORMOTEROL</t>
  </si>
  <si>
    <t>A02BC05 - ESOMEPRAZOL</t>
  </si>
  <si>
    <t>G04BD08 - SOLIFENACIN</t>
  </si>
  <si>
    <t>C09BB07 - RAMIPRIL A AMLODIPIN</t>
  </si>
  <si>
    <t>N06AX11 - MIRTAZAPIN</t>
  </si>
  <si>
    <t>N05AL01 - SULPIRID</t>
  </si>
  <si>
    <t>N02AJ06 - KODEIN A PARACETAMOL</t>
  </si>
  <si>
    <t>R05CB01 - ACETYLCYSTEIN</t>
  </si>
  <si>
    <t>N07CA01 - BETAHISTIN</t>
  </si>
  <si>
    <t>A02BC05</t>
  </si>
  <si>
    <t>N05AL01</t>
  </si>
  <si>
    <t>19000IU/ML INJ SOL ISP 10X0,6ML</t>
  </si>
  <si>
    <t>400MG/57MG/5ML POR PLV SUS 70ML</t>
  </si>
  <si>
    <t>R03AC13</t>
  </si>
  <si>
    <t>N07CA01</t>
  </si>
  <si>
    <t>N02CC01</t>
  </si>
  <si>
    <t>10MG/2,5MG/5MG TBL FLM 90(3X30)</t>
  </si>
  <si>
    <t>R03AK06</t>
  </si>
  <si>
    <t>50MCG/500MCG INH PLV DOS 3X60DÁV</t>
  </si>
  <si>
    <t>50MCG/500MCG INH PLV DOS 1X60DÁV</t>
  </si>
  <si>
    <t>C09BB07</t>
  </si>
  <si>
    <t>5MG/1,25MG/5MG TBL FLM 90(3X30)</t>
  </si>
  <si>
    <t>R05CB01</t>
  </si>
  <si>
    <t>N02AJ06</t>
  </si>
  <si>
    <t>N06AX11</t>
  </si>
  <si>
    <t>160MCG/4,5MCG INH PLV 10X120DÁV</t>
  </si>
  <si>
    <t>R03DC03</t>
  </si>
  <si>
    <t>G04BD08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</si>
  <si>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</si>
  <si>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</si>
  <si>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</si>
  <si>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</si>
  <si>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</si>
  <si>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</si>
  <si>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</si>
  <si>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</si>
  <si>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</si>
  <si>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</si>
  <si>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</si>
  <si>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</si>
  <si>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</si>
  <si>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</si>
  <si>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</si>
  <si>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</si>
  <si>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</si>
  <si>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</si>
  <si>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</si>
  <si>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</si>
  <si>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</si>
  <si>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</si>
  <si>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</si>
  <si>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</si>
  <si>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</si>
  <si>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</si>
  <si>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</si>
  <si>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</si>
  <si>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</si>
  <si>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</si>
  <si>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</si>
  <si>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</si>
  <si>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</si>
  <si>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</si>
  <si>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</si>
  <si>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ZN996</t>
  </si>
  <si>
    <t>Fixace k CVC a PICC bal.á 50 ks 3604MCS-TA-1 (3303MCS-TA-1)</t>
  </si>
  <si>
    <t>ZF749</t>
  </si>
  <si>
    <t>Fixace nosních katetrů nasofix niko střední S+M, bal. á 100 ks 49-625-S-M</t>
  </si>
  <si>
    <t>ZA454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</si>
  <si>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</si>
  <si>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</si>
  <si>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</si>
  <si>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</si>
  <si>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</si>
  <si>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</si>
  <si>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</si>
  <si>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</si>
  <si>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Kompresa AB 20 x 20 cm/1 ks sterilní NT savá 1230114041</t>
  </si>
  <si>
    <t>ZC506</t>
  </si>
  <si>
    <t>Kompresa NT 10 x 10 cm/5 ks sterilní 1325020275</t>
  </si>
  <si>
    <t>ZC845</t>
  </si>
  <si>
    <t>Kompresa NT 10 x 20 cm/5 ks sterilní 26621</t>
  </si>
  <si>
    <t>ZA521</t>
  </si>
  <si>
    <t>Kompresa vliwazel 20 x 20 nesterilní bal. á 25 ks 30434</t>
  </si>
  <si>
    <t>ZA478</t>
  </si>
  <si>
    <t>Krytí actisorb plus 10,5 x 10,5 cm bal. á 10 ks s aktivním uhlím SYSMAP105EE</t>
  </si>
  <si>
    <t>ZD482</t>
  </si>
  <si>
    <t>Krytí filmové transparentní Opsite spray 240 ml bal. á 12 ks 66004980</t>
  </si>
  <si>
    <t>ZL410</t>
  </si>
  <si>
    <t>Krytí gelové Hemagel 100 g A2681147</t>
  </si>
  <si>
    <t>ZA664</t>
  </si>
  <si>
    <t>Krytí gelové hydrokoloidní Flamigel 250 ml FLAM250</t>
  </si>
  <si>
    <t>ZA544</t>
  </si>
  <si>
    <t>Krytí inadine nepřilnavé 5,0 x 5,0 cm 1/10 SYS01481EE</t>
  </si>
  <si>
    <t>ZA547</t>
  </si>
  <si>
    <t>Krytí inadine nepřilnavé 9,5 x 9,5 cm 1/10 SYS01512EE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</si>
  <si>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</si>
  <si>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</si>
  <si>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</si>
  <si>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</si>
  <si>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</si>
  <si>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</si>
  <si>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ZM952</t>
  </si>
  <si>
    <t>Krytí mepilex border post-op sterilní 9 x 15 cm bal. á 10 ks 495300</t>
  </si>
  <si>
    <t>ZK404</t>
  </si>
  <si>
    <t>Krytí prontosan roztok 350 ml 400416</t>
  </si>
  <si>
    <t>ZE090</t>
  </si>
  <si>
    <t>Krytí sterilní VECA-C na perif.kanyly trans.okénko stříbro bal. á 50 ks BED:392020</t>
  </si>
  <si>
    <t>ZA324</t>
  </si>
  <si>
    <t>Krytí tegaderm 10,0 cm x 12,0 cm bal. á 50 ks 1626W</t>
  </si>
  <si>
    <t>ZL669</t>
  </si>
  <si>
    <t>Krytí tegaderm diamond 10,0 cm x 12,0 cm bal. á 50 ks 1686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</si>
  <si>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</si>
  <si>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</si>
  <si>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</si>
  <si>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</si>
  <si>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</si>
  <si>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</si>
  <si>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</si>
  <si>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</si>
  <si>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</si>
  <si>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</si>
  <si>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</si>
  <si>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</si>
  <si>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</si>
  <si>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</si>
  <si>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ZF450</t>
  </si>
  <si>
    <t>Obinadlo elastické lenkideal krátkotažné 10 cm x 5 m bal. á 10 ks 19583</t>
  </si>
  <si>
    <t>ZM582</t>
  </si>
  <si>
    <t>Obinadlo elastické lenkideal krátkotažné 15 cm x 5 m bal. á 10 ks 19585</t>
  </si>
  <si>
    <t>ZN476</t>
  </si>
  <si>
    <t>Obinadlo elastické universal 15 cm x 5 m 1323100315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</si>
  <si>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</si>
  <si>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</si>
  <si>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</si>
  <si>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</si>
  <si>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</si>
  <si>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</si>
  <si>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</si>
  <si>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</si>
  <si>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ZL789</t>
  </si>
  <si>
    <t>Obvaz sterilní hotový č. 2 A4091360</t>
  </si>
  <si>
    <t>ZL790</t>
  </si>
  <si>
    <t>Obvaz sterilní hotový č. 3 A4101144</t>
  </si>
  <si>
    <t>ZD232</t>
  </si>
  <si>
    <t>Podkolenky antitrombotické pro imobilní pacienty mediven thrombexin L normální ANTICO TPS 26935</t>
  </si>
  <si>
    <t>ZL999</t>
  </si>
  <si>
    <t>Rychloobvaz 8 x 4 cm 001445510</t>
  </si>
  <si>
    <t>ZA649</t>
  </si>
  <si>
    <t>Set gázový 152 sterilní á 100 ks 1230111152</t>
  </si>
  <si>
    <t>ZA444</t>
  </si>
  <si>
    <t>Tampon nesterilní stáčený 20 x 19 cm bez RTG nití bal. á 100 ks 1320300404</t>
  </si>
  <si>
    <t>ZF076</t>
  </si>
  <si>
    <t>Tampon sterilní stáčený 19 x 20 cm / 3 ks 0444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</si>
  <si>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</si>
  <si>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</si>
  <si>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</si>
  <si>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</si>
  <si>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</si>
  <si>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</si>
  <si>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</si>
  <si>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</si>
  <si>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ZA067</t>
  </si>
  <si>
    <t>Verba č. 3 - břišní pás 85 - 95 cm 932533</t>
  </si>
  <si>
    <t>ZA066</t>
  </si>
  <si>
    <t>Verba č. 4 - břišní pás 95 - 105 cm 932534</t>
  </si>
  <si>
    <t>ZA065</t>
  </si>
  <si>
    <t>Verba č. 5 - břišní pás 105 - 115 cm 932535</t>
  </si>
  <si>
    <t>50115060</t>
  </si>
  <si>
    <t>ZPr - ostatní (Z503)</t>
  </si>
  <si>
    <t>ZD151</t>
  </si>
  <si>
    <t>Ambuvak pro dospělé vak 1,5 l 7152000</t>
  </si>
  <si>
    <t>ZN618</t>
  </si>
  <si>
    <t>Brýle kyslíkové pro dospělé bal. á 100 ks A0100</t>
  </si>
  <si>
    <t>ZK977</t>
  </si>
  <si>
    <t>Cévka odsávací CH14 s přerušovačem sání P01173a</t>
  </si>
  <si>
    <t>ZA690</t>
  </si>
  <si>
    <t>Čepelka skalpelová 10 BB510</t>
  </si>
  <si>
    <t>ZB771</t>
  </si>
  <si>
    <t>Držák jehly základní 450201</t>
  </si>
  <si>
    <t>ZC498</t>
  </si>
  <si>
    <t>Držák močových sáčků UH 800800100</t>
  </si>
  <si>
    <t>ZB844</t>
  </si>
  <si>
    <t>Esmarch 60 x 1250 KVS 06125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</si>
  <si>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</si>
  <si>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</si>
  <si>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</si>
  <si>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</si>
  <si>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</si>
  <si>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</si>
  <si>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Hadička spojovací Gamaplus HS 1,8 x 1800 LL NO DOP 606304-ND</t>
  </si>
  <si>
    <t>Hadička spojovací Gamaplus HS 1,8 x 450 LL NO DOP 606301-ND</t>
  </si>
  <si>
    <t>ZF973</t>
  </si>
  <si>
    <t>Hadička tlaková spojovací unicath 1,5 mm x   25 cm LL na obou koncích male-male bal. á 40 ks PN 1202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</si>
  <si>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</si>
  <si>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</si>
  <si>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</si>
  <si>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</si>
  <si>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</si>
  <si>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</si>
  <si>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</si>
  <si>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</si>
  <si>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</si>
  <si>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</si>
  <si>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</si>
  <si>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</si>
  <si>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</si>
  <si>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</si>
  <si>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</si>
  <si>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</si>
  <si>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ZK884</t>
  </si>
  <si>
    <t>Kohout trojcestný discofix modrý 4095111</t>
  </si>
  <si>
    <t>ZO372</t>
  </si>
  <si>
    <t>Konektor bezjehlový OptiSyte JIM:JSM4001</t>
  </si>
  <si>
    <t>ZO086</t>
  </si>
  <si>
    <t>Konektor flocare na sondu Luer NOVÝ 30 ks 589733</t>
  </si>
  <si>
    <t>ZP163</t>
  </si>
  <si>
    <t>Konektor flocare stupňový pro sondu typu ENLock/sondu s kónusovým konektorem bal. á 30 ks 589828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</si>
  <si>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</si>
  <si>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</si>
  <si>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</si>
  <si>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</si>
  <si>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ZD903</t>
  </si>
  <si>
    <t>Kontejner+ lopatka 30 ml nesterilní FLME25133</t>
  </si>
  <si>
    <t>ZB103</t>
  </si>
  <si>
    <t>Láhev k odsávačce flovac 2l hadice 1,8 m 000-036-021</t>
  </si>
  <si>
    <t>ZC059</t>
  </si>
  <si>
    <t>Láhev redon drenofast 400 ml-kompletní bal. á 40 ks 28 400</t>
  </si>
  <si>
    <t>ZN692</t>
  </si>
  <si>
    <t>Lanceta Solace modrá bezpečnostní 26G/1,8 mm bal. á 100 ks NT-PA26-100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</si>
  <si>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</si>
  <si>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</si>
  <si>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</si>
  <si>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</si>
  <si>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</si>
  <si>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</si>
  <si>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</si>
  <si>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</si>
  <si>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</si>
  <si>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1483</t>
  </si>
  <si>
    <t>ZL688</t>
  </si>
  <si>
    <t>Proužky Accu-Check Inform IIStrip 50 EU1 á 50 ks 05942861041</t>
  </si>
  <si>
    <t>ZB557</t>
  </si>
  <si>
    <t>Přechodka adapter combifix rekord - luer 4090306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</si>
  <si>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</si>
  <si>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</si>
  <si>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</si>
  <si>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</si>
  <si>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</si>
  <si>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</si>
  <si>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</si>
  <si>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</si>
  <si>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ZP393</t>
  </si>
  <si>
    <t>Set Flocare gravity pack set ENFit 586460</t>
  </si>
  <si>
    <t>ZA969</t>
  </si>
  <si>
    <t>Set pro gravitační výživu flocare - gravity pack set - transition 586459 ( APA 3227106)</t>
  </si>
  <si>
    <t>Set pro gravitační výživu flocare - gravity pack set - transition 586459 ( APA 3227106) již se nevyrábí</t>
  </si>
  <si>
    <t>ZD616</t>
  </si>
  <si>
    <t>Set sterilní pro močovou katetrizaci+ aqua permanent 4 Mediset bal. á 54 ks 753882</t>
  </si>
  <si>
    <t>ZB407</t>
  </si>
  <si>
    <t>Sonda gastrojejunální VANKEMMEL bal. á 5 ks LA6218</t>
  </si>
  <si>
    <t>ZJ695</t>
  </si>
  <si>
    <t>Sonda žaludeční CH14 1200 mm s RTG linkou bal. á 50 ks 412014</t>
  </si>
  <si>
    <t>ZJ696</t>
  </si>
  <si>
    <t>Sonda žaludeční CH18 1200 mm s RTG linkou bal. á 30 ks 412018</t>
  </si>
  <si>
    <t>ZB303</t>
  </si>
  <si>
    <t>Spojka asymetrická 4 x 7 mm 60.21.00 (120 420)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</si>
  <si>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</si>
  <si>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</si>
  <si>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</si>
  <si>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</si>
  <si>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</si>
  <si>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</si>
  <si>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</si>
  <si>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</si>
  <si>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</si>
  <si>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</si>
  <si>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</si>
  <si>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</si>
  <si>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</si>
  <si>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</si>
  <si>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</si>
  <si>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</si>
  <si>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</si>
  <si>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</si>
  <si>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</si>
  <si>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</si>
  <si>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</si>
  <si>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9151125S</t>
  </si>
  <si>
    <t>Stříkačka inzulinová omnican 0,5 ml 100j s jehlou 30 G bal. á 100 ks 9151125S</t>
  </si>
  <si>
    <t>ZA964</t>
  </si>
  <si>
    <t>Stříkačka janett 3-dílná 60 ml sterilní vyplachovací 050ML3CZ-CEW (MRG564)</t>
  </si>
  <si>
    <t>ZB689</t>
  </si>
  <si>
    <t>Trokar hrudní redax F18 atraumatický bal. á 10 ks 21118</t>
  </si>
  <si>
    <t>ZK353</t>
  </si>
  <si>
    <t>Trokar hrudní redax F20 atraumatický bal. á 10 ks 21120</t>
  </si>
  <si>
    <t>ZJ727</t>
  </si>
  <si>
    <t>Trokar hrudní redax F24 atraumatický bal. á 10 ks 21124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</si>
  <si>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</si>
  <si>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</si>
  <si>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</si>
  <si>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</si>
  <si>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ZP822</t>
  </si>
  <si>
    <t>Uzávěr dezinfekční CUROS k bezjehlovému vstupu se 70% IPA bal. á 250 ks CFF10-250R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</si>
  <si>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</si>
  <si>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</si>
  <si>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</si>
  <si>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</si>
  <si>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</si>
  <si>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</si>
  <si>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</si>
  <si>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</si>
  <si>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</si>
  <si>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</si>
  <si>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</si>
  <si>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</si>
  <si>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</si>
  <si>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</si>
  <si>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</si>
  <si>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</si>
  <si>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</si>
  <si>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</si>
  <si>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</si>
  <si>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</si>
  <si>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</si>
  <si>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</si>
  <si>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</si>
  <si>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</si>
  <si>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</si>
  <si>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</si>
  <si>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</si>
  <si>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</si>
  <si>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</si>
  <si>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</si>
  <si>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</si>
  <si>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</si>
  <si>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</si>
  <si>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</si>
  <si>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</si>
  <si>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</si>
  <si>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</si>
  <si>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</si>
  <si>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</si>
  <si>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</si>
  <si>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</si>
  <si>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</si>
  <si>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</si>
  <si>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</si>
  <si>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</si>
  <si>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</si>
  <si>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</si>
  <si>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</si>
  <si>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</si>
  <si>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</si>
  <si>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</si>
  <si>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</si>
  <si>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</si>
  <si>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</si>
  <si>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</si>
  <si>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</si>
  <si>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</si>
  <si>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</si>
  <si>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</si>
  <si>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</si>
  <si>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</si>
  <si>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</si>
  <si>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</si>
  <si>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</si>
  <si>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</si>
  <si>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</si>
  <si>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</si>
  <si>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</si>
  <si>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</si>
  <si>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50115070</t>
  </si>
  <si>
    <t>ZPr - katetry ostatní (Z513)</t>
  </si>
  <si>
    <t>ZE027</t>
  </si>
  <si>
    <t>Katetr CVC 1 lumen 5 Fr x 30 cm certofix mono ECO 330 bal. á 10 ks 4160282E</t>
  </si>
  <si>
    <t>ZD848</t>
  </si>
  <si>
    <t>Katetr CVC 2 lumen 7 Fr x 30 cm certofix duo ECO 730 á 10 ks 4162307E</t>
  </si>
  <si>
    <t>50115079</t>
  </si>
  <si>
    <t>ZPr - internzivní péče (Z542)</t>
  </si>
  <si>
    <t>ZL423</t>
  </si>
  <si>
    <t>Hadice odsávací sterilní SERRES s koncovkami CH 26, bal. 20 ks délka 3 m FFM CT4032, CT-4034</t>
  </si>
  <si>
    <t>ZC066</t>
  </si>
  <si>
    <t>Kádinka nízká s výlevkou sklo 100 ml (213-1045) KAVA632417010100</t>
  </si>
  <si>
    <t>ZC065</t>
  </si>
  <si>
    <t>Kapilára heparin sodný 140 ul / 1,2 x 125 mm + drátek sklo 125/140</t>
  </si>
  <si>
    <t>Fixace k CVC a PICC 3604MCS-TA-1 (3303MCS-TA-1)</t>
  </si>
  <si>
    <t>ZL978</t>
  </si>
  <si>
    <t>Kanystr renasys GO 300 ml 66800914</t>
  </si>
  <si>
    <t>ZL977</t>
  </si>
  <si>
    <t>Kanystr renasys GO 750 ml 66800916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</si>
  <si>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</si>
  <si>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</si>
  <si>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</si>
  <si>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</si>
  <si>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</si>
  <si>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</si>
  <si>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</si>
  <si>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</si>
  <si>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</si>
  <si>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</si>
  <si>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</si>
  <si>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</si>
  <si>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ZA458</t>
  </si>
  <si>
    <t>Kompresa vliwazel 20 x 40/50 ks nesterilní 30436</t>
  </si>
  <si>
    <t>ZP200</t>
  </si>
  <si>
    <t>Krytí - roztok na ošetření ran Aqvitox D s rozprašovačem 500 ml 002745710</t>
  </si>
  <si>
    <t>Krytí gelové hydrokoloidní Flamigel 250 ml 1002-C</t>
  </si>
  <si>
    <t>ZC843</t>
  </si>
  <si>
    <t>Krytí hemostatické gelitacel 5 x 7 cm GC-507 bal. á 15 ks 742532</t>
  </si>
  <si>
    <t>ZL662</t>
  </si>
  <si>
    <t>Krytí mastný tyl pharmatull   5 x   5 cm bal. á 10 ks P-Tull5050</t>
  </si>
  <si>
    <t>ZE748</t>
  </si>
  <si>
    <t>Krytí melgisorb Ag alginátové absorpční 10 x 10 cm bal. á 10 ks 256105</t>
  </si>
  <si>
    <t>ZO863</t>
  </si>
  <si>
    <t>Krytí mepilex border flex 13,5 x 16,5 cm bal. á 5 ks 283370</t>
  </si>
  <si>
    <t>ZE486</t>
  </si>
  <si>
    <t>Krytí mepilex border lite 4 x 5 cm bal. á 10 ks 281000</t>
  </si>
  <si>
    <t>ZD633</t>
  </si>
  <si>
    <t>Krytí mepilex border sacrum 18 x 18 cm bal. á 5 ks 282000-01</t>
  </si>
  <si>
    <t>ZA505</t>
  </si>
  <si>
    <t>Krytí mepore film 15 x 20 cm bal. á 10 ks 273000-02</t>
  </si>
  <si>
    <t>ZB974</t>
  </si>
  <si>
    <t>Krytí prontosan Gel wound hydrogel x 250 gr 400508</t>
  </si>
  <si>
    <t>ZC702</t>
  </si>
  <si>
    <t>Krytí tegaderm 6,0 cm x 7,0 cm bal. á 100 ks 1624W</t>
  </si>
  <si>
    <t>ZA562</t>
  </si>
  <si>
    <t>Náplast cosmopor i. v. 6 x 8 cm bal. á 50 ks 9008054</t>
  </si>
  <si>
    <t>ZB404</t>
  </si>
  <si>
    <t>Náplast cosmos 8 cm x 1 m 5403353</t>
  </si>
  <si>
    <t>ZE483</t>
  </si>
  <si>
    <t>Náplast D-Fix (easi-v) transparentní fixace perif. a centr. ven. k  (49-664-M) 70.700.41.071</t>
  </si>
  <si>
    <t>ZA450</t>
  </si>
  <si>
    <t>Náplast omniplast 1,25 cm x 9,1 m 9004520</t>
  </si>
  <si>
    <t>ZF454</t>
  </si>
  <si>
    <t>Obinadlo elastické lenkideal krátkotažné 12 cm x 5 m bal. á 10 ks 19584</t>
  </si>
  <si>
    <t>ZC352</t>
  </si>
  <si>
    <t>Obinadlo elastické universalní 12 cm x 10 m bal. á 12 ks 1320200207</t>
  </si>
  <si>
    <t>ZA330</t>
  </si>
  <si>
    <t>Obinadlo fixa crep   8 cm x 4 m 1323100103</t>
  </si>
  <si>
    <t>ZA008</t>
  </si>
  <si>
    <t>Obvaz elastický síťový pruban č. 10 427310</t>
  </si>
  <si>
    <t>ZA437</t>
  </si>
  <si>
    <t>Obvaz elastický síťový pruban č. 14 427314</t>
  </si>
  <si>
    <t>ZL973</t>
  </si>
  <si>
    <t>Pěna renasys-F střední set (M) 66800795</t>
  </si>
  <si>
    <t>ZL974</t>
  </si>
  <si>
    <t>Pěna renasys-F velký set (L) 66800796</t>
  </si>
  <si>
    <t>ZA638</t>
  </si>
  <si>
    <t>Set kardio 1 bal. á 35 ks 41026</t>
  </si>
  <si>
    <t>ZA577</t>
  </si>
  <si>
    <t>Set rouškovací Certofix pro CVC bal á 10 ks 291832</t>
  </si>
  <si>
    <t>ZA443</t>
  </si>
  <si>
    <t>Šátek trojcípý NT 136 x 96 x 96 cm 20002</t>
  </si>
  <si>
    <t>ZN473</t>
  </si>
  <si>
    <t>Vata obvazová 200 g nesterilní skládaná 1321900103</t>
  </si>
  <si>
    <t>ZA530</t>
  </si>
  <si>
    <t>Vložky hygienické samu 7162212</t>
  </si>
  <si>
    <t>ZC680</t>
  </si>
  <si>
    <t>Drén Easy Flow 12 mm/30 cm 97.816.92.143</t>
  </si>
  <si>
    <t>ZA737</t>
  </si>
  <si>
    <t>Filtr mini spike modrý 4550234</t>
  </si>
  <si>
    <t>ZH817</t>
  </si>
  <si>
    <t>Katetr močový foley CH18 180605-000180</t>
  </si>
  <si>
    <t>ZO182</t>
  </si>
  <si>
    <t>Katetr močový foley pro měření teploty 14 Fr 2- cestný silikonový MN-0114</t>
  </si>
  <si>
    <t>ZO181</t>
  </si>
  <si>
    <t>Katetr močový foley pro měření teploty 16 Fr 2- cestný silikonový MN-0116</t>
  </si>
  <si>
    <t>ZC132</t>
  </si>
  <si>
    <t>Láhev 2,00 l vsazovací uzávěr s víkem 100 000-030-130(111-888-201)</t>
  </si>
  <si>
    <t>ZB671</t>
  </si>
  <si>
    <t>Láhev zvlhčovače 0,25 l autoklávovatelný P00442</t>
  </si>
  <si>
    <t>ZN206</t>
  </si>
  <si>
    <t>Lopatka ústní dřevěná lékařská sterilní 150 x 17 mm bal. á 5 x 100 ks 4002/SG/CS/L</t>
  </si>
  <si>
    <t>Lopatka ústní dřevěná lékařská sterilní 150 x 17 mm bal. á 500 ks 4002/SG/CS/L</t>
  </si>
  <si>
    <t>ZA897</t>
  </si>
  <si>
    <t>Nůž na stehy sterilní  krátký bal. á 100 ks 11.000.00.010</t>
  </si>
  <si>
    <t>ZA896</t>
  </si>
  <si>
    <t>Nůž na stehy sterilní dlouhý bal. á 100 ks 11.000.00.020</t>
  </si>
  <si>
    <t>ZB963</t>
  </si>
  <si>
    <t>Pinzeta anatomická úzká 145 mm B397114920019</t>
  </si>
  <si>
    <t>ZB949</t>
  </si>
  <si>
    <t>Pinzeta UH sterilní HAR478 165 (HAR999565)</t>
  </si>
  <si>
    <t>ZP509</t>
  </si>
  <si>
    <t>Pinzeta UH sterilní I0600</t>
  </si>
  <si>
    <t>ZB369</t>
  </si>
  <si>
    <t>Sáček kolostomický draina S large 300 ml bal. á 20 ks H28556U</t>
  </si>
  <si>
    <t>ZA364</t>
  </si>
  <si>
    <t>Sáček kolostomický draina S mini 75 mm á 30 ks H08560U</t>
  </si>
  <si>
    <t>ZA967</t>
  </si>
  <si>
    <t>Set flocare 800 Pack Transition nový pro enter. vaky ( APA 3227171) 586511</t>
  </si>
  <si>
    <t>Set flocare 800 Pack Transition nový pro enter. vaky ( APA 3386175) 586512</t>
  </si>
  <si>
    <t>ZD882</t>
  </si>
  <si>
    <t>Spojka symetrická 3-5 mm 881.33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</si>
  <si>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</si>
  <si>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</si>
  <si>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</si>
  <si>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</si>
  <si>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ZO810</t>
  </si>
  <si>
    <t>Stříkačka injekční předplněná 0,9% 5 ml Omniflush bal. á 100 ks EM3513575</t>
  </si>
  <si>
    <t>ZO765</t>
  </si>
  <si>
    <t>Stříkačka injekční předplněná 0,9% NaCl 10 ml Omniflush bal. á 100 ks EM3513576- přechodně uzavřena , cena</t>
  </si>
  <si>
    <t>ZB066</t>
  </si>
  <si>
    <t>Stříkačka janett 3-dílná 100 ml sterilní vyplachovací adaptér TS-100ML( PLS1710)</t>
  </si>
  <si>
    <t>ZA791</t>
  </si>
  <si>
    <t>Stříkačka janett 3-dílná 150 ml sterilní vyplachovací KDM870822</t>
  </si>
  <si>
    <t>ZC900</t>
  </si>
  <si>
    <t>Systém odsávací hi-vac 200 ml-komplet bal. á 60 ks 05.000.22.801</t>
  </si>
  <si>
    <t>ZO767</t>
  </si>
  <si>
    <t>Uzávěr dezinfekční SwabCap k bezjehlovému vstupu se 70% IPA bal. á 200 ks EMSCXT3</t>
  </si>
  <si>
    <t>ZC872</t>
  </si>
  <si>
    <t>Zátka ke kapiláře 140 ul</t>
  </si>
  <si>
    <t>ZB762</t>
  </si>
  <si>
    <t>Zkumavka červená 6 ml 456092</t>
  </si>
  <si>
    <t>ZB763</t>
  </si>
  <si>
    <t>Zkumavka červená 9 ml 455092</t>
  </si>
  <si>
    <t>ZO939</t>
  </si>
  <si>
    <t>Zkumavka liquor PP 10 ml 15,3 x 92 ml šroubovací víčko sterilní s popisem bal.á 100 ks 62.610.018</t>
  </si>
  <si>
    <t>ZE079</t>
  </si>
  <si>
    <t>Set transfúzní non PVC s odvzdušněním a bakteriálním filtrem ZAR-I-TS</t>
  </si>
  <si>
    <t>ZA834</t>
  </si>
  <si>
    <t>Jehla injekční 0,7 x 40 mm černá 4660021</t>
  </si>
  <si>
    <t>ZN040</t>
  </si>
  <si>
    <t>Rukavice operační gammex latex PF bez pudru 8,5 330048085</t>
  </si>
  <si>
    <t>ZB818</t>
  </si>
  <si>
    <t>Katetr CVC 3 lumen 7 Fr x 20 cm certofix protect trio V720 bal. á 10 ks 4163214P</t>
  </si>
  <si>
    <t>Katetr CVC 3 lumen 7 Fr x 20 cm certofix protect trio V720 bal. á 10 ks 4163214P - (platí karta ZC615)</t>
  </si>
  <si>
    <t>ZC615</t>
  </si>
  <si>
    <t>Katetr CVC 3 lumen 7 Fr x 20 cm certofix trio V720 bal. á 10 ks 4163214P</t>
  </si>
  <si>
    <t>ZB751</t>
  </si>
  <si>
    <t>Hadice PVC 8/12 á 30 m P00468</t>
  </si>
  <si>
    <t>ZN620</t>
  </si>
  <si>
    <t>Maska kyslíková dospělá s nebulizací a hadičkou 2 m bal. á 100 ks A0400</t>
  </si>
  <si>
    <t>ZA453</t>
  </si>
  <si>
    <t>Kompresa vliwazel 10 x 20 nesterilní 30431</t>
  </si>
  <si>
    <t>Kompresa vliwazel 10 x 20 nesterilní bal. á 25 ks 30431</t>
  </si>
  <si>
    <t>ZP306</t>
  </si>
  <si>
    <t>Krytí  - gelové na rány  DebriEcaSan aquagel 500 ml 2510197</t>
  </si>
  <si>
    <t>ZD746</t>
  </si>
  <si>
    <t>Krytí atrauman Ag 10 x 10 cm bal. á 3 ks 499572</t>
  </si>
  <si>
    <t>ZO080</t>
  </si>
  <si>
    <t>Krytí biokeramické WoundEx 6 x 10 cm bal. á 5 ks 2664911 (1230711113)</t>
  </si>
  <si>
    <t>ZK405</t>
  </si>
  <si>
    <t>Krytí hemostatické gelitaspon standard 80 x 50 mm x 10 mm bal. á 10 ks A2107861</t>
  </si>
  <si>
    <t>ZA621</t>
  </si>
  <si>
    <t>Krytí hydroclean (tenderwet 24 active kulatý-609210) 4 cm bal. á 10 ks 609303</t>
  </si>
  <si>
    <t>ZA486</t>
  </si>
  <si>
    <t>Krytí mastný tyl jelonet   5 x 5 cm á 50 ks 7403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</si>
  <si>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</si>
  <si>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</si>
  <si>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</si>
  <si>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</si>
  <si>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</si>
  <si>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</si>
  <si>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</si>
  <si>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</si>
  <si>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ZC550</t>
  </si>
  <si>
    <t>Krytí mepilex silikonový Ag 10 x 10 cm bal. á 5 ks 287110-00</t>
  </si>
  <si>
    <t>ZO458</t>
  </si>
  <si>
    <t>Krytí mepilex transfer Ag 10 x 12,5 cm bal. á 5 ks 394100-00</t>
  </si>
  <si>
    <t>ZO128</t>
  </si>
  <si>
    <t>Krytí roztok  k výplachu a čištění ran ActiMaris Sensitiv 1000 ml 3098119</t>
  </si>
  <si>
    <t>ZA532</t>
  </si>
  <si>
    <t>Krytí suprasorb F 15 cm x 10 m role nesterilní foliový obvaz 20469</t>
  </si>
  <si>
    <t>ZA595</t>
  </si>
  <si>
    <t>Krytí tegaderm 6,0 cm x 7,0 cm bal. á 100 ks s výřezem 1623W</t>
  </si>
  <si>
    <t>ZA507</t>
  </si>
  <si>
    <t>Krytí tegaderm 8,5 cm x 10,5 cm bal. á 50 ks s výřezem 1635</t>
  </si>
  <si>
    <t>ZD332</t>
  </si>
  <si>
    <t>Náplast microfoam 2,50 cm x 5,00 m bal. á 12 ks 1528-1</t>
  </si>
  <si>
    <t>ZA419</t>
  </si>
  <si>
    <t>Náplast octacare cotton tape- betaplast 10 cm x 5 m (510W) 10510</t>
  </si>
  <si>
    <t>ZF352</t>
  </si>
  <si>
    <t>Náplast transpore bílá 2,50 cm x 9,14 m bal. á 12 ks 1534-1</t>
  </si>
  <si>
    <t>ZN475</t>
  </si>
  <si>
    <t>Obinadlo elastické universal   8 cm x 5 m 1323100312</t>
  </si>
  <si>
    <t>ZN478</t>
  </si>
  <si>
    <t>Obinadlo elastické universal 10 cm x 5 m 1323100313</t>
  </si>
  <si>
    <t>ZL997</t>
  </si>
  <si>
    <t>Obinadlo hyrofilní sterilní 10 cm x 5 m  004310174</t>
  </si>
  <si>
    <t>ZA576</t>
  </si>
  <si>
    <t>Set sterilní pro močovou katetrizaci Mediset bal. á 10 ks 4552710</t>
  </si>
  <si>
    <t>ZL987</t>
  </si>
  <si>
    <t>Soft port 69 cm s koncovkou 15 x 10 cm 66800799</t>
  </si>
  <si>
    <t>ZD237</t>
  </si>
  <si>
    <t>Sprej argogen 125 ml SIGNO-1268500001</t>
  </si>
  <si>
    <t>ZD212</t>
  </si>
  <si>
    <t>Brýle kyslíkové pro dospělé 1,8 m standard 1161000/L</t>
  </si>
  <si>
    <t>ZK978</t>
  </si>
  <si>
    <t>Cévka odsávací CH16 s přerušovačem sání P01175a</t>
  </si>
  <si>
    <t>ZK979</t>
  </si>
  <si>
    <t>Cévka odsávací CH18 s přerušovačem sání P01177a</t>
  </si>
  <si>
    <t>ZI496</t>
  </si>
  <si>
    <t>Elektroda defibrilační pro dospělé QC 11996-000017</t>
  </si>
  <si>
    <t>ZI879</t>
  </si>
  <si>
    <t>Extraktor kožních svorek Leukosan bal. á 20 ks 72615</t>
  </si>
  <si>
    <t>ZD945</t>
  </si>
  <si>
    <t>Filtr bakteriální a virový 1344000S</t>
  </si>
  <si>
    <t>ZN296</t>
  </si>
  <si>
    <t>Hadička spojovací Gamaplus 1,8 x 450 UNIV NO DOP 606306-ND</t>
  </si>
  <si>
    <t>ZB449</t>
  </si>
  <si>
    <t>Kanyla ET 7,0 s manžetou 9570E</t>
  </si>
  <si>
    <t>ZB387</t>
  </si>
  <si>
    <t>Kanyla ET 8,0 s manžetou 9480E</t>
  </si>
  <si>
    <t>ZB330</t>
  </si>
  <si>
    <t>Kanyla ET 8,0 s manžetou bal. á 10 ks 112482-000080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</si>
  <si>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</si>
  <si>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</si>
  <si>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</si>
  <si>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</si>
  <si>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ZB553</t>
  </si>
  <si>
    <t>Láhev redon hi-vac 400 ml-kompletní 05.000.22.803</t>
  </si>
  <si>
    <t>ZA831</t>
  </si>
  <si>
    <t>Rourka rektální CH20 délka 40 cm 19-20.100</t>
  </si>
  <si>
    <t>ZC906</t>
  </si>
  <si>
    <t>Škrtidlo se sponou pro dospělé 25 x 500 mm KVS25500</t>
  </si>
  <si>
    <t>ZB774</t>
  </si>
  <si>
    <t>Zkumavka červená 5 ml gel 456071</t>
  </si>
  <si>
    <t>ZB824</t>
  </si>
  <si>
    <t>Zvlhčovač TR 200 trvalý + víko šroub. 000-070-000</t>
  </si>
  <si>
    <t>ZD833</t>
  </si>
  <si>
    <t>Jehla vakuová 25 mm zelená 450072</t>
  </si>
  <si>
    <t>ZK477</t>
  </si>
  <si>
    <t>Rukavice operační latexové s pudrem ansell, vasco surgical powderet vel. 8 6035542 (303506EU)</t>
  </si>
  <si>
    <t>ZE069</t>
  </si>
  <si>
    <t>Katetr CVC 1 lumen 5 Fr x 20 cm certofix mono ECO 320 bal. á 10 ks 4160258E</t>
  </si>
  <si>
    <t>ZN624</t>
  </si>
  <si>
    <t>Kohout trojcestný modrý bal. á 50 ks E0502(773475M)</t>
  </si>
  <si>
    <t>ZD011</t>
  </si>
  <si>
    <t>Maska aerosolová pro dospělé 1103000</t>
  </si>
  <si>
    <t>ZC772</t>
  </si>
  <si>
    <t>Maska kyslíková pro dospělé uchycení gumičkou 13101</t>
  </si>
  <si>
    <t>ZB173</t>
  </si>
  <si>
    <t>Maska kyslíková s hadičkou a nosní svorkou dospělá H-103013</t>
  </si>
  <si>
    <t>ZA413</t>
  </si>
  <si>
    <t>Kompresa gáza 10 x 10 cm/100 ks nesterilní 06003</t>
  </si>
  <si>
    <t>ZD668</t>
  </si>
  <si>
    <t>Kompresa gáza 10 x 10 cm/5 ks sterilní 1325019275</t>
  </si>
  <si>
    <t>ZA551</t>
  </si>
  <si>
    <t>Kompresa gáza 10 x 20 cm/3 ks sterilní karton á 1200 ks 26016</t>
  </si>
  <si>
    <t>ZA557</t>
  </si>
  <si>
    <t>Kompresa gáza 10 x 20 cm/5 ks sterilní 26013</t>
  </si>
  <si>
    <t>ZC727</t>
  </si>
  <si>
    <t>Kompresa gáza sterilkompres 5 x 5 cm/5 ks sterilní bal. á 125 ks v krabičce 1324919255</t>
  </si>
  <si>
    <t>ZD740</t>
  </si>
  <si>
    <t>Kompresa gáza sterilkompres 7,5 x 7,5 cm/5 ks sterilní 1325019265(1230119225)</t>
  </si>
  <si>
    <t>ZA146</t>
  </si>
  <si>
    <t>Krytí askina calgitrol pasta 15 g bal. á 5 ks 6241505</t>
  </si>
  <si>
    <t>ZN814</t>
  </si>
  <si>
    <t>Krytí gelové na rány ActiMaris bal. á 20g 3097749</t>
  </si>
  <si>
    <t>ZA798</t>
  </si>
  <si>
    <t>Krytí hemostatické traumacel P 2g ks bal. 1 ks zásyp 10120</t>
  </si>
  <si>
    <t>ZA550</t>
  </si>
  <si>
    <t>Krytí hydrogelové nu-gel 25 g bal. á 6 ks MNG425</t>
  </si>
  <si>
    <t>ZC585</t>
  </si>
  <si>
    <t>Krytí i.v. kanyl fixační transafix 6 x 8 cm, bal.á 200 ks 8900 001</t>
  </si>
  <si>
    <t>ZA471</t>
  </si>
  <si>
    <t>Náplast curaplast poinjekční bal. á 250 ks 30625</t>
  </si>
  <si>
    <t>ZF714</t>
  </si>
  <si>
    <t>Náplast derma plast sensitive spots pr.22 mm bal. á 200 ks 535382</t>
  </si>
  <si>
    <t>ZA318</t>
  </si>
  <si>
    <t>Náplast transpore 1,25 cm x 9,14 m 1527-0</t>
  </si>
  <si>
    <t>ZF351</t>
  </si>
  <si>
    <t>Náplast transpore bílá 1,25 cm x 9,14 m bal. á 24 ks 1534-0</t>
  </si>
  <si>
    <t>ZK759</t>
  </si>
  <si>
    <t>Náplast water resistant cosmos bal. á 20 ks (10+10) 5351233</t>
  </si>
  <si>
    <t>ZE078</t>
  </si>
  <si>
    <t>Obinadlo elastické idealflex krátkotažné 10 cm x 5 m bal. á 10 ks 931323</t>
  </si>
  <si>
    <t>ZN477</t>
  </si>
  <si>
    <t>Obinadlo elastické universal 12 cm x 5 m 1323100314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</si>
  <si>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</si>
  <si>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</si>
  <si>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</si>
  <si>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</si>
  <si>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ZN321</t>
  </si>
  <si>
    <t>Obvaz elastický síťový CareFix Head velikost L bal. á 10 ks 0170 L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</si>
  <si>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</si>
  <si>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</si>
  <si>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</si>
  <si>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</si>
  <si>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</si>
  <si>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</si>
  <si>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</si>
  <si>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</si>
  <si>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</si>
  <si>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</si>
  <si>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ZA604</t>
  </si>
  <si>
    <t>Tyčinka vatová sterilní jednotlivě balalená bal. á 1000 ks 5100/SG/CS</t>
  </si>
  <si>
    <t>ZA210</t>
  </si>
  <si>
    <t>Cévka vyživovací CV-01 GAM646957</t>
  </si>
  <si>
    <t>ZA952</t>
  </si>
  <si>
    <t>Cryospray 200 40-0110-00</t>
  </si>
  <si>
    <t>ZC751</t>
  </si>
  <si>
    <t>Čepelka skalpelová 11 BB511</t>
  </si>
  <si>
    <t>ZC752</t>
  </si>
  <si>
    <t>Čepelka skalpelová 15 BB515</t>
  </si>
  <si>
    <t>ZB686</t>
  </si>
  <si>
    <t>Drén plochý bal. á 10 ks 97.816.92.135</t>
  </si>
  <si>
    <t>ZN250</t>
  </si>
  <si>
    <t>Držák skalpelových čepelek č. 4 PL87-104</t>
  </si>
  <si>
    <t>Esmarch - pryžové obinadlo 60 x 1250 KVS 06125</t>
  </si>
  <si>
    <t>Extraktor kožních svorek Leukosan 72615</t>
  </si>
  <si>
    <t>ZA709</t>
  </si>
  <si>
    <t>Katetr močový foley 22CH bal. á 12 ks 1575-02</t>
  </si>
  <si>
    <t>ZB956</t>
  </si>
  <si>
    <t>Nádoba na histologický mat. s pufrovaným formalínem HISTOFOR 125 ml bal. á 35 ks BFS-125</t>
  </si>
  <si>
    <t>ZH809</t>
  </si>
  <si>
    <t>Nádoba na histologický mat. s pufrovaným formalínem HISTOFOR 40 ml bal. á 100 ks BFS-40</t>
  </si>
  <si>
    <t>ZF192</t>
  </si>
  <si>
    <t>Nádoba na kontaminovaný odpad 4 l 15-0004</t>
  </si>
  <si>
    <t>ZF911</t>
  </si>
  <si>
    <t>Nůžky oční rovné 105 mm B397113920043</t>
  </si>
  <si>
    <t>ZM710</t>
  </si>
  <si>
    <t>Nůžky rovné chirurgické špičaté 150 mm 397113080020</t>
  </si>
  <si>
    <t>ZM550</t>
  </si>
  <si>
    <t>Peán zahnutý mosqito 125 mm B397115910082</t>
  </si>
  <si>
    <t>ZE316</t>
  </si>
  <si>
    <t>Stojan na zkumavky pro 50 zkumavek pr. 17 mm 2393</t>
  </si>
  <si>
    <t>ZK798</t>
  </si>
  <si>
    <t>Zátka combi modrá 4495152</t>
  </si>
  <si>
    <t>ZB758</t>
  </si>
  <si>
    <t>Zkumavka 9 ml K3 edta NR 455036</t>
  </si>
  <si>
    <t>ZB761</t>
  </si>
  <si>
    <t>Zkumavka červená 4 ml 454092</t>
  </si>
  <si>
    <t>ZE468</t>
  </si>
  <si>
    <t>Zkumavka koagulace modrá Quick 1 ml 454320</t>
  </si>
  <si>
    <t>50115064</t>
  </si>
  <si>
    <t>ZPr - šicí materiál (Z529)</t>
  </si>
  <si>
    <t>ZD246</t>
  </si>
  <si>
    <t>Šití dafilon modrý 2/0 (3) bal. á 36 ks C0932361</t>
  </si>
  <si>
    <t>ZB134</t>
  </si>
  <si>
    <t>Šití dafilon modrý 3/0 (2) bal. á 36 ks C0932213</t>
  </si>
  <si>
    <t>ZB217</t>
  </si>
  <si>
    <t>Šití dafilon modrý 3/0 (2) bal. á 36 ks C0932353</t>
  </si>
  <si>
    <t>ZB652</t>
  </si>
  <si>
    <t>Šití mersilene gr 0 bal. á 36 ks EH6855H</t>
  </si>
  <si>
    <t>ZB216</t>
  </si>
  <si>
    <t>Šití safil fialový 2/0 (3) bal. á 36 ks C1048051</t>
  </si>
  <si>
    <t>ZB210</t>
  </si>
  <si>
    <t>Šití safil fialový 3/0 (2) bal. á 36 ks C1048030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</si>
  <si>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</si>
  <si>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</si>
  <si>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</si>
  <si>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</si>
  <si>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</si>
  <si>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</si>
  <si>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ZM294</t>
  </si>
  <si>
    <t>Rukavice nitril sempercare bez p. XL bal. á 180 ks 30818</t>
  </si>
  <si>
    <t>ZE993</t>
  </si>
  <si>
    <t>Rukavice operační ansell sensi - touch vel. 6,5 bal. á 40 párů 8050152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</si>
  <si>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</si>
  <si>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</si>
  <si>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</si>
  <si>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</si>
  <si>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</si>
  <si>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</si>
  <si>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ZP020</t>
  </si>
  <si>
    <t>Rukavice operační latexové bez pudru sempermed derma PF vel. 8,0 39475</t>
  </si>
  <si>
    <t>ZC858</t>
  </si>
  <si>
    <t>Miska třecí drsná 211/1/0 8,1 cm JIZE211A/1/0</t>
  </si>
  <si>
    <t>ZC081</t>
  </si>
  <si>
    <t>Močoměr bez teploměru 710363</t>
  </si>
  <si>
    <t>ZC054</t>
  </si>
  <si>
    <t>Válec odměrný vysoký sklo 100 ml d713880</t>
  </si>
  <si>
    <t>Kompresa AB 10 x 10 cm/1 ks sterilní NT savá (1230114011) 1327114011</t>
  </si>
  <si>
    <t>Kompresa AB 15 x 25 cm/1 ks sterilní NT savá 1230114031</t>
  </si>
  <si>
    <t>ZA561</t>
  </si>
  <si>
    <t>Kompresa AB 20 x 40 cm/1 ks sterilní NT savá (1230114051) 1327114051</t>
  </si>
  <si>
    <t>Kompresa AB 20 x 40 cm/1 ks sterilní NT savá 1230114051</t>
  </si>
  <si>
    <t>ZK087</t>
  </si>
  <si>
    <t>Krém cavilon ochranný bariérový á 28 g bal. á 12 ks 3391E</t>
  </si>
  <si>
    <t>ZP328</t>
  </si>
  <si>
    <t>Krytí hemostatické traumacel FAM trium 2,5 x 5 cm bal. á 10 ks 10131</t>
  </si>
  <si>
    <t>ZP329</t>
  </si>
  <si>
    <t>Krytí hemostatické traumacel FAM trium 5 x 10 cm bal. á 10 ks 10132</t>
  </si>
  <si>
    <t>ZA545</t>
  </si>
  <si>
    <t>Krytí hydrogelové nu-gel s algin. 15 g bal. á 10 ks SYSMNG415EE</t>
  </si>
  <si>
    <t>ZA578</t>
  </si>
  <si>
    <t>Krytí hypergel 5 g bal. á 10 ks 360500-00</t>
  </si>
  <si>
    <t>ZF042</t>
  </si>
  <si>
    <t>Krytí mastný tyl jelonet 10 x 10 cm á 10 ks 7404</t>
  </si>
  <si>
    <t>Krytí melgisorb Ag alginátové absorpční 10 x 10 cm bal. á 10 ks 256100-00</t>
  </si>
  <si>
    <t>ZA537</t>
  </si>
  <si>
    <t>Krytí mepilex heel 13 x 20 cm bal. á 5 ks 288100-01</t>
  </si>
  <si>
    <t>ZN895</t>
  </si>
  <si>
    <t>Krytí reston nesterilní 10,0 cm x 5,0 cm x 5 m role 1563L</t>
  </si>
  <si>
    <t>ZL667</t>
  </si>
  <si>
    <t>Krytí tegaderm i.v. advanced 6,5 cm x 7,0 cm bal. á 400 ks 1683</t>
  </si>
  <si>
    <t>ZC885</t>
  </si>
  <si>
    <t>Náplast omnifix E 10 cm x 10 m 900650</t>
  </si>
  <si>
    <t>ZA525</t>
  </si>
  <si>
    <t>Normlgel 8 g bal. á 10 ks 371000-00 - již se nevyrábí</t>
  </si>
  <si>
    <t>ZN246</t>
  </si>
  <si>
    <t>Obvaz elastický síťový CareFix Tube StomaSafe Classic M bal. á 3 ks 5000 M</t>
  </si>
  <si>
    <t>ZN245</t>
  </si>
  <si>
    <t>Obvaz elastický síťový CareFix Tube StomaSafe Classic S bal. á 3 ks 5000 S</t>
  </si>
  <si>
    <t>ZA615</t>
  </si>
  <si>
    <t>Tampón cavilon 1 ml bal. á 25 ks 3343E</t>
  </si>
  <si>
    <t>ZA502</t>
  </si>
  <si>
    <t>Tampon nesterilní stáčený 30 x 60 cm 1320300406</t>
  </si>
  <si>
    <t>ZP168</t>
  </si>
  <si>
    <t>Adaptér CO2 IRMA jednorázový k plicnímu ventilátoru MONNAL T60 bal. á 5 ks KB020300-5</t>
  </si>
  <si>
    <t>ZB621</t>
  </si>
  <si>
    <t>Adaptér respiflo MN 1072</t>
  </si>
  <si>
    <t>Ambuvak pro dospělé vak 1,5 l komplet (maska, hadička, rezervoár) 7152000</t>
  </si>
  <si>
    <t>ZK976</t>
  </si>
  <si>
    <t>Cévka odsávací CH12 s přerušovačem sání P01171a</t>
  </si>
  <si>
    <t>ZM100</t>
  </si>
  <si>
    <t>Čidlo saturační ušní Nellcor 1,1 m k oxymetru PM 60 U903-01</t>
  </si>
  <si>
    <t>ZF308</t>
  </si>
  <si>
    <t>Čidlo saturační ušní pro dospělé - 300 cm ALSD-PHP-U</t>
  </si>
  <si>
    <t>ZP170</t>
  </si>
  <si>
    <t>Čidlo výdechové jednorázové k plicnímu ventilátoru MONNAL T60 bal. á 5 ks (pro 1 kus KY632500) KY664500</t>
  </si>
  <si>
    <t>ZB770</t>
  </si>
  <si>
    <t>Držák jehly excentrický Holdex 450263</t>
  </si>
  <si>
    <t>ZB424</t>
  </si>
  <si>
    <t>Elektroda EKG H34SG 31.1946.21</t>
  </si>
  <si>
    <t>ZP171</t>
  </si>
  <si>
    <t>Filtr přístrojový HEPA k plicnímu ventilátoru MONNAL T60 KY691400</t>
  </si>
  <si>
    <t>ZA703</t>
  </si>
  <si>
    <t>Filtr sací AS1-úprava bal. á 50 ks P03079</t>
  </si>
  <si>
    <t>ZN646</t>
  </si>
  <si>
    <t>Fonendoskop oboustranný různé barvy 710045-s</t>
  </si>
  <si>
    <t>ZH544</t>
  </si>
  <si>
    <t>Kamínek s hadičkou P00097</t>
  </si>
  <si>
    <t>ZN002</t>
  </si>
  <si>
    <t>Kanyla TS 7,0 bez manžety 100/811/070</t>
  </si>
  <si>
    <t>ZA279</t>
  </si>
  <si>
    <t>Kanyla TS 7,0 s manžetou 100/800/070</t>
  </si>
  <si>
    <t>ZB105</t>
  </si>
  <si>
    <t>Kanyla TS 7,5 s manžetou 100/800/075</t>
  </si>
  <si>
    <t>ZC981</t>
  </si>
  <si>
    <t>Kanyla TS 8,0 bez manžety +2 hlad.vnitřní vyměnit.kanyly 100/811/080</t>
  </si>
  <si>
    <t>ZA996</t>
  </si>
  <si>
    <t>Kanyla TS 8,0 s manžetou 100/800/080</t>
  </si>
  <si>
    <t>ZB314</t>
  </si>
  <si>
    <t>Kanyla TS 8,0 s manžetou bal. á 2 ks 100/523/080</t>
  </si>
  <si>
    <t>ZD980</t>
  </si>
  <si>
    <t>Kanyla vasofix 18G zelená safety 4269136S-01</t>
  </si>
  <si>
    <t>ZB477</t>
  </si>
  <si>
    <t>Kohout trojcestný lopez valve AA-011-M9000 S</t>
  </si>
  <si>
    <t>ZF967</t>
  </si>
  <si>
    <t>Láhev 0,3 l k thoraxovému odsávání k odsávačce Thopaz N079.0011</t>
  </si>
  <si>
    <t>ZF968</t>
  </si>
  <si>
    <t>Láhev 0,8 l k thoraxovému odsávání k odsávačce Thopaz N079.0016</t>
  </si>
  <si>
    <t>ZB361</t>
  </si>
  <si>
    <t>Láhev respiflo 1000 ml 21000</t>
  </si>
  <si>
    <t>ZB420</t>
  </si>
  <si>
    <t>Láhev respiflo 500 ml bal. á 15 ks 2500</t>
  </si>
  <si>
    <t>ZA922</t>
  </si>
  <si>
    <t>Lžíce laryngoskopická 3 bal. á 10 ks DS.3940.150.20</t>
  </si>
  <si>
    <t>ZA921</t>
  </si>
  <si>
    <t>Lžíce laryngoskopická 4 bal. á 10 ks DS.3940.150.25</t>
  </si>
  <si>
    <t>ZE195</t>
  </si>
  <si>
    <t>Manžeta TK k monitoru Mindray a další jednohadičková s vložkou 25 - 35 cm dospělá MEC 1200 NIBPHPA</t>
  </si>
  <si>
    <t>ZA170</t>
  </si>
  <si>
    <t>Pásek k TS kanyle pěnový 520000</t>
  </si>
  <si>
    <t>ZB648</t>
  </si>
  <si>
    <t>Páska fixační Hand-Fix 30 bal. á 2 ks NKS:60-65</t>
  </si>
  <si>
    <t>ZJ672</t>
  </si>
  <si>
    <t>Pohár na moč 250 ml UH GAMA204809</t>
  </si>
  <si>
    <t>ZA691</t>
  </si>
  <si>
    <t>Rampa 3 kohouty discofix 16600C/4085434/</t>
  </si>
  <si>
    <t>ZA688</t>
  </si>
  <si>
    <t>Sáček močový curity s hod. diurézou 400 ml hadička 150 cm 8150</t>
  </si>
  <si>
    <t>ZN906</t>
  </si>
  <si>
    <t>Set flocare infinity pack transition (APA 3227148) pro nemocniční péči 586513</t>
  </si>
  <si>
    <t>Set flocare infinity pack transition (APA 3386415) pro nemocniční péči 586514</t>
  </si>
  <si>
    <t>ZA753</t>
  </si>
  <si>
    <t>Sonda flocare PUR CH8/110 cm EnLock 2778398</t>
  </si>
  <si>
    <t>ZB922</t>
  </si>
  <si>
    <t>Sonda flocare PUR CH8/125 cm soft EnLock 2806967</t>
  </si>
  <si>
    <t>ZD254</t>
  </si>
  <si>
    <t>Souprava flexi seal FMS pro fekální inkont. (možno objednávat na kusy) 418000</t>
  </si>
  <si>
    <t>ZM600</t>
  </si>
  <si>
    <t>Spojka flovac žlutá 000-036-102</t>
  </si>
  <si>
    <t>Spojka flovac žlutá, bal.á 20 ks, 000-036-102</t>
  </si>
  <si>
    <t>ZB107</t>
  </si>
  <si>
    <t>System vibrační ACAPELLA 27-7000</t>
  </si>
  <si>
    <t>ZP300</t>
  </si>
  <si>
    <t>Škrtidlo se sponou pro dospělé bez latexu modré délka 400 mm 09820-B</t>
  </si>
  <si>
    <t>ZB006</t>
  </si>
  <si>
    <t>Teploměr digitální thermoval basic 9250391</t>
  </si>
  <si>
    <t>ZB809</t>
  </si>
  <si>
    <t>Vak dýchací 2000 ml P00143</t>
  </si>
  <si>
    <t>ZP169</t>
  </si>
  <si>
    <t>Ventil výdechový jednorázový k plicnímu ventilátoru MONNAL T60, bal. á 5 ks (pro 1 kus KY694600) KY694800</t>
  </si>
  <si>
    <t>Zkumavka modrá 1 ml 454320</t>
  </si>
  <si>
    <t>ZB773</t>
  </si>
  <si>
    <t>Zkumavka šedá-glykemie 454085</t>
  </si>
  <si>
    <t>ZB781</t>
  </si>
  <si>
    <t>Jehla cytocan žlutá bal. á 25 ks 4439767</t>
  </si>
  <si>
    <t>ZA835</t>
  </si>
  <si>
    <t>Jehla injekční 0,6 x 25 mm modrá 4657667</t>
  </si>
  <si>
    <t>ZA832</t>
  </si>
  <si>
    <t>Jehla injekční 0,9 x 40 mm žlutá 4657519</t>
  </si>
  <si>
    <t>ZA360</t>
  </si>
  <si>
    <t>Jehla sterican 0,5 x 25 mm oranžová 9186158</t>
  </si>
  <si>
    <t>ZB769</t>
  </si>
  <si>
    <t>Jehla vakuová 206/38 mm žlutá 450077</t>
  </si>
  <si>
    <t>ZN130</t>
  </si>
  <si>
    <t>Rukavice operační gammex latex PF bez pudru 6,0 330048060</t>
  </si>
  <si>
    <t>ZA240</t>
  </si>
  <si>
    <t>Katetr broviak 1 lumen 6,6 Fr x 90 cm 0600540CE</t>
  </si>
  <si>
    <t>ZF969</t>
  </si>
  <si>
    <t>Hadice s jednoduchou konickou spojkou bal. á 10 ks k odsávačce Thopaz N079.0021</t>
  </si>
  <si>
    <t>ZN619</t>
  </si>
  <si>
    <t>Maska kyslíková dospělá s hadičkou 2 m bal. á 100 ks A0200</t>
  </si>
  <si>
    <t>ZD461</t>
  </si>
  <si>
    <t>Maska tracheostomická pro dospělé bal. á 50 ks 032-10-091</t>
  </si>
  <si>
    <t>ZF295</t>
  </si>
  <si>
    <t>Okruh dýchací anesteziologický 1,6 m s nízkou poddajností 038-01-130</t>
  </si>
  <si>
    <t>ZD534</t>
  </si>
  <si>
    <t>Okruh dýchací compact II 2,0 m 2151000</t>
  </si>
  <si>
    <t>ZC366</t>
  </si>
  <si>
    <t>Převodník tlakový PX260 150 cm 1 linka bal. á 10 ks (T100209A) T100209B</t>
  </si>
  <si>
    <t>50115004</t>
  </si>
  <si>
    <t>IUTN - kovové (Z506)</t>
  </si>
  <si>
    <t>ZA026</t>
  </si>
  <si>
    <t>Dlaha adaptační 1.5 mm 12 otv. 246.191</t>
  </si>
  <si>
    <t>ZD431</t>
  </si>
  <si>
    <t>Dlaha hrudní jansen 220 mm 397129990542</t>
  </si>
  <si>
    <t>ZL690</t>
  </si>
  <si>
    <t>Dlaha hrudní jansen 240 mm 397129990543</t>
  </si>
  <si>
    <t>ZH321</t>
  </si>
  <si>
    <t>Dlaha hrudní jansen 260 mm 397129990544</t>
  </si>
  <si>
    <t>ZI490</t>
  </si>
  <si>
    <t>Dlaha hrudní jansen 280 mm 397129990545</t>
  </si>
  <si>
    <t>ZO070</t>
  </si>
  <si>
    <t>Dlaha ke stabilizaci žeber tvar 2 vel. 2 397129085160</t>
  </si>
  <si>
    <t>ZO071</t>
  </si>
  <si>
    <t>Dlaha ke stabilizaci žeber tvar 2 vel. 6 397129085200</t>
  </si>
  <si>
    <t>ZD321</t>
  </si>
  <si>
    <t>Dlaha mřížková 1.5 246.482</t>
  </si>
  <si>
    <t>ZJ546</t>
  </si>
  <si>
    <t>Dlaha sternální ZipFix bal. á 5 ks 08.501.001.05S</t>
  </si>
  <si>
    <t>ZA014</t>
  </si>
  <si>
    <t>Šroub kortikální 1.5 mm 200.806</t>
  </si>
  <si>
    <t>ZA012</t>
  </si>
  <si>
    <t>Šroub kortikální 1.5 mm 200.810</t>
  </si>
  <si>
    <t>ZC208</t>
  </si>
  <si>
    <t>Šroub kortikální 1.5 mm 200.811</t>
  </si>
  <si>
    <t>ZC270</t>
  </si>
  <si>
    <t>Šroub kortikální 1.5 mm 200.814</t>
  </si>
  <si>
    <t>ZA017</t>
  </si>
  <si>
    <t>Šroub kortikální 1.5 mm 200.816</t>
  </si>
  <si>
    <t>ZC274</t>
  </si>
  <si>
    <t>Šroub kortikální 1.5 mm 200.820</t>
  </si>
  <si>
    <t>50115011</t>
  </si>
  <si>
    <t>IUTN - ostat.nákl.PZT (Z515)</t>
  </si>
  <si>
    <t>KE389</t>
  </si>
  <si>
    <t>síťka ultrap.hern.sys.l. UHSL1</t>
  </si>
  <si>
    <t>KE390</t>
  </si>
  <si>
    <t>síťka ultrpeo hern.sys.m UHSM1</t>
  </si>
  <si>
    <t>KC483</t>
  </si>
  <si>
    <t>contour-zahnutý-kus CS40G-X</t>
  </si>
  <si>
    <t>ZO095</t>
  </si>
  <si>
    <t>Elektroda k radiofrekvenční ablaci RFA Cool-Tip jednoduchá ESeries RFA1520</t>
  </si>
  <si>
    <t>KH905</t>
  </si>
  <si>
    <t>extraktor kožních svorek PSX-X</t>
  </si>
  <si>
    <t>ZE904</t>
  </si>
  <si>
    <t>Kanyla tracheální XL14 mm 05-620014</t>
  </si>
  <si>
    <t>ZE132</t>
  </si>
  <si>
    <t>Kleště jednorázové úchopové atraumatické D5/310 bal. á 10 ks PO893SU</t>
  </si>
  <si>
    <t>ZP206</t>
  </si>
  <si>
    <t>Lepidlo tkáňové VIVOSTAT PRF (autologní, fibrinové) včetně endoskopického aplikátoru VS420</t>
  </si>
  <si>
    <t>ZK231</t>
  </si>
  <si>
    <t>Nástroj na otevřenou operativu caiman plastový jednorázový 12 x 240 mm bal. á 3 ks PL730SU</t>
  </si>
  <si>
    <t>KC482</t>
  </si>
  <si>
    <t>rotikulátor AX55G-X</t>
  </si>
  <si>
    <t>KD046</t>
  </si>
  <si>
    <t>sada na hemeroidy PPH03</t>
  </si>
  <si>
    <t>ZP024</t>
  </si>
  <si>
    <t>Síťka vstřebatelná Vicryl mesh 30 x 30 cm bal. á 3 ks VKMLC</t>
  </si>
  <si>
    <t>KK203</t>
  </si>
  <si>
    <t>skalpel harmonický focus 17 cm plus adaptive HAR17F</t>
  </si>
  <si>
    <t>KF216</t>
  </si>
  <si>
    <t>skalpel harmonický focus long FCS17-X</t>
  </si>
  <si>
    <t>KC465</t>
  </si>
  <si>
    <t>stapler cirkulární 21 CDH21-X</t>
  </si>
  <si>
    <t>KC467</t>
  </si>
  <si>
    <t>stapler cirkulární 29 CDH29-X</t>
  </si>
  <si>
    <t>KC468</t>
  </si>
  <si>
    <t>stapler cirkulární 33 CDH33-X</t>
  </si>
  <si>
    <t>ZF090</t>
  </si>
  <si>
    <t>Stapler kožní 35 svorek á 6 ks 783100</t>
  </si>
  <si>
    <t>Stapler kožní bal. á 6 ks 783100</t>
  </si>
  <si>
    <t>stapler kruhový 29 CDH29-X</t>
  </si>
  <si>
    <t>KC469</t>
  </si>
  <si>
    <t>stapler lineární 30 TLH30-X</t>
  </si>
  <si>
    <t>KC470</t>
  </si>
  <si>
    <t>stapler lineární 60 TLH60-X</t>
  </si>
  <si>
    <t>KC472</t>
  </si>
  <si>
    <t>stapler lineární 60 TX60G-X</t>
  </si>
  <si>
    <t>KD316</t>
  </si>
  <si>
    <t>stapler lineární 90 TLH90-X</t>
  </si>
  <si>
    <t>ZL295</t>
  </si>
  <si>
    <t>Trokar s ostřím a fixačním balonkem 11 x 100 mm CFB33</t>
  </si>
  <si>
    <t>KC479</t>
  </si>
  <si>
    <t>zásobník do lineárního katru TRT10-X</t>
  </si>
  <si>
    <t>KC480</t>
  </si>
  <si>
    <t>zásobník do lineárního katru TRT55-X</t>
  </si>
  <si>
    <t>KC481</t>
  </si>
  <si>
    <t>zásobník do lineárního katru TRT75-X</t>
  </si>
  <si>
    <t>KH023</t>
  </si>
  <si>
    <t>zásobník modrý  75 mm TCR75</t>
  </si>
  <si>
    <t>KH022</t>
  </si>
  <si>
    <t>zásobník modrý 100 mm TCR10</t>
  </si>
  <si>
    <t>KC511</t>
  </si>
  <si>
    <t>zásobník ta premium 30-4,8 015433L</t>
  </si>
  <si>
    <t>KC512</t>
  </si>
  <si>
    <t>zásobník ta premium 55-4,8 015458L</t>
  </si>
  <si>
    <t>KC513</t>
  </si>
  <si>
    <t>zásobník ta premium 90-4,8 015485L</t>
  </si>
  <si>
    <t>KD033</t>
  </si>
  <si>
    <t>zásobník zelený Contour CR40G-X</t>
  </si>
  <si>
    <t>ZB196</t>
  </si>
  <si>
    <t>Šití prolene bl 4-0 bal. á 36 ks EH7151H</t>
  </si>
  <si>
    <t>50115075</t>
  </si>
  <si>
    <t>ZPr - stenty (Z538)</t>
  </si>
  <si>
    <t>KJ917</t>
  </si>
  <si>
    <t>katetr vodící double loop JJ Biosoft Duo O/O fixační drát CH6,0 28 cm puscher zámek BNAA65</t>
  </si>
  <si>
    <t>50115080</t>
  </si>
  <si>
    <t>ZPr - staplery, extraktory, endoskop.mat. (Z523)</t>
  </si>
  <si>
    <t>KD034</t>
  </si>
  <si>
    <t>basx kit cholecystekt á 5 ks RLA004A</t>
  </si>
  <si>
    <t>KK190</t>
  </si>
  <si>
    <t>čepelka synergy zahnutá k harmonickému sklapelu GEN11 SNGCBU</t>
  </si>
  <si>
    <t>ZF132</t>
  </si>
  <si>
    <t>Disektor jednorázový maryland D5/310 mm bal. á 10 ks PO891SU</t>
  </si>
  <si>
    <t>KK242</t>
  </si>
  <si>
    <t>disektor laparoskopický zahnutý LigaSure Maryland délka 37 cm jednorázový LF1737</t>
  </si>
  <si>
    <t>KK243</t>
  </si>
  <si>
    <t>disektor zahnutý LigaSure Maryland  délka 23 cm jednorázový LF1723</t>
  </si>
  <si>
    <t>KC527</t>
  </si>
  <si>
    <t>endo babcock 10 mm x 6 174001</t>
  </si>
  <si>
    <t>KD058</t>
  </si>
  <si>
    <t>endo mf GIA 30-2,5 030805L</t>
  </si>
  <si>
    <t>KD060</t>
  </si>
  <si>
    <t>endo mf GIA 30-3,5 030813</t>
  </si>
  <si>
    <t>KC536</t>
  </si>
  <si>
    <t>endo retract II 10 176647</t>
  </si>
  <si>
    <t>KC526</t>
  </si>
  <si>
    <t>endo stitch 0 173026</t>
  </si>
  <si>
    <t>KC525</t>
  </si>
  <si>
    <t>endo stitch 2-0 173021</t>
  </si>
  <si>
    <t>KE465</t>
  </si>
  <si>
    <t>endoclip III 5 mm 176630</t>
  </si>
  <si>
    <t>KC531</t>
  </si>
  <si>
    <t>endoclip M/L 10 176615</t>
  </si>
  <si>
    <t>KH750</t>
  </si>
  <si>
    <t>endostapler s cévním nábojem Multifire endo Gia30V 030811</t>
  </si>
  <si>
    <t>KC507</t>
  </si>
  <si>
    <t>háček laparoskop k HS HDH05-X</t>
  </si>
  <si>
    <t>KC476</t>
  </si>
  <si>
    <t>katr lineární   55 mm TCT55-X</t>
  </si>
  <si>
    <t>KC477</t>
  </si>
  <si>
    <t>katr lineární   75 mm TCT75-X</t>
  </si>
  <si>
    <t>KC475</t>
  </si>
  <si>
    <t>katr lineární 100 mm TCT10-X</t>
  </si>
  <si>
    <t>KH021</t>
  </si>
  <si>
    <t>katr lineární 100 mm TLC10</t>
  </si>
  <si>
    <t>KD312</t>
  </si>
  <si>
    <t>katr lineární TLC55-X</t>
  </si>
  <si>
    <t>KG140</t>
  </si>
  <si>
    <t>katr lineární TLC75</t>
  </si>
  <si>
    <t>KK345</t>
  </si>
  <si>
    <t>kleště koagulační EnSeal na otevřenou operativu, zahnuté čelisti k harmonickému skalpelu GEN 11 NSLX120L</t>
  </si>
  <si>
    <t>KC484</t>
  </si>
  <si>
    <t>klip titanový malý LT100-X</t>
  </si>
  <si>
    <t>KC485</t>
  </si>
  <si>
    <t>klip titanový střední LT200-X</t>
  </si>
  <si>
    <t>KC486</t>
  </si>
  <si>
    <t>klip titanový střední LT300-X</t>
  </si>
  <si>
    <t>KH171</t>
  </si>
  <si>
    <t>klipy titanové 18zásobníků LT400</t>
  </si>
  <si>
    <t>KH232</t>
  </si>
  <si>
    <t>nábojnice do EGIA60AMT</t>
  </si>
  <si>
    <t>KH234</t>
  </si>
  <si>
    <t>nábojnice do endostapleru 35mm TR35W</t>
  </si>
  <si>
    <t>KH994</t>
  </si>
  <si>
    <t>nábojnice do lineárního stapleru 60mm GIA6048L</t>
  </si>
  <si>
    <t>KH617</t>
  </si>
  <si>
    <t>nábojnice EGIA 45 Artic med thick sulu EGIA45AMT</t>
  </si>
  <si>
    <t>KI239</t>
  </si>
  <si>
    <t>nástroj Ligasure Precise Plus LF1212 17cm</t>
  </si>
  <si>
    <t>KI443</t>
  </si>
  <si>
    <t>nástroj ligasure TM IMPACT, 14mm, d. 18cm LF4318</t>
  </si>
  <si>
    <t>KC524</t>
  </si>
  <si>
    <t>Nástroj na endoskopické šití a uzlení Endo stitch 10 mm 173016</t>
  </si>
  <si>
    <t>KH722</t>
  </si>
  <si>
    <t>NSLG2C25-X -  ENSEAL G2 délka 25cm</t>
  </si>
  <si>
    <t>KD749</t>
  </si>
  <si>
    <t>nůžky fokus FCS9</t>
  </si>
  <si>
    <t>KE305</t>
  </si>
  <si>
    <t>nůžky harmonické laparoskopické ACE36E-X</t>
  </si>
  <si>
    <t>KE304</t>
  </si>
  <si>
    <t>nůžky harmonické otevřené ACE23E-X</t>
  </si>
  <si>
    <t>KK722</t>
  </si>
  <si>
    <t>nůžky k harmonickému skalpelu 23 mm zahnuté na otevřenou operativu HAR23</t>
  </si>
  <si>
    <t>KI724</t>
  </si>
  <si>
    <t>nůžky koagulační FOCUS 9 cm HAR 9F</t>
  </si>
  <si>
    <t>KH890</t>
  </si>
  <si>
    <t>nůžky laparo k harmon. skalpelu Harmonice ACE+,ATT 36mm HAR36-X</t>
  </si>
  <si>
    <t>KD311</t>
  </si>
  <si>
    <t>sáček laparoskopický endo cath gold 10 173050G</t>
  </si>
  <si>
    <t>KI881</t>
  </si>
  <si>
    <t>sáček laparoskopický endo cath II objem 1 500 ml vel. 29,5 cm 173049</t>
  </si>
  <si>
    <t>KI073</t>
  </si>
  <si>
    <t>stapler - endo GIA universal 12mm EGIAUSTND</t>
  </si>
  <si>
    <t>KD951</t>
  </si>
  <si>
    <t>stapler cirkulární  EEA 25 mm SGL EEA25</t>
  </si>
  <si>
    <t>KA781</t>
  </si>
  <si>
    <t>stapler cirkulární  EEA 31 SGL EEA31</t>
  </si>
  <si>
    <t>KG098</t>
  </si>
  <si>
    <t>stapler cirkulární  EEA 33 EEA33</t>
  </si>
  <si>
    <t>KD952</t>
  </si>
  <si>
    <t>stapler cirkulární EEA 28 mm SGL EEA28</t>
  </si>
  <si>
    <t>KJ351</t>
  </si>
  <si>
    <t>stapler cirkulární zahnutý - modrý CSC29</t>
  </si>
  <si>
    <t>KJ352</t>
  </si>
  <si>
    <t>stapler cirkulární zahnutý - zelený CSC33</t>
  </si>
  <si>
    <t>KF304</t>
  </si>
  <si>
    <t>stapler echelon flex 45 mm, délka 34 cm EC45A-X</t>
  </si>
  <si>
    <t>KE993</t>
  </si>
  <si>
    <t>stapler echelon flex EC60A</t>
  </si>
  <si>
    <t>KF912</t>
  </si>
  <si>
    <t>stapler GIA100 - 4,8 SGL GIA10048S</t>
  </si>
  <si>
    <t>KH904</t>
  </si>
  <si>
    <t>stapler kožní PMR35-X</t>
  </si>
  <si>
    <t>stapler kruhový EEA 25 mm SGL EEA25</t>
  </si>
  <si>
    <t>stapler kruhový EEA 28 mm SGL EEA28</t>
  </si>
  <si>
    <t>stapler kruhový EEA 31 SGL EEA31</t>
  </si>
  <si>
    <t>KH993</t>
  </si>
  <si>
    <t>stapler lineární 60 mm GIA6048S</t>
  </si>
  <si>
    <t>KJ358</t>
  </si>
  <si>
    <t>stapler lineární s nožem - katr - 100 modrý - výška svorky 3,8 LC10038</t>
  </si>
  <si>
    <t>KJ354</t>
  </si>
  <si>
    <t>stapler lineární s nožem - katr - 60 zelený - výška svorky 4,5 LC6045</t>
  </si>
  <si>
    <t>KJ355</t>
  </si>
  <si>
    <t>stapler lineární s nožem - katr - 80 modrý - výška svorky 3,8 LC8038</t>
  </si>
  <si>
    <t>KJ357</t>
  </si>
  <si>
    <t>stapler lineární s nožem - katr - 80 zelený - výška svorky 4,5 LC8045</t>
  </si>
  <si>
    <t>KJ356</t>
  </si>
  <si>
    <t>stapler lineární s nožem - katr - 80 zlatý - výška svorky 4,2 LC8042</t>
  </si>
  <si>
    <t>KJ593</t>
  </si>
  <si>
    <t>stapler na sektivní léčbu hemeroidů TST33-WS</t>
  </si>
  <si>
    <t>KJ592</t>
  </si>
  <si>
    <t>stapler pro řešení hemeroidů dle Longa PPHPRO33</t>
  </si>
  <si>
    <t>KJ594</t>
  </si>
  <si>
    <t>stpler na velké prolapsy rekta a rektokély TST36-S180X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</si>
  <si>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</si>
  <si>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</si>
  <si>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</si>
  <si>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</si>
  <si>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</si>
  <si>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</si>
  <si>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</si>
  <si>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</si>
  <si>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</si>
  <si>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</si>
  <si>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</si>
  <si>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</si>
  <si>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</si>
  <si>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</si>
  <si>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</si>
  <si>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</si>
  <si>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KD633</t>
  </si>
  <si>
    <t>trokar xcel 11 x 100 mm D11LT-X</t>
  </si>
  <si>
    <t>KD743</t>
  </si>
  <si>
    <t>trokar xcel dil D12LT</t>
  </si>
  <si>
    <t>KD717</t>
  </si>
  <si>
    <t>trokar xcel dilating tip D5LT-X</t>
  </si>
  <si>
    <t>KD041</t>
  </si>
  <si>
    <t>zásobník do Echelonu ECR60D-X</t>
  </si>
  <si>
    <t>KD042</t>
  </si>
  <si>
    <t>zásobník do Echelonu ECR60G-X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</si>
  <si>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</si>
  <si>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</si>
  <si>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</si>
  <si>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</si>
  <si>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KI641</t>
  </si>
  <si>
    <t>zásobník do stapleru lineárního GIA10048L na silnou tkáňm - nábojnice do stapleru GIA10048S, zelená</t>
  </si>
  <si>
    <t>KD421</t>
  </si>
  <si>
    <t>zásobník echelon 45 ECR45D-X</t>
  </si>
  <si>
    <t>KJ364</t>
  </si>
  <si>
    <t>zásobník pro stapler lineární s nožem - katr - 100 modrý - výška svorky 3,8 LCC10038</t>
  </si>
  <si>
    <t>KJ359</t>
  </si>
  <si>
    <t>zásobník pro stapler lineární s nožem - katr - 60 modrý - výška svorky 3,8 LCC6038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</si>
  <si>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</si>
  <si>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</si>
  <si>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</si>
  <si>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</si>
  <si>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KE019</t>
  </si>
  <si>
    <t>zásobník zelený s. tkáň ECR45G</t>
  </si>
  <si>
    <t>DB325</t>
  </si>
  <si>
    <t>ITEST-HELICOBACTER</t>
  </si>
  <si>
    <t>Krytí hemostatické traumacel P 2g ks bal. á 5 ks zásyp 10120</t>
  </si>
  <si>
    <t>ZA564</t>
  </si>
  <si>
    <t>Náplast curagard SP 7,5 cm x 6 cm á 100 ks 30117</t>
  </si>
  <si>
    <t>ZC678</t>
  </si>
  <si>
    <t>Anoskop jednorázový šikmé zakončení pr. tubusu 23 mm délka 88 mm A.4023.1</t>
  </si>
  <si>
    <t>ZL865</t>
  </si>
  <si>
    <t>Kleště jednorázové bioptické kolonoskopické  bal. á 20 ks FB-220U</t>
  </si>
  <si>
    <t>ZL866</t>
  </si>
  <si>
    <t>Kleště jednorázové bioptické kolonoskopické bal. á 20 ks FB-220K</t>
  </si>
  <si>
    <t>ZN513</t>
  </si>
  <si>
    <t>Klička polypektomická oval SD-210U-25, jednorázová, sterilní, prům. prac. kanálu 2,8 mm, prac. délka 2300 mm, prům. drátu 0,47 mm, průměr smyčky 25 mm, bal. á 10 ks 026136</t>
  </si>
  <si>
    <t>ZD481</t>
  </si>
  <si>
    <t>Pátradlo paličkové oboustranné 200 mm 397133080050</t>
  </si>
  <si>
    <t>ZA884</t>
  </si>
  <si>
    <t>Rourka rektální CH22 délka 40 cm 19-22.100</t>
  </si>
  <si>
    <t>ZA206</t>
  </si>
  <si>
    <t>Set perkutální PEG-24-PULL-I-S</t>
  </si>
  <si>
    <t>ZK569</t>
  </si>
  <si>
    <t>Stojan na zkumavky univerzální bílý 190 x 60 x 80 mm (212-1421) KART560</t>
  </si>
  <si>
    <t>ZK816</t>
  </si>
  <si>
    <t>Stříkačka injekční 2-dílná 10 ml LL Inject Solo se závitem 4606728V</t>
  </si>
  <si>
    <t>ZL194</t>
  </si>
  <si>
    <t>Jehla endoskopická injekční  pr. 0,51 délka 5 mm 230 cm bal. á 5 ks 711811</t>
  </si>
  <si>
    <t>ZN514</t>
  </si>
  <si>
    <t>Jehla gastroskopická NM-400L-0523, min. prac. kanál 2,8 mm, prac. délka 1650 mm, průměr 0,6 mm, délka 7 mm, jednorázová, sterilní,  bal. á 5 ks (N3047130) N5416230</t>
  </si>
  <si>
    <t>ZK112</t>
  </si>
  <si>
    <t>Klička polypektomická hexagonální kompletní ke kolonoskopii délka 2330 mm</t>
  </si>
  <si>
    <t>ZK108</t>
  </si>
  <si>
    <t>Klička polypektomická oválná kompletní ke kolonoskopii délka 2330 mm</t>
  </si>
  <si>
    <t>ZL196</t>
  </si>
  <si>
    <t>Síťka extrakční na polypy 3 x 6 cm 230 cm bal. á 10 ks 711151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</si>
  <si>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</si>
  <si>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</si>
  <si>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</si>
  <si>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</si>
  <si>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</si>
  <si>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</si>
  <si>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</si>
  <si>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</si>
  <si>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</si>
  <si>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</si>
  <si>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</si>
  <si>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</si>
  <si>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</si>
  <si>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</si>
  <si>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</si>
  <si>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</si>
  <si>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</si>
  <si>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</si>
  <si>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</si>
  <si>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</si>
  <si>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</si>
  <si>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</si>
  <si>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</si>
  <si>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</si>
  <si>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</si>
  <si>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</si>
  <si>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</si>
  <si>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</si>
  <si>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</si>
  <si>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</si>
  <si>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507 - Pracoviště hrudní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</si>
  <si>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</si>
  <si>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</si>
  <si>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</si>
  <si>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</si>
  <si>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</si>
  <si>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Bawadekjiová Diana</t>
  </si>
  <si>
    <t>Bellová Veronika</t>
  </si>
  <si>
    <t>Bohanes Tomáš</t>
  </si>
  <si>
    <t>Černá Monika</t>
  </si>
  <si>
    <t>Goldmannová Dominika</t>
  </si>
  <si>
    <t>Hajdová Lenka</t>
  </si>
  <si>
    <t>Haluzová Petra</t>
  </si>
  <si>
    <t>Heinz Petr</t>
  </si>
  <si>
    <t>Hyravý Martin</t>
  </si>
  <si>
    <t>Kaňka Pavol</t>
  </si>
  <si>
    <t>Klein Jiří</t>
  </si>
  <si>
    <t>Konečná Iva</t>
  </si>
  <si>
    <t>Korpová Alena</t>
  </si>
  <si>
    <t>Kořének Josef</t>
  </si>
  <si>
    <t>Kufa Jiří</t>
  </si>
  <si>
    <t>Lehnertová Katarína</t>
  </si>
  <si>
    <t>Marecová Klára</t>
  </si>
  <si>
    <t>Michlová Markéta</t>
  </si>
  <si>
    <t>Palla Viktor</t>
  </si>
  <si>
    <t>Rybáriková Martina</t>
  </si>
  <si>
    <t>Sedláčková Zuzana</t>
  </si>
  <si>
    <t>Schubertová Markéta</t>
  </si>
  <si>
    <t>Sobková Kateřina</t>
  </si>
  <si>
    <t>Sovová Markéta</t>
  </si>
  <si>
    <t>Spisarová Martina</t>
  </si>
  <si>
    <t>Študentová Martina</t>
  </si>
  <si>
    <t>Vasiľová Lenka</t>
  </si>
  <si>
    <t>Vrzalová Drahomíra</t>
  </si>
  <si>
    <t>Zborovjanová Veronika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</si>
  <si>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</si>
  <si>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</si>
  <si>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</si>
  <si>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</si>
  <si>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</si>
  <si>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</si>
  <si>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507</t>
  </si>
  <si>
    <t>09550</t>
  </si>
  <si>
    <t>SIGNÁLNÍ VÝKON - INFORMACE O VYDÁNÍ ROZHODNUTÍ O D</t>
  </si>
  <si>
    <t>06</t>
  </si>
  <si>
    <t>501</t>
  </si>
  <si>
    <t>1</t>
  </si>
  <si>
    <t>0000499</t>
  </si>
  <si>
    <t>0000502</t>
  </si>
  <si>
    <t>0002439</t>
  </si>
  <si>
    <t>MARCAINE 0,5%</t>
  </si>
  <si>
    <t>0006200</t>
  </si>
  <si>
    <t>0007981</t>
  </si>
  <si>
    <t>0030187</t>
  </si>
  <si>
    <t>MIDAZOLAM TORREX</t>
  </si>
  <si>
    <t>0049317</t>
  </si>
  <si>
    <t>0058249</t>
  </si>
  <si>
    <t>GUAJACURAN 5%</t>
  </si>
  <si>
    <t>0084090</t>
  </si>
  <si>
    <t>0090719</t>
  </si>
  <si>
    <t>TRAMAL INJEKČNÍ ROZTOK 100 MG/2 ML</t>
  </si>
  <si>
    <t>0098169</t>
  </si>
  <si>
    <t>0192143</t>
  </si>
  <si>
    <t>0201135</t>
  </si>
  <si>
    <t>0098901</t>
  </si>
  <si>
    <t>GLUKÓZA 5% VIAFLO</t>
  </si>
  <si>
    <t>0146686</t>
  </si>
  <si>
    <t>10% GLUCOSE IN WATER FOR INJECTION FRESENIUS</t>
  </si>
  <si>
    <t>0201134</t>
  </si>
  <si>
    <t>0207312</t>
  </si>
  <si>
    <t>INJECTIO PROCAINII CHLORATI 0,2% ARDEAPHARMA</t>
  </si>
  <si>
    <t>3</t>
  </si>
  <si>
    <t>0099942</t>
  </si>
  <si>
    <t>ANOSKOP JEDNORÁZOVÝ OPERAČNÍ              A.4023.1</t>
  </si>
  <si>
    <t>0094741</t>
  </si>
  <si>
    <t>KLIČKA POLYPEKTOMICKÁ - JEDNORÁZOVÁ</t>
  </si>
  <si>
    <t>0058330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</si>
  <si>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</si>
  <si>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</si>
  <si>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</si>
  <si>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</si>
  <si>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</si>
  <si>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</si>
  <si>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</si>
  <si>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</si>
  <si>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</si>
  <si>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</si>
  <si>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</si>
  <si>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</si>
  <si>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</si>
  <si>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</si>
  <si>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</si>
  <si>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</si>
  <si>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</si>
  <si>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</si>
  <si>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</si>
  <si>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</si>
  <si>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</si>
  <si>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</si>
  <si>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</si>
  <si>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</si>
  <si>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</si>
  <si>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</si>
  <si>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</si>
  <si>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</si>
  <si>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</si>
  <si>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</si>
  <si>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</si>
  <si>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</si>
  <si>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</si>
  <si>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</si>
  <si>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</si>
  <si>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</si>
  <si>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</si>
  <si>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</si>
  <si>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</si>
  <si>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</si>
  <si>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</si>
  <si>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</si>
  <si>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</si>
  <si>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</si>
  <si>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</si>
  <si>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</si>
  <si>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</si>
  <si>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</si>
  <si>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</si>
  <si>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</si>
  <si>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</si>
  <si>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</si>
  <si>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</si>
  <si>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</si>
  <si>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15404</t>
  </si>
  <si>
    <t>TOTÁLNÍ KOLOSKOPIE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</si>
  <si>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</si>
  <si>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</si>
  <si>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</si>
  <si>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</si>
  <si>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</si>
  <si>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</si>
  <si>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</si>
  <si>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</si>
  <si>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</si>
  <si>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</si>
  <si>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</si>
  <si>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</si>
  <si>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</si>
  <si>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</si>
  <si>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</si>
  <si>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</si>
  <si>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</si>
  <si>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</si>
  <si>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</si>
  <si>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</si>
  <si>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</si>
  <si>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</si>
  <si>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KOLONOSKOPIE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</si>
  <si>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</si>
  <si>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</si>
  <si>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</si>
  <si>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</si>
  <si>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</si>
  <si>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</si>
  <si>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</si>
  <si>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</si>
  <si>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</si>
  <si>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</si>
  <si>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</si>
  <si>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</si>
  <si>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</si>
  <si>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</si>
  <si>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</si>
  <si>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</si>
  <si>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</si>
  <si>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</si>
  <si>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</si>
  <si>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</si>
  <si>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</si>
  <si>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</si>
  <si>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</si>
  <si>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</si>
  <si>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66837</t>
  </si>
  <si>
    <t>EXSTIRPACE BURZY NEBO GANGLIA - POVRCHOVÁ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</si>
  <si>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</si>
  <si>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</si>
  <si>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</si>
  <si>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</si>
  <si>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</si>
  <si>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</si>
  <si>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</si>
  <si>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</si>
  <si>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</si>
  <si>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</si>
  <si>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</si>
  <si>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</si>
  <si>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09509</t>
  </si>
  <si>
    <t>OŠETŘENÍ HANDICAPOVANÉHO PACIENTA</t>
  </si>
  <si>
    <t>10408</t>
  </si>
  <si>
    <t>Hernioplastika oboustranna LSK</t>
  </si>
  <si>
    <t>0000498</t>
  </si>
  <si>
    <t>0085325</t>
  </si>
  <si>
    <t>0146684</t>
  </si>
  <si>
    <t>0067558</t>
  </si>
  <si>
    <t>0225150</t>
  </si>
  <si>
    <t>0051607</t>
  </si>
  <si>
    <t>SADA GASTROSTOMICKÁ - PEG</t>
  </si>
  <si>
    <t>0094600</t>
  </si>
  <si>
    <t>KLIČKA POLYPEKTOMICKÁ</t>
  </si>
  <si>
    <t>0051160</t>
  </si>
  <si>
    <t>KATETR HEMODIAL. 2 LUMEN MC-XXXXX..MC-XXXXX</t>
  </si>
  <si>
    <t>0052160</t>
  </si>
  <si>
    <t>EXTRAKTOR - KOŠÍČEK - 4 DRÁT - OPAK.POUŽ. 026755</t>
  </si>
  <si>
    <t>15110</t>
  </si>
  <si>
    <t>ŽALUDEČNÍ LAVÁŽ DIAGNOSTICKÁ</t>
  </si>
  <si>
    <t>15900</t>
  </si>
  <si>
    <t>ENDOSKOPICKÁ DILATACE STENÓZ TRÁVICÍ TRUBICE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</si>
  <si>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</si>
  <si>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</si>
  <si>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</si>
  <si>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</si>
  <si>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</si>
  <si>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</si>
  <si>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</si>
  <si>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</si>
  <si>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</si>
  <si>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</si>
  <si>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</si>
  <si>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</si>
  <si>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</si>
  <si>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</si>
  <si>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</si>
  <si>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</si>
  <si>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</si>
  <si>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</si>
  <si>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</si>
  <si>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</si>
  <si>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</si>
  <si>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</si>
  <si>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</si>
  <si>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</si>
  <si>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</si>
  <si>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</si>
  <si>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</si>
  <si>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</si>
  <si>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</si>
  <si>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</si>
  <si>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</si>
  <si>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</si>
  <si>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</si>
  <si>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</si>
  <si>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</si>
  <si>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</si>
  <si>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0059888</t>
  </si>
  <si>
    <t>INJEKTOR - JEHLOVÝ - OPAK. POUŤITÍ</t>
  </si>
  <si>
    <t>0052165</t>
  </si>
  <si>
    <t>EXTRAKTOR - KOŠÍČEK - 4 DRÁT - OPAK.POUŽ. 026757</t>
  </si>
  <si>
    <t>07546</t>
  </si>
  <si>
    <t>(DRG) OTEVŘENÝ PŘÍSTUP</t>
  </si>
  <si>
    <t>07543</t>
  </si>
  <si>
    <t>(DRG) PRIMOOPERACE</t>
  </si>
  <si>
    <t>07552</t>
  </si>
  <si>
    <t>(DRG) OPERAČNÍ VÝKON BEZ MIMOTĚLNÍHO OBĚHU</t>
  </si>
  <si>
    <t>07499</t>
  </si>
  <si>
    <t>(VZP) INTERPOZICE ŽILNÍHO ÚSEKU</t>
  </si>
  <si>
    <t>07512</t>
  </si>
  <si>
    <t>(VZP) TROMBECTOMIE HLUBOKÉHO ŽILNÍHO SYSTÉMU HORNÍ</t>
  </si>
  <si>
    <t>0003708</t>
  </si>
  <si>
    <t>0003952</t>
  </si>
  <si>
    <t>AMIKIN 500 MG</t>
  </si>
  <si>
    <t>0004234</t>
  </si>
  <si>
    <t>0006480</t>
  </si>
  <si>
    <t>0008807</t>
  </si>
  <si>
    <t>0008808</t>
  </si>
  <si>
    <t>0011706</t>
  </si>
  <si>
    <t>0011785</t>
  </si>
  <si>
    <t>AMIKIN 1 G</t>
  </si>
  <si>
    <t>0016600</t>
  </si>
  <si>
    <t>0017041</t>
  </si>
  <si>
    <t>CEFOBID</t>
  </si>
  <si>
    <t>0020605</t>
  </si>
  <si>
    <t>0025746</t>
  </si>
  <si>
    <t>INVANZ</t>
  </si>
  <si>
    <t>0026042</t>
  </si>
  <si>
    <t>KIOVIG</t>
  </si>
  <si>
    <t>0026127</t>
  </si>
  <si>
    <t>0026902</t>
  </si>
  <si>
    <t>VFEND</t>
  </si>
  <si>
    <t>0029980</t>
  </si>
  <si>
    <t>FLEBOGAMMA DIF</t>
  </si>
  <si>
    <t>0042267</t>
  </si>
  <si>
    <t>ADRIBLASTINA CS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</si>
  <si>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</si>
  <si>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</si>
  <si>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</si>
  <si>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</si>
  <si>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</si>
  <si>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</si>
  <si>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</si>
  <si>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0064831</t>
  </si>
  <si>
    <t>AXETINE</t>
  </si>
  <si>
    <t>0065989</t>
  </si>
  <si>
    <t>MYCOMAX INF</t>
  </si>
  <si>
    <t>0066020</t>
  </si>
  <si>
    <t>AUGMENTIN 1,2 G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</si>
  <si>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</si>
  <si>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</si>
  <si>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</si>
  <si>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</si>
  <si>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</si>
  <si>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</si>
  <si>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</si>
  <si>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</si>
  <si>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</si>
  <si>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</si>
  <si>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</si>
  <si>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0077018</t>
  </si>
  <si>
    <t>ULTRAVIST 370</t>
  </si>
  <si>
    <t>0083050</t>
  </si>
  <si>
    <t>0083417</t>
  </si>
  <si>
    <t>MERONEM</t>
  </si>
  <si>
    <t>0087239</t>
  </si>
  <si>
    <t>0087240</t>
  </si>
  <si>
    <t>0089028</t>
  </si>
  <si>
    <t>IMMUNATE STIM PLUS 500</t>
  </si>
  <si>
    <t>0092290</t>
  </si>
  <si>
    <t>EDICIN</t>
  </si>
  <si>
    <t>0094155</t>
  </si>
  <si>
    <t>ABAKTAL 400 MG/5 ML</t>
  </si>
  <si>
    <t>0094176</t>
  </si>
  <si>
    <t>0096414</t>
  </si>
  <si>
    <t>GENTAMICIN LEK</t>
  </si>
  <si>
    <t>0097000</t>
  </si>
  <si>
    <t>0097910</t>
  </si>
  <si>
    <t>HUMAN ALBUMIN GRIFOLS 20%</t>
  </si>
  <si>
    <t>0104051</t>
  </si>
  <si>
    <t>0107681</t>
  </si>
  <si>
    <t>DOXORUBICIN EBEWE</t>
  </si>
  <si>
    <t>0131654</t>
  </si>
  <si>
    <t>CEFTAZIDIM KABI</t>
  </si>
  <si>
    <t>0131656</t>
  </si>
  <si>
    <t>0137499</t>
  </si>
  <si>
    <t>0138455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</si>
  <si>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</si>
  <si>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</si>
  <si>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</si>
  <si>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</si>
  <si>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</si>
  <si>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</si>
  <si>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</si>
  <si>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0162180</t>
  </si>
  <si>
    <t>CIPROFLOXACIN KABI 200 MG/100 ML INFUZNÍ ROZTOK</t>
  </si>
  <si>
    <t>0162187</t>
  </si>
  <si>
    <t>0162809</t>
  </si>
  <si>
    <t>AVELOX 400 MG/250 ML INFUZNÍ ROZTOK</t>
  </si>
  <si>
    <t>0164350</t>
  </si>
  <si>
    <t>TAZOCIN 4 G/0,5 G</t>
  </si>
  <si>
    <t>0500720</t>
  </si>
  <si>
    <t>MYCAMINE</t>
  </si>
  <si>
    <t>0129056</t>
  </si>
  <si>
    <t>0198192</t>
  </si>
  <si>
    <t>0162496</t>
  </si>
  <si>
    <t>TAZIP</t>
  </si>
  <si>
    <t>0201030</t>
  </si>
  <si>
    <t>0149384</t>
  </si>
  <si>
    <t>ECALTA</t>
  </si>
  <si>
    <t>0156835</t>
  </si>
  <si>
    <t>0182993</t>
  </si>
  <si>
    <t>VANCOMYCIN HIKMA</t>
  </si>
  <si>
    <t>0183926</t>
  </si>
  <si>
    <t>AZEPO</t>
  </si>
  <si>
    <t>0203319</t>
  </si>
  <si>
    <t>0064630</t>
  </si>
  <si>
    <t>KLIMICIN</t>
  </si>
  <si>
    <t>0189992</t>
  </si>
  <si>
    <t>CISPLATIN EBEWE</t>
  </si>
  <si>
    <t>0127517</t>
  </si>
  <si>
    <t>CEFTAZIDIM MYLAN 2 G</t>
  </si>
  <si>
    <t>0113424</t>
  </si>
  <si>
    <t>PIPERACILLIN/TAZOBACTAM IBIGEN</t>
  </si>
  <si>
    <t>0195147</t>
  </si>
  <si>
    <t>0183817</t>
  </si>
  <si>
    <t>0206609</t>
  </si>
  <si>
    <t>CEFTRIAXON MEDOPHARM</t>
  </si>
  <si>
    <t>0173181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</si>
  <si>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</si>
  <si>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</si>
  <si>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</si>
  <si>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</si>
  <si>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</si>
  <si>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</si>
  <si>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</si>
  <si>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</si>
  <si>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</si>
  <si>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</si>
  <si>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</si>
  <si>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</si>
  <si>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</si>
  <si>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</si>
  <si>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</si>
  <si>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</si>
  <si>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</si>
  <si>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</si>
  <si>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</si>
  <si>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</si>
  <si>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</si>
  <si>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0107958</t>
  </si>
  <si>
    <t>Trombocyty z odběru plné krve - deleukotizované</t>
  </si>
  <si>
    <t>0001018</t>
  </si>
  <si>
    <t>ŠROUB SAMOŘEZNÝ KORTIKÁLNÍ MALÝ FRAGMENTY OCEL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</si>
  <si>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</si>
  <si>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</si>
  <si>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</si>
  <si>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</si>
  <si>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</si>
  <si>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</si>
  <si>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</si>
  <si>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</si>
  <si>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</si>
  <si>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</si>
  <si>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</si>
  <si>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</si>
  <si>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</si>
  <si>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</si>
  <si>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</si>
  <si>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</si>
  <si>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</si>
  <si>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</si>
  <si>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0027930</t>
  </si>
  <si>
    <t>STENT PERIFERNÍ URETERÁLNÍ WHITE STAR INTRAOPERATI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</si>
  <si>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</si>
  <si>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</si>
  <si>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</si>
  <si>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</si>
  <si>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</si>
  <si>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</si>
  <si>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</si>
  <si>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</si>
  <si>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0030641</t>
  </si>
  <si>
    <t>ZÁSOBNÍK PRO ENDOSTAPLER - MULTIFIRE ENDO GIA 30-2</t>
  </si>
  <si>
    <t>0030647</t>
  </si>
  <si>
    <t>SÍŤKA SURGIPRO MESH</t>
  </si>
  <si>
    <t>0030648</t>
  </si>
  <si>
    <t>0030652</t>
  </si>
  <si>
    <t>TROKAR THORACOPORT 5.5;10.5;11.5;15 MM</t>
  </si>
  <si>
    <t>0037139</t>
  </si>
  <si>
    <t>PROTÉZA GORE-TEX CÉVNÍ - PRUŽNÁ TENKOSTĚNNÁ</t>
  </si>
  <si>
    <t>0037145</t>
  </si>
  <si>
    <t>0043119</t>
  </si>
  <si>
    <t>ŠTĚP ALLOGENNÍ KOSTNÍ ZMRAZENÝ</t>
  </si>
  <si>
    <t>0046647</t>
  </si>
  <si>
    <t>OXYGENÁTOR-SET HADICOVÝ STANDARDNÍ</t>
  </si>
  <si>
    <t>0046662</t>
  </si>
  <si>
    <t>OXYGENÁTOR-KANYLA ODSÁVACÍ ME S 95 XX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</si>
  <si>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</si>
  <si>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</si>
  <si>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</si>
  <si>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</si>
  <si>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</si>
  <si>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</si>
  <si>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</si>
  <si>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</si>
  <si>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</si>
  <si>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</si>
  <si>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</si>
  <si>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</si>
  <si>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</si>
  <si>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</si>
  <si>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</si>
  <si>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</si>
  <si>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</si>
  <si>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</si>
  <si>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</si>
  <si>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</si>
  <si>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</si>
  <si>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</si>
  <si>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</si>
  <si>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</si>
  <si>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</si>
  <si>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0056290</t>
  </si>
  <si>
    <t>KATETR BALÓNKOVÝ FOGARTY EMBOLEKTOMICKÝ - 120404F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</si>
  <si>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</si>
  <si>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</si>
  <si>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</si>
  <si>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</si>
  <si>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</si>
  <si>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</si>
  <si>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</si>
  <si>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</si>
  <si>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</si>
  <si>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</si>
  <si>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</si>
  <si>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</si>
  <si>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</si>
  <si>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</si>
  <si>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</si>
  <si>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</si>
  <si>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</si>
  <si>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</si>
  <si>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</si>
  <si>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</si>
  <si>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</si>
  <si>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</si>
  <si>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</si>
  <si>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</si>
  <si>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</si>
  <si>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</si>
  <si>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</si>
  <si>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</si>
  <si>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</si>
  <si>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</si>
  <si>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</si>
  <si>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</si>
  <si>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</si>
  <si>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</si>
  <si>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</si>
  <si>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</si>
  <si>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</si>
  <si>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</si>
  <si>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</si>
  <si>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</si>
  <si>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</si>
  <si>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</si>
  <si>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</si>
  <si>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</si>
  <si>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</si>
  <si>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</si>
  <si>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</si>
  <si>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</si>
  <si>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</si>
  <si>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</si>
  <si>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0068059</t>
  </si>
  <si>
    <t>IMPLANTÁT MAMMÁRNÍ EXPANDER TKÁŇOVÝ</t>
  </si>
  <si>
    <t>0068060</t>
  </si>
  <si>
    <t>NÁHR. KYČ.KL., VLOŽKA CHIRUL.PŘEVÝŠ.JAMKY SFÉR.</t>
  </si>
  <si>
    <t>0081999</t>
  </si>
  <si>
    <t>NPWT-V.A.C. GRANUFOAM (PU PĚNA) VELIKOST S</t>
  </si>
  <si>
    <t>0082079</t>
  </si>
  <si>
    <t>KRYTÍ COM 30 OBVAZOVÁ TEXTÍLIE KOMBINOVANÁ</t>
  </si>
  <si>
    <t>0082153</t>
  </si>
  <si>
    <t>NPWT-FÓLIE KRYCÍ</t>
  </si>
  <si>
    <t>0083068</t>
  </si>
  <si>
    <t>DLAHA STERNÁLNÍ TITAN</t>
  </si>
  <si>
    <t>0083071</t>
  </si>
  <si>
    <t>DLAHA STERNÁLNÍ STERILNÍ TITAN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</si>
  <si>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</si>
  <si>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</si>
  <si>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</si>
  <si>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</si>
  <si>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</si>
  <si>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</si>
  <si>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</si>
  <si>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</si>
  <si>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</si>
  <si>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</si>
  <si>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</si>
  <si>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</si>
  <si>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</si>
  <si>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</si>
  <si>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</si>
  <si>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</si>
  <si>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0099939</t>
  </si>
  <si>
    <t>NÁHRADA KOL. KLOUBU,COLUMBUS, TIBIÁLNÍ PLATO PE</t>
  </si>
  <si>
    <t>0108130</t>
  </si>
  <si>
    <t>DLAHA ROVNÁ STERNÁLNÍ TITAN</t>
  </si>
  <si>
    <t>0108768</t>
  </si>
  <si>
    <t>ŠROUB SAMOVRTNÝ STERNÁLNÍ TITAN</t>
  </si>
  <si>
    <t>0112062</t>
  </si>
  <si>
    <t>CERKLÁŽ - SYSTÉM MODULÁRNÍ CERKLÁŽE PRO STERNUM (M</t>
  </si>
  <si>
    <t>0092444</t>
  </si>
  <si>
    <t>ZÁSOBNÍK PRO LIN. STAPLER - GIA DST 60-4,8 SULU GI</t>
  </si>
  <si>
    <t>0013054</t>
  </si>
  <si>
    <t>STAPLER KOŽNÍ, 35 NEREZ.OCEL. NÁPLNÍ PMW35,PMR35</t>
  </si>
  <si>
    <t>0068901</t>
  </si>
  <si>
    <t>0030643</t>
  </si>
  <si>
    <t>STAPLER ENDOLINEÁRNÍ S/BEZ NOŽE - MF ENDO GIA 30-2</t>
  </si>
  <si>
    <t>0048555</t>
  </si>
  <si>
    <t>SÍŤKA BIODEGRADABILNÍ ČTYŘVRSTEVNÁ SURGISIS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</si>
  <si>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</si>
  <si>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</si>
  <si>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</si>
  <si>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</si>
  <si>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</si>
  <si>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</si>
  <si>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</si>
  <si>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</si>
  <si>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</si>
  <si>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SADA PRO OPERACI DLE LONGA VČ.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</si>
  <si>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</si>
  <si>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</si>
  <si>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</si>
  <si>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</si>
  <si>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</si>
  <si>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</si>
  <si>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0082145</t>
  </si>
  <si>
    <t>NPWT-RENASYS GO SBĚRNÁ NÁDOBA MALÁ</t>
  </si>
  <si>
    <t>0081995</t>
  </si>
  <si>
    <t>NPWT-RENASYS EZ SBĚRNÁ NÁDOBA VELKÁ</t>
  </si>
  <si>
    <t>0058389</t>
  </si>
  <si>
    <t>ENUKLEACE TUMORU PLIC DRG 90843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</si>
  <si>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</si>
  <si>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</si>
  <si>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</si>
  <si>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</si>
  <si>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</si>
  <si>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</si>
  <si>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</si>
  <si>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</si>
  <si>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</si>
  <si>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</si>
  <si>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</si>
  <si>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</si>
  <si>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</si>
  <si>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</si>
  <si>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</si>
  <si>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</si>
  <si>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</si>
  <si>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</si>
  <si>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0082143</t>
  </si>
  <si>
    <t>NPWT-RENASYS F PŘEVAZOVÝ SET VELKÝ L</t>
  </si>
  <si>
    <t>0030635</t>
  </si>
  <si>
    <t>KLIPOVAČ ENDO CLIP ML 10MM</t>
  </si>
  <si>
    <t>0053485</t>
  </si>
  <si>
    <t>ENDOŠITÍ - BEZ ZÁSOBNÍKU - ENDO STITCH 10MM (PZT 0</t>
  </si>
  <si>
    <t>0049999</t>
  </si>
  <si>
    <t>EXTRAKTOR KOŽNÍCH SVOREK - PROXIMATE</t>
  </si>
  <si>
    <t>0019159</t>
  </si>
  <si>
    <t>DLAHA PRO ŽEBRA</t>
  </si>
  <si>
    <t>0059005</t>
  </si>
  <si>
    <t>ZÁSOBNÍK ENDO GIA ROTICULATOR 30-2,0; 2,5; 3,5; EG</t>
  </si>
  <si>
    <t>0058381</t>
  </si>
  <si>
    <t>EVAKUACE HEMATOMU NEBO EMPYEMU DRG 90828</t>
  </si>
  <si>
    <t>0094474</t>
  </si>
  <si>
    <t>KATETR URODYNAMICKÝ TROJKANÁLOVÝ MUŽSKÝ 9FR</t>
  </si>
  <si>
    <t>0152241</t>
  </si>
  <si>
    <t>EXTRAKTOR UROLOGICKÝ - DORMIA NO-TIP; KOŠÍČEK; NIT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</si>
  <si>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</si>
  <si>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</si>
  <si>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</si>
  <si>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</si>
  <si>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</si>
  <si>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</si>
  <si>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</si>
  <si>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</si>
  <si>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</si>
  <si>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</si>
  <si>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</si>
  <si>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</si>
  <si>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</si>
  <si>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</si>
  <si>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</si>
  <si>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</si>
  <si>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0052556</t>
  </si>
  <si>
    <t>KATETR URETERÁLNÍ DILATAČNÍ PŘÍSTUP.U-FUS-09/12,14</t>
  </si>
  <si>
    <t>0141854</t>
  </si>
  <si>
    <t>OXYGENÁTOR CAPIOX,PŘÍSLUŠENSTVÍ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</si>
  <si>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</si>
  <si>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</si>
  <si>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</si>
  <si>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</si>
  <si>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</si>
  <si>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 (PRO PZT 015213</t>
  </si>
  <si>
    <t>0170137</t>
  </si>
  <si>
    <t>NPWT-RENASYS GO SBĚRNÁ NÁDOBA VELKÁ</t>
  </si>
  <si>
    <t>0058354</t>
  </si>
  <si>
    <t>LÝZE ADHEZÍ PŘES 10CM2 DRG 90783</t>
  </si>
  <si>
    <t>0030642</t>
  </si>
  <si>
    <t>STAPLER ENDOLINEÁRNÍ S/BEZ NOŽE - MF ENDO GIA 30-3</t>
  </si>
  <si>
    <t>0062217</t>
  </si>
  <si>
    <t>SÍŤKA VICRYLOVÁ VKMLC</t>
  </si>
  <si>
    <t>0055780</t>
  </si>
  <si>
    <t>KATETR CENTRÁLNÍ ŽILNÍ BROVIAC</t>
  </si>
  <si>
    <t>0053486</t>
  </si>
  <si>
    <t>ZÁSOBNÍK PRO ENDOŠITÍ ENDO STITCH 10MM (PZT 005348</t>
  </si>
  <si>
    <t>0058358</t>
  </si>
  <si>
    <t>JEJUNOSTOMIE  DRG 90787</t>
  </si>
  <si>
    <t>0056491</t>
  </si>
  <si>
    <t>STAPLER CIRKULÁRNÍ - EEAXL</t>
  </si>
  <si>
    <t>0112969</t>
  </si>
  <si>
    <t>0058387</t>
  </si>
  <si>
    <t>LYMFADENEKTOMIE PARAAORTÁLNÍ DRG 90841</t>
  </si>
  <si>
    <t>0151533</t>
  </si>
  <si>
    <t>ZÁSOBNÍK KLIPÚ TITANOVÝCH SMALL</t>
  </si>
  <si>
    <t>0106885</t>
  </si>
  <si>
    <t>SÍŤKA BARD COMPOSIX L/P MESH KRUH 0134450</t>
  </si>
  <si>
    <t>0049448</t>
  </si>
  <si>
    <t>SÍŤKA PARIETEX TEC 3030</t>
  </si>
  <si>
    <t>0012493</t>
  </si>
  <si>
    <t>DLAHA PRO TIBII A HUMERUS T  5 OTV.</t>
  </si>
  <si>
    <t>0037272</t>
  </si>
  <si>
    <t>PROTÉZA GORE-TEX CÉVNÍ - PRUŽNÁ BIFURKAČNÍ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</si>
  <si>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</si>
  <si>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</si>
  <si>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</si>
  <si>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</si>
  <si>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</si>
  <si>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</si>
  <si>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</si>
  <si>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</si>
  <si>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</si>
  <si>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</si>
  <si>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</si>
  <si>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</si>
  <si>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</si>
  <si>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</si>
  <si>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</si>
  <si>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</si>
  <si>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</si>
  <si>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</si>
  <si>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</si>
  <si>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</si>
  <si>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</si>
  <si>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</si>
  <si>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</si>
  <si>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</si>
  <si>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</si>
  <si>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</si>
  <si>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</si>
  <si>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</si>
  <si>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</si>
  <si>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</si>
  <si>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</si>
  <si>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</si>
  <si>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</si>
  <si>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</si>
  <si>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</si>
  <si>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</si>
  <si>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</si>
  <si>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</si>
  <si>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</si>
  <si>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</si>
  <si>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</si>
  <si>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</si>
  <si>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</si>
  <si>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</si>
  <si>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</si>
  <si>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</si>
  <si>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</si>
  <si>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</si>
  <si>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</si>
  <si>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</si>
  <si>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</si>
  <si>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</si>
  <si>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</si>
  <si>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</si>
  <si>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</si>
  <si>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</si>
  <si>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</si>
  <si>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</si>
  <si>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</si>
  <si>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</si>
  <si>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</si>
  <si>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</si>
  <si>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</si>
  <si>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</si>
  <si>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</si>
  <si>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</si>
  <si>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</si>
  <si>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</si>
  <si>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</si>
  <si>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</si>
  <si>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</si>
  <si>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</si>
  <si>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</si>
  <si>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</si>
  <si>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</si>
  <si>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</si>
  <si>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</si>
  <si>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</si>
  <si>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</si>
  <si>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</si>
  <si>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</si>
  <si>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</si>
  <si>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</si>
  <si>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</si>
  <si>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</si>
  <si>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</si>
  <si>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</si>
  <si>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</si>
  <si>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</si>
  <si>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</si>
  <si>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</si>
  <si>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</si>
  <si>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66829</t>
  </si>
  <si>
    <t>ZAVEDENÍ PROPLACHOVÉ LAVÁŽE</t>
  </si>
  <si>
    <t>66833</t>
  </si>
  <si>
    <t>ODSTRANĚNÍ CIZÍHO TĚLESA Z RÁNY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</si>
  <si>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</si>
  <si>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</si>
  <si>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</si>
  <si>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</si>
  <si>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</si>
  <si>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</si>
  <si>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</si>
  <si>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</si>
  <si>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</si>
  <si>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</si>
  <si>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</si>
  <si>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</si>
  <si>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</si>
  <si>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</si>
  <si>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</si>
  <si>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</si>
  <si>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</si>
  <si>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</si>
  <si>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</si>
  <si>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</si>
  <si>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</si>
  <si>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</si>
  <si>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</si>
  <si>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</si>
  <si>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</si>
  <si>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</si>
  <si>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</si>
  <si>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</si>
  <si>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</si>
  <si>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</si>
  <si>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</si>
  <si>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</si>
  <si>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</si>
  <si>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</si>
  <si>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</si>
  <si>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</si>
  <si>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</si>
  <si>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</si>
  <si>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</si>
  <si>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</si>
  <si>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57229</t>
  </si>
  <si>
    <t>PLEUROSTOMIE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</si>
  <si>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</si>
  <si>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</si>
  <si>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</si>
  <si>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</si>
  <si>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</si>
  <si>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</si>
  <si>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</si>
  <si>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</si>
  <si>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</si>
  <si>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</si>
  <si>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</si>
  <si>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</si>
  <si>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</si>
  <si>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</si>
  <si>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</si>
  <si>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</si>
  <si>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</si>
  <si>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</si>
  <si>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</si>
  <si>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</si>
  <si>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</si>
  <si>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</si>
  <si>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</si>
  <si>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</si>
  <si>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</si>
  <si>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</si>
  <si>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</si>
  <si>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</si>
  <si>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</si>
  <si>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</si>
  <si>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</si>
  <si>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</si>
  <si>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</si>
  <si>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</si>
  <si>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</si>
  <si>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</si>
  <si>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</si>
  <si>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</si>
  <si>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</si>
  <si>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</si>
  <si>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</si>
  <si>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</si>
  <si>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</si>
  <si>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</si>
  <si>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</si>
  <si>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</si>
  <si>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</si>
  <si>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</si>
  <si>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51125</t>
  </si>
  <si>
    <t>TYREOIDEKTOMIE TOTÁLNÍ NEBO OBOUSTRANNÁ SUBTOTÁLNÍ</t>
  </si>
  <si>
    <t>57215</t>
  </si>
  <si>
    <t>RESEKCE HRUDNÍ STĚNY</t>
  </si>
  <si>
    <t>51395</t>
  </si>
  <si>
    <t>PUNKCE PERITONEÁLNÍ DIAGNOSTICKÁ ČI TERAPEUTICKÁ</t>
  </si>
  <si>
    <t>00698</t>
  </si>
  <si>
    <t>OD TYPU 98 - PRO NEMOCNICE TYPU 3, (KATEGORIE 6) -</t>
  </si>
  <si>
    <t>51357</t>
  </si>
  <si>
    <t>JEJUNOSTOMIE, ILEOSTOMIE NEBO KOLOSTOMIE, ANTEPOZI</t>
  </si>
  <si>
    <t>51321</t>
  </si>
  <si>
    <t>LEVOSTRANNÁ PANKREATEKTOMIE SE SPLENEKTOMIÍ</t>
  </si>
  <si>
    <t>99980</t>
  </si>
  <si>
    <t>(VZP) PACIENT S DIAGNOSTIKOVANÝM POLYTRAUMATEM S I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</si>
  <si>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</si>
  <si>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</si>
  <si>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</si>
  <si>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</si>
  <si>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</si>
  <si>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</si>
  <si>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</si>
  <si>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</si>
  <si>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</si>
  <si>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</si>
  <si>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</si>
  <si>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</si>
  <si>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</si>
  <si>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</si>
  <si>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</si>
  <si>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</si>
  <si>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51631</t>
  </si>
  <si>
    <t>RFA - RADIOFREKVENČNÍ ABLACE METASTÁZ ČI PRIMÁRNÍC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</si>
  <si>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</si>
  <si>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</si>
  <si>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</si>
  <si>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</si>
  <si>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</si>
  <si>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</si>
  <si>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</si>
  <si>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</si>
  <si>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</si>
  <si>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</si>
  <si>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</si>
  <si>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</si>
  <si>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</si>
  <si>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</si>
  <si>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</si>
  <si>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</si>
  <si>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</si>
  <si>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</si>
  <si>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</si>
  <si>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</si>
  <si>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</si>
  <si>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</si>
  <si>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61131</t>
  </si>
  <si>
    <t>EXCIZE KOŽNÍ LÉZE, SUTURA VÍCE NEŽ 10 CM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</si>
  <si>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</si>
  <si>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</si>
  <si>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</si>
  <si>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</si>
  <si>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</si>
  <si>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</si>
  <si>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</si>
  <si>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</si>
  <si>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</si>
  <si>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</si>
  <si>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</si>
  <si>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</si>
  <si>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</si>
  <si>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</si>
  <si>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</si>
  <si>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</si>
  <si>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</si>
  <si>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</si>
  <si>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</si>
  <si>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</si>
  <si>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</si>
  <si>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</si>
  <si>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</si>
  <si>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</si>
  <si>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</si>
  <si>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</si>
  <si>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</si>
  <si>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</si>
  <si>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</si>
  <si>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</si>
  <si>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</si>
  <si>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</si>
  <si>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</si>
  <si>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</si>
  <si>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</si>
  <si>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</si>
  <si>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</si>
  <si>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</si>
  <si>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</si>
  <si>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</si>
  <si>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</si>
  <si>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</si>
  <si>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</si>
  <si>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</si>
  <si>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</si>
  <si>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</si>
  <si>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</si>
  <si>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</si>
  <si>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</si>
  <si>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</si>
  <si>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54220</t>
  </si>
  <si>
    <t>PORTOSYSTÉMOVÉ SPOJKY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</si>
  <si>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</si>
  <si>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</si>
  <si>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</si>
  <si>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</si>
  <si>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</si>
  <si>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</si>
  <si>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90868</t>
  </si>
  <si>
    <t>(DRG) DEKORTIKACE PLÍCE THORAKOSKOPICKY</t>
  </si>
  <si>
    <t>90881</t>
  </si>
  <si>
    <t>(DRG) SPLENEKTOMIE LAPAROSKOPICKY</t>
  </si>
  <si>
    <t>51312</t>
  </si>
  <si>
    <t>SPLENEKTOMIE S AUTOTRANSPLANTACÍ SLEZINNÉ TKÁNĚ</t>
  </si>
  <si>
    <t>51373</t>
  </si>
  <si>
    <t>CHOLECYSTOSTOMIE</t>
  </si>
  <si>
    <t>90828</t>
  </si>
  <si>
    <t>(DRG) EVAKUACE HEMATOMU NEBO EMPYEMU PLIC THORAKOS</t>
  </si>
  <si>
    <t>57245</t>
  </si>
  <si>
    <t>PNEUMONEKTOMIE ROZŠÍŘENÁ</t>
  </si>
  <si>
    <t>57239</t>
  </si>
  <si>
    <t>UZAVŘENÍ BRONCHOPLEURÁLNÍ PÍŠTĚLE</t>
  </si>
  <si>
    <t>51342</t>
  </si>
  <si>
    <t>PUNKCE A DRENÁŽ JATERNÍHO ABSCESU</t>
  </si>
  <si>
    <t>57219</t>
  </si>
  <si>
    <t>PODVAZ - KANYLACE D. TORACIKUS</t>
  </si>
  <si>
    <t>51420</t>
  </si>
  <si>
    <t>PEROPERAČNÍ DETEKCE SENTINELOVÉ UZLINY POMOCÍ MAGN</t>
  </si>
  <si>
    <t>57225</t>
  </si>
  <si>
    <t>TORAKOPLASTIKA</t>
  </si>
  <si>
    <t>57211</t>
  </si>
  <si>
    <t>REVIZE OBOU HRUDNÍCH DUTIN ZE STERNOTOMIE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</si>
  <si>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</si>
  <si>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</si>
  <si>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</si>
  <si>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</si>
  <si>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</si>
  <si>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</si>
  <si>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</si>
  <si>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</si>
  <si>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</si>
  <si>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66825</t>
  </si>
  <si>
    <t>UPRAVENÍ ZEVNÍHO FIXATÉRU</t>
  </si>
  <si>
    <t>5F5</t>
  </si>
  <si>
    <t>07562</t>
  </si>
  <si>
    <t>(DRG) PLÁNOVANÁ OPERACE KVCH</t>
  </si>
  <si>
    <t>07544</t>
  </si>
  <si>
    <t>(DRG) PRVNÍ REOPERACE</t>
  </si>
  <si>
    <t>55250</t>
  </si>
  <si>
    <t>STERNOTOMIE, TORAKOTOMIE</t>
  </si>
  <si>
    <t>55210</t>
  </si>
  <si>
    <t>VÝKONY NA ZAVŘENÉM SRDCI</t>
  </si>
  <si>
    <t>55215</t>
  </si>
  <si>
    <t>MECHANICKÁ SRDEČNÍ PODPORA</t>
  </si>
  <si>
    <t>07271</t>
  </si>
  <si>
    <t>(DRG) STERNOTOMIE JAKO SAMOSTATNÝ VÝKON JINÝ NEŽ P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</si>
  <si>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</si>
  <si>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</si>
  <si>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</si>
  <si>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</si>
  <si>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</si>
  <si>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</si>
  <si>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</si>
  <si>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</si>
  <si>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</si>
  <si>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</si>
  <si>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0090099</t>
  </si>
  <si>
    <t>FACTOR VII BAXTER</t>
  </si>
  <si>
    <t>0096040</t>
  </si>
  <si>
    <t>CIPRINOL 100 MG/10 ML</t>
  </si>
  <si>
    <t>0096413</t>
  </si>
  <si>
    <t>0166269</t>
  </si>
  <si>
    <t>0192558</t>
  </si>
  <si>
    <t>ANTITHROMBIN III NF BAXTER</t>
  </si>
  <si>
    <t>0192353</t>
  </si>
  <si>
    <t>FLEXBUMIN</t>
  </si>
  <si>
    <t>0166265</t>
  </si>
  <si>
    <t>0058403</t>
  </si>
  <si>
    <t>DEKORTIKACE PLÍCE DRG 90868</t>
  </si>
  <si>
    <t>0059818</t>
  </si>
  <si>
    <t>PORT POLYSULFON-TITANOVÝ SE SILIKONOVÝM KATÉTREM</t>
  </si>
  <si>
    <t>0019166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</si>
  <si>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</si>
  <si>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</si>
  <si>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</si>
  <si>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</si>
  <si>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</si>
  <si>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</si>
  <si>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601</t>
  </si>
  <si>
    <t>605</t>
  </si>
  <si>
    <t>04650</t>
  </si>
  <si>
    <t>CHIRURGICKÉ VYBAVENÍ ZUBU KOMPLIKOVANÉ</t>
  </si>
  <si>
    <t>04801</t>
  </si>
  <si>
    <t>ZEVNÍ INCISE</t>
  </si>
  <si>
    <t>6F1</t>
  </si>
  <si>
    <t>0092359</t>
  </si>
  <si>
    <t>PROSTAPHLIN</t>
  </si>
  <si>
    <t>0201967</t>
  </si>
  <si>
    <t>0001137</t>
  </si>
  <si>
    <t>ŠROUB SAMOŘEZNÝ KORTIKÁLNÍ RUKA OCEL</t>
  </si>
  <si>
    <t>0001154</t>
  </si>
  <si>
    <t>0001203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</si>
  <si>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</si>
  <si>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</si>
  <si>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</si>
  <si>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</si>
  <si>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</si>
  <si>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</si>
  <si>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0002425</t>
  </si>
  <si>
    <t>FIXÁTOR ZEVNÍ JEDNOROVINNÝ/DVOUROVINNÝ TRUBKOVÝ, S</t>
  </si>
  <si>
    <t>0006881</t>
  </si>
  <si>
    <t>ŠROUB KORTIKÁLNÍ, SAMOVRT. HYDROXYAPATIT. 99-6014X</t>
  </si>
  <si>
    <t>0010767</t>
  </si>
  <si>
    <t>DRÁT KIRSCHNERŮV OCEL</t>
  </si>
  <si>
    <t>0010768</t>
  </si>
  <si>
    <t>0017413</t>
  </si>
  <si>
    <t>ŠROUB SPONGIOZNÍ MALÝ FRAGMENT OCEL</t>
  </si>
  <si>
    <t>0017751</t>
  </si>
  <si>
    <t>0052143</t>
  </si>
  <si>
    <t>EXTRAKTOR - AMPLATZ GOOSE NECK GNXXXX - PERIFERNÍ,</t>
  </si>
  <si>
    <t>0056288</t>
  </si>
  <si>
    <t>KATETR BALÓNKOVÝ FOGARTY EMBOLEKTOMICKÝ - 120403F</t>
  </si>
  <si>
    <t>0065071</t>
  </si>
  <si>
    <t>0073615</t>
  </si>
  <si>
    <t>DLAHA ADAPTAČNÍ  MINI FRAGMENT MINI FRAGMENT TITAN</t>
  </si>
  <si>
    <t>0082042</t>
  </si>
  <si>
    <t>KRYTÍ MŘÍŽKA SILIKONOVÁ ASKINA SILNET</t>
  </si>
  <si>
    <t>0082043</t>
  </si>
  <si>
    <t>0082077</t>
  </si>
  <si>
    <t>0112074</t>
  </si>
  <si>
    <t>CEMENT KOSTNÍ VANCOGENX VANCOMYCIN+GENTAMICIN 1X40</t>
  </si>
  <si>
    <t>0166154</t>
  </si>
  <si>
    <t>IMPLANTÁT MAMMÁRNÍ CUI PLNĚNÝ KOHEZIVNÍM GELEM  AN</t>
  </si>
  <si>
    <t>0166174</t>
  </si>
  <si>
    <t>IMPLANTÁT MAMMÁRNÍ MONOBLOC SOFT ONE PLNĚNÝ KOHEZI</t>
  </si>
  <si>
    <t>0166177</t>
  </si>
  <si>
    <t>0001369</t>
  </si>
  <si>
    <t>FIXÁTOR ZEVNÍ JEDNOROVINNÝ/DVOUROVINNÝ MALÝ SYNTHE</t>
  </si>
  <si>
    <t>0001387</t>
  </si>
  <si>
    <t>0001380</t>
  </si>
  <si>
    <t>0001341</t>
  </si>
  <si>
    <t>0001324</t>
  </si>
  <si>
    <t>DLAHA MINI FRAGMENT OCEL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</si>
  <si>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</si>
  <si>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</si>
  <si>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</si>
  <si>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</si>
  <si>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</si>
  <si>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</si>
  <si>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</si>
  <si>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0193872</t>
  </si>
  <si>
    <t>0065127</t>
  </si>
  <si>
    <t>IMPLANTÁT UROLOGICKÝ TESTIKULÁRNÍ- PROTÉZA</t>
  </si>
  <si>
    <t>0077985</t>
  </si>
  <si>
    <t>NÁHRADA PRSTNÍHO KLOUBU - SILIKONOVÁ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</si>
  <si>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</si>
  <si>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</si>
  <si>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</si>
  <si>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</si>
  <si>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</si>
  <si>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</si>
  <si>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</si>
  <si>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</si>
  <si>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</si>
  <si>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</si>
  <si>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</si>
  <si>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</si>
  <si>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</si>
  <si>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</si>
  <si>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</si>
  <si>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</si>
  <si>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</si>
  <si>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</si>
  <si>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</si>
  <si>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</si>
  <si>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</si>
  <si>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</si>
  <si>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</si>
  <si>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</si>
  <si>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</si>
  <si>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</si>
  <si>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</si>
  <si>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</si>
  <si>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</si>
  <si>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</si>
  <si>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</si>
  <si>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</si>
  <si>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</si>
  <si>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</si>
  <si>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</si>
  <si>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</si>
  <si>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</si>
  <si>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</si>
  <si>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</si>
  <si>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</si>
  <si>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</si>
  <si>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</si>
  <si>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</si>
  <si>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</si>
  <si>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</si>
  <si>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</si>
  <si>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</si>
  <si>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</si>
  <si>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</si>
  <si>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</si>
  <si>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</si>
  <si>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</si>
  <si>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</si>
  <si>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</si>
  <si>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</si>
  <si>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</si>
  <si>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</si>
  <si>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</si>
  <si>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</si>
  <si>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</si>
  <si>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</si>
  <si>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</si>
  <si>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</si>
  <si>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</si>
  <si>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</si>
  <si>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</si>
  <si>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</si>
  <si>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</si>
  <si>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</si>
  <si>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</si>
  <si>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66429</t>
  </si>
  <si>
    <t>SYNOVEKTOMIE ZÁPĚSTÍ A RUKY</t>
  </si>
  <si>
    <t>66683</t>
  </si>
  <si>
    <t>AMPUTACE JEDNOHO PAPRSKU DOLNÍ KONČETINY</t>
  </si>
  <si>
    <t>66813</t>
  </si>
  <si>
    <t>ODSTRANĚNÍ OSTEOSYNTETICKÉHO MATERIÁLU</t>
  </si>
  <si>
    <t>66929</t>
  </si>
  <si>
    <t>TENOLÝZA - ROZSÁHLÉ UVOLNĚNÍ JEDNÉ ŠLACHY - MIMO R</t>
  </si>
  <si>
    <t>71823</t>
  </si>
  <si>
    <t>POUŽITÍ MIKROSKOPU PŘI OPERAČNÍM VÝKONU Á 10 MINUT</t>
  </si>
  <si>
    <t>75393</t>
  </si>
  <si>
    <t>KOREKCE PTÓZY OČNÍHO VÍČKA</t>
  </si>
  <si>
    <t>75413</t>
  </si>
  <si>
    <t>KOREKCE VÍČKA VOLNÝM TRANSPLANTÁTEM</t>
  </si>
  <si>
    <t>61021</t>
  </si>
  <si>
    <t>KOMPLEXNÍ VYŠETŘENÍ PLASTICKÝM CHIRURGEM</t>
  </si>
  <si>
    <t>62150</t>
  </si>
  <si>
    <t>POPÁLENINY - OŠETŘENÍ A PŘEVAZ, OSTATNÍ DO 5%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</si>
  <si>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</si>
  <si>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</si>
  <si>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</si>
  <si>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</si>
  <si>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</si>
  <si>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</si>
  <si>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66437</t>
  </si>
  <si>
    <t>REKONSTRUKCE VAZŮ ZÁPĚSTÍ A RUKY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</si>
  <si>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</si>
  <si>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</si>
  <si>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</si>
  <si>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</si>
  <si>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</si>
  <si>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</si>
  <si>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</si>
  <si>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</si>
  <si>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</si>
  <si>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</si>
  <si>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</si>
  <si>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</si>
  <si>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</si>
  <si>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</si>
  <si>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</si>
  <si>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</si>
  <si>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</si>
  <si>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</si>
  <si>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</si>
  <si>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</si>
  <si>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</si>
  <si>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</si>
  <si>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</si>
  <si>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</si>
  <si>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</si>
  <si>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</si>
  <si>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</si>
  <si>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</si>
  <si>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</si>
  <si>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</si>
  <si>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</si>
  <si>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</si>
  <si>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</si>
  <si>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</si>
  <si>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</si>
  <si>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</si>
  <si>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</si>
  <si>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</si>
  <si>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</si>
  <si>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</si>
  <si>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</si>
  <si>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</si>
  <si>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</si>
  <si>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</si>
  <si>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</si>
  <si>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</si>
  <si>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</si>
  <si>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</si>
  <si>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</si>
  <si>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</si>
  <si>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</si>
  <si>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</si>
  <si>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</si>
  <si>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</si>
  <si>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</si>
  <si>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</si>
  <si>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</si>
  <si>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</si>
  <si>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</si>
  <si>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</si>
  <si>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</si>
  <si>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61215</t>
  </si>
  <si>
    <t>REKONSTRUKCE ŠLACHY FLEXORU ŠTĚPEM</t>
  </si>
  <si>
    <t>66921</t>
  </si>
  <si>
    <t>EXKOCHLEACE A SPONGIOPLASTIKA</t>
  </si>
  <si>
    <t>62420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</si>
  <si>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</si>
  <si>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</si>
  <si>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</si>
  <si>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</si>
  <si>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</si>
  <si>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</si>
  <si>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</si>
  <si>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</si>
  <si>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</si>
  <si>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</si>
  <si>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</si>
  <si>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</si>
  <si>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</si>
  <si>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</si>
  <si>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</si>
  <si>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</si>
  <si>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</si>
  <si>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</si>
  <si>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</si>
  <si>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</si>
  <si>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66681</t>
  </si>
  <si>
    <t>EXARTIKULACE (AMPUTACE METATARZÁLNÍ) FALANGEÁLNÍ -</t>
  </si>
  <si>
    <t>62460</t>
  </si>
  <si>
    <t>ŠTĚP PŘI POPÁLENÍ (A OSTATNCH KOŽNÍCH ZTRÁTÁCH), 5</t>
  </si>
  <si>
    <t>65321</t>
  </si>
  <si>
    <t xml:space="preserve">KOREKCE BRADY - OSTEOTOMIE (VČETNĚ ZVĚTŠENÍ BRADY </t>
  </si>
  <si>
    <t>61235</t>
  </si>
  <si>
    <t>ARTHRODÉZA MP NEBO IP KLOUBU</t>
  </si>
  <si>
    <t>62720</t>
  </si>
  <si>
    <t>SÍŤOVÁNÍ (MESHOVÁNÍ) ŠTĚPU NAD 5 % MAX. DO 20 %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</si>
  <si>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</si>
  <si>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</si>
  <si>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</si>
  <si>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</si>
  <si>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</si>
  <si>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</si>
  <si>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</si>
  <si>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</si>
  <si>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</si>
  <si>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66845</t>
  </si>
  <si>
    <t>REKONSTRUKCE JEDNÉ ŠLACHY</t>
  </si>
  <si>
    <t>62330</t>
  </si>
  <si>
    <t>NEKREKTOMIE 5 - 10 % POVRCHU TĚLA - TANGENCIÁLNÍ N</t>
  </si>
  <si>
    <t>62421</t>
  </si>
  <si>
    <t>61201</t>
  </si>
  <si>
    <t>REPLANTACE JEDNOHO PRSTU</t>
  </si>
  <si>
    <t>61351</t>
  </si>
  <si>
    <t>OPERACE FIMÓZY DLE BURIANA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</si>
  <si>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</si>
  <si>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</si>
  <si>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</si>
  <si>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</si>
  <si>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61455</t>
  </si>
  <si>
    <t>ODSTRANĚNÍ IMPLANTÁTU PRSU S KAPSULEKTOMIÍ</t>
  </si>
  <si>
    <t>62112</t>
  </si>
  <si>
    <t>PŘEVAZ POPÁLENINY V ROZSAHU NAD 10 % A EV. SPRCHA</t>
  </si>
  <si>
    <t>61395</t>
  </si>
  <si>
    <t xml:space="preserve">VYTVOŘENÍ UŠNÍHO BOLTCE PŘI VZOZENÉ VÝVOJOVÉ VADĚ </t>
  </si>
  <si>
    <t>62210</t>
  </si>
  <si>
    <t>UVOLŇUJÍCÍ NÁŘEZY NA OBLIČEJI A KRKU</t>
  </si>
  <si>
    <t>62820</t>
  </si>
  <si>
    <t>SEPARACE JEDNOHO MEZIPRSTÍ - PO POPÁLENÍ</t>
  </si>
  <si>
    <t>61207</t>
  </si>
  <si>
    <t>REPLANTACE PAŽE, NOHY</t>
  </si>
  <si>
    <t>61249</t>
  </si>
  <si>
    <t>TRANSPOZICE STOPKOVANÉHO NEUROVASKULÁRNÍHO LALŮČKU</t>
  </si>
  <si>
    <t>75414</t>
  </si>
  <si>
    <t xml:space="preserve">PLASTICKÁ OPERACE KŮŽE VÍČKA OTOČNÝM LALOKEM NEBO </t>
  </si>
  <si>
    <t>61463</t>
  </si>
  <si>
    <t>REDUKCE STEHNA NEBO PAŽE EXCIZÍ</t>
  </si>
  <si>
    <t>62480</t>
  </si>
  <si>
    <t>ŠTĚP PŘI POPÁLENÍ ( A OSTATNÍCH KOŽNÍCH ZTRÁTÁCH),</t>
  </si>
  <si>
    <t>66869</t>
  </si>
  <si>
    <t xml:space="preserve">EXCIZE A EXSTIRPACE SVALOVÉ - ROZSÁHLÉ - TAKÉ PRO </t>
  </si>
  <si>
    <t>61423</t>
  </si>
  <si>
    <t>RINOPLASTIKA - SEDLOVITÝ NOS (L-ŠTĚP, VČETNĚ ODBĚR</t>
  </si>
  <si>
    <t>6F3</t>
  </si>
  <si>
    <t>63573</t>
  </si>
  <si>
    <t>HYSTEREKTOMIE ABDOMINÁLNÍ NEBO VAGINÁLNÍ S NEBO BE</t>
  </si>
  <si>
    <t>63579</t>
  </si>
  <si>
    <t>HYSTEREKTOMIE A ADNEXEKTOMIE S OMENTEKTOMIÍ PRO MA</t>
  </si>
  <si>
    <t>63525</t>
  </si>
  <si>
    <t>KOLPEKTOMIE PRO CA</t>
  </si>
  <si>
    <t>6F5</t>
  </si>
  <si>
    <t>04630</t>
  </si>
  <si>
    <t>EXTRAKCE ZUBU KOMPLIKOVANÁ</t>
  </si>
  <si>
    <t>65413</t>
  </si>
  <si>
    <t>BLOKOVÁ RESEKCE POLOVINY OBLIČEJE</t>
  </si>
  <si>
    <t>71747</t>
  </si>
  <si>
    <t>ČÁSTEČNÁ EXSTIRPACE KRČNÍCH UZLIN</t>
  </si>
  <si>
    <t>71813</t>
  </si>
  <si>
    <t>LIGATURA A. MAXILLARIS INT.</t>
  </si>
  <si>
    <t>65417</t>
  </si>
  <si>
    <t>RESEKCE DOLNÍ ČELISTI S PŘERUŠENÍM KONTINUITY - JE</t>
  </si>
  <si>
    <t>65951</t>
  </si>
  <si>
    <t>GLOSEKTOMIE PARCIÁLNÍ</t>
  </si>
  <si>
    <t>71769</t>
  </si>
  <si>
    <t>EXSTIRPACE SUBMANDIBULÁRNÍ NEBO SUBLINGUÁLNÍ ŽLÁZY</t>
  </si>
  <si>
    <t>65611</t>
  </si>
  <si>
    <t>EXCIZE LÉZE V DUTINĚ ÚSTNÍ NAD 4 CM</t>
  </si>
  <si>
    <t>65427</t>
  </si>
  <si>
    <t>RESEKCE HORNÍ ČELISTI SUBTOTÁLNÍ (JEDNOSTRANNÁ)</t>
  </si>
  <si>
    <t>6F6</t>
  </si>
  <si>
    <t>66039</t>
  </si>
  <si>
    <t>SLOŽITÁ OPERAČNÍ ARTROSKOPIE</t>
  </si>
  <si>
    <t>09567</t>
  </si>
  <si>
    <t>(VZP) ZÁKROK NA LEVÉ STRANĚ</t>
  </si>
  <si>
    <t>09569</t>
  </si>
  <si>
    <t>(VZP) ZÁKROK NA PRAVÉ STRANĚ</t>
  </si>
  <si>
    <t>66897</t>
  </si>
  <si>
    <t>EXCIZE / EXSTIRPACE BAKEROVY CYSTY</t>
  </si>
  <si>
    <t>66717</t>
  </si>
  <si>
    <t>EXCIZE / EXSTIRPACE SEZAMSKÉ KOSTI NOHY</t>
  </si>
  <si>
    <t>706</t>
  </si>
  <si>
    <t>76121</t>
  </si>
  <si>
    <t>NEFROSTOMOGRAM (JEN KLINICKÝ VÝKON)</t>
  </si>
  <si>
    <t>708</t>
  </si>
  <si>
    <t>78022</t>
  </si>
  <si>
    <t>CÍLENÉ VYŠETŘENÍ ANESTEZIOLOGEM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</si>
  <si>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</si>
  <si>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</si>
  <si>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</si>
  <si>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</si>
  <si>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</si>
  <si>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</si>
  <si>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</si>
  <si>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</si>
  <si>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</si>
  <si>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</si>
  <si>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78117</t>
  </si>
  <si>
    <t>7F1</t>
  </si>
  <si>
    <t>71311</t>
  </si>
  <si>
    <t>LARYNGOSKOPIE PŘÍMÁ</t>
  </si>
  <si>
    <t>71521</t>
  </si>
  <si>
    <t>RESEKCE BOLTCE S POSUNEM KOŽNÍHO LALOKU MÍSTNĚ</t>
  </si>
  <si>
    <t>71713</t>
  </si>
  <si>
    <t>NEPŘÍMÁ LARYNGOSKOPIE S ODSTRANĚNÍM LÉZE NEBO CIZÍ</t>
  </si>
  <si>
    <t>71723</t>
  </si>
  <si>
    <t>UZAVŘENÍ PERZISTUJÍCÍHO TRACHEOTOMICKÉHO KANÁLU</t>
  </si>
  <si>
    <t>71771</t>
  </si>
  <si>
    <t>PAROTIDEKTOMIE TOTÁLNÍ KONZERVATIVNÍ</t>
  </si>
  <si>
    <t>71749</t>
  </si>
  <si>
    <t>BLOKOVÁ DISEKCE KRČNÍCH UZLIN</t>
  </si>
  <si>
    <t>71775</t>
  </si>
  <si>
    <t>PAROTIDEKTOMIE LATERÁLNÍ KONZERVATIVNÍ</t>
  </si>
  <si>
    <t>71319</t>
  </si>
  <si>
    <t>ESOFAGOSKOPIE RIGIDNÍ</t>
  </si>
  <si>
    <t>7F6</t>
  </si>
  <si>
    <t>76369</t>
  </si>
  <si>
    <t>RESEKCE MĚCHÝŘE, EV. DIVERTIKULEKTOMIE</t>
  </si>
  <si>
    <t>76377</t>
  </si>
  <si>
    <t>OŠETŘENÍ RUPTURY MĚCHÝŘE, EV. PERFORACE MĚCHÝŘE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</si>
  <si>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</si>
  <si>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</si>
  <si>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</si>
  <si>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</si>
  <si>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</si>
  <si>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</si>
  <si>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76513</t>
  </si>
  <si>
    <t>VÝKON FLEXIBILNÍM URETERORENOSKOPEM</t>
  </si>
  <si>
    <t>76529</t>
  </si>
  <si>
    <t>URETEROSKOPIE S TRIPSÍ KONKREMENTU NEBO EXTRAKCÍ V</t>
  </si>
  <si>
    <t>76531</t>
  </si>
  <si>
    <t>CYSTOURETROSKOPIE</t>
  </si>
  <si>
    <t>76215</t>
  </si>
  <si>
    <t>KATETRIZACE URETERU, NEBO EXTRAKCE KONKREMENTU Z M</t>
  </si>
  <si>
    <t>76801</t>
  </si>
  <si>
    <t>POUŽITÍ TELEVIZNÍHO ŘETĚZCE PŘI ENDOSKOPICKÉM VÝKO</t>
  </si>
  <si>
    <t>76345</t>
  </si>
  <si>
    <t>REIMPLANTACE URETERU (UCNA)</t>
  </si>
  <si>
    <t>76375</t>
  </si>
  <si>
    <t>CYSTEKTOMIE KOMPLETNÍ S URETEROILEÁLNÍM KONDUITEM</t>
  </si>
  <si>
    <t>76371</t>
  </si>
  <si>
    <t>RESEKCE MĚCHÝŘE S REIMPLANTACÍ URETERU</t>
  </si>
  <si>
    <t>76463</t>
  </si>
  <si>
    <t>VEZIKULEKTOMIE (JAKO SAMOSTATNÝ VÝKON)</t>
  </si>
  <si>
    <t>809</t>
  </si>
  <si>
    <t>89198</t>
  </si>
  <si>
    <t>SKIASKOPIE</t>
  </si>
  <si>
    <t>89165</t>
  </si>
  <si>
    <t>RETROGRÁDNÍ PYELOGRAFIE JEDNOSTRANNÁ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</si>
  <si>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</si>
  <si>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</si>
  <si>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</si>
  <si>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</si>
  <si>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</si>
  <si>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</si>
  <si>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</si>
  <si>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</si>
  <si>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</si>
  <si>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</si>
  <si>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</si>
  <si>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</si>
  <si>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</si>
  <si>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</si>
  <si>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</si>
  <si>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</si>
  <si>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</si>
  <si>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</si>
  <si>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</si>
  <si>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</si>
  <si>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</si>
  <si>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54190</t>
  </si>
  <si>
    <t>OSTATNÍ REKONSTRUKCE TEPEN A BY-PASSY</t>
  </si>
  <si>
    <t>07376</t>
  </si>
  <si>
    <t>(VZP) BYPASS NEBO NÁHRADA ILIKO - ILICKÁ PROTETICK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</si>
  <si>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</si>
  <si>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</si>
  <si>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</si>
  <si>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</si>
  <si>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</si>
  <si>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</si>
  <si>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</si>
  <si>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</si>
  <si>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</si>
  <si>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</si>
  <si>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</si>
  <si>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</si>
  <si>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</si>
  <si>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</si>
  <si>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</si>
  <si>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</si>
  <si>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</si>
  <si>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</si>
  <si>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</si>
  <si>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</si>
  <si>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</si>
  <si>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</si>
  <si>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</si>
  <si>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</si>
  <si>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</si>
  <si>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</si>
  <si>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</si>
  <si>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</si>
  <si>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</si>
  <si>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</si>
  <si>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</si>
  <si>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</si>
  <si>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</si>
  <si>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</si>
  <si>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</si>
  <si>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03041</t>
  </si>
  <si>
    <t xml:space="preserve">VÝKONY NA ÚSTECH BEZ CC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</si>
  <si>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</si>
  <si>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</si>
  <si>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</si>
  <si>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</si>
  <si>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</si>
  <si>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03303</t>
  </si>
  <si>
    <t xml:space="preserve">MALIGNÍ ONEMOCNĚNÍ UCHA, NOSU, ÚST A HRDLA S MCC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</si>
  <si>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</si>
  <si>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</si>
  <si>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</si>
  <si>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</si>
  <si>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</si>
  <si>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</si>
  <si>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</si>
  <si>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</si>
  <si>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</si>
  <si>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</si>
  <si>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</si>
  <si>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</si>
  <si>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</si>
  <si>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</si>
  <si>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</si>
  <si>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</si>
  <si>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</si>
  <si>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</si>
  <si>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</si>
  <si>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</si>
  <si>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</si>
  <si>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</si>
  <si>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</si>
  <si>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</si>
  <si>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</si>
  <si>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</si>
  <si>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</si>
  <si>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</si>
  <si>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</si>
  <si>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</si>
  <si>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</si>
  <si>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</si>
  <si>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</si>
  <si>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</si>
  <si>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</si>
  <si>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</si>
  <si>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05013</t>
  </si>
  <si>
    <t xml:space="preserve">SRDEČNÍ DEFIBRILÁTOR A IMPLANTÁT PRO PODPORU FUNKCE SRDCE S M  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</si>
  <si>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</si>
  <si>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</si>
  <si>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</si>
  <si>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</si>
  <si>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</si>
  <si>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</si>
  <si>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</si>
  <si>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</si>
  <si>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</si>
  <si>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</si>
  <si>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05172</t>
  </si>
  <si>
    <t xml:space="preserve">AMPUTACE HORNÍ KONČETINY A PRSTU U NOHY PRO PORUCHU OBĚHOVÉHO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</si>
  <si>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</si>
  <si>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</si>
  <si>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</si>
  <si>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</si>
  <si>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</si>
  <si>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05381</t>
  </si>
  <si>
    <t xml:space="preserve">PERIFERNÍ A JINÉ VASKULÁRNÍ PORUCHY BEZ CC                                                          </t>
  </si>
  <si>
    <t>05471</t>
  </si>
  <si>
    <t xml:space="preserve">JINÉ PORUCHY OBĚHOVÉHO SYSTÉMU BEZ CC                                                               </t>
  </si>
  <si>
    <t>05502</t>
  </si>
  <si>
    <t xml:space="preserve">ANGIOPLASTIKA NEBO ZAVEDENÍ STENTU DO PERIFERNÍ CÉVY S CC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</si>
  <si>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</si>
  <si>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</si>
  <si>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</si>
  <si>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</si>
  <si>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</si>
  <si>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</si>
  <si>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</si>
  <si>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</si>
  <si>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</si>
  <si>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</si>
  <si>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</si>
  <si>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</si>
  <si>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</si>
  <si>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</si>
  <si>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</si>
  <si>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</si>
  <si>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</si>
  <si>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</si>
  <si>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</si>
  <si>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</si>
  <si>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</si>
  <si>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</si>
  <si>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</si>
  <si>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</si>
  <si>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</si>
  <si>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</si>
  <si>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</si>
  <si>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</si>
  <si>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</si>
  <si>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</si>
  <si>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</si>
  <si>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</si>
  <si>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</si>
  <si>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</si>
  <si>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</si>
  <si>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</si>
  <si>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</si>
  <si>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</si>
  <si>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</si>
  <si>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</si>
  <si>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</si>
  <si>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</si>
  <si>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</si>
  <si>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</si>
  <si>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</si>
  <si>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</si>
  <si>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</si>
  <si>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</si>
  <si>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</si>
  <si>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</si>
  <si>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</si>
  <si>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</si>
  <si>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</si>
  <si>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</si>
  <si>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</si>
  <si>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</si>
  <si>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</si>
  <si>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</si>
  <si>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</si>
  <si>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</si>
  <si>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</si>
  <si>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</si>
  <si>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</si>
  <si>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</si>
  <si>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</si>
  <si>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</si>
  <si>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</si>
  <si>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</si>
  <si>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</si>
  <si>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</si>
  <si>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</si>
  <si>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</si>
  <si>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</si>
  <si>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</si>
  <si>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</si>
  <si>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</si>
  <si>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</si>
  <si>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</si>
  <si>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</si>
  <si>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</si>
  <si>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</si>
  <si>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</si>
  <si>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</si>
  <si>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</si>
  <si>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</si>
  <si>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</si>
  <si>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</si>
  <si>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</si>
  <si>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</si>
  <si>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</si>
  <si>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</si>
  <si>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</si>
  <si>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</si>
  <si>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</si>
  <si>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</si>
  <si>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</si>
  <si>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</si>
  <si>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</si>
  <si>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</si>
  <si>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</si>
  <si>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</si>
  <si>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</si>
  <si>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</si>
  <si>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</si>
  <si>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</si>
  <si>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</si>
  <si>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</si>
  <si>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</si>
  <si>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</si>
  <si>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</si>
  <si>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</si>
  <si>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</si>
  <si>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</si>
  <si>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</si>
  <si>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</si>
  <si>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</si>
  <si>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</si>
  <si>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</si>
  <si>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</si>
  <si>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</si>
  <si>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</si>
  <si>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</si>
  <si>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</si>
  <si>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</si>
  <si>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</si>
  <si>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</si>
  <si>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</si>
  <si>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</si>
  <si>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</si>
  <si>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</si>
  <si>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</si>
  <si>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</si>
  <si>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</si>
  <si>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</si>
  <si>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</si>
  <si>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</si>
  <si>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</si>
  <si>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</si>
  <si>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</si>
  <si>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                                       </t>
  </si>
  <si>
    <t>08071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</si>
  <si>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</si>
  <si>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</si>
  <si>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</si>
  <si>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</si>
  <si>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</si>
  <si>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</si>
  <si>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</si>
  <si>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</si>
  <si>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</si>
  <si>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</si>
  <si>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</si>
  <si>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</si>
  <si>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</si>
  <si>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</si>
  <si>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</si>
  <si>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</si>
  <si>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</si>
  <si>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</si>
  <si>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</si>
  <si>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</si>
  <si>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</si>
  <si>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</si>
  <si>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</si>
  <si>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</si>
  <si>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</si>
  <si>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</si>
  <si>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</si>
  <si>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</si>
  <si>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</si>
  <si>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08201</t>
  </si>
  <si>
    <t xml:space="preserve">REIMPLANTACE ENDOPROTÉZ KLOUBŮ HORNÍCH A DOLNÍCH KONČETIN, TU                                       </t>
  </si>
  <si>
    <t>08202</t>
  </si>
  <si>
    <t>08321</t>
  </si>
  <si>
    <t xml:space="preserve">ZLOMENINA NEBO DISLOKACE, KROMĚ STEHENNÍ KOSTI A PÁNVE BEZ CC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</si>
  <si>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</si>
  <si>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</si>
  <si>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</si>
  <si>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</si>
  <si>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</si>
  <si>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</si>
  <si>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</si>
  <si>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</si>
  <si>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</si>
  <si>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</si>
  <si>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</si>
  <si>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</si>
  <si>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</si>
  <si>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</si>
  <si>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</si>
  <si>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</si>
  <si>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</si>
  <si>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</si>
  <si>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</si>
  <si>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</si>
  <si>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</si>
  <si>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</si>
  <si>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</si>
  <si>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</si>
  <si>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</si>
  <si>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</si>
  <si>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</si>
  <si>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</si>
  <si>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</si>
  <si>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</si>
  <si>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</si>
  <si>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</si>
  <si>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</si>
  <si>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</si>
  <si>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</si>
  <si>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</si>
  <si>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</si>
  <si>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</si>
  <si>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</si>
  <si>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</si>
  <si>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</si>
  <si>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</si>
  <si>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</si>
  <si>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</si>
  <si>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</si>
  <si>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</si>
  <si>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</si>
  <si>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</si>
  <si>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</si>
  <si>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</si>
  <si>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</si>
  <si>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</si>
  <si>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</si>
  <si>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</si>
  <si>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</si>
  <si>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</si>
  <si>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</si>
  <si>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</si>
  <si>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</si>
  <si>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</si>
  <si>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</si>
  <si>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</si>
  <si>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10031</t>
  </si>
  <si>
    <t xml:space="preserve">VÝKONY PRO OBEZITU BEZ CC                                                                           </t>
  </si>
  <si>
    <t>10032</t>
  </si>
  <si>
    <t xml:space="preserve">VÝKONY PRO OBEZITU S CC                                                                             </t>
  </si>
  <si>
    <t>10042</t>
  </si>
  <si>
    <t xml:space="preserve">AMPUTACE DOLNÍ KONČETINY PŘI ENDOKRINNÍCH, NUTRIČNÍCH A METAB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</si>
  <si>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</si>
  <si>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</si>
  <si>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</si>
  <si>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10311</t>
  </si>
  <si>
    <t xml:space="preserve">HYPOVOLÉMIE A PORUCHY ELEKTROLYTŮ BEZ CC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</si>
  <si>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</si>
  <si>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</si>
  <si>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</si>
  <si>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</si>
  <si>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</si>
  <si>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</si>
  <si>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11033</t>
  </si>
  <si>
    <t xml:space="preserve">VELKÉ VÝKONY NA LEDVINÁCH A MOČOVÝCH CESTÁCH S MCC                                                  </t>
  </si>
  <si>
    <t>11321</t>
  </si>
  <si>
    <t xml:space="preserve">INFEKCE LEDVIN A MOČOVÝCH CEST BEZ CC                                                               </t>
  </si>
  <si>
    <t>12013</t>
  </si>
  <si>
    <t xml:space="preserve">VELKÉ VÝKONY V OBLASTI PÁNVE U MUŽE S MCC                                                           </t>
  </si>
  <si>
    <t>13011</t>
  </si>
  <si>
    <t xml:space="preserve">EXENTERACE PÁNVE, RADIKÁLNÍ HYSTEREKTOMIE A RADIKÁLNÍ VULVEKT                                       </t>
  </si>
  <si>
    <t>13012</t>
  </si>
  <si>
    <t>13013</t>
  </si>
  <si>
    <t>13021</t>
  </si>
  <si>
    <t xml:space="preserve">VÝKONY NA DĚLOZE A ADNEXECH PRO MALIGNÍ ONEMOCNĚNÍ NA OVARIÍC                                       </t>
  </si>
  <si>
    <t>13022</t>
  </si>
  <si>
    <t>13041</t>
  </si>
  <si>
    <t xml:space="preserve">DĚLOŽNÍ A ADNEXÁLNÍ VÝKONY PŘI CA IN SITU A NEZHOUBNÝCH ONEMO                                       </t>
  </si>
  <si>
    <t>13051</t>
  </si>
  <si>
    <t xml:space="preserve">GYNEKOLOGICKÁ LAPAROSKOPIE NEBO LAPAROTOMICKÁ STERILIZACE BEZ                                       </t>
  </si>
  <si>
    <t>13053</t>
  </si>
  <si>
    <t xml:space="preserve">GYNEKOLOGICKÁ LAPAROSKOPIE NEBO LAPAROTOMICKÁ STERILIZACE S M                                       </t>
  </si>
  <si>
    <t>13061</t>
  </si>
  <si>
    <t xml:space="preserve">REKONSTRUKČNÍ VÝKONY NA ŽENSKÉM REPRODUKČNÍM SYSTÉMU BEZ CC  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</si>
  <si>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</si>
  <si>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</si>
  <si>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</si>
  <si>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13103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</si>
  <si>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</si>
  <si>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</si>
  <si>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</si>
  <si>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</si>
  <si>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14721</t>
  </si>
  <si>
    <t xml:space="preserve">JINÉ PŘEDPORODNÍ DIAGNÓZY S VÝKONEM BEZ CC                   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</si>
  <si>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</si>
  <si>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</si>
  <si>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</si>
  <si>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</si>
  <si>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</si>
  <si>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</si>
  <si>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</si>
  <si>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</si>
  <si>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</si>
  <si>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</si>
  <si>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</si>
  <si>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</si>
  <si>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</si>
  <si>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</si>
  <si>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</si>
  <si>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</si>
  <si>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</si>
  <si>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</si>
  <si>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</si>
  <si>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</si>
  <si>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</si>
  <si>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</si>
  <si>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</si>
  <si>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</si>
  <si>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</si>
  <si>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</si>
  <si>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</si>
  <si>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</si>
  <si>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</si>
  <si>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</si>
  <si>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17322</t>
  </si>
  <si>
    <t xml:space="preserve">RADIOTERAPIE S CC 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</si>
  <si>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</si>
  <si>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</si>
  <si>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</si>
  <si>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</si>
  <si>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</si>
  <si>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</si>
  <si>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</si>
  <si>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</si>
  <si>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</si>
  <si>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</si>
  <si>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</si>
  <si>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</si>
  <si>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</si>
  <si>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</si>
  <si>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</si>
  <si>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</si>
  <si>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</si>
  <si>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</si>
  <si>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</si>
  <si>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</si>
  <si>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</si>
  <si>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</si>
  <si>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</si>
  <si>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</si>
  <si>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</si>
  <si>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</si>
  <si>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</si>
  <si>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</si>
  <si>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</si>
  <si>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</si>
  <si>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</si>
  <si>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</si>
  <si>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</si>
  <si>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</si>
  <si>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</si>
  <si>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</si>
  <si>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</si>
  <si>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</si>
  <si>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</si>
  <si>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</si>
  <si>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</si>
  <si>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</si>
  <si>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</si>
  <si>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</si>
  <si>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</si>
  <si>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22523</t>
  </si>
  <si>
    <t>22541</t>
  </si>
  <si>
    <t xml:space="preserve">POPÁLENINY OMEZENÉHO ROZSAHU POSTIHUJÍCÍ VŠECHNY VRSTVY KŮŽE,                                       </t>
  </si>
  <si>
    <t>22542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</si>
  <si>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</si>
  <si>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</si>
  <si>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</si>
  <si>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</si>
  <si>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</si>
  <si>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</si>
  <si>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</si>
  <si>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</si>
  <si>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</si>
  <si>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</si>
  <si>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</si>
  <si>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</si>
  <si>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</si>
  <si>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</si>
  <si>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</si>
  <si>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</si>
  <si>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</si>
  <si>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</si>
  <si>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</si>
  <si>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</si>
  <si>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</si>
  <si>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</si>
  <si>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</si>
  <si>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</si>
  <si>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</si>
  <si>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</si>
  <si>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</si>
  <si>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</si>
  <si>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</si>
  <si>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</si>
  <si>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</si>
  <si>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</si>
  <si>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</si>
  <si>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</si>
  <si>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</si>
  <si>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</si>
  <si>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</si>
  <si>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</si>
  <si>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</si>
  <si>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</si>
  <si>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</si>
  <si>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</si>
  <si>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</si>
  <si>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</si>
  <si>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</si>
  <si>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</si>
  <si>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</si>
  <si>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</si>
  <si>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</si>
  <si>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</si>
  <si>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</si>
  <si>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</si>
  <si>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</si>
  <si>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</si>
  <si>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</si>
  <si>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</si>
  <si>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</si>
  <si>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</si>
  <si>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</si>
  <si>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</si>
  <si>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</si>
  <si>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</si>
  <si>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</si>
  <si>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</si>
  <si>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</si>
  <si>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</si>
  <si>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</si>
  <si>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</si>
  <si>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</si>
  <si>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</si>
  <si>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</si>
  <si>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</si>
  <si>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</si>
  <si>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</si>
  <si>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</si>
  <si>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</si>
  <si>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</si>
  <si>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</si>
  <si>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</si>
  <si>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</si>
  <si>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</si>
  <si>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0002099</t>
  </si>
  <si>
    <t>18F-FLT inj.</t>
  </si>
  <si>
    <t>0110740</t>
  </si>
  <si>
    <t>VÁLEC STERILNÍ JEDNORÁZOVÝ DO INJEKTORU,V BAL.2KS,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</si>
  <si>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</si>
  <si>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</si>
  <si>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</si>
  <si>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</si>
  <si>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</si>
  <si>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</si>
  <si>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</si>
  <si>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</si>
  <si>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</si>
  <si>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</si>
  <si>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</si>
  <si>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</si>
  <si>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</si>
  <si>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</si>
  <si>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</si>
  <si>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</si>
  <si>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</si>
  <si>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</si>
  <si>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</si>
  <si>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</si>
  <si>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</si>
  <si>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</si>
  <si>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</si>
  <si>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</si>
  <si>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94199</t>
  </si>
  <si>
    <t>AMPLIFIKACE METODOU PCR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</si>
  <si>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</si>
  <si>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</si>
  <si>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</si>
  <si>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</si>
  <si>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</si>
  <si>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</si>
  <si>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</si>
  <si>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</si>
  <si>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</si>
  <si>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</si>
  <si>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</si>
  <si>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</si>
  <si>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</si>
  <si>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</si>
  <si>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</si>
  <si>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</si>
  <si>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</si>
  <si>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</si>
  <si>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</si>
  <si>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</si>
  <si>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</si>
  <si>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</si>
  <si>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</si>
  <si>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94129</t>
  </si>
  <si>
    <t>RUTINNÍ VYŠETŘENÍ CHROMOZOMU Z PERIFERNÍ KRVE</t>
  </si>
  <si>
    <t>94183</t>
  </si>
  <si>
    <t>ŠTĚPENÍ DNA RESTRIKČNÍMI ENZYMY</t>
  </si>
  <si>
    <t>94187</t>
  </si>
  <si>
    <t>ZNAČENÍ KLONOVANÝCH SOND</t>
  </si>
  <si>
    <t>94295</t>
  </si>
  <si>
    <t>(VZP) VÝSLEDEK VYŠETŘENÍ NEGATIVNÍ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</si>
  <si>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</si>
  <si>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</si>
  <si>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</si>
  <si>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</si>
  <si>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</si>
  <si>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</si>
  <si>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</si>
  <si>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</si>
  <si>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</si>
  <si>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</si>
  <si>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</si>
  <si>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</si>
  <si>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</si>
  <si>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</si>
  <si>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</si>
  <si>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</si>
  <si>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</si>
  <si>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</si>
  <si>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</si>
  <si>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</si>
  <si>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</si>
  <si>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</si>
  <si>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</si>
  <si>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</si>
  <si>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</si>
  <si>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</si>
  <si>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</si>
  <si>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</si>
  <si>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</si>
  <si>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</si>
  <si>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</si>
  <si>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</si>
  <si>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</si>
  <si>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</si>
  <si>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</si>
  <si>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</si>
  <si>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</si>
  <si>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</si>
  <si>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</si>
  <si>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</si>
  <si>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</si>
  <si>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</si>
  <si>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</si>
  <si>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</si>
  <si>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</si>
  <si>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</si>
  <si>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</si>
  <si>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</si>
  <si>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</si>
  <si>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</si>
  <si>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</si>
  <si>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</si>
  <si>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</si>
  <si>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</si>
  <si>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</si>
  <si>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</si>
  <si>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</si>
  <si>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</si>
  <si>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</si>
  <si>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</si>
  <si>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</si>
  <si>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</si>
  <si>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</si>
  <si>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</si>
  <si>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</si>
  <si>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</si>
  <si>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</si>
  <si>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</si>
  <si>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</si>
  <si>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</si>
  <si>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</si>
  <si>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</si>
  <si>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</si>
  <si>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</si>
  <si>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</si>
  <si>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</si>
  <si>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</si>
  <si>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</si>
  <si>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</si>
  <si>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</si>
  <si>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</si>
  <si>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</si>
  <si>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</si>
  <si>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</si>
  <si>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</si>
  <si>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</si>
  <si>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</si>
  <si>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</si>
  <si>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</si>
  <si>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</si>
  <si>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</si>
  <si>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</si>
  <si>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</si>
  <si>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</si>
  <si>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</si>
  <si>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</si>
  <si>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</si>
  <si>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</si>
  <si>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</si>
  <si>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</si>
  <si>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</si>
  <si>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</si>
  <si>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</si>
  <si>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</si>
  <si>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</si>
  <si>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</si>
  <si>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</si>
  <si>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</si>
  <si>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</si>
  <si>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</si>
  <si>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</si>
  <si>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</si>
  <si>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</si>
  <si>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</si>
  <si>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</si>
  <si>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</si>
  <si>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</si>
  <si>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</si>
  <si>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</si>
  <si>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</si>
  <si>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</si>
  <si>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</si>
  <si>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</si>
  <si>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</si>
  <si>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</si>
  <si>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</si>
  <si>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</si>
  <si>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</si>
  <si>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</si>
  <si>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</si>
  <si>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</si>
  <si>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</si>
  <si>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</si>
  <si>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</si>
  <si>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</si>
  <si>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</si>
  <si>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</si>
  <si>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</si>
  <si>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</si>
  <si>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</si>
  <si>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</si>
  <si>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</si>
  <si>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</si>
  <si>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</si>
  <si>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</si>
  <si>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</si>
  <si>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</si>
  <si>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</si>
  <si>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</si>
  <si>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</si>
  <si>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</si>
  <si>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</si>
  <si>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</si>
  <si>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</si>
  <si>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</si>
  <si>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</si>
  <si>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</si>
  <si>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</si>
  <si>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</si>
  <si>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</si>
  <si>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</si>
  <si>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</si>
  <si>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</si>
  <si>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</si>
  <si>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</si>
  <si>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</si>
  <si>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</si>
  <si>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</si>
  <si>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</si>
  <si>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</si>
  <si>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</si>
  <si>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</si>
  <si>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</si>
  <si>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</si>
  <si>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</si>
  <si>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</si>
  <si>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</si>
  <si>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</si>
  <si>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</si>
  <si>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</si>
  <si>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</si>
  <si>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</si>
  <si>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</si>
  <si>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</si>
  <si>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</si>
  <si>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</si>
  <si>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</si>
  <si>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</si>
  <si>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</si>
  <si>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</si>
  <si>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</si>
  <si>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</si>
  <si>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</si>
  <si>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</si>
  <si>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</si>
  <si>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</si>
  <si>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</si>
  <si>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</si>
  <si>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</si>
  <si>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</si>
  <si>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</si>
  <si>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</si>
  <si>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</si>
  <si>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</si>
  <si>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</si>
  <si>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</si>
  <si>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</si>
  <si>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</si>
  <si>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</si>
  <si>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</si>
  <si>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</si>
  <si>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</si>
  <si>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</si>
  <si>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</si>
  <si>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</si>
  <si>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</si>
  <si>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</si>
  <si>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</si>
  <si>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</si>
  <si>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</si>
  <si>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</si>
  <si>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</si>
  <si>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</si>
  <si>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</si>
  <si>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</si>
  <si>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</si>
  <si>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</si>
  <si>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</si>
  <si>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</si>
  <si>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</si>
  <si>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</si>
  <si>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</si>
  <si>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</si>
  <si>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</si>
  <si>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</si>
  <si>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</si>
  <si>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</si>
  <si>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</si>
  <si>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</si>
  <si>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</si>
  <si>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</si>
  <si>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</si>
  <si>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</si>
  <si>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</si>
  <si>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</si>
  <si>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</si>
  <si>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</si>
  <si>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</si>
  <si>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</si>
  <si>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</si>
  <si>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</si>
  <si>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</si>
  <si>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</si>
  <si>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</si>
  <si>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</si>
  <si>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</si>
  <si>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</si>
  <si>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</si>
  <si>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</si>
  <si>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</si>
  <si>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</si>
  <si>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</si>
  <si>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</si>
  <si>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</si>
  <si>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</si>
  <si>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</si>
  <si>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</si>
  <si>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</si>
  <si>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</si>
  <si>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</si>
  <si>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</si>
  <si>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</si>
  <si>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</si>
  <si>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</si>
  <si>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</si>
  <si>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</si>
  <si>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</si>
  <si>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</si>
  <si>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</si>
  <si>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</si>
  <si>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</si>
  <si>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</si>
  <si>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</si>
  <si>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</si>
  <si>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</si>
  <si>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</si>
  <si>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</si>
  <si>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</si>
  <si>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</si>
  <si>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</si>
  <si>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</si>
  <si>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</si>
  <si>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</si>
  <si>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</si>
  <si>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</si>
  <si>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</si>
  <si>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</si>
  <si>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</si>
  <si>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</si>
  <si>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</si>
  <si>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</si>
  <si>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</si>
  <si>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</si>
  <si>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</si>
  <si>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</si>
  <si>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</si>
  <si>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</si>
  <si>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93229</t>
  </si>
  <si>
    <t>TKÁŇOVÝ POLYPEPTIDICKÝ ANTIGEN (TPA)</t>
  </si>
  <si>
    <t>81323</t>
  </si>
  <si>
    <t>ADENOSINDEAMINÁZA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</si>
  <si>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</si>
  <si>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</si>
  <si>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</si>
  <si>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</si>
  <si>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</si>
  <si>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</si>
  <si>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</si>
  <si>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</si>
  <si>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</si>
  <si>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</si>
  <si>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</si>
  <si>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</si>
  <si>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</si>
  <si>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</si>
  <si>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</si>
  <si>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</si>
  <si>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</si>
  <si>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</si>
  <si>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</si>
  <si>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</si>
  <si>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</si>
  <si>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</si>
  <si>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</si>
  <si>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</si>
  <si>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</si>
  <si>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</si>
  <si>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</si>
  <si>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</si>
  <si>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</si>
  <si>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</si>
  <si>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</si>
  <si>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</si>
  <si>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</si>
  <si>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</si>
  <si>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</si>
  <si>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</si>
  <si>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</si>
  <si>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</si>
  <si>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</si>
  <si>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</si>
  <si>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</si>
  <si>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</si>
  <si>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</si>
  <si>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0059496</t>
  </si>
  <si>
    <t>TELEBRIX GASTRO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</si>
  <si>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</si>
  <si>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</si>
  <si>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</si>
  <si>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</si>
  <si>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</si>
  <si>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</si>
  <si>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</si>
  <si>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</si>
  <si>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</si>
  <si>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</si>
  <si>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</si>
  <si>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</si>
  <si>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</si>
  <si>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</si>
  <si>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</si>
  <si>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</si>
  <si>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</si>
  <si>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SET K TLAKOVÝM KOMŮRKÁM - COMBITRANS; SET K INVAZI</t>
  </si>
  <si>
    <t>0047480</t>
  </si>
  <si>
    <t>KATETR BALÓNKOVÝ PTCA</t>
  </si>
  <si>
    <t>0048523</t>
  </si>
  <si>
    <t>VODIČ INTERVENČNÍ SELECTIVA DO 145CM</t>
  </si>
  <si>
    <t>DRÁT VODÍCÍ PTA - SELECTIVA; INTERVENČNÍ DO 145CM</t>
  </si>
  <si>
    <t>0048668</t>
  </si>
  <si>
    <t>DRÁT VODÍCÍ NITINOL</t>
  </si>
  <si>
    <t>0051591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</si>
  <si>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</si>
  <si>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</si>
  <si>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</si>
  <si>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</si>
  <si>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</si>
  <si>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</si>
  <si>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</si>
  <si>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</si>
  <si>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</si>
  <si>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</si>
  <si>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</si>
  <si>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</si>
  <si>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</si>
  <si>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</si>
  <si>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</si>
  <si>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</si>
  <si>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</si>
  <si>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</si>
  <si>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</si>
  <si>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</si>
  <si>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</si>
  <si>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</si>
  <si>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0056303</t>
  </si>
  <si>
    <t>KATETR BALÓNKOVÝ FOGARTY EMBOLEKTOMICKÝ - TRU-LUME</t>
  </si>
  <si>
    <t>0056361</t>
  </si>
  <si>
    <t>ZAVADĚČ FLEXOR BALKIN RADIOOPÁKNÍ ZNAČKA</t>
  </si>
  <si>
    <t>0056503</t>
  </si>
  <si>
    <t>SPIRÁLA GDC VORTX 3530XX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</si>
  <si>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</si>
  <si>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</si>
  <si>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</si>
  <si>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</si>
  <si>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</si>
  <si>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</si>
  <si>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</si>
  <si>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</si>
  <si>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</si>
  <si>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</si>
  <si>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</si>
  <si>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</si>
  <si>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</si>
  <si>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</si>
  <si>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</si>
  <si>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</si>
  <si>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</si>
  <si>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</si>
  <si>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</si>
  <si>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</si>
  <si>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</si>
  <si>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</si>
  <si>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</si>
  <si>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</si>
  <si>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</si>
  <si>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</si>
  <si>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</si>
  <si>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</si>
  <si>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</si>
  <si>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</si>
  <si>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</si>
  <si>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</si>
  <si>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</si>
  <si>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</si>
  <si>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</si>
  <si>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</si>
  <si>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</si>
  <si>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</si>
  <si>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</si>
  <si>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</si>
  <si>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</si>
  <si>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</si>
  <si>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</si>
  <si>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</si>
  <si>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</si>
  <si>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</si>
  <si>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</si>
  <si>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STENT JÍCNOVÝ - FERX-ELLA-BOUBELLA</t>
  </si>
  <si>
    <t>0141868</t>
  </si>
  <si>
    <t>STENTGRAFT PERIFERNÍ VASKULÁRNÍ - HEMOBAHN-GORE VI</t>
  </si>
  <si>
    <t>0141907</t>
  </si>
  <si>
    <t>STENT JÍC.BILIÁRNÍ,KOLOREK.DUODEN.TRACH.BRONCH.SX-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</si>
  <si>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</si>
  <si>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</si>
  <si>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</si>
  <si>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</si>
  <si>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</si>
  <si>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</si>
  <si>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</si>
  <si>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</si>
  <si>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</si>
  <si>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</si>
  <si>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</si>
  <si>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</si>
  <si>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0058980</t>
  </si>
  <si>
    <t>KATETR NEUROINTERVENČNÍ</t>
  </si>
  <si>
    <t>0075340</t>
  </si>
  <si>
    <t>JEHLA BIOPTICKÁ C1610B,C1616B,C1620B</t>
  </si>
  <si>
    <t>0048828</t>
  </si>
  <si>
    <t>STENT JÍCNOVÝ FERX-ELLA-BOUBELLA-E</t>
  </si>
  <si>
    <t>STENT JÍCNOVÝ - FERX-ELLA-BOUBELLA-E</t>
  </si>
  <si>
    <t>0151349</t>
  </si>
  <si>
    <t>KATETR PODPŮR.PRO MIKROKAT - SYSTÉM MERCI - MULTIF</t>
  </si>
  <si>
    <t>0054475</t>
  </si>
  <si>
    <t>STENT BILIÁRNÍ ZILVER 635,SAMOEXPANDIBILNÍ,NITINOL</t>
  </si>
  <si>
    <t>STENT BILIÁRNÍ - ZILVER 635; SAMOEXPANDIBILNÍ; NIT</t>
  </si>
  <si>
    <t>0092131</t>
  </si>
  <si>
    <t>KATETR BALÓNKOVÝ PTA - RX MUSO</t>
  </si>
  <si>
    <t>0049201</t>
  </si>
  <si>
    <t>STENT PERIFERNÍ VASKULÁRNÍ - ADVANTA V12; KRYTÝ ST</t>
  </si>
  <si>
    <t>0047805</t>
  </si>
  <si>
    <t>SADA AG-JEHLA ANGIOGRAFICKÁ</t>
  </si>
  <si>
    <t>0054353</t>
  </si>
  <si>
    <t>KATETR BALÓNKOVÝ PTA - MAXI LD</t>
  </si>
  <si>
    <t>0058501</t>
  </si>
  <si>
    <t>VODIČ-PTA,PTCA - HI-TORQUE 0.14(18,35)/130,190,300</t>
  </si>
  <si>
    <t>0034295</t>
  </si>
  <si>
    <t>JEHLA BIOPTICKÁ AUTOMATICKÁ,QUICK-CORE</t>
  </si>
  <si>
    <t>0034264</t>
  </si>
  <si>
    <t>JEHLA PUNKČNÍ,DLOUHÁ,TROKAR</t>
  </si>
  <si>
    <t>0038497</t>
  </si>
  <si>
    <t>0092011</t>
  </si>
  <si>
    <t>BALÓNEK DILATAČNÍ - JÍCNOVÝ</t>
  </si>
  <si>
    <t>0092453</t>
  </si>
  <si>
    <t>KATETR TROMBEKTOMICKÝ ASPIRAČNÍ- ASPIREX 6F,8F/85,</t>
  </si>
  <si>
    <t>0046109</t>
  </si>
  <si>
    <t>STENT PERIFERNÍ VASKULÁRNÍ - SX-ELLA-EXPANDELLA; S</t>
  </si>
  <si>
    <t>0056356</t>
  </si>
  <si>
    <t>ZAVADĚČ FLEXOR CHECK-FLO II RADIOOP.ZNAČKA</t>
  </si>
  <si>
    <t>0054357</t>
  </si>
  <si>
    <t>KATETR DIAGNOSTICKÝ INFINITI 5F-6F 534518T-534676T</t>
  </si>
  <si>
    <t>0051237</t>
  </si>
  <si>
    <t>KATETR BALÓNKOVÝ PTA - STERLING OTW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</si>
  <si>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</si>
  <si>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</si>
  <si>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</si>
  <si>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</si>
  <si>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</si>
  <si>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</si>
  <si>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</si>
  <si>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</si>
  <si>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</si>
  <si>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</si>
  <si>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</si>
  <si>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</si>
  <si>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</si>
  <si>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</si>
  <si>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</si>
  <si>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</si>
  <si>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</si>
  <si>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</si>
  <si>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</si>
  <si>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</si>
  <si>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</si>
  <si>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</si>
  <si>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</si>
  <si>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</si>
  <si>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</si>
  <si>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</si>
  <si>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</si>
  <si>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</si>
  <si>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</si>
  <si>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</si>
  <si>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</si>
  <si>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</si>
  <si>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</si>
  <si>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</si>
  <si>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</si>
  <si>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</si>
  <si>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</si>
  <si>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</si>
  <si>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</si>
  <si>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</si>
  <si>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</si>
  <si>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</si>
  <si>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</si>
  <si>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</si>
  <si>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</si>
  <si>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</si>
  <si>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</si>
  <si>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</si>
  <si>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</si>
  <si>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</si>
  <si>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</si>
  <si>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</si>
  <si>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</si>
  <si>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</si>
  <si>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</si>
  <si>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</si>
  <si>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</si>
  <si>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</si>
  <si>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</si>
  <si>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</si>
  <si>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</si>
  <si>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</si>
  <si>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</si>
  <si>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</si>
  <si>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</si>
  <si>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</si>
  <si>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</si>
  <si>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</si>
  <si>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</si>
  <si>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</si>
  <si>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</si>
  <si>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</si>
  <si>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</si>
  <si>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</si>
  <si>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</si>
  <si>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</si>
  <si>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</si>
  <si>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</si>
  <si>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</si>
  <si>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</si>
  <si>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</si>
  <si>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</si>
  <si>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</si>
  <si>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</si>
  <si>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</si>
  <si>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</si>
  <si>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</si>
  <si>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</si>
  <si>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</si>
  <si>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</si>
  <si>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</si>
  <si>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</si>
  <si>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</si>
  <si>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</si>
  <si>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</si>
  <si>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</si>
  <si>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</si>
  <si>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</si>
  <si>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</si>
  <si>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</si>
  <si>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</si>
  <si>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</si>
  <si>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</si>
  <si>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</si>
  <si>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</si>
  <si>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</si>
  <si>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</si>
  <si>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</si>
  <si>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</si>
  <si>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</si>
  <si>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</si>
  <si>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</si>
  <si>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</si>
  <si>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</si>
  <si>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</si>
  <si>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</si>
  <si>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</si>
  <si>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</si>
  <si>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</si>
  <si>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</si>
  <si>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</si>
  <si>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</si>
  <si>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</si>
  <si>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</si>
  <si>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</si>
  <si>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</si>
  <si>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</si>
  <si>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</si>
  <si>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</si>
  <si>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</si>
  <si>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</si>
  <si>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</si>
  <si>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</si>
  <si>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</si>
  <si>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</si>
  <si>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</si>
  <si>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</si>
  <si>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</si>
  <si>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</si>
  <si>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</si>
  <si>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</si>
  <si>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</si>
  <si>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</si>
  <si>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</si>
  <si>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</si>
  <si>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</si>
  <si>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</si>
  <si>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</si>
  <si>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</si>
  <si>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</si>
  <si>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</si>
  <si>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</si>
  <si>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</si>
  <si>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</si>
  <si>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</si>
  <si>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</si>
  <si>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</si>
  <si>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</si>
  <si>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</si>
  <si>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</si>
  <si>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</si>
  <si>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</si>
  <si>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</si>
  <si>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</si>
  <si>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</si>
  <si>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</si>
  <si>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</si>
  <si>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</si>
  <si>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</si>
  <si>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</si>
  <si>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</si>
  <si>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</si>
  <si>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</si>
  <si>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</si>
  <si>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</si>
  <si>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</si>
  <si>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</si>
  <si>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</si>
  <si>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</si>
  <si>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</si>
  <si>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</si>
  <si>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</si>
  <si>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</si>
  <si>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</si>
  <si>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</si>
  <si>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</si>
  <si>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</si>
  <si>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</si>
  <si>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</si>
  <si>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</si>
  <si>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</si>
  <si>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</si>
  <si>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</si>
  <si>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</si>
  <si>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</si>
  <si>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</si>
  <si>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</si>
  <si>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</si>
  <si>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</si>
  <si>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</si>
  <si>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</si>
  <si>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</si>
  <si>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</si>
  <si>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</si>
  <si>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</si>
  <si>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</si>
  <si>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</si>
  <si>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</si>
  <si>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</si>
  <si>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</si>
  <si>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</si>
  <si>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</si>
  <si>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</si>
  <si>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</si>
  <si>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</si>
  <si>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</si>
  <si>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</si>
  <si>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</si>
  <si>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</si>
  <si>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</si>
  <si>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</si>
  <si>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</si>
  <si>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</si>
  <si>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</si>
  <si>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</si>
  <si>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</si>
  <si>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</si>
  <si>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</si>
  <si>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</si>
  <si>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</si>
  <si>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</si>
  <si>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</si>
  <si>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</si>
  <si>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</si>
  <si>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</si>
  <si>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</si>
  <si>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</si>
  <si>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</si>
  <si>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</si>
  <si>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</si>
  <si>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</si>
  <si>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</si>
  <si>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</si>
  <si>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</si>
  <si>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</si>
  <si>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</si>
  <si>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</si>
  <si>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</si>
  <si>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</si>
  <si>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</si>
  <si>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</si>
  <si>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</si>
  <si>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</si>
  <si>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</si>
  <si>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</si>
  <si>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</si>
  <si>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</si>
  <si>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</si>
  <si>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</si>
  <si>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</si>
  <si>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</si>
  <si>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</si>
  <si>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</si>
  <si>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</si>
  <si>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</si>
  <si>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</si>
  <si>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</si>
  <si>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</si>
  <si>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</si>
  <si>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</si>
  <si>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</si>
  <si>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</si>
  <si>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</si>
  <si>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</si>
  <si>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</si>
  <si>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</si>
  <si>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</si>
  <si>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</si>
  <si>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</si>
  <si>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</si>
  <si>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</si>
  <si>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</si>
  <si>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</si>
  <si>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</si>
  <si>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</si>
  <si>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</si>
  <si>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</si>
  <si>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</si>
  <si>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</si>
  <si>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</si>
  <si>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</si>
  <si>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</si>
  <si>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</si>
  <si>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</si>
  <si>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</si>
  <si>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</si>
  <si>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</si>
  <si>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</si>
  <si>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</si>
  <si>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</si>
  <si>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</si>
  <si>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</si>
  <si>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</si>
  <si>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</si>
  <si>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</si>
  <si>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</si>
  <si>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</si>
  <si>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</si>
  <si>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</si>
  <si>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</si>
  <si>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</si>
  <si>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</si>
  <si>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</si>
  <si>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</si>
  <si>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</si>
  <si>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</si>
  <si>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</si>
  <si>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</si>
  <si>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</si>
  <si>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</si>
  <si>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</si>
  <si>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</si>
  <si>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</si>
  <si>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</si>
  <si>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</si>
  <si>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</si>
  <si>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</si>
  <si>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</si>
  <si>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</si>
  <si>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</si>
  <si>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</si>
  <si>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</si>
  <si>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</si>
  <si>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</si>
  <si>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</si>
  <si>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22217</t>
  </si>
  <si>
    <t xml:space="preserve">SCREENINGOVÉ VYŠETŘENÍ TROMBOCYTÁRNÍCH PROTILÁTEK </t>
  </si>
  <si>
    <t>91113</t>
  </si>
  <si>
    <t>STANOVENÍ IgG2 RID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</si>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</sst>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4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5" xfId="0" applyNumberFormat="1" applyFont="1" applyBorder="1"/>
    <xf numFmtId="166" fontId="69" fillId="0" borderId="165" xfId="0" applyNumberFormat="1" applyFont="1" applyBorder="1"/>
    <xf numFmtId="166" fontId="69" fillId="0" borderId="164" xfId="0" applyNumberFormat="1" applyFont="1" applyBorder="1"/>
    <xf numFmtId="166" fontId="5" fillId="0" borderId="165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178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/>
    <xf numFmtId="3" fontId="69" fillId="0" borderId="165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6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6" xfId="0" applyNumberFormat="1" applyFont="1" applyBorder="1"/>
    <xf numFmtId="166" fontId="69" fillId="0" borderId="19" xfId="0" applyNumberFormat="1" applyFont="1" applyBorder="1"/>
    <xf numFmtId="166" fontId="69" fillId="0" borderId="166" xfId="0" applyNumberFormat="1" applyFont="1" applyBorder="1" applyAlignment="1">
      <alignment horizontal="right"/>
    </xf>
    <xf numFmtId="3" fontId="34" fillId="0" borderId="165" xfId="0" applyNumberFormat="1" applyFont="1" applyBorder="1" applyAlignment="1">
      <alignment horizontal="right"/>
    </xf>
    <xf numFmtId="0" fontId="5" fillId="0" borderId="165" xfId="0" applyFont="1" applyBorder="1"/>
    <xf numFmtId="3" fontId="34" fillId="0" borderId="165" xfId="0" applyNumberFormat="1" applyFont="1" applyBorder="1"/>
    <xf numFmtId="166" fontId="34" fillId="0" borderId="165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6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8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66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66" xfId="0" applyNumberFormat="1" applyFont="1" applyBorder="1"/>
    <xf numFmtId="3" fontId="34" fillId="0" borderId="3" xfId="0" applyNumberFormat="1" applyFont="1" applyBorder="1"/>
    <xf numFmtId="3" fontId="11" fillId="0" borderId="168" xfId="0" applyNumberFormat="1" applyFont="1" applyBorder="1" applyAlignment="1">
      <alignment horizontal="center"/>
    </xf>
    <xf numFmtId="3" fontId="11" fillId="0" borderId="169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5" xfId="0" applyNumberFormat="1" applyFont="1" applyBorder="1"/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7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0.95707652333271387</c:v>
                </c:pt>
                <c:pt idx="1">
                  <c:v>1.2467793773801827</c:v>
                </c:pt>
                <c:pt idx="2">
                  <c:v>1.3725021376189179</c:v>
                </c:pt>
                <c:pt idx="3">
                  <c:v>1.4065887900705678</c:v>
                </c:pt>
                <c:pt idx="4">
                  <c:v>1.4251656079854134</c:v>
                </c:pt>
                <c:pt idx="5">
                  <c:v>1.4540099731729135</c:v>
                </c:pt>
                <c:pt idx="6">
                  <c:v>1.4380083763473004</c:v>
                </c:pt>
                <c:pt idx="7">
                  <c:v>1.4189572842512295</c:v>
                </c:pt>
                <c:pt idx="8">
                  <c:v>1.4225019876961655</c:v>
                </c:pt>
                <c:pt idx="9">
                  <c:v>1.4182191323184008</c:v>
                </c:pt>
                <c:pt idx="10">
                  <c:v>1.4126257212864599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0683904"/>
        <c:axId val="-11806822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1.4271900925375971</c:v>
                </c:pt>
                <c:pt idx="1">
                  <c:v>1.4271900925375971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0687168"/>
        <c:axId val="-1180681184"/>
      </c:scatterChart>
      <c:catAx>
        <c:axId val="-118068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8068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80682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80683904"/>
        <c:crosses val="autoZero"/>
        <c:crossBetween val="between"/>
      </c:valAx>
      <c:valAx>
        <c:axId val="-1180687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80681184"/>
        <c:crosses val="max"/>
        <c:crossBetween val="midCat"/>
      </c:valAx>
      <c:valAx>
        <c:axId val="-1180681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806871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0.93765743073047858</c:v>
                </c:pt>
                <c:pt idx="1">
                  <c:v>0.94643785751430054</c:v>
                </c:pt>
                <c:pt idx="2">
                  <c:v>0.96645702306079662</c:v>
                </c:pt>
                <c:pt idx="3">
                  <c:v>0.99319397180359748</c:v>
                </c:pt>
                <c:pt idx="4">
                  <c:v>0.98300901756051262</c:v>
                </c:pt>
                <c:pt idx="5">
                  <c:v>0.98433461267329836</c:v>
                </c:pt>
                <c:pt idx="6">
                  <c:v>0.98631515395451796</c:v>
                </c:pt>
                <c:pt idx="7">
                  <c:v>0.9851624917402535</c:v>
                </c:pt>
                <c:pt idx="8">
                  <c:v>0.98747524487502003</c:v>
                </c:pt>
                <c:pt idx="9">
                  <c:v>0.98064268216532979</c:v>
                </c:pt>
                <c:pt idx="10">
                  <c:v>0.98282097649186262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0695328"/>
        <c:axId val="-9176548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7653760"/>
        <c:axId val="-917657568"/>
      </c:scatterChart>
      <c:catAx>
        <c:axId val="-118069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176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176548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80695328"/>
        <c:crosses val="autoZero"/>
        <c:crossBetween val="between"/>
      </c:valAx>
      <c:valAx>
        <c:axId val="-917653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17657568"/>
        <c:crosses val="max"/>
        <c:crossBetween val="midCat"/>
      </c:valAx>
      <c:valAx>
        <c:axId val="-917657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176537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8" totalsRowShown="0">
  <autoFilter ref="C3:S15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2678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5507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5508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5542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6741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6772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6807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6992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6993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8275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8778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9755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118222.88292374421</v>
      </c>
      <c r="D4" s="280">
        <f ca="1">IF(ISERROR(VLOOKUP("Náklady celkem",INDIRECT("HI!$A:$G"),5,0)),0,VLOOKUP("Náklady celkem",INDIRECT("HI!$A:$G"),5,0))</f>
        <v>123916.38929000001</v>
      </c>
      <c r="E4" s="281">
        <f ca="1">IF(C4=0,0,D4/C4)</f>
        <v>1.0481590892173405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7446.9317927246093</v>
      </c>
      <c r="D7" s="288">
        <f>IF(ISERROR(HI!E5),"",HI!E5)</f>
        <v>8223.1650500000014</v>
      </c>
      <c r="E7" s="285">
        <f t="shared" ref="E7:E15" si="0">IF(C7=0,0,D7/C7)</f>
        <v>1.1042353117875667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0.96339674331941694</v>
      </c>
      <c r="E8" s="285">
        <f t="shared" si="0"/>
        <v>1.0704408259104632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0.16207525853828106</v>
      </c>
      <c r="E9" s="285">
        <f>IF(C9=0,0,D9/C9)</f>
        <v>0.54025086179427018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0.90254591283839813</v>
      </c>
      <c r="E11" s="285">
        <f t="shared" si="0"/>
        <v>1.504243188063997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0.86072002146877691</v>
      </c>
      <c r="E12" s="285">
        <f t="shared" si="0"/>
        <v>1.0759000268359711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18699.791158142089</v>
      </c>
      <c r="D15" s="288">
        <f>IF(ISERROR(HI!E6),"",HI!E6)</f>
        <v>18118.22092</v>
      </c>
      <c r="E15" s="285">
        <f t="shared" si="0"/>
        <v>0.9688996399358788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79977.333175537104</v>
      </c>
      <c r="D16" s="284">
        <f ca="1">IF(ISERROR(VLOOKUP("Osobní náklady (Kč) *",INDIRECT("HI!$A:$G"),5,0)),0,VLOOKUP("Osobní náklady (Kč) *",INDIRECT("HI!$A:$G"),5,0))</f>
        <v>84795.365439999994</v>
      </c>
      <c r="E16" s="285">
        <f ca="1">IF(C16=0,0,D16/C16)</f>
        <v>1.060242472125047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168726.52722000002</v>
      </c>
      <c r="D18" s="303">
        <f ca="1">IF(ISERROR(VLOOKUP("Výnosy celkem",INDIRECT("HI!$A:$G"),5,0)),0,VLOOKUP("Výnosy celkem",INDIRECT("HI!$A:$G"),5,0))</f>
        <v>175047.47960000002</v>
      </c>
      <c r="E18" s="304">
        <f t="shared" ref="E18:E31" ca="1" si="1">IF(C18=0,0,D18/C18)</f>
        <v>1.0374627065710789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4895.4772200000007</v>
      </c>
      <c r="D19" s="284">
        <f ca="1">IF(ISERROR(VLOOKUP("Ambulance *",INDIRECT("HI!$A:$G"),5,0)),0,VLOOKUP("Ambulance *",INDIRECT("HI!$A:$G"),5,0))</f>
        <v>4953.8996000000016</v>
      </c>
      <c r="E19" s="285">
        <f t="shared" ca="1" si="1"/>
        <v>1.0119339499244981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1.0119339499244979</v>
      </c>
      <c r="E20" s="285">
        <f t="shared" si="1"/>
        <v>1.0119339499244979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1.0119339499244979</v>
      </c>
      <c r="E21" s="285">
        <f t="shared" si="1"/>
        <v>1.0119339499244979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1.0010486451299467</v>
      </c>
      <c r="E23" s="285">
        <f t="shared" si="1"/>
        <v>1.1777042883881728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163831.05000000002</v>
      </c>
      <c r="D24" s="284">
        <f ca="1">IF(ISERROR(VLOOKUP("Hospitalizace *",INDIRECT("HI!$A:$G"),5,0)),0,VLOOKUP("Hospitalizace *",INDIRECT("HI!$A:$G"),5,0))</f>
        <v>170093.58000000002</v>
      </c>
      <c r="E24" s="285">
        <f ca="1">IF(C24=0,0,D24/C24)</f>
        <v>1.0382255378330298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1.0382255378330296</v>
      </c>
      <c r="E25" s="285">
        <f t="shared" si="1"/>
        <v>1.0382255378330296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1.0382255378330296</v>
      </c>
      <c r="E26" s="285">
        <f t="shared" si="1"/>
        <v>1.0382255378330296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1.0576247364722418</v>
      </c>
      <c r="E29" s="285">
        <f t="shared" si="1"/>
        <v>1.1132891962865703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0.98282097649186262</v>
      </c>
      <c r="E30" s="285">
        <f t="shared" si="1"/>
        <v>0.98282097649186262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1.1389197574304757</v>
      </c>
      <c r="E31" s="285">
        <f t="shared" si="1"/>
        <v>1.1988629025583954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7083.5636900000009</v>
      </c>
      <c r="C5" s="33">
        <v>7730.1177300000008</v>
      </c>
      <c r="D5" s="12"/>
      <c r="E5" s="226">
        <v>8223.1650500000014</v>
      </c>
      <c r="F5" s="32">
        <v>7446.9317927246093</v>
      </c>
      <c r="G5" s="225">
        <f>E5-F5</f>
        <v>776.23325727539213</v>
      </c>
      <c r="H5" s="231">
        <f>IF(F5&lt;0.00000001,"",E5/F5)</f>
        <v>1.1042353117875667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16760.118690000003</v>
      </c>
      <c r="C6" s="35">
        <v>17911.750260000001</v>
      </c>
      <c r="D6" s="12"/>
      <c r="E6" s="227">
        <v>18118.22092</v>
      </c>
      <c r="F6" s="34">
        <v>18699.791158142089</v>
      </c>
      <c r="G6" s="228">
        <f>E6-F6</f>
        <v>-581.57023814208878</v>
      </c>
      <c r="H6" s="232">
        <f>IF(F6&lt;0.00000001,"",E6/F6)</f>
        <v>0.9688996399358788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70681.2503</v>
      </c>
      <c r="C7" s="35">
        <v>76972.343040000007</v>
      </c>
      <c r="D7" s="12"/>
      <c r="E7" s="227">
        <v>84795.365439999994</v>
      </c>
      <c r="F7" s="34">
        <v>79977.333175537104</v>
      </c>
      <c r="G7" s="228">
        <f>E7-F7</f>
        <v>4818.0322644628905</v>
      </c>
      <c r="H7" s="232">
        <f>IF(F7&lt;0.00000001,"",E7/F7)</f>
        <v>1.060242472125047</v>
      </c>
    </row>
    <row r="8" spans="1:10" ht="14.4" customHeight="1" thickBot="1" x14ac:dyDescent="0.35">
      <c r="A8" s="1" t="s">
        <v>96</v>
      </c>
      <c r="B8" s="15">
        <v>12162.083279999984</v>
      </c>
      <c r="C8" s="37">
        <v>12355.503079999977</v>
      </c>
      <c r="D8" s="12"/>
      <c r="E8" s="229">
        <v>12779.637880000009</v>
      </c>
      <c r="F8" s="36">
        <v>12098.826797340411</v>
      </c>
      <c r="G8" s="230">
        <f>E8-F8</f>
        <v>680.81108265959847</v>
      </c>
      <c r="H8" s="233">
        <f>IF(F8&lt;0.00000001,"",E8/F8)</f>
        <v>1.0562708346902905</v>
      </c>
    </row>
    <row r="9" spans="1:10" ht="14.4" customHeight="1" thickBot="1" x14ac:dyDescent="0.35">
      <c r="A9" s="2" t="s">
        <v>97</v>
      </c>
      <c r="B9" s="3">
        <v>106687.01595999999</v>
      </c>
      <c r="C9" s="39">
        <v>114969.71410999999</v>
      </c>
      <c r="D9" s="12"/>
      <c r="E9" s="3">
        <v>123916.38929000001</v>
      </c>
      <c r="F9" s="38">
        <v>118222.88292374421</v>
      </c>
      <c r="G9" s="38">
        <f>E9-F9</f>
        <v>5693.506366255795</v>
      </c>
      <c r="H9" s="234">
        <f>IF(F9&lt;0.00000001,"",E9/F9)</f>
        <v>1.0481590892173405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4498.3285600000027</v>
      </c>
      <c r="C11" s="33">
        <f>IF(ISERROR(VLOOKUP("Celkem:",'ZV Vykáz.-A'!A:H,5,0)),0,VLOOKUP("Celkem:",'ZV Vykáz.-A'!A:H,5,0)/1000)</f>
        <v>4895.4772200000007</v>
      </c>
      <c r="D11" s="12"/>
      <c r="E11" s="226">
        <f>IF(ISERROR(VLOOKUP("Celkem:",'ZV Vykáz.-A'!A:H,8,0)),0,VLOOKUP("Celkem:",'ZV Vykáz.-A'!A:H,8,0)/1000)</f>
        <v>4953.8996000000016</v>
      </c>
      <c r="F11" s="32">
        <f>C11</f>
        <v>4895.4772200000007</v>
      </c>
      <c r="G11" s="225">
        <f>E11-F11</f>
        <v>58.422380000000885</v>
      </c>
      <c r="H11" s="231">
        <f>IF(F11&lt;0.00000001,"",E11/F11)</f>
        <v>1.0119339499244981</v>
      </c>
      <c r="I11" s="225">
        <f>E11-B11</f>
        <v>455.5710399999989</v>
      </c>
      <c r="J11" s="231">
        <f>IF(B11&lt;0.00000001,"",E11/B11)</f>
        <v>1.1012756258071106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160451.82000000004</v>
      </c>
      <c r="C12" s="37">
        <f>IF(ISERROR(VLOOKUP("Celkem",CaseMix!A:D,3,0)),0,VLOOKUP("Celkem",CaseMix!A:D,3,0)*30)</f>
        <v>163831.05000000002</v>
      </c>
      <c r="D12" s="12"/>
      <c r="E12" s="229">
        <f>IF(ISERROR(VLOOKUP("Celkem",CaseMix!A:D,4,0)),0,VLOOKUP("Celkem",CaseMix!A:D,4,0)*30)</f>
        <v>170093.58000000002</v>
      </c>
      <c r="F12" s="36">
        <f>C12</f>
        <v>163831.05000000002</v>
      </c>
      <c r="G12" s="230">
        <f>E12-F12</f>
        <v>6262.5299999999988</v>
      </c>
      <c r="H12" s="233">
        <f>IF(F12&lt;0.00000001,"",E12/F12)</f>
        <v>1.0382255378330298</v>
      </c>
      <c r="I12" s="230">
        <f>E12-B12</f>
        <v>9641.7599999999802</v>
      </c>
      <c r="J12" s="233">
        <f>IF(B12&lt;0.00000001,"",E12/B12)</f>
        <v>1.0600913096529536</v>
      </c>
    </row>
    <row r="13" spans="1:10" ht="14.4" customHeight="1" thickBot="1" x14ac:dyDescent="0.35">
      <c r="A13" s="4" t="s">
        <v>100</v>
      </c>
      <c r="B13" s="9">
        <f>SUM(B11:B12)</f>
        <v>164950.14856000003</v>
      </c>
      <c r="C13" s="41">
        <f>SUM(C11:C12)</f>
        <v>168726.52722000002</v>
      </c>
      <c r="D13" s="12"/>
      <c r="E13" s="9">
        <f>SUM(E11:E12)</f>
        <v>175047.47960000002</v>
      </c>
      <c r="F13" s="40">
        <f>SUM(F11:F12)</f>
        <v>168726.52722000002</v>
      </c>
      <c r="G13" s="40">
        <f>E13-F13</f>
        <v>6320.9523800000024</v>
      </c>
      <c r="H13" s="235">
        <f>IF(F13&lt;0.00000001,"",E13/F13)</f>
        <v>1.0374627065710789</v>
      </c>
      <c r="I13" s="40">
        <f>SUM(I11:I12)</f>
        <v>10097.331039999979</v>
      </c>
      <c r="J13" s="235">
        <f>IF(B13&lt;0.00000001,"",E13/B13)</f>
        <v>1.0612144404121413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1.5461126836825632</v>
      </c>
      <c r="C15" s="43">
        <f>IF(C9=0,"",C13/C9)</f>
        <v>1.4675736869152074</v>
      </c>
      <c r="D15" s="12"/>
      <c r="E15" s="10">
        <f>IF(E9=0,"",E13/E9)</f>
        <v>1.4126257277424259</v>
      </c>
      <c r="F15" s="42">
        <f>IF(F9=0,"",F13/F9)</f>
        <v>1.4271900925375971</v>
      </c>
      <c r="G15" s="42">
        <f>IF(ISERROR(F15-E15),"",E15-F15)</f>
        <v>-1.4564364795171203E-2</v>
      </c>
      <c r="H15" s="236">
        <f>IF(ISERROR(F15-E15),"",IF(F15&lt;0.00000001,"",E15/F15))</f>
        <v>0.98979507714401571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0.95707652333271387</v>
      </c>
      <c r="C4" s="323">
        <f t="shared" ref="C4:M4" si="0">(C10+C8)/C6</f>
        <v>1.2467793773801827</v>
      </c>
      <c r="D4" s="323">
        <f t="shared" si="0"/>
        <v>1.3725021376189179</v>
      </c>
      <c r="E4" s="323">
        <f t="shared" si="0"/>
        <v>1.4065887900705678</v>
      </c>
      <c r="F4" s="323">
        <f t="shared" si="0"/>
        <v>1.4251656079854134</v>
      </c>
      <c r="G4" s="323">
        <f t="shared" si="0"/>
        <v>1.4540099731729135</v>
      </c>
      <c r="H4" s="323">
        <f t="shared" si="0"/>
        <v>1.4380083763473004</v>
      </c>
      <c r="I4" s="323">
        <f t="shared" si="0"/>
        <v>1.4189572842512295</v>
      </c>
      <c r="J4" s="323">
        <f t="shared" si="0"/>
        <v>1.4225019876961655</v>
      </c>
      <c r="K4" s="323">
        <f t="shared" si="0"/>
        <v>1.4182191323184008</v>
      </c>
      <c r="L4" s="323">
        <f t="shared" si="0"/>
        <v>1.4126257212864599</v>
      </c>
      <c r="M4" s="323">
        <f t="shared" si="0"/>
        <v>3.9977752970242315E-2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11387.68986</v>
      </c>
      <c r="C5" s="323">
        <f>IF(ISERROR(VLOOKUP($A5,'Man Tab'!$A:$Q,COLUMN()+2,0)),0,VLOOKUP($A5,'Man Tab'!$A:$Q,COLUMN()+2,0))</f>
        <v>10748.54773</v>
      </c>
      <c r="D5" s="323">
        <f>IF(ISERROR(VLOOKUP($A5,'Man Tab'!$A:$Q,COLUMN()+2,0)),0,VLOOKUP($A5,'Man Tab'!$A:$Q,COLUMN()+2,0))</f>
        <v>11636.713890000001</v>
      </c>
      <c r="E5" s="323">
        <f>IF(ISERROR(VLOOKUP($A5,'Man Tab'!$A:$Q,COLUMN()+2,0)),0,VLOOKUP($A5,'Man Tab'!$A:$Q,COLUMN()+2,0))</f>
        <v>10973.703799999999</v>
      </c>
      <c r="F5" s="323">
        <f>IF(ISERROR(VLOOKUP($A5,'Man Tab'!$A:$Q,COLUMN()+2,0)),0,VLOOKUP($A5,'Man Tab'!$A:$Q,COLUMN()+2,0))</f>
        <v>10715.471</v>
      </c>
      <c r="G5" s="323">
        <f>IF(ISERROR(VLOOKUP($A5,'Man Tab'!$A:$Q,COLUMN()+2,0)),0,VLOOKUP($A5,'Man Tab'!$A:$Q,COLUMN()+2,0))</f>
        <v>10442.167740000001</v>
      </c>
      <c r="H5" s="323">
        <f>IF(ISERROR(VLOOKUP($A5,'Man Tab'!$A:$Q,COLUMN()+2,0)),0,VLOOKUP($A5,'Man Tab'!$A:$Q,COLUMN()+2,0))</f>
        <v>12792.00836</v>
      </c>
      <c r="I5" s="323">
        <f>IF(ISERROR(VLOOKUP($A5,'Man Tab'!$A:$Q,COLUMN()+2,0)),0,VLOOKUP($A5,'Man Tab'!$A:$Q,COLUMN()+2,0))</f>
        <v>10316.892739999999</v>
      </c>
      <c r="J5" s="323">
        <f>IF(ISERROR(VLOOKUP($A5,'Man Tab'!$A:$Q,COLUMN()+2,0)),0,VLOOKUP($A5,'Man Tab'!$A:$Q,COLUMN()+2,0))</f>
        <v>10994.669980000001</v>
      </c>
      <c r="K5" s="323">
        <f>IF(ISERROR(VLOOKUP($A5,'Man Tab'!$A:$Q,COLUMN()+2,0)),0,VLOOKUP($A5,'Man Tab'!$A:$Q,COLUMN()+2,0))</f>
        <v>10728.362660000001</v>
      </c>
      <c r="L5" s="323">
        <f>IF(ISERROR(VLOOKUP($A5,'Man Tab'!$A:$Q,COLUMN()+2,0)),0,VLOOKUP($A5,'Man Tab'!$A:$Q,COLUMN()+2,0))</f>
        <v>13180.161529999999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11387.68986</v>
      </c>
      <c r="C6" s="325">
        <f t="shared" ref="C6:M6" si="1">C5+B6</f>
        <v>22136.237590000001</v>
      </c>
      <c r="D6" s="325">
        <f t="shared" si="1"/>
        <v>33772.951480000003</v>
      </c>
      <c r="E6" s="325">
        <f t="shared" si="1"/>
        <v>44746.655280000006</v>
      </c>
      <c r="F6" s="325">
        <f t="shared" si="1"/>
        <v>55462.126280000004</v>
      </c>
      <c r="G6" s="325">
        <f t="shared" si="1"/>
        <v>65904.294020000001</v>
      </c>
      <c r="H6" s="325">
        <f t="shared" si="1"/>
        <v>78696.302380000008</v>
      </c>
      <c r="I6" s="325">
        <f t="shared" si="1"/>
        <v>89013.195120000004</v>
      </c>
      <c r="J6" s="325">
        <f t="shared" si="1"/>
        <v>100007.86510000001</v>
      </c>
      <c r="K6" s="325">
        <f t="shared" si="1"/>
        <v>110736.22776000001</v>
      </c>
      <c r="L6" s="325">
        <f t="shared" si="1"/>
        <v>123916.38929000001</v>
      </c>
      <c r="M6" s="325">
        <f t="shared" si="1"/>
        <v>123916.38929000001</v>
      </c>
    </row>
    <row r="7" spans="1:13" ht="14.4" customHeight="1" x14ac:dyDescent="0.3">
      <c r="A7" s="324" t="s">
        <v>125</v>
      </c>
      <c r="B7" s="324">
        <v>347.911</v>
      </c>
      <c r="C7" s="324">
        <v>891.06399999999996</v>
      </c>
      <c r="D7" s="324">
        <v>1499.26</v>
      </c>
      <c r="E7" s="324">
        <v>2038.2190000000001</v>
      </c>
      <c r="F7" s="324">
        <v>2558.2109999999998</v>
      </c>
      <c r="G7" s="324">
        <v>3100.0680000000002</v>
      </c>
      <c r="H7" s="324">
        <v>3669.828</v>
      </c>
      <c r="I7" s="324">
        <v>4098.0749999999998</v>
      </c>
      <c r="J7" s="324">
        <v>4612.7759999999998</v>
      </c>
      <c r="K7" s="324">
        <v>5088.34</v>
      </c>
      <c r="L7" s="324">
        <v>5669.7860000000001</v>
      </c>
      <c r="M7" s="324"/>
    </row>
    <row r="8" spans="1:13" ht="14.4" customHeight="1" x14ac:dyDescent="0.3">
      <c r="A8" s="324" t="s">
        <v>98</v>
      </c>
      <c r="B8" s="325">
        <f>B7*30</f>
        <v>10437.33</v>
      </c>
      <c r="C8" s="325">
        <f t="shared" ref="C8:M8" si="2">C7*30</f>
        <v>26731.919999999998</v>
      </c>
      <c r="D8" s="325">
        <f t="shared" si="2"/>
        <v>44977.8</v>
      </c>
      <c r="E8" s="325">
        <f t="shared" si="2"/>
        <v>61146.57</v>
      </c>
      <c r="F8" s="325">
        <f t="shared" si="2"/>
        <v>76746.329999999987</v>
      </c>
      <c r="G8" s="325">
        <f t="shared" si="2"/>
        <v>93002.040000000008</v>
      </c>
      <c r="H8" s="325">
        <f t="shared" si="2"/>
        <v>110094.84</v>
      </c>
      <c r="I8" s="325">
        <f t="shared" si="2"/>
        <v>122942.25</v>
      </c>
      <c r="J8" s="325">
        <f t="shared" si="2"/>
        <v>138383.28</v>
      </c>
      <c r="K8" s="325">
        <f t="shared" si="2"/>
        <v>152650.20000000001</v>
      </c>
      <c r="L8" s="325">
        <f t="shared" si="2"/>
        <v>170093.58000000002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461560.61999999994</v>
      </c>
      <c r="C9" s="324">
        <v>405523.89999999985</v>
      </c>
      <c r="D9" s="324">
        <v>508563.58</v>
      </c>
      <c r="E9" s="324">
        <v>417925.61000000004</v>
      </c>
      <c r="F9" s="324">
        <v>502811.20999999996</v>
      </c>
      <c r="G9" s="324">
        <v>527075.8600000001</v>
      </c>
      <c r="H9" s="324">
        <v>247641.23000000004</v>
      </c>
      <c r="I9" s="324">
        <v>292569.60000000003</v>
      </c>
      <c r="J9" s="324">
        <v>514435.27999999997</v>
      </c>
      <c r="K9" s="324">
        <v>519929.96</v>
      </c>
      <c r="L9" s="324">
        <v>555861.95000000007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461.56061999999991</v>
      </c>
      <c r="C10" s="325">
        <f t="shared" ref="C10:M10" si="3">C9/1000+B10</f>
        <v>867.08451999999977</v>
      </c>
      <c r="D10" s="325">
        <f t="shared" si="3"/>
        <v>1375.6480999999999</v>
      </c>
      <c r="E10" s="325">
        <f t="shared" si="3"/>
        <v>1793.5737099999999</v>
      </c>
      <c r="F10" s="325">
        <f t="shared" si="3"/>
        <v>2296.38492</v>
      </c>
      <c r="G10" s="325">
        <f t="shared" si="3"/>
        <v>2823.4607800000003</v>
      </c>
      <c r="H10" s="325">
        <f t="shared" si="3"/>
        <v>3071.1020100000005</v>
      </c>
      <c r="I10" s="325">
        <f t="shared" si="3"/>
        <v>3363.6716100000003</v>
      </c>
      <c r="J10" s="325">
        <f t="shared" si="3"/>
        <v>3878.10689</v>
      </c>
      <c r="K10" s="325">
        <f t="shared" si="3"/>
        <v>4398.0368500000004</v>
      </c>
      <c r="L10" s="325">
        <f t="shared" si="3"/>
        <v>4953.8988000000008</v>
      </c>
      <c r="M10" s="325">
        <f t="shared" si="3"/>
        <v>4953.8988000000008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1.4271900925375971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1.4271900925375971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8123.9255392222303</v>
      </c>
      <c r="C7" s="56">
        <v>676.99379493518597</v>
      </c>
      <c r="D7" s="56">
        <v>741.18795</v>
      </c>
      <c r="E7" s="56">
        <v>708.38904000000002</v>
      </c>
      <c r="F7" s="56">
        <v>1563.4114199999999</v>
      </c>
      <c r="G7" s="56">
        <v>493.10759999999999</v>
      </c>
      <c r="H7" s="56">
        <v>764.12579000000005</v>
      </c>
      <c r="I7" s="56">
        <v>731.38116000000002</v>
      </c>
      <c r="J7" s="56">
        <v>532.67364999999995</v>
      </c>
      <c r="K7" s="56">
        <v>628.09200000000203</v>
      </c>
      <c r="L7" s="56">
        <v>679.97529999999995</v>
      </c>
      <c r="M7" s="56">
        <v>584.36100999999996</v>
      </c>
      <c r="N7" s="56">
        <v>796.46012999999903</v>
      </c>
      <c r="O7" s="56">
        <v>0</v>
      </c>
      <c r="P7" s="57">
        <v>8223.1650499999996</v>
      </c>
      <c r="Q7" s="185">
        <v>1.104235318969</v>
      </c>
    </row>
    <row r="8" spans="1:17" ht="14.4" customHeight="1" x14ac:dyDescent="0.3">
      <c r="A8" s="19" t="s">
        <v>36</v>
      </c>
      <c r="B8" s="55">
        <v>2718.9024364981901</v>
      </c>
      <c r="C8" s="56">
        <v>226.57520304151501</v>
      </c>
      <c r="D8" s="56">
        <v>212.95400000000001</v>
      </c>
      <c r="E8" s="56">
        <v>145.13999999999999</v>
      </c>
      <c r="F8" s="56">
        <v>361.48000000000098</v>
      </c>
      <c r="G8" s="56">
        <v>104.77</v>
      </c>
      <c r="H8" s="56">
        <v>130.87</v>
      </c>
      <c r="I8" s="56">
        <v>205.13</v>
      </c>
      <c r="J8" s="56">
        <v>281.59500000000003</v>
      </c>
      <c r="K8" s="56">
        <v>180.47</v>
      </c>
      <c r="L8" s="56">
        <v>129.91</v>
      </c>
      <c r="M8" s="56">
        <v>201.46</v>
      </c>
      <c r="N8" s="56">
        <v>244.87</v>
      </c>
      <c r="O8" s="56">
        <v>0</v>
      </c>
      <c r="P8" s="57">
        <v>2198.6489999999999</v>
      </c>
      <c r="Q8" s="185">
        <v>0.88216706477600004</v>
      </c>
    </row>
    <row r="9" spans="1:17" ht="14.4" customHeight="1" x14ac:dyDescent="0.3">
      <c r="A9" s="19" t="s">
        <v>37</v>
      </c>
      <c r="B9" s="55">
        <v>20399.772077737201</v>
      </c>
      <c r="C9" s="56">
        <v>1699.9810064781</v>
      </c>
      <c r="D9" s="56">
        <v>2228.9811599999998</v>
      </c>
      <c r="E9" s="56">
        <v>2014.7718</v>
      </c>
      <c r="F9" s="56">
        <v>1561.3704399999999</v>
      </c>
      <c r="G9" s="56">
        <v>1933.81402</v>
      </c>
      <c r="H9" s="56">
        <v>1552.6853599999999</v>
      </c>
      <c r="I9" s="56">
        <v>1478.6343199999999</v>
      </c>
      <c r="J9" s="56">
        <v>1224.3788400000001</v>
      </c>
      <c r="K9" s="56">
        <v>1139.35619</v>
      </c>
      <c r="L9" s="56">
        <v>1574.9258199999999</v>
      </c>
      <c r="M9" s="56">
        <v>1430.7373299999999</v>
      </c>
      <c r="N9" s="56">
        <v>1978.56564</v>
      </c>
      <c r="O9" s="56">
        <v>0</v>
      </c>
      <c r="P9" s="57">
        <v>18118.22092</v>
      </c>
      <c r="Q9" s="185">
        <v>0.96889964443700005</v>
      </c>
    </row>
    <row r="10" spans="1:17" ht="14.4" customHeight="1" x14ac:dyDescent="0.3">
      <c r="A10" s="19" t="s">
        <v>38</v>
      </c>
      <c r="B10" s="55">
        <v>1511.2049881354501</v>
      </c>
      <c r="C10" s="56">
        <v>125.93374901128701</v>
      </c>
      <c r="D10" s="56">
        <v>115.06021</v>
      </c>
      <c r="E10" s="56">
        <v>126.74321</v>
      </c>
      <c r="F10" s="56">
        <v>128.77438000000001</v>
      </c>
      <c r="G10" s="56">
        <v>115.90143999999999</v>
      </c>
      <c r="H10" s="56">
        <v>125.00839999999999</v>
      </c>
      <c r="I10" s="56">
        <v>132.38723999999999</v>
      </c>
      <c r="J10" s="56">
        <v>102.35562</v>
      </c>
      <c r="K10" s="56">
        <v>90.373670000000004</v>
      </c>
      <c r="L10" s="56">
        <v>115.98894</v>
      </c>
      <c r="M10" s="56">
        <v>128.67422999999999</v>
      </c>
      <c r="N10" s="56">
        <v>129.56632999999999</v>
      </c>
      <c r="O10" s="56">
        <v>0</v>
      </c>
      <c r="P10" s="57">
        <v>1310.83367</v>
      </c>
      <c r="Q10" s="185">
        <v>0.94626498621900001</v>
      </c>
    </row>
    <row r="11" spans="1:17" ht="14.4" customHeight="1" x14ac:dyDescent="0.3">
      <c r="A11" s="19" t="s">
        <v>39</v>
      </c>
      <c r="B11" s="55">
        <v>1090.33840746138</v>
      </c>
      <c r="C11" s="56">
        <v>90.861533955114993</v>
      </c>
      <c r="D11" s="56">
        <v>102.46393</v>
      </c>
      <c r="E11" s="56">
        <v>68.520870000000002</v>
      </c>
      <c r="F11" s="56">
        <v>102.43719</v>
      </c>
      <c r="G11" s="56">
        <v>79.344740000000002</v>
      </c>
      <c r="H11" s="56">
        <v>85.509280000000004</v>
      </c>
      <c r="I11" s="56">
        <v>119.82849</v>
      </c>
      <c r="J11" s="56">
        <v>55.390070000000001</v>
      </c>
      <c r="K11" s="56">
        <v>105.93819999999999</v>
      </c>
      <c r="L11" s="56">
        <v>92.557400000000001</v>
      </c>
      <c r="M11" s="56">
        <v>119.9567</v>
      </c>
      <c r="N11" s="56">
        <v>127.3262</v>
      </c>
      <c r="O11" s="56">
        <v>0</v>
      </c>
      <c r="P11" s="57">
        <v>1059.27307</v>
      </c>
      <c r="Q11" s="185">
        <v>1.0598274938400001</v>
      </c>
    </row>
    <row r="12" spans="1:17" ht="14.4" customHeight="1" x14ac:dyDescent="0.3">
      <c r="A12" s="19" t="s">
        <v>40</v>
      </c>
      <c r="B12" s="55">
        <v>112.558983096723</v>
      </c>
      <c r="C12" s="56">
        <v>9.3799152580600005</v>
      </c>
      <c r="D12" s="56">
        <v>3.54095</v>
      </c>
      <c r="E12" s="56">
        <v>13.419930000000001</v>
      </c>
      <c r="F12" s="56">
        <v>2.24065</v>
      </c>
      <c r="G12" s="56">
        <v>14.56579</v>
      </c>
      <c r="H12" s="56">
        <v>8.7008200000000002</v>
      </c>
      <c r="I12" s="56">
        <v>3.0339200000000002</v>
      </c>
      <c r="J12" s="56">
        <v>0.48964000000000002</v>
      </c>
      <c r="K12" s="56">
        <v>20.297920000000001</v>
      </c>
      <c r="L12" s="56">
        <v>2.3706800000000001</v>
      </c>
      <c r="M12" s="56">
        <v>11.459009999999999</v>
      </c>
      <c r="N12" s="56">
        <v>23.42022</v>
      </c>
      <c r="O12" s="56">
        <v>0</v>
      </c>
      <c r="P12" s="57">
        <v>103.53953</v>
      </c>
      <c r="Q12" s="185">
        <v>1.003493559002</v>
      </c>
    </row>
    <row r="13" spans="1:17" ht="14.4" customHeight="1" x14ac:dyDescent="0.3">
      <c r="A13" s="19" t="s">
        <v>41</v>
      </c>
      <c r="B13" s="55">
        <v>288.343010941459</v>
      </c>
      <c r="C13" s="56">
        <v>24.028584245120999</v>
      </c>
      <c r="D13" s="56">
        <v>16.026489999999999</v>
      </c>
      <c r="E13" s="56">
        <v>23.312439999999999</v>
      </c>
      <c r="F13" s="56">
        <v>17.70412</v>
      </c>
      <c r="G13" s="56">
        <v>21.740490000000001</v>
      </c>
      <c r="H13" s="56">
        <v>28.992039999999999</v>
      </c>
      <c r="I13" s="56">
        <v>24.99024</v>
      </c>
      <c r="J13" s="56">
        <v>17.065110000000001</v>
      </c>
      <c r="K13" s="56">
        <v>31.665479999999999</v>
      </c>
      <c r="L13" s="56">
        <v>30.997699999999998</v>
      </c>
      <c r="M13" s="56">
        <v>31.290320000000001</v>
      </c>
      <c r="N13" s="56">
        <v>32.000559999998998</v>
      </c>
      <c r="O13" s="56">
        <v>0</v>
      </c>
      <c r="P13" s="57">
        <v>275.78498999999999</v>
      </c>
      <c r="Q13" s="185">
        <v>1.0433974166560001</v>
      </c>
    </row>
    <row r="14" spans="1:17" ht="14.4" customHeight="1" x14ac:dyDescent="0.3">
      <c r="A14" s="19" t="s">
        <v>42</v>
      </c>
      <c r="B14" s="55">
        <v>2044.33497112502</v>
      </c>
      <c r="C14" s="56">
        <v>170.36124759375201</v>
      </c>
      <c r="D14" s="56">
        <v>255.21199999999999</v>
      </c>
      <c r="E14" s="56">
        <v>203.012</v>
      </c>
      <c r="F14" s="56">
        <v>187.67500000000001</v>
      </c>
      <c r="G14" s="56">
        <v>156.453</v>
      </c>
      <c r="H14" s="56">
        <v>143.91999999999999</v>
      </c>
      <c r="I14" s="56">
        <v>121.709</v>
      </c>
      <c r="J14" s="56">
        <v>112.265</v>
      </c>
      <c r="K14" s="56">
        <v>125.818</v>
      </c>
      <c r="L14" s="56">
        <v>130.857</v>
      </c>
      <c r="M14" s="56">
        <v>166.321</v>
      </c>
      <c r="N14" s="56">
        <v>189.87200000000001</v>
      </c>
      <c r="O14" s="56">
        <v>0</v>
      </c>
      <c r="P14" s="57">
        <v>1793.114</v>
      </c>
      <c r="Q14" s="185">
        <v>0.95685119672899999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446.94052424077199</v>
      </c>
      <c r="C17" s="56">
        <v>37.245043686731002</v>
      </c>
      <c r="D17" s="56">
        <v>31.659790000000001</v>
      </c>
      <c r="E17" s="56">
        <v>38.132890000000003</v>
      </c>
      <c r="F17" s="56">
        <v>70.296049999999994</v>
      </c>
      <c r="G17" s="56">
        <v>189.38043999999999</v>
      </c>
      <c r="H17" s="56">
        <v>90.292770000000004</v>
      </c>
      <c r="I17" s="56">
        <v>25.747430000000001</v>
      </c>
      <c r="J17" s="56">
        <v>24.429410000000001</v>
      </c>
      <c r="K17" s="56">
        <v>271.608350000001</v>
      </c>
      <c r="L17" s="56">
        <v>60.233939999999997</v>
      </c>
      <c r="M17" s="56">
        <v>65.145889999999994</v>
      </c>
      <c r="N17" s="56">
        <v>54.077059999999001</v>
      </c>
      <c r="O17" s="56">
        <v>0</v>
      </c>
      <c r="P17" s="57">
        <v>921.00402000000099</v>
      </c>
      <c r="Q17" s="185">
        <v>2.2480209416869998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5.1580000000000004</v>
      </c>
      <c r="E18" s="56">
        <v>36.996000000000002</v>
      </c>
      <c r="F18" s="56">
        <v>17.245000000000001</v>
      </c>
      <c r="G18" s="56">
        <v>7.4160000000000004</v>
      </c>
      <c r="H18" s="56">
        <v>8.343</v>
      </c>
      <c r="I18" s="56">
        <v>50.262</v>
      </c>
      <c r="J18" s="56">
        <v>12.536</v>
      </c>
      <c r="K18" s="56">
        <v>18.747</v>
      </c>
      <c r="L18" s="56">
        <v>-13.693</v>
      </c>
      <c r="M18" s="56">
        <v>9.6859999999999999</v>
      </c>
      <c r="N18" s="56">
        <v>59.710999999998997</v>
      </c>
      <c r="O18" s="56">
        <v>0</v>
      </c>
      <c r="P18" s="57">
        <v>212.40700000000001</v>
      </c>
      <c r="Q18" s="185" t="s">
        <v>330</v>
      </c>
    </row>
    <row r="19" spans="1:17" ht="14.4" customHeight="1" x14ac:dyDescent="0.3">
      <c r="A19" s="19" t="s">
        <v>47</v>
      </c>
      <c r="B19" s="55">
        <v>2344.0967404614798</v>
      </c>
      <c r="C19" s="56">
        <v>195.34139503845699</v>
      </c>
      <c r="D19" s="56">
        <v>200.71749</v>
      </c>
      <c r="E19" s="56">
        <v>157.5889</v>
      </c>
      <c r="F19" s="56">
        <v>174.72873999999999</v>
      </c>
      <c r="G19" s="56">
        <v>214.78236999999999</v>
      </c>
      <c r="H19" s="56">
        <v>159.62573</v>
      </c>
      <c r="I19" s="56">
        <v>150.45195000000001</v>
      </c>
      <c r="J19" s="56">
        <v>202.68469999999999</v>
      </c>
      <c r="K19" s="56">
        <v>173.26165</v>
      </c>
      <c r="L19" s="56">
        <v>166.09791000000001</v>
      </c>
      <c r="M19" s="56">
        <v>179.68501000000001</v>
      </c>
      <c r="N19" s="56">
        <v>211.54449</v>
      </c>
      <c r="O19" s="56">
        <v>0</v>
      </c>
      <c r="P19" s="57">
        <v>1991.16894</v>
      </c>
      <c r="Q19" s="185">
        <v>0.92666154117599997</v>
      </c>
    </row>
    <row r="20" spans="1:17" ht="14.4" customHeight="1" x14ac:dyDescent="0.3">
      <c r="A20" s="19" t="s">
        <v>48</v>
      </c>
      <c r="B20" s="55">
        <v>87248</v>
      </c>
      <c r="C20" s="56">
        <v>7270.6666666666697</v>
      </c>
      <c r="D20" s="56">
        <v>7237.6322700000001</v>
      </c>
      <c r="E20" s="56">
        <v>6968.6217299999998</v>
      </c>
      <c r="F20" s="56">
        <v>7147.5013500000096</v>
      </c>
      <c r="G20" s="56">
        <v>7400.8347100000001</v>
      </c>
      <c r="H20" s="56">
        <v>7369.3711300000004</v>
      </c>
      <c r="I20" s="56">
        <v>7039.9775600000003</v>
      </c>
      <c r="J20" s="56">
        <v>9942.5678700000008</v>
      </c>
      <c r="K20" s="56">
        <v>7289.27459000002</v>
      </c>
      <c r="L20" s="56">
        <v>7780.02909</v>
      </c>
      <c r="M20" s="56">
        <v>7552.7739600000004</v>
      </c>
      <c r="N20" s="56">
        <v>9066.7811799999799</v>
      </c>
      <c r="O20" s="56">
        <v>0</v>
      </c>
      <c r="P20" s="57">
        <v>84795.365439999994</v>
      </c>
      <c r="Q20" s="185">
        <v>1.060242470033</v>
      </c>
    </row>
    <row r="21" spans="1:17" ht="14.4" customHeight="1" x14ac:dyDescent="0.3">
      <c r="A21" s="20" t="s">
        <v>49</v>
      </c>
      <c r="B21" s="55">
        <v>2620</v>
      </c>
      <c r="C21" s="56">
        <v>218.333333333334</v>
      </c>
      <c r="D21" s="56">
        <v>224.148</v>
      </c>
      <c r="E21" s="56">
        <v>220.54900000000001</v>
      </c>
      <c r="F21" s="56">
        <v>219.739</v>
      </c>
      <c r="G21" s="56">
        <v>219.738</v>
      </c>
      <c r="H21" s="56">
        <v>219.73699999999999</v>
      </c>
      <c r="I21" s="56">
        <v>219.73699999999999</v>
      </c>
      <c r="J21" s="56">
        <v>232.19</v>
      </c>
      <c r="K21" s="56">
        <v>232.24400000000099</v>
      </c>
      <c r="L21" s="56">
        <v>232.655</v>
      </c>
      <c r="M21" s="56">
        <v>232.655</v>
      </c>
      <c r="N21" s="56">
        <v>233.73699999999999</v>
      </c>
      <c r="O21" s="56">
        <v>0</v>
      </c>
      <c r="P21" s="57">
        <v>2487.1289999999999</v>
      </c>
      <c r="Q21" s="185">
        <v>1.035584594031</v>
      </c>
    </row>
    <row r="22" spans="1:17" ht="14.4" customHeight="1" x14ac:dyDescent="0.3">
      <c r="A22" s="19" t="s">
        <v>50</v>
      </c>
      <c r="B22" s="55">
        <v>22</v>
      </c>
      <c r="C22" s="56">
        <v>1.833333333333</v>
      </c>
      <c r="D22" s="56">
        <v>9.5469000000000008</v>
      </c>
      <c r="E22" s="56">
        <v>14.46918</v>
      </c>
      <c r="F22" s="56">
        <v>72.930710000000005</v>
      </c>
      <c r="G22" s="56">
        <v>15.754339999999999</v>
      </c>
      <c r="H22" s="56">
        <v>13.4297</v>
      </c>
      <c r="I22" s="56">
        <v>82.023560000000003</v>
      </c>
      <c r="J22" s="56">
        <v>14.46918</v>
      </c>
      <c r="K22" s="56">
        <v>3.07945</v>
      </c>
      <c r="L22" s="56">
        <v>19.379359999999998</v>
      </c>
      <c r="M22" s="56">
        <v>0</v>
      </c>
      <c r="N22" s="56">
        <v>12.330069999999999</v>
      </c>
      <c r="O22" s="56">
        <v>0</v>
      </c>
      <c r="P22" s="57">
        <v>257.41244999999998</v>
      </c>
      <c r="Q22" s="185">
        <v>12.764253719008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3.4007200000009998</v>
      </c>
      <c r="E24" s="56">
        <v>8.8807399999960008</v>
      </c>
      <c r="F24" s="56">
        <v>9.1798400000000004</v>
      </c>
      <c r="G24" s="56">
        <v>6.1008599999979998</v>
      </c>
      <c r="H24" s="56">
        <v>14.859979999999</v>
      </c>
      <c r="I24" s="56">
        <v>56.873869999999002</v>
      </c>
      <c r="J24" s="56">
        <v>36.918269999998003</v>
      </c>
      <c r="K24" s="56">
        <v>6.6662400000020003</v>
      </c>
      <c r="L24" s="56">
        <v>-7.6151599999990003</v>
      </c>
      <c r="M24" s="56">
        <v>14.157199999995999</v>
      </c>
      <c r="N24" s="56">
        <v>19.899649999998999</v>
      </c>
      <c r="O24" s="56">
        <v>0</v>
      </c>
      <c r="P24" s="57">
        <v>169.32220999999299</v>
      </c>
      <c r="Q24" s="185"/>
    </row>
    <row r="25" spans="1:17" ht="14.4" customHeight="1" x14ac:dyDescent="0.3">
      <c r="A25" s="21" t="s">
        <v>53</v>
      </c>
      <c r="B25" s="58">
        <v>128970.41767892</v>
      </c>
      <c r="C25" s="59">
        <v>10747.534806576699</v>
      </c>
      <c r="D25" s="59">
        <v>11387.68986</v>
      </c>
      <c r="E25" s="59">
        <v>10748.54773</v>
      </c>
      <c r="F25" s="59">
        <v>11636.713890000001</v>
      </c>
      <c r="G25" s="59">
        <v>10973.703799999999</v>
      </c>
      <c r="H25" s="59">
        <v>10715.471</v>
      </c>
      <c r="I25" s="59">
        <v>10442.167740000001</v>
      </c>
      <c r="J25" s="59">
        <v>12792.00836</v>
      </c>
      <c r="K25" s="59">
        <v>10316.892739999999</v>
      </c>
      <c r="L25" s="59">
        <v>10994.669980000001</v>
      </c>
      <c r="M25" s="59">
        <v>10728.362660000001</v>
      </c>
      <c r="N25" s="59">
        <v>13180.161529999999</v>
      </c>
      <c r="O25" s="59">
        <v>0</v>
      </c>
      <c r="P25" s="60">
        <v>123916.38929000001</v>
      </c>
      <c r="Q25" s="186">
        <v>1.048159089673</v>
      </c>
    </row>
    <row r="26" spans="1:17" ht="14.4" customHeight="1" x14ac:dyDescent="0.3">
      <c r="A26" s="19" t="s">
        <v>54</v>
      </c>
      <c r="B26" s="55">
        <v>12859.8361552152</v>
      </c>
      <c r="C26" s="56">
        <v>1071.6530129345999</v>
      </c>
      <c r="D26" s="56">
        <v>1237.0554099999999</v>
      </c>
      <c r="E26" s="56">
        <v>1160.37077</v>
      </c>
      <c r="F26" s="56">
        <v>1261.6656700000001</v>
      </c>
      <c r="G26" s="56">
        <v>1373.3536200000001</v>
      </c>
      <c r="H26" s="56">
        <v>1355.9067700000001</v>
      </c>
      <c r="I26" s="56">
        <v>1376.0805800000001</v>
      </c>
      <c r="J26" s="56">
        <v>1528.3535199999999</v>
      </c>
      <c r="K26" s="56">
        <v>1447.49486</v>
      </c>
      <c r="L26" s="56">
        <v>1161.66185</v>
      </c>
      <c r="M26" s="56">
        <v>1539.0985900000001</v>
      </c>
      <c r="N26" s="56">
        <v>1362.83323</v>
      </c>
      <c r="O26" s="56">
        <v>0</v>
      </c>
      <c r="P26" s="57">
        <v>14803.87487</v>
      </c>
      <c r="Q26" s="185">
        <v>1.2558232843279999</v>
      </c>
    </row>
    <row r="27" spans="1:17" ht="14.4" customHeight="1" x14ac:dyDescent="0.3">
      <c r="A27" s="22" t="s">
        <v>55</v>
      </c>
      <c r="B27" s="58">
        <v>141830.25383413499</v>
      </c>
      <c r="C27" s="59">
        <v>11819.1878195113</v>
      </c>
      <c r="D27" s="59">
        <v>12624.745269999999</v>
      </c>
      <c r="E27" s="59">
        <v>11908.9185</v>
      </c>
      <c r="F27" s="59">
        <v>12898.379559999999</v>
      </c>
      <c r="G27" s="59">
        <v>12347.057419999999</v>
      </c>
      <c r="H27" s="59">
        <v>12071.377769999999</v>
      </c>
      <c r="I27" s="59">
        <v>11818.248320000001</v>
      </c>
      <c r="J27" s="59">
        <v>14320.36188</v>
      </c>
      <c r="K27" s="59">
        <v>11764.3876</v>
      </c>
      <c r="L27" s="59">
        <v>12156.331829999999</v>
      </c>
      <c r="M27" s="59">
        <v>12267.46125</v>
      </c>
      <c r="N27" s="59">
        <v>14542.99476</v>
      </c>
      <c r="O27" s="59">
        <v>0</v>
      </c>
      <c r="P27" s="60">
        <v>138720.26415999999</v>
      </c>
      <c r="Q27" s="186">
        <v>1.066988129644</v>
      </c>
    </row>
    <row r="28" spans="1:17" ht="14.4" customHeight="1" x14ac:dyDescent="0.3">
      <c r="A28" s="20" t="s">
        <v>56</v>
      </c>
      <c r="B28" s="55">
        <v>159.591604970936</v>
      </c>
      <c r="C28" s="56">
        <v>13.299300414244</v>
      </c>
      <c r="D28" s="56">
        <v>6.3652199999999999</v>
      </c>
      <c r="E28" s="56">
        <v>5.7916499999999997</v>
      </c>
      <c r="F28" s="56">
        <v>2.4908100000000002</v>
      </c>
      <c r="G28" s="56">
        <v>2.5043199999999999</v>
      </c>
      <c r="H28" s="56">
        <v>7.2224500000000003</v>
      </c>
      <c r="I28" s="56">
        <v>1.4424399999999999</v>
      </c>
      <c r="J28" s="56">
        <v>13.706519999999999</v>
      </c>
      <c r="K28" s="56">
        <v>18.949809999999999</v>
      </c>
      <c r="L28" s="56">
        <v>0.13711999999999999</v>
      </c>
      <c r="M28" s="56">
        <v>71.856449999999995</v>
      </c>
      <c r="N28" s="56">
        <v>4.0173899999999998</v>
      </c>
      <c r="O28" s="56">
        <v>0</v>
      </c>
      <c r="P28" s="57">
        <v>134.48418000000001</v>
      </c>
      <c r="Q28" s="185">
        <v>0.91928403484700005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115733.54410415</v>
      </c>
      <c r="C6" s="701">
        <v>125893.82462</v>
      </c>
      <c r="D6" s="702">
        <v>10160.280515849699</v>
      </c>
      <c r="E6" s="703">
        <v>1.0877902823629999</v>
      </c>
      <c r="F6" s="701">
        <v>128970.41767892</v>
      </c>
      <c r="G6" s="702">
        <v>118222.88287234301</v>
      </c>
      <c r="H6" s="704">
        <v>13180.161529999999</v>
      </c>
      <c r="I6" s="701">
        <v>123916.38929000001</v>
      </c>
      <c r="J6" s="702">
        <v>5693.5064176567103</v>
      </c>
      <c r="K6" s="705">
        <v>0.96081249886599995</v>
      </c>
    </row>
    <row r="7" spans="1:11" ht="14.4" customHeight="1" thickBot="1" x14ac:dyDescent="0.35">
      <c r="A7" s="720" t="s">
        <v>333</v>
      </c>
      <c r="B7" s="701">
        <v>32713.386823655299</v>
      </c>
      <c r="C7" s="701">
        <v>34190.83829</v>
      </c>
      <c r="D7" s="702">
        <v>1477.4514663447401</v>
      </c>
      <c r="E7" s="703">
        <v>1.0451635128550001</v>
      </c>
      <c r="F7" s="701">
        <v>36289.380414217703</v>
      </c>
      <c r="G7" s="702">
        <v>33265.265379699602</v>
      </c>
      <c r="H7" s="704">
        <v>3522.0807299999901</v>
      </c>
      <c r="I7" s="701">
        <v>33082.588320000003</v>
      </c>
      <c r="J7" s="702">
        <v>-182.67705969954801</v>
      </c>
      <c r="K7" s="705">
        <v>0.91163276810899996</v>
      </c>
    </row>
    <row r="8" spans="1:11" ht="14.4" customHeight="1" thickBot="1" x14ac:dyDescent="0.35">
      <c r="A8" s="721" t="s">
        <v>334</v>
      </c>
      <c r="B8" s="701">
        <v>30699.925188942299</v>
      </c>
      <c r="C8" s="701">
        <v>32186.273290000001</v>
      </c>
      <c r="D8" s="702">
        <v>1486.34810105769</v>
      </c>
      <c r="E8" s="703">
        <v>1.0484153655720001</v>
      </c>
      <c r="F8" s="701">
        <v>34245.045443092698</v>
      </c>
      <c r="G8" s="702">
        <v>31391.291656168301</v>
      </c>
      <c r="H8" s="704">
        <v>3332.2087299999898</v>
      </c>
      <c r="I8" s="701">
        <v>31289.474320000001</v>
      </c>
      <c r="J8" s="702">
        <v>-101.81733616827501</v>
      </c>
      <c r="K8" s="705">
        <v>0.91369346762799997</v>
      </c>
    </row>
    <row r="9" spans="1:11" ht="14.4" customHeight="1" thickBot="1" x14ac:dyDescent="0.35">
      <c r="A9" s="722" t="s">
        <v>335</v>
      </c>
      <c r="B9" s="706">
        <v>0</v>
      </c>
      <c r="C9" s="706">
        <v>6.8900000000000003E-3</v>
      </c>
      <c r="D9" s="707">
        <v>6.8900000000000003E-3</v>
      </c>
      <c r="E9" s="708" t="s">
        <v>330</v>
      </c>
      <c r="F9" s="706">
        <v>0</v>
      </c>
      <c r="G9" s="707">
        <v>0</v>
      </c>
      <c r="H9" s="709">
        <v>-3.49999999E-4</v>
      </c>
      <c r="I9" s="706">
        <v>8.09E-3</v>
      </c>
      <c r="J9" s="707">
        <v>8.09E-3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6.8900000000000003E-3</v>
      </c>
      <c r="D10" s="702">
        <v>6.8900000000000003E-3</v>
      </c>
      <c r="E10" s="711" t="s">
        <v>330</v>
      </c>
      <c r="F10" s="701">
        <v>0</v>
      </c>
      <c r="G10" s="702">
        <v>0</v>
      </c>
      <c r="H10" s="704">
        <v>-3.49999999E-4</v>
      </c>
      <c r="I10" s="701">
        <v>8.09E-3</v>
      </c>
      <c r="J10" s="702">
        <v>8.09E-3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46.278742886530999</v>
      </c>
      <c r="C11" s="706">
        <v>0</v>
      </c>
      <c r="D11" s="707">
        <v>-46.278742886530999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0</v>
      </c>
    </row>
    <row r="12" spans="1:11" ht="14.4" customHeight="1" thickBot="1" x14ac:dyDescent="0.35">
      <c r="A12" s="723" t="s">
        <v>338</v>
      </c>
      <c r="B12" s="701">
        <v>46.278742886530999</v>
      </c>
      <c r="C12" s="701">
        <v>0</v>
      </c>
      <c r="D12" s="702">
        <v>-46.278742886530999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0</v>
      </c>
    </row>
    <row r="13" spans="1:11" ht="14.4" customHeight="1" thickBot="1" x14ac:dyDescent="0.35">
      <c r="A13" s="722" t="s">
        <v>339</v>
      </c>
      <c r="B13" s="706">
        <v>7906.1115037588197</v>
      </c>
      <c r="C13" s="706">
        <v>8411.1979200000096</v>
      </c>
      <c r="D13" s="707">
        <v>505.086416241189</v>
      </c>
      <c r="E13" s="713">
        <v>1.063885567007</v>
      </c>
      <c r="F13" s="706">
        <v>8123.9255392222303</v>
      </c>
      <c r="G13" s="707">
        <v>7446.9317442870397</v>
      </c>
      <c r="H13" s="709">
        <v>796.46012999999903</v>
      </c>
      <c r="I13" s="706">
        <v>8223.1650499999996</v>
      </c>
      <c r="J13" s="707">
        <v>776.23330571296003</v>
      </c>
      <c r="K13" s="714">
        <v>1.0122157090549999</v>
      </c>
    </row>
    <row r="14" spans="1:11" ht="14.4" customHeight="1" thickBot="1" x14ac:dyDescent="0.35">
      <c r="A14" s="723" t="s">
        <v>340</v>
      </c>
      <c r="B14" s="701">
        <v>3580.1172660648899</v>
      </c>
      <c r="C14" s="701">
        <v>3696.51082</v>
      </c>
      <c r="D14" s="702">
        <v>116.393553935108</v>
      </c>
      <c r="E14" s="703">
        <v>1.0325111009729999</v>
      </c>
      <c r="F14" s="701">
        <v>3727.4139520939998</v>
      </c>
      <c r="G14" s="702">
        <v>3416.7961227528299</v>
      </c>
      <c r="H14" s="704">
        <v>375.78744999999901</v>
      </c>
      <c r="I14" s="701">
        <v>3420.4266600000001</v>
      </c>
      <c r="J14" s="702">
        <v>3.6305372471720001</v>
      </c>
      <c r="K14" s="705">
        <v>0.91764067634000002</v>
      </c>
    </row>
    <row r="15" spans="1:11" ht="14.4" customHeight="1" thickBot="1" x14ac:dyDescent="0.35">
      <c r="A15" s="723" t="s">
        <v>341</v>
      </c>
      <c r="B15" s="701">
        <v>1604.0001448082901</v>
      </c>
      <c r="C15" s="701">
        <v>1580.43481</v>
      </c>
      <c r="D15" s="702">
        <v>-23.565334808292</v>
      </c>
      <c r="E15" s="703">
        <v>0.985308396084</v>
      </c>
      <c r="F15" s="701">
        <v>1645.20541640072</v>
      </c>
      <c r="G15" s="702">
        <v>1508.1049650339901</v>
      </c>
      <c r="H15" s="704">
        <v>221.25067000000001</v>
      </c>
      <c r="I15" s="701">
        <v>1462.3186900000001</v>
      </c>
      <c r="J15" s="702">
        <v>-45.786275033991998</v>
      </c>
      <c r="K15" s="705">
        <v>0.88883654005900004</v>
      </c>
    </row>
    <row r="16" spans="1:11" ht="14.4" customHeight="1" thickBot="1" x14ac:dyDescent="0.35">
      <c r="A16" s="723" t="s">
        <v>342</v>
      </c>
      <c r="B16" s="701">
        <v>193.00001742394099</v>
      </c>
      <c r="C16" s="701">
        <v>157.00542999999999</v>
      </c>
      <c r="D16" s="702">
        <v>-35.994587423939997</v>
      </c>
      <c r="E16" s="703">
        <v>0.81349956386300004</v>
      </c>
      <c r="F16" s="701">
        <v>215.602611226823</v>
      </c>
      <c r="G16" s="702">
        <v>197.63572695792101</v>
      </c>
      <c r="H16" s="704">
        <v>22.84496</v>
      </c>
      <c r="I16" s="701">
        <v>139.14111</v>
      </c>
      <c r="J16" s="702">
        <v>-58.494616957920996</v>
      </c>
      <c r="K16" s="705">
        <v>0.64535911326899997</v>
      </c>
    </row>
    <row r="17" spans="1:11" ht="14.4" customHeight="1" thickBot="1" x14ac:dyDescent="0.35">
      <c r="A17" s="723" t="s">
        <v>343</v>
      </c>
      <c r="B17" s="701">
        <v>308.00002780608099</v>
      </c>
      <c r="C17" s="701">
        <v>303.19468999999998</v>
      </c>
      <c r="D17" s="702">
        <v>-4.8053378060799998</v>
      </c>
      <c r="E17" s="703">
        <v>0.98439825528400005</v>
      </c>
      <c r="F17" s="701">
        <v>290</v>
      </c>
      <c r="G17" s="702">
        <v>265.83333333333297</v>
      </c>
      <c r="H17" s="704">
        <v>27.517599999999</v>
      </c>
      <c r="I17" s="701">
        <v>365.75868000000003</v>
      </c>
      <c r="J17" s="702">
        <v>99.925346666666002</v>
      </c>
      <c r="K17" s="705">
        <v>1.261236827586</v>
      </c>
    </row>
    <row r="18" spans="1:11" ht="14.4" customHeight="1" thickBot="1" x14ac:dyDescent="0.35">
      <c r="A18" s="723" t="s">
        <v>344</v>
      </c>
      <c r="B18" s="701">
        <v>429.00003872989902</v>
      </c>
      <c r="C18" s="701">
        <v>0</v>
      </c>
      <c r="D18" s="702">
        <v>-429.00003872989902</v>
      </c>
      <c r="E18" s="703">
        <v>0</v>
      </c>
      <c r="F18" s="701">
        <v>0</v>
      </c>
      <c r="G18" s="702">
        <v>0</v>
      </c>
      <c r="H18" s="704">
        <v>0</v>
      </c>
      <c r="I18" s="701">
        <v>527.33152000000098</v>
      </c>
      <c r="J18" s="702">
        <v>527.33152000000098</v>
      </c>
      <c r="K18" s="712" t="s">
        <v>345</v>
      </c>
    </row>
    <row r="19" spans="1:11" ht="14.4" customHeight="1" thickBot="1" x14ac:dyDescent="0.35">
      <c r="A19" s="723" t="s">
        <v>346</v>
      </c>
      <c r="B19" s="701">
        <v>1315.0001187175201</v>
      </c>
      <c r="C19" s="701">
        <v>1958.4098799999999</v>
      </c>
      <c r="D19" s="702">
        <v>643.40976128247803</v>
      </c>
      <c r="E19" s="703">
        <v>1.489284945396</v>
      </c>
      <c r="F19" s="701">
        <v>1605.7035595006901</v>
      </c>
      <c r="G19" s="702">
        <v>1471.8949295422999</v>
      </c>
      <c r="H19" s="704">
        <v>126.84729</v>
      </c>
      <c r="I19" s="701">
        <v>1786.35619</v>
      </c>
      <c r="J19" s="702">
        <v>314.46126045769898</v>
      </c>
      <c r="K19" s="705">
        <v>1.1125068381580001</v>
      </c>
    </row>
    <row r="20" spans="1:11" ht="14.4" customHeight="1" thickBot="1" x14ac:dyDescent="0.35">
      <c r="A20" s="723" t="s">
        <v>347</v>
      </c>
      <c r="B20" s="701">
        <v>186.993864027136</v>
      </c>
      <c r="C20" s="701">
        <v>434.71260999999998</v>
      </c>
      <c r="D20" s="702">
        <v>247.71874597286501</v>
      </c>
      <c r="E20" s="703">
        <v>2.324742644694</v>
      </c>
      <c r="F20" s="701">
        <v>350</v>
      </c>
      <c r="G20" s="702">
        <v>320.83333333333297</v>
      </c>
      <c r="H20" s="704">
        <v>1.4231799999999999</v>
      </c>
      <c r="I20" s="701">
        <v>270.04505</v>
      </c>
      <c r="J20" s="702">
        <v>-50.788283333332998</v>
      </c>
      <c r="K20" s="705">
        <v>0.77155728571399995</v>
      </c>
    </row>
    <row r="21" spans="1:11" ht="14.4" customHeight="1" thickBot="1" x14ac:dyDescent="0.35">
      <c r="A21" s="723" t="s">
        <v>348</v>
      </c>
      <c r="B21" s="701">
        <v>290.000026181051</v>
      </c>
      <c r="C21" s="701">
        <v>280.92968000000002</v>
      </c>
      <c r="D21" s="702">
        <v>-9.0703461810510007</v>
      </c>
      <c r="E21" s="703">
        <v>0.96872294702600004</v>
      </c>
      <c r="F21" s="701">
        <v>290</v>
      </c>
      <c r="G21" s="702">
        <v>265.83333333333297</v>
      </c>
      <c r="H21" s="704">
        <v>20.788979999999999</v>
      </c>
      <c r="I21" s="701">
        <v>251.78715</v>
      </c>
      <c r="J21" s="702">
        <v>-14.046183333333</v>
      </c>
      <c r="K21" s="705">
        <v>0.86823155172400002</v>
      </c>
    </row>
    <row r="22" spans="1:11" ht="14.4" customHeight="1" thickBot="1" x14ac:dyDescent="0.35">
      <c r="A22" s="722" t="s">
        <v>349</v>
      </c>
      <c r="B22" s="706">
        <v>1878.36470776535</v>
      </c>
      <c r="C22" s="706">
        <v>2505.9920000000002</v>
      </c>
      <c r="D22" s="707">
        <v>627.62729223465396</v>
      </c>
      <c r="E22" s="713">
        <v>1.334134947084</v>
      </c>
      <c r="F22" s="706">
        <v>2718.9024364981901</v>
      </c>
      <c r="G22" s="707">
        <v>2492.32723345667</v>
      </c>
      <c r="H22" s="709">
        <v>244.87</v>
      </c>
      <c r="I22" s="706">
        <v>2198.6489999999999</v>
      </c>
      <c r="J22" s="707">
        <v>-293.67823345666898</v>
      </c>
      <c r="K22" s="714">
        <v>0.80865314271099997</v>
      </c>
    </row>
    <row r="23" spans="1:11" ht="14.4" customHeight="1" thickBot="1" x14ac:dyDescent="0.35">
      <c r="A23" s="723" t="s">
        <v>350</v>
      </c>
      <c r="B23" s="701">
        <v>1492.19767152808</v>
      </c>
      <c r="C23" s="701">
        <v>1969.808</v>
      </c>
      <c r="D23" s="702">
        <v>477.610328471917</v>
      </c>
      <c r="E23" s="703">
        <v>1.320071755629</v>
      </c>
      <c r="F23" s="701">
        <v>2110.9711937225402</v>
      </c>
      <c r="G23" s="702">
        <v>1935.0569275790001</v>
      </c>
      <c r="H23" s="704">
        <v>199.04</v>
      </c>
      <c r="I23" s="701">
        <v>1838.335</v>
      </c>
      <c r="J23" s="702">
        <v>-96.721927578998006</v>
      </c>
      <c r="K23" s="705">
        <v>0.87084798005099995</v>
      </c>
    </row>
    <row r="24" spans="1:11" ht="14.4" customHeight="1" thickBot="1" x14ac:dyDescent="0.35">
      <c r="A24" s="723" t="s">
        <v>351</v>
      </c>
      <c r="B24" s="701">
        <v>386.16703623726301</v>
      </c>
      <c r="C24" s="701">
        <v>536.18399999999997</v>
      </c>
      <c r="D24" s="702">
        <v>150.01696376273699</v>
      </c>
      <c r="E24" s="703">
        <v>1.388476875769</v>
      </c>
      <c r="F24" s="701">
        <v>607.93124277564095</v>
      </c>
      <c r="G24" s="702">
        <v>557.27030587767103</v>
      </c>
      <c r="H24" s="704">
        <v>45.829999999999004</v>
      </c>
      <c r="I24" s="701">
        <v>360.31400000000002</v>
      </c>
      <c r="J24" s="702">
        <v>-196.95630587767101</v>
      </c>
      <c r="K24" s="705">
        <v>0.59268873623700002</v>
      </c>
    </row>
    <row r="25" spans="1:11" ht="14.4" customHeight="1" thickBot="1" x14ac:dyDescent="0.35">
      <c r="A25" s="722" t="s">
        <v>352</v>
      </c>
      <c r="B25" s="706">
        <v>17996.8067081966</v>
      </c>
      <c r="C25" s="706">
        <v>18524.058649999999</v>
      </c>
      <c r="D25" s="707">
        <v>527.25194180339201</v>
      </c>
      <c r="E25" s="713">
        <v>1.0292969719759999</v>
      </c>
      <c r="F25" s="706">
        <v>20399.772077737201</v>
      </c>
      <c r="G25" s="707">
        <v>18699.7910712591</v>
      </c>
      <c r="H25" s="709">
        <v>1978.56564</v>
      </c>
      <c r="I25" s="706">
        <v>18118.22092</v>
      </c>
      <c r="J25" s="707">
        <v>-581.57015125913699</v>
      </c>
      <c r="K25" s="714">
        <v>0.88815800740100004</v>
      </c>
    </row>
    <row r="26" spans="1:11" ht="14.4" customHeight="1" thickBot="1" x14ac:dyDescent="0.35">
      <c r="A26" s="723" t="s">
        <v>353</v>
      </c>
      <c r="B26" s="701">
        <v>95.000008576550997</v>
      </c>
      <c r="C26" s="701">
        <v>47.901110000000003</v>
      </c>
      <c r="D26" s="702">
        <v>-47.098898576551001</v>
      </c>
      <c r="E26" s="703">
        <v>0.50422216500499994</v>
      </c>
      <c r="F26" s="701">
        <v>60</v>
      </c>
      <c r="G26" s="702">
        <v>55</v>
      </c>
      <c r="H26" s="704">
        <v>17.575759999999999</v>
      </c>
      <c r="I26" s="701">
        <v>39.559100000000001</v>
      </c>
      <c r="J26" s="702">
        <v>-15.440899999999999</v>
      </c>
      <c r="K26" s="705">
        <v>0.65931833333300005</v>
      </c>
    </row>
    <row r="27" spans="1:11" ht="14.4" customHeight="1" thickBot="1" x14ac:dyDescent="0.35">
      <c r="A27" s="723" t="s">
        <v>354</v>
      </c>
      <c r="B27" s="701">
        <v>20.000001805589001</v>
      </c>
      <c r="C27" s="701">
        <v>19.612559999999998</v>
      </c>
      <c r="D27" s="702">
        <v>-0.38744180558899999</v>
      </c>
      <c r="E27" s="703">
        <v>0.98062791146899997</v>
      </c>
      <c r="F27" s="701">
        <v>30</v>
      </c>
      <c r="G27" s="702">
        <v>27.5</v>
      </c>
      <c r="H27" s="704">
        <v>0</v>
      </c>
      <c r="I27" s="701">
        <v>29.418839999999999</v>
      </c>
      <c r="J27" s="702">
        <v>1.9188400000000001</v>
      </c>
      <c r="K27" s="705">
        <v>0.98062800000000006</v>
      </c>
    </row>
    <row r="28" spans="1:11" ht="14.4" customHeight="1" thickBot="1" x14ac:dyDescent="0.35">
      <c r="A28" s="723" t="s">
        <v>355</v>
      </c>
      <c r="B28" s="701">
        <v>80.000007222357993</v>
      </c>
      <c r="C28" s="701">
        <v>65.148830000000004</v>
      </c>
      <c r="D28" s="702">
        <v>-14.851177222358</v>
      </c>
      <c r="E28" s="703">
        <v>0.81436030147899996</v>
      </c>
      <c r="F28" s="701">
        <v>70</v>
      </c>
      <c r="G28" s="702">
        <v>64.166666666666003</v>
      </c>
      <c r="H28" s="704">
        <v>5.7452799999990001</v>
      </c>
      <c r="I28" s="701">
        <v>54.433540000000001</v>
      </c>
      <c r="J28" s="702">
        <v>-9.7331266666659992</v>
      </c>
      <c r="K28" s="705">
        <v>0.77762200000000004</v>
      </c>
    </row>
    <row r="29" spans="1:11" ht="14.4" customHeight="1" thickBot="1" x14ac:dyDescent="0.35">
      <c r="A29" s="723" t="s">
        <v>356</v>
      </c>
      <c r="B29" s="701">
        <v>5.0000004513969998</v>
      </c>
      <c r="C29" s="701">
        <v>2.0145</v>
      </c>
      <c r="D29" s="702">
        <v>-2.9855004513969998</v>
      </c>
      <c r="E29" s="703">
        <v>0.402899963626</v>
      </c>
      <c r="F29" s="701">
        <v>5</v>
      </c>
      <c r="G29" s="702">
        <v>4.583333333333</v>
      </c>
      <c r="H29" s="704">
        <v>0.87437999999899996</v>
      </c>
      <c r="I29" s="701">
        <v>2.3151299999999999</v>
      </c>
      <c r="J29" s="702">
        <v>-2.2682033333330001</v>
      </c>
      <c r="K29" s="705">
        <v>0.46302599999999999</v>
      </c>
    </row>
    <row r="30" spans="1:11" ht="14.4" customHeight="1" thickBot="1" x14ac:dyDescent="0.35">
      <c r="A30" s="723" t="s">
        <v>357</v>
      </c>
      <c r="B30" s="701">
        <v>864.72097921234194</v>
      </c>
      <c r="C30" s="701">
        <v>859.27394000000004</v>
      </c>
      <c r="D30" s="702">
        <v>-5.4470392123410001</v>
      </c>
      <c r="E30" s="703">
        <v>0.99370081292800005</v>
      </c>
      <c r="F30" s="701">
        <v>921.51708439339302</v>
      </c>
      <c r="G30" s="702">
        <v>844.72399402727694</v>
      </c>
      <c r="H30" s="704">
        <v>93.484699999998995</v>
      </c>
      <c r="I30" s="701">
        <v>898.01202000000103</v>
      </c>
      <c r="J30" s="702">
        <v>53.288025972722998</v>
      </c>
      <c r="K30" s="705">
        <v>0.97449307799899998</v>
      </c>
    </row>
    <row r="31" spans="1:11" ht="14.4" customHeight="1" thickBot="1" x14ac:dyDescent="0.35">
      <c r="A31" s="723" t="s">
        <v>358</v>
      </c>
      <c r="B31" s="701">
        <v>4493.0004056257203</v>
      </c>
      <c r="C31" s="701">
        <v>4324.0502299999998</v>
      </c>
      <c r="D31" s="702">
        <v>-168.95017562572201</v>
      </c>
      <c r="E31" s="703">
        <v>0.96239702640199998</v>
      </c>
      <c r="F31" s="701">
        <v>4607.83867245498</v>
      </c>
      <c r="G31" s="702">
        <v>4223.8521164170697</v>
      </c>
      <c r="H31" s="704">
        <v>380.38031999999902</v>
      </c>
      <c r="I31" s="701">
        <v>4000.2540399999998</v>
      </c>
      <c r="J31" s="702">
        <v>-223.598076417068</v>
      </c>
      <c r="K31" s="705">
        <v>0.868141079659</v>
      </c>
    </row>
    <row r="32" spans="1:11" ht="14.4" customHeight="1" thickBot="1" x14ac:dyDescent="0.35">
      <c r="A32" s="723" t="s">
        <v>359</v>
      </c>
      <c r="B32" s="701">
        <v>197.25510219137601</v>
      </c>
      <c r="C32" s="701">
        <v>167.71457000000001</v>
      </c>
      <c r="D32" s="702">
        <v>-29.540532191375998</v>
      </c>
      <c r="E32" s="703">
        <v>0.85024198683200003</v>
      </c>
      <c r="F32" s="701">
        <v>220.35052950580899</v>
      </c>
      <c r="G32" s="702">
        <v>201.987985380325</v>
      </c>
      <c r="H32" s="704">
        <v>24.731000000000002</v>
      </c>
      <c r="I32" s="701">
        <v>203.49805000000001</v>
      </c>
      <c r="J32" s="702">
        <v>1.510064619674</v>
      </c>
      <c r="K32" s="705">
        <v>0.92351967774400001</v>
      </c>
    </row>
    <row r="33" spans="1:11" ht="14.4" customHeight="1" thickBot="1" x14ac:dyDescent="0.35">
      <c r="A33" s="723" t="s">
        <v>360</v>
      </c>
      <c r="B33" s="701">
        <v>80.000007222357993</v>
      </c>
      <c r="C33" s="701">
        <v>34.022629999999999</v>
      </c>
      <c r="D33" s="702">
        <v>-45.977377222358001</v>
      </c>
      <c r="E33" s="703">
        <v>0.42528283660499999</v>
      </c>
      <c r="F33" s="701">
        <v>47.231225192388997</v>
      </c>
      <c r="G33" s="702">
        <v>43.295289759688998</v>
      </c>
      <c r="H33" s="704">
        <v>13.231439999999999</v>
      </c>
      <c r="I33" s="701">
        <v>30.932459999999999</v>
      </c>
      <c r="J33" s="702">
        <v>-12.362829759689999</v>
      </c>
      <c r="K33" s="705">
        <v>0.65491546903499998</v>
      </c>
    </row>
    <row r="34" spans="1:11" ht="14.4" customHeight="1" thickBot="1" x14ac:dyDescent="0.35">
      <c r="A34" s="723" t="s">
        <v>361</v>
      </c>
      <c r="B34" s="701">
        <v>80.000007222357993</v>
      </c>
      <c r="C34" s="701">
        <v>96.368660000000006</v>
      </c>
      <c r="D34" s="702">
        <v>16.368652777641</v>
      </c>
      <c r="E34" s="703">
        <v>1.2046081412480001</v>
      </c>
      <c r="F34" s="701">
        <v>111.025283678508</v>
      </c>
      <c r="G34" s="702">
        <v>101.77317670529899</v>
      </c>
      <c r="H34" s="704">
        <v>10.75291</v>
      </c>
      <c r="I34" s="701">
        <v>90.024439999999998</v>
      </c>
      <c r="J34" s="702">
        <v>-11.748736705298001</v>
      </c>
      <c r="K34" s="705">
        <v>0.81084629570199995</v>
      </c>
    </row>
    <row r="35" spans="1:11" ht="14.4" customHeight="1" thickBot="1" x14ac:dyDescent="0.35">
      <c r="A35" s="723" t="s">
        <v>362</v>
      </c>
      <c r="B35" s="701">
        <v>251.829120660255</v>
      </c>
      <c r="C35" s="701">
        <v>261.19821999999999</v>
      </c>
      <c r="D35" s="702">
        <v>9.3690993397450004</v>
      </c>
      <c r="E35" s="703">
        <v>1.037204193522</v>
      </c>
      <c r="F35" s="701">
        <v>286.70939671168497</v>
      </c>
      <c r="G35" s="702">
        <v>262.81694698571101</v>
      </c>
      <c r="H35" s="704">
        <v>28.576149999999</v>
      </c>
      <c r="I35" s="701">
        <v>241.36318</v>
      </c>
      <c r="J35" s="702">
        <v>-21.453766985710001</v>
      </c>
      <c r="K35" s="705">
        <v>0.84183909829299997</v>
      </c>
    </row>
    <row r="36" spans="1:11" ht="14.4" customHeight="1" thickBot="1" x14ac:dyDescent="0.35">
      <c r="A36" s="723" t="s">
        <v>363</v>
      </c>
      <c r="B36" s="701">
        <v>220.000019861487</v>
      </c>
      <c r="C36" s="701">
        <v>157.45590999999999</v>
      </c>
      <c r="D36" s="702">
        <v>-62.544109861486</v>
      </c>
      <c r="E36" s="703">
        <v>0.71570861720400003</v>
      </c>
      <c r="F36" s="701">
        <v>217.74654890459101</v>
      </c>
      <c r="G36" s="702">
        <v>199.60100316254099</v>
      </c>
      <c r="H36" s="704">
        <v>41.705679999998999</v>
      </c>
      <c r="I36" s="701">
        <v>213.20848000000001</v>
      </c>
      <c r="J36" s="702">
        <v>13.607476837458</v>
      </c>
      <c r="K36" s="705">
        <v>0.97915893993500003</v>
      </c>
    </row>
    <row r="37" spans="1:11" ht="14.4" customHeight="1" thickBot="1" x14ac:dyDescent="0.35">
      <c r="A37" s="723" t="s">
        <v>364</v>
      </c>
      <c r="B37" s="701">
        <v>0</v>
      </c>
      <c r="C37" s="701">
        <v>5.641209999999</v>
      </c>
      <c r="D37" s="702">
        <v>5.641209999999</v>
      </c>
      <c r="E37" s="711" t="s">
        <v>345</v>
      </c>
      <c r="F37" s="701">
        <v>5</v>
      </c>
      <c r="G37" s="702">
        <v>4.583333333333</v>
      </c>
      <c r="H37" s="704">
        <v>0</v>
      </c>
      <c r="I37" s="701">
        <v>1.242</v>
      </c>
      <c r="J37" s="702">
        <v>-3.341333333333</v>
      </c>
      <c r="K37" s="705">
        <v>0.24840000000000001</v>
      </c>
    </row>
    <row r="38" spans="1:11" ht="14.4" customHeight="1" thickBot="1" x14ac:dyDescent="0.35">
      <c r="A38" s="723" t="s">
        <v>365</v>
      </c>
      <c r="B38" s="701">
        <v>60.000005416769</v>
      </c>
      <c r="C38" s="701">
        <v>96.75479</v>
      </c>
      <c r="D38" s="702">
        <v>36.754784583231</v>
      </c>
      <c r="E38" s="703">
        <v>1.61257968775</v>
      </c>
      <c r="F38" s="701">
        <v>155.369452064988</v>
      </c>
      <c r="G38" s="702">
        <v>142.421997726239</v>
      </c>
      <c r="H38" s="704">
        <v>11.96814</v>
      </c>
      <c r="I38" s="701">
        <v>86.105840000000001</v>
      </c>
      <c r="J38" s="702">
        <v>-56.316157726238998</v>
      </c>
      <c r="K38" s="705">
        <v>0.55420057711199999</v>
      </c>
    </row>
    <row r="39" spans="1:11" ht="14.4" customHeight="1" thickBot="1" x14ac:dyDescent="0.35">
      <c r="A39" s="723" t="s">
        <v>366</v>
      </c>
      <c r="B39" s="701">
        <v>11550.001042727999</v>
      </c>
      <c r="C39" s="701">
        <v>12386.90149</v>
      </c>
      <c r="D39" s="702">
        <v>836.90044727195504</v>
      </c>
      <c r="E39" s="703">
        <v>1.0724589066420001</v>
      </c>
      <c r="F39" s="701">
        <v>13661.983884830899</v>
      </c>
      <c r="G39" s="702">
        <v>12523.485227761699</v>
      </c>
      <c r="H39" s="704">
        <v>1349.53988</v>
      </c>
      <c r="I39" s="701">
        <v>12227.853800000001</v>
      </c>
      <c r="J39" s="702">
        <v>-295.631427761655</v>
      </c>
      <c r="K39" s="705">
        <v>0.89502768434500002</v>
      </c>
    </row>
    <row r="40" spans="1:11" ht="14.4" customHeight="1" thickBot="1" x14ac:dyDescent="0.35">
      <c r="A40" s="722" t="s">
        <v>367</v>
      </c>
      <c r="B40" s="706">
        <v>1395.61996521315</v>
      </c>
      <c r="C40" s="706">
        <v>1372.35168</v>
      </c>
      <c r="D40" s="707">
        <v>-23.268285213148001</v>
      </c>
      <c r="E40" s="713">
        <v>0.98332763517699995</v>
      </c>
      <c r="F40" s="706">
        <v>1511.2049881354501</v>
      </c>
      <c r="G40" s="707">
        <v>1385.27123912416</v>
      </c>
      <c r="H40" s="709">
        <v>129.56632999999999</v>
      </c>
      <c r="I40" s="706">
        <v>1310.83367</v>
      </c>
      <c r="J40" s="707">
        <v>-74.437569124160007</v>
      </c>
      <c r="K40" s="714">
        <v>0.867409570701</v>
      </c>
    </row>
    <row r="41" spans="1:11" ht="14.4" customHeight="1" thickBot="1" x14ac:dyDescent="0.35">
      <c r="A41" s="723" t="s">
        <v>368</v>
      </c>
      <c r="B41" s="701">
        <v>1208.50797025415</v>
      </c>
      <c r="C41" s="701">
        <v>1132.8808100000001</v>
      </c>
      <c r="D41" s="702">
        <v>-75.627160254152002</v>
      </c>
      <c r="E41" s="703">
        <v>0.93742104966100004</v>
      </c>
      <c r="F41" s="701">
        <v>1442.5374500519599</v>
      </c>
      <c r="G41" s="702">
        <v>1322.3259958809599</v>
      </c>
      <c r="H41" s="704">
        <v>113.68523</v>
      </c>
      <c r="I41" s="701">
        <v>1108.6959199999999</v>
      </c>
      <c r="J41" s="702">
        <v>-213.63007588096301</v>
      </c>
      <c r="K41" s="705">
        <v>0.76857340512000005</v>
      </c>
    </row>
    <row r="42" spans="1:11" ht="14.4" customHeight="1" thickBot="1" x14ac:dyDescent="0.35">
      <c r="A42" s="723" t="s">
        <v>369</v>
      </c>
      <c r="B42" s="701">
        <v>187.111994958997</v>
      </c>
      <c r="C42" s="701">
        <v>239.47086999999999</v>
      </c>
      <c r="D42" s="702">
        <v>52.358875041003003</v>
      </c>
      <c r="E42" s="703">
        <v>1.2798263951619999</v>
      </c>
      <c r="F42" s="701">
        <v>68.667538083487997</v>
      </c>
      <c r="G42" s="702">
        <v>62.945243243196998</v>
      </c>
      <c r="H42" s="704">
        <v>15.8811</v>
      </c>
      <c r="I42" s="701">
        <v>202.13775000000001</v>
      </c>
      <c r="J42" s="702">
        <v>139.192506756803</v>
      </c>
      <c r="K42" s="705">
        <v>2.943716283438</v>
      </c>
    </row>
    <row r="43" spans="1:11" ht="14.4" customHeight="1" thickBot="1" x14ac:dyDescent="0.35">
      <c r="A43" s="722" t="s">
        <v>370</v>
      </c>
      <c r="B43" s="706">
        <v>1153.2309976609199</v>
      </c>
      <c r="C43" s="706">
        <v>971.44565</v>
      </c>
      <c r="D43" s="707">
        <v>-181.78534766091499</v>
      </c>
      <c r="E43" s="713">
        <v>0.84236865985200005</v>
      </c>
      <c r="F43" s="706">
        <v>1090.33840746138</v>
      </c>
      <c r="G43" s="707">
        <v>999.47687350626904</v>
      </c>
      <c r="H43" s="709">
        <v>127.3262</v>
      </c>
      <c r="I43" s="706">
        <v>1059.27307</v>
      </c>
      <c r="J43" s="707">
        <v>59.796196493731003</v>
      </c>
      <c r="K43" s="714">
        <v>0.97150853601999998</v>
      </c>
    </row>
    <row r="44" spans="1:11" ht="14.4" customHeight="1" thickBot="1" x14ac:dyDescent="0.35">
      <c r="A44" s="723" t="s">
        <v>371</v>
      </c>
      <c r="B44" s="701">
        <v>141.52762726102901</v>
      </c>
      <c r="C44" s="701">
        <v>21.318000000000001</v>
      </c>
      <c r="D44" s="702">
        <v>-120.209627261029</v>
      </c>
      <c r="E44" s="703">
        <v>0.15062783438499999</v>
      </c>
      <c r="F44" s="701">
        <v>0</v>
      </c>
      <c r="G44" s="702">
        <v>0</v>
      </c>
      <c r="H44" s="704">
        <v>0</v>
      </c>
      <c r="I44" s="701">
        <v>22.19848</v>
      </c>
      <c r="J44" s="702">
        <v>22.19848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54.939837078700997</v>
      </c>
      <c r="C45" s="701">
        <v>41.29616</v>
      </c>
      <c r="D45" s="702">
        <v>-13.643677078701</v>
      </c>
      <c r="E45" s="703">
        <v>0.75166149365900004</v>
      </c>
      <c r="F45" s="701">
        <v>91.918599603329</v>
      </c>
      <c r="G45" s="702">
        <v>84.258716303051997</v>
      </c>
      <c r="H45" s="704">
        <v>10.41447</v>
      </c>
      <c r="I45" s="701">
        <v>60.583410000000001</v>
      </c>
      <c r="J45" s="702">
        <v>-23.675306303052</v>
      </c>
      <c r="K45" s="705">
        <v>0.65909848780799996</v>
      </c>
    </row>
    <row r="46" spans="1:11" ht="14.4" customHeight="1" thickBot="1" x14ac:dyDescent="0.35">
      <c r="A46" s="723" t="s">
        <v>373</v>
      </c>
      <c r="B46" s="701">
        <v>609.54249536781595</v>
      </c>
      <c r="C46" s="701">
        <v>553.31776000000002</v>
      </c>
      <c r="D46" s="702">
        <v>-56.224735367815001</v>
      </c>
      <c r="E46" s="703">
        <v>0.90775912131600001</v>
      </c>
      <c r="F46" s="701">
        <v>557.67696780999802</v>
      </c>
      <c r="G46" s="702">
        <v>511.20388715916499</v>
      </c>
      <c r="H46" s="704">
        <v>57.639739999999001</v>
      </c>
      <c r="I46" s="701">
        <v>534.43001000000004</v>
      </c>
      <c r="J46" s="702">
        <v>23.226122840834002</v>
      </c>
      <c r="K46" s="705">
        <v>0.95831465319099995</v>
      </c>
    </row>
    <row r="47" spans="1:11" ht="14.4" customHeight="1" thickBot="1" x14ac:dyDescent="0.35">
      <c r="A47" s="723" t="s">
        <v>374</v>
      </c>
      <c r="B47" s="701">
        <v>140.89905680304801</v>
      </c>
      <c r="C47" s="701">
        <v>148.69264000000001</v>
      </c>
      <c r="D47" s="702">
        <v>7.7935831969520004</v>
      </c>
      <c r="E47" s="703">
        <v>1.055313238951</v>
      </c>
      <c r="F47" s="701">
        <v>159.394527572859</v>
      </c>
      <c r="G47" s="702">
        <v>146.11165027512001</v>
      </c>
      <c r="H47" s="704">
        <v>21.324349999999999</v>
      </c>
      <c r="I47" s="701">
        <v>134.28578999999999</v>
      </c>
      <c r="J47" s="702">
        <v>-11.82586027512</v>
      </c>
      <c r="K47" s="705">
        <v>0.84247428092200005</v>
      </c>
    </row>
    <row r="48" spans="1:11" ht="14.4" customHeight="1" thickBot="1" x14ac:dyDescent="0.35">
      <c r="A48" s="723" t="s">
        <v>375</v>
      </c>
      <c r="B48" s="701">
        <v>9.2675249738709997</v>
      </c>
      <c r="C48" s="701">
        <v>5.9089400000000003</v>
      </c>
      <c r="D48" s="702">
        <v>-3.3585849738709999</v>
      </c>
      <c r="E48" s="703">
        <v>0.63759633954600003</v>
      </c>
      <c r="F48" s="701">
        <v>20.262947475531998</v>
      </c>
      <c r="G48" s="702">
        <v>18.574368519238</v>
      </c>
      <c r="H48" s="704">
        <v>3.7841999999990001</v>
      </c>
      <c r="I48" s="701">
        <v>15.60881</v>
      </c>
      <c r="J48" s="702">
        <v>-2.9655585192379998</v>
      </c>
      <c r="K48" s="705">
        <v>0.77031290826999999</v>
      </c>
    </row>
    <row r="49" spans="1:11" ht="14.4" customHeight="1" thickBot="1" x14ac:dyDescent="0.35">
      <c r="A49" s="723" t="s">
        <v>376</v>
      </c>
      <c r="B49" s="701">
        <v>0</v>
      </c>
      <c r="C49" s="701">
        <v>0</v>
      </c>
      <c r="D49" s="702">
        <v>0</v>
      </c>
      <c r="E49" s="711" t="s">
        <v>330</v>
      </c>
      <c r="F49" s="701">
        <v>0</v>
      </c>
      <c r="G49" s="702">
        <v>0</v>
      </c>
      <c r="H49" s="704">
        <v>0.12268</v>
      </c>
      <c r="I49" s="701">
        <v>0.22191</v>
      </c>
      <c r="J49" s="702">
        <v>0.22191</v>
      </c>
      <c r="K49" s="712" t="s">
        <v>345</v>
      </c>
    </row>
    <row r="50" spans="1:11" ht="14.4" customHeight="1" thickBot="1" x14ac:dyDescent="0.35">
      <c r="A50" s="723" t="s">
        <v>377</v>
      </c>
      <c r="B50" s="701">
        <v>0</v>
      </c>
      <c r="C50" s="701">
        <v>1.3612500000000001</v>
      </c>
      <c r="D50" s="702">
        <v>1.3612500000000001</v>
      </c>
      <c r="E50" s="711" t="s">
        <v>345</v>
      </c>
      <c r="F50" s="701">
        <v>0</v>
      </c>
      <c r="G50" s="702">
        <v>0</v>
      </c>
      <c r="H50" s="704">
        <v>3.3814799999990002</v>
      </c>
      <c r="I50" s="701">
        <v>42.291849999999997</v>
      </c>
      <c r="J50" s="702">
        <v>42.291849999999997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23.053350601321</v>
      </c>
      <c r="C51" s="701">
        <v>11.93477</v>
      </c>
      <c r="D51" s="702">
        <v>-11.118580601321</v>
      </c>
      <c r="E51" s="703">
        <v>0.51770218595899997</v>
      </c>
      <c r="F51" s="701">
        <v>16</v>
      </c>
      <c r="G51" s="702">
        <v>14.666666666666</v>
      </c>
      <c r="H51" s="704">
        <v>0.50027999999899997</v>
      </c>
      <c r="I51" s="701">
        <v>5.7125300000000001</v>
      </c>
      <c r="J51" s="702">
        <v>-8.9541366666660007</v>
      </c>
      <c r="K51" s="705">
        <v>0.35703312500000001</v>
      </c>
    </row>
    <row r="52" spans="1:11" ht="14.4" customHeight="1" thickBot="1" x14ac:dyDescent="0.35">
      <c r="A52" s="723" t="s">
        <v>379</v>
      </c>
      <c r="B52" s="701">
        <v>43.016962640033</v>
      </c>
      <c r="C52" s="701">
        <v>40.369320000000002</v>
      </c>
      <c r="D52" s="702">
        <v>-2.6476426400330002</v>
      </c>
      <c r="E52" s="703">
        <v>0.93845119511999997</v>
      </c>
      <c r="F52" s="701">
        <v>50.407575203325003</v>
      </c>
      <c r="G52" s="702">
        <v>46.206943936381002</v>
      </c>
      <c r="H52" s="704">
        <v>2.9481699999990001</v>
      </c>
      <c r="I52" s="701">
        <v>38.781269999999999</v>
      </c>
      <c r="J52" s="702">
        <v>-7.425673936381</v>
      </c>
      <c r="K52" s="705">
        <v>0.76935400767700002</v>
      </c>
    </row>
    <row r="53" spans="1:11" ht="14.4" customHeight="1" thickBot="1" x14ac:dyDescent="0.35">
      <c r="A53" s="723" t="s">
        <v>380</v>
      </c>
      <c r="B53" s="701">
        <v>0</v>
      </c>
      <c r="C53" s="701">
        <v>1.5004</v>
      </c>
      <c r="D53" s="702">
        <v>1.5004</v>
      </c>
      <c r="E53" s="711" t="s">
        <v>345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11" t="s">
        <v>330</v>
      </c>
      <c r="F54" s="701">
        <v>0</v>
      </c>
      <c r="G54" s="702">
        <v>0</v>
      </c>
      <c r="H54" s="704">
        <v>0</v>
      </c>
      <c r="I54" s="701">
        <v>18.972000000000001</v>
      </c>
      <c r="J54" s="702">
        <v>18.972000000000001</v>
      </c>
      <c r="K54" s="712" t="s">
        <v>345</v>
      </c>
    </row>
    <row r="55" spans="1:11" ht="14.4" customHeight="1" thickBot="1" x14ac:dyDescent="0.35">
      <c r="A55" s="723" t="s">
        <v>382</v>
      </c>
      <c r="B55" s="701">
        <v>130.98414293509401</v>
      </c>
      <c r="C55" s="701">
        <v>145.74641</v>
      </c>
      <c r="D55" s="702">
        <v>14.762267064905</v>
      </c>
      <c r="E55" s="703">
        <v>1.112702703809</v>
      </c>
      <c r="F55" s="701">
        <v>194.677789796339</v>
      </c>
      <c r="G55" s="702">
        <v>178.45464064664401</v>
      </c>
      <c r="H55" s="704">
        <v>27.210830000000001</v>
      </c>
      <c r="I55" s="701">
        <v>186.18700999999999</v>
      </c>
      <c r="J55" s="702">
        <v>7.7323693533549998</v>
      </c>
      <c r="K55" s="705">
        <v>0.95638547260399998</v>
      </c>
    </row>
    <row r="56" spans="1:11" ht="14.4" customHeight="1" thickBot="1" x14ac:dyDescent="0.35">
      <c r="A56" s="722" t="s">
        <v>383</v>
      </c>
      <c r="B56" s="706">
        <v>134.96024837883701</v>
      </c>
      <c r="C56" s="706">
        <v>95.459339999999997</v>
      </c>
      <c r="D56" s="707">
        <v>-39.500908378836002</v>
      </c>
      <c r="E56" s="713">
        <v>0.70731449553900005</v>
      </c>
      <c r="F56" s="706">
        <v>112.558983096723</v>
      </c>
      <c r="G56" s="707">
        <v>103.179067838663</v>
      </c>
      <c r="H56" s="709">
        <v>23.42022</v>
      </c>
      <c r="I56" s="706">
        <v>103.53953</v>
      </c>
      <c r="J56" s="707">
        <v>0.36046216133699999</v>
      </c>
      <c r="K56" s="714">
        <v>0.91986909575200004</v>
      </c>
    </row>
    <row r="57" spans="1:11" ht="14.4" customHeight="1" thickBot="1" x14ac:dyDescent="0.35">
      <c r="A57" s="723" t="s">
        <v>384</v>
      </c>
      <c r="B57" s="701">
        <v>0.24166482162299999</v>
      </c>
      <c r="C57" s="701">
        <v>7.9855</v>
      </c>
      <c r="D57" s="702">
        <v>7.743835178376</v>
      </c>
      <c r="E57" s="703">
        <v>33.043700553331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1.364598691321</v>
      </c>
      <c r="C58" s="701">
        <v>0.79925000000000002</v>
      </c>
      <c r="D58" s="702">
        <v>-0.56534869132099996</v>
      </c>
      <c r="E58" s="703">
        <v>0.58570333174300004</v>
      </c>
      <c r="F58" s="701">
        <v>0</v>
      </c>
      <c r="G58" s="702">
        <v>0</v>
      </c>
      <c r="H58" s="704">
        <v>7.4389999999000006E-2</v>
      </c>
      <c r="I58" s="701">
        <v>2.6597599999999999</v>
      </c>
      <c r="J58" s="702">
        <v>2.6597599999999999</v>
      </c>
      <c r="K58" s="712" t="s">
        <v>330</v>
      </c>
    </row>
    <row r="59" spans="1:11" ht="14.4" customHeight="1" thickBot="1" x14ac:dyDescent="0.35">
      <c r="A59" s="723" t="s">
        <v>386</v>
      </c>
      <c r="B59" s="701">
        <v>0</v>
      </c>
      <c r="C59" s="701">
        <v>9.4770000000000003</v>
      </c>
      <c r="D59" s="702">
        <v>9.4770000000000003</v>
      </c>
      <c r="E59" s="711" t="s">
        <v>345</v>
      </c>
      <c r="F59" s="701">
        <v>12.357428198695001</v>
      </c>
      <c r="G59" s="702">
        <v>11.327642515471</v>
      </c>
      <c r="H59" s="704">
        <v>0.57599999999899998</v>
      </c>
      <c r="I59" s="701">
        <v>9.5130999999999997</v>
      </c>
      <c r="J59" s="702">
        <v>-1.814542515471</v>
      </c>
      <c r="K59" s="705">
        <v>0.76982846649299996</v>
      </c>
    </row>
    <row r="60" spans="1:11" ht="14.4" customHeight="1" thickBot="1" x14ac:dyDescent="0.35">
      <c r="A60" s="723" t="s">
        <v>387</v>
      </c>
      <c r="B60" s="701">
        <v>92.834855902000001</v>
      </c>
      <c r="C60" s="701">
        <v>62.367159999999998</v>
      </c>
      <c r="D60" s="702">
        <v>-30.467695901999999</v>
      </c>
      <c r="E60" s="703">
        <v>0.671807581258</v>
      </c>
      <c r="F60" s="701">
        <v>88.168079400704002</v>
      </c>
      <c r="G60" s="702">
        <v>80.820739450644993</v>
      </c>
      <c r="H60" s="704">
        <v>20.618400000000001</v>
      </c>
      <c r="I60" s="701">
        <v>77.622839999999997</v>
      </c>
      <c r="J60" s="702">
        <v>-3.197899450645</v>
      </c>
      <c r="K60" s="705">
        <v>0.880396176571</v>
      </c>
    </row>
    <row r="61" spans="1:11" ht="14.4" customHeight="1" thickBot="1" x14ac:dyDescent="0.35">
      <c r="A61" s="723" t="s">
        <v>388</v>
      </c>
      <c r="B61" s="701">
        <v>0</v>
      </c>
      <c r="C61" s="701">
        <v>3.0491999999999999</v>
      </c>
      <c r="D61" s="702">
        <v>3.0491999999999999</v>
      </c>
      <c r="E61" s="711" t="s">
        <v>330</v>
      </c>
      <c r="F61" s="701">
        <v>0</v>
      </c>
      <c r="G61" s="702">
        <v>0</v>
      </c>
      <c r="H61" s="704">
        <v>1.5246</v>
      </c>
      <c r="I61" s="701">
        <v>4.4934000000000003</v>
      </c>
      <c r="J61" s="702">
        <v>4.4934000000000003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40.519128963890999</v>
      </c>
      <c r="C62" s="701">
        <v>11.781230000000001</v>
      </c>
      <c r="D62" s="702">
        <v>-28.737898963890999</v>
      </c>
      <c r="E62" s="703">
        <v>0.290757237414</v>
      </c>
      <c r="F62" s="701">
        <v>12.033475497323</v>
      </c>
      <c r="G62" s="702">
        <v>11.030685872546</v>
      </c>
      <c r="H62" s="704">
        <v>0.62682999999900002</v>
      </c>
      <c r="I62" s="701">
        <v>9.2504299999999997</v>
      </c>
      <c r="J62" s="702">
        <v>-1.780255872546</v>
      </c>
      <c r="K62" s="705">
        <v>0.76872471316000002</v>
      </c>
    </row>
    <row r="63" spans="1:11" ht="14.4" customHeight="1" thickBot="1" x14ac:dyDescent="0.35">
      <c r="A63" s="722" t="s">
        <v>390</v>
      </c>
      <c r="B63" s="706">
        <v>188.54426808282</v>
      </c>
      <c r="C63" s="706">
        <v>304.26116000000002</v>
      </c>
      <c r="D63" s="707">
        <v>115.71689191718001</v>
      </c>
      <c r="E63" s="713">
        <v>1.613738582953</v>
      </c>
      <c r="F63" s="706">
        <v>288.343010941459</v>
      </c>
      <c r="G63" s="707">
        <v>264.31442669633702</v>
      </c>
      <c r="H63" s="709">
        <v>32.000559999998998</v>
      </c>
      <c r="I63" s="706">
        <v>275.78498999999999</v>
      </c>
      <c r="J63" s="707">
        <v>11.470563303662001</v>
      </c>
      <c r="K63" s="714">
        <v>0.95644763193500004</v>
      </c>
    </row>
    <row r="64" spans="1:11" ht="14.4" customHeight="1" thickBot="1" x14ac:dyDescent="0.35">
      <c r="A64" s="723" t="s">
        <v>391</v>
      </c>
      <c r="B64" s="701">
        <v>0</v>
      </c>
      <c r="C64" s="701">
        <v>0</v>
      </c>
      <c r="D64" s="702">
        <v>0</v>
      </c>
      <c r="E64" s="703">
        <v>1</v>
      </c>
      <c r="F64" s="701">
        <v>10</v>
      </c>
      <c r="G64" s="702">
        <v>9.1666666666659999</v>
      </c>
      <c r="H64" s="704">
        <v>0</v>
      </c>
      <c r="I64" s="701">
        <v>11.82122</v>
      </c>
      <c r="J64" s="702">
        <v>2.6545533333329998</v>
      </c>
      <c r="K64" s="705">
        <v>1.1821219999999999</v>
      </c>
    </row>
    <row r="65" spans="1:11" ht="14.4" customHeight="1" thickBot="1" x14ac:dyDescent="0.35">
      <c r="A65" s="723" t="s">
        <v>392</v>
      </c>
      <c r="B65" s="701">
        <v>0</v>
      </c>
      <c r="C65" s="701">
        <v>40.651249999999997</v>
      </c>
      <c r="D65" s="702">
        <v>40.651249999999997</v>
      </c>
      <c r="E65" s="711" t="s">
        <v>330</v>
      </c>
      <c r="F65" s="701">
        <v>48</v>
      </c>
      <c r="G65" s="702">
        <v>44</v>
      </c>
      <c r="H65" s="704">
        <v>6.7289699999990003</v>
      </c>
      <c r="I65" s="701">
        <v>60.583370000000002</v>
      </c>
      <c r="J65" s="702">
        <v>16.583369999999</v>
      </c>
      <c r="K65" s="705">
        <v>1.2621535416659999</v>
      </c>
    </row>
    <row r="66" spans="1:11" ht="14.4" customHeight="1" thickBot="1" x14ac:dyDescent="0.35">
      <c r="A66" s="723" t="s">
        <v>393</v>
      </c>
      <c r="B66" s="701">
        <v>4.2375295803609996</v>
      </c>
      <c r="C66" s="701">
        <v>2.5337399999999999</v>
      </c>
      <c r="D66" s="702">
        <v>-1.7037895803609999</v>
      </c>
      <c r="E66" s="703">
        <v>0.59792856945200001</v>
      </c>
      <c r="F66" s="701">
        <v>0</v>
      </c>
      <c r="G66" s="702">
        <v>0</v>
      </c>
      <c r="H66" s="704">
        <v>0.48278999999900002</v>
      </c>
      <c r="I66" s="701">
        <v>2.8266399999999998</v>
      </c>
      <c r="J66" s="702">
        <v>2.8266399999999998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73.506789999999995</v>
      </c>
      <c r="D67" s="702">
        <v>73.506789999999995</v>
      </c>
      <c r="E67" s="711" t="s">
        <v>330</v>
      </c>
      <c r="F67" s="701">
        <v>0</v>
      </c>
      <c r="G67" s="702">
        <v>0</v>
      </c>
      <c r="H67" s="704">
        <v>0</v>
      </c>
      <c r="I67" s="701">
        <v>3.04386</v>
      </c>
      <c r="J67" s="702">
        <v>3.04386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21.000001895869001</v>
      </c>
      <c r="C68" s="701">
        <v>20.75498</v>
      </c>
      <c r="D68" s="702">
        <v>-0.245021895869</v>
      </c>
      <c r="E68" s="703">
        <v>0.98833229172600001</v>
      </c>
      <c r="F68" s="701">
        <v>50.893612058401999</v>
      </c>
      <c r="G68" s="702">
        <v>46.652477720202</v>
      </c>
      <c r="H68" s="704">
        <v>1.9119299999999999</v>
      </c>
      <c r="I68" s="701">
        <v>18.817419999999998</v>
      </c>
      <c r="J68" s="702">
        <v>-27.835057720201998</v>
      </c>
      <c r="K68" s="705">
        <v>0.36974031197399998</v>
      </c>
    </row>
    <row r="69" spans="1:11" ht="14.4" customHeight="1" thickBot="1" x14ac:dyDescent="0.35">
      <c r="A69" s="723" t="s">
        <v>396</v>
      </c>
      <c r="B69" s="701">
        <v>1.3067219813119999</v>
      </c>
      <c r="C69" s="701">
        <v>5.8580300000000003</v>
      </c>
      <c r="D69" s="702">
        <v>4.5513080186870001</v>
      </c>
      <c r="E69" s="703">
        <v>4.4829964474280004</v>
      </c>
      <c r="F69" s="701">
        <v>4</v>
      </c>
      <c r="G69" s="702">
        <v>3.6666666666659999</v>
      </c>
      <c r="H69" s="704">
        <v>3.042249999999</v>
      </c>
      <c r="I69" s="701">
        <v>5.5835299999989996</v>
      </c>
      <c r="J69" s="702">
        <v>1.9168633333330001</v>
      </c>
      <c r="K69" s="705">
        <v>1.3958824999999999</v>
      </c>
    </row>
    <row r="70" spans="1:11" ht="14.4" customHeight="1" thickBot="1" x14ac:dyDescent="0.35">
      <c r="A70" s="723" t="s">
        <v>397</v>
      </c>
      <c r="B70" s="701">
        <v>162.000014625277</v>
      </c>
      <c r="C70" s="701">
        <v>160.95636999999999</v>
      </c>
      <c r="D70" s="702">
        <v>-1.0436446252760001</v>
      </c>
      <c r="E70" s="703">
        <v>0.99355774980800005</v>
      </c>
      <c r="F70" s="701">
        <v>175.449398883057</v>
      </c>
      <c r="G70" s="702">
        <v>160.82861564280199</v>
      </c>
      <c r="H70" s="704">
        <v>19.834620000000001</v>
      </c>
      <c r="I70" s="701">
        <v>173.10894999999999</v>
      </c>
      <c r="J70" s="702">
        <v>12.280334357198001</v>
      </c>
      <c r="K70" s="705">
        <v>0.98666026274200003</v>
      </c>
    </row>
    <row r="71" spans="1:11" ht="14.4" customHeight="1" thickBot="1" x14ac:dyDescent="0.35">
      <c r="A71" s="722" t="s">
        <v>398</v>
      </c>
      <c r="B71" s="706">
        <v>8.0469992839999997E-3</v>
      </c>
      <c r="C71" s="706">
        <v>0</v>
      </c>
      <c r="D71" s="707">
        <v>-8.0469992839999997E-3</v>
      </c>
      <c r="E71" s="713">
        <v>0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4">
        <v>0</v>
      </c>
    </row>
    <row r="72" spans="1:11" ht="14.4" customHeight="1" thickBot="1" x14ac:dyDescent="0.35">
      <c r="A72" s="723" t="s">
        <v>399</v>
      </c>
      <c r="B72" s="701">
        <v>8.0469992839999997E-3</v>
      </c>
      <c r="C72" s="701">
        <v>0</v>
      </c>
      <c r="D72" s="702">
        <v>-8.0469992839999997E-3</v>
      </c>
      <c r="E72" s="703">
        <v>0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05">
        <v>0</v>
      </c>
    </row>
    <row r="73" spans="1:11" ht="14.4" customHeight="1" thickBot="1" x14ac:dyDescent="0.35">
      <c r="A73" s="722" t="s">
        <v>400</v>
      </c>
      <c r="B73" s="706">
        <v>0</v>
      </c>
      <c r="C73" s="706">
        <v>1.5</v>
      </c>
      <c r="D73" s="707">
        <v>1.5</v>
      </c>
      <c r="E73" s="708" t="s">
        <v>345</v>
      </c>
      <c r="F73" s="706">
        <v>0</v>
      </c>
      <c r="G73" s="707">
        <v>0</v>
      </c>
      <c r="H73" s="709">
        <v>0</v>
      </c>
      <c r="I73" s="706">
        <v>0</v>
      </c>
      <c r="J73" s="707">
        <v>0</v>
      </c>
      <c r="K73" s="710" t="s">
        <v>330</v>
      </c>
    </row>
    <row r="74" spans="1:11" ht="14.4" customHeight="1" thickBot="1" x14ac:dyDescent="0.35">
      <c r="A74" s="723" t="s">
        <v>401</v>
      </c>
      <c r="B74" s="701">
        <v>0</v>
      </c>
      <c r="C74" s="701">
        <v>1.5</v>
      </c>
      <c r="D74" s="702">
        <v>1.5</v>
      </c>
      <c r="E74" s="711" t="s">
        <v>345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330</v>
      </c>
    </row>
    <row r="75" spans="1:11" ht="14.4" customHeight="1" thickBot="1" x14ac:dyDescent="0.35">
      <c r="A75" s="721" t="s">
        <v>42</v>
      </c>
      <c r="B75" s="701">
        <v>2013.4616347129499</v>
      </c>
      <c r="C75" s="701">
        <v>2004.5650000000001</v>
      </c>
      <c r="D75" s="702">
        <v>-8.8966347129469998</v>
      </c>
      <c r="E75" s="703">
        <v>0.99558142327599997</v>
      </c>
      <c r="F75" s="701">
        <v>2044.33497112502</v>
      </c>
      <c r="G75" s="702">
        <v>1873.97372353127</v>
      </c>
      <c r="H75" s="704">
        <v>189.87200000000001</v>
      </c>
      <c r="I75" s="701">
        <v>1793.114</v>
      </c>
      <c r="J75" s="702">
        <v>-80.859723531266994</v>
      </c>
      <c r="K75" s="705">
        <v>0.877113597001</v>
      </c>
    </row>
    <row r="76" spans="1:11" ht="14.4" customHeight="1" thickBot="1" x14ac:dyDescent="0.35">
      <c r="A76" s="722" t="s">
        <v>402</v>
      </c>
      <c r="B76" s="706">
        <v>2013.4616347129499</v>
      </c>
      <c r="C76" s="706">
        <v>2004.5650000000001</v>
      </c>
      <c r="D76" s="707">
        <v>-8.8966347129469998</v>
      </c>
      <c r="E76" s="713">
        <v>0.99558142327599997</v>
      </c>
      <c r="F76" s="706">
        <v>2044.33497112502</v>
      </c>
      <c r="G76" s="707">
        <v>1873.97372353127</v>
      </c>
      <c r="H76" s="709">
        <v>189.87200000000001</v>
      </c>
      <c r="I76" s="706">
        <v>1793.114</v>
      </c>
      <c r="J76" s="707">
        <v>-80.859723531266994</v>
      </c>
      <c r="K76" s="714">
        <v>0.877113597001</v>
      </c>
    </row>
    <row r="77" spans="1:11" ht="14.4" customHeight="1" thickBot="1" x14ac:dyDescent="0.35">
      <c r="A77" s="723" t="s">
        <v>403</v>
      </c>
      <c r="B77" s="701">
        <v>703.22297678784901</v>
      </c>
      <c r="C77" s="701">
        <v>614.875</v>
      </c>
      <c r="D77" s="702">
        <v>-88.347976787847998</v>
      </c>
      <c r="E77" s="703">
        <v>0.87436705041700002</v>
      </c>
      <c r="F77" s="701">
        <v>634.63599999999701</v>
      </c>
      <c r="G77" s="702">
        <v>581.74966666666398</v>
      </c>
      <c r="H77" s="704">
        <v>53.291999999999</v>
      </c>
      <c r="I77" s="701">
        <v>590.11</v>
      </c>
      <c r="J77" s="702">
        <v>8.3603333333359995</v>
      </c>
      <c r="K77" s="705">
        <v>0.92984009731499995</v>
      </c>
    </row>
    <row r="78" spans="1:11" ht="14.4" customHeight="1" thickBot="1" x14ac:dyDescent="0.35">
      <c r="A78" s="723" t="s">
        <v>404</v>
      </c>
      <c r="B78" s="701">
        <v>351.19615764362698</v>
      </c>
      <c r="C78" s="701">
        <v>394.06799999999998</v>
      </c>
      <c r="D78" s="702">
        <v>42.871842356373001</v>
      </c>
      <c r="E78" s="703">
        <v>1.122073779633</v>
      </c>
      <c r="F78" s="701">
        <v>425.69897112502701</v>
      </c>
      <c r="G78" s="702">
        <v>390.22405686460797</v>
      </c>
      <c r="H78" s="704">
        <v>34.856999999998997</v>
      </c>
      <c r="I78" s="701">
        <v>364.11900000000003</v>
      </c>
      <c r="J78" s="702">
        <v>-26.105056864607</v>
      </c>
      <c r="K78" s="705">
        <v>0.85534385727399997</v>
      </c>
    </row>
    <row r="79" spans="1:11" ht="14.4" customHeight="1" thickBot="1" x14ac:dyDescent="0.35">
      <c r="A79" s="723" t="s">
        <v>405</v>
      </c>
      <c r="B79" s="701">
        <v>959.04250028147203</v>
      </c>
      <c r="C79" s="701">
        <v>995.62200000000098</v>
      </c>
      <c r="D79" s="702">
        <v>36.579499718527998</v>
      </c>
      <c r="E79" s="703">
        <v>1.038141687889</v>
      </c>
      <c r="F79" s="701">
        <v>983.99999999999602</v>
      </c>
      <c r="G79" s="702">
        <v>901.99999999999602</v>
      </c>
      <c r="H79" s="704">
        <v>101.723</v>
      </c>
      <c r="I79" s="701">
        <v>838.88499999999999</v>
      </c>
      <c r="J79" s="702">
        <v>-63.114999999995</v>
      </c>
      <c r="K79" s="705">
        <v>0.85252540650399999</v>
      </c>
    </row>
    <row r="80" spans="1:11" ht="14.4" customHeight="1" thickBot="1" x14ac:dyDescent="0.35">
      <c r="A80" s="724" t="s">
        <v>406</v>
      </c>
      <c r="B80" s="706">
        <v>2907.8941785765901</v>
      </c>
      <c r="C80" s="706">
        <v>2930.38447</v>
      </c>
      <c r="D80" s="707">
        <v>22.490291423407999</v>
      </c>
      <c r="E80" s="713">
        <v>1.007734219349</v>
      </c>
      <c r="F80" s="706">
        <v>2791.03726470225</v>
      </c>
      <c r="G80" s="707">
        <v>2558.4508259770701</v>
      </c>
      <c r="H80" s="709">
        <v>325.332549999999</v>
      </c>
      <c r="I80" s="706">
        <v>3124.57996</v>
      </c>
      <c r="J80" s="707">
        <v>566.129134022936</v>
      </c>
      <c r="K80" s="714">
        <v>1.119504923676</v>
      </c>
    </row>
    <row r="81" spans="1:11" ht="14.4" customHeight="1" thickBot="1" x14ac:dyDescent="0.35">
      <c r="A81" s="721" t="s">
        <v>45</v>
      </c>
      <c r="B81" s="701">
        <v>550.82198804663597</v>
      </c>
      <c r="C81" s="701">
        <v>579.66422999999998</v>
      </c>
      <c r="D81" s="702">
        <v>28.842241953363999</v>
      </c>
      <c r="E81" s="703">
        <v>1.0523621833900001</v>
      </c>
      <c r="F81" s="701">
        <v>446.94052424077199</v>
      </c>
      <c r="G81" s="702">
        <v>409.69548055404101</v>
      </c>
      <c r="H81" s="704">
        <v>54.077059999999001</v>
      </c>
      <c r="I81" s="701">
        <v>921.00402000000099</v>
      </c>
      <c r="J81" s="702">
        <v>511.30853944595998</v>
      </c>
      <c r="K81" s="705">
        <v>2.0606858632130001</v>
      </c>
    </row>
    <row r="82" spans="1:11" ht="14.4" customHeight="1" thickBot="1" x14ac:dyDescent="0.35">
      <c r="A82" s="725" t="s">
        <v>407</v>
      </c>
      <c r="B82" s="701">
        <v>550.82198804663597</v>
      </c>
      <c r="C82" s="701">
        <v>579.66422999999998</v>
      </c>
      <c r="D82" s="702">
        <v>28.842241953363999</v>
      </c>
      <c r="E82" s="703">
        <v>1.0523621833900001</v>
      </c>
      <c r="F82" s="701">
        <v>446.94052424077199</v>
      </c>
      <c r="G82" s="702">
        <v>409.69548055404101</v>
      </c>
      <c r="H82" s="704">
        <v>54.077059999999001</v>
      </c>
      <c r="I82" s="701">
        <v>921.00402000000099</v>
      </c>
      <c r="J82" s="702">
        <v>511.30853944595998</v>
      </c>
      <c r="K82" s="705">
        <v>2.0606858632130001</v>
      </c>
    </row>
    <row r="83" spans="1:11" ht="14.4" customHeight="1" thickBot="1" x14ac:dyDescent="0.35">
      <c r="A83" s="723" t="s">
        <v>408</v>
      </c>
      <c r="B83" s="701">
        <v>370.636856815116</v>
      </c>
      <c r="C83" s="701">
        <v>194.44710000000001</v>
      </c>
      <c r="D83" s="702">
        <v>-176.189756815116</v>
      </c>
      <c r="E83" s="703">
        <v>0.52462969190599995</v>
      </c>
      <c r="F83" s="701">
        <v>180.66233802814699</v>
      </c>
      <c r="G83" s="702">
        <v>165.60714319246799</v>
      </c>
      <c r="H83" s="704">
        <v>13.964169999999999</v>
      </c>
      <c r="I83" s="701">
        <v>625.96599000000106</v>
      </c>
      <c r="J83" s="702">
        <v>460.35884680753298</v>
      </c>
      <c r="K83" s="705">
        <v>3.464839417181</v>
      </c>
    </row>
    <row r="84" spans="1:11" ht="14.4" customHeight="1" thickBot="1" x14ac:dyDescent="0.35">
      <c r="A84" s="723" t="s">
        <v>409</v>
      </c>
      <c r="B84" s="701">
        <v>7.1392929878729996</v>
      </c>
      <c r="C84" s="701">
        <v>2.42</v>
      </c>
      <c r="D84" s="702">
        <v>-4.7192929878729997</v>
      </c>
      <c r="E84" s="703">
        <v>0.33896913939599999</v>
      </c>
      <c r="F84" s="701">
        <v>0</v>
      </c>
      <c r="G84" s="702">
        <v>0</v>
      </c>
      <c r="H84" s="704">
        <v>0</v>
      </c>
      <c r="I84" s="701">
        <v>5.6630000000000003</v>
      </c>
      <c r="J84" s="702">
        <v>5.6630000000000003</v>
      </c>
      <c r="K84" s="712" t="s">
        <v>345</v>
      </c>
    </row>
    <row r="85" spans="1:11" ht="14.4" customHeight="1" thickBot="1" x14ac:dyDescent="0.35">
      <c r="A85" s="723" t="s">
        <v>410</v>
      </c>
      <c r="B85" s="701">
        <v>26.437680207136999</v>
      </c>
      <c r="C85" s="701">
        <v>38.795090000000002</v>
      </c>
      <c r="D85" s="702">
        <v>12.357409792862001</v>
      </c>
      <c r="E85" s="703">
        <v>1.4674165696849999</v>
      </c>
      <c r="F85" s="701">
        <v>34.278186212625002</v>
      </c>
      <c r="G85" s="702">
        <v>31.421670694905998</v>
      </c>
      <c r="H85" s="704">
        <v>4.9359599999989996</v>
      </c>
      <c r="I85" s="701">
        <v>76.993250000000003</v>
      </c>
      <c r="J85" s="702">
        <v>45.571579305093003</v>
      </c>
      <c r="K85" s="705">
        <v>2.2461296383190001</v>
      </c>
    </row>
    <row r="86" spans="1:11" ht="14.4" customHeight="1" thickBot="1" x14ac:dyDescent="0.35">
      <c r="A86" s="723" t="s">
        <v>411</v>
      </c>
      <c r="B86" s="701">
        <v>44.297649352962999</v>
      </c>
      <c r="C86" s="701">
        <v>237.10362000000001</v>
      </c>
      <c r="D86" s="702">
        <v>192.80597064703699</v>
      </c>
      <c r="E86" s="703">
        <v>5.3525102000500002</v>
      </c>
      <c r="F86" s="701">
        <v>120</v>
      </c>
      <c r="G86" s="702">
        <v>110</v>
      </c>
      <c r="H86" s="704">
        <v>9.3895999999989996</v>
      </c>
      <c r="I86" s="701">
        <v>89.157889999999995</v>
      </c>
      <c r="J86" s="702">
        <v>-20.842109999999</v>
      </c>
      <c r="K86" s="705">
        <v>0.74298241666599996</v>
      </c>
    </row>
    <row r="87" spans="1:11" ht="14.4" customHeight="1" thickBot="1" x14ac:dyDescent="0.35">
      <c r="A87" s="723" t="s">
        <v>412</v>
      </c>
      <c r="B87" s="701">
        <v>100.43812443301</v>
      </c>
      <c r="C87" s="701">
        <v>105.08714000000001</v>
      </c>
      <c r="D87" s="702">
        <v>4.6490155669900002</v>
      </c>
      <c r="E87" s="703">
        <v>1.046287359438</v>
      </c>
      <c r="F87" s="701">
        <v>109</v>
      </c>
      <c r="G87" s="702">
        <v>99.916666666666003</v>
      </c>
      <c r="H87" s="704">
        <v>25.787330000000001</v>
      </c>
      <c r="I87" s="701">
        <v>123.22389</v>
      </c>
      <c r="J87" s="702">
        <v>23.307223333332999</v>
      </c>
      <c r="K87" s="705">
        <v>1.1304944036689999</v>
      </c>
    </row>
    <row r="88" spans="1:11" ht="14.4" customHeight="1" thickBot="1" x14ac:dyDescent="0.35">
      <c r="A88" s="723" t="s">
        <v>413</v>
      </c>
      <c r="B88" s="701">
        <v>1.8723842505349999</v>
      </c>
      <c r="C88" s="701">
        <v>1.81128</v>
      </c>
      <c r="D88" s="702">
        <v>-6.1104250535000001E-2</v>
      </c>
      <c r="E88" s="703">
        <v>0.96736553914099999</v>
      </c>
      <c r="F88" s="701">
        <v>3</v>
      </c>
      <c r="G88" s="702">
        <v>2.75</v>
      </c>
      <c r="H88" s="704">
        <v>0</v>
      </c>
      <c r="I88" s="701">
        <v>0</v>
      </c>
      <c r="J88" s="702">
        <v>-2.75</v>
      </c>
      <c r="K88" s="705">
        <v>0</v>
      </c>
    </row>
    <row r="89" spans="1:11" ht="14.4" customHeight="1" thickBot="1" x14ac:dyDescent="0.35">
      <c r="A89" s="726" t="s">
        <v>46</v>
      </c>
      <c r="B89" s="706">
        <v>0</v>
      </c>
      <c r="C89" s="706">
        <v>173.273</v>
      </c>
      <c r="D89" s="707">
        <v>173.273</v>
      </c>
      <c r="E89" s="708" t="s">
        <v>330</v>
      </c>
      <c r="F89" s="706">
        <v>0</v>
      </c>
      <c r="G89" s="707">
        <v>0</v>
      </c>
      <c r="H89" s="709">
        <v>59.710999999998997</v>
      </c>
      <c r="I89" s="706">
        <v>212.40700000000001</v>
      </c>
      <c r="J89" s="707">
        <v>212.40700000000001</v>
      </c>
      <c r="K89" s="710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78.278999999999996</v>
      </c>
      <c r="D90" s="707">
        <v>78.278999999999996</v>
      </c>
      <c r="E90" s="708" t="s">
        <v>330</v>
      </c>
      <c r="F90" s="706">
        <v>0</v>
      </c>
      <c r="G90" s="707">
        <v>0</v>
      </c>
      <c r="H90" s="709">
        <v>14.773</v>
      </c>
      <c r="I90" s="706">
        <v>60.698</v>
      </c>
      <c r="J90" s="707">
        <v>60.698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69.063999999999993</v>
      </c>
      <c r="D91" s="702">
        <v>69.063999999999993</v>
      </c>
      <c r="E91" s="711" t="s">
        <v>330</v>
      </c>
      <c r="F91" s="701">
        <v>0</v>
      </c>
      <c r="G91" s="702">
        <v>0</v>
      </c>
      <c r="H91" s="704">
        <v>12.473000000000001</v>
      </c>
      <c r="I91" s="701">
        <v>41.927999999999997</v>
      </c>
      <c r="J91" s="702">
        <v>41.927999999999997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9.2149999999999999</v>
      </c>
      <c r="D92" s="702">
        <v>9.2149999999999999</v>
      </c>
      <c r="E92" s="711" t="s">
        <v>330</v>
      </c>
      <c r="F92" s="701">
        <v>0</v>
      </c>
      <c r="G92" s="702">
        <v>0</v>
      </c>
      <c r="H92" s="704">
        <v>2.2999999999999998</v>
      </c>
      <c r="I92" s="701">
        <v>18.77</v>
      </c>
      <c r="J92" s="702">
        <v>18.77</v>
      </c>
      <c r="K92" s="712" t="s">
        <v>330</v>
      </c>
    </row>
    <row r="93" spans="1:11" ht="14.4" customHeight="1" thickBot="1" x14ac:dyDescent="0.35">
      <c r="A93" s="722" t="s">
        <v>417</v>
      </c>
      <c r="B93" s="706">
        <v>0</v>
      </c>
      <c r="C93" s="706">
        <v>94.993999999999005</v>
      </c>
      <c r="D93" s="707">
        <v>94.993999999999005</v>
      </c>
      <c r="E93" s="708" t="s">
        <v>330</v>
      </c>
      <c r="F93" s="706">
        <v>0</v>
      </c>
      <c r="G93" s="707">
        <v>0</v>
      </c>
      <c r="H93" s="709">
        <v>44.937999999999001</v>
      </c>
      <c r="I93" s="706">
        <v>151.709</v>
      </c>
      <c r="J93" s="707">
        <v>151.709</v>
      </c>
      <c r="K93" s="710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94.993999999999005</v>
      </c>
      <c r="D94" s="702">
        <v>94.993999999999005</v>
      </c>
      <c r="E94" s="711" t="s">
        <v>330</v>
      </c>
      <c r="F94" s="701">
        <v>0</v>
      </c>
      <c r="G94" s="702">
        <v>0</v>
      </c>
      <c r="H94" s="704">
        <v>44.937999999999001</v>
      </c>
      <c r="I94" s="701">
        <v>151.709</v>
      </c>
      <c r="J94" s="702">
        <v>151.709</v>
      </c>
      <c r="K94" s="712" t="s">
        <v>330</v>
      </c>
    </row>
    <row r="95" spans="1:11" ht="14.4" customHeight="1" thickBot="1" x14ac:dyDescent="0.35">
      <c r="A95" s="721" t="s">
        <v>47</v>
      </c>
      <c r="B95" s="701">
        <v>2357.0721905299602</v>
      </c>
      <c r="C95" s="701">
        <v>2177.44724</v>
      </c>
      <c r="D95" s="702">
        <v>-179.62495052995601</v>
      </c>
      <c r="E95" s="703">
        <v>0.92379319086900002</v>
      </c>
      <c r="F95" s="701">
        <v>2344.0967404614798</v>
      </c>
      <c r="G95" s="702">
        <v>2148.7553454230201</v>
      </c>
      <c r="H95" s="704">
        <v>211.54449</v>
      </c>
      <c r="I95" s="701">
        <v>1991.16894</v>
      </c>
      <c r="J95" s="702">
        <v>-157.58640542302501</v>
      </c>
      <c r="K95" s="705">
        <v>0.84943974607799999</v>
      </c>
    </row>
    <row r="96" spans="1:11" ht="14.4" customHeight="1" thickBot="1" x14ac:dyDescent="0.35">
      <c r="A96" s="722" t="s">
        <v>419</v>
      </c>
      <c r="B96" s="706">
        <v>0.86641875740200003</v>
      </c>
      <c r="C96" s="706">
        <v>0.27418999999999999</v>
      </c>
      <c r="D96" s="707">
        <v>-0.59222875740199998</v>
      </c>
      <c r="E96" s="713">
        <v>0.316463601067</v>
      </c>
      <c r="F96" s="706">
        <v>0.30427087827999999</v>
      </c>
      <c r="G96" s="707">
        <v>0.27891497175699997</v>
      </c>
      <c r="H96" s="709">
        <v>0</v>
      </c>
      <c r="I96" s="706">
        <v>0</v>
      </c>
      <c r="J96" s="707">
        <v>-0.27891497175699997</v>
      </c>
      <c r="K96" s="714">
        <v>0</v>
      </c>
    </row>
    <row r="97" spans="1:11" ht="14.4" customHeight="1" thickBot="1" x14ac:dyDescent="0.35">
      <c r="A97" s="723" t="s">
        <v>420</v>
      </c>
      <c r="B97" s="701">
        <v>0.86641875740200003</v>
      </c>
      <c r="C97" s="701">
        <v>0.27418999999999999</v>
      </c>
      <c r="D97" s="702">
        <v>-0.59222875740199998</v>
      </c>
      <c r="E97" s="703">
        <v>0.316463601067</v>
      </c>
      <c r="F97" s="701">
        <v>0.30427087827999999</v>
      </c>
      <c r="G97" s="702">
        <v>0.27891497175699997</v>
      </c>
      <c r="H97" s="704">
        <v>0</v>
      </c>
      <c r="I97" s="701">
        <v>0</v>
      </c>
      <c r="J97" s="702">
        <v>-0.27891497175699997</v>
      </c>
      <c r="K97" s="705">
        <v>0</v>
      </c>
    </row>
    <row r="98" spans="1:11" ht="14.4" customHeight="1" thickBot="1" x14ac:dyDescent="0.35">
      <c r="A98" s="722" t="s">
        <v>421</v>
      </c>
      <c r="B98" s="706">
        <v>44.367737936281003</v>
      </c>
      <c r="C98" s="706">
        <v>50.20872</v>
      </c>
      <c r="D98" s="707">
        <v>5.8409820637180001</v>
      </c>
      <c r="E98" s="713">
        <v>1.1316493095069999</v>
      </c>
      <c r="F98" s="706">
        <v>50.824059246398001</v>
      </c>
      <c r="G98" s="707">
        <v>46.588720975865002</v>
      </c>
      <c r="H98" s="709">
        <v>5.4222299999989998</v>
      </c>
      <c r="I98" s="706">
        <v>48.328380000000003</v>
      </c>
      <c r="J98" s="707">
        <v>1.739659024134</v>
      </c>
      <c r="K98" s="714">
        <v>0.95089571192400002</v>
      </c>
    </row>
    <row r="99" spans="1:11" ht="14.4" customHeight="1" thickBot="1" x14ac:dyDescent="0.35">
      <c r="A99" s="723" t="s">
        <v>422</v>
      </c>
      <c r="B99" s="701">
        <v>15.848091193879</v>
      </c>
      <c r="C99" s="701">
        <v>25.233699999999999</v>
      </c>
      <c r="D99" s="702">
        <v>9.3856088061200005</v>
      </c>
      <c r="E99" s="703">
        <v>1.59222329625</v>
      </c>
      <c r="F99" s="701">
        <v>22.405763116928998</v>
      </c>
      <c r="G99" s="702">
        <v>20.538616190519001</v>
      </c>
      <c r="H99" s="704">
        <v>2.9283999999989998</v>
      </c>
      <c r="I99" s="701">
        <v>22.831399999999999</v>
      </c>
      <c r="J99" s="702">
        <v>2.292783809481</v>
      </c>
      <c r="K99" s="705">
        <v>1.0189967590410001</v>
      </c>
    </row>
    <row r="100" spans="1:11" ht="14.4" customHeight="1" thickBot="1" x14ac:dyDescent="0.35">
      <c r="A100" s="723" t="s">
        <v>423</v>
      </c>
      <c r="B100" s="701">
        <v>28.519646742401001</v>
      </c>
      <c r="C100" s="701">
        <v>24.975020000000001</v>
      </c>
      <c r="D100" s="702">
        <v>-3.5446267424009998</v>
      </c>
      <c r="E100" s="703">
        <v>0.87571281038500004</v>
      </c>
      <c r="F100" s="701">
        <v>28.418296129468999</v>
      </c>
      <c r="G100" s="702">
        <v>26.050104785346001</v>
      </c>
      <c r="H100" s="704">
        <v>2.49383</v>
      </c>
      <c r="I100" s="701">
        <v>25.496980000000001</v>
      </c>
      <c r="J100" s="702">
        <v>-0.55312478534599996</v>
      </c>
      <c r="K100" s="705">
        <v>0.89720298091899997</v>
      </c>
    </row>
    <row r="101" spans="1:11" ht="14.4" customHeight="1" thickBot="1" x14ac:dyDescent="0.35">
      <c r="A101" s="722" t="s">
        <v>424</v>
      </c>
      <c r="B101" s="706">
        <v>144.686312991097</v>
      </c>
      <c r="C101" s="706">
        <v>143.63399999999999</v>
      </c>
      <c r="D101" s="707">
        <v>-1.0523129910969999</v>
      </c>
      <c r="E101" s="713">
        <v>0.992726934778</v>
      </c>
      <c r="F101" s="706">
        <v>124</v>
      </c>
      <c r="G101" s="707">
        <v>113.666666666667</v>
      </c>
      <c r="H101" s="709">
        <v>8.9539899999989991</v>
      </c>
      <c r="I101" s="706">
        <v>141.20400000000001</v>
      </c>
      <c r="J101" s="707">
        <v>27.537333333332999</v>
      </c>
      <c r="K101" s="714">
        <v>1.138741935483</v>
      </c>
    </row>
    <row r="102" spans="1:11" ht="14.4" customHeight="1" thickBot="1" x14ac:dyDescent="0.35">
      <c r="A102" s="723" t="s">
        <v>425</v>
      </c>
      <c r="B102" s="701">
        <v>88.999858353338993</v>
      </c>
      <c r="C102" s="701">
        <v>89.91</v>
      </c>
      <c r="D102" s="702">
        <v>0.91014164665999997</v>
      </c>
      <c r="E102" s="703">
        <v>1.010226326912</v>
      </c>
      <c r="F102" s="701">
        <v>86</v>
      </c>
      <c r="G102" s="702">
        <v>78.833333333333002</v>
      </c>
      <c r="H102" s="704">
        <v>0</v>
      </c>
      <c r="I102" s="701">
        <v>87.48</v>
      </c>
      <c r="J102" s="702">
        <v>8.6466666666660004</v>
      </c>
      <c r="K102" s="705">
        <v>1.017209302325</v>
      </c>
    </row>
    <row r="103" spans="1:11" ht="14.4" customHeight="1" thickBot="1" x14ac:dyDescent="0.35">
      <c r="A103" s="723" t="s">
        <v>426</v>
      </c>
      <c r="B103" s="701">
        <v>55.686454637757002</v>
      </c>
      <c r="C103" s="701">
        <v>53.723999999999997</v>
      </c>
      <c r="D103" s="702">
        <v>-1.962454637757</v>
      </c>
      <c r="E103" s="703">
        <v>0.96475885113299997</v>
      </c>
      <c r="F103" s="701">
        <v>38</v>
      </c>
      <c r="G103" s="702">
        <v>34.833333333333002</v>
      </c>
      <c r="H103" s="704">
        <v>8.9539899999989991</v>
      </c>
      <c r="I103" s="701">
        <v>53.723999999999997</v>
      </c>
      <c r="J103" s="702">
        <v>18.890666666666</v>
      </c>
      <c r="K103" s="705">
        <v>1.413789473684</v>
      </c>
    </row>
    <row r="104" spans="1:11" ht="14.4" customHeight="1" thickBot="1" x14ac:dyDescent="0.35">
      <c r="A104" s="722" t="s">
        <v>427</v>
      </c>
      <c r="B104" s="706">
        <v>1557.08699888209</v>
      </c>
      <c r="C104" s="706">
        <v>1468.8380500000001</v>
      </c>
      <c r="D104" s="707">
        <v>-88.248948882087006</v>
      </c>
      <c r="E104" s="713">
        <v>0.943324330017</v>
      </c>
      <c r="F104" s="706">
        <v>1613.69180165023</v>
      </c>
      <c r="G104" s="707">
        <v>1479.21748484604</v>
      </c>
      <c r="H104" s="709">
        <v>131.32689999999999</v>
      </c>
      <c r="I104" s="706">
        <v>1389.1984199999999</v>
      </c>
      <c r="J104" s="707">
        <v>-90.019064846039996</v>
      </c>
      <c r="K104" s="714">
        <v>0.86088212047599999</v>
      </c>
    </row>
    <row r="105" spans="1:11" ht="14.4" customHeight="1" thickBot="1" x14ac:dyDescent="0.35">
      <c r="A105" s="723" t="s">
        <v>428</v>
      </c>
      <c r="B105" s="701">
        <v>1200.23811754858</v>
      </c>
      <c r="C105" s="701">
        <v>1111.3835799999999</v>
      </c>
      <c r="D105" s="702">
        <v>-88.854537548576005</v>
      </c>
      <c r="E105" s="703">
        <v>0.92596924206099995</v>
      </c>
      <c r="F105" s="701">
        <v>1168</v>
      </c>
      <c r="G105" s="702">
        <v>1070.6666666666699</v>
      </c>
      <c r="H105" s="704">
        <v>96.352129999998994</v>
      </c>
      <c r="I105" s="701">
        <v>1024.8722700000001</v>
      </c>
      <c r="J105" s="702">
        <v>-45.794396666666998</v>
      </c>
      <c r="K105" s="705">
        <v>0.87745913527300001</v>
      </c>
    </row>
    <row r="106" spans="1:11" ht="14.4" customHeight="1" thickBot="1" x14ac:dyDescent="0.35">
      <c r="A106" s="723" t="s">
        <v>429</v>
      </c>
      <c r="B106" s="701">
        <v>0</v>
      </c>
      <c r="C106" s="701">
        <v>0</v>
      </c>
      <c r="D106" s="702">
        <v>0</v>
      </c>
      <c r="E106" s="703">
        <v>1</v>
      </c>
      <c r="F106" s="701">
        <v>0</v>
      </c>
      <c r="G106" s="702">
        <v>0</v>
      </c>
      <c r="H106" s="704">
        <v>0.37812999999899999</v>
      </c>
      <c r="I106" s="701">
        <v>11.97598</v>
      </c>
      <c r="J106" s="702">
        <v>11.97598</v>
      </c>
      <c r="K106" s="712" t="s">
        <v>345</v>
      </c>
    </row>
    <row r="107" spans="1:11" ht="14.4" customHeight="1" thickBot="1" x14ac:dyDescent="0.35">
      <c r="A107" s="723" t="s">
        <v>430</v>
      </c>
      <c r="B107" s="701">
        <v>356.84888133351097</v>
      </c>
      <c r="C107" s="701">
        <v>357.45447000000001</v>
      </c>
      <c r="D107" s="702">
        <v>0.60558866648800003</v>
      </c>
      <c r="E107" s="703">
        <v>1.0016970451580001</v>
      </c>
      <c r="F107" s="701">
        <v>445.69180165022601</v>
      </c>
      <c r="G107" s="702">
        <v>408.55081817937401</v>
      </c>
      <c r="H107" s="704">
        <v>34.596639999998999</v>
      </c>
      <c r="I107" s="701">
        <v>352.35016999999999</v>
      </c>
      <c r="J107" s="702">
        <v>-56.200648179372998</v>
      </c>
      <c r="K107" s="705">
        <v>0.79056910783500001</v>
      </c>
    </row>
    <row r="108" spans="1:11" ht="14.4" customHeight="1" thickBot="1" x14ac:dyDescent="0.35">
      <c r="A108" s="722" t="s">
        <v>431</v>
      </c>
      <c r="B108" s="706">
        <v>610.06472196308698</v>
      </c>
      <c r="C108" s="706">
        <v>508.20393000000001</v>
      </c>
      <c r="D108" s="707">
        <v>-101.860791963087</v>
      </c>
      <c r="E108" s="713">
        <v>0.83303281062400003</v>
      </c>
      <c r="F108" s="706">
        <v>555.27660868657495</v>
      </c>
      <c r="G108" s="707">
        <v>509.003557962694</v>
      </c>
      <c r="H108" s="709">
        <v>65.841369999999003</v>
      </c>
      <c r="I108" s="706">
        <v>404.51814000000002</v>
      </c>
      <c r="J108" s="707">
        <v>-104.485417962694</v>
      </c>
      <c r="K108" s="714">
        <v>0.72849843424299998</v>
      </c>
    </row>
    <row r="109" spans="1:11" ht="14.4" customHeight="1" thickBot="1" x14ac:dyDescent="0.35">
      <c r="A109" s="723" t="s">
        <v>432</v>
      </c>
      <c r="B109" s="701">
        <v>64.999896550192005</v>
      </c>
      <c r="C109" s="701">
        <v>42.923000000000002</v>
      </c>
      <c r="D109" s="702">
        <v>-22.076896550192</v>
      </c>
      <c r="E109" s="703">
        <v>0.66035489713200002</v>
      </c>
      <c r="F109" s="701">
        <v>22.999999999999002</v>
      </c>
      <c r="G109" s="702">
        <v>21.083333333333002</v>
      </c>
      <c r="H109" s="704">
        <v>0</v>
      </c>
      <c r="I109" s="701">
        <v>18.684999999999999</v>
      </c>
      <c r="J109" s="702">
        <v>-2.3983333333329999</v>
      </c>
      <c r="K109" s="705">
        <v>0.81239130434700002</v>
      </c>
    </row>
    <row r="110" spans="1:11" ht="14.4" customHeight="1" thickBot="1" x14ac:dyDescent="0.35">
      <c r="A110" s="723" t="s">
        <v>433</v>
      </c>
      <c r="B110" s="701">
        <v>352.40917722418999</v>
      </c>
      <c r="C110" s="701">
        <v>325.63875999999999</v>
      </c>
      <c r="D110" s="702">
        <v>-26.770417224189</v>
      </c>
      <c r="E110" s="703">
        <v>0.92403598159599998</v>
      </c>
      <c r="F110" s="701">
        <v>319.24440719312997</v>
      </c>
      <c r="G110" s="702">
        <v>292.64070659370299</v>
      </c>
      <c r="H110" s="704">
        <v>59.046799999999003</v>
      </c>
      <c r="I110" s="701">
        <v>294.06999000000002</v>
      </c>
      <c r="J110" s="702">
        <v>1.4292834062969999</v>
      </c>
      <c r="K110" s="705">
        <v>0.92114374872000004</v>
      </c>
    </row>
    <row r="111" spans="1:11" ht="14.4" customHeight="1" thickBot="1" x14ac:dyDescent="0.35">
      <c r="A111" s="723" t="s">
        <v>434</v>
      </c>
      <c r="B111" s="701">
        <v>12.999979310038</v>
      </c>
      <c r="C111" s="701">
        <v>6.2034000000000002</v>
      </c>
      <c r="D111" s="702">
        <v>-6.7965793100380001</v>
      </c>
      <c r="E111" s="703">
        <v>0.47718537484200002</v>
      </c>
      <c r="F111" s="701">
        <v>12</v>
      </c>
      <c r="G111" s="702">
        <v>11</v>
      </c>
      <c r="H111" s="704">
        <v>0</v>
      </c>
      <c r="I111" s="701">
        <v>8.04725</v>
      </c>
      <c r="J111" s="702">
        <v>-2.9527499999989999</v>
      </c>
      <c r="K111" s="705">
        <v>0.67060416666599998</v>
      </c>
    </row>
    <row r="112" spans="1:11" ht="14.4" customHeight="1" thickBot="1" x14ac:dyDescent="0.35">
      <c r="A112" s="723" t="s">
        <v>435</v>
      </c>
      <c r="B112" s="701">
        <v>7.9697082949010003</v>
      </c>
      <c r="C112" s="701">
        <v>6.9194699999999996</v>
      </c>
      <c r="D112" s="702">
        <v>-1.0502382949010001</v>
      </c>
      <c r="E112" s="703">
        <v>0.86822123771100002</v>
      </c>
      <c r="F112" s="701">
        <v>8.3147310643430004</v>
      </c>
      <c r="G112" s="702">
        <v>7.6218368089809996</v>
      </c>
      <c r="H112" s="704">
        <v>0</v>
      </c>
      <c r="I112" s="701">
        <v>3.9200300000000001</v>
      </c>
      <c r="J112" s="702">
        <v>-3.7018068089809999</v>
      </c>
      <c r="K112" s="705">
        <v>0.47145601819999999</v>
      </c>
    </row>
    <row r="113" spans="1:11" ht="14.4" customHeight="1" thickBot="1" x14ac:dyDescent="0.35">
      <c r="A113" s="723" t="s">
        <v>436</v>
      </c>
      <c r="B113" s="701">
        <v>171.685960583765</v>
      </c>
      <c r="C113" s="701">
        <v>126.5193</v>
      </c>
      <c r="D113" s="702">
        <v>-45.166660583765001</v>
      </c>
      <c r="E113" s="703">
        <v>0.73692280702400004</v>
      </c>
      <c r="F113" s="701">
        <v>192.71747042910101</v>
      </c>
      <c r="G113" s="702">
        <v>176.657681226676</v>
      </c>
      <c r="H113" s="704">
        <v>6.7945699999990001</v>
      </c>
      <c r="I113" s="701">
        <v>76.67407</v>
      </c>
      <c r="J113" s="702">
        <v>-99.983611226676004</v>
      </c>
      <c r="K113" s="705">
        <v>0.39785739107700002</v>
      </c>
    </row>
    <row r="114" spans="1:11" ht="14.4" customHeight="1" thickBot="1" x14ac:dyDescent="0.35">
      <c r="A114" s="723" t="s">
        <v>437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0</v>
      </c>
      <c r="I114" s="701">
        <v>3.1217999999999999</v>
      </c>
      <c r="J114" s="702">
        <v>3.1217999999999999</v>
      </c>
      <c r="K114" s="712" t="s">
        <v>345</v>
      </c>
    </row>
    <row r="115" spans="1:11" ht="14.4" customHeight="1" thickBot="1" x14ac:dyDescent="0.35">
      <c r="A115" s="722" t="s">
        <v>438</v>
      </c>
      <c r="B115" s="706">
        <v>0</v>
      </c>
      <c r="C115" s="706">
        <v>5.5</v>
      </c>
      <c r="D115" s="707">
        <v>5.5</v>
      </c>
      <c r="E115" s="708" t="s">
        <v>330</v>
      </c>
      <c r="F115" s="706">
        <v>0</v>
      </c>
      <c r="G115" s="707">
        <v>0</v>
      </c>
      <c r="H115" s="709">
        <v>0</v>
      </c>
      <c r="I115" s="706">
        <v>7.92</v>
      </c>
      <c r="J115" s="707">
        <v>7.92</v>
      </c>
      <c r="K115" s="710" t="s">
        <v>345</v>
      </c>
    </row>
    <row r="116" spans="1:11" ht="14.4" customHeight="1" thickBot="1" x14ac:dyDescent="0.35">
      <c r="A116" s="723" t="s">
        <v>439</v>
      </c>
      <c r="B116" s="701">
        <v>0</v>
      </c>
      <c r="C116" s="701">
        <v>5.5</v>
      </c>
      <c r="D116" s="702">
        <v>5.5</v>
      </c>
      <c r="E116" s="711" t="s">
        <v>330</v>
      </c>
      <c r="F116" s="701">
        <v>0</v>
      </c>
      <c r="G116" s="702">
        <v>0</v>
      </c>
      <c r="H116" s="704">
        <v>0</v>
      </c>
      <c r="I116" s="701">
        <v>7.92</v>
      </c>
      <c r="J116" s="702">
        <v>7.92</v>
      </c>
      <c r="K116" s="712" t="s">
        <v>345</v>
      </c>
    </row>
    <row r="117" spans="1:11" ht="14.4" customHeight="1" thickBot="1" x14ac:dyDescent="0.35">
      <c r="A117" s="722" t="s">
        <v>440</v>
      </c>
      <c r="B117" s="706">
        <v>0</v>
      </c>
      <c r="C117" s="706">
        <v>0.78835</v>
      </c>
      <c r="D117" s="707">
        <v>0.78835</v>
      </c>
      <c r="E117" s="708" t="s">
        <v>330</v>
      </c>
      <c r="F117" s="706">
        <v>0</v>
      </c>
      <c r="G117" s="707">
        <v>0</v>
      </c>
      <c r="H117" s="709">
        <v>0</v>
      </c>
      <c r="I117" s="706">
        <v>0</v>
      </c>
      <c r="J117" s="707">
        <v>0</v>
      </c>
      <c r="K117" s="710" t="s">
        <v>330</v>
      </c>
    </row>
    <row r="118" spans="1:11" ht="14.4" customHeight="1" thickBot="1" x14ac:dyDescent="0.35">
      <c r="A118" s="723" t="s">
        <v>441</v>
      </c>
      <c r="B118" s="701">
        <v>0</v>
      </c>
      <c r="C118" s="701">
        <v>0.78835</v>
      </c>
      <c r="D118" s="702">
        <v>0.78835</v>
      </c>
      <c r="E118" s="711" t="s">
        <v>330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12" t="s">
        <v>330</v>
      </c>
    </row>
    <row r="119" spans="1:11" ht="14.4" customHeight="1" thickBot="1" x14ac:dyDescent="0.35">
      <c r="A119" s="720" t="s">
        <v>48</v>
      </c>
      <c r="B119" s="701">
        <v>77351.006983209096</v>
      </c>
      <c r="C119" s="701">
        <v>85482.761400000003</v>
      </c>
      <c r="D119" s="702">
        <v>8131.75441679094</v>
      </c>
      <c r="E119" s="703">
        <v>1.1051279709720001</v>
      </c>
      <c r="F119" s="701">
        <v>87248</v>
      </c>
      <c r="G119" s="702">
        <v>79977.333333333299</v>
      </c>
      <c r="H119" s="704">
        <v>9066.7811799999799</v>
      </c>
      <c r="I119" s="701">
        <v>84795.365439999994</v>
      </c>
      <c r="J119" s="702">
        <v>4818.0321066666702</v>
      </c>
      <c r="K119" s="705">
        <v>0.97188893086299999</v>
      </c>
    </row>
    <row r="120" spans="1:11" ht="14.4" customHeight="1" thickBot="1" x14ac:dyDescent="0.35">
      <c r="A120" s="726" t="s">
        <v>442</v>
      </c>
      <c r="B120" s="706">
        <v>57162.0051605564</v>
      </c>
      <c r="C120" s="706">
        <v>63654.366000000002</v>
      </c>
      <c r="D120" s="707">
        <v>6492.3608394436396</v>
      </c>
      <c r="E120" s="713">
        <v>1.113578255717</v>
      </c>
      <c r="F120" s="706">
        <v>64228.000000000102</v>
      </c>
      <c r="G120" s="707">
        <v>58875.666666666701</v>
      </c>
      <c r="H120" s="709">
        <v>6869.8969999999899</v>
      </c>
      <c r="I120" s="706">
        <v>62686.555999999997</v>
      </c>
      <c r="J120" s="707">
        <v>3810.8893333332999</v>
      </c>
      <c r="K120" s="714">
        <v>0.97600043594599994</v>
      </c>
    </row>
    <row r="121" spans="1:11" ht="14.4" customHeight="1" thickBot="1" x14ac:dyDescent="0.35">
      <c r="A121" s="722" t="s">
        <v>443</v>
      </c>
      <c r="B121" s="706">
        <v>56870.005134194798</v>
      </c>
      <c r="C121" s="706">
        <v>63488.722999999998</v>
      </c>
      <c r="D121" s="707">
        <v>6618.7178658052499</v>
      </c>
      <c r="E121" s="713">
        <v>1.116383282368</v>
      </c>
      <c r="F121" s="706">
        <v>63940.000000000102</v>
      </c>
      <c r="G121" s="707">
        <v>58611.666666666701</v>
      </c>
      <c r="H121" s="709">
        <v>6857.6839999999902</v>
      </c>
      <c r="I121" s="706">
        <v>62503.892</v>
      </c>
      <c r="J121" s="707">
        <v>3892.2253333333001</v>
      </c>
      <c r="K121" s="714">
        <v>0.97753975602099996</v>
      </c>
    </row>
    <row r="122" spans="1:11" ht="14.4" customHeight="1" thickBot="1" x14ac:dyDescent="0.35">
      <c r="A122" s="723" t="s">
        <v>444</v>
      </c>
      <c r="B122" s="701">
        <v>56870.005134194798</v>
      </c>
      <c r="C122" s="701">
        <v>63488.722999999998</v>
      </c>
      <c r="D122" s="702">
        <v>6618.7178658052499</v>
      </c>
      <c r="E122" s="703">
        <v>1.116383282368</v>
      </c>
      <c r="F122" s="701">
        <v>63940.000000000102</v>
      </c>
      <c r="G122" s="702">
        <v>58611.666666666701</v>
      </c>
      <c r="H122" s="704">
        <v>6857.6839999999902</v>
      </c>
      <c r="I122" s="701">
        <v>62503.892</v>
      </c>
      <c r="J122" s="702">
        <v>3892.2253333333001</v>
      </c>
      <c r="K122" s="705">
        <v>0.97753975602099996</v>
      </c>
    </row>
    <row r="123" spans="1:11" ht="14.4" customHeight="1" thickBot="1" x14ac:dyDescent="0.35">
      <c r="A123" s="722" t="s">
        <v>445</v>
      </c>
      <c r="B123" s="706">
        <v>0</v>
      </c>
      <c r="C123" s="706">
        <v>1.1140000000000001</v>
      </c>
      <c r="D123" s="707">
        <v>1.1140000000000001</v>
      </c>
      <c r="E123" s="708" t="s">
        <v>330</v>
      </c>
      <c r="F123" s="706">
        <v>0</v>
      </c>
      <c r="G123" s="707">
        <v>0</v>
      </c>
      <c r="H123" s="709">
        <v>0.16500000000000001</v>
      </c>
      <c r="I123" s="706">
        <v>0.33</v>
      </c>
      <c r="J123" s="707">
        <v>0.33</v>
      </c>
      <c r="K123" s="710" t="s">
        <v>330</v>
      </c>
    </row>
    <row r="124" spans="1:11" ht="14.4" customHeight="1" thickBot="1" x14ac:dyDescent="0.35">
      <c r="A124" s="723" t="s">
        <v>446</v>
      </c>
      <c r="B124" s="701">
        <v>0</v>
      </c>
      <c r="C124" s="701">
        <v>1.1140000000000001</v>
      </c>
      <c r="D124" s="702">
        <v>1.1140000000000001</v>
      </c>
      <c r="E124" s="711" t="s">
        <v>330</v>
      </c>
      <c r="F124" s="701">
        <v>0</v>
      </c>
      <c r="G124" s="702">
        <v>0</v>
      </c>
      <c r="H124" s="704">
        <v>0.16500000000000001</v>
      </c>
      <c r="I124" s="701">
        <v>0.33</v>
      </c>
      <c r="J124" s="702">
        <v>0.33</v>
      </c>
      <c r="K124" s="712" t="s">
        <v>330</v>
      </c>
    </row>
    <row r="125" spans="1:11" ht="14.4" customHeight="1" thickBot="1" x14ac:dyDescent="0.35">
      <c r="A125" s="722" t="s">
        <v>447</v>
      </c>
      <c r="B125" s="706">
        <v>130.00001173633399</v>
      </c>
      <c r="C125" s="706">
        <v>114.6</v>
      </c>
      <c r="D125" s="707">
        <v>-15.400011736333999</v>
      </c>
      <c r="E125" s="713">
        <v>0.88153838195300005</v>
      </c>
      <c r="F125" s="706">
        <v>110</v>
      </c>
      <c r="G125" s="707">
        <v>100.833333333333</v>
      </c>
      <c r="H125" s="709">
        <v>2.7999999999990002</v>
      </c>
      <c r="I125" s="706">
        <v>22.6</v>
      </c>
      <c r="J125" s="707">
        <v>-78.233333333332993</v>
      </c>
      <c r="K125" s="714">
        <v>0.20545454545399999</v>
      </c>
    </row>
    <row r="126" spans="1:11" ht="14.4" customHeight="1" thickBot="1" x14ac:dyDescent="0.35">
      <c r="A126" s="723" t="s">
        <v>448</v>
      </c>
      <c r="B126" s="701">
        <v>130.00001173633399</v>
      </c>
      <c r="C126" s="701">
        <v>114.6</v>
      </c>
      <c r="D126" s="702">
        <v>-15.400011736333999</v>
      </c>
      <c r="E126" s="703">
        <v>0.88153838195300005</v>
      </c>
      <c r="F126" s="701">
        <v>110</v>
      </c>
      <c r="G126" s="702">
        <v>100.833333333333</v>
      </c>
      <c r="H126" s="704">
        <v>2.7999999999990002</v>
      </c>
      <c r="I126" s="701">
        <v>22.6</v>
      </c>
      <c r="J126" s="702">
        <v>-78.233333333332993</v>
      </c>
      <c r="K126" s="705">
        <v>0.20545454545399999</v>
      </c>
    </row>
    <row r="127" spans="1:11" ht="14.4" customHeight="1" thickBot="1" x14ac:dyDescent="0.35">
      <c r="A127" s="722" t="s">
        <v>449</v>
      </c>
      <c r="B127" s="706">
        <v>162.000014625278</v>
      </c>
      <c r="C127" s="706">
        <v>49.929000000000002</v>
      </c>
      <c r="D127" s="707">
        <v>-112.071014625278</v>
      </c>
      <c r="E127" s="713">
        <v>0.30820367587899999</v>
      </c>
      <c r="F127" s="706">
        <v>178</v>
      </c>
      <c r="G127" s="707">
        <v>163.166666666667</v>
      </c>
      <c r="H127" s="709">
        <v>9.2479999999989992</v>
      </c>
      <c r="I127" s="706">
        <v>100.73399999999999</v>
      </c>
      <c r="J127" s="707">
        <v>-62.432666666666002</v>
      </c>
      <c r="K127" s="714">
        <v>0.56592134831399998</v>
      </c>
    </row>
    <row r="128" spans="1:11" ht="14.4" customHeight="1" thickBot="1" x14ac:dyDescent="0.35">
      <c r="A128" s="723" t="s">
        <v>450</v>
      </c>
      <c r="B128" s="701">
        <v>162.000014625278</v>
      </c>
      <c r="C128" s="701">
        <v>49.929000000000002</v>
      </c>
      <c r="D128" s="702">
        <v>-112.071014625278</v>
      </c>
      <c r="E128" s="703">
        <v>0.30820367587899999</v>
      </c>
      <c r="F128" s="701">
        <v>178</v>
      </c>
      <c r="G128" s="702">
        <v>163.166666666667</v>
      </c>
      <c r="H128" s="704">
        <v>9.2479999999989992</v>
      </c>
      <c r="I128" s="701">
        <v>100.73399999999999</v>
      </c>
      <c r="J128" s="702">
        <v>-62.432666666666002</v>
      </c>
      <c r="K128" s="705">
        <v>0.56592134831399998</v>
      </c>
    </row>
    <row r="129" spans="1:11" ht="14.4" customHeight="1" thickBot="1" x14ac:dyDescent="0.35">
      <c r="A129" s="725" t="s">
        <v>451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0</v>
      </c>
      <c r="I129" s="701">
        <v>59</v>
      </c>
      <c r="J129" s="702">
        <v>59</v>
      </c>
      <c r="K129" s="712" t="s">
        <v>345</v>
      </c>
    </row>
    <row r="130" spans="1:11" ht="14.4" customHeight="1" thickBot="1" x14ac:dyDescent="0.35">
      <c r="A130" s="723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0</v>
      </c>
      <c r="I130" s="701">
        <v>59</v>
      </c>
      <c r="J130" s="702">
        <v>59</v>
      </c>
      <c r="K130" s="712" t="s">
        <v>345</v>
      </c>
    </row>
    <row r="131" spans="1:11" ht="14.4" customHeight="1" thickBot="1" x14ac:dyDescent="0.35">
      <c r="A131" s="721" t="s">
        <v>453</v>
      </c>
      <c r="B131" s="701">
        <v>19336.001745644298</v>
      </c>
      <c r="C131" s="701">
        <v>20875.318780000001</v>
      </c>
      <c r="D131" s="702">
        <v>1539.3170343557199</v>
      </c>
      <c r="E131" s="703">
        <v>1.079608858884</v>
      </c>
      <c r="F131" s="701">
        <v>21741</v>
      </c>
      <c r="G131" s="702">
        <v>19929.25</v>
      </c>
      <c r="H131" s="704">
        <v>2059.5499100000002</v>
      </c>
      <c r="I131" s="701">
        <v>20856.7189</v>
      </c>
      <c r="J131" s="702">
        <v>927.46890000002202</v>
      </c>
      <c r="K131" s="705">
        <v>0.95932656731499999</v>
      </c>
    </row>
    <row r="132" spans="1:11" ht="14.4" customHeight="1" thickBot="1" x14ac:dyDescent="0.35">
      <c r="A132" s="722" t="s">
        <v>454</v>
      </c>
      <c r="B132" s="706">
        <v>5118.0004620504496</v>
      </c>
      <c r="C132" s="706">
        <v>5724.1925600000004</v>
      </c>
      <c r="D132" s="707">
        <v>606.192097949556</v>
      </c>
      <c r="E132" s="713">
        <v>1.118443150297</v>
      </c>
      <c r="F132" s="706">
        <v>5754.99999999998</v>
      </c>
      <c r="G132" s="707">
        <v>5275.4166666666497</v>
      </c>
      <c r="H132" s="709">
        <v>617.21063999999899</v>
      </c>
      <c r="I132" s="706">
        <v>5630.6983200000004</v>
      </c>
      <c r="J132" s="707">
        <v>355.28165333335602</v>
      </c>
      <c r="K132" s="714">
        <v>0.97840109817499998</v>
      </c>
    </row>
    <row r="133" spans="1:11" ht="14.4" customHeight="1" thickBot="1" x14ac:dyDescent="0.35">
      <c r="A133" s="723" t="s">
        <v>455</v>
      </c>
      <c r="B133" s="701">
        <v>5118.0004620504496</v>
      </c>
      <c r="C133" s="701">
        <v>5724.1925600000004</v>
      </c>
      <c r="D133" s="702">
        <v>606.192097949556</v>
      </c>
      <c r="E133" s="703">
        <v>1.118443150297</v>
      </c>
      <c r="F133" s="701">
        <v>5754.99999999998</v>
      </c>
      <c r="G133" s="702">
        <v>5275.4166666666497</v>
      </c>
      <c r="H133" s="704">
        <v>617.21063999999899</v>
      </c>
      <c r="I133" s="701">
        <v>5630.6983200000004</v>
      </c>
      <c r="J133" s="702">
        <v>355.28165333335602</v>
      </c>
      <c r="K133" s="705">
        <v>0.97840109817499998</v>
      </c>
    </row>
    <row r="134" spans="1:11" ht="14.4" customHeight="1" thickBot="1" x14ac:dyDescent="0.35">
      <c r="A134" s="722" t="s">
        <v>456</v>
      </c>
      <c r="B134" s="706">
        <v>14218.0012835938</v>
      </c>
      <c r="C134" s="706">
        <v>15151.12622</v>
      </c>
      <c r="D134" s="707">
        <v>933.12493640616401</v>
      </c>
      <c r="E134" s="713">
        <v>1.065629825022</v>
      </c>
      <c r="F134" s="706">
        <v>15986</v>
      </c>
      <c r="G134" s="707">
        <v>14653.833333333299</v>
      </c>
      <c r="H134" s="709">
        <v>1442.3392699999999</v>
      </c>
      <c r="I134" s="706">
        <v>15226.02058</v>
      </c>
      <c r="J134" s="707">
        <v>572.18724666667197</v>
      </c>
      <c r="K134" s="714">
        <v>0.95245968847700002</v>
      </c>
    </row>
    <row r="135" spans="1:11" ht="14.4" customHeight="1" thickBot="1" x14ac:dyDescent="0.35">
      <c r="A135" s="723" t="s">
        <v>457</v>
      </c>
      <c r="B135" s="701">
        <v>14218.0012835938</v>
      </c>
      <c r="C135" s="701">
        <v>15151.12622</v>
      </c>
      <c r="D135" s="702">
        <v>933.12493640616401</v>
      </c>
      <c r="E135" s="703">
        <v>1.065629825022</v>
      </c>
      <c r="F135" s="701">
        <v>15986</v>
      </c>
      <c r="G135" s="702">
        <v>14653.833333333299</v>
      </c>
      <c r="H135" s="704">
        <v>1442.3392699999999</v>
      </c>
      <c r="I135" s="701">
        <v>15226.02058</v>
      </c>
      <c r="J135" s="702">
        <v>572.18724666667197</v>
      </c>
      <c r="K135" s="705">
        <v>0.95245968847700002</v>
      </c>
    </row>
    <row r="136" spans="1:11" ht="14.4" customHeight="1" thickBot="1" x14ac:dyDescent="0.35">
      <c r="A136" s="721" t="s">
        <v>458</v>
      </c>
      <c r="B136" s="701">
        <v>853.00007700840797</v>
      </c>
      <c r="C136" s="701">
        <v>953.07662000000096</v>
      </c>
      <c r="D136" s="702">
        <v>100.076542991593</v>
      </c>
      <c r="E136" s="703">
        <v>1.1173230175340001</v>
      </c>
      <c r="F136" s="701">
        <v>1279</v>
      </c>
      <c r="G136" s="702">
        <v>1172.4166666666699</v>
      </c>
      <c r="H136" s="704">
        <v>137.33427</v>
      </c>
      <c r="I136" s="701">
        <v>1252.0905399999999</v>
      </c>
      <c r="J136" s="702">
        <v>79.673873333331997</v>
      </c>
      <c r="K136" s="705">
        <v>0.97896054730199999</v>
      </c>
    </row>
    <row r="137" spans="1:11" ht="14.4" customHeight="1" thickBot="1" x14ac:dyDescent="0.35">
      <c r="A137" s="722" t="s">
        <v>459</v>
      </c>
      <c r="B137" s="706">
        <v>853.00007700840797</v>
      </c>
      <c r="C137" s="706">
        <v>953.07662000000096</v>
      </c>
      <c r="D137" s="707">
        <v>100.076542991593</v>
      </c>
      <c r="E137" s="713">
        <v>1.1173230175340001</v>
      </c>
      <c r="F137" s="706">
        <v>1279</v>
      </c>
      <c r="G137" s="707">
        <v>1172.4166666666699</v>
      </c>
      <c r="H137" s="709">
        <v>137.33427</v>
      </c>
      <c r="I137" s="706">
        <v>1252.0905399999999</v>
      </c>
      <c r="J137" s="707">
        <v>79.673873333331997</v>
      </c>
      <c r="K137" s="714">
        <v>0.97896054730199999</v>
      </c>
    </row>
    <row r="138" spans="1:11" ht="14.4" customHeight="1" thickBot="1" x14ac:dyDescent="0.35">
      <c r="A138" s="723" t="s">
        <v>460</v>
      </c>
      <c r="B138" s="701">
        <v>853.00007700840797</v>
      </c>
      <c r="C138" s="701">
        <v>953.07662000000096</v>
      </c>
      <c r="D138" s="702">
        <v>100.076542991593</v>
      </c>
      <c r="E138" s="703">
        <v>1.1173230175340001</v>
      </c>
      <c r="F138" s="701">
        <v>1279</v>
      </c>
      <c r="G138" s="702">
        <v>1172.4166666666699</v>
      </c>
      <c r="H138" s="704">
        <v>137.33427</v>
      </c>
      <c r="I138" s="701">
        <v>1252.0905399999999</v>
      </c>
      <c r="J138" s="702">
        <v>79.673873333331997</v>
      </c>
      <c r="K138" s="705">
        <v>0.97896054730199999</v>
      </c>
    </row>
    <row r="139" spans="1:11" ht="14.4" customHeight="1" thickBot="1" x14ac:dyDescent="0.35">
      <c r="A139" s="720" t="s">
        <v>461</v>
      </c>
      <c r="B139" s="701">
        <v>0</v>
      </c>
      <c r="C139" s="701">
        <v>0.17499999999999999</v>
      </c>
      <c r="D139" s="702">
        <v>0.17499999999999999</v>
      </c>
      <c r="E139" s="711" t="s">
        <v>345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05">
        <v>0</v>
      </c>
    </row>
    <row r="140" spans="1:11" ht="14.4" customHeight="1" thickBot="1" x14ac:dyDescent="0.35">
      <c r="A140" s="721" t="s">
        <v>462</v>
      </c>
      <c r="B140" s="701">
        <v>0</v>
      </c>
      <c r="C140" s="701">
        <v>0.17499999999999999</v>
      </c>
      <c r="D140" s="702">
        <v>0.17499999999999999</v>
      </c>
      <c r="E140" s="711" t="s">
        <v>345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05">
        <v>0</v>
      </c>
    </row>
    <row r="141" spans="1:11" ht="14.4" customHeight="1" thickBot="1" x14ac:dyDescent="0.35">
      <c r="A141" s="722" t="s">
        <v>463</v>
      </c>
      <c r="B141" s="706">
        <v>0</v>
      </c>
      <c r="C141" s="706">
        <v>0.17499999999999999</v>
      </c>
      <c r="D141" s="707">
        <v>0.17499999999999999</v>
      </c>
      <c r="E141" s="708" t="s">
        <v>345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4">
        <v>0</v>
      </c>
    </row>
    <row r="142" spans="1:11" ht="14.4" customHeight="1" thickBot="1" x14ac:dyDescent="0.35">
      <c r="A142" s="723" t="s">
        <v>464</v>
      </c>
      <c r="B142" s="701">
        <v>0</v>
      </c>
      <c r="C142" s="701">
        <v>0.17499999999999999</v>
      </c>
      <c r="D142" s="702">
        <v>0.17499999999999999</v>
      </c>
      <c r="E142" s="711" t="s">
        <v>345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05">
        <v>0</v>
      </c>
    </row>
    <row r="143" spans="1:11" ht="14.4" customHeight="1" thickBot="1" x14ac:dyDescent="0.35">
      <c r="A143" s="720" t="s">
        <v>465</v>
      </c>
      <c r="B143" s="701">
        <v>0</v>
      </c>
      <c r="C143" s="701">
        <v>167.33506</v>
      </c>
      <c r="D143" s="702">
        <v>167.33506</v>
      </c>
      <c r="E143" s="711" t="s">
        <v>330</v>
      </c>
      <c r="F143" s="701">
        <v>0</v>
      </c>
      <c r="G143" s="702">
        <v>0</v>
      </c>
      <c r="H143" s="704">
        <v>19.899999999999999</v>
      </c>
      <c r="I143" s="701">
        <v>169.31412</v>
      </c>
      <c r="J143" s="702">
        <v>169.31412</v>
      </c>
      <c r="K143" s="712" t="s">
        <v>330</v>
      </c>
    </row>
    <row r="144" spans="1:11" ht="14.4" customHeight="1" thickBot="1" x14ac:dyDescent="0.35">
      <c r="A144" s="721" t="s">
        <v>466</v>
      </c>
      <c r="B144" s="701">
        <v>0</v>
      </c>
      <c r="C144" s="701">
        <v>167.33506</v>
      </c>
      <c r="D144" s="702">
        <v>167.33506</v>
      </c>
      <c r="E144" s="711" t="s">
        <v>330</v>
      </c>
      <c r="F144" s="701">
        <v>0</v>
      </c>
      <c r="G144" s="702">
        <v>0</v>
      </c>
      <c r="H144" s="704">
        <v>19.899999999999999</v>
      </c>
      <c r="I144" s="701">
        <v>169.31412</v>
      </c>
      <c r="J144" s="702">
        <v>169.31412</v>
      </c>
      <c r="K144" s="712" t="s">
        <v>330</v>
      </c>
    </row>
    <row r="145" spans="1:11" ht="14.4" customHeight="1" thickBot="1" x14ac:dyDescent="0.35">
      <c r="A145" s="722" t="s">
        <v>467</v>
      </c>
      <c r="B145" s="706">
        <v>0</v>
      </c>
      <c r="C145" s="706">
        <v>0</v>
      </c>
      <c r="D145" s="707">
        <v>0</v>
      </c>
      <c r="E145" s="713">
        <v>1</v>
      </c>
      <c r="F145" s="706">
        <v>0</v>
      </c>
      <c r="G145" s="707">
        <v>0</v>
      </c>
      <c r="H145" s="709">
        <v>0</v>
      </c>
      <c r="I145" s="706">
        <v>36.329039999999999</v>
      </c>
      <c r="J145" s="707">
        <v>36.329039999999999</v>
      </c>
      <c r="K145" s="710" t="s">
        <v>345</v>
      </c>
    </row>
    <row r="146" spans="1:11" ht="14.4" customHeight="1" thickBot="1" x14ac:dyDescent="0.35">
      <c r="A146" s="723" t="s">
        <v>468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</v>
      </c>
      <c r="I146" s="701">
        <v>36.329039999999999</v>
      </c>
      <c r="J146" s="702">
        <v>36.329039999999999</v>
      </c>
      <c r="K146" s="712" t="s">
        <v>345</v>
      </c>
    </row>
    <row r="147" spans="1:11" ht="14.4" customHeight="1" thickBot="1" x14ac:dyDescent="0.35">
      <c r="A147" s="722" t="s">
        <v>469</v>
      </c>
      <c r="B147" s="706">
        <v>0</v>
      </c>
      <c r="C147" s="706">
        <v>74.851960000000005</v>
      </c>
      <c r="D147" s="707">
        <v>74.851960000000005</v>
      </c>
      <c r="E147" s="708" t="s">
        <v>330</v>
      </c>
      <c r="F147" s="706">
        <v>0</v>
      </c>
      <c r="G147" s="707">
        <v>0</v>
      </c>
      <c r="H147" s="709">
        <v>3.4999999999989999</v>
      </c>
      <c r="I147" s="706">
        <v>43.963079999999998</v>
      </c>
      <c r="J147" s="707">
        <v>43.963079999999998</v>
      </c>
      <c r="K147" s="710" t="s">
        <v>330</v>
      </c>
    </row>
    <row r="148" spans="1:11" ht="14.4" customHeight="1" thickBot="1" x14ac:dyDescent="0.35">
      <c r="A148" s="723" t="s">
        <v>470</v>
      </c>
      <c r="B148" s="701">
        <v>0</v>
      </c>
      <c r="C148" s="701">
        <v>4.9759599999999997</v>
      </c>
      <c r="D148" s="702">
        <v>4.9759599999999997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7.3120799999999999</v>
      </c>
      <c r="J148" s="702">
        <v>7.3120799999999999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-1.5429999999999999</v>
      </c>
      <c r="D149" s="702">
        <v>-1.5429999999999999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51.65</v>
      </c>
      <c r="D150" s="702">
        <v>51.65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19.658999999999999</v>
      </c>
      <c r="D151" s="702">
        <v>19.658999999999999</v>
      </c>
      <c r="E151" s="711" t="s">
        <v>330</v>
      </c>
      <c r="F151" s="701">
        <v>0</v>
      </c>
      <c r="G151" s="702">
        <v>0</v>
      </c>
      <c r="H151" s="704">
        <v>3.4999999999989999</v>
      </c>
      <c r="I151" s="701">
        <v>36.651000000000003</v>
      </c>
      <c r="J151" s="702">
        <v>36.651000000000003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0.11</v>
      </c>
      <c r="D152" s="702">
        <v>0.11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330</v>
      </c>
    </row>
    <row r="153" spans="1:11" ht="14.4" customHeight="1" thickBot="1" x14ac:dyDescent="0.35">
      <c r="A153" s="725" t="s">
        <v>475</v>
      </c>
      <c r="B153" s="701">
        <v>0</v>
      </c>
      <c r="C153" s="701">
        <v>21.84</v>
      </c>
      <c r="D153" s="702">
        <v>21.84</v>
      </c>
      <c r="E153" s="711" t="s">
        <v>330</v>
      </c>
      <c r="F153" s="701">
        <v>0</v>
      </c>
      <c r="G153" s="702">
        <v>0</v>
      </c>
      <c r="H153" s="704">
        <v>16.399999999999999</v>
      </c>
      <c r="I153" s="701">
        <v>35.119999999999997</v>
      </c>
      <c r="J153" s="702">
        <v>35.119999999999997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21.84</v>
      </c>
      <c r="D154" s="702">
        <v>21.84</v>
      </c>
      <c r="E154" s="711" t="s">
        <v>330</v>
      </c>
      <c r="F154" s="701">
        <v>0</v>
      </c>
      <c r="G154" s="702">
        <v>0</v>
      </c>
      <c r="H154" s="704">
        <v>16.399999999999999</v>
      </c>
      <c r="I154" s="701">
        <v>35.119999999999997</v>
      </c>
      <c r="J154" s="702">
        <v>35.119999999999997</v>
      </c>
      <c r="K154" s="712" t="s">
        <v>330</v>
      </c>
    </row>
    <row r="155" spans="1:11" ht="14.4" customHeight="1" thickBot="1" x14ac:dyDescent="0.35">
      <c r="A155" s="725" t="s">
        <v>477</v>
      </c>
      <c r="B155" s="701">
        <v>0</v>
      </c>
      <c r="C155" s="701">
        <v>0.25</v>
      </c>
      <c r="D155" s="702">
        <v>0.25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330</v>
      </c>
    </row>
    <row r="156" spans="1:11" ht="14.4" customHeight="1" thickBot="1" x14ac:dyDescent="0.35">
      <c r="A156" s="723" t="s">
        <v>478</v>
      </c>
      <c r="B156" s="701">
        <v>0</v>
      </c>
      <c r="C156" s="701">
        <v>0.25</v>
      </c>
      <c r="D156" s="702">
        <v>0.25</v>
      </c>
      <c r="E156" s="711" t="s">
        <v>330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330</v>
      </c>
    </row>
    <row r="157" spans="1:11" ht="14.4" customHeight="1" thickBot="1" x14ac:dyDescent="0.35">
      <c r="A157" s="725" t="s">
        <v>479</v>
      </c>
      <c r="B157" s="701">
        <v>0</v>
      </c>
      <c r="C157" s="701">
        <v>63.792000000000002</v>
      </c>
      <c r="D157" s="702">
        <v>63.792000000000002</v>
      </c>
      <c r="E157" s="711" t="s">
        <v>330</v>
      </c>
      <c r="F157" s="701">
        <v>0</v>
      </c>
      <c r="G157" s="702">
        <v>0</v>
      </c>
      <c r="H157" s="704">
        <v>0</v>
      </c>
      <c r="I157" s="701">
        <v>53.902000000000001</v>
      </c>
      <c r="J157" s="702">
        <v>53.902000000000001</v>
      </c>
      <c r="K157" s="712" t="s">
        <v>330</v>
      </c>
    </row>
    <row r="158" spans="1:11" ht="14.4" customHeight="1" thickBot="1" x14ac:dyDescent="0.35">
      <c r="A158" s="723" t="s">
        <v>480</v>
      </c>
      <c r="B158" s="701">
        <v>0</v>
      </c>
      <c r="C158" s="701">
        <v>63.792000000000002</v>
      </c>
      <c r="D158" s="702">
        <v>63.792000000000002</v>
      </c>
      <c r="E158" s="711" t="s">
        <v>330</v>
      </c>
      <c r="F158" s="701">
        <v>0</v>
      </c>
      <c r="G158" s="702">
        <v>0</v>
      </c>
      <c r="H158" s="704">
        <v>0</v>
      </c>
      <c r="I158" s="701">
        <v>53.902000000000001</v>
      </c>
      <c r="J158" s="702">
        <v>53.902000000000001</v>
      </c>
      <c r="K158" s="712" t="s">
        <v>330</v>
      </c>
    </row>
    <row r="159" spans="1:11" ht="14.4" customHeight="1" thickBot="1" x14ac:dyDescent="0.35">
      <c r="A159" s="722" t="s">
        <v>481</v>
      </c>
      <c r="B159" s="706">
        <v>0</v>
      </c>
      <c r="C159" s="706">
        <v>6.6010999999999997</v>
      </c>
      <c r="D159" s="707">
        <v>6.6010999999999997</v>
      </c>
      <c r="E159" s="708" t="s">
        <v>330</v>
      </c>
      <c r="F159" s="706">
        <v>0</v>
      </c>
      <c r="G159" s="707">
        <v>0</v>
      </c>
      <c r="H159" s="709">
        <v>0</v>
      </c>
      <c r="I159" s="706">
        <v>0</v>
      </c>
      <c r="J159" s="707">
        <v>0</v>
      </c>
      <c r="K159" s="710" t="s">
        <v>330</v>
      </c>
    </row>
    <row r="160" spans="1:11" ht="14.4" customHeight="1" thickBot="1" x14ac:dyDescent="0.35">
      <c r="A160" s="723" t="s">
        <v>482</v>
      </c>
      <c r="B160" s="701">
        <v>0</v>
      </c>
      <c r="C160" s="701">
        <v>6.6010999999999997</v>
      </c>
      <c r="D160" s="702">
        <v>6.6010999999999997</v>
      </c>
      <c r="E160" s="711" t="s">
        <v>330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330</v>
      </c>
    </row>
    <row r="161" spans="1:11" ht="14.4" customHeight="1" thickBot="1" x14ac:dyDescent="0.35">
      <c r="A161" s="720" t="s">
        <v>483</v>
      </c>
      <c r="B161" s="701">
        <v>2761.2561187094402</v>
      </c>
      <c r="C161" s="701">
        <v>3122.3294799999999</v>
      </c>
      <c r="D161" s="702">
        <v>361.07336129056603</v>
      </c>
      <c r="E161" s="703">
        <v>1.1307641688300001</v>
      </c>
      <c r="F161" s="701">
        <v>2642</v>
      </c>
      <c r="G161" s="702">
        <v>2421.8333333333399</v>
      </c>
      <c r="H161" s="704">
        <v>246.06707</v>
      </c>
      <c r="I161" s="701">
        <v>2744.5414500000002</v>
      </c>
      <c r="J161" s="702">
        <v>322.70811666666401</v>
      </c>
      <c r="K161" s="705">
        <v>1.0388120552610001</v>
      </c>
    </row>
    <row r="162" spans="1:11" ht="14.4" customHeight="1" thickBot="1" x14ac:dyDescent="0.35">
      <c r="A162" s="721" t="s">
        <v>484</v>
      </c>
      <c r="B162" s="701">
        <v>2655.0061310843798</v>
      </c>
      <c r="C162" s="701">
        <v>2676.9870000000001</v>
      </c>
      <c r="D162" s="702">
        <v>21.98086891562</v>
      </c>
      <c r="E162" s="703">
        <v>1.0082790275539999</v>
      </c>
      <c r="F162" s="701">
        <v>2620</v>
      </c>
      <c r="G162" s="702">
        <v>2401.6666666666702</v>
      </c>
      <c r="H162" s="704">
        <v>233.73699999999999</v>
      </c>
      <c r="I162" s="701">
        <v>2487.1289999999999</v>
      </c>
      <c r="J162" s="702">
        <v>85.462333333329994</v>
      </c>
      <c r="K162" s="705">
        <v>0.94928587786200003</v>
      </c>
    </row>
    <row r="163" spans="1:11" ht="14.4" customHeight="1" thickBot="1" x14ac:dyDescent="0.35">
      <c r="A163" s="722" t="s">
        <v>485</v>
      </c>
      <c r="B163" s="706">
        <v>2655.0061310843798</v>
      </c>
      <c r="C163" s="706">
        <v>2676.9870000000001</v>
      </c>
      <c r="D163" s="707">
        <v>21.98086891562</v>
      </c>
      <c r="E163" s="713">
        <v>1.0082790275539999</v>
      </c>
      <c r="F163" s="706">
        <v>2620</v>
      </c>
      <c r="G163" s="707">
        <v>2401.6666666666702</v>
      </c>
      <c r="H163" s="709">
        <v>233.73699999999999</v>
      </c>
      <c r="I163" s="706">
        <v>2487.1289999999999</v>
      </c>
      <c r="J163" s="707">
        <v>85.462333333329994</v>
      </c>
      <c r="K163" s="714">
        <v>0.94928587786200003</v>
      </c>
    </row>
    <row r="164" spans="1:11" ht="14.4" customHeight="1" thickBot="1" x14ac:dyDescent="0.35">
      <c r="A164" s="723" t="s">
        <v>486</v>
      </c>
      <c r="B164" s="701">
        <v>327.00075512790698</v>
      </c>
      <c r="C164" s="701">
        <v>345.28899999999999</v>
      </c>
      <c r="D164" s="702">
        <v>18.288244872092999</v>
      </c>
      <c r="E164" s="703">
        <v>1.0559272251980001</v>
      </c>
      <c r="F164" s="701">
        <v>405.00000000000102</v>
      </c>
      <c r="G164" s="702">
        <v>371.25000000000102</v>
      </c>
      <c r="H164" s="704">
        <v>35.134999999999003</v>
      </c>
      <c r="I164" s="701">
        <v>373.38799999999998</v>
      </c>
      <c r="J164" s="702">
        <v>2.1379999999989998</v>
      </c>
      <c r="K164" s="705">
        <v>0.92194567901199997</v>
      </c>
    </row>
    <row r="165" spans="1:11" ht="14.4" customHeight="1" thickBot="1" x14ac:dyDescent="0.35">
      <c r="A165" s="723" t="s">
        <v>487</v>
      </c>
      <c r="B165" s="701">
        <v>542.001251618732</v>
      </c>
      <c r="C165" s="701">
        <v>542.76700000000005</v>
      </c>
      <c r="D165" s="702">
        <v>0.76574838126699996</v>
      </c>
      <c r="E165" s="703">
        <v>1.0014128166289999</v>
      </c>
      <c r="F165" s="701">
        <v>593.00000000000102</v>
      </c>
      <c r="G165" s="702">
        <v>543.58333333333405</v>
      </c>
      <c r="H165" s="704">
        <v>49.841999999998997</v>
      </c>
      <c r="I165" s="701">
        <v>543.55899999999997</v>
      </c>
      <c r="J165" s="702">
        <v>-2.4333333333000001E-2</v>
      </c>
      <c r="K165" s="705">
        <v>0.91662563237700001</v>
      </c>
    </row>
    <row r="166" spans="1:11" ht="14.4" customHeight="1" thickBot="1" x14ac:dyDescent="0.35">
      <c r="A166" s="723" t="s">
        <v>488</v>
      </c>
      <c r="B166" s="701">
        <v>8.0000184740770006</v>
      </c>
      <c r="C166" s="701">
        <v>8.2200000000000006</v>
      </c>
      <c r="D166" s="702">
        <v>0.21998152592199999</v>
      </c>
      <c r="E166" s="703">
        <v>1.0274976272409999</v>
      </c>
      <c r="F166" s="701">
        <v>7</v>
      </c>
      <c r="G166" s="702">
        <v>6.4166666666659999</v>
      </c>
      <c r="H166" s="704">
        <v>13.025</v>
      </c>
      <c r="I166" s="701">
        <v>69.236000000000004</v>
      </c>
      <c r="J166" s="702">
        <v>62.819333333332999</v>
      </c>
      <c r="K166" s="705">
        <v>9.8908571428569996</v>
      </c>
    </row>
    <row r="167" spans="1:11" ht="14.4" customHeight="1" thickBot="1" x14ac:dyDescent="0.35">
      <c r="A167" s="723" t="s">
        <v>489</v>
      </c>
      <c r="B167" s="701">
        <v>1217.0028103689999</v>
      </c>
      <c r="C167" s="701">
        <v>1219.615</v>
      </c>
      <c r="D167" s="702">
        <v>2.6121896310010002</v>
      </c>
      <c r="E167" s="703">
        <v>1.0021464121600001</v>
      </c>
      <c r="F167" s="701">
        <v>1231</v>
      </c>
      <c r="G167" s="702">
        <v>1128.4166666666699</v>
      </c>
      <c r="H167" s="704">
        <v>102.79600000000001</v>
      </c>
      <c r="I167" s="701">
        <v>1128.662</v>
      </c>
      <c r="J167" s="702">
        <v>0.24533333333099999</v>
      </c>
      <c r="K167" s="705">
        <v>0.91686596263200004</v>
      </c>
    </row>
    <row r="168" spans="1:11" ht="14.4" customHeight="1" thickBot="1" x14ac:dyDescent="0.35">
      <c r="A168" s="723" t="s">
        <v>490</v>
      </c>
      <c r="B168" s="701">
        <v>530.00122390761703</v>
      </c>
      <c r="C168" s="701">
        <v>529.82399999999996</v>
      </c>
      <c r="D168" s="702">
        <v>-0.17722390761599999</v>
      </c>
      <c r="E168" s="703">
        <v>0.99966561604000004</v>
      </c>
      <c r="F168" s="701">
        <v>354.00000000000102</v>
      </c>
      <c r="G168" s="702">
        <v>324.50000000000102</v>
      </c>
      <c r="H168" s="704">
        <v>30.332999999999</v>
      </c>
      <c r="I168" s="701">
        <v>343.61799999999999</v>
      </c>
      <c r="J168" s="702">
        <v>19.117999999999</v>
      </c>
      <c r="K168" s="705">
        <v>0.97067231638399998</v>
      </c>
    </row>
    <row r="169" spans="1:11" ht="14.4" customHeight="1" thickBot="1" x14ac:dyDescent="0.35">
      <c r="A169" s="723" t="s">
        <v>491</v>
      </c>
      <c r="B169" s="701">
        <v>31.000071587049</v>
      </c>
      <c r="C169" s="701">
        <v>31.271999999999998</v>
      </c>
      <c r="D169" s="702">
        <v>0.27192841294999998</v>
      </c>
      <c r="E169" s="703">
        <v>1.008771864032</v>
      </c>
      <c r="F169" s="701">
        <v>30</v>
      </c>
      <c r="G169" s="702">
        <v>27.5</v>
      </c>
      <c r="H169" s="704">
        <v>2.6059999999999999</v>
      </c>
      <c r="I169" s="701">
        <v>28.666</v>
      </c>
      <c r="J169" s="702">
        <v>1.1659999999990001</v>
      </c>
      <c r="K169" s="705">
        <v>0.95553333333299995</v>
      </c>
    </row>
    <row r="170" spans="1:11" ht="14.4" customHeight="1" thickBot="1" x14ac:dyDescent="0.35">
      <c r="A170" s="721" t="s">
        <v>492</v>
      </c>
      <c r="B170" s="701">
        <v>106.249987625054</v>
      </c>
      <c r="C170" s="701">
        <v>445.34248000000099</v>
      </c>
      <c r="D170" s="702">
        <v>339.092492374946</v>
      </c>
      <c r="E170" s="703">
        <v>4.1914591234729999</v>
      </c>
      <c r="F170" s="701">
        <v>22</v>
      </c>
      <c r="G170" s="702">
        <v>20.166666666666</v>
      </c>
      <c r="H170" s="704">
        <v>12.330069999999999</v>
      </c>
      <c r="I170" s="701">
        <v>257.41244999999998</v>
      </c>
      <c r="J170" s="702">
        <v>237.24578333333301</v>
      </c>
      <c r="K170" s="705">
        <v>11.700565909090001</v>
      </c>
    </row>
    <row r="171" spans="1:11" ht="14.4" customHeight="1" thickBot="1" x14ac:dyDescent="0.35">
      <c r="A171" s="722" t="s">
        <v>493</v>
      </c>
      <c r="B171" s="706">
        <v>30</v>
      </c>
      <c r="C171" s="706">
        <v>398.02287000000098</v>
      </c>
      <c r="D171" s="707">
        <v>368.02287000000098</v>
      </c>
      <c r="E171" s="713">
        <v>13.267429</v>
      </c>
      <c r="F171" s="706">
        <v>22</v>
      </c>
      <c r="G171" s="707">
        <v>20.166666666666</v>
      </c>
      <c r="H171" s="709">
        <v>0</v>
      </c>
      <c r="I171" s="706">
        <v>50.85275</v>
      </c>
      <c r="J171" s="707">
        <v>30.686083333332999</v>
      </c>
      <c r="K171" s="714">
        <v>2.3114886363629998</v>
      </c>
    </row>
    <row r="172" spans="1:11" ht="14.4" customHeight="1" thickBot="1" x14ac:dyDescent="0.35">
      <c r="A172" s="723" t="s">
        <v>494</v>
      </c>
      <c r="B172" s="701">
        <v>30</v>
      </c>
      <c r="C172" s="701">
        <v>274.49987000000101</v>
      </c>
      <c r="D172" s="702">
        <v>244.49987000000101</v>
      </c>
      <c r="E172" s="703">
        <v>9.1499956666659994</v>
      </c>
      <c r="F172" s="701">
        <v>22</v>
      </c>
      <c r="G172" s="702">
        <v>20.166666666666</v>
      </c>
      <c r="H172" s="704">
        <v>0</v>
      </c>
      <c r="I172" s="701">
        <v>50.85275</v>
      </c>
      <c r="J172" s="702">
        <v>30.686083333332999</v>
      </c>
      <c r="K172" s="705">
        <v>2.3114886363629998</v>
      </c>
    </row>
    <row r="173" spans="1:11" ht="14.4" customHeight="1" thickBot="1" x14ac:dyDescent="0.35">
      <c r="A173" s="723" t="s">
        <v>495</v>
      </c>
      <c r="B173" s="701">
        <v>0</v>
      </c>
      <c r="C173" s="701">
        <v>123.523</v>
      </c>
      <c r="D173" s="702">
        <v>123.523</v>
      </c>
      <c r="E173" s="711" t="s">
        <v>345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330</v>
      </c>
    </row>
    <row r="174" spans="1:11" ht="14.4" customHeight="1" thickBot="1" x14ac:dyDescent="0.35">
      <c r="A174" s="722" t="s">
        <v>496</v>
      </c>
      <c r="B174" s="706">
        <v>0</v>
      </c>
      <c r="C174" s="706">
        <v>3.1467999999999998</v>
      </c>
      <c r="D174" s="707">
        <v>3.1467999999999998</v>
      </c>
      <c r="E174" s="708" t="s">
        <v>345</v>
      </c>
      <c r="F174" s="706">
        <v>0</v>
      </c>
      <c r="G174" s="707">
        <v>0</v>
      </c>
      <c r="H174" s="709">
        <v>3.2066699999989998</v>
      </c>
      <c r="I174" s="706">
        <v>128.96793</v>
      </c>
      <c r="J174" s="707">
        <v>128.96793</v>
      </c>
      <c r="K174" s="710" t="s">
        <v>330</v>
      </c>
    </row>
    <row r="175" spans="1:11" ht="14.4" customHeight="1" thickBot="1" x14ac:dyDescent="0.35">
      <c r="A175" s="723" t="s">
        <v>497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3.2066699999989998</v>
      </c>
      <c r="I175" s="701">
        <v>12.074669999999999</v>
      </c>
      <c r="J175" s="702">
        <v>12.074669999999999</v>
      </c>
      <c r="K175" s="712" t="s">
        <v>345</v>
      </c>
    </row>
    <row r="176" spans="1:11" ht="14.4" customHeight="1" thickBot="1" x14ac:dyDescent="0.35">
      <c r="A176" s="723" t="s">
        <v>498</v>
      </c>
      <c r="B176" s="701">
        <v>0</v>
      </c>
      <c r="C176" s="701">
        <v>3.1467999999999998</v>
      </c>
      <c r="D176" s="702">
        <v>3.1467999999999998</v>
      </c>
      <c r="E176" s="711" t="s">
        <v>345</v>
      </c>
      <c r="F176" s="701">
        <v>0</v>
      </c>
      <c r="G176" s="702">
        <v>0</v>
      </c>
      <c r="H176" s="704">
        <v>0</v>
      </c>
      <c r="I176" s="701">
        <v>4.9851999999999999</v>
      </c>
      <c r="J176" s="702">
        <v>4.9851999999999999</v>
      </c>
      <c r="K176" s="712" t="s">
        <v>330</v>
      </c>
    </row>
    <row r="177" spans="1:11" ht="14.4" customHeight="1" thickBot="1" x14ac:dyDescent="0.35">
      <c r="A177" s="723" t="s">
        <v>499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</v>
      </c>
      <c r="I177" s="701">
        <v>111.90806000000001</v>
      </c>
      <c r="J177" s="702">
        <v>111.90806000000001</v>
      </c>
      <c r="K177" s="712" t="s">
        <v>345</v>
      </c>
    </row>
    <row r="178" spans="1:11" ht="14.4" customHeight="1" thickBot="1" x14ac:dyDescent="0.35">
      <c r="A178" s="722" t="s">
        <v>500</v>
      </c>
      <c r="B178" s="706">
        <v>76.249987625054004</v>
      </c>
      <c r="C178" s="706">
        <v>21.283899999999999</v>
      </c>
      <c r="D178" s="707">
        <v>-54.966087625054001</v>
      </c>
      <c r="E178" s="713">
        <v>0.279133160055</v>
      </c>
      <c r="F178" s="706">
        <v>0</v>
      </c>
      <c r="G178" s="707">
        <v>0</v>
      </c>
      <c r="H178" s="709">
        <v>9.1233999999990001</v>
      </c>
      <c r="I178" s="706">
        <v>18.2468</v>
      </c>
      <c r="J178" s="707">
        <v>18.2468</v>
      </c>
      <c r="K178" s="710" t="s">
        <v>330</v>
      </c>
    </row>
    <row r="179" spans="1:11" ht="14.4" customHeight="1" thickBot="1" x14ac:dyDescent="0.35">
      <c r="A179" s="723" t="s">
        <v>501</v>
      </c>
      <c r="B179" s="701">
        <v>76.249987625054004</v>
      </c>
      <c r="C179" s="701">
        <v>21.283899999999999</v>
      </c>
      <c r="D179" s="702">
        <v>-54.966087625054001</v>
      </c>
      <c r="E179" s="703">
        <v>0.279133160055</v>
      </c>
      <c r="F179" s="701">
        <v>0</v>
      </c>
      <c r="G179" s="702">
        <v>0</v>
      </c>
      <c r="H179" s="704">
        <v>9.1233999999990001</v>
      </c>
      <c r="I179" s="701">
        <v>18.2468</v>
      </c>
      <c r="J179" s="702">
        <v>18.2468</v>
      </c>
      <c r="K179" s="712" t="s">
        <v>330</v>
      </c>
    </row>
    <row r="180" spans="1:11" ht="14.4" customHeight="1" thickBot="1" x14ac:dyDescent="0.35">
      <c r="A180" s="722" t="s">
        <v>502</v>
      </c>
      <c r="B180" s="706">
        <v>0</v>
      </c>
      <c r="C180" s="706">
        <v>16.045999999999999</v>
      </c>
      <c r="D180" s="707">
        <v>16.045999999999999</v>
      </c>
      <c r="E180" s="708" t="s">
        <v>330</v>
      </c>
      <c r="F180" s="706">
        <v>0</v>
      </c>
      <c r="G180" s="707">
        <v>0</v>
      </c>
      <c r="H180" s="709">
        <v>0</v>
      </c>
      <c r="I180" s="706">
        <v>59.344970000000004</v>
      </c>
      <c r="J180" s="707">
        <v>59.344970000000004</v>
      </c>
      <c r="K180" s="710" t="s">
        <v>345</v>
      </c>
    </row>
    <row r="181" spans="1:11" ht="14.4" customHeight="1" thickBot="1" x14ac:dyDescent="0.35">
      <c r="A181" s="723" t="s">
        <v>503</v>
      </c>
      <c r="B181" s="701">
        <v>0</v>
      </c>
      <c r="C181" s="701">
        <v>16.045999999999999</v>
      </c>
      <c r="D181" s="702">
        <v>16.045999999999999</v>
      </c>
      <c r="E181" s="711" t="s">
        <v>330</v>
      </c>
      <c r="F181" s="701">
        <v>0</v>
      </c>
      <c r="G181" s="702">
        <v>0</v>
      </c>
      <c r="H181" s="704">
        <v>0</v>
      </c>
      <c r="I181" s="701">
        <v>59.344970000000004</v>
      </c>
      <c r="J181" s="702">
        <v>59.344970000000004</v>
      </c>
      <c r="K181" s="712" t="s">
        <v>345</v>
      </c>
    </row>
    <row r="182" spans="1:11" ht="14.4" customHeight="1" thickBot="1" x14ac:dyDescent="0.35">
      <c r="A182" s="722" t="s">
        <v>504</v>
      </c>
      <c r="B182" s="706">
        <v>0</v>
      </c>
      <c r="C182" s="706">
        <v>6.8429099999999998</v>
      </c>
      <c r="D182" s="707">
        <v>6.8429099999999998</v>
      </c>
      <c r="E182" s="708" t="s">
        <v>330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330</v>
      </c>
    </row>
    <row r="183" spans="1:11" ht="14.4" customHeight="1" thickBot="1" x14ac:dyDescent="0.35">
      <c r="A183" s="723" t="s">
        <v>505</v>
      </c>
      <c r="B183" s="701">
        <v>0</v>
      </c>
      <c r="C183" s="701">
        <v>6.8429099999999998</v>
      </c>
      <c r="D183" s="702">
        <v>6.8429099999999998</v>
      </c>
      <c r="E183" s="711" t="s">
        <v>330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330</v>
      </c>
    </row>
    <row r="184" spans="1:11" ht="14.4" customHeight="1" thickBot="1" x14ac:dyDescent="0.35">
      <c r="A184" s="720" t="s">
        <v>506</v>
      </c>
      <c r="B184" s="701">
        <v>0</v>
      </c>
      <c r="C184" s="701">
        <v>9.2000000000000003E-4</v>
      </c>
      <c r="D184" s="702">
        <v>9.2000000000000003E-4</v>
      </c>
      <c r="E184" s="711" t="s">
        <v>330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330</v>
      </c>
    </row>
    <row r="185" spans="1:11" ht="14.4" customHeight="1" thickBot="1" x14ac:dyDescent="0.35">
      <c r="A185" s="721" t="s">
        <v>507</v>
      </c>
      <c r="B185" s="701">
        <v>0</v>
      </c>
      <c r="C185" s="701">
        <v>9.2000000000000003E-4</v>
      </c>
      <c r="D185" s="702">
        <v>9.2000000000000003E-4</v>
      </c>
      <c r="E185" s="711" t="s">
        <v>330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330</v>
      </c>
    </row>
    <row r="186" spans="1:11" ht="14.4" customHeight="1" thickBot="1" x14ac:dyDescent="0.35">
      <c r="A186" s="722" t="s">
        <v>508</v>
      </c>
      <c r="B186" s="706">
        <v>0</v>
      </c>
      <c r="C186" s="706">
        <v>9.2000000000000003E-4</v>
      </c>
      <c r="D186" s="707">
        <v>9.2000000000000003E-4</v>
      </c>
      <c r="E186" s="708" t="s">
        <v>330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330</v>
      </c>
    </row>
    <row r="187" spans="1:11" ht="14.4" customHeight="1" thickBot="1" x14ac:dyDescent="0.35">
      <c r="A187" s="723" t="s">
        <v>509</v>
      </c>
      <c r="B187" s="701">
        <v>0</v>
      </c>
      <c r="C187" s="701">
        <v>9.2000000000000003E-4</v>
      </c>
      <c r="D187" s="702">
        <v>9.2000000000000003E-4</v>
      </c>
      <c r="E187" s="711" t="s">
        <v>330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330</v>
      </c>
    </row>
    <row r="188" spans="1:11" ht="14.4" customHeight="1" thickBot="1" x14ac:dyDescent="0.35">
      <c r="A188" s="719" t="s">
        <v>510</v>
      </c>
      <c r="B188" s="701">
        <v>99661.972541124604</v>
      </c>
      <c r="C188" s="701">
        <v>104527.05894</v>
      </c>
      <c r="D188" s="702">
        <v>4865.0863988754299</v>
      </c>
      <c r="E188" s="703">
        <v>1.0488158750500001</v>
      </c>
      <c r="F188" s="701">
        <v>105354.01279849</v>
      </c>
      <c r="G188" s="702">
        <v>96574.511731949504</v>
      </c>
      <c r="H188" s="704">
        <v>9178.09501000001</v>
      </c>
      <c r="I188" s="701">
        <v>98807.785919999995</v>
      </c>
      <c r="J188" s="702">
        <v>2233.27418805045</v>
      </c>
      <c r="K188" s="705">
        <v>0.937864475167</v>
      </c>
    </row>
    <row r="189" spans="1:11" ht="14.4" customHeight="1" thickBot="1" x14ac:dyDescent="0.35">
      <c r="A189" s="720" t="s">
        <v>511</v>
      </c>
      <c r="B189" s="701">
        <v>99509.953950014504</v>
      </c>
      <c r="C189" s="701">
        <v>104377.54109</v>
      </c>
      <c r="D189" s="702">
        <v>4867.5871399855196</v>
      </c>
      <c r="E189" s="703">
        <v>1.0489155802679999</v>
      </c>
      <c r="F189" s="701">
        <v>105221.106081267</v>
      </c>
      <c r="G189" s="702">
        <v>96452.680574494894</v>
      </c>
      <c r="H189" s="704">
        <v>9137.5702300000103</v>
      </c>
      <c r="I189" s="701">
        <v>98618.520250000001</v>
      </c>
      <c r="J189" s="702">
        <v>2165.8396755051099</v>
      </c>
      <c r="K189" s="705">
        <v>0.93725036661200001</v>
      </c>
    </row>
    <row r="190" spans="1:11" ht="14.4" customHeight="1" thickBot="1" x14ac:dyDescent="0.35">
      <c r="A190" s="721" t="s">
        <v>512</v>
      </c>
      <c r="B190" s="701">
        <v>99509.953950014504</v>
      </c>
      <c r="C190" s="701">
        <v>104377.54109</v>
      </c>
      <c r="D190" s="702">
        <v>4867.5871399855196</v>
      </c>
      <c r="E190" s="703">
        <v>1.0489155802679999</v>
      </c>
      <c r="F190" s="701">
        <v>105221.106081267</v>
      </c>
      <c r="G190" s="702">
        <v>96452.680574494894</v>
      </c>
      <c r="H190" s="704">
        <v>9137.5702300000103</v>
      </c>
      <c r="I190" s="701">
        <v>98618.520250000001</v>
      </c>
      <c r="J190" s="702">
        <v>2165.8396755051099</v>
      </c>
      <c r="K190" s="705">
        <v>0.93725036661200001</v>
      </c>
    </row>
    <row r="191" spans="1:11" ht="14.4" customHeight="1" thickBot="1" x14ac:dyDescent="0.35">
      <c r="A191" s="722" t="s">
        <v>513</v>
      </c>
      <c r="B191" s="706">
        <v>138.075681795316</v>
      </c>
      <c r="C191" s="706">
        <v>156.36788000000001</v>
      </c>
      <c r="D191" s="707">
        <v>18.292198204683</v>
      </c>
      <c r="E191" s="713">
        <v>1.13247950665</v>
      </c>
      <c r="F191" s="706">
        <v>159.591604970936</v>
      </c>
      <c r="G191" s="707">
        <v>146.29230455669199</v>
      </c>
      <c r="H191" s="709">
        <v>4.0173899999999998</v>
      </c>
      <c r="I191" s="706">
        <v>134.48418000000001</v>
      </c>
      <c r="J191" s="707">
        <v>-11.808124556691</v>
      </c>
      <c r="K191" s="714">
        <v>0.84267703194300003</v>
      </c>
    </row>
    <row r="192" spans="1:11" ht="14.4" customHeight="1" thickBot="1" x14ac:dyDescent="0.35">
      <c r="A192" s="723" t="s">
        <v>514</v>
      </c>
      <c r="B192" s="701">
        <v>0.142566451471</v>
      </c>
      <c r="C192" s="701">
        <v>0.41982000000000003</v>
      </c>
      <c r="D192" s="702">
        <v>0.27725354852799999</v>
      </c>
      <c r="E192" s="703">
        <v>2.944732057695</v>
      </c>
      <c r="F192" s="701">
        <v>0.38707934105300001</v>
      </c>
      <c r="G192" s="702">
        <v>0.35482272929800002</v>
      </c>
      <c r="H192" s="704">
        <v>0</v>
      </c>
      <c r="I192" s="701">
        <v>0.46281</v>
      </c>
      <c r="J192" s="702">
        <v>0.107987270701</v>
      </c>
      <c r="K192" s="705">
        <v>1.195646346665</v>
      </c>
    </row>
    <row r="193" spans="1:11" ht="14.4" customHeight="1" thickBot="1" x14ac:dyDescent="0.35">
      <c r="A193" s="723" t="s">
        <v>515</v>
      </c>
      <c r="B193" s="701">
        <v>0</v>
      </c>
      <c r="C193" s="701">
        <v>0.249</v>
      </c>
      <c r="D193" s="702">
        <v>0.249</v>
      </c>
      <c r="E193" s="711" t="s">
        <v>345</v>
      </c>
      <c r="F193" s="701">
        <v>0.20452562988299999</v>
      </c>
      <c r="G193" s="702">
        <v>0.18748182739200001</v>
      </c>
      <c r="H193" s="704">
        <v>0</v>
      </c>
      <c r="I193" s="701">
        <v>0</v>
      </c>
      <c r="J193" s="702">
        <v>-0.18748182739200001</v>
      </c>
      <c r="K193" s="705">
        <v>0</v>
      </c>
    </row>
    <row r="194" spans="1:11" ht="14.4" customHeight="1" thickBot="1" x14ac:dyDescent="0.35">
      <c r="A194" s="723" t="s">
        <v>516</v>
      </c>
      <c r="B194" s="701">
        <v>6.8896436448009997</v>
      </c>
      <c r="C194" s="701">
        <v>2.0869599999999999</v>
      </c>
      <c r="D194" s="702">
        <v>-4.8026836448010002</v>
      </c>
      <c r="E194" s="703">
        <v>0.30291261893799998</v>
      </c>
      <c r="F194" s="701">
        <v>2</v>
      </c>
      <c r="G194" s="702">
        <v>1.833333333333</v>
      </c>
      <c r="H194" s="704">
        <v>0</v>
      </c>
      <c r="I194" s="701">
        <v>0</v>
      </c>
      <c r="J194" s="702">
        <v>-1.833333333333</v>
      </c>
      <c r="K194" s="705">
        <v>0</v>
      </c>
    </row>
    <row r="195" spans="1:11" ht="14.4" customHeight="1" thickBot="1" x14ac:dyDescent="0.35">
      <c r="A195" s="723" t="s">
        <v>517</v>
      </c>
      <c r="B195" s="701">
        <v>81.666220569269996</v>
      </c>
      <c r="C195" s="701">
        <v>122.37402</v>
      </c>
      <c r="D195" s="702">
        <v>40.707799430728997</v>
      </c>
      <c r="E195" s="703">
        <v>1.498465572999</v>
      </c>
      <c r="F195" s="701">
        <v>124</v>
      </c>
      <c r="G195" s="702">
        <v>113.666666666667</v>
      </c>
      <c r="H195" s="704">
        <v>0</v>
      </c>
      <c r="I195" s="701">
        <v>112.09059999999999</v>
      </c>
      <c r="J195" s="702">
        <v>-1.5760666666659999</v>
      </c>
      <c r="K195" s="705">
        <v>0.903956451612</v>
      </c>
    </row>
    <row r="196" spans="1:11" ht="14.4" customHeight="1" thickBot="1" x14ac:dyDescent="0.35">
      <c r="A196" s="723" t="s">
        <v>518</v>
      </c>
      <c r="B196" s="701">
        <v>49.377251129773001</v>
      </c>
      <c r="C196" s="701">
        <v>31.23808</v>
      </c>
      <c r="D196" s="702">
        <v>-18.139171129773001</v>
      </c>
      <c r="E196" s="703">
        <v>0.63264113099099994</v>
      </c>
      <c r="F196" s="701">
        <v>33</v>
      </c>
      <c r="G196" s="702">
        <v>30.25</v>
      </c>
      <c r="H196" s="704">
        <v>4.0173899999999998</v>
      </c>
      <c r="I196" s="701">
        <v>21.930769999999999</v>
      </c>
      <c r="J196" s="702">
        <v>-8.3192299999999992</v>
      </c>
      <c r="K196" s="705">
        <v>0.664568787878</v>
      </c>
    </row>
    <row r="197" spans="1:11" ht="14.4" customHeight="1" thickBot="1" x14ac:dyDescent="0.35">
      <c r="A197" s="722" t="s">
        <v>519</v>
      </c>
      <c r="B197" s="706">
        <v>191.872488874422</v>
      </c>
      <c r="C197" s="706">
        <v>181.36107000000001</v>
      </c>
      <c r="D197" s="707">
        <v>-10.511418874422001</v>
      </c>
      <c r="E197" s="713">
        <v>0.94521664394799998</v>
      </c>
      <c r="F197" s="706">
        <v>297.790388668525</v>
      </c>
      <c r="G197" s="707">
        <v>272.97452294614698</v>
      </c>
      <c r="H197" s="709">
        <v>23.892330000000001</v>
      </c>
      <c r="I197" s="706">
        <v>98.916849999999997</v>
      </c>
      <c r="J197" s="707">
        <v>-174.05767294614699</v>
      </c>
      <c r="K197" s="714">
        <v>0.33216938411699998</v>
      </c>
    </row>
    <row r="198" spans="1:11" ht="14.4" customHeight="1" thickBot="1" x14ac:dyDescent="0.35">
      <c r="A198" s="723" t="s">
        <v>520</v>
      </c>
      <c r="B198" s="701">
        <v>185.00001854970199</v>
      </c>
      <c r="C198" s="701">
        <v>171.96727000000001</v>
      </c>
      <c r="D198" s="702">
        <v>-13.032748549700999</v>
      </c>
      <c r="E198" s="703">
        <v>0.92955271760500002</v>
      </c>
      <c r="F198" s="701">
        <v>293.644048905587</v>
      </c>
      <c r="G198" s="702">
        <v>269.17371149678797</v>
      </c>
      <c r="H198" s="704">
        <v>23.892330000000001</v>
      </c>
      <c r="I198" s="701">
        <v>98.598950000000002</v>
      </c>
      <c r="J198" s="702">
        <v>-170.574761496788</v>
      </c>
      <c r="K198" s="705">
        <v>0.33577710962399998</v>
      </c>
    </row>
    <row r="199" spans="1:11" ht="14.4" customHeight="1" thickBot="1" x14ac:dyDescent="0.35">
      <c r="A199" s="723" t="s">
        <v>521</v>
      </c>
      <c r="B199" s="701">
        <v>6.8724703247200001</v>
      </c>
      <c r="C199" s="701">
        <v>9.3938000000000006</v>
      </c>
      <c r="D199" s="702">
        <v>2.521329675279</v>
      </c>
      <c r="E199" s="703">
        <v>1.3668738541080001</v>
      </c>
      <c r="F199" s="701">
        <v>4.146339762937</v>
      </c>
      <c r="G199" s="702">
        <v>3.8008114493590002</v>
      </c>
      <c r="H199" s="704">
        <v>0</v>
      </c>
      <c r="I199" s="701">
        <v>0.31790000000000002</v>
      </c>
      <c r="J199" s="702">
        <v>-3.4829114493589999</v>
      </c>
      <c r="K199" s="705">
        <v>7.6670031442999997E-2</v>
      </c>
    </row>
    <row r="200" spans="1:11" ht="14.4" customHeight="1" thickBot="1" x14ac:dyDescent="0.35">
      <c r="A200" s="722" t="s">
        <v>522</v>
      </c>
      <c r="B200" s="706">
        <v>26.995837406568999</v>
      </c>
      <c r="C200" s="706">
        <v>326.96769999999998</v>
      </c>
      <c r="D200" s="707">
        <v>299.97186259342999</v>
      </c>
      <c r="E200" s="713">
        <v>12.111782089798</v>
      </c>
      <c r="F200" s="706">
        <v>38.274301167944003</v>
      </c>
      <c r="G200" s="707">
        <v>35.084776070615</v>
      </c>
      <c r="H200" s="709">
        <v>0.92322000000000004</v>
      </c>
      <c r="I200" s="706">
        <v>67.776349999999994</v>
      </c>
      <c r="J200" s="707">
        <v>32.691573929383999</v>
      </c>
      <c r="K200" s="714">
        <v>1.77080568245</v>
      </c>
    </row>
    <row r="201" spans="1:11" ht="14.4" customHeight="1" thickBot="1" x14ac:dyDescent="0.35">
      <c r="A201" s="723" t="s">
        <v>523</v>
      </c>
      <c r="B201" s="701">
        <v>2.9958350001220002</v>
      </c>
      <c r="C201" s="701">
        <v>1.78718</v>
      </c>
      <c r="D201" s="702">
        <v>-1.208655000122</v>
      </c>
      <c r="E201" s="703">
        <v>0.59655488367200005</v>
      </c>
      <c r="F201" s="701">
        <v>5.2743011679440004</v>
      </c>
      <c r="G201" s="702">
        <v>4.8347760706149998</v>
      </c>
      <c r="H201" s="704">
        <v>0.28977999999999998</v>
      </c>
      <c r="I201" s="701">
        <v>3.2571500000000002</v>
      </c>
      <c r="J201" s="702">
        <v>-1.577626070615</v>
      </c>
      <c r="K201" s="705">
        <v>0.617551007476</v>
      </c>
    </row>
    <row r="202" spans="1:11" ht="14.4" customHeight="1" thickBot="1" x14ac:dyDescent="0.35">
      <c r="A202" s="723" t="s">
        <v>524</v>
      </c>
      <c r="B202" s="701">
        <v>24.000002406446999</v>
      </c>
      <c r="C202" s="701">
        <v>325.18052</v>
      </c>
      <c r="D202" s="702">
        <v>301.180517593552</v>
      </c>
      <c r="E202" s="703">
        <v>13.549186974774001</v>
      </c>
      <c r="F202" s="701">
        <v>33</v>
      </c>
      <c r="G202" s="702">
        <v>30.25</v>
      </c>
      <c r="H202" s="704">
        <v>0.63344</v>
      </c>
      <c r="I202" s="701">
        <v>64.519199999999998</v>
      </c>
      <c r="J202" s="702">
        <v>34.269199999999998</v>
      </c>
      <c r="K202" s="705">
        <v>1.9551272727269999</v>
      </c>
    </row>
    <row r="203" spans="1:11" ht="14.4" customHeight="1" thickBot="1" x14ac:dyDescent="0.35">
      <c r="A203" s="722" t="s">
        <v>525</v>
      </c>
      <c r="B203" s="706">
        <v>0</v>
      </c>
      <c r="C203" s="706">
        <v>-21.277899999999999</v>
      </c>
      <c r="D203" s="707">
        <v>-21.277899999999999</v>
      </c>
      <c r="E203" s="708" t="s">
        <v>330</v>
      </c>
      <c r="F203" s="706">
        <v>0</v>
      </c>
      <c r="G203" s="707">
        <v>0</v>
      </c>
      <c r="H203" s="709">
        <v>0</v>
      </c>
      <c r="I203" s="706">
        <v>-29.58588</v>
      </c>
      <c r="J203" s="707">
        <v>-29.58588</v>
      </c>
      <c r="K203" s="710" t="s">
        <v>330</v>
      </c>
    </row>
    <row r="204" spans="1:11" ht="14.4" customHeight="1" thickBot="1" x14ac:dyDescent="0.35">
      <c r="A204" s="723" t="s">
        <v>526</v>
      </c>
      <c r="B204" s="701">
        <v>0</v>
      </c>
      <c r="C204" s="701">
        <v>-21.277899999999999</v>
      </c>
      <c r="D204" s="702">
        <v>-21.277899999999999</v>
      </c>
      <c r="E204" s="711" t="s">
        <v>330</v>
      </c>
      <c r="F204" s="701">
        <v>0</v>
      </c>
      <c r="G204" s="702">
        <v>0</v>
      </c>
      <c r="H204" s="704">
        <v>0</v>
      </c>
      <c r="I204" s="701">
        <v>-29.58588</v>
      </c>
      <c r="J204" s="702">
        <v>-29.58588</v>
      </c>
      <c r="K204" s="712" t="s">
        <v>330</v>
      </c>
    </row>
    <row r="205" spans="1:11" ht="14.4" customHeight="1" thickBot="1" x14ac:dyDescent="0.35">
      <c r="A205" s="722" t="s">
        <v>527</v>
      </c>
      <c r="B205" s="706">
        <v>0</v>
      </c>
      <c r="C205" s="706">
        <v>0.46710000000000002</v>
      </c>
      <c r="D205" s="707">
        <v>0.46710000000000002</v>
      </c>
      <c r="E205" s="708" t="s">
        <v>345</v>
      </c>
      <c r="F205" s="706">
        <v>0.44978645976100001</v>
      </c>
      <c r="G205" s="707">
        <v>0.41230425478100002</v>
      </c>
      <c r="H205" s="709">
        <v>0</v>
      </c>
      <c r="I205" s="706">
        <v>0</v>
      </c>
      <c r="J205" s="707">
        <v>-0.41230425478100002</v>
      </c>
      <c r="K205" s="714">
        <v>0</v>
      </c>
    </row>
    <row r="206" spans="1:11" ht="14.4" customHeight="1" thickBot="1" x14ac:dyDescent="0.35">
      <c r="A206" s="723" t="s">
        <v>528</v>
      </c>
      <c r="B206" s="701">
        <v>0</v>
      </c>
      <c r="C206" s="701">
        <v>0.46710000000000002</v>
      </c>
      <c r="D206" s="702">
        <v>0.46710000000000002</v>
      </c>
      <c r="E206" s="711" t="s">
        <v>345</v>
      </c>
      <c r="F206" s="701">
        <v>0.44978645976100001</v>
      </c>
      <c r="G206" s="702">
        <v>0.41230425478100002</v>
      </c>
      <c r="H206" s="704">
        <v>0</v>
      </c>
      <c r="I206" s="701">
        <v>0</v>
      </c>
      <c r="J206" s="702">
        <v>-0.41230425478100002</v>
      </c>
      <c r="K206" s="705">
        <v>0</v>
      </c>
    </row>
    <row r="207" spans="1:11" ht="14.4" customHeight="1" thickBot="1" x14ac:dyDescent="0.35">
      <c r="A207" s="722" t="s">
        <v>529</v>
      </c>
      <c r="B207" s="706">
        <v>99153.009941938202</v>
      </c>
      <c r="C207" s="706">
        <v>99225.05528</v>
      </c>
      <c r="D207" s="707">
        <v>72.045338061826996</v>
      </c>
      <c r="E207" s="713">
        <v>1.0007266076750001</v>
      </c>
      <c r="F207" s="706">
        <v>104725</v>
      </c>
      <c r="G207" s="707">
        <v>95997.916666666701</v>
      </c>
      <c r="H207" s="709">
        <v>8992.2718900000109</v>
      </c>
      <c r="I207" s="706">
        <v>96027.87745</v>
      </c>
      <c r="J207" s="707">
        <v>29.960783333342999</v>
      </c>
      <c r="K207" s="714">
        <v>0.91695275674300003</v>
      </c>
    </row>
    <row r="208" spans="1:11" ht="14.4" customHeight="1" thickBot="1" x14ac:dyDescent="0.35">
      <c r="A208" s="723" t="s">
        <v>530</v>
      </c>
      <c r="B208" s="701">
        <v>48489.0048619269</v>
      </c>
      <c r="C208" s="701">
        <v>43135.35757</v>
      </c>
      <c r="D208" s="702">
        <v>-5353.6472919269099</v>
      </c>
      <c r="E208" s="703">
        <v>0.88959048948899999</v>
      </c>
      <c r="F208" s="701">
        <v>50623</v>
      </c>
      <c r="G208" s="702">
        <v>46404.416666666701</v>
      </c>
      <c r="H208" s="704">
        <v>3160.3507100000002</v>
      </c>
      <c r="I208" s="701">
        <v>40529.968390000002</v>
      </c>
      <c r="J208" s="702">
        <v>-5874.4482766666597</v>
      </c>
      <c r="K208" s="705">
        <v>0.80062359777100001</v>
      </c>
    </row>
    <row r="209" spans="1:11" ht="14.4" customHeight="1" thickBot="1" x14ac:dyDescent="0.35">
      <c r="A209" s="723" t="s">
        <v>531</v>
      </c>
      <c r="B209" s="701">
        <v>50664.005080011302</v>
      </c>
      <c r="C209" s="701">
        <v>56089.69771</v>
      </c>
      <c r="D209" s="702">
        <v>5425.69262998874</v>
      </c>
      <c r="E209" s="703">
        <v>1.107091664415</v>
      </c>
      <c r="F209" s="701">
        <v>54102</v>
      </c>
      <c r="G209" s="702">
        <v>49593.5</v>
      </c>
      <c r="H209" s="704">
        <v>5831.9211800000003</v>
      </c>
      <c r="I209" s="701">
        <v>55497.909059999998</v>
      </c>
      <c r="J209" s="702">
        <v>5904.40906000001</v>
      </c>
      <c r="K209" s="705">
        <v>1.0258014317399999</v>
      </c>
    </row>
    <row r="210" spans="1:11" ht="14.4" customHeight="1" thickBot="1" x14ac:dyDescent="0.35">
      <c r="A210" s="722" t="s">
        <v>532</v>
      </c>
      <c r="B210" s="706">
        <v>0</v>
      </c>
      <c r="C210" s="706">
        <v>4508.5999599999996</v>
      </c>
      <c r="D210" s="707">
        <v>4508.5999599999996</v>
      </c>
      <c r="E210" s="708" t="s">
        <v>330</v>
      </c>
      <c r="F210" s="706">
        <v>0</v>
      </c>
      <c r="G210" s="707">
        <v>0</v>
      </c>
      <c r="H210" s="709">
        <v>116.4654</v>
      </c>
      <c r="I210" s="706">
        <v>2319.0513000000001</v>
      </c>
      <c r="J210" s="707">
        <v>2319.0513000000001</v>
      </c>
      <c r="K210" s="710" t="s">
        <v>330</v>
      </c>
    </row>
    <row r="211" spans="1:11" ht="14.4" customHeight="1" thickBot="1" x14ac:dyDescent="0.35">
      <c r="A211" s="723" t="s">
        <v>533</v>
      </c>
      <c r="B211" s="701">
        <v>0</v>
      </c>
      <c r="C211" s="701">
        <v>617.57731999999999</v>
      </c>
      <c r="D211" s="702">
        <v>617.57731999999999</v>
      </c>
      <c r="E211" s="711" t="s">
        <v>330</v>
      </c>
      <c r="F211" s="701">
        <v>0</v>
      </c>
      <c r="G211" s="702">
        <v>0</v>
      </c>
      <c r="H211" s="704">
        <v>0</v>
      </c>
      <c r="I211" s="701">
        <v>1816.27253</v>
      </c>
      <c r="J211" s="702">
        <v>1816.27253</v>
      </c>
      <c r="K211" s="712" t="s">
        <v>330</v>
      </c>
    </row>
    <row r="212" spans="1:11" ht="14.4" customHeight="1" thickBot="1" x14ac:dyDescent="0.35">
      <c r="A212" s="723" t="s">
        <v>534</v>
      </c>
      <c r="B212" s="701">
        <v>0</v>
      </c>
      <c r="C212" s="701">
        <v>3891.0226400000001</v>
      </c>
      <c r="D212" s="702">
        <v>3891.0226400000001</v>
      </c>
      <c r="E212" s="711" t="s">
        <v>330</v>
      </c>
      <c r="F212" s="701">
        <v>0</v>
      </c>
      <c r="G212" s="702">
        <v>0</v>
      </c>
      <c r="H212" s="704">
        <v>116.4654</v>
      </c>
      <c r="I212" s="701">
        <v>502.77877000000001</v>
      </c>
      <c r="J212" s="702">
        <v>502.77877000000001</v>
      </c>
      <c r="K212" s="712" t="s">
        <v>330</v>
      </c>
    </row>
    <row r="213" spans="1:11" ht="14.4" customHeight="1" thickBot="1" x14ac:dyDescent="0.35">
      <c r="A213" s="720" t="s">
        <v>535</v>
      </c>
      <c r="B213" s="701">
        <v>95.265995928590002</v>
      </c>
      <c r="C213" s="701">
        <v>149.51785000000001</v>
      </c>
      <c r="D213" s="702">
        <v>54.251854071408999</v>
      </c>
      <c r="E213" s="703">
        <v>1.5694776351469999</v>
      </c>
      <c r="F213" s="701">
        <v>132.90671722325001</v>
      </c>
      <c r="G213" s="702">
        <v>121.831157454646</v>
      </c>
      <c r="H213" s="704">
        <v>7.0247799999999998</v>
      </c>
      <c r="I213" s="701">
        <v>122.26567</v>
      </c>
      <c r="J213" s="702">
        <v>0.43451254535299999</v>
      </c>
      <c r="K213" s="705">
        <v>0.91993597129100002</v>
      </c>
    </row>
    <row r="214" spans="1:11" ht="14.4" customHeight="1" thickBot="1" x14ac:dyDescent="0.35">
      <c r="A214" s="721" t="s">
        <v>536</v>
      </c>
      <c r="B214" s="701">
        <v>0</v>
      </c>
      <c r="C214" s="701">
        <v>7.3894500000000001</v>
      </c>
      <c r="D214" s="702">
        <v>7.3894500000000001</v>
      </c>
      <c r="E214" s="711" t="s">
        <v>330</v>
      </c>
      <c r="F214" s="701">
        <v>0</v>
      </c>
      <c r="G214" s="702">
        <v>0</v>
      </c>
      <c r="H214" s="704">
        <v>0</v>
      </c>
      <c r="I214" s="701">
        <v>59</v>
      </c>
      <c r="J214" s="702">
        <v>59</v>
      </c>
      <c r="K214" s="712" t="s">
        <v>330</v>
      </c>
    </row>
    <row r="215" spans="1:11" ht="14.4" customHeight="1" thickBot="1" x14ac:dyDescent="0.35">
      <c r="A215" s="722" t="s">
        <v>537</v>
      </c>
      <c r="B215" s="706">
        <v>0</v>
      </c>
      <c r="C215" s="706">
        <v>7.3894500000000001</v>
      </c>
      <c r="D215" s="707">
        <v>7.3894500000000001</v>
      </c>
      <c r="E215" s="708" t="s">
        <v>330</v>
      </c>
      <c r="F215" s="706">
        <v>0</v>
      </c>
      <c r="G215" s="707">
        <v>0</v>
      </c>
      <c r="H215" s="709">
        <v>0</v>
      </c>
      <c r="I215" s="706">
        <v>0</v>
      </c>
      <c r="J215" s="707">
        <v>0</v>
      </c>
      <c r="K215" s="710" t="s">
        <v>330</v>
      </c>
    </row>
    <row r="216" spans="1:11" ht="14.4" customHeight="1" thickBot="1" x14ac:dyDescent="0.35">
      <c r="A216" s="723" t="s">
        <v>538</v>
      </c>
      <c r="B216" s="701">
        <v>0</v>
      </c>
      <c r="C216" s="701">
        <v>7.3894500000000001</v>
      </c>
      <c r="D216" s="702">
        <v>7.3894500000000001</v>
      </c>
      <c r="E216" s="711" t="s">
        <v>330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330</v>
      </c>
    </row>
    <row r="217" spans="1:11" ht="14.4" customHeight="1" thickBot="1" x14ac:dyDescent="0.35">
      <c r="A217" s="722" t="s">
        <v>539</v>
      </c>
      <c r="B217" s="706">
        <v>0</v>
      </c>
      <c r="C217" s="706">
        <v>0</v>
      </c>
      <c r="D217" s="707">
        <v>0</v>
      </c>
      <c r="E217" s="713">
        <v>1</v>
      </c>
      <c r="F217" s="706">
        <v>0</v>
      </c>
      <c r="G217" s="707">
        <v>0</v>
      </c>
      <c r="H217" s="709">
        <v>0</v>
      </c>
      <c r="I217" s="706">
        <v>59</v>
      </c>
      <c r="J217" s="707">
        <v>59</v>
      </c>
      <c r="K217" s="710" t="s">
        <v>345</v>
      </c>
    </row>
    <row r="218" spans="1:11" ht="14.4" customHeight="1" thickBot="1" x14ac:dyDescent="0.35">
      <c r="A218" s="723" t="s">
        <v>540</v>
      </c>
      <c r="B218" s="701">
        <v>0</v>
      </c>
      <c r="C218" s="701">
        <v>0</v>
      </c>
      <c r="D218" s="702">
        <v>0</v>
      </c>
      <c r="E218" s="703">
        <v>1</v>
      </c>
      <c r="F218" s="701">
        <v>0</v>
      </c>
      <c r="G218" s="702">
        <v>0</v>
      </c>
      <c r="H218" s="704">
        <v>0</v>
      </c>
      <c r="I218" s="701">
        <v>59</v>
      </c>
      <c r="J218" s="702">
        <v>59</v>
      </c>
      <c r="K218" s="712" t="s">
        <v>345</v>
      </c>
    </row>
    <row r="219" spans="1:11" ht="14.4" customHeight="1" thickBot="1" x14ac:dyDescent="0.35">
      <c r="A219" s="726" t="s">
        <v>541</v>
      </c>
      <c r="B219" s="706">
        <v>95.265995928590002</v>
      </c>
      <c r="C219" s="706">
        <v>142.1284</v>
      </c>
      <c r="D219" s="707">
        <v>46.862404071409003</v>
      </c>
      <c r="E219" s="713">
        <v>1.491911133816</v>
      </c>
      <c r="F219" s="706">
        <v>132.90671722325001</v>
      </c>
      <c r="G219" s="707">
        <v>121.831157454646</v>
      </c>
      <c r="H219" s="709">
        <v>7.0247799999999998</v>
      </c>
      <c r="I219" s="706">
        <v>63.26567</v>
      </c>
      <c r="J219" s="707">
        <v>-58.565487454645996</v>
      </c>
      <c r="K219" s="714">
        <v>0.47601559440899999</v>
      </c>
    </row>
    <row r="220" spans="1:11" ht="14.4" customHeight="1" thickBot="1" x14ac:dyDescent="0.35">
      <c r="A220" s="722" t="s">
        <v>542</v>
      </c>
      <c r="B220" s="706">
        <v>0</v>
      </c>
      <c r="C220" s="706">
        <v>-6.7000000000000002E-4</v>
      </c>
      <c r="D220" s="707">
        <v>-6.7000000000000002E-4</v>
      </c>
      <c r="E220" s="708" t="s">
        <v>330</v>
      </c>
      <c r="F220" s="706">
        <v>0</v>
      </c>
      <c r="G220" s="707">
        <v>0</v>
      </c>
      <c r="H220" s="709">
        <v>-5.0000000000000097E-5</v>
      </c>
      <c r="I220" s="706">
        <v>9.7999999999999997E-4</v>
      </c>
      <c r="J220" s="707">
        <v>9.7999999999999997E-4</v>
      </c>
      <c r="K220" s="710" t="s">
        <v>330</v>
      </c>
    </row>
    <row r="221" spans="1:11" ht="14.4" customHeight="1" thickBot="1" x14ac:dyDescent="0.35">
      <c r="A221" s="723" t="s">
        <v>543</v>
      </c>
      <c r="B221" s="701">
        <v>0</v>
      </c>
      <c r="C221" s="701">
        <v>-6.7000000000000002E-4</v>
      </c>
      <c r="D221" s="702">
        <v>-6.7000000000000002E-4</v>
      </c>
      <c r="E221" s="711" t="s">
        <v>330</v>
      </c>
      <c r="F221" s="701">
        <v>0</v>
      </c>
      <c r="G221" s="702">
        <v>0</v>
      </c>
      <c r="H221" s="704">
        <v>-5.0000000000000097E-5</v>
      </c>
      <c r="I221" s="701">
        <v>9.7999999999999997E-4</v>
      </c>
      <c r="J221" s="702">
        <v>9.7999999999999997E-4</v>
      </c>
      <c r="K221" s="712" t="s">
        <v>330</v>
      </c>
    </row>
    <row r="222" spans="1:11" ht="14.4" customHeight="1" thickBot="1" x14ac:dyDescent="0.35">
      <c r="A222" s="722" t="s">
        <v>544</v>
      </c>
      <c r="B222" s="706">
        <v>95.265995928590002</v>
      </c>
      <c r="C222" s="706">
        <v>140.62907000000001</v>
      </c>
      <c r="D222" s="707">
        <v>45.363074071409002</v>
      </c>
      <c r="E222" s="713">
        <v>1.476172779481</v>
      </c>
      <c r="F222" s="706">
        <v>132.90671722325001</v>
      </c>
      <c r="G222" s="707">
        <v>121.831157454646</v>
      </c>
      <c r="H222" s="709">
        <v>7.0248299999999997</v>
      </c>
      <c r="I222" s="706">
        <v>63.264690000000002</v>
      </c>
      <c r="J222" s="707">
        <v>-58.566467454646002</v>
      </c>
      <c r="K222" s="714">
        <v>0.47600822081600003</v>
      </c>
    </row>
    <row r="223" spans="1:11" ht="14.4" customHeight="1" thickBot="1" x14ac:dyDescent="0.35">
      <c r="A223" s="723" t="s">
        <v>545</v>
      </c>
      <c r="B223" s="701">
        <v>0.417232471454</v>
      </c>
      <c r="C223" s="701">
        <v>0.1</v>
      </c>
      <c r="D223" s="702">
        <v>-0.31723247145400002</v>
      </c>
      <c r="E223" s="703">
        <v>0.239674538396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330</v>
      </c>
    </row>
    <row r="224" spans="1:11" ht="14.4" customHeight="1" thickBot="1" x14ac:dyDescent="0.35">
      <c r="A224" s="723" t="s">
        <v>546</v>
      </c>
      <c r="B224" s="701">
        <v>76.262613671001006</v>
      </c>
      <c r="C224" s="701">
        <v>49</v>
      </c>
      <c r="D224" s="702">
        <v>-27.262613671000999</v>
      </c>
      <c r="E224" s="703">
        <v>0.64251666237600003</v>
      </c>
      <c r="F224" s="701">
        <v>48.510409900836002</v>
      </c>
      <c r="G224" s="702">
        <v>44.467875742433002</v>
      </c>
      <c r="H224" s="704">
        <v>0</v>
      </c>
      <c r="I224" s="701">
        <v>0</v>
      </c>
      <c r="J224" s="702">
        <v>-44.467875742433002</v>
      </c>
      <c r="K224" s="705">
        <v>0</v>
      </c>
    </row>
    <row r="225" spans="1:11" ht="14.4" customHeight="1" thickBot="1" x14ac:dyDescent="0.35">
      <c r="A225" s="723" t="s">
        <v>547</v>
      </c>
      <c r="B225" s="701">
        <v>18.586149786134001</v>
      </c>
      <c r="C225" s="701">
        <v>91.529070000000004</v>
      </c>
      <c r="D225" s="702">
        <v>72.942920213864994</v>
      </c>
      <c r="E225" s="703">
        <v>4.9245847608669999</v>
      </c>
      <c r="F225" s="701">
        <v>84.396307322414003</v>
      </c>
      <c r="G225" s="702">
        <v>77.363281712212995</v>
      </c>
      <c r="H225" s="704">
        <v>7.0248299999999997</v>
      </c>
      <c r="I225" s="701">
        <v>63.264690000000002</v>
      </c>
      <c r="J225" s="702">
        <v>-14.098591712213</v>
      </c>
      <c r="K225" s="705">
        <v>0.74961443227900004</v>
      </c>
    </row>
    <row r="226" spans="1:11" ht="14.4" customHeight="1" thickBot="1" x14ac:dyDescent="0.35">
      <c r="A226" s="722" t="s">
        <v>548</v>
      </c>
      <c r="B226" s="706">
        <v>0</v>
      </c>
      <c r="C226" s="706">
        <v>1.5</v>
      </c>
      <c r="D226" s="707">
        <v>1.5</v>
      </c>
      <c r="E226" s="708" t="s">
        <v>345</v>
      </c>
      <c r="F226" s="706">
        <v>0</v>
      </c>
      <c r="G226" s="707">
        <v>0</v>
      </c>
      <c r="H226" s="709">
        <v>0</v>
      </c>
      <c r="I226" s="706">
        <v>0</v>
      </c>
      <c r="J226" s="707">
        <v>0</v>
      </c>
      <c r="K226" s="710" t="s">
        <v>330</v>
      </c>
    </row>
    <row r="227" spans="1:11" ht="14.4" customHeight="1" thickBot="1" x14ac:dyDescent="0.35">
      <c r="A227" s="723" t="s">
        <v>549</v>
      </c>
      <c r="B227" s="701">
        <v>0</v>
      </c>
      <c r="C227" s="701">
        <v>1.5</v>
      </c>
      <c r="D227" s="702">
        <v>1.5</v>
      </c>
      <c r="E227" s="711" t="s">
        <v>345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330</v>
      </c>
    </row>
    <row r="228" spans="1:11" ht="14.4" customHeight="1" thickBot="1" x14ac:dyDescent="0.35">
      <c r="A228" s="720" t="s">
        <v>550</v>
      </c>
      <c r="B228" s="701">
        <v>56.752595181491998</v>
      </c>
      <c r="C228" s="701">
        <v>0</v>
      </c>
      <c r="D228" s="702">
        <v>-56.752595181491998</v>
      </c>
      <c r="E228" s="703">
        <v>0</v>
      </c>
      <c r="F228" s="701">
        <v>0</v>
      </c>
      <c r="G228" s="702">
        <v>0</v>
      </c>
      <c r="H228" s="704">
        <v>33.5</v>
      </c>
      <c r="I228" s="701">
        <v>67</v>
      </c>
      <c r="J228" s="702">
        <v>67</v>
      </c>
      <c r="K228" s="712" t="s">
        <v>345</v>
      </c>
    </row>
    <row r="229" spans="1:11" ht="14.4" customHeight="1" thickBot="1" x14ac:dyDescent="0.35">
      <c r="A229" s="726" t="s">
        <v>551</v>
      </c>
      <c r="B229" s="706">
        <v>56.752595181491998</v>
      </c>
      <c r="C229" s="706">
        <v>0</v>
      </c>
      <c r="D229" s="707">
        <v>-56.752595181491998</v>
      </c>
      <c r="E229" s="713">
        <v>0</v>
      </c>
      <c r="F229" s="706">
        <v>0</v>
      </c>
      <c r="G229" s="707">
        <v>0</v>
      </c>
      <c r="H229" s="709">
        <v>33.5</v>
      </c>
      <c r="I229" s="706">
        <v>67</v>
      </c>
      <c r="J229" s="707">
        <v>67</v>
      </c>
      <c r="K229" s="710" t="s">
        <v>345</v>
      </c>
    </row>
    <row r="230" spans="1:11" ht="14.4" customHeight="1" thickBot="1" x14ac:dyDescent="0.35">
      <c r="A230" s="722" t="s">
        <v>552</v>
      </c>
      <c r="B230" s="706">
        <v>56.752595181491998</v>
      </c>
      <c r="C230" s="706">
        <v>0</v>
      </c>
      <c r="D230" s="707">
        <v>-56.752595181491998</v>
      </c>
      <c r="E230" s="713">
        <v>0</v>
      </c>
      <c r="F230" s="706">
        <v>0</v>
      </c>
      <c r="G230" s="707">
        <v>0</v>
      </c>
      <c r="H230" s="709">
        <v>33.5</v>
      </c>
      <c r="I230" s="706">
        <v>67</v>
      </c>
      <c r="J230" s="707">
        <v>67</v>
      </c>
      <c r="K230" s="710" t="s">
        <v>345</v>
      </c>
    </row>
    <row r="231" spans="1:11" ht="14.4" customHeight="1" thickBot="1" x14ac:dyDescent="0.35">
      <c r="A231" s="723" t="s">
        <v>553</v>
      </c>
      <c r="B231" s="701">
        <v>56.752595181491998</v>
      </c>
      <c r="C231" s="701">
        <v>0</v>
      </c>
      <c r="D231" s="702">
        <v>-56.752595181491998</v>
      </c>
      <c r="E231" s="703">
        <v>0</v>
      </c>
      <c r="F231" s="701">
        <v>0</v>
      </c>
      <c r="G231" s="702">
        <v>0</v>
      </c>
      <c r="H231" s="704">
        <v>33.5</v>
      </c>
      <c r="I231" s="701">
        <v>67</v>
      </c>
      <c r="J231" s="702">
        <v>67</v>
      </c>
      <c r="K231" s="712" t="s">
        <v>345</v>
      </c>
    </row>
    <row r="232" spans="1:11" ht="14.4" customHeight="1" thickBot="1" x14ac:dyDescent="0.35">
      <c r="A232" s="719" t="s">
        <v>554</v>
      </c>
      <c r="B232" s="701">
        <v>12937.139769088801</v>
      </c>
      <c r="C232" s="701">
        <v>15029.446</v>
      </c>
      <c r="D232" s="702">
        <v>2092.3062309112001</v>
      </c>
      <c r="E232" s="703">
        <v>1.1617286562760001</v>
      </c>
      <c r="F232" s="701">
        <v>12859.8361552152</v>
      </c>
      <c r="G232" s="702">
        <v>11788.183142280601</v>
      </c>
      <c r="H232" s="704">
        <v>1362.83323</v>
      </c>
      <c r="I232" s="701">
        <v>14803.87487</v>
      </c>
      <c r="J232" s="702">
        <v>3015.6917277194002</v>
      </c>
      <c r="K232" s="705">
        <v>1.1511713439669999</v>
      </c>
    </row>
    <row r="233" spans="1:11" ht="14.4" customHeight="1" thickBot="1" x14ac:dyDescent="0.35">
      <c r="A233" s="724" t="s">
        <v>555</v>
      </c>
      <c r="B233" s="706">
        <v>12937.139769088801</v>
      </c>
      <c r="C233" s="706">
        <v>15029.446</v>
      </c>
      <c r="D233" s="707">
        <v>2092.3062309112001</v>
      </c>
      <c r="E233" s="713">
        <v>1.1617286562760001</v>
      </c>
      <c r="F233" s="706">
        <v>12859.8361552152</v>
      </c>
      <c r="G233" s="707">
        <v>11788.183142280601</v>
      </c>
      <c r="H233" s="709">
        <v>1362.83323</v>
      </c>
      <c r="I233" s="706">
        <v>14803.87487</v>
      </c>
      <c r="J233" s="707">
        <v>3015.6917277194002</v>
      </c>
      <c r="K233" s="714">
        <v>1.1511713439669999</v>
      </c>
    </row>
    <row r="234" spans="1:11" ht="14.4" customHeight="1" thickBot="1" x14ac:dyDescent="0.35">
      <c r="A234" s="726" t="s">
        <v>54</v>
      </c>
      <c r="B234" s="706">
        <v>12937.139769088801</v>
      </c>
      <c r="C234" s="706">
        <v>15029.446</v>
      </c>
      <c r="D234" s="707">
        <v>2092.3062309112001</v>
      </c>
      <c r="E234" s="713">
        <v>1.1617286562760001</v>
      </c>
      <c r="F234" s="706">
        <v>12859.8361552152</v>
      </c>
      <c r="G234" s="707">
        <v>11788.183142280601</v>
      </c>
      <c r="H234" s="709">
        <v>1362.83323</v>
      </c>
      <c r="I234" s="706">
        <v>14803.87487</v>
      </c>
      <c r="J234" s="707">
        <v>3015.6917277194002</v>
      </c>
      <c r="K234" s="714">
        <v>1.1511713439669999</v>
      </c>
    </row>
    <row r="235" spans="1:11" ht="14.4" customHeight="1" thickBot="1" x14ac:dyDescent="0.35">
      <c r="A235" s="725" t="s">
        <v>556</v>
      </c>
      <c r="B235" s="701">
        <v>0</v>
      </c>
      <c r="C235" s="701">
        <v>0</v>
      </c>
      <c r="D235" s="702">
        <v>0</v>
      </c>
      <c r="E235" s="703">
        <v>1</v>
      </c>
      <c r="F235" s="701">
        <v>500.65999368124199</v>
      </c>
      <c r="G235" s="702">
        <v>458.93832754113902</v>
      </c>
      <c r="H235" s="704">
        <v>48.551780000000001</v>
      </c>
      <c r="I235" s="701">
        <v>400.99158</v>
      </c>
      <c r="J235" s="702">
        <v>-57.946747541138002</v>
      </c>
      <c r="K235" s="705">
        <v>0.80092594787000004</v>
      </c>
    </row>
    <row r="236" spans="1:11" ht="14.4" customHeight="1" thickBot="1" x14ac:dyDescent="0.35">
      <c r="A236" s="723" t="s">
        <v>557</v>
      </c>
      <c r="B236" s="701">
        <v>0</v>
      </c>
      <c r="C236" s="701">
        <v>0</v>
      </c>
      <c r="D236" s="702">
        <v>0</v>
      </c>
      <c r="E236" s="703">
        <v>1</v>
      </c>
      <c r="F236" s="701">
        <v>500.65999368124199</v>
      </c>
      <c r="G236" s="702">
        <v>458.93832754113902</v>
      </c>
      <c r="H236" s="704">
        <v>48.551780000000001</v>
      </c>
      <c r="I236" s="701">
        <v>400.99158</v>
      </c>
      <c r="J236" s="702">
        <v>-57.946747541138002</v>
      </c>
      <c r="K236" s="705">
        <v>0.80092594787000004</v>
      </c>
    </row>
    <row r="237" spans="1:11" ht="14.4" customHeight="1" thickBot="1" x14ac:dyDescent="0.35">
      <c r="A237" s="722" t="s">
        <v>558</v>
      </c>
      <c r="B237" s="706">
        <v>134.57364189747199</v>
      </c>
      <c r="C237" s="706">
        <v>116.663</v>
      </c>
      <c r="D237" s="707">
        <v>-17.910641897472001</v>
      </c>
      <c r="E237" s="713">
        <v>0.866908247076</v>
      </c>
      <c r="F237" s="706">
        <v>126.023967069374</v>
      </c>
      <c r="G237" s="707">
        <v>115.521969813593</v>
      </c>
      <c r="H237" s="709">
        <v>8.9949999999999992</v>
      </c>
      <c r="I237" s="706">
        <v>95.954999999999998</v>
      </c>
      <c r="J237" s="707">
        <v>-19.566969813593001</v>
      </c>
      <c r="K237" s="714">
        <v>0.76140278894000002</v>
      </c>
    </row>
    <row r="238" spans="1:11" ht="14.4" customHeight="1" thickBot="1" x14ac:dyDescent="0.35">
      <c r="A238" s="723" t="s">
        <v>559</v>
      </c>
      <c r="B238" s="701">
        <v>134.57364189747199</v>
      </c>
      <c r="C238" s="701">
        <v>116.663</v>
      </c>
      <c r="D238" s="702">
        <v>-17.910641897472001</v>
      </c>
      <c r="E238" s="703">
        <v>0.866908247076</v>
      </c>
      <c r="F238" s="701">
        <v>126.023967069374</v>
      </c>
      <c r="G238" s="702">
        <v>115.521969813593</v>
      </c>
      <c r="H238" s="704">
        <v>8.9949999999999992</v>
      </c>
      <c r="I238" s="701">
        <v>95.954999999999998</v>
      </c>
      <c r="J238" s="702">
        <v>-19.566969813593001</v>
      </c>
      <c r="K238" s="705">
        <v>0.76140278894000002</v>
      </c>
    </row>
    <row r="239" spans="1:11" ht="14.4" customHeight="1" thickBot="1" x14ac:dyDescent="0.35">
      <c r="A239" s="722" t="s">
        <v>560</v>
      </c>
      <c r="B239" s="706">
        <v>185.00921521293</v>
      </c>
      <c r="C239" s="706">
        <v>163.70014</v>
      </c>
      <c r="D239" s="707">
        <v>-21.309075212928999</v>
      </c>
      <c r="E239" s="713">
        <v>0.88482154692399995</v>
      </c>
      <c r="F239" s="706">
        <v>191.084165471196</v>
      </c>
      <c r="G239" s="707">
        <v>175.16048501526299</v>
      </c>
      <c r="H239" s="709">
        <v>16.11814</v>
      </c>
      <c r="I239" s="706">
        <v>143.76002</v>
      </c>
      <c r="J239" s="707">
        <v>-31.400465015262</v>
      </c>
      <c r="K239" s="714">
        <v>0.75233873850999999</v>
      </c>
    </row>
    <row r="240" spans="1:11" ht="14.4" customHeight="1" thickBot="1" x14ac:dyDescent="0.35">
      <c r="A240" s="723" t="s">
        <v>561</v>
      </c>
      <c r="B240" s="701">
        <v>140.85694767330901</v>
      </c>
      <c r="C240" s="701">
        <v>123.95</v>
      </c>
      <c r="D240" s="702">
        <v>-16.906947673308</v>
      </c>
      <c r="E240" s="703">
        <v>0.87997079339999995</v>
      </c>
      <c r="F240" s="701">
        <v>144.76596400498599</v>
      </c>
      <c r="G240" s="702">
        <v>132.70213367123699</v>
      </c>
      <c r="H240" s="704">
        <v>11.47</v>
      </c>
      <c r="I240" s="701">
        <v>109.89</v>
      </c>
      <c r="J240" s="702">
        <v>-22.812133671237</v>
      </c>
      <c r="K240" s="705">
        <v>0.75908726719899999</v>
      </c>
    </row>
    <row r="241" spans="1:11" ht="14.4" customHeight="1" thickBot="1" x14ac:dyDescent="0.35">
      <c r="A241" s="723" t="s">
        <v>562</v>
      </c>
      <c r="B241" s="701">
        <v>1.713432777108</v>
      </c>
      <c r="C241" s="701">
        <v>4.8494000000000002</v>
      </c>
      <c r="D241" s="702">
        <v>3.1359672228909998</v>
      </c>
      <c r="E241" s="703">
        <v>2.8302248356559998</v>
      </c>
      <c r="F241" s="701">
        <v>8.9525028554350001</v>
      </c>
      <c r="G241" s="702">
        <v>8.2064609508149999</v>
      </c>
      <c r="H241" s="704">
        <v>0</v>
      </c>
      <c r="I241" s="701">
        <v>0.25700000000000001</v>
      </c>
      <c r="J241" s="702">
        <v>-7.9494609508150003</v>
      </c>
      <c r="K241" s="705">
        <v>2.8707055908999999E-2</v>
      </c>
    </row>
    <row r="242" spans="1:11" ht="14.4" customHeight="1" thickBot="1" x14ac:dyDescent="0.35">
      <c r="A242" s="723" t="s">
        <v>563</v>
      </c>
      <c r="B242" s="701">
        <v>42.438834762512002</v>
      </c>
      <c r="C242" s="701">
        <v>34.900739999999999</v>
      </c>
      <c r="D242" s="702">
        <v>-7.5380947625120003</v>
      </c>
      <c r="E242" s="703">
        <v>0.82237743320000001</v>
      </c>
      <c r="F242" s="701">
        <v>37.365698610773997</v>
      </c>
      <c r="G242" s="702">
        <v>34.251890393209003</v>
      </c>
      <c r="H242" s="704">
        <v>4.6481399999999997</v>
      </c>
      <c r="I242" s="701">
        <v>33.613019999999999</v>
      </c>
      <c r="J242" s="702">
        <v>-0.63887039320899996</v>
      </c>
      <c r="K242" s="705">
        <v>0.89956888937400004</v>
      </c>
    </row>
    <row r="243" spans="1:11" ht="14.4" customHeight="1" thickBot="1" x14ac:dyDescent="0.35">
      <c r="A243" s="722" t="s">
        <v>564</v>
      </c>
      <c r="B243" s="706">
        <v>2524.4043919414398</v>
      </c>
      <c r="C243" s="706">
        <v>2576.17029</v>
      </c>
      <c r="D243" s="707">
        <v>51.765898058558001</v>
      </c>
      <c r="E243" s="713">
        <v>1.020506182853</v>
      </c>
      <c r="F243" s="706">
        <v>2520.8422960753101</v>
      </c>
      <c r="G243" s="707">
        <v>2310.7721047356999</v>
      </c>
      <c r="H243" s="709">
        <v>218.40514999999999</v>
      </c>
      <c r="I243" s="706">
        <v>2287.5110300000001</v>
      </c>
      <c r="J243" s="707">
        <v>-23.261074735697999</v>
      </c>
      <c r="K243" s="714">
        <v>0.90743916569500005</v>
      </c>
    </row>
    <row r="244" spans="1:11" ht="14.4" customHeight="1" thickBot="1" x14ac:dyDescent="0.35">
      <c r="A244" s="723" t="s">
        <v>565</v>
      </c>
      <c r="B244" s="701">
        <v>2524.4043919414398</v>
      </c>
      <c r="C244" s="701">
        <v>2576.17029</v>
      </c>
      <c r="D244" s="702">
        <v>51.765898058558001</v>
      </c>
      <c r="E244" s="703">
        <v>1.020506182853</v>
      </c>
      <c r="F244" s="701">
        <v>2520.8422960753101</v>
      </c>
      <c r="G244" s="702">
        <v>2310.7721047356999</v>
      </c>
      <c r="H244" s="704">
        <v>218.40514999999999</v>
      </c>
      <c r="I244" s="701">
        <v>2287.5110300000001</v>
      </c>
      <c r="J244" s="702">
        <v>-23.261074735697999</v>
      </c>
      <c r="K244" s="705">
        <v>0.90743916569500005</v>
      </c>
    </row>
    <row r="245" spans="1:11" ht="14.4" customHeight="1" thickBot="1" x14ac:dyDescent="0.35">
      <c r="A245" s="722" t="s">
        <v>566</v>
      </c>
      <c r="B245" s="706">
        <v>0</v>
      </c>
      <c r="C245" s="706">
        <v>14.896000000000001</v>
      </c>
      <c r="D245" s="707">
        <v>14.896000000000001</v>
      </c>
      <c r="E245" s="708" t="s">
        <v>345</v>
      </c>
      <c r="F245" s="706">
        <v>0</v>
      </c>
      <c r="G245" s="707">
        <v>0</v>
      </c>
      <c r="H245" s="709">
        <v>1.89</v>
      </c>
      <c r="I245" s="706">
        <v>13.385999999999999</v>
      </c>
      <c r="J245" s="707">
        <v>13.385999999999999</v>
      </c>
      <c r="K245" s="710" t="s">
        <v>345</v>
      </c>
    </row>
    <row r="246" spans="1:11" ht="14.4" customHeight="1" thickBot="1" x14ac:dyDescent="0.35">
      <c r="A246" s="723" t="s">
        <v>567</v>
      </c>
      <c r="B246" s="701">
        <v>0</v>
      </c>
      <c r="C246" s="701">
        <v>14.896000000000001</v>
      </c>
      <c r="D246" s="702">
        <v>14.896000000000001</v>
      </c>
      <c r="E246" s="711" t="s">
        <v>345</v>
      </c>
      <c r="F246" s="701">
        <v>0</v>
      </c>
      <c r="G246" s="702">
        <v>0</v>
      </c>
      <c r="H246" s="704">
        <v>1.89</v>
      </c>
      <c r="I246" s="701">
        <v>13.385999999999999</v>
      </c>
      <c r="J246" s="702">
        <v>13.385999999999999</v>
      </c>
      <c r="K246" s="712" t="s">
        <v>345</v>
      </c>
    </row>
    <row r="247" spans="1:11" ht="14.4" customHeight="1" thickBot="1" x14ac:dyDescent="0.35">
      <c r="A247" s="722" t="s">
        <v>568</v>
      </c>
      <c r="B247" s="706">
        <v>1363.7916426162999</v>
      </c>
      <c r="C247" s="706">
        <v>1304.85925</v>
      </c>
      <c r="D247" s="707">
        <v>-58.932392616304</v>
      </c>
      <c r="E247" s="713">
        <v>0.95678783270400003</v>
      </c>
      <c r="F247" s="706">
        <v>1426.3591329604301</v>
      </c>
      <c r="G247" s="707">
        <v>1307.49587188039</v>
      </c>
      <c r="H247" s="709">
        <v>169.45940999999999</v>
      </c>
      <c r="I247" s="706">
        <v>1382.0998999999999</v>
      </c>
      <c r="J247" s="707">
        <v>74.604028119608003</v>
      </c>
      <c r="K247" s="714">
        <v>0.96897048440400002</v>
      </c>
    </row>
    <row r="248" spans="1:11" ht="14.4" customHeight="1" thickBot="1" x14ac:dyDescent="0.35">
      <c r="A248" s="723" t="s">
        <v>569</v>
      </c>
      <c r="B248" s="701">
        <v>1363.7916426162999</v>
      </c>
      <c r="C248" s="701">
        <v>1304.85925</v>
      </c>
      <c r="D248" s="702">
        <v>-58.932392616304</v>
      </c>
      <c r="E248" s="703">
        <v>0.95678783270400003</v>
      </c>
      <c r="F248" s="701">
        <v>1426.3591329604301</v>
      </c>
      <c r="G248" s="702">
        <v>1307.49587188039</v>
      </c>
      <c r="H248" s="704">
        <v>169.45940999999999</v>
      </c>
      <c r="I248" s="701">
        <v>1382.0998999999999</v>
      </c>
      <c r="J248" s="702">
        <v>74.604028119608003</v>
      </c>
      <c r="K248" s="705">
        <v>0.96897048440400002</v>
      </c>
    </row>
    <row r="249" spans="1:11" ht="14.4" customHeight="1" thickBot="1" x14ac:dyDescent="0.35">
      <c r="A249" s="722" t="s">
        <v>570</v>
      </c>
      <c r="B249" s="706">
        <v>0</v>
      </c>
      <c r="C249" s="706">
        <v>2029.9523200000001</v>
      </c>
      <c r="D249" s="707">
        <v>2029.9523200000001</v>
      </c>
      <c r="E249" s="708" t="s">
        <v>345</v>
      </c>
      <c r="F249" s="706">
        <v>0</v>
      </c>
      <c r="G249" s="707">
        <v>0</v>
      </c>
      <c r="H249" s="709">
        <v>157.29643999999999</v>
      </c>
      <c r="I249" s="706">
        <v>1953.42247</v>
      </c>
      <c r="J249" s="707">
        <v>1953.42247</v>
      </c>
      <c r="K249" s="710" t="s">
        <v>345</v>
      </c>
    </row>
    <row r="250" spans="1:11" ht="14.4" customHeight="1" thickBot="1" x14ac:dyDescent="0.35">
      <c r="A250" s="723" t="s">
        <v>571</v>
      </c>
      <c r="B250" s="701">
        <v>0</v>
      </c>
      <c r="C250" s="701">
        <v>2029.9523200000001</v>
      </c>
      <c r="D250" s="702">
        <v>2029.9523200000001</v>
      </c>
      <c r="E250" s="711" t="s">
        <v>345</v>
      </c>
      <c r="F250" s="701">
        <v>0</v>
      </c>
      <c r="G250" s="702">
        <v>0</v>
      </c>
      <c r="H250" s="704">
        <v>157.29643999999999</v>
      </c>
      <c r="I250" s="701">
        <v>1953.42247</v>
      </c>
      <c r="J250" s="702">
        <v>1953.42247</v>
      </c>
      <c r="K250" s="712" t="s">
        <v>345</v>
      </c>
    </row>
    <row r="251" spans="1:11" ht="14.4" customHeight="1" thickBot="1" x14ac:dyDescent="0.35">
      <c r="A251" s="722" t="s">
        <v>572</v>
      </c>
      <c r="B251" s="706">
        <v>8729.3608774206496</v>
      </c>
      <c r="C251" s="706">
        <v>8823.2049999999999</v>
      </c>
      <c r="D251" s="707">
        <v>93.844122579352003</v>
      </c>
      <c r="E251" s="713">
        <v>1.0107504001600001</v>
      </c>
      <c r="F251" s="706">
        <v>8094.8665999576497</v>
      </c>
      <c r="G251" s="707">
        <v>7420.2943832945102</v>
      </c>
      <c r="H251" s="709">
        <v>742.11730999999997</v>
      </c>
      <c r="I251" s="706">
        <v>8526.7488699999994</v>
      </c>
      <c r="J251" s="707">
        <v>1106.4544867054899</v>
      </c>
      <c r="K251" s="714">
        <v>1.053352611152</v>
      </c>
    </row>
    <row r="252" spans="1:11" ht="14.4" customHeight="1" thickBot="1" x14ac:dyDescent="0.35">
      <c r="A252" s="723" t="s">
        <v>573</v>
      </c>
      <c r="B252" s="701">
        <v>8729.3608774206496</v>
      </c>
      <c r="C252" s="701">
        <v>8823.2049999999999</v>
      </c>
      <c r="D252" s="702">
        <v>93.844122579352003</v>
      </c>
      <c r="E252" s="703">
        <v>1.0107504001600001</v>
      </c>
      <c r="F252" s="701">
        <v>8094.8665999576497</v>
      </c>
      <c r="G252" s="702">
        <v>7420.2943832945102</v>
      </c>
      <c r="H252" s="704">
        <v>742.11730999999997</v>
      </c>
      <c r="I252" s="701">
        <v>8526.7488699999994</v>
      </c>
      <c r="J252" s="702">
        <v>1106.4544867054899</v>
      </c>
      <c r="K252" s="705">
        <v>1.053352611152</v>
      </c>
    </row>
    <row r="253" spans="1:11" ht="14.4" customHeight="1" thickBot="1" x14ac:dyDescent="0.35">
      <c r="A253" s="719" t="s">
        <v>574</v>
      </c>
      <c r="B253" s="701">
        <v>0</v>
      </c>
      <c r="C253" s="701">
        <v>12.661580000000001</v>
      </c>
      <c r="D253" s="702">
        <v>12.661580000000001</v>
      </c>
      <c r="E253" s="711" t="s">
        <v>345</v>
      </c>
      <c r="F253" s="701">
        <v>0</v>
      </c>
      <c r="G253" s="702">
        <v>0</v>
      </c>
      <c r="H253" s="704">
        <v>1.14869</v>
      </c>
      <c r="I253" s="701">
        <v>9.55105</v>
      </c>
      <c r="J253" s="702">
        <v>9.55105</v>
      </c>
      <c r="K253" s="712" t="s">
        <v>345</v>
      </c>
    </row>
    <row r="254" spans="1:11" ht="14.4" customHeight="1" thickBot="1" x14ac:dyDescent="0.35">
      <c r="A254" s="724" t="s">
        <v>575</v>
      </c>
      <c r="B254" s="706">
        <v>0</v>
      </c>
      <c r="C254" s="706">
        <v>12.661580000000001</v>
      </c>
      <c r="D254" s="707">
        <v>12.661580000000001</v>
      </c>
      <c r="E254" s="708" t="s">
        <v>345</v>
      </c>
      <c r="F254" s="706">
        <v>0</v>
      </c>
      <c r="G254" s="707">
        <v>0</v>
      </c>
      <c r="H254" s="709">
        <v>1.14869</v>
      </c>
      <c r="I254" s="706">
        <v>9.55105</v>
      </c>
      <c r="J254" s="707">
        <v>9.55105</v>
      </c>
      <c r="K254" s="710" t="s">
        <v>345</v>
      </c>
    </row>
    <row r="255" spans="1:11" ht="14.4" customHeight="1" thickBot="1" x14ac:dyDescent="0.35">
      <c r="A255" s="726" t="s">
        <v>576</v>
      </c>
      <c r="B255" s="706">
        <v>0</v>
      </c>
      <c r="C255" s="706">
        <v>12.661580000000001</v>
      </c>
      <c r="D255" s="707">
        <v>12.661580000000001</v>
      </c>
      <c r="E255" s="708" t="s">
        <v>345</v>
      </c>
      <c r="F255" s="706">
        <v>0</v>
      </c>
      <c r="G255" s="707">
        <v>0</v>
      </c>
      <c r="H255" s="709">
        <v>1.14869</v>
      </c>
      <c r="I255" s="706">
        <v>9.55105</v>
      </c>
      <c r="J255" s="707">
        <v>9.55105</v>
      </c>
      <c r="K255" s="710" t="s">
        <v>345</v>
      </c>
    </row>
    <row r="256" spans="1:11" ht="14.4" customHeight="1" thickBot="1" x14ac:dyDescent="0.35">
      <c r="A256" s="722" t="s">
        <v>577</v>
      </c>
      <c r="B256" s="706">
        <v>0</v>
      </c>
      <c r="C256" s="706">
        <v>12.661580000000001</v>
      </c>
      <c r="D256" s="707">
        <v>12.661580000000001</v>
      </c>
      <c r="E256" s="708" t="s">
        <v>345</v>
      </c>
      <c r="F256" s="706">
        <v>0</v>
      </c>
      <c r="G256" s="707">
        <v>0</v>
      </c>
      <c r="H256" s="709">
        <v>1.14869</v>
      </c>
      <c r="I256" s="706">
        <v>9.55105</v>
      </c>
      <c r="J256" s="707">
        <v>9.55105</v>
      </c>
      <c r="K256" s="710" t="s">
        <v>345</v>
      </c>
    </row>
    <row r="257" spans="1:11" ht="14.4" customHeight="1" thickBot="1" x14ac:dyDescent="0.35">
      <c r="A257" s="723" t="s">
        <v>578</v>
      </c>
      <c r="B257" s="701">
        <v>0</v>
      </c>
      <c r="C257" s="701">
        <v>12.661580000000001</v>
      </c>
      <c r="D257" s="702">
        <v>12.661580000000001</v>
      </c>
      <c r="E257" s="711" t="s">
        <v>345</v>
      </c>
      <c r="F257" s="701">
        <v>0</v>
      </c>
      <c r="G257" s="702">
        <v>0</v>
      </c>
      <c r="H257" s="704">
        <v>1.14869</v>
      </c>
      <c r="I257" s="701">
        <v>9.55105</v>
      </c>
      <c r="J257" s="702">
        <v>9.55105</v>
      </c>
      <c r="K257" s="712" t="s">
        <v>345</v>
      </c>
    </row>
    <row r="258" spans="1:11" ht="14.4" customHeight="1" thickBot="1" x14ac:dyDescent="0.35">
      <c r="A258" s="727"/>
      <c r="B258" s="701">
        <v>-29008.711332114599</v>
      </c>
      <c r="C258" s="701">
        <v>-36383.550100000102</v>
      </c>
      <c r="D258" s="702">
        <v>-7374.8387678854497</v>
      </c>
      <c r="E258" s="703">
        <v>1.2542284172310001</v>
      </c>
      <c r="F258" s="701">
        <v>-36476.241035644802</v>
      </c>
      <c r="G258" s="702">
        <v>-33436.554282674399</v>
      </c>
      <c r="H258" s="704">
        <v>-5363.7510599999696</v>
      </c>
      <c r="I258" s="701">
        <v>-39902.927190000002</v>
      </c>
      <c r="J258" s="702">
        <v>-6466.37290732565</v>
      </c>
      <c r="K258" s="705">
        <v>1.0939429627899999</v>
      </c>
    </row>
    <row r="259" spans="1:11" ht="14.4" customHeight="1" thickBot="1" x14ac:dyDescent="0.35">
      <c r="A259" s="728" t="s">
        <v>66</v>
      </c>
      <c r="B259" s="715">
        <v>-29008.711332114599</v>
      </c>
      <c r="C259" s="715">
        <v>-36383.550100000102</v>
      </c>
      <c r="D259" s="716">
        <v>-7374.8387678854497</v>
      </c>
      <c r="E259" s="717" t="s">
        <v>345</v>
      </c>
      <c r="F259" s="715">
        <v>-36476.241035644802</v>
      </c>
      <c r="G259" s="716">
        <v>-33436.554282674297</v>
      </c>
      <c r="H259" s="715">
        <v>-5363.7510599999696</v>
      </c>
      <c r="I259" s="715">
        <v>-39902.927190000002</v>
      </c>
      <c r="J259" s="716">
        <v>-6466.37290732567</v>
      </c>
      <c r="K259" s="718">
        <v>1.0939429627899999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579</v>
      </c>
      <c r="B5" s="730" t="s">
        <v>580</v>
      </c>
      <c r="C5" s="731" t="s">
        <v>581</v>
      </c>
      <c r="D5" s="731" t="s">
        <v>581</v>
      </c>
      <c r="E5" s="731"/>
      <c r="F5" s="731" t="s">
        <v>581</v>
      </c>
      <c r="G5" s="731" t="s">
        <v>581</v>
      </c>
      <c r="H5" s="731" t="s">
        <v>581</v>
      </c>
      <c r="I5" s="732" t="s">
        <v>581</v>
      </c>
      <c r="J5" s="733" t="s">
        <v>73</v>
      </c>
    </row>
    <row r="6" spans="1:10" ht="14.4" customHeight="1" x14ac:dyDescent="0.3">
      <c r="A6" s="729" t="s">
        <v>579</v>
      </c>
      <c r="B6" s="730" t="s">
        <v>582</v>
      </c>
      <c r="C6" s="731">
        <v>3219.9920400000001</v>
      </c>
      <c r="D6" s="731">
        <v>3394.9190000000008</v>
      </c>
      <c r="E6" s="731"/>
      <c r="F6" s="731">
        <v>3420.4266600000014</v>
      </c>
      <c r="G6" s="731">
        <v>3416.7961699218754</v>
      </c>
      <c r="H6" s="731">
        <v>3.6304900781260585</v>
      </c>
      <c r="I6" s="732">
        <v>1.0010625421879378</v>
      </c>
      <c r="J6" s="733" t="s">
        <v>1</v>
      </c>
    </row>
    <row r="7" spans="1:10" ht="14.4" customHeight="1" x14ac:dyDescent="0.3">
      <c r="A7" s="729" t="s">
        <v>579</v>
      </c>
      <c r="B7" s="730" t="s">
        <v>583</v>
      </c>
      <c r="C7" s="731">
        <v>1438.9898600000001</v>
      </c>
      <c r="D7" s="731">
        <v>1456.6208500000007</v>
      </c>
      <c r="E7" s="731"/>
      <c r="F7" s="731">
        <v>1462.3186899999998</v>
      </c>
      <c r="G7" s="731">
        <v>1508.1050156249999</v>
      </c>
      <c r="H7" s="731">
        <v>-45.786325625000018</v>
      </c>
      <c r="I7" s="732">
        <v>0.9696398293549704</v>
      </c>
      <c r="J7" s="733" t="s">
        <v>1</v>
      </c>
    </row>
    <row r="8" spans="1:10" ht="14.4" customHeight="1" x14ac:dyDescent="0.3">
      <c r="A8" s="729" t="s">
        <v>579</v>
      </c>
      <c r="B8" s="730" t="s">
        <v>584</v>
      </c>
      <c r="C8" s="731">
        <v>171.45832999999999</v>
      </c>
      <c r="D8" s="731">
        <v>143.29445999999996</v>
      </c>
      <c r="E8" s="731"/>
      <c r="F8" s="731">
        <v>139.14110999999997</v>
      </c>
      <c r="G8" s="731">
        <v>197.63572851562498</v>
      </c>
      <c r="H8" s="731">
        <v>-58.494618515625007</v>
      </c>
      <c r="I8" s="732">
        <v>0.70402811801814236</v>
      </c>
      <c r="J8" s="733" t="s">
        <v>1</v>
      </c>
    </row>
    <row r="9" spans="1:10" ht="14.4" customHeight="1" x14ac:dyDescent="0.3">
      <c r="A9" s="729" t="s">
        <v>579</v>
      </c>
      <c r="B9" s="730" t="s">
        <v>585</v>
      </c>
      <c r="C9" s="731">
        <v>312.75295999999997</v>
      </c>
      <c r="D9" s="731">
        <v>243.2208</v>
      </c>
      <c r="E9" s="731"/>
      <c r="F9" s="731">
        <v>365.75867999999997</v>
      </c>
      <c r="G9" s="731">
        <v>265.83332812499998</v>
      </c>
      <c r="H9" s="731">
        <v>99.92535187499999</v>
      </c>
      <c r="I9" s="732">
        <v>1.3758947479603203</v>
      </c>
      <c r="J9" s="733" t="s">
        <v>1</v>
      </c>
    </row>
    <row r="10" spans="1:10" ht="14.4" customHeight="1" x14ac:dyDescent="0.3">
      <c r="A10" s="729" t="s">
        <v>579</v>
      </c>
      <c r="B10" s="730" t="s">
        <v>586</v>
      </c>
      <c r="C10" s="731">
        <v>364.39881000000003</v>
      </c>
      <c r="D10" s="731">
        <v>0</v>
      </c>
      <c r="E10" s="731"/>
      <c r="F10" s="731">
        <v>527.33152000000007</v>
      </c>
      <c r="G10" s="731">
        <v>0</v>
      </c>
      <c r="H10" s="731">
        <v>527.33152000000007</v>
      </c>
      <c r="I10" s="732" t="s">
        <v>581</v>
      </c>
      <c r="J10" s="733" t="s">
        <v>1</v>
      </c>
    </row>
    <row r="11" spans="1:10" ht="14.4" customHeight="1" x14ac:dyDescent="0.3">
      <c r="A11" s="729" t="s">
        <v>579</v>
      </c>
      <c r="B11" s="730" t="s">
        <v>587</v>
      </c>
      <c r="C11" s="731">
        <v>1131.1969099999997</v>
      </c>
      <c r="D11" s="731">
        <v>1813.9737699999996</v>
      </c>
      <c r="E11" s="731"/>
      <c r="F11" s="731">
        <v>1786.35619</v>
      </c>
      <c r="G11" s="731">
        <v>1471.894890625</v>
      </c>
      <c r="H11" s="731">
        <v>314.46129937499995</v>
      </c>
      <c r="I11" s="732">
        <v>1.2136438555347335</v>
      </c>
      <c r="J11" s="733" t="s">
        <v>1</v>
      </c>
    </row>
    <row r="12" spans="1:10" ht="14.4" customHeight="1" x14ac:dyDescent="0.3">
      <c r="A12" s="729" t="s">
        <v>579</v>
      </c>
      <c r="B12" s="730" t="s">
        <v>588</v>
      </c>
      <c r="C12" s="731">
        <v>171.28649999999999</v>
      </c>
      <c r="D12" s="731">
        <v>417.80538999999999</v>
      </c>
      <c r="E12" s="731"/>
      <c r="F12" s="731">
        <v>270.04505</v>
      </c>
      <c r="G12" s="731">
        <v>320.83333007812502</v>
      </c>
      <c r="H12" s="731">
        <v>-50.788280078125013</v>
      </c>
      <c r="I12" s="732">
        <v>0.84169886568282126</v>
      </c>
      <c r="J12" s="733" t="s">
        <v>1</v>
      </c>
    </row>
    <row r="13" spans="1:10" ht="14.4" customHeight="1" x14ac:dyDescent="0.3">
      <c r="A13" s="729" t="s">
        <v>579</v>
      </c>
      <c r="B13" s="730" t="s">
        <v>589</v>
      </c>
      <c r="C13" s="731">
        <v>0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581</v>
      </c>
      <c r="J13" s="733" t="s">
        <v>1</v>
      </c>
    </row>
    <row r="14" spans="1:10" ht="14.4" customHeight="1" x14ac:dyDescent="0.3">
      <c r="A14" s="729" t="s">
        <v>579</v>
      </c>
      <c r="B14" s="730" t="s">
        <v>590</v>
      </c>
      <c r="C14" s="731">
        <v>273.48827999999997</v>
      </c>
      <c r="D14" s="731">
        <v>260.28345999999999</v>
      </c>
      <c r="E14" s="731"/>
      <c r="F14" s="731">
        <v>251.78715</v>
      </c>
      <c r="G14" s="731">
        <v>265.83332983398435</v>
      </c>
      <c r="H14" s="731">
        <v>-14.046179833984354</v>
      </c>
      <c r="I14" s="732">
        <v>0.94716170525811672</v>
      </c>
      <c r="J14" s="733" t="s">
        <v>1</v>
      </c>
    </row>
    <row r="15" spans="1:10" ht="14.4" customHeight="1" x14ac:dyDescent="0.3">
      <c r="A15" s="729" t="s">
        <v>579</v>
      </c>
      <c r="B15" s="730" t="s">
        <v>591</v>
      </c>
      <c r="C15" s="731">
        <v>7083.56369</v>
      </c>
      <c r="D15" s="731">
        <v>7730.1177300000008</v>
      </c>
      <c r="E15" s="731"/>
      <c r="F15" s="731">
        <v>8223.1650499999996</v>
      </c>
      <c r="G15" s="731">
        <v>7446.9317927246084</v>
      </c>
      <c r="H15" s="731">
        <v>776.23325727539122</v>
      </c>
      <c r="I15" s="732">
        <v>1.1042353117875665</v>
      </c>
      <c r="J15" s="733" t="s">
        <v>592</v>
      </c>
    </row>
    <row r="17" spans="1:10" ht="14.4" customHeight="1" x14ac:dyDescent="0.3">
      <c r="A17" s="729" t="s">
        <v>579</v>
      </c>
      <c r="B17" s="730" t="s">
        <v>580</v>
      </c>
      <c r="C17" s="731" t="s">
        <v>581</v>
      </c>
      <c r="D17" s="731" t="s">
        <v>581</v>
      </c>
      <c r="E17" s="731"/>
      <c r="F17" s="731" t="s">
        <v>581</v>
      </c>
      <c r="G17" s="731" t="s">
        <v>581</v>
      </c>
      <c r="H17" s="731" t="s">
        <v>581</v>
      </c>
      <c r="I17" s="732" t="s">
        <v>581</v>
      </c>
      <c r="J17" s="733" t="s">
        <v>73</v>
      </c>
    </row>
    <row r="18" spans="1:10" ht="14.4" customHeight="1" x14ac:dyDescent="0.3">
      <c r="A18" s="729" t="s">
        <v>593</v>
      </c>
      <c r="B18" s="730" t="s">
        <v>594</v>
      </c>
      <c r="C18" s="731" t="s">
        <v>581</v>
      </c>
      <c r="D18" s="731" t="s">
        <v>581</v>
      </c>
      <c r="E18" s="731"/>
      <c r="F18" s="731" t="s">
        <v>581</v>
      </c>
      <c r="G18" s="731" t="s">
        <v>581</v>
      </c>
      <c r="H18" s="731" t="s">
        <v>581</v>
      </c>
      <c r="I18" s="732" t="s">
        <v>581</v>
      </c>
      <c r="J18" s="733" t="s">
        <v>0</v>
      </c>
    </row>
    <row r="19" spans="1:10" ht="14.4" customHeight="1" x14ac:dyDescent="0.3">
      <c r="A19" s="729" t="s">
        <v>593</v>
      </c>
      <c r="B19" s="730" t="s">
        <v>582</v>
      </c>
      <c r="C19" s="731">
        <v>568.62798999999984</v>
      </c>
      <c r="D19" s="731">
        <v>596.17747999999995</v>
      </c>
      <c r="E19" s="731"/>
      <c r="F19" s="731">
        <v>590.69991000000016</v>
      </c>
      <c r="G19" s="731">
        <v>606</v>
      </c>
      <c r="H19" s="731">
        <v>-15.300089999999841</v>
      </c>
      <c r="I19" s="732">
        <v>0.97475232673267354</v>
      </c>
      <c r="J19" s="733" t="s">
        <v>1</v>
      </c>
    </row>
    <row r="20" spans="1:10" ht="14.4" customHeight="1" x14ac:dyDescent="0.3">
      <c r="A20" s="729" t="s">
        <v>593</v>
      </c>
      <c r="B20" s="730" t="s">
        <v>583</v>
      </c>
      <c r="C20" s="731">
        <v>300.77125999999998</v>
      </c>
      <c r="D20" s="731">
        <v>350.0720300000001</v>
      </c>
      <c r="E20" s="731"/>
      <c r="F20" s="731">
        <v>279.5173400000001</v>
      </c>
      <c r="G20" s="731">
        <v>348</v>
      </c>
      <c r="H20" s="731">
        <v>-68.482659999999896</v>
      </c>
      <c r="I20" s="732">
        <v>0.80321074712643703</v>
      </c>
      <c r="J20" s="733" t="s">
        <v>1</v>
      </c>
    </row>
    <row r="21" spans="1:10" ht="14.4" customHeight="1" x14ac:dyDescent="0.3">
      <c r="A21" s="729" t="s">
        <v>593</v>
      </c>
      <c r="B21" s="730" t="s">
        <v>584</v>
      </c>
      <c r="C21" s="731">
        <v>85.839009999999917</v>
      </c>
      <c r="D21" s="731">
        <v>60.465569999999978</v>
      </c>
      <c r="E21" s="731"/>
      <c r="F21" s="731">
        <v>68.086149999999975</v>
      </c>
      <c r="G21" s="731">
        <v>90</v>
      </c>
      <c r="H21" s="731">
        <v>-21.913850000000025</v>
      </c>
      <c r="I21" s="732">
        <v>0.75651277777777748</v>
      </c>
      <c r="J21" s="733" t="s">
        <v>1</v>
      </c>
    </row>
    <row r="22" spans="1:10" ht="14.4" customHeight="1" x14ac:dyDescent="0.3">
      <c r="A22" s="729" t="s">
        <v>593</v>
      </c>
      <c r="B22" s="730" t="s">
        <v>585</v>
      </c>
      <c r="C22" s="731">
        <v>58.279320000000006</v>
      </c>
      <c r="D22" s="731">
        <v>35.743400000000001</v>
      </c>
      <c r="E22" s="731"/>
      <c r="F22" s="731">
        <v>36.055800000000005</v>
      </c>
      <c r="G22" s="731">
        <v>39</v>
      </c>
      <c r="H22" s="731">
        <v>-2.944199999999995</v>
      </c>
      <c r="I22" s="732">
        <v>0.92450769230769247</v>
      </c>
      <c r="J22" s="733" t="s">
        <v>1</v>
      </c>
    </row>
    <row r="23" spans="1:10" ht="14.4" customHeight="1" x14ac:dyDescent="0.3">
      <c r="A23" s="729" t="s">
        <v>593</v>
      </c>
      <c r="B23" s="730" t="s">
        <v>587</v>
      </c>
      <c r="C23" s="731">
        <v>241.49284</v>
      </c>
      <c r="D23" s="731">
        <v>406.47168000000005</v>
      </c>
      <c r="E23" s="731"/>
      <c r="F23" s="731">
        <v>298.67564000000021</v>
      </c>
      <c r="G23" s="731">
        <v>300</v>
      </c>
      <c r="H23" s="731">
        <v>-1.3243599999997855</v>
      </c>
      <c r="I23" s="732">
        <v>0.99558546666666736</v>
      </c>
      <c r="J23" s="733" t="s">
        <v>1</v>
      </c>
    </row>
    <row r="24" spans="1:10" ht="14.4" customHeight="1" x14ac:dyDescent="0.3">
      <c r="A24" s="729" t="s">
        <v>593</v>
      </c>
      <c r="B24" s="730" t="s">
        <v>588</v>
      </c>
      <c r="C24" s="731">
        <v>18.896230000000003</v>
      </c>
      <c r="D24" s="731">
        <v>170.87616</v>
      </c>
      <c r="E24" s="731"/>
      <c r="F24" s="731">
        <v>169.31259</v>
      </c>
      <c r="G24" s="731">
        <v>121</v>
      </c>
      <c r="H24" s="731">
        <v>48.31259</v>
      </c>
      <c r="I24" s="732">
        <v>1.3992776033057852</v>
      </c>
      <c r="J24" s="733" t="s">
        <v>1</v>
      </c>
    </row>
    <row r="25" spans="1:10" ht="14.4" customHeight="1" x14ac:dyDescent="0.3">
      <c r="A25" s="729" t="s">
        <v>593</v>
      </c>
      <c r="B25" s="730" t="s">
        <v>590</v>
      </c>
      <c r="C25" s="731">
        <v>86.981360000000009</v>
      </c>
      <c r="D25" s="731">
        <v>81.770789999999991</v>
      </c>
      <c r="E25" s="731"/>
      <c r="F25" s="731">
        <v>79.464439999999996</v>
      </c>
      <c r="G25" s="731">
        <v>83</v>
      </c>
      <c r="H25" s="731">
        <v>-3.5355600000000038</v>
      </c>
      <c r="I25" s="732">
        <v>0.95740289156626501</v>
      </c>
      <c r="J25" s="733" t="s">
        <v>1</v>
      </c>
    </row>
    <row r="26" spans="1:10" ht="14.4" customHeight="1" x14ac:dyDescent="0.3">
      <c r="A26" s="729" t="s">
        <v>593</v>
      </c>
      <c r="B26" s="730" t="s">
        <v>595</v>
      </c>
      <c r="C26" s="731">
        <v>1360.8880099999997</v>
      </c>
      <c r="D26" s="731">
        <v>1701.5771100000002</v>
      </c>
      <c r="E26" s="731"/>
      <c r="F26" s="731">
        <v>1521.8118700000005</v>
      </c>
      <c r="G26" s="731">
        <v>1587</v>
      </c>
      <c r="H26" s="731">
        <v>-65.188129999999546</v>
      </c>
      <c r="I26" s="732">
        <v>0.95892367359798392</v>
      </c>
      <c r="J26" s="733" t="s">
        <v>596</v>
      </c>
    </row>
    <row r="27" spans="1:10" ht="14.4" customHeight="1" x14ac:dyDescent="0.3">
      <c r="A27" s="729" t="s">
        <v>581</v>
      </c>
      <c r="B27" s="730" t="s">
        <v>581</v>
      </c>
      <c r="C27" s="731" t="s">
        <v>581</v>
      </c>
      <c r="D27" s="731" t="s">
        <v>581</v>
      </c>
      <c r="E27" s="731"/>
      <c r="F27" s="731" t="s">
        <v>581</v>
      </c>
      <c r="G27" s="731" t="s">
        <v>581</v>
      </c>
      <c r="H27" s="731" t="s">
        <v>581</v>
      </c>
      <c r="I27" s="732" t="s">
        <v>581</v>
      </c>
      <c r="J27" s="733" t="s">
        <v>597</v>
      </c>
    </row>
    <row r="28" spans="1:10" ht="14.4" customHeight="1" x14ac:dyDescent="0.3">
      <c r="A28" s="729" t="s">
        <v>598</v>
      </c>
      <c r="B28" s="730" t="s">
        <v>599</v>
      </c>
      <c r="C28" s="731" t="s">
        <v>581</v>
      </c>
      <c r="D28" s="731" t="s">
        <v>581</v>
      </c>
      <c r="E28" s="731"/>
      <c r="F28" s="731" t="s">
        <v>581</v>
      </c>
      <c r="G28" s="731" t="s">
        <v>581</v>
      </c>
      <c r="H28" s="731" t="s">
        <v>581</v>
      </c>
      <c r="I28" s="732" t="s">
        <v>581</v>
      </c>
      <c r="J28" s="733" t="s">
        <v>0</v>
      </c>
    </row>
    <row r="29" spans="1:10" ht="14.4" customHeight="1" x14ac:dyDescent="0.3">
      <c r="A29" s="729" t="s">
        <v>598</v>
      </c>
      <c r="B29" s="730" t="s">
        <v>582</v>
      </c>
      <c r="C29" s="731">
        <v>671.19188000000054</v>
      </c>
      <c r="D29" s="731">
        <v>726.96523000000002</v>
      </c>
      <c r="E29" s="731"/>
      <c r="F29" s="731">
        <v>768.74945999999977</v>
      </c>
      <c r="G29" s="731">
        <v>737</v>
      </c>
      <c r="H29" s="731">
        <v>31.749459999999772</v>
      </c>
      <c r="I29" s="732">
        <v>1.0430793215739482</v>
      </c>
      <c r="J29" s="733" t="s">
        <v>1</v>
      </c>
    </row>
    <row r="30" spans="1:10" ht="14.4" customHeight="1" x14ac:dyDescent="0.3">
      <c r="A30" s="729" t="s">
        <v>598</v>
      </c>
      <c r="B30" s="730" t="s">
        <v>583</v>
      </c>
      <c r="C30" s="731">
        <v>159.42802999999998</v>
      </c>
      <c r="D30" s="731">
        <v>172.36064000000002</v>
      </c>
      <c r="E30" s="731"/>
      <c r="F30" s="731">
        <v>177.18428000000006</v>
      </c>
      <c r="G30" s="731">
        <v>175</v>
      </c>
      <c r="H30" s="731">
        <v>2.184280000000058</v>
      </c>
      <c r="I30" s="732">
        <v>1.0124816000000003</v>
      </c>
      <c r="J30" s="733" t="s">
        <v>1</v>
      </c>
    </row>
    <row r="31" spans="1:10" ht="14.4" customHeight="1" x14ac:dyDescent="0.3">
      <c r="A31" s="729" t="s">
        <v>598</v>
      </c>
      <c r="B31" s="730" t="s">
        <v>584</v>
      </c>
      <c r="C31" s="731">
        <v>31.265860000000021</v>
      </c>
      <c r="D31" s="731">
        <v>22.616370000000003</v>
      </c>
      <c r="E31" s="731"/>
      <c r="F31" s="731">
        <v>16.828649999999996</v>
      </c>
      <c r="G31" s="731">
        <v>32</v>
      </c>
      <c r="H31" s="731">
        <v>-15.171350000000004</v>
      </c>
      <c r="I31" s="732">
        <v>0.52589531249999988</v>
      </c>
      <c r="J31" s="733" t="s">
        <v>1</v>
      </c>
    </row>
    <row r="32" spans="1:10" ht="14.4" customHeight="1" x14ac:dyDescent="0.3">
      <c r="A32" s="729" t="s">
        <v>598</v>
      </c>
      <c r="B32" s="730" t="s">
        <v>585</v>
      </c>
      <c r="C32" s="731">
        <v>47.449600000000004</v>
      </c>
      <c r="D32" s="731">
        <v>52.1708</v>
      </c>
      <c r="E32" s="731"/>
      <c r="F32" s="731">
        <v>113.20727999999998</v>
      </c>
      <c r="G32" s="731">
        <v>57</v>
      </c>
      <c r="H32" s="731">
        <v>56.207279999999983</v>
      </c>
      <c r="I32" s="732">
        <v>1.9860926315789471</v>
      </c>
      <c r="J32" s="733" t="s">
        <v>1</v>
      </c>
    </row>
    <row r="33" spans="1:10" ht="14.4" customHeight="1" x14ac:dyDescent="0.3">
      <c r="A33" s="729" t="s">
        <v>598</v>
      </c>
      <c r="B33" s="730" t="s">
        <v>586</v>
      </c>
      <c r="C33" s="731">
        <v>213.91001000000003</v>
      </c>
      <c r="D33" s="731">
        <v>0</v>
      </c>
      <c r="E33" s="731"/>
      <c r="F33" s="731">
        <v>80.799400000000006</v>
      </c>
      <c r="G33" s="731">
        <v>0</v>
      </c>
      <c r="H33" s="731">
        <v>80.799400000000006</v>
      </c>
      <c r="I33" s="732" t="s">
        <v>581</v>
      </c>
      <c r="J33" s="733" t="s">
        <v>1</v>
      </c>
    </row>
    <row r="34" spans="1:10" ht="14.4" customHeight="1" x14ac:dyDescent="0.3">
      <c r="A34" s="729" t="s">
        <v>598</v>
      </c>
      <c r="B34" s="730" t="s">
        <v>587</v>
      </c>
      <c r="C34" s="731">
        <v>383.48393999999979</v>
      </c>
      <c r="D34" s="731">
        <v>559.39673999999968</v>
      </c>
      <c r="E34" s="731"/>
      <c r="F34" s="731">
        <v>651.14465999999959</v>
      </c>
      <c r="G34" s="731">
        <v>479</v>
      </c>
      <c r="H34" s="731">
        <v>172.14465999999959</v>
      </c>
      <c r="I34" s="732">
        <v>1.3593834237995817</v>
      </c>
      <c r="J34" s="733" t="s">
        <v>1</v>
      </c>
    </row>
    <row r="35" spans="1:10" ht="14.4" customHeight="1" x14ac:dyDescent="0.3">
      <c r="A35" s="729" t="s">
        <v>598</v>
      </c>
      <c r="B35" s="730" t="s">
        <v>588</v>
      </c>
      <c r="C35" s="731">
        <v>4.3312400000000002</v>
      </c>
      <c r="D35" s="731">
        <v>155.69408999999999</v>
      </c>
      <c r="E35" s="731"/>
      <c r="F35" s="731">
        <v>7.2075899999999962</v>
      </c>
      <c r="G35" s="731">
        <v>117</v>
      </c>
      <c r="H35" s="731">
        <v>-109.79241</v>
      </c>
      <c r="I35" s="732">
        <v>6.1603333333333302E-2</v>
      </c>
      <c r="J35" s="733" t="s">
        <v>1</v>
      </c>
    </row>
    <row r="36" spans="1:10" ht="14.4" customHeight="1" x14ac:dyDescent="0.3">
      <c r="A36" s="729" t="s">
        <v>598</v>
      </c>
      <c r="B36" s="730" t="s">
        <v>590</v>
      </c>
      <c r="C36" s="731">
        <v>0.41399999999999998</v>
      </c>
      <c r="D36" s="731">
        <v>1.242</v>
      </c>
      <c r="E36" s="731"/>
      <c r="F36" s="731">
        <v>0.82799999999999996</v>
      </c>
      <c r="G36" s="731">
        <v>2</v>
      </c>
      <c r="H36" s="731">
        <v>-1.1720000000000002</v>
      </c>
      <c r="I36" s="732">
        <v>0.41399999999999998</v>
      </c>
      <c r="J36" s="733" t="s">
        <v>1</v>
      </c>
    </row>
    <row r="37" spans="1:10" ht="14.4" customHeight="1" x14ac:dyDescent="0.3">
      <c r="A37" s="729" t="s">
        <v>598</v>
      </c>
      <c r="B37" s="730" t="s">
        <v>600</v>
      </c>
      <c r="C37" s="731">
        <v>1511.4745600000003</v>
      </c>
      <c r="D37" s="731">
        <v>1690.4458699999996</v>
      </c>
      <c r="E37" s="731"/>
      <c r="F37" s="731">
        <v>1815.9493199999997</v>
      </c>
      <c r="G37" s="731">
        <v>1598</v>
      </c>
      <c r="H37" s="731">
        <v>217.94931999999972</v>
      </c>
      <c r="I37" s="732">
        <v>1.136388811013767</v>
      </c>
      <c r="J37" s="733" t="s">
        <v>596</v>
      </c>
    </row>
    <row r="38" spans="1:10" ht="14.4" customHeight="1" x14ac:dyDescent="0.3">
      <c r="A38" s="729" t="s">
        <v>581</v>
      </c>
      <c r="B38" s="730" t="s">
        <v>581</v>
      </c>
      <c r="C38" s="731" t="s">
        <v>581</v>
      </c>
      <c r="D38" s="731" t="s">
        <v>581</v>
      </c>
      <c r="E38" s="731"/>
      <c r="F38" s="731" t="s">
        <v>581</v>
      </c>
      <c r="G38" s="731" t="s">
        <v>581</v>
      </c>
      <c r="H38" s="731" t="s">
        <v>581</v>
      </c>
      <c r="I38" s="732" t="s">
        <v>581</v>
      </c>
      <c r="J38" s="733" t="s">
        <v>597</v>
      </c>
    </row>
    <row r="39" spans="1:10" ht="14.4" customHeight="1" x14ac:dyDescent="0.3">
      <c r="A39" s="729" t="s">
        <v>601</v>
      </c>
      <c r="B39" s="730" t="s">
        <v>602</v>
      </c>
      <c r="C39" s="731" t="s">
        <v>581</v>
      </c>
      <c r="D39" s="731" t="s">
        <v>581</v>
      </c>
      <c r="E39" s="731"/>
      <c r="F39" s="731" t="s">
        <v>581</v>
      </c>
      <c r="G39" s="731" t="s">
        <v>581</v>
      </c>
      <c r="H39" s="731" t="s">
        <v>581</v>
      </c>
      <c r="I39" s="732" t="s">
        <v>581</v>
      </c>
      <c r="J39" s="733" t="s">
        <v>0</v>
      </c>
    </row>
    <row r="40" spans="1:10" ht="14.4" customHeight="1" x14ac:dyDescent="0.3">
      <c r="A40" s="729" t="s">
        <v>601</v>
      </c>
      <c r="B40" s="730" t="s">
        <v>582</v>
      </c>
      <c r="C40" s="731">
        <v>775.64985999999988</v>
      </c>
      <c r="D40" s="731">
        <v>846.03385000000071</v>
      </c>
      <c r="E40" s="731"/>
      <c r="F40" s="731">
        <v>821.33540999999991</v>
      </c>
      <c r="G40" s="731">
        <v>821</v>
      </c>
      <c r="H40" s="731">
        <v>0.33540999999991072</v>
      </c>
      <c r="I40" s="732">
        <v>1.000408538367844</v>
      </c>
      <c r="J40" s="733" t="s">
        <v>1</v>
      </c>
    </row>
    <row r="41" spans="1:10" ht="14.4" customHeight="1" x14ac:dyDescent="0.3">
      <c r="A41" s="729" t="s">
        <v>601</v>
      </c>
      <c r="B41" s="730" t="s">
        <v>583</v>
      </c>
      <c r="C41" s="731">
        <v>245.4402</v>
      </c>
      <c r="D41" s="731">
        <v>226.45786999999999</v>
      </c>
      <c r="E41" s="731"/>
      <c r="F41" s="731">
        <v>289.21656000000002</v>
      </c>
      <c r="G41" s="731">
        <v>266</v>
      </c>
      <c r="H41" s="731">
        <v>23.216560000000015</v>
      </c>
      <c r="I41" s="732">
        <v>1.0872803007518796</v>
      </c>
      <c r="J41" s="733" t="s">
        <v>1</v>
      </c>
    </row>
    <row r="42" spans="1:10" ht="14.4" customHeight="1" x14ac:dyDescent="0.3">
      <c r="A42" s="729" t="s">
        <v>601</v>
      </c>
      <c r="B42" s="730" t="s">
        <v>584</v>
      </c>
      <c r="C42" s="731">
        <v>13.0565</v>
      </c>
      <c r="D42" s="731">
        <v>25.023250000000001</v>
      </c>
      <c r="E42" s="731"/>
      <c r="F42" s="731">
        <v>25.03959</v>
      </c>
      <c r="G42" s="731">
        <v>31</v>
      </c>
      <c r="H42" s="731">
        <v>-5.9604099999999995</v>
      </c>
      <c r="I42" s="732">
        <v>0.80772870967741939</v>
      </c>
      <c r="J42" s="733" t="s">
        <v>1</v>
      </c>
    </row>
    <row r="43" spans="1:10" ht="14.4" customHeight="1" x14ac:dyDescent="0.3">
      <c r="A43" s="729" t="s">
        <v>601</v>
      </c>
      <c r="B43" s="730" t="s">
        <v>585</v>
      </c>
      <c r="C43" s="731">
        <v>53.794399999999996</v>
      </c>
      <c r="D43" s="731">
        <v>61.516399999999997</v>
      </c>
      <c r="E43" s="731"/>
      <c r="F43" s="731">
        <v>122.45031999999998</v>
      </c>
      <c r="G43" s="731">
        <v>67</v>
      </c>
      <c r="H43" s="731">
        <v>55.450319999999977</v>
      </c>
      <c r="I43" s="732">
        <v>1.82761671641791</v>
      </c>
      <c r="J43" s="733" t="s">
        <v>1</v>
      </c>
    </row>
    <row r="44" spans="1:10" ht="14.4" customHeight="1" x14ac:dyDescent="0.3">
      <c r="A44" s="729" t="s">
        <v>601</v>
      </c>
      <c r="B44" s="730" t="s">
        <v>586</v>
      </c>
      <c r="C44" s="731">
        <v>150.48880000000003</v>
      </c>
      <c r="D44" s="731">
        <v>0</v>
      </c>
      <c r="E44" s="731"/>
      <c r="F44" s="731">
        <v>195.62328999999997</v>
      </c>
      <c r="G44" s="731">
        <v>0</v>
      </c>
      <c r="H44" s="731">
        <v>195.62328999999997</v>
      </c>
      <c r="I44" s="732" t="s">
        <v>581</v>
      </c>
      <c r="J44" s="733" t="s">
        <v>1</v>
      </c>
    </row>
    <row r="45" spans="1:10" ht="14.4" customHeight="1" x14ac:dyDescent="0.3">
      <c r="A45" s="729" t="s">
        <v>601</v>
      </c>
      <c r="B45" s="730" t="s">
        <v>587</v>
      </c>
      <c r="C45" s="731">
        <v>264.14512999999994</v>
      </c>
      <c r="D45" s="731">
        <v>537.29084999999986</v>
      </c>
      <c r="E45" s="731"/>
      <c r="F45" s="731">
        <v>467.86163999999997</v>
      </c>
      <c r="G45" s="731">
        <v>466</v>
      </c>
      <c r="H45" s="731">
        <v>1.8616399999999658</v>
      </c>
      <c r="I45" s="732">
        <v>1.0039949356223175</v>
      </c>
      <c r="J45" s="733" t="s">
        <v>1</v>
      </c>
    </row>
    <row r="46" spans="1:10" ht="14.4" customHeight="1" x14ac:dyDescent="0.3">
      <c r="A46" s="729" t="s">
        <v>601</v>
      </c>
      <c r="B46" s="730" t="s">
        <v>588</v>
      </c>
      <c r="C46" s="731">
        <v>18.388910000000003</v>
      </c>
      <c r="D46" s="731">
        <v>19.589459999999999</v>
      </c>
      <c r="E46" s="731"/>
      <c r="F46" s="731">
        <v>19.895079999999997</v>
      </c>
      <c r="G46" s="731">
        <v>15</v>
      </c>
      <c r="H46" s="731">
        <v>4.8950799999999965</v>
      </c>
      <c r="I46" s="732">
        <v>1.3263386666666663</v>
      </c>
      <c r="J46" s="733" t="s">
        <v>1</v>
      </c>
    </row>
    <row r="47" spans="1:10" ht="14.4" customHeight="1" x14ac:dyDescent="0.3">
      <c r="A47" s="729" t="s">
        <v>601</v>
      </c>
      <c r="B47" s="730" t="s">
        <v>589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581</v>
      </c>
      <c r="J47" s="733" t="s">
        <v>1</v>
      </c>
    </row>
    <row r="48" spans="1:10" ht="14.4" customHeight="1" x14ac:dyDescent="0.3">
      <c r="A48" s="729" t="s">
        <v>601</v>
      </c>
      <c r="B48" s="730" t="s">
        <v>590</v>
      </c>
      <c r="C48" s="731">
        <v>2.484</v>
      </c>
      <c r="D48" s="731">
        <v>2.484</v>
      </c>
      <c r="E48" s="731"/>
      <c r="F48" s="731">
        <v>3.726</v>
      </c>
      <c r="G48" s="731">
        <v>3</v>
      </c>
      <c r="H48" s="731">
        <v>0.72599999999999998</v>
      </c>
      <c r="I48" s="732">
        <v>1.242</v>
      </c>
      <c r="J48" s="733" t="s">
        <v>1</v>
      </c>
    </row>
    <row r="49" spans="1:10" ht="14.4" customHeight="1" x14ac:dyDescent="0.3">
      <c r="A49" s="729" t="s">
        <v>601</v>
      </c>
      <c r="B49" s="730" t="s">
        <v>603</v>
      </c>
      <c r="C49" s="731">
        <v>1523.4477999999997</v>
      </c>
      <c r="D49" s="731">
        <v>1718.3956800000003</v>
      </c>
      <c r="E49" s="731"/>
      <c r="F49" s="731">
        <v>1945.14789</v>
      </c>
      <c r="G49" s="731">
        <v>1670</v>
      </c>
      <c r="H49" s="731">
        <v>275.14788999999996</v>
      </c>
      <c r="I49" s="732">
        <v>1.1647592155688622</v>
      </c>
      <c r="J49" s="733" t="s">
        <v>596</v>
      </c>
    </row>
    <row r="50" spans="1:10" ht="14.4" customHeight="1" x14ac:dyDescent="0.3">
      <c r="A50" s="729" t="s">
        <v>581</v>
      </c>
      <c r="B50" s="730" t="s">
        <v>581</v>
      </c>
      <c r="C50" s="731" t="s">
        <v>581</v>
      </c>
      <c r="D50" s="731" t="s">
        <v>581</v>
      </c>
      <c r="E50" s="731"/>
      <c r="F50" s="731" t="s">
        <v>581</v>
      </c>
      <c r="G50" s="731" t="s">
        <v>581</v>
      </c>
      <c r="H50" s="731" t="s">
        <v>581</v>
      </c>
      <c r="I50" s="732" t="s">
        <v>581</v>
      </c>
      <c r="J50" s="733" t="s">
        <v>597</v>
      </c>
    </row>
    <row r="51" spans="1:10" ht="14.4" customHeight="1" x14ac:dyDescent="0.3">
      <c r="A51" s="729" t="s">
        <v>604</v>
      </c>
      <c r="B51" s="730" t="s">
        <v>605</v>
      </c>
      <c r="C51" s="731" t="s">
        <v>581</v>
      </c>
      <c r="D51" s="731" t="s">
        <v>581</v>
      </c>
      <c r="E51" s="731"/>
      <c r="F51" s="731" t="s">
        <v>581</v>
      </c>
      <c r="G51" s="731" t="s">
        <v>581</v>
      </c>
      <c r="H51" s="731" t="s">
        <v>581</v>
      </c>
      <c r="I51" s="732" t="s">
        <v>581</v>
      </c>
      <c r="J51" s="733" t="s">
        <v>0</v>
      </c>
    </row>
    <row r="52" spans="1:10" ht="14.4" customHeight="1" x14ac:dyDescent="0.3">
      <c r="A52" s="729" t="s">
        <v>604</v>
      </c>
      <c r="B52" s="730" t="s">
        <v>582</v>
      </c>
      <c r="C52" s="731">
        <v>31.349529999999994</v>
      </c>
      <c r="D52" s="731">
        <v>28.318160000000006</v>
      </c>
      <c r="E52" s="731"/>
      <c r="F52" s="731">
        <v>31.186700000000002</v>
      </c>
      <c r="G52" s="731">
        <v>34</v>
      </c>
      <c r="H52" s="731">
        <v>-2.8132999999999981</v>
      </c>
      <c r="I52" s="732">
        <v>0.9172558823529412</v>
      </c>
      <c r="J52" s="733" t="s">
        <v>1</v>
      </c>
    </row>
    <row r="53" spans="1:10" ht="14.4" customHeight="1" x14ac:dyDescent="0.3">
      <c r="A53" s="729" t="s">
        <v>604</v>
      </c>
      <c r="B53" s="730" t="s">
        <v>590</v>
      </c>
      <c r="C53" s="731">
        <v>28.027780000000007</v>
      </c>
      <c r="D53" s="731">
        <v>26.842919999999999</v>
      </c>
      <c r="E53" s="731"/>
      <c r="F53" s="731">
        <v>26.350150000000003</v>
      </c>
      <c r="G53" s="731">
        <v>27</v>
      </c>
      <c r="H53" s="731">
        <v>-0.64984999999999715</v>
      </c>
      <c r="I53" s="732">
        <v>0.97593148148148157</v>
      </c>
      <c r="J53" s="733" t="s">
        <v>1</v>
      </c>
    </row>
    <row r="54" spans="1:10" ht="14.4" customHeight="1" x14ac:dyDescent="0.3">
      <c r="A54" s="729" t="s">
        <v>604</v>
      </c>
      <c r="B54" s="730" t="s">
        <v>606</v>
      </c>
      <c r="C54" s="731">
        <v>59.377310000000001</v>
      </c>
      <c r="D54" s="731">
        <v>55.161080000000005</v>
      </c>
      <c r="E54" s="731"/>
      <c r="F54" s="731">
        <v>57.536850000000001</v>
      </c>
      <c r="G54" s="731">
        <v>62</v>
      </c>
      <c r="H54" s="731">
        <v>-4.4631499999999988</v>
      </c>
      <c r="I54" s="732">
        <v>0.92801370967741936</v>
      </c>
      <c r="J54" s="733" t="s">
        <v>596</v>
      </c>
    </row>
    <row r="55" spans="1:10" ht="14.4" customHeight="1" x14ac:dyDescent="0.3">
      <c r="A55" s="729" t="s">
        <v>581</v>
      </c>
      <c r="B55" s="730" t="s">
        <v>581</v>
      </c>
      <c r="C55" s="731" t="s">
        <v>581</v>
      </c>
      <c r="D55" s="731" t="s">
        <v>581</v>
      </c>
      <c r="E55" s="731"/>
      <c r="F55" s="731" t="s">
        <v>581</v>
      </c>
      <c r="G55" s="731" t="s">
        <v>581</v>
      </c>
      <c r="H55" s="731" t="s">
        <v>581</v>
      </c>
      <c r="I55" s="732" t="s">
        <v>581</v>
      </c>
      <c r="J55" s="733" t="s">
        <v>597</v>
      </c>
    </row>
    <row r="56" spans="1:10" ht="14.4" customHeight="1" x14ac:dyDescent="0.3">
      <c r="A56" s="729" t="s">
        <v>607</v>
      </c>
      <c r="B56" s="730" t="s">
        <v>608</v>
      </c>
      <c r="C56" s="731" t="s">
        <v>581</v>
      </c>
      <c r="D56" s="731" t="s">
        <v>581</v>
      </c>
      <c r="E56" s="731"/>
      <c r="F56" s="731" t="s">
        <v>581</v>
      </c>
      <c r="G56" s="731" t="s">
        <v>581</v>
      </c>
      <c r="H56" s="731" t="s">
        <v>581</v>
      </c>
      <c r="I56" s="732" t="s">
        <v>581</v>
      </c>
      <c r="J56" s="733" t="s">
        <v>0</v>
      </c>
    </row>
    <row r="57" spans="1:10" ht="14.4" customHeight="1" x14ac:dyDescent="0.3">
      <c r="A57" s="729" t="s">
        <v>607</v>
      </c>
      <c r="B57" s="730" t="s">
        <v>582</v>
      </c>
      <c r="C57" s="731">
        <v>1013.79616</v>
      </c>
      <c r="D57" s="731">
        <v>1117.6407400000003</v>
      </c>
      <c r="E57" s="731"/>
      <c r="F57" s="731">
        <v>1111.0785200000007</v>
      </c>
      <c r="G57" s="731">
        <v>1125</v>
      </c>
      <c r="H57" s="731">
        <v>-13.921479999999292</v>
      </c>
      <c r="I57" s="732">
        <v>0.98762535111111172</v>
      </c>
      <c r="J57" s="733" t="s">
        <v>1</v>
      </c>
    </row>
    <row r="58" spans="1:10" ht="14.4" customHeight="1" x14ac:dyDescent="0.3">
      <c r="A58" s="729" t="s">
        <v>607</v>
      </c>
      <c r="B58" s="730" t="s">
        <v>583</v>
      </c>
      <c r="C58" s="731">
        <v>733.35037</v>
      </c>
      <c r="D58" s="731">
        <v>707.73031000000049</v>
      </c>
      <c r="E58" s="731"/>
      <c r="F58" s="731">
        <v>716.40050999999971</v>
      </c>
      <c r="G58" s="731">
        <v>719</v>
      </c>
      <c r="H58" s="731">
        <v>-2.5994900000002872</v>
      </c>
      <c r="I58" s="732">
        <v>0.99638457579972139</v>
      </c>
      <c r="J58" s="733" t="s">
        <v>1</v>
      </c>
    </row>
    <row r="59" spans="1:10" ht="14.4" customHeight="1" x14ac:dyDescent="0.3">
      <c r="A59" s="729" t="s">
        <v>607</v>
      </c>
      <c r="B59" s="730" t="s">
        <v>584</v>
      </c>
      <c r="C59" s="731">
        <v>41.296960000000063</v>
      </c>
      <c r="D59" s="731">
        <v>35.189269999999993</v>
      </c>
      <c r="E59" s="731"/>
      <c r="F59" s="731">
        <v>29.186719999999998</v>
      </c>
      <c r="G59" s="731">
        <v>44</v>
      </c>
      <c r="H59" s="731">
        <v>-14.813280000000002</v>
      </c>
      <c r="I59" s="732">
        <v>0.6633345454545454</v>
      </c>
      <c r="J59" s="733" t="s">
        <v>1</v>
      </c>
    </row>
    <row r="60" spans="1:10" ht="14.4" customHeight="1" x14ac:dyDescent="0.3">
      <c r="A60" s="729" t="s">
        <v>607</v>
      </c>
      <c r="B60" s="730" t="s">
        <v>585</v>
      </c>
      <c r="C60" s="731">
        <v>153.22963999999996</v>
      </c>
      <c r="D60" s="731">
        <v>93.790199999999999</v>
      </c>
      <c r="E60" s="731"/>
      <c r="F60" s="731">
        <v>94.045280000000005</v>
      </c>
      <c r="G60" s="731">
        <v>103</v>
      </c>
      <c r="H60" s="731">
        <v>-8.9547199999999947</v>
      </c>
      <c r="I60" s="732">
        <v>0.91306097087378646</v>
      </c>
      <c r="J60" s="733" t="s">
        <v>1</v>
      </c>
    </row>
    <row r="61" spans="1:10" ht="14.4" customHeight="1" x14ac:dyDescent="0.3">
      <c r="A61" s="729" t="s">
        <v>607</v>
      </c>
      <c r="B61" s="730" t="s">
        <v>586</v>
      </c>
      <c r="C61" s="731">
        <v>0</v>
      </c>
      <c r="D61" s="731">
        <v>0</v>
      </c>
      <c r="E61" s="731"/>
      <c r="F61" s="731">
        <v>250.90883000000008</v>
      </c>
      <c r="G61" s="731">
        <v>0</v>
      </c>
      <c r="H61" s="731">
        <v>250.90883000000008</v>
      </c>
      <c r="I61" s="732" t="s">
        <v>581</v>
      </c>
      <c r="J61" s="733" t="s">
        <v>1</v>
      </c>
    </row>
    <row r="62" spans="1:10" ht="14.4" customHeight="1" x14ac:dyDescent="0.3">
      <c r="A62" s="729" t="s">
        <v>607</v>
      </c>
      <c r="B62" s="730" t="s">
        <v>587</v>
      </c>
      <c r="C62" s="731">
        <v>242.07499999999996</v>
      </c>
      <c r="D62" s="731">
        <v>310.81450000000001</v>
      </c>
      <c r="E62" s="731"/>
      <c r="F62" s="731">
        <v>368.67424999999997</v>
      </c>
      <c r="G62" s="731">
        <v>227</v>
      </c>
      <c r="H62" s="731">
        <v>141.67424999999997</v>
      </c>
      <c r="I62" s="732">
        <v>1.6241156387665197</v>
      </c>
      <c r="J62" s="733" t="s">
        <v>1</v>
      </c>
    </row>
    <row r="63" spans="1:10" ht="14.4" customHeight="1" x14ac:dyDescent="0.3">
      <c r="A63" s="729" t="s">
        <v>607</v>
      </c>
      <c r="B63" s="730" t="s">
        <v>588</v>
      </c>
      <c r="C63" s="731">
        <v>129.67012</v>
      </c>
      <c r="D63" s="731">
        <v>71.645680000000013</v>
      </c>
      <c r="E63" s="731"/>
      <c r="F63" s="731">
        <v>73.62979</v>
      </c>
      <c r="G63" s="731">
        <v>68</v>
      </c>
      <c r="H63" s="731">
        <v>5.6297899999999998</v>
      </c>
      <c r="I63" s="732">
        <v>1.0827910294117646</v>
      </c>
      <c r="J63" s="733" t="s">
        <v>1</v>
      </c>
    </row>
    <row r="64" spans="1:10" ht="14.4" customHeight="1" x14ac:dyDescent="0.3">
      <c r="A64" s="729" t="s">
        <v>607</v>
      </c>
      <c r="B64" s="730" t="s">
        <v>590</v>
      </c>
      <c r="C64" s="731">
        <v>155.58113999999998</v>
      </c>
      <c r="D64" s="731">
        <v>147.94374999999999</v>
      </c>
      <c r="E64" s="731"/>
      <c r="F64" s="731">
        <v>141.41855999999999</v>
      </c>
      <c r="G64" s="731">
        <v>151</v>
      </c>
      <c r="H64" s="731">
        <v>-9.5814400000000148</v>
      </c>
      <c r="I64" s="732">
        <v>0.93654675496688733</v>
      </c>
      <c r="J64" s="733" t="s">
        <v>1</v>
      </c>
    </row>
    <row r="65" spans="1:10" ht="14.4" customHeight="1" x14ac:dyDescent="0.3">
      <c r="A65" s="729" t="s">
        <v>607</v>
      </c>
      <c r="B65" s="730" t="s">
        <v>609</v>
      </c>
      <c r="C65" s="731">
        <v>2468.9993899999995</v>
      </c>
      <c r="D65" s="731">
        <v>2484.7544500000008</v>
      </c>
      <c r="E65" s="731"/>
      <c r="F65" s="731">
        <v>2785.3424600000008</v>
      </c>
      <c r="G65" s="731">
        <v>2437</v>
      </c>
      <c r="H65" s="731">
        <v>348.34246000000076</v>
      </c>
      <c r="I65" s="732">
        <v>1.1429390480098485</v>
      </c>
      <c r="J65" s="733" t="s">
        <v>596</v>
      </c>
    </row>
    <row r="66" spans="1:10" ht="14.4" customHeight="1" x14ac:dyDescent="0.3">
      <c r="A66" s="729" t="s">
        <v>581</v>
      </c>
      <c r="B66" s="730" t="s">
        <v>581</v>
      </c>
      <c r="C66" s="731" t="s">
        <v>581</v>
      </c>
      <c r="D66" s="731" t="s">
        <v>581</v>
      </c>
      <c r="E66" s="731"/>
      <c r="F66" s="731" t="s">
        <v>581</v>
      </c>
      <c r="G66" s="731" t="s">
        <v>581</v>
      </c>
      <c r="H66" s="731" t="s">
        <v>581</v>
      </c>
      <c r="I66" s="732" t="s">
        <v>581</v>
      </c>
      <c r="J66" s="733" t="s">
        <v>597</v>
      </c>
    </row>
    <row r="67" spans="1:10" ht="14.4" customHeight="1" x14ac:dyDescent="0.3">
      <c r="A67" s="729" t="s">
        <v>610</v>
      </c>
      <c r="B67" s="730" t="s">
        <v>611</v>
      </c>
      <c r="C67" s="731" t="s">
        <v>581</v>
      </c>
      <c r="D67" s="731" t="s">
        <v>581</v>
      </c>
      <c r="E67" s="731"/>
      <c r="F67" s="731" t="s">
        <v>581</v>
      </c>
      <c r="G67" s="731" t="s">
        <v>581</v>
      </c>
      <c r="H67" s="731" t="s">
        <v>581</v>
      </c>
      <c r="I67" s="732" t="s">
        <v>581</v>
      </c>
      <c r="J67" s="733" t="s">
        <v>0</v>
      </c>
    </row>
    <row r="68" spans="1:10" ht="14.4" customHeight="1" x14ac:dyDescent="0.3">
      <c r="A68" s="729" t="s">
        <v>610</v>
      </c>
      <c r="B68" s="730" t="s">
        <v>582</v>
      </c>
      <c r="C68" s="731">
        <v>135.20464999999999</v>
      </c>
      <c r="D68" s="731">
        <v>58.866039999999991</v>
      </c>
      <c r="E68" s="731"/>
      <c r="F68" s="731">
        <v>74.428870000000003</v>
      </c>
      <c r="G68" s="731">
        <v>70</v>
      </c>
      <c r="H68" s="731">
        <v>4.4288700000000034</v>
      </c>
      <c r="I68" s="732">
        <v>1.0632695714285714</v>
      </c>
      <c r="J68" s="733" t="s">
        <v>1</v>
      </c>
    </row>
    <row r="69" spans="1:10" ht="14.4" customHeight="1" x14ac:dyDescent="0.3">
      <c r="A69" s="729" t="s">
        <v>610</v>
      </c>
      <c r="B69" s="730" t="s">
        <v>612</v>
      </c>
      <c r="C69" s="731">
        <v>135.20464999999999</v>
      </c>
      <c r="D69" s="731">
        <v>58.866039999999991</v>
      </c>
      <c r="E69" s="731"/>
      <c r="F69" s="731">
        <v>74.428870000000003</v>
      </c>
      <c r="G69" s="731">
        <v>70</v>
      </c>
      <c r="H69" s="731">
        <v>4.4288700000000034</v>
      </c>
      <c r="I69" s="732">
        <v>1.0632695714285714</v>
      </c>
      <c r="J69" s="733" t="s">
        <v>596</v>
      </c>
    </row>
    <row r="70" spans="1:10" ht="14.4" customHeight="1" x14ac:dyDescent="0.3">
      <c r="A70" s="729" t="s">
        <v>581</v>
      </c>
      <c r="B70" s="730" t="s">
        <v>581</v>
      </c>
      <c r="C70" s="731" t="s">
        <v>581</v>
      </c>
      <c r="D70" s="731" t="s">
        <v>581</v>
      </c>
      <c r="E70" s="731"/>
      <c r="F70" s="731" t="s">
        <v>581</v>
      </c>
      <c r="G70" s="731" t="s">
        <v>581</v>
      </c>
      <c r="H70" s="731" t="s">
        <v>581</v>
      </c>
      <c r="I70" s="732" t="s">
        <v>581</v>
      </c>
      <c r="J70" s="733" t="s">
        <v>597</v>
      </c>
    </row>
    <row r="71" spans="1:10" ht="14.4" customHeight="1" x14ac:dyDescent="0.3">
      <c r="A71" s="729" t="s">
        <v>613</v>
      </c>
      <c r="B71" s="730" t="s">
        <v>614</v>
      </c>
      <c r="C71" s="731" t="s">
        <v>581</v>
      </c>
      <c r="D71" s="731" t="s">
        <v>581</v>
      </c>
      <c r="E71" s="731"/>
      <c r="F71" s="731" t="s">
        <v>581</v>
      </c>
      <c r="G71" s="731" t="s">
        <v>581</v>
      </c>
      <c r="H71" s="731" t="s">
        <v>581</v>
      </c>
      <c r="I71" s="732" t="s">
        <v>581</v>
      </c>
      <c r="J71" s="733" t="s">
        <v>0</v>
      </c>
    </row>
    <row r="72" spans="1:10" ht="14.4" customHeight="1" x14ac:dyDescent="0.3">
      <c r="A72" s="729" t="s">
        <v>613</v>
      </c>
      <c r="B72" s="730" t="s">
        <v>582</v>
      </c>
      <c r="C72" s="731">
        <v>24.171970000000005</v>
      </c>
      <c r="D72" s="731">
        <v>20.917500000000004</v>
      </c>
      <c r="E72" s="731"/>
      <c r="F72" s="731">
        <v>22.947789999999994</v>
      </c>
      <c r="G72" s="731">
        <v>23</v>
      </c>
      <c r="H72" s="731">
        <v>-5.2210000000005863E-2</v>
      </c>
      <c r="I72" s="732">
        <v>0.99772999999999978</v>
      </c>
      <c r="J72" s="733" t="s">
        <v>1</v>
      </c>
    </row>
    <row r="73" spans="1:10" ht="14.4" customHeight="1" x14ac:dyDescent="0.3">
      <c r="A73" s="729" t="s">
        <v>613</v>
      </c>
      <c r="B73" s="730" t="s">
        <v>584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581</v>
      </c>
      <c r="J73" s="733" t="s">
        <v>1</v>
      </c>
    </row>
    <row r="74" spans="1:10" ht="14.4" customHeight="1" x14ac:dyDescent="0.3">
      <c r="A74" s="729" t="s">
        <v>613</v>
      </c>
      <c r="B74" s="730" t="s">
        <v>589</v>
      </c>
      <c r="C74" s="731">
        <v>0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581</v>
      </c>
      <c r="J74" s="733" t="s">
        <v>1</v>
      </c>
    </row>
    <row r="75" spans="1:10" ht="14.4" customHeight="1" x14ac:dyDescent="0.3">
      <c r="A75" s="729" t="s">
        <v>613</v>
      </c>
      <c r="B75" s="730" t="s">
        <v>615</v>
      </c>
      <c r="C75" s="731">
        <v>24.171970000000005</v>
      </c>
      <c r="D75" s="731">
        <v>20.917500000000004</v>
      </c>
      <c r="E75" s="731"/>
      <c r="F75" s="731">
        <v>22.947789999999994</v>
      </c>
      <c r="G75" s="731">
        <v>23</v>
      </c>
      <c r="H75" s="731">
        <v>-5.2210000000005863E-2</v>
      </c>
      <c r="I75" s="732">
        <v>0.99772999999999978</v>
      </c>
      <c r="J75" s="733" t="s">
        <v>596</v>
      </c>
    </row>
    <row r="76" spans="1:10" ht="14.4" customHeight="1" x14ac:dyDescent="0.3">
      <c r="A76" s="729" t="s">
        <v>581</v>
      </c>
      <c r="B76" s="730" t="s">
        <v>581</v>
      </c>
      <c r="C76" s="731" t="s">
        <v>581</v>
      </c>
      <c r="D76" s="731" t="s">
        <v>581</v>
      </c>
      <c r="E76" s="731"/>
      <c r="F76" s="731" t="s">
        <v>581</v>
      </c>
      <c r="G76" s="731" t="s">
        <v>581</v>
      </c>
      <c r="H76" s="731" t="s">
        <v>581</v>
      </c>
      <c r="I76" s="732" t="s">
        <v>581</v>
      </c>
      <c r="J76" s="733" t="s">
        <v>597</v>
      </c>
    </row>
    <row r="77" spans="1:10" ht="14.4" customHeight="1" x14ac:dyDescent="0.3">
      <c r="A77" s="729" t="s">
        <v>579</v>
      </c>
      <c r="B77" s="730" t="s">
        <v>591</v>
      </c>
      <c r="C77" s="731">
        <v>7083.56369</v>
      </c>
      <c r="D77" s="731">
        <v>7730.1177300000027</v>
      </c>
      <c r="E77" s="731"/>
      <c r="F77" s="731">
        <v>8223.1650500000014</v>
      </c>
      <c r="G77" s="731">
        <v>7447</v>
      </c>
      <c r="H77" s="731">
        <v>776.16505000000143</v>
      </c>
      <c r="I77" s="732">
        <v>1.1042251980663356</v>
      </c>
      <c r="J77" s="733" t="s">
        <v>592</v>
      </c>
    </row>
  </sheetData>
  <mergeCells count="3">
    <mergeCell ref="F3:I3"/>
    <mergeCell ref="C4:D4"/>
    <mergeCell ref="A1:I1"/>
  </mergeCells>
  <conditionalFormatting sqref="F16 F7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7">
    <cfRule type="expression" dxfId="66" priority="5">
      <formula>$H17&gt;0</formula>
    </cfRule>
  </conditionalFormatting>
  <conditionalFormatting sqref="A17:A77">
    <cfRule type="expression" dxfId="65" priority="2">
      <formula>AND($J17&lt;&gt;"mezeraKL",$J17&lt;&gt;"")</formula>
    </cfRule>
  </conditionalFormatting>
  <conditionalFormatting sqref="I17:I77">
    <cfRule type="expression" dxfId="64" priority="6">
      <formula>$I17&gt;1</formula>
    </cfRule>
  </conditionalFormatting>
  <conditionalFormatting sqref="B17:B77">
    <cfRule type="expression" dxfId="63" priority="1">
      <formula>OR($J17="NS",$J17="SumaNS",$J17="Účet")</formula>
    </cfRule>
  </conditionalFormatting>
  <conditionalFormatting sqref="A17:D77 F17:I77">
    <cfRule type="expression" dxfId="62" priority="8">
      <formula>AND($J17&lt;&gt;"",$J17&lt;&gt;"mezeraKL")</formula>
    </cfRule>
  </conditionalFormatting>
  <conditionalFormatting sqref="B17:D77 F17:I7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7 F17:I77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217.18112763117566</v>
      </c>
      <c r="M3" s="203">
        <f>SUBTOTAL(9,M5:M1048576)</f>
        <v>36820.999999999985</v>
      </c>
      <c r="N3" s="204">
        <f>SUBTOTAL(9,N5:N1048576)</f>
        <v>7996826.3005075157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579</v>
      </c>
      <c r="B5" s="741" t="s">
        <v>580</v>
      </c>
      <c r="C5" s="742" t="s">
        <v>593</v>
      </c>
      <c r="D5" s="743" t="s">
        <v>594</v>
      </c>
      <c r="E5" s="744">
        <v>50113001</v>
      </c>
      <c r="F5" s="743" t="s">
        <v>616</v>
      </c>
      <c r="G5" s="742" t="s">
        <v>617</v>
      </c>
      <c r="H5" s="742">
        <v>846758</v>
      </c>
      <c r="I5" s="742">
        <v>103387</v>
      </c>
      <c r="J5" s="742" t="s">
        <v>618</v>
      </c>
      <c r="K5" s="742" t="s">
        <v>619</v>
      </c>
      <c r="L5" s="745">
        <v>73.078421052631569</v>
      </c>
      <c r="M5" s="745">
        <v>38</v>
      </c>
      <c r="N5" s="746">
        <v>2776.9799999999996</v>
      </c>
    </row>
    <row r="6" spans="1:14" ht="14.4" customHeight="1" x14ac:dyDescent="0.3">
      <c r="A6" s="747" t="s">
        <v>579</v>
      </c>
      <c r="B6" s="748" t="s">
        <v>580</v>
      </c>
      <c r="C6" s="749" t="s">
        <v>593</v>
      </c>
      <c r="D6" s="750" t="s">
        <v>594</v>
      </c>
      <c r="E6" s="751">
        <v>50113001</v>
      </c>
      <c r="F6" s="750" t="s">
        <v>616</v>
      </c>
      <c r="G6" s="749" t="s">
        <v>617</v>
      </c>
      <c r="H6" s="749">
        <v>176064</v>
      </c>
      <c r="I6" s="749">
        <v>76064</v>
      </c>
      <c r="J6" s="749" t="s">
        <v>620</v>
      </c>
      <c r="K6" s="749" t="s">
        <v>621</v>
      </c>
      <c r="L6" s="752">
        <v>77.549999999999983</v>
      </c>
      <c r="M6" s="752">
        <v>2</v>
      </c>
      <c r="N6" s="753">
        <v>155.09999999999997</v>
      </c>
    </row>
    <row r="7" spans="1:14" ht="14.4" customHeight="1" x14ac:dyDescent="0.3">
      <c r="A7" s="747" t="s">
        <v>579</v>
      </c>
      <c r="B7" s="748" t="s">
        <v>580</v>
      </c>
      <c r="C7" s="749" t="s">
        <v>593</v>
      </c>
      <c r="D7" s="750" t="s">
        <v>594</v>
      </c>
      <c r="E7" s="751">
        <v>50113001</v>
      </c>
      <c r="F7" s="750" t="s">
        <v>616</v>
      </c>
      <c r="G7" s="749" t="s">
        <v>617</v>
      </c>
      <c r="H7" s="749">
        <v>197323</v>
      </c>
      <c r="I7" s="749">
        <v>197323</v>
      </c>
      <c r="J7" s="749" t="s">
        <v>622</v>
      </c>
      <c r="K7" s="749" t="s">
        <v>623</v>
      </c>
      <c r="L7" s="752">
        <v>1344.5</v>
      </c>
      <c r="M7" s="752">
        <v>2</v>
      </c>
      <c r="N7" s="753">
        <v>2689</v>
      </c>
    </row>
    <row r="8" spans="1:14" ht="14.4" customHeight="1" x14ac:dyDescent="0.3">
      <c r="A8" s="747" t="s">
        <v>579</v>
      </c>
      <c r="B8" s="748" t="s">
        <v>580</v>
      </c>
      <c r="C8" s="749" t="s">
        <v>593</v>
      </c>
      <c r="D8" s="750" t="s">
        <v>594</v>
      </c>
      <c r="E8" s="751">
        <v>50113001</v>
      </c>
      <c r="F8" s="750" t="s">
        <v>616</v>
      </c>
      <c r="G8" s="749" t="s">
        <v>617</v>
      </c>
      <c r="H8" s="749">
        <v>100362</v>
      </c>
      <c r="I8" s="749">
        <v>362</v>
      </c>
      <c r="J8" s="749" t="s">
        <v>624</v>
      </c>
      <c r="K8" s="749" t="s">
        <v>625</v>
      </c>
      <c r="L8" s="752">
        <v>86.820000000000007</v>
      </c>
      <c r="M8" s="752">
        <v>4</v>
      </c>
      <c r="N8" s="753">
        <v>347.28000000000003</v>
      </c>
    </row>
    <row r="9" spans="1:14" ht="14.4" customHeight="1" x14ac:dyDescent="0.3">
      <c r="A9" s="747" t="s">
        <v>579</v>
      </c>
      <c r="B9" s="748" t="s">
        <v>580</v>
      </c>
      <c r="C9" s="749" t="s">
        <v>593</v>
      </c>
      <c r="D9" s="750" t="s">
        <v>594</v>
      </c>
      <c r="E9" s="751">
        <v>50113001</v>
      </c>
      <c r="F9" s="750" t="s">
        <v>616</v>
      </c>
      <c r="G9" s="749" t="s">
        <v>617</v>
      </c>
      <c r="H9" s="749">
        <v>845008</v>
      </c>
      <c r="I9" s="749">
        <v>107806</v>
      </c>
      <c r="J9" s="749" t="s">
        <v>626</v>
      </c>
      <c r="K9" s="749" t="s">
        <v>627</v>
      </c>
      <c r="L9" s="752">
        <v>64.642755515291526</v>
      </c>
      <c r="M9" s="752">
        <v>25</v>
      </c>
      <c r="N9" s="753">
        <v>1616.068887882288</v>
      </c>
    </row>
    <row r="10" spans="1:14" ht="14.4" customHeight="1" x14ac:dyDescent="0.3">
      <c r="A10" s="747" t="s">
        <v>579</v>
      </c>
      <c r="B10" s="748" t="s">
        <v>580</v>
      </c>
      <c r="C10" s="749" t="s">
        <v>593</v>
      </c>
      <c r="D10" s="750" t="s">
        <v>594</v>
      </c>
      <c r="E10" s="751">
        <v>50113001</v>
      </c>
      <c r="F10" s="750" t="s">
        <v>616</v>
      </c>
      <c r="G10" s="749" t="s">
        <v>628</v>
      </c>
      <c r="H10" s="749">
        <v>102954</v>
      </c>
      <c r="I10" s="749">
        <v>2954</v>
      </c>
      <c r="J10" s="749" t="s">
        <v>629</v>
      </c>
      <c r="K10" s="749" t="s">
        <v>630</v>
      </c>
      <c r="L10" s="752">
        <v>14.970000000000004</v>
      </c>
      <c r="M10" s="752">
        <v>1</v>
      </c>
      <c r="N10" s="753">
        <v>14.970000000000004</v>
      </c>
    </row>
    <row r="11" spans="1:14" ht="14.4" customHeight="1" x14ac:dyDescent="0.3">
      <c r="A11" s="747" t="s">
        <v>579</v>
      </c>
      <c r="B11" s="748" t="s">
        <v>580</v>
      </c>
      <c r="C11" s="749" t="s">
        <v>593</v>
      </c>
      <c r="D11" s="750" t="s">
        <v>594</v>
      </c>
      <c r="E11" s="751">
        <v>50113001</v>
      </c>
      <c r="F11" s="750" t="s">
        <v>616</v>
      </c>
      <c r="G11" s="749" t="s">
        <v>628</v>
      </c>
      <c r="H11" s="749">
        <v>102945</v>
      </c>
      <c r="I11" s="749">
        <v>2945</v>
      </c>
      <c r="J11" s="749" t="s">
        <v>631</v>
      </c>
      <c r="K11" s="749" t="s">
        <v>632</v>
      </c>
      <c r="L11" s="752">
        <v>8.6700000000000017</v>
      </c>
      <c r="M11" s="752">
        <v>1</v>
      </c>
      <c r="N11" s="753">
        <v>8.6700000000000017</v>
      </c>
    </row>
    <row r="12" spans="1:14" ht="14.4" customHeight="1" x14ac:dyDescent="0.3">
      <c r="A12" s="747" t="s">
        <v>579</v>
      </c>
      <c r="B12" s="748" t="s">
        <v>580</v>
      </c>
      <c r="C12" s="749" t="s">
        <v>593</v>
      </c>
      <c r="D12" s="750" t="s">
        <v>594</v>
      </c>
      <c r="E12" s="751">
        <v>50113001</v>
      </c>
      <c r="F12" s="750" t="s">
        <v>616</v>
      </c>
      <c r="G12" s="749" t="s">
        <v>628</v>
      </c>
      <c r="H12" s="749">
        <v>115378</v>
      </c>
      <c r="I12" s="749">
        <v>15378</v>
      </c>
      <c r="J12" s="749" t="s">
        <v>631</v>
      </c>
      <c r="K12" s="749" t="s">
        <v>633</v>
      </c>
      <c r="L12" s="752">
        <v>21.220000000000002</v>
      </c>
      <c r="M12" s="752">
        <v>2</v>
      </c>
      <c r="N12" s="753">
        <v>42.440000000000005</v>
      </c>
    </row>
    <row r="13" spans="1:14" ht="14.4" customHeight="1" x14ac:dyDescent="0.3">
      <c r="A13" s="747" t="s">
        <v>579</v>
      </c>
      <c r="B13" s="748" t="s">
        <v>580</v>
      </c>
      <c r="C13" s="749" t="s">
        <v>593</v>
      </c>
      <c r="D13" s="750" t="s">
        <v>594</v>
      </c>
      <c r="E13" s="751">
        <v>50113001</v>
      </c>
      <c r="F13" s="750" t="s">
        <v>616</v>
      </c>
      <c r="G13" s="749" t="s">
        <v>617</v>
      </c>
      <c r="H13" s="749">
        <v>176954</v>
      </c>
      <c r="I13" s="749">
        <v>176954</v>
      </c>
      <c r="J13" s="749" t="s">
        <v>634</v>
      </c>
      <c r="K13" s="749" t="s">
        <v>635</v>
      </c>
      <c r="L13" s="752">
        <v>94.863249999999979</v>
      </c>
      <c r="M13" s="752">
        <v>4</v>
      </c>
      <c r="N13" s="753">
        <v>379.45299999999992</v>
      </c>
    </row>
    <row r="14" spans="1:14" ht="14.4" customHeight="1" x14ac:dyDescent="0.3">
      <c r="A14" s="747" t="s">
        <v>579</v>
      </c>
      <c r="B14" s="748" t="s">
        <v>580</v>
      </c>
      <c r="C14" s="749" t="s">
        <v>593</v>
      </c>
      <c r="D14" s="750" t="s">
        <v>594</v>
      </c>
      <c r="E14" s="751">
        <v>50113001</v>
      </c>
      <c r="F14" s="750" t="s">
        <v>616</v>
      </c>
      <c r="G14" s="749" t="s">
        <v>617</v>
      </c>
      <c r="H14" s="749">
        <v>167547</v>
      </c>
      <c r="I14" s="749">
        <v>67547</v>
      </c>
      <c r="J14" s="749" t="s">
        <v>636</v>
      </c>
      <c r="K14" s="749" t="s">
        <v>637</v>
      </c>
      <c r="L14" s="752">
        <v>46.903200000000005</v>
      </c>
      <c r="M14" s="752">
        <v>50</v>
      </c>
      <c r="N14" s="753">
        <v>2345.1600000000003</v>
      </c>
    </row>
    <row r="15" spans="1:14" ht="14.4" customHeight="1" x14ac:dyDescent="0.3">
      <c r="A15" s="747" t="s">
        <v>579</v>
      </c>
      <c r="B15" s="748" t="s">
        <v>580</v>
      </c>
      <c r="C15" s="749" t="s">
        <v>593</v>
      </c>
      <c r="D15" s="750" t="s">
        <v>594</v>
      </c>
      <c r="E15" s="751">
        <v>50113001</v>
      </c>
      <c r="F15" s="750" t="s">
        <v>616</v>
      </c>
      <c r="G15" s="749" t="s">
        <v>628</v>
      </c>
      <c r="H15" s="749">
        <v>127263</v>
      </c>
      <c r="I15" s="749">
        <v>127263</v>
      </c>
      <c r="J15" s="749" t="s">
        <v>638</v>
      </c>
      <c r="K15" s="749" t="s">
        <v>639</v>
      </c>
      <c r="L15" s="752">
        <v>58.909999999999989</v>
      </c>
      <c r="M15" s="752">
        <v>2</v>
      </c>
      <c r="N15" s="753">
        <v>117.81999999999998</v>
      </c>
    </row>
    <row r="16" spans="1:14" ht="14.4" customHeight="1" x14ac:dyDescent="0.3">
      <c r="A16" s="747" t="s">
        <v>579</v>
      </c>
      <c r="B16" s="748" t="s">
        <v>580</v>
      </c>
      <c r="C16" s="749" t="s">
        <v>593</v>
      </c>
      <c r="D16" s="750" t="s">
        <v>594</v>
      </c>
      <c r="E16" s="751">
        <v>50113001</v>
      </c>
      <c r="F16" s="750" t="s">
        <v>616</v>
      </c>
      <c r="G16" s="749" t="s">
        <v>628</v>
      </c>
      <c r="H16" s="749">
        <v>127272</v>
      </c>
      <c r="I16" s="749">
        <v>127272</v>
      </c>
      <c r="J16" s="749" t="s">
        <v>638</v>
      </c>
      <c r="K16" s="749" t="s">
        <v>640</v>
      </c>
      <c r="L16" s="752">
        <v>30.22</v>
      </c>
      <c r="M16" s="752">
        <v>1</v>
      </c>
      <c r="N16" s="753">
        <v>30.22</v>
      </c>
    </row>
    <row r="17" spans="1:14" ht="14.4" customHeight="1" x14ac:dyDescent="0.3">
      <c r="A17" s="747" t="s">
        <v>579</v>
      </c>
      <c r="B17" s="748" t="s">
        <v>580</v>
      </c>
      <c r="C17" s="749" t="s">
        <v>593</v>
      </c>
      <c r="D17" s="750" t="s">
        <v>594</v>
      </c>
      <c r="E17" s="751">
        <v>50113001</v>
      </c>
      <c r="F17" s="750" t="s">
        <v>616</v>
      </c>
      <c r="G17" s="749" t="s">
        <v>617</v>
      </c>
      <c r="H17" s="749">
        <v>194920</v>
      </c>
      <c r="I17" s="749">
        <v>94920</v>
      </c>
      <c r="J17" s="749" t="s">
        <v>641</v>
      </c>
      <c r="K17" s="749" t="s">
        <v>642</v>
      </c>
      <c r="L17" s="752">
        <v>70.722991813986454</v>
      </c>
      <c r="M17" s="752">
        <v>30</v>
      </c>
      <c r="N17" s="753">
        <v>2121.6897544195936</v>
      </c>
    </row>
    <row r="18" spans="1:14" ht="14.4" customHeight="1" x14ac:dyDescent="0.3">
      <c r="A18" s="747" t="s">
        <v>579</v>
      </c>
      <c r="B18" s="748" t="s">
        <v>580</v>
      </c>
      <c r="C18" s="749" t="s">
        <v>593</v>
      </c>
      <c r="D18" s="750" t="s">
        <v>594</v>
      </c>
      <c r="E18" s="751">
        <v>50113001</v>
      </c>
      <c r="F18" s="750" t="s">
        <v>616</v>
      </c>
      <c r="G18" s="749" t="s">
        <v>617</v>
      </c>
      <c r="H18" s="749">
        <v>188518</v>
      </c>
      <c r="I18" s="749">
        <v>88518</v>
      </c>
      <c r="J18" s="749" t="s">
        <v>643</v>
      </c>
      <c r="K18" s="749" t="s">
        <v>644</v>
      </c>
      <c r="L18" s="752">
        <v>38.04999999999999</v>
      </c>
      <c r="M18" s="752">
        <v>1</v>
      </c>
      <c r="N18" s="753">
        <v>38.04999999999999</v>
      </c>
    </row>
    <row r="19" spans="1:14" ht="14.4" customHeight="1" x14ac:dyDescent="0.3">
      <c r="A19" s="747" t="s">
        <v>579</v>
      </c>
      <c r="B19" s="748" t="s">
        <v>580</v>
      </c>
      <c r="C19" s="749" t="s">
        <v>593</v>
      </c>
      <c r="D19" s="750" t="s">
        <v>594</v>
      </c>
      <c r="E19" s="751">
        <v>50113001</v>
      </c>
      <c r="F19" s="750" t="s">
        <v>616</v>
      </c>
      <c r="G19" s="749" t="s">
        <v>617</v>
      </c>
      <c r="H19" s="749">
        <v>845369</v>
      </c>
      <c r="I19" s="749">
        <v>107987</v>
      </c>
      <c r="J19" s="749" t="s">
        <v>645</v>
      </c>
      <c r="K19" s="749" t="s">
        <v>646</v>
      </c>
      <c r="L19" s="752">
        <v>112.95995969169286</v>
      </c>
      <c r="M19" s="752">
        <v>6</v>
      </c>
      <c r="N19" s="753">
        <v>677.75975815015715</v>
      </c>
    </row>
    <row r="20" spans="1:14" ht="14.4" customHeight="1" x14ac:dyDescent="0.3">
      <c r="A20" s="747" t="s">
        <v>579</v>
      </c>
      <c r="B20" s="748" t="s">
        <v>580</v>
      </c>
      <c r="C20" s="749" t="s">
        <v>593</v>
      </c>
      <c r="D20" s="750" t="s">
        <v>594</v>
      </c>
      <c r="E20" s="751">
        <v>50113001</v>
      </c>
      <c r="F20" s="750" t="s">
        <v>616</v>
      </c>
      <c r="G20" s="749" t="s">
        <v>617</v>
      </c>
      <c r="H20" s="749">
        <v>196610</v>
      </c>
      <c r="I20" s="749">
        <v>96610</v>
      </c>
      <c r="J20" s="749" t="s">
        <v>647</v>
      </c>
      <c r="K20" s="749" t="s">
        <v>648</v>
      </c>
      <c r="L20" s="752">
        <v>46.449999999999996</v>
      </c>
      <c r="M20" s="752">
        <v>6</v>
      </c>
      <c r="N20" s="753">
        <v>278.7</v>
      </c>
    </row>
    <row r="21" spans="1:14" ht="14.4" customHeight="1" x14ac:dyDescent="0.3">
      <c r="A21" s="747" t="s">
        <v>579</v>
      </c>
      <c r="B21" s="748" t="s">
        <v>580</v>
      </c>
      <c r="C21" s="749" t="s">
        <v>593</v>
      </c>
      <c r="D21" s="750" t="s">
        <v>594</v>
      </c>
      <c r="E21" s="751">
        <v>50113001</v>
      </c>
      <c r="F21" s="750" t="s">
        <v>616</v>
      </c>
      <c r="G21" s="749" t="s">
        <v>581</v>
      </c>
      <c r="H21" s="749">
        <v>847488</v>
      </c>
      <c r="I21" s="749">
        <v>107869</v>
      </c>
      <c r="J21" s="749" t="s">
        <v>649</v>
      </c>
      <c r="K21" s="749" t="s">
        <v>650</v>
      </c>
      <c r="L21" s="752">
        <v>68.550000000000011</v>
      </c>
      <c r="M21" s="752">
        <v>1</v>
      </c>
      <c r="N21" s="753">
        <v>68.550000000000011</v>
      </c>
    </row>
    <row r="22" spans="1:14" ht="14.4" customHeight="1" x14ac:dyDescent="0.3">
      <c r="A22" s="747" t="s">
        <v>579</v>
      </c>
      <c r="B22" s="748" t="s">
        <v>580</v>
      </c>
      <c r="C22" s="749" t="s">
        <v>593</v>
      </c>
      <c r="D22" s="750" t="s">
        <v>594</v>
      </c>
      <c r="E22" s="751">
        <v>50113001</v>
      </c>
      <c r="F22" s="750" t="s">
        <v>616</v>
      </c>
      <c r="G22" s="749" t="s">
        <v>581</v>
      </c>
      <c r="H22" s="749">
        <v>849713</v>
      </c>
      <c r="I22" s="749">
        <v>125046</v>
      </c>
      <c r="J22" s="749" t="s">
        <v>651</v>
      </c>
      <c r="K22" s="749" t="s">
        <v>630</v>
      </c>
      <c r="L22" s="752">
        <v>60.710000000000029</v>
      </c>
      <c r="M22" s="752">
        <v>1</v>
      </c>
      <c r="N22" s="753">
        <v>60.710000000000029</v>
      </c>
    </row>
    <row r="23" spans="1:14" ht="14.4" customHeight="1" x14ac:dyDescent="0.3">
      <c r="A23" s="747" t="s">
        <v>579</v>
      </c>
      <c r="B23" s="748" t="s">
        <v>580</v>
      </c>
      <c r="C23" s="749" t="s">
        <v>593</v>
      </c>
      <c r="D23" s="750" t="s">
        <v>594</v>
      </c>
      <c r="E23" s="751">
        <v>50113001</v>
      </c>
      <c r="F23" s="750" t="s">
        <v>616</v>
      </c>
      <c r="G23" s="749" t="s">
        <v>581</v>
      </c>
      <c r="H23" s="749">
        <v>849561</v>
      </c>
      <c r="I23" s="749">
        <v>125060</v>
      </c>
      <c r="J23" s="749" t="s">
        <v>652</v>
      </c>
      <c r="K23" s="749" t="s">
        <v>632</v>
      </c>
      <c r="L23" s="752">
        <v>34.670032881263275</v>
      </c>
      <c r="M23" s="752">
        <v>1</v>
      </c>
      <c r="N23" s="753">
        <v>34.670032881263275</v>
      </c>
    </row>
    <row r="24" spans="1:14" ht="14.4" customHeight="1" x14ac:dyDescent="0.3">
      <c r="A24" s="747" t="s">
        <v>579</v>
      </c>
      <c r="B24" s="748" t="s">
        <v>580</v>
      </c>
      <c r="C24" s="749" t="s">
        <v>593</v>
      </c>
      <c r="D24" s="750" t="s">
        <v>594</v>
      </c>
      <c r="E24" s="751">
        <v>50113001</v>
      </c>
      <c r="F24" s="750" t="s">
        <v>616</v>
      </c>
      <c r="G24" s="749" t="s">
        <v>617</v>
      </c>
      <c r="H24" s="749">
        <v>189244</v>
      </c>
      <c r="I24" s="749">
        <v>89244</v>
      </c>
      <c r="J24" s="749" t="s">
        <v>653</v>
      </c>
      <c r="K24" s="749" t="s">
        <v>654</v>
      </c>
      <c r="L24" s="752">
        <v>20.759000193622935</v>
      </c>
      <c r="M24" s="752">
        <v>120</v>
      </c>
      <c r="N24" s="753">
        <v>2491.0800232347524</v>
      </c>
    </row>
    <row r="25" spans="1:14" ht="14.4" customHeight="1" x14ac:dyDescent="0.3">
      <c r="A25" s="747" t="s">
        <v>579</v>
      </c>
      <c r="B25" s="748" t="s">
        <v>580</v>
      </c>
      <c r="C25" s="749" t="s">
        <v>593</v>
      </c>
      <c r="D25" s="750" t="s">
        <v>594</v>
      </c>
      <c r="E25" s="751">
        <v>50113001</v>
      </c>
      <c r="F25" s="750" t="s">
        <v>616</v>
      </c>
      <c r="G25" s="749" t="s">
        <v>617</v>
      </c>
      <c r="H25" s="749">
        <v>110555</v>
      </c>
      <c r="I25" s="749">
        <v>10555</v>
      </c>
      <c r="J25" s="749" t="s">
        <v>655</v>
      </c>
      <c r="K25" s="749" t="s">
        <v>656</v>
      </c>
      <c r="L25" s="752">
        <v>254.97999868951632</v>
      </c>
      <c r="M25" s="752">
        <v>7</v>
      </c>
      <c r="N25" s="753">
        <v>1784.8599908266142</v>
      </c>
    </row>
    <row r="26" spans="1:14" ht="14.4" customHeight="1" x14ac:dyDescent="0.3">
      <c r="A26" s="747" t="s">
        <v>579</v>
      </c>
      <c r="B26" s="748" t="s">
        <v>580</v>
      </c>
      <c r="C26" s="749" t="s">
        <v>593</v>
      </c>
      <c r="D26" s="750" t="s">
        <v>594</v>
      </c>
      <c r="E26" s="751">
        <v>50113001</v>
      </c>
      <c r="F26" s="750" t="s">
        <v>616</v>
      </c>
      <c r="G26" s="749" t="s">
        <v>617</v>
      </c>
      <c r="H26" s="749">
        <v>169755</v>
      </c>
      <c r="I26" s="749">
        <v>69755</v>
      </c>
      <c r="J26" s="749" t="s">
        <v>657</v>
      </c>
      <c r="K26" s="749" t="s">
        <v>658</v>
      </c>
      <c r="L26" s="752">
        <v>36.93</v>
      </c>
      <c r="M26" s="752">
        <v>4</v>
      </c>
      <c r="N26" s="753">
        <v>147.72</v>
      </c>
    </row>
    <row r="27" spans="1:14" ht="14.4" customHeight="1" x14ac:dyDescent="0.3">
      <c r="A27" s="747" t="s">
        <v>579</v>
      </c>
      <c r="B27" s="748" t="s">
        <v>580</v>
      </c>
      <c r="C27" s="749" t="s">
        <v>593</v>
      </c>
      <c r="D27" s="750" t="s">
        <v>594</v>
      </c>
      <c r="E27" s="751">
        <v>50113001</v>
      </c>
      <c r="F27" s="750" t="s">
        <v>616</v>
      </c>
      <c r="G27" s="749" t="s">
        <v>617</v>
      </c>
      <c r="H27" s="749">
        <v>208456</v>
      </c>
      <c r="I27" s="749">
        <v>208456</v>
      </c>
      <c r="J27" s="749" t="s">
        <v>657</v>
      </c>
      <c r="K27" s="749" t="s">
        <v>659</v>
      </c>
      <c r="L27" s="752">
        <v>738.53999999999985</v>
      </c>
      <c r="M27" s="752">
        <v>0.6</v>
      </c>
      <c r="N27" s="753">
        <v>443.12399999999991</v>
      </c>
    </row>
    <row r="28" spans="1:14" ht="14.4" customHeight="1" x14ac:dyDescent="0.3">
      <c r="A28" s="747" t="s">
        <v>579</v>
      </c>
      <c r="B28" s="748" t="s">
        <v>580</v>
      </c>
      <c r="C28" s="749" t="s">
        <v>593</v>
      </c>
      <c r="D28" s="750" t="s">
        <v>594</v>
      </c>
      <c r="E28" s="751">
        <v>50113001</v>
      </c>
      <c r="F28" s="750" t="s">
        <v>616</v>
      </c>
      <c r="G28" s="749" t="s">
        <v>628</v>
      </c>
      <c r="H28" s="749">
        <v>158659</v>
      </c>
      <c r="I28" s="749">
        <v>58659</v>
      </c>
      <c r="J28" s="749" t="s">
        <v>660</v>
      </c>
      <c r="K28" s="749" t="s">
        <v>661</v>
      </c>
      <c r="L28" s="752">
        <v>48.609999999999985</v>
      </c>
      <c r="M28" s="752">
        <v>3</v>
      </c>
      <c r="N28" s="753">
        <v>145.82999999999996</v>
      </c>
    </row>
    <row r="29" spans="1:14" ht="14.4" customHeight="1" x14ac:dyDescent="0.3">
      <c r="A29" s="747" t="s">
        <v>579</v>
      </c>
      <c r="B29" s="748" t="s">
        <v>580</v>
      </c>
      <c r="C29" s="749" t="s">
        <v>593</v>
      </c>
      <c r="D29" s="750" t="s">
        <v>594</v>
      </c>
      <c r="E29" s="751">
        <v>50113001</v>
      </c>
      <c r="F29" s="750" t="s">
        <v>616</v>
      </c>
      <c r="G29" s="749" t="s">
        <v>628</v>
      </c>
      <c r="H29" s="749">
        <v>102949</v>
      </c>
      <c r="I29" s="749">
        <v>2949</v>
      </c>
      <c r="J29" s="749" t="s">
        <v>662</v>
      </c>
      <c r="K29" s="749" t="s">
        <v>663</v>
      </c>
      <c r="L29" s="752">
        <v>62.710000000000015</v>
      </c>
      <c r="M29" s="752">
        <v>1</v>
      </c>
      <c r="N29" s="753">
        <v>62.710000000000015</v>
      </c>
    </row>
    <row r="30" spans="1:14" ht="14.4" customHeight="1" x14ac:dyDescent="0.3">
      <c r="A30" s="747" t="s">
        <v>579</v>
      </c>
      <c r="B30" s="748" t="s">
        <v>580</v>
      </c>
      <c r="C30" s="749" t="s">
        <v>593</v>
      </c>
      <c r="D30" s="750" t="s">
        <v>594</v>
      </c>
      <c r="E30" s="751">
        <v>50113001</v>
      </c>
      <c r="F30" s="750" t="s">
        <v>616</v>
      </c>
      <c r="G30" s="749" t="s">
        <v>617</v>
      </c>
      <c r="H30" s="749">
        <v>192351</v>
      </c>
      <c r="I30" s="749">
        <v>92351</v>
      </c>
      <c r="J30" s="749" t="s">
        <v>664</v>
      </c>
      <c r="K30" s="749" t="s">
        <v>665</v>
      </c>
      <c r="L30" s="752">
        <v>86.219500000000011</v>
      </c>
      <c r="M30" s="752">
        <v>4</v>
      </c>
      <c r="N30" s="753">
        <v>344.87800000000004</v>
      </c>
    </row>
    <row r="31" spans="1:14" ht="14.4" customHeight="1" x14ac:dyDescent="0.3">
      <c r="A31" s="747" t="s">
        <v>579</v>
      </c>
      <c r="B31" s="748" t="s">
        <v>580</v>
      </c>
      <c r="C31" s="749" t="s">
        <v>593</v>
      </c>
      <c r="D31" s="750" t="s">
        <v>594</v>
      </c>
      <c r="E31" s="751">
        <v>50113001</v>
      </c>
      <c r="F31" s="750" t="s">
        <v>616</v>
      </c>
      <c r="G31" s="749" t="s">
        <v>617</v>
      </c>
      <c r="H31" s="749">
        <v>176496</v>
      </c>
      <c r="I31" s="749">
        <v>76496</v>
      </c>
      <c r="J31" s="749" t="s">
        <v>666</v>
      </c>
      <c r="K31" s="749" t="s">
        <v>667</v>
      </c>
      <c r="L31" s="752">
        <v>125.43</v>
      </c>
      <c r="M31" s="752">
        <v>3</v>
      </c>
      <c r="N31" s="753">
        <v>376.29</v>
      </c>
    </row>
    <row r="32" spans="1:14" ht="14.4" customHeight="1" x14ac:dyDescent="0.3">
      <c r="A32" s="747" t="s">
        <v>579</v>
      </c>
      <c r="B32" s="748" t="s">
        <v>580</v>
      </c>
      <c r="C32" s="749" t="s">
        <v>593</v>
      </c>
      <c r="D32" s="750" t="s">
        <v>594</v>
      </c>
      <c r="E32" s="751">
        <v>50113001</v>
      </c>
      <c r="F32" s="750" t="s">
        <v>616</v>
      </c>
      <c r="G32" s="749" t="s">
        <v>628</v>
      </c>
      <c r="H32" s="749">
        <v>132225</v>
      </c>
      <c r="I32" s="749">
        <v>32225</v>
      </c>
      <c r="J32" s="749" t="s">
        <v>668</v>
      </c>
      <c r="K32" s="749" t="s">
        <v>669</v>
      </c>
      <c r="L32" s="752">
        <v>75.444999999999993</v>
      </c>
      <c r="M32" s="752">
        <v>2</v>
      </c>
      <c r="N32" s="753">
        <v>150.88999999999999</v>
      </c>
    </row>
    <row r="33" spans="1:14" ht="14.4" customHeight="1" x14ac:dyDescent="0.3">
      <c r="A33" s="747" t="s">
        <v>579</v>
      </c>
      <c r="B33" s="748" t="s">
        <v>580</v>
      </c>
      <c r="C33" s="749" t="s">
        <v>593</v>
      </c>
      <c r="D33" s="750" t="s">
        <v>594</v>
      </c>
      <c r="E33" s="751">
        <v>50113001</v>
      </c>
      <c r="F33" s="750" t="s">
        <v>616</v>
      </c>
      <c r="G33" s="749" t="s">
        <v>628</v>
      </c>
      <c r="H33" s="749">
        <v>158037</v>
      </c>
      <c r="I33" s="749">
        <v>58037</v>
      </c>
      <c r="J33" s="749" t="s">
        <v>670</v>
      </c>
      <c r="K33" s="749" t="s">
        <v>671</v>
      </c>
      <c r="L33" s="752">
        <v>97.49</v>
      </c>
      <c r="M33" s="752">
        <v>2</v>
      </c>
      <c r="N33" s="753">
        <v>194.98</v>
      </c>
    </row>
    <row r="34" spans="1:14" ht="14.4" customHeight="1" x14ac:dyDescent="0.3">
      <c r="A34" s="747" t="s">
        <v>579</v>
      </c>
      <c r="B34" s="748" t="s">
        <v>580</v>
      </c>
      <c r="C34" s="749" t="s">
        <v>593</v>
      </c>
      <c r="D34" s="750" t="s">
        <v>594</v>
      </c>
      <c r="E34" s="751">
        <v>50113001</v>
      </c>
      <c r="F34" s="750" t="s">
        <v>616</v>
      </c>
      <c r="G34" s="749" t="s">
        <v>617</v>
      </c>
      <c r="H34" s="749">
        <v>197068</v>
      </c>
      <c r="I34" s="749">
        <v>197068</v>
      </c>
      <c r="J34" s="749" t="s">
        <v>672</v>
      </c>
      <c r="K34" s="749" t="s">
        <v>673</v>
      </c>
      <c r="L34" s="752">
        <v>138.46999999999997</v>
      </c>
      <c r="M34" s="752">
        <v>1</v>
      </c>
      <c r="N34" s="753">
        <v>138.46999999999997</v>
      </c>
    </row>
    <row r="35" spans="1:14" ht="14.4" customHeight="1" x14ac:dyDescent="0.3">
      <c r="A35" s="747" t="s">
        <v>579</v>
      </c>
      <c r="B35" s="748" t="s">
        <v>580</v>
      </c>
      <c r="C35" s="749" t="s">
        <v>593</v>
      </c>
      <c r="D35" s="750" t="s">
        <v>594</v>
      </c>
      <c r="E35" s="751">
        <v>50113001</v>
      </c>
      <c r="F35" s="750" t="s">
        <v>616</v>
      </c>
      <c r="G35" s="749" t="s">
        <v>628</v>
      </c>
      <c r="H35" s="749">
        <v>158692</v>
      </c>
      <c r="I35" s="749">
        <v>158692</v>
      </c>
      <c r="J35" s="749" t="s">
        <v>674</v>
      </c>
      <c r="K35" s="749" t="s">
        <v>675</v>
      </c>
      <c r="L35" s="752">
        <v>26.15</v>
      </c>
      <c r="M35" s="752">
        <v>2</v>
      </c>
      <c r="N35" s="753">
        <v>52.3</v>
      </c>
    </row>
    <row r="36" spans="1:14" ht="14.4" customHeight="1" x14ac:dyDescent="0.3">
      <c r="A36" s="747" t="s">
        <v>579</v>
      </c>
      <c r="B36" s="748" t="s">
        <v>580</v>
      </c>
      <c r="C36" s="749" t="s">
        <v>593</v>
      </c>
      <c r="D36" s="750" t="s">
        <v>594</v>
      </c>
      <c r="E36" s="751">
        <v>50113001</v>
      </c>
      <c r="F36" s="750" t="s">
        <v>616</v>
      </c>
      <c r="G36" s="749" t="s">
        <v>617</v>
      </c>
      <c r="H36" s="749">
        <v>116320</v>
      </c>
      <c r="I36" s="749">
        <v>16320</v>
      </c>
      <c r="J36" s="749" t="s">
        <v>676</v>
      </c>
      <c r="K36" s="749" t="s">
        <v>677</v>
      </c>
      <c r="L36" s="752">
        <v>117.96000000000002</v>
      </c>
      <c r="M36" s="752">
        <v>1</v>
      </c>
      <c r="N36" s="753">
        <v>117.96000000000002</v>
      </c>
    </row>
    <row r="37" spans="1:14" ht="14.4" customHeight="1" x14ac:dyDescent="0.3">
      <c r="A37" s="747" t="s">
        <v>579</v>
      </c>
      <c r="B37" s="748" t="s">
        <v>580</v>
      </c>
      <c r="C37" s="749" t="s">
        <v>593</v>
      </c>
      <c r="D37" s="750" t="s">
        <v>594</v>
      </c>
      <c r="E37" s="751">
        <v>50113001</v>
      </c>
      <c r="F37" s="750" t="s">
        <v>616</v>
      </c>
      <c r="G37" s="749" t="s">
        <v>617</v>
      </c>
      <c r="H37" s="749">
        <v>16321</v>
      </c>
      <c r="I37" s="749">
        <v>16321</v>
      </c>
      <c r="J37" s="749" t="s">
        <v>676</v>
      </c>
      <c r="K37" s="749" t="s">
        <v>678</v>
      </c>
      <c r="L37" s="752">
        <v>214.64000000000004</v>
      </c>
      <c r="M37" s="752">
        <v>1</v>
      </c>
      <c r="N37" s="753">
        <v>214.64000000000004</v>
      </c>
    </row>
    <row r="38" spans="1:14" ht="14.4" customHeight="1" x14ac:dyDescent="0.3">
      <c r="A38" s="747" t="s">
        <v>579</v>
      </c>
      <c r="B38" s="748" t="s">
        <v>580</v>
      </c>
      <c r="C38" s="749" t="s">
        <v>593</v>
      </c>
      <c r="D38" s="750" t="s">
        <v>594</v>
      </c>
      <c r="E38" s="751">
        <v>50113001</v>
      </c>
      <c r="F38" s="750" t="s">
        <v>616</v>
      </c>
      <c r="G38" s="749" t="s">
        <v>617</v>
      </c>
      <c r="H38" s="749">
        <v>151621</v>
      </c>
      <c r="I38" s="749">
        <v>51621</v>
      </c>
      <c r="J38" s="749" t="s">
        <v>679</v>
      </c>
      <c r="K38" s="749" t="s">
        <v>680</v>
      </c>
      <c r="L38" s="752">
        <v>44.836203898666945</v>
      </c>
      <c r="M38" s="752">
        <v>101</v>
      </c>
      <c r="N38" s="753">
        <v>4528.4565937653615</v>
      </c>
    </row>
    <row r="39" spans="1:14" ht="14.4" customHeight="1" x14ac:dyDescent="0.3">
      <c r="A39" s="747" t="s">
        <v>579</v>
      </c>
      <c r="B39" s="748" t="s">
        <v>580</v>
      </c>
      <c r="C39" s="749" t="s">
        <v>593</v>
      </c>
      <c r="D39" s="750" t="s">
        <v>594</v>
      </c>
      <c r="E39" s="751">
        <v>50113001</v>
      </c>
      <c r="F39" s="750" t="s">
        <v>616</v>
      </c>
      <c r="G39" s="749" t="s">
        <v>617</v>
      </c>
      <c r="H39" s="749">
        <v>199466</v>
      </c>
      <c r="I39" s="749">
        <v>199466</v>
      </c>
      <c r="J39" s="749" t="s">
        <v>681</v>
      </c>
      <c r="K39" s="749" t="s">
        <v>682</v>
      </c>
      <c r="L39" s="752">
        <v>91.999999999999972</v>
      </c>
      <c r="M39" s="752">
        <v>1</v>
      </c>
      <c r="N39" s="753">
        <v>91.999999999999972</v>
      </c>
    </row>
    <row r="40" spans="1:14" ht="14.4" customHeight="1" x14ac:dyDescent="0.3">
      <c r="A40" s="747" t="s">
        <v>579</v>
      </c>
      <c r="B40" s="748" t="s">
        <v>580</v>
      </c>
      <c r="C40" s="749" t="s">
        <v>593</v>
      </c>
      <c r="D40" s="750" t="s">
        <v>594</v>
      </c>
      <c r="E40" s="751">
        <v>50113001</v>
      </c>
      <c r="F40" s="750" t="s">
        <v>616</v>
      </c>
      <c r="G40" s="749" t="s">
        <v>617</v>
      </c>
      <c r="H40" s="749">
        <v>137275</v>
      </c>
      <c r="I40" s="749">
        <v>137275</v>
      </c>
      <c r="J40" s="749" t="s">
        <v>683</v>
      </c>
      <c r="K40" s="749" t="s">
        <v>684</v>
      </c>
      <c r="L40" s="752">
        <v>1057.02</v>
      </c>
      <c r="M40" s="752">
        <v>1</v>
      </c>
      <c r="N40" s="753">
        <v>1057.02</v>
      </c>
    </row>
    <row r="41" spans="1:14" ht="14.4" customHeight="1" x14ac:dyDescent="0.3">
      <c r="A41" s="747" t="s">
        <v>579</v>
      </c>
      <c r="B41" s="748" t="s">
        <v>580</v>
      </c>
      <c r="C41" s="749" t="s">
        <v>593</v>
      </c>
      <c r="D41" s="750" t="s">
        <v>594</v>
      </c>
      <c r="E41" s="751">
        <v>50113001</v>
      </c>
      <c r="F41" s="750" t="s">
        <v>616</v>
      </c>
      <c r="G41" s="749" t="s">
        <v>617</v>
      </c>
      <c r="H41" s="749">
        <v>850642</v>
      </c>
      <c r="I41" s="749">
        <v>169673</v>
      </c>
      <c r="J41" s="749" t="s">
        <v>685</v>
      </c>
      <c r="K41" s="749" t="s">
        <v>686</v>
      </c>
      <c r="L41" s="752">
        <v>131.62</v>
      </c>
      <c r="M41" s="752">
        <v>1</v>
      </c>
      <c r="N41" s="753">
        <v>131.62</v>
      </c>
    </row>
    <row r="42" spans="1:14" ht="14.4" customHeight="1" x14ac:dyDescent="0.3">
      <c r="A42" s="747" t="s">
        <v>579</v>
      </c>
      <c r="B42" s="748" t="s">
        <v>580</v>
      </c>
      <c r="C42" s="749" t="s">
        <v>593</v>
      </c>
      <c r="D42" s="750" t="s">
        <v>594</v>
      </c>
      <c r="E42" s="751">
        <v>50113001</v>
      </c>
      <c r="F42" s="750" t="s">
        <v>616</v>
      </c>
      <c r="G42" s="749" t="s">
        <v>617</v>
      </c>
      <c r="H42" s="749">
        <v>195474</v>
      </c>
      <c r="I42" s="749">
        <v>195474</v>
      </c>
      <c r="J42" s="749" t="s">
        <v>687</v>
      </c>
      <c r="K42" s="749" t="s">
        <v>688</v>
      </c>
      <c r="L42" s="752">
        <v>84.569999999999979</v>
      </c>
      <c r="M42" s="752">
        <v>1</v>
      </c>
      <c r="N42" s="753">
        <v>84.569999999999979</v>
      </c>
    </row>
    <row r="43" spans="1:14" ht="14.4" customHeight="1" x14ac:dyDescent="0.3">
      <c r="A43" s="747" t="s">
        <v>579</v>
      </c>
      <c r="B43" s="748" t="s">
        <v>580</v>
      </c>
      <c r="C43" s="749" t="s">
        <v>593</v>
      </c>
      <c r="D43" s="750" t="s">
        <v>594</v>
      </c>
      <c r="E43" s="751">
        <v>50113001</v>
      </c>
      <c r="F43" s="750" t="s">
        <v>616</v>
      </c>
      <c r="G43" s="749" t="s">
        <v>617</v>
      </c>
      <c r="H43" s="749">
        <v>188356</v>
      </c>
      <c r="I43" s="749">
        <v>88356</v>
      </c>
      <c r="J43" s="749" t="s">
        <v>689</v>
      </c>
      <c r="K43" s="749" t="s">
        <v>690</v>
      </c>
      <c r="L43" s="752">
        <v>96.14</v>
      </c>
      <c r="M43" s="752">
        <v>1</v>
      </c>
      <c r="N43" s="753">
        <v>96.14</v>
      </c>
    </row>
    <row r="44" spans="1:14" ht="14.4" customHeight="1" x14ac:dyDescent="0.3">
      <c r="A44" s="747" t="s">
        <v>579</v>
      </c>
      <c r="B44" s="748" t="s">
        <v>580</v>
      </c>
      <c r="C44" s="749" t="s">
        <v>593</v>
      </c>
      <c r="D44" s="750" t="s">
        <v>594</v>
      </c>
      <c r="E44" s="751">
        <v>50113001</v>
      </c>
      <c r="F44" s="750" t="s">
        <v>616</v>
      </c>
      <c r="G44" s="749" t="s">
        <v>628</v>
      </c>
      <c r="H44" s="749">
        <v>849990</v>
      </c>
      <c r="I44" s="749">
        <v>102596</v>
      </c>
      <c r="J44" s="749" t="s">
        <v>691</v>
      </c>
      <c r="K44" s="749" t="s">
        <v>692</v>
      </c>
      <c r="L44" s="752">
        <v>24.93000000000001</v>
      </c>
      <c r="M44" s="752">
        <v>1</v>
      </c>
      <c r="N44" s="753">
        <v>24.93000000000001</v>
      </c>
    </row>
    <row r="45" spans="1:14" ht="14.4" customHeight="1" x14ac:dyDescent="0.3">
      <c r="A45" s="747" t="s">
        <v>579</v>
      </c>
      <c r="B45" s="748" t="s">
        <v>580</v>
      </c>
      <c r="C45" s="749" t="s">
        <v>593</v>
      </c>
      <c r="D45" s="750" t="s">
        <v>594</v>
      </c>
      <c r="E45" s="751">
        <v>50113001</v>
      </c>
      <c r="F45" s="750" t="s">
        <v>616</v>
      </c>
      <c r="G45" s="749" t="s">
        <v>617</v>
      </c>
      <c r="H45" s="749">
        <v>171547</v>
      </c>
      <c r="I45" s="749">
        <v>171547</v>
      </c>
      <c r="J45" s="749" t="s">
        <v>693</v>
      </c>
      <c r="K45" s="749" t="s">
        <v>694</v>
      </c>
      <c r="L45" s="752">
        <v>54.97</v>
      </c>
      <c r="M45" s="752">
        <v>1</v>
      </c>
      <c r="N45" s="753">
        <v>54.97</v>
      </c>
    </row>
    <row r="46" spans="1:14" ht="14.4" customHeight="1" x14ac:dyDescent="0.3">
      <c r="A46" s="747" t="s">
        <v>579</v>
      </c>
      <c r="B46" s="748" t="s">
        <v>580</v>
      </c>
      <c r="C46" s="749" t="s">
        <v>593</v>
      </c>
      <c r="D46" s="750" t="s">
        <v>594</v>
      </c>
      <c r="E46" s="751">
        <v>50113001</v>
      </c>
      <c r="F46" s="750" t="s">
        <v>616</v>
      </c>
      <c r="G46" s="749" t="s">
        <v>628</v>
      </c>
      <c r="H46" s="749">
        <v>104063</v>
      </c>
      <c r="I46" s="749">
        <v>4063</v>
      </c>
      <c r="J46" s="749" t="s">
        <v>695</v>
      </c>
      <c r="K46" s="749" t="s">
        <v>696</v>
      </c>
      <c r="L46" s="752">
        <v>101.70000000000005</v>
      </c>
      <c r="M46" s="752">
        <v>1</v>
      </c>
      <c r="N46" s="753">
        <v>101.70000000000005</v>
      </c>
    </row>
    <row r="47" spans="1:14" ht="14.4" customHeight="1" x14ac:dyDescent="0.3">
      <c r="A47" s="747" t="s">
        <v>579</v>
      </c>
      <c r="B47" s="748" t="s">
        <v>580</v>
      </c>
      <c r="C47" s="749" t="s">
        <v>593</v>
      </c>
      <c r="D47" s="750" t="s">
        <v>594</v>
      </c>
      <c r="E47" s="751">
        <v>50113001</v>
      </c>
      <c r="F47" s="750" t="s">
        <v>616</v>
      </c>
      <c r="G47" s="749" t="s">
        <v>628</v>
      </c>
      <c r="H47" s="749">
        <v>117431</v>
      </c>
      <c r="I47" s="749">
        <v>17431</v>
      </c>
      <c r="J47" s="749" t="s">
        <v>697</v>
      </c>
      <c r="K47" s="749" t="s">
        <v>627</v>
      </c>
      <c r="L47" s="752">
        <v>27.210000000000004</v>
      </c>
      <c r="M47" s="752">
        <v>6</v>
      </c>
      <c r="N47" s="753">
        <v>163.26000000000002</v>
      </c>
    </row>
    <row r="48" spans="1:14" ht="14.4" customHeight="1" x14ac:dyDescent="0.3">
      <c r="A48" s="747" t="s">
        <v>579</v>
      </c>
      <c r="B48" s="748" t="s">
        <v>580</v>
      </c>
      <c r="C48" s="749" t="s">
        <v>593</v>
      </c>
      <c r="D48" s="750" t="s">
        <v>594</v>
      </c>
      <c r="E48" s="751">
        <v>50113001</v>
      </c>
      <c r="F48" s="750" t="s">
        <v>616</v>
      </c>
      <c r="G48" s="749" t="s">
        <v>617</v>
      </c>
      <c r="H48" s="749">
        <v>156992</v>
      </c>
      <c r="I48" s="749">
        <v>56992</v>
      </c>
      <c r="J48" s="749" t="s">
        <v>698</v>
      </c>
      <c r="K48" s="749" t="s">
        <v>699</v>
      </c>
      <c r="L48" s="752">
        <v>61.534827586206902</v>
      </c>
      <c r="M48" s="752">
        <v>29</v>
      </c>
      <c r="N48" s="753">
        <v>1784.5100000000002</v>
      </c>
    </row>
    <row r="49" spans="1:14" ht="14.4" customHeight="1" x14ac:dyDescent="0.3">
      <c r="A49" s="747" t="s">
        <v>579</v>
      </c>
      <c r="B49" s="748" t="s">
        <v>580</v>
      </c>
      <c r="C49" s="749" t="s">
        <v>593</v>
      </c>
      <c r="D49" s="750" t="s">
        <v>594</v>
      </c>
      <c r="E49" s="751">
        <v>50113001</v>
      </c>
      <c r="F49" s="750" t="s">
        <v>616</v>
      </c>
      <c r="G49" s="749" t="s">
        <v>617</v>
      </c>
      <c r="H49" s="749">
        <v>156993</v>
      </c>
      <c r="I49" s="749">
        <v>56993</v>
      </c>
      <c r="J49" s="749" t="s">
        <v>700</v>
      </c>
      <c r="K49" s="749" t="s">
        <v>701</v>
      </c>
      <c r="L49" s="752">
        <v>73.385370679982387</v>
      </c>
      <c r="M49" s="752">
        <v>26</v>
      </c>
      <c r="N49" s="753">
        <v>1908.019637679542</v>
      </c>
    </row>
    <row r="50" spans="1:14" ht="14.4" customHeight="1" x14ac:dyDescent="0.3">
      <c r="A50" s="747" t="s">
        <v>579</v>
      </c>
      <c r="B50" s="748" t="s">
        <v>580</v>
      </c>
      <c r="C50" s="749" t="s">
        <v>593</v>
      </c>
      <c r="D50" s="750" t="s">
        <v>594</v>
      </c>
      <c r="E50" s="751">
        <v>50113001</v>
      </c>
      <c r="F50" s="750" t="s">
        <v>616</v>
      </c>
      <c r="G50" s="749" t="s">
        <v>617</v>
      </c>
      <c r="H50" s="749">
        <v>849382</v>
      </c>
      <c r="I50" s="749">
        <v>119697</v>
      </c>
      <c r="J50" s="749" t="s">
        <v>702</v>
      </c>
      <c r="K50" s="749" t="s">
        <v>703</v>
      </c>
      <c r="L50" s="752">
        <v>173.40000000000009</v>
      </c>
      <c r="M50" s="752">
        <v>1</v>
      </c>
      <c r="N50" s="753">
        <v>173.40000000000009</v>
      </c>
    </row>
    <row r="51" spans="1:14" ht="14.4" customHeight="1" x14ac:dyDescent="0.3">
      <c r="A51" s="747" t="s">
        <v>579</v>
      </c>
      <c r="B51" s="748" t="s">
        <v>580</v>
      </c>
      <c r="C51" s="749" t="s">
        <v>593</v>
      </c>
      <c r="D51" s="750" t="s">
        <v>594</v>
      </c>
      <c r="E51" s="751">
        <v>50113001</v>
      </c>
      <c r="F51" s="750" t="s">
        <v>616</v>
      </c>
      <c r="G51" s="749" t="s">
        <v>628</v>
      </c>
      <c r="H51" s="749">
        <v>214435</v>
      </c>
      <c r="I51" s="749">
        <v>214435</v>
      </c>
      <c r="J51" s="749" t="s">
        <v>704</v>
      </c>
      <c r="K51" s="749" t="s">
        <v>705</v>
      </c>
      <c r="L51" s="752">
        <v>88.788999999999987</v>
      </c>
      <c r="M51" s="752">
        <v>40</v>
      </c>
      <c r="N51" s="753">
        <v>3551.5599999999995</v>
      </c>
    </row>
    <row r="52" spans="1:14" ht="14.4" customHeight="1" x14ac:dyDescent="0.3">
      <c r="A52" s="747" t="s">
        <v>579</v>
      </c>
      <c r="B52" s="748" t="s">
        <v>580</v>
      </c>
      <c r="C52" s="749" t="s">
        <v>593</v>
      </c>
      <c r="D52" s="750" t="s">
        <v>594</v>
      </c>
      <c r="E52" s="751">
        <v>50113001</v>
      </c>
      <c r="F52" s="750" t="s">
        <v>616</v>
      </c>
      <c r="G52" s="749" t="s">
        <v>628</v>
      </c>
      <c r="H52" s="749">
        <v>214427</v>
      </c>
      <c r="I52" s="749">
        <v>214427</v>
      </c>
      <c r="J52" s="749" t="s">
        <v>706</v>
      </c>
      <c r="K52" s="749" t="s">
        <v>707</v>
      </c>
      <c r="L52" s="752">
        <v>64.533551783344208</v>
      </c>
      <c r="M52" s="752">
        <v>560</v>
      </c>
      <c r="N52" s="753">
        <v>36138.78899867276</v>
      </c>
    </row>
    <row r="53" spans="1:14" ht="14.4" customHeight="1" x14ac:dyDescent="0.3">
      <c r="A53" s="747" t="s">
        <v>579</v>
      </c>
      <c r="B53" s="748" t="s">
        <v>580</v>
      </c>
      <c r="C53" s="749" t="s">
        <v>593</v>
      </c>
      <c r="D53" s="750" t="s">
        <v>594</v>
      </c>
      <c r="E53" s="751">
        <v>50113001</v>
      </c>
      <c r="F53" s="750" t="s">
        <v>616</v>
      </c>
      <c r="G53" s="749" t="s">
        <v>628</v>
      </c>
      <c r="H53" s="749">
        <v>113767</v>
      </c>
      <c r="I53" s="749">
        <v>13767</v>
      </c>
      <c r="J53" s="749" t="s">
        <v>708</v>
      </c>
      <c r="K53" s="749" t="s">
        <v>709</v>
      </c>
      <c r="L53" s="752">
        <v>45.057499999999983</v>
      </c>
      <c r="M53" s="752">
        <v>4</v>
      </c>
      <c r="N53" s="753">
        <v>180.22999999999993</v>
      </c>
    </row>
    <row r="54" spans="1:14" ht="14.4" customHeight="1" x14ac:dyDescent="0.3">
      <c r="A54" s="747" t="s">
        <v>579</v>
      </c>
      <c r="B54" s="748" t="s">
        <v>580</v>
      </c>
      <c r="C54" s="749" t="s">
        <v>593</v>
      </c>
      <c r="D54" s="750" t="s">
        <v>594</v>
      </c>
      <c r="E54" s="751">
        <v>50113001</v>
      </c>
      <c r="F54" s="750" t="s">
        <v>616</v>
      </c>
      <c r="G54" s="749" t="s">
        <v>628</v>
      </c>
      <c r="H54" s="749">
        <v>113768</v>
      </c>
      <c r="I54" s="749">
        <v>13768</v>
      </c>
      <c r="J54" s="749" t="s">
        <v>708</v>
      </c>
      <c r="K54" s="749" t="s">
        <v>710</v>
      </c>
      <c r="L54" s="752">
        <v>90.379999999999939</v>
      </c>
      <c r="M54" s="752">
        <v>1</v>
      </c>
      <c r="N54" s="753">
        <v>90.379999999999939</v>
      </c>
    </row>
    <row r="55" spans="1:14" ht="14.4" customHeight="1" x14ac:dyDescent="0.3">
      <c r="A55" s="747" t="s">
        <v>579</v>
      </c>
      <c r="B55" s="748" t="s">
        <v>580</v>
      </c>
      <c r="C55" s="749" t="s">
        <v>593</v>
      </c>
      <c r="D55" s="750" t="s">
        <v>594</v>
      </c>
      <c r="E55" s="751">
        <v>50113001</v>
      </c>
      <c r="F55" s="750" t="s">
        <v>616</v>
      </c>
      <c r="G55" s="749" t="s">
        <v>617</v>
      </c>
      <c r="H55" s="749">
        <v>193104</v>
      </c>
      <c r="I55" s="749">
        <v>93104</v>
      </c>
      <c r="J55" s="749" t="s">
        <v>711</v>
      </c>
      <c r="K55" s="749" t="s">
        <v>712</v>
      </c>
      <c r="L55" s="752">
        <v>47.340313943472786</v>
      </c>
      <c r="M55" s="752">
        <v>53</v>
      </c>
      <c r="N55" s="753">
        <v>2509.0366390040576</v>
      </c>
    </row>
    <row r="56" spans="1:14" ht="14.4" customHeight="1" x14ac:dyDescent="0.3">
      <c r="A56" s="747" t="s">
        <v>579</v>
      </c>
      <c r="B56" s="748" t="s">
        <v>580</v>
      </c>
      <c r="C56" s="749" t="s">
        <v>593</v>
      </c>
      <c r="D56" s="750" t="s">
        <v>594</v>
      </c>
      <c r="E56" s="751">
        <v>50113001</v>
      </c>
      <c r="F56" s="750" t="s">
        <v>616</v>
      </c>
      <c r="G56" s="749" t="s">
        <v>617</v>
      </c>
      <c r="H56" s="749">
        <v>193105</v>
      </c>
      <c r="I56" s="749">
        <v>93105</v>
      </c>
      <c r="J56" s="749" t="s">
        <v>711</v>
      </c>
      <c r="K56" s="749" t="s">
        <v>713</v>
      </c>
      <c r="L56" s="752">
        <v>208.61334678272553</v>
      </c>
      <c r="M56" s="752">
        <v>27</v>
      </c>
      <c r="N56" s="753">
        <v>5632.5603631335889</v>
      </c>
    </row>
    <row r="57" spans="1:14" ht="14.4" customHeight="1" x14ac:dyDescent="0.3">
      <c r="A57" s="747" t="s">
        <v>579</v>
      </c>
      <c r="B57" s="748" t="s">
        <v>580</v>
      </c>
      <c r="C57" s="749" t="s">
        <v>593</v>
      </c>
      <c r="D57" s="750" t="s">
        <v>594</v>
      </c>
      <c r="E57" s="751">
        <v>50113001</v>
      </c>
      <c r="F57" s="750" t="s">
        <v>616</v>
      </c>
      <c r="G57" s="749" t="s">
        <v>617</v>
      </c>
      <c r="H57" s="749">
        <v>184090</v>
      </c>
      <c r="I57" s="749">
        <v>84090</v>
      </c>
      <c r="J57" s="749" t="s">
        <v>714</v>
      </c>
      <c r="K57" s="749" t="s">
        <v>715</v>
      </c>
      <c r="L57" s="752">
        <v>60.139649973668327</v>
      </c>
      <c r="M57" s="752">
        <v>1</v>
      </c>
      <c r="N57" s="753">
        <v>60.139649973668327</v>
      </c>
    </row>
    <row r="58" spans="1:14" ht="14.4" customHeight="1" x14ac:dyDescent="0.3">
      <c r="A58" s="747" t="s">
        <v>579</v>
      </c>
      <c r="B58" s="748" t="s">
        <v>580</v>
      </c>
      <c r="C58" s="749" t="s">
        <v>593</v>
      </c>
      <c r="D58" s="750" t="s">
        <v>594</v>
      </c>
      <c r="E58" s="751">
        <v>50113001</v>
      </c>
      <c r="F58" s="750" t="s">
        <v>616</v>
      </c>
      <c r="G58" s="749" t="s">
        <v>617</v>
      </c>
      <c r="H58" s="749">
        <v>102477</v>
      </c>
      <c r="I58" s="749">
        <v>2477</v>
      </c>
      <c r="J58" s="749" t="s">
        <v>716</v>
      </c>
      <c r="K58" s="749" t="s">
        <v>717</v>
      </c>
      <c r="L58" s="752">
        <v>40.135161290322586</v>
      </c>
      <c r="M58" s="752">
        <v>31</v>
      </c>
      <c r="N58" s="753">
        <v>1244.19</v>
      </c>
    </row>
    <row r="59" spans="1:14" ht="14.4" customHeight="1" x14ac:dyDescent="0.3">
      <c r="A59" s="747" t="s">
        <v>579</v>
      </c>
      <c r="B59" s="748" t="s">
        <v>580</v>
      </c>
      <c r="C59" s="749" t="s">
        <v>593</v>
      </c>
      <c r="D59" s="750" t="s">
        <v>594</v>
      </c>
      <c r="E59" s="751">
        <v>50113001</v>
      </c>
      <c r="F59" s="750" t="s">
        <v>616</v>
      </c>
      <c r="G59" s="749" t="s">
        <v>617</v>
      </c>
      <c r="H59" s="749">
        <v>102478</v>
      </c>
      <c r="I59" s="749">
        <v>2478</v>
      </c>
      <c r="J59" s="749" t="s">
        <v>716</v>
      </c>
      <c r="K59" s="749" t="s">
        <v>718</v>
      </c>
      <c r="L59" s="752">
        <v>77.551538461538456</v>
      </c>
      <c r="M59" s="752">
        <v>39</v>
      </c>
      <c r="N59" s="753">
        <v>3024.5099999999998</v>
      </c>
    </row>
    <row r="60" spans="1:14" ht="14.4" customHeight="1" x14ac:dyDescent="0.3">
      <c r="A60" s="747" t="s">
        <v>579</v>
      </c>
      <c r="B60" s="748" t="s">
        <v>580</v>
      </c>
      <c r="C60" s="749" t="s">
        <v>593</v>
      </c>
      <c r="D60" s="750" t="s">
        <v>594</v>
      </c>
      <c r="E60" s="751">
        <v>50113001</v>
      </c>
      <c r="F60" s="750" t="s">
        <v>616</v>
      </c>
      <c r="G60" s="749" t="s">
        <v>617</v>
      </c>
      <c r="H60" s="749">
        <v>208694</v>
      </c>
      <c r="I60" s="749">
        <v>208694</v>
      </c>
      <c r="J60" s="749" t="s">
        <v>716</v>
      </c>
      <c r="K60" s="749" t="s">
        <v>717</v>
      </c>
      <c r="L60" s="752">
        <v>39.899999999999991</v>
      </c>
      <c r="M60" s="752">
        <v>14</v>
      </c>
      <c r="N60" s="753">
        <v>558.59999999999991</v>
      </c>
    </row>
    <row r="61" spans="1:14" ht="14.4" customHeight="1" x14ac:dyDescent="0.3">
      <c r="A61" s="747" t="s">
        <v>579</v>
      </c>
      <c r="B61" s="748" t="s">
        <v>580</v>
      </c>
      <c r="C61" s="749" t="s">
        <v>593</v>
      </c>
      <c r="D61" s="750" t="s">
        <v>594</v>
      </c>
      <c r="E61" s="751">
        <v>50113001</v>
      </c>
      <c r="F61" s="750" t="s">
        <v>616</v>
      </c>
      <c r="G61" s="749" t="s">
        <v>617</v>
      </c>
      <c r="H61" s="749">
        <v>208695</v>
      </c>
      <c r="I61" s="749">
        <v>208695</v>
      </c>
      <c r="J61" s="749" t="s">
        <v>716</v>
      </c>
      <c r="K61" s="749" t="s">
        <v>718</v>
      </c>
      <c r="L61" s="752">
        <v>77.297600000000003</v>
      </c>
      <c r="M61" s="752">
        <v>25</v>
      </c>
      <c r="N61" s="753">
        <v>1932.44</v>
      </c>
    </row>
    <row r="62" spans="1:14" ht="14.4" customHeight="1" x14ac:dyDescent="0.3">
      <c r="A62" s="747" t="s">
        <v>579</v>
      </c>
      <c r="B62" s="748" t="s">
        <v>580</v>
      </c>
      <c r="C62" s="749" t="s">
        <v>593</v>
      </c>
      <c r="D62" s="750" t="s">
        <v>594</v>
      </c>
      <c r="E62" s="751">
        <v>50113001</v>
      </c>
      <c r="F62" s="750" t="s">
        <v>616</v>
      </c>
      <c r="G62" s="749" t="s">
        <v>617</v>
      </c>
      <c r="H62" s="749">
        <v>117011</v>
      </c>
      <c r="I62" s="749">
        <v>17011</v>
      </c>
      <c r="J62" s="749" t="s">
        <v>719</v>
      </c>
      <c r="K62" s="749" t="s">
        <v>720</v>
      </c>
      <c r="L62" s="752">
        <v>147.79027076229474</v>
      </c>
      <c r="M62" s="752">
        <v>76</v>
      </c>
      <c r="N62" s="753">
        <v>11232.0605779344</v>
      </c>
    </row>
    <row r="63" spans="1:14" ht="14.4" customHeight="1" x14ac:dyDescent="0.3">
      <c r="A63" s="747" t="s">
        <v>579</v>
      </c>
      <c r="B63" s="748" t="s">
        <v>580</v>
      </c>
      <c r="C63" s="749" t="s">
        <v>593</v>
      </c>
      <c r="D63" s="750" t="s">
        <v>594</v>
      </c>
      <c r="E63" s="751">
        <v>50113001</v>
      </c>
      <c r="F63" s="750" t="s">
        <v>616</v>
      </c>
      <c r="G63" s="749" t="s">
        <v>617</v>
      </c>
      <c r="H63" s="749">
        <v>183318</v>
      </c>
      <c r="I63" s="749">
        <v>83318</v>
      </c>
      <c r="J63" s="749" t="s">
        <v>721</v>
      </c>
      <c r="K63" s="749" t="s">
        <v>722</v>
      </c>
      <c r="L63" s="752">
        <v>31.81</v>
      </c>
      <c r="M63" s="752">
        <v>1</v>
      </c>
      <c r="N63" s="753">
        <v>31.81</v>
      </c>
    </row>
    <row r="64" spans="1:14" ht="14.4" customHeight="1" x14ac:dyDescent="0.3">
      <c r="A64" s="747" t="s">
        <v>579</v>
      </c>
      <c r="B64" s="748" t="s">
        <v>580</v>
      </c>
      <c r="C64" s="749" t="s">
        <v>593</v>
      </c>
      <c r="D64" s="750" t="s">
        <v>594</v>
      </c>
      <c r="E64" s="751">
        <v>50113001</v>
      </c>
      <c r="F64" s="750" t="s">
        <v>616</v>
      </c>
      <c r="G64" s="749" t="s">
        <v>617</v>
      </c>
      <c r="H64" s="749">
        <v>103542</v>
      </c>
      <c r="I64" s="749">
        <v>3542</v>
      </c>
      <c r="J64" s="749" t="s">
        <v>723</v>
      </c>
      <c r="K64" s="749" t="s">
        <v>724</v>
      </c>
      <c r="L64" s="752">
        <v>35.329975268350587</v>
      </c>
      <c r="M64" s="752">
        <v>1</v>
      </c>
      <c r="N64" s="753">
        <v>35.329975268350587</v>
      </c>
    </row>
    <row r="65" spans="1:14" ht="14.4" customHeight="1" x14ac:dyDescent="0.3">
      <c r="A65" s="747" t="s">
        <v>579</v>
      </c>
      <c r="B65" s="748" t="s">
        <v>580</v>
      </c>
      <c r="C65" s="749" t="s">
        <v>593</v>
      </c>
      <c r="D65" s="750" t="s">
        <v>594</v>
      </c>
      <c r="E65" s="751">
        <v>50113001</v>
      </c>
      <c r="F65" s="750" t="s">
        <v>616</v>
      </c>
      <c r="G65" s="749" t="s">
        <v>617</v>
      </c>
      <c r="H65" s="749">
        <v>108499</v>
      </c>
      <c r="I65" s="749">
        <v>8499</v>
      </c>
      <c r="J65" s="749" t="s">
        <v>725</v>
      </c>
      <c r="K65" s="749" t="s">
        <v>726</v>
      </c>
      <c r="L65" s="752">
        <v>111.6192032030569</v>
      </c>
      <c r="M65" s="752">
        <v>46</v>
      </c>
      <c r="N65" s="753">
        <v>5134.483347340617</v>
      </c>
    </row>
    <row r="66" spans="1:14" ht="14.4" customHeight="1" x14ac:dyDescent="0.3">
      <c r="A66" s="747" t="s">
        <v>579</v>
      </c>
      <c r="B66" s="748" t="s">
        <v>580</v>
      </c>
      <c r="C66" s="749" t="s">
        <v>593</v>
      </c>
      <c r="D66" s="750" t="s">
        <v>594</v>
      </c>
      <c r="E66" s="751">
        <v>50113001</v>
      </c>
      <c r="F66" s="750" t="s">
        <v>616</v>
      </c>
      <c r="G66" s="749" t="s">
        <v>617</v>
      </c>
      <c r="H66" s="749">
        <v>102479</v>
      </c>
      <c r="I66" s="749">
        <v>2479</v>
      </c>
      <c r="J66" s="749" t="s">
        <v>727</v>
      </c>
      <c r="K66" s="749" t="s">
        <v>728</v>
      </c>
      <c r="L66" s="752">
        <v>65.917500000000018</v>
      </c>
      <c r="M66" s="752">
        <v>4</v>
      </c>
      <c r="N66" s="753">
        <v>263.67000000000007</v>
      </c>
    </row>
    <row r="67" spans="1:14" ht="14.4" customHeight="1" x14ac:dyDescent="0.3">
      <c r="A67" s="747" t="s">
        <v>579</v>
      </c>
      <c r="B67" s="748" t="s">
        <v>580</v>
      </c>
      <c r="C67" s="749" t="s">
        <v>593</v>
      </c>
      <c r="D67" s="750" t="s">
        <v>594</v>
      </c>
      <c r="E67" s="751">
        <v>50113001</v>
      </c>
      <c r="F67" s="750" t="s">
        <v>616</v>
      </c>
      <c r="G67" s="749" t="s">
        <v>617</v>
      </c>
      <c r="H67" s="749">
        <v>158425</v>
      </c>
      <c r="I67" s="749">
        <v>58425</v>
      </c>
      <c r="J67" s="749" t="s">
        <v>729</v>
      </c>
      <c r="K67" s="749" t="s">
        <v>730</v>
      </c>
      <c r="L67" s="752">
        <v>82.164482758620693</v>
      </c>
      <c r="M67" s="752">
        <v>29</v>
      </c>
      <c r="N67" s="753">
        <v>2382.77</v>
      </c>
    </row>
    <row r="68" spans="1:14" ht="14.4" customHeight="1" x14ac:dyDescent="0.3">
      <c r="A68" s="747" t="s">
        <v>579</v>
      </c>
      <c r="B68" s="748" t="s">
        <v>580</v>
      </c>
      <c r="C68" s="749" t="s">
        <v>593</v>
      </c>
      <c r="D68" s="750" t="s">
        <v>594</v>
      </c>
      <c r="E68" s="751">
        <v>50113001</v>
      </c>
      <c r="F68" s="750" t="s">
        <v>616</v>
      </c>
      <c r="G68" s="749" t="s">
        <v>617</v>
      </c>
      <c r="H68" s="749">
        <v>154539</v>
      </c>
      <c r="I68" s="749">
        <v>54539</v>
      </c>
      <c r="J68" s="749" t="s">
        <v>731</v>
      </c>
      <c r="K68" s="749" t="s">
        <v>732</v>
      </c>
      <c r="L68" s="752">
        <v>60.433809523809522</v>
      </c>
      <c r="M68" s="752">
        <v>21</v>
      </c>
      <c r="N68" s="753">
        <v>1269.1099999999999</v>
      </c>
    </row>
    <row r="69" spans="1:14" ht="14.4" customHeight="1" x14ac:dyDescent="0.3">
      <c r="A69" s="747" t="s">
        <v>579</v>
      </c>
      <c r="B69" s="748" t="s">
        <v>580</v>
      </c>
      <c r="C69" s="749" t="s">
        <v>593</v>
      </c>
      <c r="D69" s="750" t="s">
        <v>594</v>
      </c>
      <c r="E69" s="751">
        <v>50113001</v>
      </c>
      <c r="F69" s="750" t="s">
        <v>616</v>
      </c>
      <c r="G69" s="749" t="s">
        <v>628</v>
      </c>
      <c r="H69" s="749">
        <v>181456</v>
      </c>
      <c r="I69" s="749">
        <v>81456</v>
      </c>
      <c r="J69" s="749" t="s">
        <v>733</v>
      </c>
      <c r="K69" s="749" t="s">
        <v>734</v>
      </c>
      <c r="L69" s="752">
        <v>66.730000000000018</v>
      </c>
      <c r="M69" s="752">
        <v>1</v>
      </c>
      <c r="N69" s="753">
        <v>66.730000000000018</v>
      </c>
    </row>
    <row r="70" spans="1:14" ht="14.4" customHeight="1" x14ac:dyDescent="0.3">
      <c r="A70" s="747" t="s">
        <v>579</v>
      </c>
      <c r="B70" s="748" t="s">
        <v>580</v>
      </c>
      <c r="C70" s="749" t="s">
        <v>593</v>
      </c>
      <c r="D70" s="750" t="s">
        <v>594</v>
      </c>
      <c r="E70" s="751">
        <v>50113001</v>
      </c>
      <c r="F70" s="750" t="s">
        <v>616</v>
      </c>
      <c r="G70" s="749" t="s">
        <v>628</v>
      </c>
      <c r="H70" s="749">
        <v>215715</v>
      </c>
      <c r="I70" s="749">
        <v>215715</v>
      </c>
      <c r="J70" s="749" t="s">
        <v>733</v>
      </c>
      <c r="K70" s="749" t="s">
        <v>734</v>
      </c>
      <c r="L70" s="752">
        <v>66.47</v>
      </c>
      <c r="M70" s="752">
        <v>6</v>
      </c>
      <c r="N70" s="753">
        <v>398.82</v>
      </c>
    </row>
    <row r="71" spans="1:14" ht="14.4" customHeight="1" x14ac:dyDescent="0.3">
      <c r="A71" s="747" t="s">
        <v>579</v>
      </c>
      <c r="B71" s="748" t="s">
        <v>580</v>
      </c>
      <c r="C71" s="749" t="s">
        <v>593</v>
      </c>
      <c r="D71" s="750" t="s">
        <v>594</v>
      </c>
      <c r="E71" s="751">
        <v>50113001</v>
      </c>
      <c r="F71" s="750" t="s">
        <v>616</v>
      </c>
      <c r="G71" s="749" t="s">
        <v>581</v>
      </c>
      <c r="H71" s="749">
        <v>159449</v>
      </c>
      <c r="I71" s="749">
        <v>59449</v>
      </c>
      <c r="J71" s="749" t="s">
        <v>735</v>
      </c>
      <c r="K71" s="749" t="s">
        <v>736</v>
      </c>
      <c r="L71" s="752">
        <v>774.51</v>
      </c>
      <c r="M71" s="752">
        <v>1</v>
      </c>
      <c r="N71" s="753">
        <v>774.51</v>
      </c>
    </row>
    <row r="72" spans="1:14" ht="14.4" customHeight="1" x14ac:dyDescent="0.3">
      <c r="A72" s="747" t="s">
        <v>579</v>
      </c>
      <c r="B72" s="748" t="s">
        <v>580</v>
      </c>
      <c r="C72" s="749" t="s">
        <v>593</v>
      </c>
      <c r="D72" s="750" t="s">
        <v>594</v>
      </c>
      <c r="E72" s="751">
        <v>50113001</v>
      </c>
      <c r="F72" s="750" t="s">
        <v>616</v>
      </c>
      <c r="G72" s="749" t="s">
        <v>617</v>
      </c>
      <c r="H72" s="749">
        <v>215568</v>
      </c>
      <c r="I72" s="749">
        <v>215568</v>
      </c>
      <c r="J72" s="749" t="s">
        <v>737</v>
      </c>
      <c r="K72" s="749" t="s">
        <v>738</v>
      </c>
      <c r="L72" s="752">
        <v>105.23</v>
      </c>
      <c r="M72" s="752">
        <v>1</v>
      </c>
      <c r="N72" s="753">
        <v>105.23</v>
      </c>
    </row>
    <row r="73" spans="1:14" ht="14.4" customHeight="1" x14ac:dyDescent="0.3">
      <c r="A73" s="747" t="s">
        <v>579</v>
      </c>
      <c r="B73" s="748" t="s">
        <v>580</v>
      </c>
      <c r="C73" s="749" t="s">
        <v>593</v>
      </c>
      <c r="D73" s="750" t="s">
        <v>594</v>
      </c>
      <c r="E73" s="751">
        <v>50113001</v>
      </c>
      <c r="F73" s="750" t="s">
        <v>616</v>
      </c>
      <c r="G73" s="749" t="s">
        <v>617</v>
      </c>
      <c r="H73" s="749">
        <v>920200</v>
      </c>
      <c r="I73" s="749">
        <v>15877</v>
      </c>
      <c r="J73" s="749" t="s">
        <v>739</v>
      </c>
      <c r="K73" s="749" t="s">
        <v>581</v>
      </c>
      <c r="L73" s="752">
        <v>252.97800000000001</v>
      </c>
      <c r="M73" s="752">
        <v>1</v>
      </c>
      <c r="N73" s="753">
        <v>252.97800000000001</v>
      </c>
    </row>
    <row r="74" spans="1:14" ht="14.4" customHeight="1" x14ac:dyDescent="0.3">
      <c r="A74" s="747" t="s">
        <v>579</v>
      </c>
      <c r="B74" s="748" t="s">
        <v>580</v>
      </c>
      <c r="C74" s="749" t="s">
        <v>593</v>
      </c>
      <c r="D74" s="750" t="s">
        <v>594</v>
      </c>
      <c r="E74" s="751">
        <v>50113001</v>
      </c>
      <c r="F74" s="750" t="s">
        <v>616</v>
      </c>
      <c r="G74" s="749" t="s">
        <v>617</v>
      </c>
      <c r="H74" s="749">
        <v>500355</v>
      </c>
      <c r="I74" s="749">
        <v>15879</v>
      </c>
      <c r="J74" s="749" t="s">
        <v>740</v>
      </c>
      <c r="K74" s="749" t="s">
        <v>581</v>
      </c>
      <c r="L74" s="752">
        <v>97.051999099859813</v>
      </c>
      <c r="M74" s="752">
        <v>1</v>
      </c>
      <c r="N74" s="753">
        <v>97.051999099859813</v>
      </c>
    </row>
    <row r="75" spans="1:14" ht="14.4" customHeight="1" x14ac:dyDescent="0.3">
      <c r="A75" s="747" t="s">
        <v>579</v>
      </c>
      <c r="B75" s="748" t="s">
        <v>580</v>
      </c>
      <c r="C75" s="749" t="s">
        <v>593</v>
      </c>
      <c r="D75" s="750" t="s">
        <v>594</v>
      </c>
      <c r="E75" s="751">
        <v>50113001</v>
      </c>
      <c r="F75" s="750" t="s">
        <v>616</v>
      </c>
      <c r="G75" s="749" t="s">
        <v>617</v>
      </c>
      <c r="H75" s="749">
        <v>905097</v>
      </c>
      <c r="I75" s="749">
        <v>158767</v>
      </c>
      <c r="J75" s="749" t="s">
        <v>741</v>
      </c>
      <c r="K75" s="749" t="s">
        <v>742</v>
      </c>
      <c r="L75" s="752">
        <v>175.0390030622425</v>
      </c>
      <c r="M75" s="752">
        <v>4</v>
      </c>
      <c r="N75" s="753">
        <v>700.15601224897</v>
      </c>
    </row>
    <row r="76" spans="1:14" ht="14.4" customHeight="1" x14ac:dyDescent="0.3">
      <c r="A76" s="747" t="s">
        <v>579</v>
      </c>
      <c r="B76" s="748" t="s">
        <v>580</v>
      </c>
      <c r="C76" s="749" t="s">
        <v>593</v>
      </c>
      <c r="D76" s="750" t="s">
        <v>594</v>
      </c>
      <c r="E76" s="751">
        <v>50113001</v>
      </c>
      <c r="F76" s="750" t="s">
        <v>616</v>
      </c>
      <c r="G76" s="749" t="s">
        <v>617</v>
      </c>
      <c r="H76" s="749">
        <v>23987</v>
      </c>
      <c r="I76" s="749">
        <v>23987</v>
      </c>
      <c r="J76" s="749" t="s">
        <v>743</v>
      </c>
      <c r="K76" s="749" t="s">
        <v>744</v>
      </c>
      <c r="L76" s="752">
        <v>175.03010464470907</v>
      </c>
      <c r="M76" s="752">
        <v>2</v>
      </c>
      <c r="N76" s="753">
        <v>350.06020928941814</v>
      </c>
    </row>
    <row r="77" spans="1:14" ht="14.4" customHeight="1" x14ac:dyDescent="0.3">
      <c r="A77" s="747" t="s">
        <v>579</v>
      </c>
      <c r="B77" s="748" t="s">
        <v>580</v>
      </c>
      <c r="C77" s="749" t="s">
        <v>593</v>
      </c>
      <c r="D77" s="750" t="s">
        <v>594</v>
      </c>
      <c r="E77" s="751">
        <v>50113001</v>
      </c>
      <c r="F77" s="750" t="s">
        <v>616</v>
      </c>
      <c r="G77" s="749" t="s">
        <v>617</v>
      </c>
      <c r="H77" s="749">
        <v>500087</v>
      </c>
      <c r="I77" s="749">
        <v>0</v>
      </c>
      <c r="J77" s="749" t="s">
        <v>745</v>
      </c>
      <c r="K77" s="749" t="s">
        <v>581</v>
      </c>
      <c r="L77" s="752">
        <v>846.77</v>
      </c>
      <c r="M77" s="752">
        <v>2</v>
      </c>
      <c r="N77" s="753">
        <v>1693.54</v>
      </c>
    </row>
    <row r="78" spans="1:14" ht="14.4" customHeight="1" x14ac:dyDescent="0.3">
      <c r="A78" s="747" t="s">
        <v>579</v>
      </c>
      <c r="B78" s="748" t="s">
        <v>580</v>
      </c>
      <c r="C78" s="749" t="s">
        <v>593</v>
      </c>
      <c r="D78" s="750" t="s">
        <v>594</v>
      </c>
      <c r="E78" s="751">
        <v>50113001</v>
      </c>
      <c r="F78" s="750" t="s">
        <v>616</v>
      </c>
      <c r="G78" s="749" t="s">
        <v>617</v>
      </c>
      <c r="H78" s="749">
        <v>500088</v>
      </c>
      <c r="I78" s="749">
        <v>0</v>
      </c>
      <c r="J78" s="749" t="s">
        <v>746</v>
      </c>
      <c r="K78" s="749" t="s">
        <v>581</v>
      </c>
      <c r="L78" s="752">
        <v>229.91004075525757</v>
      </c>
      <c r="M78" s="752">
        <v>3</v>
      </c>
      <c r="N78" s="753">
        <v>689.73012226577271</v>
      </c>
    </row>
    <row r="79" spans="1:14" ht="14.4" customHeight="1" x14ac:dyDescent="0.3">
      <c r="A79" s="747" t="s">
        <v>579</v>
      </c>
      <c r="B79" s="748" t="s">
        <v>580</v>
      </c>
      <c r="C79" s="749" t="s">
        <v>593</v>
      </c>
      <c r="D79" s="750" t="s">
        <v>594</v>
      </c>
      <c r="E79" s="751">
        <v>50113001</v>
      </c>
      <c r="F79" s="750" t="s">
        <v>616</v>
      </c>
      <c r="G79" s="749" t="s">
        <v>617</v>
      </c>
      <c r="H79" s="749">
        <v>900240</v>
      </c>
      <c r="I79" s="749">
        <v>0</v>
      </c>
      <c r="J79" s="749" t="s">
        <v>747</v>
      </c>
      <c r="K79" s="749" t="s">
        <v>581</v>
      </c>
      <c r="L79" s="752">
        <v>67.759999615496355</v>
      </c>
      <c r="M79" s="752">
        <v>10</v>
      </c>
      <c r="N79" s="753">
        <v>677.59999615496361</v>
      </c>
    </row>
    <row r="80" spans="1:14" ht="14.4" customHeight="1" x14ac:dyDescent="0.3">
      <c r="A80" s="747" t="s">
        <v>579</v>
      </c>
      <c r="B80" s="748" t="s">
        <v>580</v>
      </c>
      <c r="C80" s="749" t="s">
        <v>593</v>
      </c>
      <c r="D80" s="750" t="s">
        <v>594</v>
      </c>
      <c r="E80" s="751">
        <v>50113001</v>
      </c>
      <c r="F80" s="750" t="s">
        <v>616</v>
      </c>
      <c r="G80" s="749" t="s">
        <v>617</v>
      </c>
      <c r="H80" s="749">
        <v>140564</v>
      </c>
      <c r="I80" s="749">
        <v>40564</v>
      </c>
      <c r="J80" s="749" t="s">
        <v>748</v>
      </c>
      <c r="K80" s="749" t="s">
        <v>749</v>
      </c>
      <c r="L80" s="752">
        <v>13.97</v>
      </c>
      <c r="M80" s="752">
        <v>1</v>
      </c>
      <c r="N80" s="753">
        <v>13.97</v>
      </c>
    </row>
    <row r="81" spans="1:14" ht="14.4" customHeight="1" x14ac:dyDescent="0.3">
      <c r="A81" s="747" t="s">
        <v>579</v>
      </c>
      <c r="B81" s="748" t="s">
        <v>580</v>
      </c>
      <c r="C81" s="749" t="s">
        <v>593</v>
      </c>
      <c r="D81" s="750" t="s">
        <v>594</v>
      </c>
      <c r="E81" s="751">
        <v>50113001</v>
      </c>
      <c r="F81" s="750" t="s">
        <v>616</v>
      </c>
      <c r="G81" s="749" t="s">
        <v>617</v>
      </c>
      <c r="H81" s="749">
        <v>166015</v>
      </c>
      <c r="I81" s="749">
        <v>66015</v>
      </c>
      <c r="J81" s="749" t="s">
        <v>750</v>
      </c>
      <c r="K81" s="749" t="s">
        <v>751</v>
      </c>
      <c r="L81" s="752">
        <v>83.84999999999998</v>
      </c>
      <c r="M81" s="752">
        <v>1</v>
      </c>
      <c r="N81" s="753">
        <v>83.84999999999998</v>
      </c>
    </row>
    <row r="82" spans="1:14" ht="14.4" customHeight="1" x14ac:dyDescent="0.3">
      <c r="A82" s="747" t="s">
        <v>579</v>
      </c>
      <c r="B82" s="748" t="s">
        <v>580</v>
      </c>
      <c r="C82" s="749" t="s">
        <v>593</v>
      </c>
      <c r="D82" s="750" t="s">
        <v>594</v>
      </c>
      <c r="E82" s="751">
        <v>50113001</v>
      </c>
      <c r="F82" s="750" t="s">
        <v>616</v>
      </c>
      <c r="G82" s="749" t="s">
        <v>617</v>
      </c>
      <c r="H82" s="749">
        <v>33520</v>
      </c>
      <c r="I82" s="749">
        <v>33520</v>
      </c>
      <c r="J82" s="749" t="s">
        <v>752</v>
      </c>
      <c r="K82" s="749" t="s">
        <v>753</v>
      </c>
      <c r="L82" s="752">
        <v>30.5</v>
      </c>
      <c r="M82" s="752">
        <v>2</v>
      </c>
      <c r="N82" s="753">
        <v>61</v>
      </c>
    </row>
    <row r="83" spans="1:14" ht="14.4" customHeight="1" x14ac:dyDescent="0.3">
      <c r="A83" s="747" t="s">
        <v>579</v>
      </c>
      <c r="B83" s="748" t="s">
        <v>580</v>
      </c>
      <c r="C83" s="749" t="s">
        <v>593</v>
      </c>
      <c r="D83" s="750" t="s">
        <v>594</v>
      </c>
      <c r="E83" s="751">
        <v>50113001</v>
      </c>
      <c r="F83" s="750" t="s">
        <v>616</v>
      </c>
      <c r="G83" s="749" t="s">
        <v>617</v>
      </c>
      <c r="H83" s="749">
        <v>162083</v>
      </c>
      <c r="I83" s="749">
        <v>162083</v>
      </c>
      <c r="J83" s="749" t="s">
        <v>754</v>
      </c>
      <c r="K83" s="749" t="s">
        <v>755</v>
      </c>
      <c r="L83" s="752">
        <v>429.76272727272737</v>
      </c>
      <c r="M83" s="752">
        <v>11</v>
      </c>
      <c r="N83" s="753">
        <v>4727.3900000000012</v>
      </c>
    </row>
    <row r="84" spans="1:14" ht="14.4" customHeight="1" x14ac:dyDescent="0.3">
      <c r="A84" s="747" t="s">
        <v>579</v>
      </c>
      <c r="B84" s="748" t="s">
        <v>580</v>
      </c>
      <c r="C84" s="749" t="s">
        <v>593</v>
      </c>
      <c r="D84" s="750" t="s">
        <v>594</v>
      </c>
      <c r="E84" s="751">
        <v>50113001</v>
      </c>
      <c r="F84" s="750" t="s">
        <v>616</v>
      </c>
      <c r="G84" s="749" t="s">
        <v>617</v>
      </c>
      <c r="H84" s="749">
        <v>202796</v>
      </c>
      <c r="I84" s="749">
        <v>202796</v>
      </c>
      <c r="J84" s="749" t="s">
        <v>754</v>
      </c>
      <c r="K84" s="749" t="s">
        <v>756</v>
      </c>
      <c r="L84" s="752">
        <v>294.70666666666665</v>
      </c>
      <c r="M84" s="752">
        <v>3</v>
      </c>
      <c r="N84" s="753">
        <v>884.11999999999989</v>
      </c>
    </row>
    <row r="85" spans="1:14" ht="14.4" customHeight="1" x14ac:dyDescent="0.3">
      <c r="A85" s="747" t="s">
        <v>579</v>
      </c>
      <c r="B85" s="748" t="s">
        <v>580</v>
      </c>
      <c r="C85" s="749" t="s">
        <v>593</v>
      </c>
      <c r="D85" s="750" t="s">
        <v>594</v>
      </c>
      <c r="E85" s="751">
        <v>50113001</v>
      </c>
      <c r="F85" s="750" t="s">
        <v>616</v>
      </c>
      <c r="G85" s="749" t="s">
        <v>617</v>
      </c>
      <c r="H85" s="749">
        <v>199680</v>
      </c>
      <c r="I85" s="749">
        <v>199680</v>
      </c>
      <c r="J85" s="749" t="s">
        <v>757</v>
      </c>
      <c r="K85" s="749" t="s">
        <v>758</v>
      </c>
      <c r="L85" s="752">
        <v>362.92000000000007</v>
      </c>
      <c r="M85" s="752">
        <v>2</v>
      </c>
      <c r="N85" s="753">
        <v>725.84000000000015</v>
      </c>
    </row>
    <row r="86" spans="1:14" ht="14.4" customHeight="1" x14ac:dyDescent="0.3">
      <c r="A86" s="747" t="s">
        <v>579</v>
      </c>
      <c r="B86" s="748" t="s">
        <v>580</v>
      </c>
      <c r="C86" s="749" t="s">
        <v>593</v>
      </c>
      <c r="D86" s="750" t="s">
        <v>594</v>
      </c>
      <c r="E86" s="751">
        <v>50113001</v>
      </c>
      <c r="F86" s="750" t="s">
        <v>616</v>
      </c>
      <c r="G86" s="749" t="s">
        <v>617</v>
      </c>
      <c r="H86" s="749">
        <v>187076</v>
      </c>
      <c r="I86" s="749">
        <v>87076</v>
      </c>
      <c r="J86" s="749" t="s">
        <v>759</v>
      </c>
      <c r="K86" s="749" t="s">
        <v>760</v>
      </c>
      <c r="L86" s="752">
        <v>131.05000000000001</v>
      </c>
      <c r="M86" s="752">
        <v>2</v>
      </c>
      <c r="N86" s="753">
        <v>262.10000000000002</v>
      </c>
    </row>
    <row r="87" spans="1:14" ht="14.4" customHeight="1" x14ac:dyDescent="0.3">
      <c r="A87" s="747" t="s">
        <v>579</v>
      </c>
      <c r="B87" s="748" t="s">
        <v>580</v>
      </c>
      <c r="C87" s="749" t="s">
        <v>593</v>
      </c>
      <c r="D87" s="750" t="s">
        <v>594</v>
      </c>
      <c r="E87" s="751">
        <v>50113001</v>
      </c>
      <c r="F87" s="750" t="s">
        <v>616</v>
      </c>
      <c r="G87" s="749" t="s">
        <v>617</v>
      </c>
      <c r="H87" s="749">
        <v>157586</v>
      </c>
      <c r="I87" s="749">
        <v>57586</v>
      </c>
      <c r="J87" s="749" t="s">
        <v>761</v>
      </c>
      <c r="K87" s="749" t="s">
        <v>762</v>
      </c>
      <c r="L87" s="752">
        <v>74.220000000000056</v>
      </c>
      <c r="M87" s="752">
        <v>1</v>
      </c>
      <c r="N87" s="753">
        <v>74.220000000000056</v>
      </c>
    </row>
    <row r="88" spans="1:14" ht="14.4" customHeight="1" x14ac:dyDescent="0.3">
      <c r="A88" s="747" t="s">
        <v>579</v>
      </c>
      <c r="B88" s="748" t="s">
        <v>580</v>
      </c>
      <c r="C88" s="749" t="s">
        <v>593</v>
      </c>
      <c r="D88" s="750" t="s">
        <v>594</v>
      </c>
      <c r="E88" s="751">
        <v>50113001</v>
      </c>
      <c r="F88" s="750" t="s">
        <v>616</v>
      </c>
      <c r="G88" s="749" t="s">
        <v>617</v>
      </c>
      <c r="H88" s="749">
        <v>846413</v>
      </c>
      <c r="I88" s="749">
        <v>57585</v>
      </c>
      <c r="J88" s="749" t="s">
        <v>763</v>
      </c>
      <c r="K88" s="749" t="s">
        <v>764</v>
      </c>
      <c r="L88" s="752">
        <v>133.815</v>
      </c>
      <c r="M88" s="752">
        <v>4</v>
      </c>
      <c r="N88" s="753">
        <v>535.26</v>
      </c>
    </row>
    <row r="89" spans="1:14" ht="14.4" customHeight="1" x14ac:dyDescent="0.3">
      <c r="A89" s="747" t="s">
        <v>579</v>
      </c>
      <c r="B89" s="748" t="s">
        <v>580</v>
      </c>
      <c r="C89" s="749" t="s">
        <v>593</v>
      </c>
      <c r="D89" s="750" t="s">
        <v>594</v>
      </c>
      <c r="E89" s="751">
        <v>50113001</v>
      </c>
      <c r="F89" s="750" t="s">
        <v>616</v>
      </c>
      <c r="G89" s="749" t="s">
        <v>617</v>
      </c>
      <c r="H89" s="749">
        <v>848560</v>
      </c>
      <c r="I89" s="749">
        <v>125752</v>
      </c>
      <c r="J89" s="749" t="s">
        <v>765</v>
      </c>
      <c r="K89" s="749" t="s">
        <v>766</v>
      </c>
      <c r="L89" s="752">
        <v>186.57</v>
      </c>
      <c r="M89" s="752">
        <v>1</v>
      </c>
      <c r="N89" s="753">
        <v>186.57</v>
      </c>
    </row>
    <row r="90" spans="1:14" ht="14.4" customHeight="1" x14ac:dyDescent="0.3">
      <c r="A90" s="747" t="s">
        <v>579</v>
      </c>
      <c r="B90" s="748" t="s">
        <v>580</v>
      </c>
      <c r="C90" s="749" t="s">
        <v>593</v>
      </c>
      <c r="D90" s="750" t="s">
        <v>594</v>
      </c>
      <c r="E90" s="751">
        <v>50113001</v>
      </c>
      <c r="F90" s="750" t="s">
        <v>616</v>
      </c>
      <c r="G90" s="749" t="s">
        <v>617</v>
      </c>
      <c r="H90" s="749">
        <v>214902</v>
      </c>
      <c r="I90" s="749">
        <v>214902</v>
      </c>
      <c r="J90" s="749" t="s">
        <v>767</v>
      </c>
      <c r="K90" s="749" t="s">
        <v>768</v>
      </c>
      <c r="L90" s="752">
        <v>52.79</v>
      </c>
      <c r="M90" s="752">
        <v>2</v>
      </c>
      <c r="N90" s="753">
        <v>105.58</v>
      </c>
    </row>
    <row r="91" spans="1:14" ht="14.4" customHeight="1" x14ac:dyDescent="0.3">
      <c r="A91" s="747" t="s">
        <v>579</v>
      </c>
      <c r="B91" s="748" t="s">
        <v>580</v>
      </c>
      <c r="C91" s="749" t="s">
        <v>593</v>
      </c>
      <c r="D91" s="750" t="s">
        <v>594</v>
      </c>
      <c r="E91" s="751">
        <v>50113001</v>
      </c>
      <c r="F91" s="750" t="s">
        <v>616</v>
      </c>
      <c r="G91" s="749" t="s">
        <v>617</v>
      </c>
      <c r="H91" s="749">
        <v>214904</v>
      </c>
      <c r="I91" s="749">
        <v>214904</v>
      </c>
      <c r="J91" s="749" t="s">
        <v>769</v>
      </c>
      <c r="K91" s="749" t="s">
        <v>770</v>
      </c>
      <c r="L91" s="752">
        <v>81.509999999999991</v>
      </c>
      <c r="M91" s="752">
        <v>3</v>
      </c>
      <c r="N91" s="753">
        <v>244.52999999999997</v>
      </c>
    </row>
    <row r="92" spans="1:14" ht="14.4" customHeight="1" x14ac:dyDescent="0.3">
      <c r="A92" s="747" t="s">
        <v>579</v>
      </c>
      <c r="B92" s="748" t="s">
        <v>580</v>
      </c>
      <c r="C92" s="749" t="s">
        <v>593</v>
      </c>
      <c r="D92" s="750" t="s">
        <v>594</v>
      </c>
      <c r="E92" s="751">
        <v>50113001</v>
      </c>
      <c r="F92" s="750" t="s">
        <v>616</v>
      </c>
      <c r="G92" s="749" t="s">
        <v>617</v>
      </c>
      <c r="H92" s="749">
        <v>214906</v>
      </c>
      <c r="I92" s="749">
        <v>214906</v>
      </c>
      <c r="J92" s="749" t="s">
        <v>771</v>
      </c>
      <c r="K92" s="749" t="s">
        <v>772</v>
      </c>
      <c r="L92" s="752">
        <v>117.93999999999998</v>
      </c>
      <c r="M92" s="752">
        <v>1</v>
      </c>
      <c r="N92" s="753">
        <v>117.93999999999998</v>
      </c>
    </row>
    <row r="93" spans="1:14" ht="14.4" customHeight="1" x14ac:dyDescent="0.3">
      <c r="A93" s="747" t="s">
        <v>579</v>
      </c>
      <c r="B93" s="748" t="s">
        <v>580</v>
      </c>
      <c r="C93" s="749" t="s">
        <v>593</v>
      </c>
      <c r="D93" s="750" t="s">
        <v>594</v>
      </c>
      <c r="E93" s="751">
        <v>50113001</v>
      </c>
      <c r="F93" s="750" t="s">
        <v>616</v>
      </c>
      <c r="G93" s="749" t="s">
        <v>628</v>
      </c>
      <c r="H93" s="749">
        <v>169191</v>
      </c>
      <c r="I93" s="749">
        <v>69191</v>
      </c>
      <c r="J93" s="749" t="s">
        <v>773</v>
      </c>
      <c r="K93" s="749" t="s">
        <v>774</v>
      </c>
      <c r="L93" s="752">
        <v>94.28</v>
      </c>
      <c r="M93" s="752">
        <v>1</v>
      </c>
      <c r="N93" s="753">
        <v>94.28</v>
      </c>
    </row>
    <row r="94" spans="1:14" ht="14.4" customHeight="1" x14ac:dyDescent="0.3">
      <c r="A94" s="747" t="s">
        <v>579</v>
      </c>
      <c r="B94" s="748" t="s">
        <v>580</v>
      </c>
      <c r="C94" s="749" t="s">
        <v>593</v>
      </c>
      <c r="D94" s="750" t="s">
        <v>594</v>
      </c>
      <c r="E94" s="751">
        <v>50113001</v>
      </c>
      <c r="F94" s="750" t="s">
        <v>616</v>
      </c>
      <c r="G94" s="749" t="s">
        <v>628</v>
      </c>
      <c r="H94" s="749">
        <v>169189</v>
      </c>
      <c r="I94" s="749">
        <v>69189</v>
      </c>
      <c r="J94" s="749" t="s">
        <v>775</v>
      </c>
      <c r="K94" s="749" t="s">
        <v>776</v>
      </c>
      <c r="L94" s="752">
        <v>61.222499999999997</v>
      </c>
      <c r="M94" s="752">
        <v>4</v>
      </c>
      <c r="N94" s="753">
        <v>244.89</v>
      </c>
    </row>
    <row r="95" spans="1:14" ht="14.4" customHeight="1" x14ac:dyDescent="0.3">
      <c r="A95" s="747" t="s">
        <v>579</v>
      </c>
      <c r="B95" s="748" t="s">
        <v>580</v>
      </c>
      <c r="C95" s="749" t="s">
        <v>593</v>
      </c>
      <c r="D95" s="750" t="s">
        <v>594</v>
      </c>
      <c r="E95" s="751">
        <v>50113001</v>
      </c>
      <c r="F95" s="750" t="s">
        <v>616</v>
      </c>
      <c r="G95" s="749" t="s">
        <v>617</v>
      </c>
      <c r="H95" s="749">
        <v>149990</v>
      </c>
      <c r="I95" s="749">
        <v>49990</v>
      </c>
      <c r="J95" s="749" t="s">
        <v>777</v>
      </c>
      <c r="K95" s="749" t="s">
        <v>778</v>
      </c>
      <c r="L95" s="752">
        <v>123.92999999999998</v>
      </c>
      <c r="M95" s="752">
        <v>4</v>
      </c>
      <c r="N95" s="753">
        <v>495.71999999999991</v>
      </c>
    </row>
    <row r="96" spans="1:14" ht="14.4" customHeight="1" x14ac:dyDescent="0.3">
      <c r="A96" s="747" t="s">
        <v>579</v>
      </c>
      <c r="B96" s="748" t="s">
        <v>580</v>
      </c>
      <c r="C96" s="749" t="s">
        <v>593</v>
      </c>
      <c r="D96" s="750" t="s">
        <v>594</v>
      </c>
      <c r="E96" s="751">
        <v>50113001</v>
      </c>
      <c r="F96" s="750" t="s">
        <v>616</v>
      </c>
      <c r="G96" s="749" t="s">
        <v>617</v>
      </c>
      <c r="H96" s="749">
        <v>193779</v>
      </c>
      <c r="I96" s="749">
        <v>93779</v>
      </c>
      <c r="J96" s="749" t="s">
        <v>779</v>
      </c>
      <c r="K96" s="749" t="s">
        <v>780</v>
      </c>
      <c r="L96" s="752">
        <v>67.715000000000003</v>
      </c>
      <c r="M96" s="752">
        <v>8</v>
      </c>
      <c r="N96" s="753">
        <v>541.72</v>
      </c>
    </row>
    <row r="97" spans="1:14" ht="14.4" customHeight="1" x14ac:dyDescent="0.3">
      <c r="A97" s="747" t="s">
        <v>579</v>
      </c>
      <c r="B97" s="748" t="s">
        <v>580</v>
      </c>
      <c r="C97" s="749" t="s">
        <v>593</v>
      </c>
      <c r="D97" s="750" t="s">
        <v>594</v>
      </c>
      <c r="E97" s="751">
        <v>50113001</v>
      </c>
      <c r="F97" s="750" t="s">
        <v>616</v>
      </c>
      <c r="G97" s="749" t="s">
        <v>617</v>
      </c>
      <c r="H97" s="749">
        <v>158827</v>
      </c>
      <c r="I97" s="749">
        <v>58827</v>
      </c>
      <c r="J97" s="749" t="s">
        <v>781</v>
      </c>
      <c r="K97" s="749" t="s">
        <v>782</v>
      </c>
      <c r="L97" s="752">
        <v>190.61884615384616</v>
      </c>
      <c r="M97" s="752">
        <v>26</v>
      </c>
      <c r="N97" s="753">
        <v>4956.09</v>
      </c>
    </row>
    <row r="98" spans="1:14" ht="14.4" customHeight="1" x14ac:dyDescent="0.3">
      <c r="A98" s="747" t="s">
        <v>579</v>
      </c>
      <c r="B98" s="748" t="s">
        <v>580</v>
      </c>
      <c r="C98" s="749" t="s">
        <v>593</v>
      </c>
      <c r="D98" s="750" t="s">
        <v>594</v>
      </c>
      <c r="E98" s="751">
        <v>50113001</v>
      </c>
      <c r="F98" s="750" t="s">
        <v>616</v>
      </c>
      <c r="G98" s="749" t="s">
        <v>628</v>
      </c>
      <c r="H98" s="749">
        <v>213477</v>
      </c>
      <c r="I98" s="749">
        <v>213477</v>
      </c>
      <c r="J98" s="749" t="s">
        <v>783</v>
      </c>
      <c r="K98" s="749" t="s">
        <v>784</v>
      </c>
      <c r="L98" s="752">
        <v>3300</v>
      </c>
      <c r="M98" s="752">
        <v>45</v>
      </c>
      <c r="N98" s="753">
        <v>148500</v>
      </c>
    </row>
    <row r="99" spans="1:14" ht="14.4" customHeight="1" x14ac:dyDescent="0.3">
      <c r="A99" s="747" t="s">
        <v>579</v>
      </c>
      <c r="B99" s="748" t="s">
        <v>580</v>
      </c>
      <c r="C99" s="749" t="s">
        <v>593</v>
      </c>
      <c r="D99" s="750" t="s">
        <v>594</v>
      </c>
      <c r="E99" s="751">
        <v>50113001</v>
      </c>
      <c r="F99" s="750" t="s">
        <v>616</v>
      </c>
      <c r="G99" s="749" t="s">
        <v>628</v>
      </c>
      <c r="H99" s="749">
        <v>213487</v>
      </c>
      <c r="I99" s="749">
        <v>213487</v>
      </c>
      <c r="J99" s="749" t="s">
        <v>785</v>
      </c>
      <c r="K99" s="749" t="s">
        <v>786</v>
      </c>
      <c r="L99" s="752">
        <v>301.46962465242143</v>
      </c>
      <c r="M99" s="752">
        <v>4</v>
      </c>
      <c r="N99" s="753">
        <v>1205.8784986096857</v>
      </c>
    </row>
    <row r="100" spans="1:14" ht="14.4" customHeight="1" x14ac:dyDescent="0.3">
      <c r="A100" s="747" t="s">
        <v>579</v>
      </c>
      <c r="B100" s="748" t="s">
        <v>580</v>
      </c>
      <c r="C100" s="749" t="s">
        <v>593</v>
      </c>
      <c r="D100" s="750" t="s">
        <v>594</v>
      </c>
      <c r="E100" s="751">
        <v>50113001</v>
      </c>
      <c r="F100" s="750" t="s">
        <v>616</v>
      </c>
      <c r="G100" s="749" t="s">
        <v>628</v>
      </c>
      <c r="H100" s="749">
        <v>213489</v>
      </c>
      <c r="I100" s="749">
        <v>213489</v>
      </c>
      <c r="J100" s="749" t="s">
        <v>785</v>
      </c>
      <c r="K100" s="749" t="s">
        <v>787</v>
      </c>
      <c r="L100" s="752">
        <v>630.66</v>
      </c>
      <c r="M100" s="752">
        <v>1</v>
      </c>
      <c r="N100" s="753">
        <v>630.66</v>
      </c>
    </row>
    <row r="101" spans="1:14" ht="14.4" customHeight="1" x14ac:dyDescent="0.3">
      <c r="A101" s="747" t="s">
        <v>579</v>
      </c>
      <c r="B101" s="748" t="s">
        <v>580</v>
      </c>
      <c r="C101" s="749" t="s">
        <v>593</v>
      </c>
      <c r="D101" s="750" t="s">
        <v>594</v>
      </c>
      <c r="E101" s="751">
        <v>50113001</v>
      </c>
      <c r="F101" s="750" t="s">
        <v>616</v>
      </c>
      <c r="G101" s="749" t="s">
        <v>628</v>
      </c>
      <c r="H101" s="749">
        <v>213494</v>
      </c>
      <c r="I101" s="749">
        <v>213494</v>
      </c>
      <c r="J101" s="749" t="s">
        <v>785</v>
      </c>
      <c r="K101" s="749" t="s">
        <v>788</v>
      </c>
      <c r="L101" s="752">
        <v>408.95</v>
      </c>
      <c r="M101" s="752">
        <v>22</v>
      </c>
      <c r="N101" s="753">
        <v>8996.9</v>
      </c>
    </row>
    <row r="102" spans="1:14" ht="14.4" customHeight="1" x14ac:dyDescent="0.3">
      <c r="A102" s="747" t="s">
        <v>579</v>
      </c>
      <c r="B102" s="748" t="s">
        <v>580</v>
      </c>
      <c r="C102" s="749" t="s">
        <v>593</v>
      </c>
      <c r="D102" s="750" t="s">
        <v>594</v>
      </c>
      <c r="E102" s="751">
        <v>50113001</v>
      </c>
      <c r="F102" s="750" t="s">
        <v>616</v>
      </c>
      <c r="G102" s="749" t="s">
        <v>628</v>
      </c>
      <c r="H102" s="749">
        <v>159808</v>
      </c>
      <c r="I102" s="749">
        <v>59808</v>
      </c>
      <c r="J102" s="749" t="s">
        <v>789</v>
      </c>
      <c r="K102" s="749" t="s">
        <v>790</v>
      </c>
      <c r="L102" s="752">
        <v>1963.8</v>
      </c>
      <c r="M102" s="752">
        <v>1</v>
      </c>
      <c r="N102" s="753">
        <v>1963.8</v>
      </c>
    </row>
    <row r="103" spans="1:14" ht="14.4" customHeight="1" x14ac:dyDescent="0.3">
      <c r="A103" s="747" t="s">
        <v>579</v>
      </c>
      <c r="B103" s="748" t="s">
        <v>580</v>
      </c>
      <c r="C103" s="749" t="s">
        <v>593</v>
      </c>
      <c r="D103" s="750" t="s">
        <v>594</v>
      </c>
      <c r="E103" s="751">
        <v>50113001</v>
      </c>
      <c r="F103" s="750" t="s">
        <v>616</v>
      </c>
      <c r="G103" s="749" t="s">
        <v>581</v>
      </c>
      <c r="H103" s="749">
        <v>198219</v>
      </c>
      <c r="I103" s="749">
        <v>98219</v>
      </c>
      <c r="J103" s="749" t="s">
        <v>791</v>
      </c>
      <c r="K103" s="749" t="s">
        <v>792</v>
      </c>
      <c r="L103" s="752">
        <v>59.300000000000011</v>
      </c>
      <c r="M103" s="752">
        <v>2</v>
      </c>
      <c r="N103" s="753">
        <v>118.60000000000002</v>
      </c>
    </row>
    <row r="104" spans="1:14" ht="14.4" customHeight="1" x14ac:dyDescent="0.3">
      <c r="A104" s="747" t="s">
        <v>579</v>
      </c>
      <c r="B104" s="748" t="s">
        <v>580</v>
      </c>
      <c r="C104" s="749" t="s">
        <v>593</v>
      </c>
      <c r="D104" s="750" t="s">
        <v>594</v>
      </c>
      <c r="E104" s="751">
        <v>50113001</v>
      </c>
      <c r="F104" s="750" t="s">
        <v>616</v>
      </c>
      <c r="G104" s="749" t="s">
        <v>628</v>
      </c>
      <c r="H104" s="749">
        <v>156807</v>
      </c>
      <c r="I104" s="749">
        <v>56807</v>
      </c>
      <c r="J104" s="749" t="s">
        <v>793</v>
      </c>
      <c r="K104" s="749" t="s">
        <v>794</v>
      </c>
      <c r="L104" s="752">
        <v>57.77</v>
      </c>
      <c r="M104" s="752">
        <v>1</v>
      </c>
      <c r="N104" s="753">
        <v>57.77</v>
      </c>
    </row>
    <row r="105" spans="1:14" ht="14.4" customHeight="1" x14ac:dyDescent="0.3">
      <c r="A105" s="747" t="s">
        <v>579</v>
      </c>
      <c r="B105" s="748" t="s">
        <v>580</v>
      </c>
      <c r="C105" s="749" t="s">
        <v>593</v>
      </c>
      <c r="D105" s="750" t="s">
        <v>594</v>
      </c>
      <c r="E105" s="751">
        <v>50113001</v>
      </c>
      <c r="F105" s="750" t="s">
        <v>616</v>
      </c>
      <c r="G105" s="749" t="s">
        <v>628</v>
      </c>
      <c r="H105" s="749">
        <v>156804</v>
      </c>
      <c r="I105" s="749">
        <v>56804</v>
      </c>
      <c r="J105" s="749" t="s">
        <v>795</v>
      </c>
      <c r="K105" s="749" t="s">
        <v>792</v>
      </c>
      <c r="L105" s="752">
        <v>31.870000000000015</v>
      </c>
      <c r="M105" s="752">
        <v>1</v>
      </c>
      <c r="N105" s="753">
        <v>31.870000000000015</v>
      </c>
    </row>
    <row r="106" spans="1:14" ht="14.4" customHeight="1" x14ac:dyDescent="0.3">
      <c r="A106" s="747" t="s">
        <v>579</v>
      </c>
      <c r="B106" s="748" t="s">
        <v>580</v>
      </c>
      <c r="C106" s="749" t="s">
        <v>593</v>
      </c>
      <c r="D106" s="750" t="s">
        <v>594</v>
      </c>
      <c r="E106" s="751">
        <v>50113001</v>
      </c>
      <c r="F106" s="750" t="s">
        <v>616</v>
      </c>
      <c r="G106" s="749" t="s">
        <v>628</v>
      </c>
      <c r="H106" s="749">
        <v>156805</v>
      </c>
      <c r="I106" s="749">
        <v>56805</v>
      </c>
      <c r="J106" s="749" t="s">
        <v>795</v>
      </c>
      <c r="K106" s="749" t="s">
        <v>796</v>
      </c>
      <c r="L106" s="752">
        <v>58.915000000000006</v>
      </c>
      <c r="M106" s="752">
        <v>2</v>
      </c>
      <c r="N106" s="753">
        <v>117.83000000000001</v>
      </c>
    </row>
    <row r="107" spans="1:14" ht="14.4" customHeight="1" x14ac:dyDescent="0.3">
      <c r="A107" s="747" t="s">
        <v>579</v>
      </c>
      <c r="B107" s="748" t="s">
        <v>580</v>
      </c>
      <c r="C107" s="749" t="s">
        <v>593</v>
      </c>
      <c r="D107" s="750" t="s">
        <v>594</v>
      </c>
      <c r="E107" s="751">
        <v>50113001</v>
      </c>
      <c r="F107" s="750" t="s">
        <v>616</v>
      </c>
      <c r="G107" s="749" t="s">
        <v>581</v>
      </c>
      <c r="H107" s="749">
        <v>102133</v>
      </c>
      <c r="I107" s="749">
        <v>2133</v>
      </c>
      <c r="J107" s="749" t="s">
        <v>797</v>
      </c>
      <c r="K107" s="749" t="s">
        <v>798</v>
      </c>
      <c r="L107" s="752">
        <v>28.075454545454544</v>
      </c>
      <c r="M107" s="752">
        <v>55</v>
      </c>
      <c r="N107" s="753">
        <v>1544.1499999999999</v>
      </c>
    </row>
    <row r="108" spans="1:14" ht="14.4" customHeight="1" x14ac:dyDescent="0.3">
      <c r="A108" s="747" t="s">
        <v>579</v>
      </c>
      <c r="B108" s="748" t="s">
        <v>580</v>
      </c>
      <c r="C108" s="749" t="s">
        <v>593</v>
      </c>
      <c r="D108" s="750" t="s">
        <v>594</v>
      </c>
      <c r="E108" s="751">
        <v>50113001</v>
      </c>
      <c r="F108" s="750" t="s">
        <v>616</v>
      </c>
      <c r="G108" s="749" t="s">
        <v>617</v>
      </c>
      <c r="H108" s="749">
        <v>111337</v>
      </c>
      <c r="I108" s="749">
        <v>52421</v>
      </c>
      <c r="J108" s="749" t="s">
        <v>799</v>
      </c>
      <c r="K108" s="749" t="s">
        <v>800</v>
      </c>
      <c r="L108" s="752">
        <v>74.733333333333348</v>
      </c>
      <c r="M108" s="752">
        <v>6</v>
      </c>
      <c r="N108" s="753">
        <v>448.40000000000009</v>
      </c>
    </row>
    <row r="109" spans="1:14" ht="14.4" customHeight="1" x14ac:dyDescent="0.3">
      <c r="A109" s="747" t="s">
        <v>579</v>
      </c>
      <c r="B109" s="748" t="s">
        <v>580</v>
      </c>
      <c r="C109" s="749" t="s">
        <v>593</v>
      </c>
      <c r="D109" s="750" t="s">
        <v>594</v>
      </c>
      <c r="E109" s="751">
        <v>50113001</v>
      </c>
      <c r="F109" s="750" t="s">
        <v>616</v>
      </c>
      <c r="G109" s="749" t="s">
        <v>617</v>
      </c>
      <c r="H109" s="749">
        <v>31915</v>
      </c>
      <c r="I109" s="749">
        <v>31915</v>
      </c>
      <c r="J109" s="749" t="s">
        <v>801</v>
      </c>
      <c r="K109" s="749" t="s">
        <v>802</v>
      </c>
      <c r="L109" s="752">
        <v>173.68999998616593</v>
      </c>
      <c r="M109" s="752">
        <v>62.700000000000017</v>
      </c>
      <c r="N109" s="753">
        <v>10890.362999132607</v>
      </c>
    </row>
    <row r="110" spans="1:14" ht="14.4" customHeight="1" x14ac:dyDescent="0.3">
      <c r="A110" s="747" t="s">
        <v>579</v>
      </c>
      <c r="B110" s="748" t="s">
        <v>580</v>
      </c>
      <c r="C110" s="749" t="s">
        <v>593</v>
      </c>
      <c r="D110" s="750" t="s">
        <v>594</v>
      </c>
      <c r="E110" s="751">
        <v>50113001</v>
      </c>
      <c r="F110" s="750" t="s">
        <v>616</v>
      </c>
      <c r="G110" s="749" t="s">
        <v>617</v>
      </c>
      <c r="H110" s="749">
        <v>47706</v>
      </c>
      <c r="I110" s="749">
        <v>47706</v>
      </c>
      <c r="J110" s="749" t="s">
        <v>803</v>
      </c>
      <c r="K110" s="749" t="s">
        <v>802</v>
      </c>
      <c r="L110" s="752">
        <v>288.52999999999997</v>
      </c>
      <c r="M110" s="752">
        <v>1</v>
      </c>
      <c r="N110" s="753">
        <v>288.52999999999997</v>
      </c>
    </row>
    <row r="111" spans="1:14" ht="14.4" customHeight="1" x14ac:dyDescent="0.3">
      <c r="A111" s="747" t="s">
        <v>579</v>
      </c>
      <c r="B111" s="748" t="s">
        <v>580</v>
      </c>
      <c r="C111" s="749" t="s">
        <v>593</v>
      </c>
      <c r="D111" s="750" t="s">
        <v>594</v>
      </c>
      <c r="E111" s="751">
        <v>50113001</v>
      </c>
      <c r="F111" s="750" t="s">
        <v>616</v>
      </c>
      <c r="G111" s="749" t="s">
        <v>617</v>
      </c>
      <c r="H111" s="749">
        <v>47244</v>
      </c>
      <c r="I111" s="749">
        <v>47244</v>
      </c>
      <c r="J111" s="749" t="s">
        <v>804</v>
      </c>
      <c r="K111" s="749" t="s">
        <v>802</v>
      </c>
      <c r="L111" s="752">
        <v>143</v>
      </c>
      <c r="M111" s="752">
        <v>3</v>
      </c>
      <c r="N111" s="753">
        <v>429</v>
      </c>
    </row>
    <row r="112" spans="1:14" ht="14.4" customHeight="1" x14ac:dyDescent="0.3">
      <c r="A112" s="747" t="s">
        <v>579</v>
      </c>
      <c r="B112" s="748" t="s">
        <v>580</v>
      </c>
      <c r="C112" s="749" t="s">
        <v>593</v>
      </c>
      <c r="D112" s="750" t="s">
        <v>594</v>
      </c>
      <c r="E112" s="751">
        <v>50113001</v>
      </c>
      <c r="F112" s="750" t="s">
        <v>616</v>
      </c>
      <c r="G112" s="749" t="s">
        <v>617</v>
      </c>
      <c r="H112" s="749">
        <v>47249</v>
      </c>
      <c r="I112" s="749">
        <v>47249</v>
      </c>
      <c r="J112" s="749" t="s">
        <v>804</v>
      </c>
      <c r="K112" s="749" t="s">
        <v>805</v>
      </c>
      <c r="L112" s="752">
        <v>126.5</v>
      </c>
      <c r="M112" s="752">
        <v>11</v>
      </c>
      <c r="N112" s="753">
        <v>1391.5</v>
      </c>
    </row>
    <row r="113" spans="1:14" ht="14.4" customHeight="1" x14ac:dyDescent="0.3">
      <c r="A113" s="747" t="s">
        <v>579</v>
      </c>
      <c r="B113" s="748" t="s">
        <v>580</v>
      </c>
      <c r="C113" s="749" t="s">
        <v>593</v>
      </c>
      <c r="D113" s="750" t="s">
        <v>594</v>
      </c>
      <c r="E113" s="751">
        <v>50113001</v>
      </c>
      <c r="F113" s="750" t="s">
        <v>616</v>
      </c>
      <c r="G113" s="749" t="s">
        <v>617</v>
      </c>
      <c r="H113" s="749">
        <v>47256</v>
      </c>
      <c r="I113" s="749">
        <v>47256</v>
      </c>
      <c r="J113" s="749" t="s">
        <v>804</v>
      </c>
      <c r="K113" s="749" t="s">
        <v>806</v>
      </c>
      <c r="L113" s="752">
        <v>222.2</v>
      </c>
      <c r="M113" s="752">
        <v>1</v>
      </c>
      <c r="N113" s="753">
        <v>222.2</v>
      </c>
    </row>
    <row r="114" spans="1:14" ht="14.4" customHeight="1" x14ac:dyDescent="0.3">
      <c r="A114" s="747" t="s">
        <v>579</v>
      </c>
      <c r="B114" s="748" t="s">
        <v>580</v>
      </c>
      <c r="C114" s="749" t="s">
        <v>593</v>
      </c>
      <c r="D114" s="750" t="s">
        <v>594</v>
      </c>
      <c r="E114" s="751">
        <v>50113001</v>
      </c>
      <c r="F114" s="750" t="s">
        <v>616</v>
      </c>
      <c r="G114" s="749" t="s">
        <v>581</v>
      </c>
      <c r="H114" s="749">
        <v>203170</v>
      </c>
      <c r="I114" s="749">
        <v>203170</v>
      </c>
      <c r="J114" s="749" t="s">
        <v>807</v>
      </c>
      <c r="K114" s="749" t="s">
        <v>808</v>
      </c>
      <c r="L114" s="752">
        <v>64.14</v>
      </c>
      <c r="M114" s="752">
        <v>1</v>
      </c>
      <c r="N114" s="753">
        <v>64.14</v>
      </c>
    </row>
    <row r="115" spans="1:14" ht="14.4" customHeight="1" x14ac:dyDescent="0.3">
      <c r="A115" s="747" t="s">
        <v>579</v>
      </c>
      <c r="B115" s="748" t="s">
        <v>580</v>
      </c>
      <c r="C115" s="749" t="s">
        <v>593</v>
      </c>
      <c r="D115" s="750" t="s">
        <v>594</v>
      </c>
      <c r="E115" s="751">
        <v>50113001</v>
      </c>
      <c r="F115" s="750" t="s">
        <v>616</v>
      </c>
      <c r="G115" s="749" t="s">
        <v>617</v>
      </c>
      <c r="H115" s="749">
        <v>106092</v>
      </c>
      <c r="I115" s="749">
        <v>6092</v>
      </c>
      <c r="J115" s="749" t="s">
        <v>809</v>
      </c>
      <c r="K115" s="749" t="s">
        <v>696</v>
      </c>
      <c r="L115" s="752">
        <v>282.42999999999995</v>
      </c>
      <c r="M115" s="752">
        <v>1</v>
      </c>
      <c r="N115" s="753">
        <v>282.42999999999995</v>
      </c>
    </row>
    <row r="116" spans="1:14" ht="14.4" customHeight="1" x14ac:dyDescent="0.3">
      <c r="A116" s="747" t="s">
        <v>579</v>
      </c>
      <c r="B116" s="748" t="s">
        <v>580</v>
      </c>
      <c r="C116" s="749" t="s">
        <v>593</v>
      </c>
      <c r="D116" s="750" t="s">
        <v>594</v>
      </c>
      <c r="E116" s="751">
        <v>50113001</v>
      </c>
      <c r="F116" s="750" t="s">
        <v>616</v>
      </c>
      <c r="G116" s="749" t="s">
        <v>617</v>
      </c>
      <c r="H116" s="749">
        <v>215606</v>
      </c>
      <c r="I116" s="749">
        <v>215606</v>
      </c>
      <c r="J116" s="749" t="s">
        <v>810</v>
      </c>
      <c r="K116" s="749" t="s">
        <v>811</v>
      </c>
      <c r="L116" s="752">
        <v>72.082307692307694</v>
      </c>
      <c r="M116" s="752">
        <v>13</v>
      </c>
      <c r="N116" s="753">
        <v>937.06999999999994</v>
      </c>
    </row>
    <row r="117" spans="1:14" ht="14.4" customHeight="1" x14ac:dyDescent="0.3">
      <c r="A117" s="747" t="s">
        <v>579</v>
      </c>
      <c r="B117" s="748" t="s">
        <v>580</v>
      </c>
      <c r="C117" s="749" t="s">
        <v>593</v>
      </c>
      <c r="D117" s="750" t="s">
        <v>594</v>
      </c>
      <c r="E117" s="751">
        <v>50113001</v>
      </c>
      <c r="F117" s="750" t="s">
        <v>616</v>
      </c>
      <c r="G117" s="749" t="s">
        <v>581</v>
      </c>
      <c r="H117" s="749">
        <v>103575</v>
      </c>
      <c r="I117" s="749">
        <v>3575</v>
      </c>
      <c r="J117" s="749" t="s">
        <v>812</v>
      </c>
      <c r="K117" s="749" t="s">
        <v>813</v>
      </c>
      <c r="L117" s="752">
        <v>66.612000000000009</v>
      </c>
      <c r="M117" s="752">
        <v>25</v>
      </c>
      <c r="N117" s="753">
        <v>1665.3000000000002</v>
      </c>
    </row>
    <row r="118" spans="1:14" ht="14.4" customHeight="1" x14ac:dyDescent="0.3">
      <c r="A118" s="747" t="s">
        <v>579</v>
      </c>
      <c r="B118" s="748" t="s">
        <v>580</v>
      </c>
      <c r="C118" s="749" t="s">
        <v>593</v>
      </c>
      <c r="D118" s="750" t="s">
        <v>594</v>
      </c>
      <c r="E118" s="751">
        <v>50113001</v>
      </c>
      <c r="F118" s="750" t="s">
        <v>616</v>
      </c>
      <c r="G118" s="749" t="s">
        <v>628</v>
      </c>
      <c r="H118" s="749">
        <v>100308</v>
      </c>
      <c r="I118" s="749">
        <v>100308</v>
      </c>
      <c r="J118" s="749" t="s">
        <v>814</v>
      </c>
      <c r="K118" s="749" t="s">
        <v>815</v>
      </c>
      <c r="L118" s="752">
        <v>61.104210526315789</v>
      </c>
      <c r="M118" s="752">
        <v>19</v>
      </c>
      <c r="N118" s="753">
        <v>1160.98</v>
      </c>
    </row>
    <row r="119" spans="1:14" ht="14.4" customHeight="1" x14ac:dyDescent="0.3">
      <c r="A119" s="747" t="s">
        <v>579</v>
      </c>
      <c r="B119" s="748" t="s">
        <v>580</v>
      </c>
      <c r="C119" s="749" t="s">
        <v>593</v>
      </c>
      <c r="D119" s="750" t="s">
        <v>594</v>
      </c>
      <c r="E119" s="751">
        <v>50113001</v>
      </c>
      <c r="F119" s="750" t="s">
        <v>616</v>
      </c>
      <c r="G119" s="749" t="s">
        <v>628</v>
      </c>
      <c r="H119" s="749">
        <v>845593</v>
      </c>
      <c r="I119" s="749">
        <v>100304</v>
      </c>
      <c r="J119" s="749" t="s">
        <v>814</v>
      </c>
      <c r="K119" s="749" t="s">
        <v>816</v>
      </c>
      <c r="L119" s="752">
        <v>73.127272727272739</v>
      </c>
      <c r="M119" s="752">
        <v>11</v>
      </c>
      <c r="N119" s="753">
        <v>804.40000000000009</v>
      </c>
    </row>
    <row r="120" spans="1:14" ht="14.4" customHeight="1" x14ac:dyDescent="0.3">
      <c r="A120" s="747" t="s">
        <v>579</v>
      </c>
      <c r="B120" s="748" t="s">
        <v>580</v>
      </c>
      <c r="C120" s="749" t="s">
        <v>593</v>
      </c>
      <c r="D120" s="750" t="s">
        <v>594</v>
      </c>
      <c r="E120" s="751">
        <v>50113001</v>
      </c>
      <c r="F120" s="750" t="s">
        <v>616</v>
      </c>
      <c r="G120" s="749" t="s">
        <v>628</v>
      </c>
      <c r="H120" s="749">
        <v>846694</v>
      </c>
      <c r="I120" s="749">
        <v>100311</v>
      </c>
      <c r="J120" s="749" t="s">
        <v>817</v>
      </c>
      <c r="K120" s="749" t="s">
        <v>815</v>
      </c>
      <c r="L120" s="752">
        <v>107.96499999999999</v>
      </c>
      <c r="M120" s="752">
        <v>6</v>
      </c>
      <c r="N120" s="753">
        <v>647.79</v>
      </c>
    </row>
    <row r="121" spans="1:14" ht="14.4" customHeight="1" x14ac:dyDescent="0.3">
      <c r="A121" s="747" t="s">
        <v>579</v>
      </c>
      <c r="B121" s="748" t="s">
        <v>580</v>
      </c>
      <c r="C121" s="749" t="s">
        <v>593</v>
      </c>
      <c r="D121" s="750" t="s">
        <v>594</v>
      </c>
      <c r="E121" s="751">
        <v>50113001</v>
      </c>
      <c r="F121" s="750" t="s">
        <v>616</v>
      </c>
      <c r="G121" s="749" t="s">
        <v>617</v>
      </c>
      <c r="H121" s="749">
        <v>147193</v>
      </c>
      <c r="I121" s="749">
        <v>47193</v>
      </c>
      <c r="J121" s="749" t="s">
        <v>818</v>
      </c>
      <c r="K121" s="749" t="s">
        <v>819</v>
      </c>
      <c r="L121" s="752">
        <v>248.27199999999999</v>
      </c>
      <c r="M121" s="752">
        <v>10</v>
      </c>
      <c r="N121" s="753">
        <v>2482.7199999999998</v>
      </c>
    </row>
    <row r="122" spans="1:14" ht="14.4" customHeight="1" x14ac:dyDescent="0.3">
      <c r="A122" s="747" t="s">
        <v>579</v>
      </c>
      <c r="B122" s="748" t="s">
        <v>580</v>
      </c>
      <c r="C122" s="749" t="s">
        <v>593</v>
      </c>
      <c r="D122" s="750" t="s">
        <v>594</v>
      </c>
      <c r="E122" s="751">
        <v>50113001</v>
      </c>
      <c r="F122" s="750" t="s">
        <v>616</v>
      </c>
      <c r="G122" s="749" t="s">
        <v>617</v>
      </c>
      <c r="H122" s="749">
        <v>100858</v>
      </c>
      <c r="I122" s="749">
        <v>858</v>
      </c>
      <c r="J122" s="749" t="s">
        <v>820</v>
      </c>
      <c r="K122" s="749" t="s">
        <v>821</v>
      </c>
      <c r="L122" s="752">
        <v>28.520000000000014</v>
      </c>
      <c r="M122" s="752">
        <v>1</v>
      </c>
      <c r="N122" s="753">
        <v>28.520000000000014</v>
      </c>
    </row>
    <row r="123" spans="1:14" ht="14.4" customHeight="1" x14ac:dyDescent="0.3">
      <c r="A123" s="747" t="s">
        <v>579</v>
      </c>
      <c r="B123" s="748" t="s">
        <v>580</v>
      </c>
      <c r="C123" s="749" t="s">
        <v>593</v>
      </c>
      <c r="D123" s="750" t="s">
        <v>594</v>
      </c>
      <c r="E123" s="751">
        <v>50113001</v>
      </c>
      <c r="F123" s="750" t="s">
        <v>616</v>
      </c>
      <c r="G123" s="749" t="s">
        <v>617</v>
      </c>
      <c r="H123" s="749">
        <v>124067</v>
      </c>
      <c r="I123" s="749">
        <v>124067</v>
      </c>
      <c r="J123" s="749" t="s">
        <v>822</v>
      </c>
      <c r="K123" s="749" t="s">
        <v>823</v>
      </c>
      <c r="L123" s="752">
        <v>36.669930810986777</v>
      </c>
      <c r="M123" s="752">
        <v>52</v>
      </c>
      <c r="N123" s="753">
        <v>1906.8364021713126</v>
      </c>
    </row>
    <row r="124" spans="1:14" ht="14.4" customHeight="1" x14ac:dyDescent="0.3">
      <c r="A124" s="747" t="s">
        <v>579</v>
      </c>
      <c r="B124" s="748" t="s">
        <v>580</v>
      </c>
      <c r="C124" s="749" t="s">
        <v>593</v>
      </c>
      <c r="D124" s="750" t="s">
        <v>594</v>
      </c>
      <c r="E124" s="751">
        <v>50113001</v>
      </c>
      <c r="F124" s="750" t="s">
        <v>616</v>
      </c>
      <c r="G124" s="749" t="s">
        <v>617</v>
      </c>
      <c r="H124" s="749">
        <v>216572</v>
      </c>
      <c r="I124" s="749">
        <v>216572</v>
      </c>
      <c r="J124" s="749" t="s">
        <v>822</v>
      </c>
      <c r="K124" s="749" t="s">
        <v>823</v>
      </c>
      <c r="L124" s="752">
        <v>36.29</v>
      </c>
      <c r="M124" s="752">
        <v>86</v>
      </c>
      <c r="N124" s="753">
        <v>3120.94</v>
      </c>
    </row>
    <row r="125" spans="1:14" ht="14.4" customHeight="1" x14ac:dyDescent="0.3">
      <c r="A125" s="747" t="s">
        <v>579</v>
      </c>
      <c r="B125" s="748" t="s">
        <v>580</v>
      </c>
      <c r="C125" s="749" t="s">
        <v>593</v>
      </c>
      <c r="D125" s="750" t="s">
        <v>594</v>
      </c>
      <c r="E125" s="751">
        <v>50113001</v>
      </c>
      <c r="F125" s="750" t="s">
        <v>616</v>
      </c>
      <c r="G125" s="749" t="s">
        <v>617</v>
      </c>
      <c r="H125" s="749">
        <v>109159</v>
      </c>
      <c r="I125" s="749">
        <v>9159</v>
      </c>
      <c r="J125" s="749" t="s">
        <v>824</v>
      </c>
      <c r="K125" s="749" t="s">
        <v>825</v>
      </c>
      <c r="L125" s="752">
        <v>126.14907200143567</v>
      </c>
      <c r="M125" s="752">
        <v>11</v>
      </c>
      <c r="N125" s="753">
        <v>1387.6397920157924</v>
      </c>
    </row>
    <row r="126" spans="1:14" ht="14.4" customHeight="1" x14ac:dyDescent="0.3">
      <c r="A126" s="747" t="s">
        <v>579</v>
      </c>
      <c r="B126" s="748" t="s">
        <v>580</v>
      </c>
      <c r="C126" s="749" t="s">
        <v>593</v>
      </c>
      <c r="D126" s="750" t="s">
        <v>594</v>
      </c>
      <c r="E126" s="751">
        <v>50113001</v>
      </c>
      <c r="F126" s="750" t="s">
        <v>616</v>
      </c>
      <c r="G126" s="749" t="s">
        <v>617</v>
      </c>
      <c r="H126" s="749">
        <v>51366</v>
      </c>
      <c r="I126" s="749">
        <v>51366</v>
      </c>
      <c r="J126" s="749" t="s">
        <v>826</v>
      </c>
      <c r="K126" s="749" t="s">
        <v>827</v>
      </c>
      <c r="L126" s="752">
        <v>171.60000026903583</v>
      </c>
      <c r="M126" s="752">
        <v>353</v>
      </c>
      <c r="N126" s="753">
        <v>60574.800094969651</v>
      </c>
    </row>
    <row r="127" spans="1:14" ht="14.4" customHeight="1" x14ac:dyDescent="0.3">
      <c r="A127" s="747" t="s">
        <v>579</v>
      </c>
      <c r="B127" s="748" t="s">
        <v>580</v>
      </c>
      <c r="C127" s="749" t="s">
        <v>593</v>
      </c>
      <c r="D127" s="750" t="s">
        <v>594</v>
      </c>
      <c r="E127" s="751">
        <v>50113001</v>
      </c>
      <c r="F127" s="750" t="s">
        <v>616</v>
      </c>
      <c r="G127" s="749" t="s">
        <v>617</v>
      </c>
      <c r="H127" s="749">
        <v>51367</v>
      </c>
      <c r="I127" s="749">
        <v>51367</v>
      </c>
      <c r="J127" s="749" t="s">
        <v>826</v>
      </c>
      <c r="K127" s="749" t="s">
        <v>828</v>
      </c>
      <c r="L127" s="752">
        <v>92.94999989212738</v>
      </c>
      <c r="M127" s="752">
        <v>93</v>
      </c>
      <c r="N127" s="753">
        <v>8644.3499899678463</v>
      </c>
    </row>
    <row r="128" spans="1:14" ht="14.4" customHeight="1" x14ac:dyDescent="0.3">
      <c r="A128" s="747" t="s">
        <v>579</v>
      </c>
      <c r="B128" s="748" t="s">
        <v>580</v>
      </c>
      <c r="C128" s="749" t="s">
        <v>593</v>
      </c>
      <c r="D128" s="750" t="s">
        <v>594</v>
      </c>
      <c r="E128" s="751">
        <v>50113001</v>
      </c>
      <c r="F128" s="750" t="s">
        <v>616</v>
      </c>
      <c r="G128" s="749" t="s">
        <v>617</v>
      </c>
      <c r="H128" s="749">
        <v>51383</v>
      </c>
      <c r="I128" s="749">
        <v>51383</v>
      </c>
      <c r="J128" s="749" t="s">
        <v>826</v>
      </c>
      <c r="K128" s="749" t="s">
        <v>829</v>
      </c>
      <c r="L128" s="752">
        <v>93.5</v>
      </c>
      <c r="M128" s="752">
        <v>33</v>
      </c>
      <c r="N128" s="753">
        <v>3085.5</v>
      </c>
    </row>
    <row r="129" spans="1:14" ht="14.4" customHeight="1" x14ac:dyDescent="0.3">
      <c r="A129" s="747" t="s">
        <v>579</v>
      </c>
      <c r="B129" s="748" t="s">
        <v>580</v>
      </c>
      <c r="C129" s="749" t="s">
        <v>593</v>
      </c>
      <c r="D129" s="750" t="s">
        <v>594</v>
      </c>
      <c r="E129" s="751">
        <v>50113001</v>
      </c>
      <c r="F129" s="750" t="s">
        <v>616</v>
      </c>
      <c r="G129" s="749" t="s">
        <v>617</v>
      </c>
      <c r="H129" s="749">
        <v>132082</v>
      </c>
      <c r="I129" s="749">
        <v>32082</v>
      </c>
      <c r="J129" s="749" t="s">
        <v>830</v>
      </c>
      <c r="K129" s="749" t="s">
        <v>831</v>
      </c>
      <c r="L129" s="752">
        <v>82.96</v>
      </c>
      <c r="M129" s="752">
        <v>1</v>
      </c>
      <c r="N129" s="753">
        <v>82.96</v>
      </c>
    </row>
    <row r="130" spans="1:14" ht="14.4" customHeight="1" x14ac:dyDescent="0.3">
      <c r="A130" s="747" t="s">
        <v>579</v>
      </c>
      <c r="B130" s="748" t="s">
        <v>580</v>
      </c>
      <c r="C130" s="749" t="s">
        <v>593</v>
      </c>
      <c r="D130" s="750" t="s">
        <v>594</v>
      </c>
      <c r="E130" s="751">
        <v>50113001</v>
      </c>
      <c r="F130" s="750" t="s">
        <v>616</v>
      </c>
      <c r="G130" s="749" t="s">
        <v>617</v>
      </c>
      <c r="H130" s="749">
        <v>146991</v>
      </c>
      <c r="I130" s="749">
        <v>46991</v>
      </c>
      <c r="J130" s="749" t="s">
        <v>832</v>
      </c>
      <c r="K130" s="749" t="s">
        <v>833</v>
      </c>
      <c r="L130" s="752">
        <v>138.84</v>
      </c>
      <c r="M130" s="752">
        <v>2</v>
      </c>
      <c r="N130" s="753">
        <v>277.68</v>
      </c>
    </row>
    <row r="131" spans="1:14" ht="14.4" customHeight="1" x14ac:dyDescent="0.3">
      <c r="A131" s="747" t="s">
        <v>579</v>
      </c>
      <c r="B131" s="748" t="s">
        <v>580</v>
      </c>
      <c r="C131" s="749" t="s">
        <v>593</v>
      </c>
      <c r="D131" s="750" t="s">
        <v>594</v>
      </c>
      <c r="E131" s="751">
        <v>50113001</v>
      </c>
      <c r="F131" s="750" t="s">
        <v>616</v>
      </c>
      <c r="G131" s="749" t="s">
        <v>617</v>
      </c>
      <c r="H131" s="749">
        <v>132272</v>
      </c>
      <c r="I131" s="749">
        <v>146257</v>
      </c>
      <c r="J131" s="749" t="s">
        <v>832</v>
      </c>
      <c r="K131" s="749" t="s">
        <v>834</v>
      </c>
      <c r="L131" s="752">
        <v>76.50333333333333</v>
      </c>
      <c r="M131" s="752">
        <v>12</v>
      </c>
      <c r="N131" s="753">
        <v>918.04</v>
      </c>
    </row>
    <row r="132" spans="1:14" ht="14.4" customHeight="1" x14ac:dyDescent="0.3">
      <c r="A132" s="747" t="s">
        <v>579</v>
      </c>
      <c r="B132" s="748" t="s">
        <v>580</v>
      </c>
      <c r="C132" s="749" t="s">
        <v>593</v>
      </c>
      <c r="D132" s="750" t="s">
        <v>594</v>
      </c>
      <c r="E132" s="751">
        <v>50113001</v>
      </c>
      <c r="F132" s="750" t="s">
        <v>616</v>
      </c>
      <c r="G132" s="749" t="s">
        <v>617</v>
      </c>
      <c r="H132" s="749">
        <v>146256</v>
      </c>
      <c r="I132" s="749">
        <v>146256</v>
      </c>
      <c r="J132" s="749" t="s">
        <v>832</v>
      </c>
      <c r="K132" s="749" t="s">
        <v>833</v>
      </c>
      <c r="L132" s="752">
        <v>138.84</v>
      </c>
      <c r="M132" s="752">
        <v>3</v>
      </c>
      <c r="N132" s="753">
        <v>416.52</v>
      </c>
    </row>
    <row r="133" spans="1:14" ht="14.4" customHeight="1" x14ac:dyDescent="0.3">
      <c r="A133" s="747" t="s">
        <v>579</v>
      </c>
      <c r="B133" s="748" t="s">
        <v>580</v>
      </c>
      <c r="C133" s="749" t="s">
        <v>593</v>
      </c>
      <c r="D133" s="750" t="s">
        <v>594</v>
      </c>
      <c r="E133" s="751">
        <v>50113001</v>
      </c>
      <c r="F133" s="750" t="s">
        <v>616</v>
      </c>
      <c r="G133" s="749" t="s">
        <v>617</v>
      </c>
      <c r="H133" s="749">
        <v>850724</v>
      </c>
      <c r="I133" s="749">
        <v>120325</v>
      </c>
      <c r="J133" s="749" t="s">
        <v>835</v>
      </c>
      <c r="K133" s="749" t="s">
        <v>836</v>
      </c>
      <c r="L133" s="752">
        <v>47.79999999999999</v>
      </c>
      <c r="M133" s="752">
        <v>1</v>
      </c>
      <c r="N133" s="753">
        <v>47.79999999999999</v>
      </c>
    </row>
    <row r="134" spans="1:14" ht="14.4" customHeight="1" x14ac:dyDescent="0.3">
      <c r="A134" s="747" t="s">
        <v>579</v>
      </c>
      <c r="B134" s="748" t="s">
        <v>580</v>
      </c>
      <c r="C134" s="749" t="s">
        <v>593</v>
      </c>
      <c r="D134" s="750" t="s">
        <v>594</v>
      </c>
      <c r="E134" s="751">
        <v>50113001</v>
      </c>
      <c r="F134" s="750" t="s">
        <v>616</v>
      </c>
      <c r="G134" s="749" t="s">
        <v>617</v>
      </c>
      <c r="H134" s="749">
        <v>193724</v>
      </c>
      <c r="I134" s="749">
        <v>93724</v>
      </c>
      <c r="J134" s="749" t="s">
        <v>837</v>
      </c>
      <c r="K134" s="749" t="s">
        <v>838</v>
      </c>
      <c r="L134" s="752">
        <v>68.697999999999993</v>
      </c>
      <c r="M134" s="752">
        <v>5</v>
      </c>
      <c r="N134" s="753">
        <v>343.48999999999995</v>
      </c>
    </row>
    <row r="135" spans="1:14" ht="14.4" customHeight="1" x14ac:dyDescent="0.3">
      <c r="A135" s="747" t="s">
        <v>579</v>
      </c>
      <c r="B135" s="748" t="s">
        <v>580</v>
      </c>
      <c r="C135" s="749" t="s">
        <v>593</v>
      </c>
      <c r="D135" s="750" t="s">
        <v>594</v>
      </c>
      <c r="E135" s="751">
        <v>50113001</v>
      </c>
      <c r="F135" s="750" t="s">
        <v>616</v>
      </c>
      <c r="G135" s="749" t="s">
        <v>617</v>
      </c>
      <c r="H135" s="749">
        <v>193723</v>
      </c>
      <c r="I135" s="749">
        <v>93723</v>
      </c>
      <c r="J135" s="749" t="s">
        <v>839</v>
      </c>
      <c r="K135" s="749" t="s">
        <v>840</v>
      </c>
      <c r="L135" s="752">
        <v>40.490000000000009</v>
      </c>
      <c r="M135" s="752">
        <v>4</v>
      </c>
      <c r="N135" s="753">
        <v>161.96000000000004</v>
      </c>
    </row>
    <row r="136" spans="1:14" ht="14.4" customHeight="1" x14ac:dyDescent="0.3">
      <c r="A136" s="747" t="s">
        <v>579</v>
      </c>
      <c r="B136" s="748" t="s">
        <v>580</v>
      </c>
      <c r="C136" s="749" t="s">
        <v>593</v>
      </c>
      <c r="D136" s="750" t="s">
        <v>594</v>
      </c>
      <c r="E136" s="751">
        <v>50113001</v>
      </c>
      <c r="F136" s="750" t="s">
        <v>616</v>
      </c>
      <c r="G136" s="749" t="s">
        <v>617</v>
      </c>
      <c r="H136" s="749">
        <v>208465</v>
      </c>
      <c r="I136" s="749">
        <v>208465</v>
      </c>
      <c r="J136" s="749" t="s">
        <v>841</v>
      </c>
      <c r="K136" s="749" t="s">
        <v>842</v>
      </c>
      <c r="L136" s="752">
        <v>2234.65</v>
      </c>
      <c r="M136" s="752">
        <v>4</v>
      </c>
      <c r="N136" s="753">
        <v>8938.6</v>
      </c>
    </row>
    <row r="137" spans="1:14" ht="14.4" customHeight="1" x14ac:dyDescent="0.3">
      <c r="A137" s="747" t="s">
        <v>579</v>
      </c>
      <c r="B137" s="748" t="s">
        <v>580</v>
      </c>
      <c r="C137" s="749" t="s">
        <v>593</v>
      </c>
      <c r="D137" s="750" t="s">
        <v>594</v>
      </c>
      <c r="E137" s="751">
        <v>50113001</v>
      </c>
      <c r="F137" s="750" t="s">
        <v>616</v>
      </c>
      <c r="G137" s="749" t="s">
        <v>617</v>
      </c>
      <c r="H137" s="749">
        <v>169671</v>
      </c>
      <c r="I137" s="749">
        <v>69671</v>
      </c>
      <c r="J137" s="749" t="s">
        <v>843</v>
      </c>
      <c r="K137" s="749" t="s">
        <v>844</v>
      </c>
      <c r="L137" s="752">
        <v>105.80999999999999</v>
      </c>
      <c r="M137" s="752">
        <v>5</v>
      </c>
      <c r="N137" s="753">
        <v>529.04999999999995</v>
      </c>
    </row>
    <row r="138" spans="1:14" ht="14.4" customHeight="1" x14ac:dyDescent="0.3">
      <c r="A138" s="747" t="s">
        <v>579</v>
      </c>
      <c r="B138" s="748" t="s">
        <v>580</v>
      </c>
      <c r="C138" s="749" t="s">
        <v>593</v>
      </c>
      <c r="D138" s="750" t="s">
        <v>594</v>
      </c>
      <c r="E138" s="751">
        <v>50113001</v>
      </c>
      <c r="F138" s="750" t="s">
        <v>616</v>
      </c>
      <c r="G138" s="749" t="s">
        <v>617</v>
      </c>
      <c r="H138" s="749">
        <v>134821</v>
      </c>
      <c r="I138" s="749">
        <v>134821</v>
      </c>
      <c r="J138" s="749" t="s">
        <v>845</v>
      </c>
      <c r="K138" s="749" t="s">
        <v>846</v>
      </c>
      <c r="L138" s="752">
        <v>264.99</v>
      </c>
      <c r="M138" s="752">
        <v>6</v>
      </c>
      <c r="N138" s="753">
        <v>1589.94</v>
      </c>
    </row>
    <row r="139" spans="1:14" ht="14.4" customHeight="1" x14ac:dyDescent="0.3">
      <c r="A139" s="747" t="s">
        <v>579</v>
      </c>
      <c r="B139" s="748" t="s">
        <v>580</v>
      </c>
      <c r="C139" s="749" t="s">
        <v>593</v>
      </c>
      <c r="D139" s="750" t="s">
        <v>594</v>
      </c>
      <c r="E139" s="751">
        <v>50113001</v>
      </c>
      <c r="F139" s="750" t="s">
        <v>616</v>
      </c>
      <c r="G139" s="749" t="s">
        <v>617</v>
      </c>
      <c r="H139" s="749">
        <v>134824</v>
      </c>
      <c r="I139" s="749">
        <v>134824</v>
      </c>
      <c r="J139" s="749" t="s">
        <v>847</v>
      </c>
      <c r="K139" s="749" t="s">
        <v>848</v>
      </c>
      <c r="L139" s="752">
        <v>199.97999951457052</v>
      </c>
      <c r="M139" s="752">
        <v>104</v>
      </c>
      <c r="N139" s="753">
        <v>20797.919949515333</v>
      </c>
    </row>
    <row r="140" spans="1:14" ht="14.4" customHeight="1" x14ac:dyDescent="0.3">
      <c r="A140" s="747" t="s">
        <v>579</v>
      </c>
      <c r="B140" s="748" t="s">
        <v>580</v>
      </c>
      <c r="C140" s="749" t="s">
        <v>593</v>
      </c>
      <c r="D140" s="750" t="s">
        <v>594</v>
      </c>
      <c r="E140" s="751">
        <v>50113001</v>
      </c>
      <c r="F140" s="750" t="s">
        <v>616</v>
      </c>
      <c r="G140" s="749" t="s">
        <v>628</v>
      </c>
      <c r="H140" s="749">
        <v>215970</v>
      </c>
      <c r="I140" s="749">
        <v>215970</v>
      </c>
      <c r="J140" s="749" t="s">
        <v>849</v>
      </c>
      <c r="K140" s="749" t="s">
        <v>850</v>
      </c>
      <c r="L140" s="752">
        <v>113.31999999999996</v>
      </c>
      <c r="M140" s="752">
        <v>1</v>
      </c>
      <c r="N140" s="753">
        <v>113.31999999999996</v>
      </c>
    </row>
    <row r="141" spans="1:14" ht="14.4" customHeight="1" x14ac:dyDescent="0.3">
      <c r="A141" s="747" t="s">
        <v>579</v>
      </c>
      <c r="B141" s="748" t="s">
        <v>580</v>
      </c>
      <c r="C141" s="749" t="s">
        <v>593</v>
      </c>
      <c r="D141" s="750" t="s">
        <v>594</v>
      </c>
      <c r="E141" s="751">
        <v>50113001</v>
      </c>
      <c r="F141" s="750" t="s">
        <v>616</v>
      </c>
      <c r="G141" s="749" t="s">
        <v>628</v>
      </c>
      <c r="H141" s="749">
        <v>215964</v>
      </c>
      <c r="I141" s="749">
        <v>215964</v>
      </c>
      <c r="J141" s="749" t="s">
        <v>851</v>
      </c>
      <c r="K141" s="749" t="s">
        <v>852</v>
      </c>
      <c r="L141" s="752">
        <v>163.96999999999997</v>
      </c>
      <c r="M141" s="752">
        <v>3</v>
      </c>
      <c r="N141" s="753">
        <v>491.90999999999991</v>
      </c>
    </row>
    <row r="142" spans="1:14" ht="14.4" customHeight="1" x14ac:dyDescent="0.3">
      <c r="A142" s="747" t="s">
        <v>579</v>
      </c>
      <c r="B142" s="748" t="s">
        <v>580</v>
      </c>
      <c r="C142" s="749" t="s">
        <v>593</v>
      </c>
      <c r="D142" s="750" t="s">
        <v>594</v>
      </c>
      <c r="E142" s="751">
        <v>50113001</v>
      </c>
      <c r="F142" s="750" t="s">
        <v>616</v>
      </c>
      <c r="G142" s="749" t="s">
        <v>617</v>
      </c>
      <c r="H142" s="749">
        <v>117189</v>
      </c>
      <c r="I142" s="749">
        <v>17189</v>
      </c>
      <c r="J142" s="749" t="s">
        <v>853</v>
      </c>
      <c r="K142" s="749" t="s">
        <v>854</v>
      </c>
      <c r="L142" s="752">
        <v>49.994280896182055</v>
      </c>
      <c r="M142" s="752">
        <v>14</v>
      </c>
      <c r="N142" s="753">
        <v>699.91993254654881</v>
      </c>
    </row>
    <row r="143" spans="1:14" ht="14.4" customHeight="1" x14ac:dyDescent="0.3">
      <c r="A143" s="747" t="s">
        <v>579</v>
      </c>
      <c r="B143" s="748" t="s">
        <v>580</v>
      </c>
      <c r="C143" s="749" t="s">
        <v>593</v>
      </c>
      <c r="D143" s="750" t="s">
        <v>594</v>
      </c>
      <c r="E143" s="751">
        <v>50113001</v>
      </c>
      <c r="F143" s="750" t="s">
        <v>616</v>
      </c>
      <c r="G143" s="749" t="s">
        <v>617</v>
      </c>
      <c r="H143" s="749">
        <v>848725</v>
      </c>
      <c r="I143" s="749">
        <v>107677</v>
      </c>
      <c r="J143" s="749" t="s">
        <v>855</v>
      </c>
      <c r="K143" s="749" t="s">
        <v>856</v>
      </c>
      <c r="L143" s="752">
        <v>382.10999999999996</v>
      </c>
      <c r="M143" s="752">
        <v>3</v>
      </c>
      <c r="N143" s="753">
        <v>1146.33</v>
      </c>
    </row>
    <row r="144" spans="1:14" ht="14.4" customHeight="1" x14ac:dyDescent="0.3">
      <c r="A144" s="747" t="s">
        <v>579</v>
      </c>
      <c r="B144" s="748" t="s">
        <v>580</v>
      </c>
      <c r="C144" s="749" t="s">
        <v>593</v>
      </c>
      <c r="D144" s="750" t="s">
        <v>594</v>
      </c>
      <c r="E144" s="751">
        <v>50113001</v>
      </c>
      <c r="F144" s="750" t="s">
        <v>616</v>
      </c>
      <c r="G144" s="749" t="s">
        <v>617</v>
      </c>
      <c r="H144" s="749">
        <v>100720</v>
      </c>
      <c r="I144" s="749">
        <v>720</v>
      </c>
      <c r="J144" s="749" t="s">
        <v>857</v>
      </c>
      <c r="K144" s="749" t="s">
        <v>858</v>
      </c>
      <c r="L144" s="752">
        <v>78.794026056130278</v>
      </c>
      <c r="M144" s="752">
        <v>28</v>
      </c>
      <c r="N144" s="753">
        <v>2206.2327295716477</v>
      </c>
    </row>
    <row r="145" spans="1:14" ht="14.4" customHeight="1" x14ac:dyDescent="0.3">
      <c r="A145" s="747" t="s">
        <v>579</v>
      </c>
      <c r="B145" s="748" t="s">
        <v>580</v>
      </c>
      <c r="C145" s="749" t="s">
        <v>593</v>
      </c>
      <c r="D145" s="750" t="s">
        <v>594</v>
      </c>
      <c r="E145" s="751">
        <v>50113001</v>
      </c>
      <c r="F145" s="750" t="s">
        <v>616</v>
      </c>
      <c r="G145" s="749" t="s">
        <v>617</v>
      </c>
      <c r="H145" s="749">
        <v>100489</v>
      </c>
      <c r="I145" s="749">
        <v>489</v>
      </c>
      <c r="J145" s="749" t="s">
        <v>857</v>
      </c>
      <c r="K145" s="749" t="s">
        <v>859</v>
      </c>
      <c r="L145" s="752">
        <v>41.998186789573069</v>
      </c>
      <c r="M145" s="752">
        <v>44</v>
      </c>
      <c r="N145" s="753">
        <v>1847.920218741215</v>
      </c>
    </row>
    <row r="146" spans="1:14" ht="14.4" customHeight="1" x14ac:dyDescent="0.3">
      <c r="A146" s="747" t="s">
        <v>579</v>
      </c>
      <c r="B146" s="748" t="s">
        <v>580</v>
      </c>
      <c r="C146" s="749" t="s">
        <v>593</v>
      </c>
      <c r="D146" s="750" t="s">
        <v>594</v>
      </c>
      <c r="E146" s="751">
        <v>50113001</v>
      </c>
      <c r="F146" s="750" t="s">
        <v>616</v>
      </c>
      <c r="G146" s="749" t="s">
        <v>628</v>
      </c>
      <c r="H146" s="749">
        <v>166760</v>
      </c>
      <c r="I146" s="749">
        <v>166760</v>
      </c>
      <c r="J146" s="749" t="s">
        <v>860</v>
      </c>
      <c r="K146" s="749" t="s">
        <v>861</v>
      </c>
      <c r="L146" s="752">
        <v>165.16400000000002</v>
      </c>
      <c r="M146" s="752">
        <v>10</v>
      </c>
      <c r="N146" s="753">
        <v>1651.64</v>
      </c>
    </row>
    <row r="147" spans="1:14" ht="14.4" customHeight="1" x14ac:dyDescent="0.3">
      <c r="A147" s="747" t="s">
        <v>579</v>
      </c>
      <c r="B147" s="748" t="s">
        <v>580</v>
      </c>
      <c r="C147" s="749" t="s">
        <v>593</v>
      </c>
      <c r="D147" s="750" t="s">
        <v>594</v>
      </c>
      <c r="E147" s="751">
        <v>50113001</v>
      </c>
      <c r="F147" s="750" t="s">
        <v>616</v>
      </c>
      <c r="G147" s="749" t="s">
        <v>617</v>
      </c>
      <c r="H147" s="749">
        <v>930661</v>
      </c>
      <c r="I147" s="749">
        <v>0</v>
      </c>
      <c r="J147" s="749" t="s">
        <v>862</v>
      </c>
      <c r="K147" s="749" t="s">
        <v>581</v>
      </c>
      <c r="L147" s="752">
        <v>316.91596768175043</v>
      </c>
      <c r="M147" s="752">
        <v>10</v>
      </c>
      <c r="N147" s="753">
        <v>3169.1596768175041</v>
      </c>
    </row>
    <row r="148" spans="1:14" ht="14.4" customHeight="1" x14ac:dyDescent="0.3">
      <c r="A148" s="747" t="s">
        <v>579</v>
      </c>
      <c r="B148" s="748" t="s">
        <v>580</v>
      </c>
      <c r="C148" s="749" t="s">
        <v>593</v>
      </c>
      <c r="D148" s="750" t="s">
        <v>594</v>
      </c>
      <c r="E148" s="751">
        <v>50113001</v>
      </c>
      <c r="F148" s="750" t="s">
        <v>616</v>
      </c>
      <c r="G148" s="749" t="s">
        <v>617</v>
      </c>
      <c r="H148" s="749">
        <v>500326</v>
      </c>
      <c r="I148" s="749">
        <v>1000</v>
      </c>
      <c r="J148" s="749" t="s">
        <v>863</v>
      </c>
      <c r="K148" s="749" t="s">
        <v>581</v>
      </c>
      <c r="L148" s="752">
        <v>110.93293349883496</v>
      </c>
      <c r="M148" s="752">
        <v>7</v>
      </c>
      <c r="N148" s="753">
        <v>776.53053449184472</v>
      </c>
    </row>
    <row r="149" spans="1:14" ht="14.4" customHeight="1" x14ac:dyDescent="0.3">
      <c r="A149" s="747" t="s">
        <v>579</v>
      </c>
      <c r="B149" s="748" t="s">
        <v>580</v>
      </c>
      <c r="C149" s="749" t="s">
        <v>593</v>
      </c>
      <c r="D149" s="750" t="s">
        <v>594</v>
      </c>
      <c r="E149" s="751">
        <v>50113001</v>
      </c>
      <c r="F149" s="750" t="s">
        <v>616</v>
      </c>
      <c r="G149" s="749" t="s">
        <v>617</v>
      </c>
      <c r="H149" s="749">
        <v>844350</v>
      </c>
      <c r="I149" s="749">
        <v>0</v>
      </c>
      <c r="J149" s="749" t="s">
        <v>864</v>
      </c>
      <c r="K149" s="749" t="s">
        <v>581</v>
      </c>
      <c r="L149" s="752">
        <v>37.005440032395974</v>
      </c>
      <c r="M149" s="752">
        <v>2</v>
      </c>
      <c r="N149" s="753">
        <v>74.010880064791948</v>
      </c>
    </row>
    <row r="150" spans="1:14" ht="14.4" customHeight="1" x14ac:dyDescent="0.3">
      <c r="A150" s="747" t="s">
        <v>579</v>
      </c>
      <c r="B150" s="748" t="s">
        <v>580</v>
      </c>
      <c r="C150" s="749" t="s">
        <v>593</v>
      </c>
      <c r="D150" s="750" t="s">
        <v>594</v>
      </c>
      <c r="E150" s="751">
        <v>50113001</v>
      </c>
      <c r="F150" s="750" t="s">
        <v>616</v>
      </c>
      <c r="G150" s="749" t="s">
        <v>617</v>
      </c>
      <c r="H150" s="749">
        <v>397238</v>
      </c>
      <c r="I150" s="749">
        <v>0</v>
      </c>
      <c r="J150" s="749" t="s">
        <v>865</v>
      </c>
      <c r="K150" s="749" t="s">
        <v>581</v>
      </c>
      <c r="L150" s="752">
        <v>93.520921295321386</v>
      </c>
      <c r="M150" s="752">
        <v>5</v>
      </c>
      <c r="N150" s="753">
        <v>467.60460647660693</v>
      </c>
    </row>
    <row r="151" spans="1:14" ht="14.4" customHeight="1" x14ac:dyDescent="0.3">
      <c r="A151" s="747" t="s">
        <v>579</v>
      </c>
      <c r="B151" s="748" t="s">
        <v>580</v>
      </c>
      <c r="C151" s="749" t="s">
        <v>593</v>
      </c>
      <c r="D151" s="750" t="s">
        <v>594</v>
      </c>
      <c r="E151" s="751">
        <v>50113001</v>
      </c>
      <c r="F151" s="750" t="s">
        <v>616</v>
      </c>
      <c r="G151" s="749" t="s">
        <v>617</v>
      </c>
      <c r="H151" s="749">
        <v>395019</v>
      </c>
      <c r="I151" s="749">
        <v>0</v>
      </c>
      <c r="J151" s="749" t="s">
        <v>866</v>
      </c>
      <c r="K151" s="749" t="s">
        <v>581</v>
      </c>
      <c r="L151" s="752">
        <v>81.650012676341362</v>
      </c>
      <c r="M151" s="752">
        <v>10</v>
      </c>
      <c r="N151" s="753">
        <v>816.50012676341362</v>
      </c>
    </row>
    <row r="152" spans="1:14" ht="14.4" customHeight="1" x14ac:dyDescent="0.3">
      <c r="A152" s="747" t="s">
        <v>579</v>
      </c>
      <c r="B152" s="748" t="s">
        <v>580</v>
      </c>
      <c r="C152" s="749" t="s">
        <v>593</v>
      </c>
      <c r="D152" s="750" t="s">
        <v>594</v>
      </c>
      <c r="E152" s="751">
        <v>50113001</v>
      </c>
      <c r="F152" s="750" t="s">
        <v>616</v>
      </c>
      <c r="G152" s="749" t="s">
        <v>617</v>
      </c>
      <c r="H152" s="749">
        <v>900034</v>
      </c>
      <c r="I152" s="749">
        <v>0</v>
      </c>
      <c r="J152" s="749" t="s">
        <v>867</v>
      </c>
      <c r="K152" s="749" t="s">
        <v>581</v>
      </c>
      <c r="L152" s="752">
        <v>89.682991065707256</v>
      </c>
      <c r="M152" s="752">
        <v>1</v>
      </c>
      <c r="N152" s="753">
        <v>89.682991065707256</v>
      </c>
    </row>
    <row r="153" spans="1:14" ht="14.4" customHeight="1" x14ac:dyDescent="0.3">
      <c r="A153" s="747" t="s">
        <v>579</v>
      </c>
      <c r="B153" s="748" t="s">
        <v>580</v>
      </c>
      <c r="C153" s="749" t="s">
        <v>593</v>
      </c>
      <c r="D153" s="750" t="s">
        <v>594</v>
      </c>
      <c r="E153" s="751">
        <v>50113001</v>
      </c>
      <c r="F153" s="750" t="s">
        <v>616</v>
      </c>
      <c r="G153" s="749" t="s">
        <v>617</v>
      </c>
      <c r="H153" s="749">
        <v>900321</v>
      </c>
      <c r="I153" s="749">
        <v>0</v>
      </c>
      <c r="J153" s="749" t="s">
        <v>868</v>
      </c>
      <c r="K153" s="749" t="s">
        <v>581</v>
      </c>
      <c r="L153" s="752">
        <v>388.77306684738249</v>
      </c>
      <c r="M153" s="752">
        <v>2</v>
      </c>
      <c r="N153" s="753">
        <v>777.54613369476499</v>
      </c>
    </row>
    <row r="154" spans="1:14" ht="14.4" customHeight="1" x14ac:dyDescent="0.3">
      <c r="A154" s="747" t="s">
        <v>579</v>
      </c>
      <c r="B154" s="748" t="s">
        <v>580</v>
      </c>
      <c r="C154" s="749" t="s">
        <v>593</v>
      </c>
      <c r="D154" s="750" t="s">
        <v>594</v>
      </c>
      <c r="E154" s="751">
        <v>50113001</v>
      </c>
      <c r="F154" s="750" t="s">
        <v>616</v>
      </c>
      <c r="G154" s="749" t="s">
        <v>617</v>
      </c>
      <c r="H154" s="749">
        <v>921394</v>
      </c>
      <c r="I154" s="749">
        <v>0</v>
      </c>
      <c r="J154" s="749" t="s">
        <v>869</v>
      </c>
      <c r="K154" s="749" t="s">
        <v>581</v>
      </c>
      <c r="L154" s="752">
        <v>452.36443081351729</v>
      </c>
      <c r="M154" s="752">
        <v>14</v>
      </c>
      <c r="N154" s="753">
        <v>6333.1020313892423</v>
      </c>
    </row>
    <row r="155" spans="1:14" ht="14.4" customHeight="1" x14ac:dyDescent="0.3">
      <c r="A155" s="747" t="s">
        <v>579</v>
      </c>
      <c r="B155" s="748" t="s">
        <v>580</v>
      </c>
      <c r="C155" s="749" t="s">
        <v>593</v>
      </c>
      <c r="D155" s="750" t="s">
        <v>594</v>
      </c>
      <c r="E155" s="751">
        <v>50113001</v>
      </c>
      <c r="F155" s="750" t="s">
        <v>616</v>
      </c>
      <c r="G155" s="749" t="s">
        <v>617</v>
      </c>
      <c r="H155" s="749">
        <v>921417</v>
      </c>
      <c r="I155" s="749">
        <v>0</v>
      </c>
      <c r="J155" s="749" t="s">
        <v>870</v>
      </c>
      <c r="K155" s="749" t="s">
        <v>581</v>
      </c>
      <c r="L155" s="752">
        <v>623.46109139296811</v>
      </c>
      <c r="M155" s="752">
        <v>1</v>
      </c>
      <c r="N155" s="753">
        <v>623.46109139296811</v>
      </c>
    </row>
    <row r="156" spans="1:14" ht="14.4" customHeight="1" x14ac:dyDescent="0.3">
      <c r="A156" s="747" t="s">
        <v>579</v>
      </c>
      <c r="B156" s="748" t="s">
        <v>580</v>
      </c>
      <c r="C156" s="749" t="s">
        <v>593</v>
      </c>
      <c r="D156" s="750" t="s">
        <v>594</v>
      </c>
      <c r="E156" s="751">
        <v>50113001</v>
      </c>
      <c r="F156" s="750" t="s">
        <v>616</v>
      </c>
      <c r="G156" s="749" t="s">
        <v>617</v>
      </c>
      <c r="H156" s="749">
        <v>921230</v>
      </c>
      <c r="I156" s="749">
        <v>0</v>
      </c>
      <c r="J156" s="749" t="s">
        <v>871</v>
      </c>
      <c r="K156" s="749" t="s">
        <v>581</v>
      </c>
      <c r="L156" s="752">
        <v>39.121952259216371</v>
      </c>
      <c r="M156" s="752">
        <v>30</v>
      </c>
      <c r="N156" s="753">
        <v>1173.6585677764911</v>
      </c>
    </row>
    <row r="157" spans="1:14" ht="14.4" customHeight="1" x14ac:dyDescent="0.3">
      <c r="A157" s="747" t="s">
        <v>579</v>
      </c>
      <c r="B157" s="748" t="s">
        <v>580</v>
      </c>
      <c r="C157" s="749" t="s">
        <v>593</v>
      </c>
      <c r="D157" s="750" t="s">
        <v>594</v>
      </c>
      <c r="E157" s="751">
        <v>50113001</v>
      </c>
      <c r="F157" s="750" t="s">
        <v>616</v>
      </c>
      <c r="G157" s="749" t="s">
        <v>617</v>
      </c>
      <c r="H157" s="749">
        <v>990947</v>
      </c>
      <c r="I157" s="749">
        <v>0</v>
      </c>
      <c r="J157" s="749" t="s">
        <v>872</v>
      </c>
      <c r="K157" s="749" t="s">
        <v>581</v>
      </c>
      <c r="L157" s="752">
        <v>1148.6306763277498</v>
      </c>
      <c r="M157" s="752">
        <v>8</v>
      </c>
      <c r="N157" s="753">
        <v>9189.0454106219986</v>
      </c>
    </row>
    <row r="158" spans="1:14" ht="14.4" customHeight="1" x14ac:dyDescent="0.3">
      <c r="A158" s="747" t="s">
        <v>579</v>
      </c>
      <c r="B158" s="748" t="s">
        <v>580</v>
      </c>
      <c r="C158" s="749" t="s">
        <v>593</v>
      </c>
      <c r="D158" s="750" t="s">
        <v>594</v>
      </c>
      <c r="E158" s="751">
        <v>50113001</v>
      </c>
      <c r="F158" s="750" t="s">
        <v>616</v>
      </c>
      <c r="G158" s="749" t="s">
        <v>617</v>
      </c>
      <c r="H158" s="749">
        <v>119570</v>
      </c>
      <c r="I158" s="749">
        <v>19570</v>
      </c>
      <c r="J158" s="749" t="s">
        <v>873</v>
      </c>
      <c r="K158" s="749" t="s">
        <v>874</v>
      </c>
      <c r="L158" s="752">
        <v>141.16</v>
      </c>
      <c r="M158" s="752">
        <v>3</v>
      </c>
      <c r="N158" s="753">
        <v>423.48</v>
      </c>
    </row>
    <row r="159" spans="1:14" ht="14.4" customHeight="1" x14ac:dyDescent="0.3">
      <c r="A159" s="747" t="s">
        <v>579</v>
      </c>
      <c r="B159" s="748" t="s">
        <v>580</v>
      </c>
      <c r="C159" s="749" t="s">
        <v>593</v>
      </c>
      <c r="D159" s="750" t="s">
        <v>594</v>
      </c>
      <c r="E159" s="751">
        <v>50113001</v>
      </c>
      <c r="F159" s="750" t="s">
        <v>616</v>
      </c>
      <c r="G159" s="749" t="s">
        <v>617</v>
      </c>
      <c r="H159" s="749">
        <v>185809</v>
      </c>
      <c r="I159" s="749">
        <v>85809</v>
      </c>
      <c r="J159" s="749" t="s">
        <v>875</v>
      </c>
      <c r="K159" s="749" t="s">
        <v>876</v>
      </c>
      <c r="L159" s="752">
        <v>53.389999999999993</v>
      </c>
      <c r="M159" s="752">
        <v>1</v>
      </c>
      <c r="N159" s="753">
        <v>53.389999999999993</v>
      </c>
    </row>
    <row r="160" spans="1:14" ht="14.4" customHeight="1" x14ac:dyDescent="0.3">
      <c r="A160" s="747" t="s">
        <v>579</v>
      </c>
      <c r="B160" s="748" t="s">
        <v>580</v>
      </c>
      <c r="C160" s="749" t="s">
        <v>593</v>
      </c>
      <c r="D160" s="750" t="s">
        <v>594</v>
      </c>
      <c r="E160" s="751">
        <v>50113001</v>
      </c>
      <c r="F160" s="750" t="s">
        <v>616</v>
      </c>
      <c r="G160" s="749" t="s">
        <v>628</v>
      </c>
      <c r="H160" s="749">
        <v>169714</v>
      </c>
      <c r="I160" s="749">
        <v>169714</v>
      </c>
      <c r="J160" s="749" t="s">
        <v>877</v>
      </c>
      <c r="K160" s="749" t="s">
        <v>878</v>
      </c>
      <c r="L160" s="752">
        <v>112.79333333333331</v>
      </c>
      <c r="M160" s="752">
        <v>3</v>
      </c>
      <c r="N160" s="753">
        <v>338.37999999999994</v>
      </c>
    </row>
    <row r="161" spans="1:14" ht="14.4" customHeight="1" x14ac:dyDescent="0.3">
      <c r="A161" s="747" t="s">
        <v>579</v>
      </c>
      <c r="B161" s="748" t="s">
        <v>580</v>
      </c>
      <c r="C161" s="749" t="s">
        <v>593</v>
      </c>
      <c r="D161" s="750" t="s">
        <v>594</v>
      </c>
      <c r="E161" s="751">
        <v>50113001</v>
      </c>
      <c r="F161" s="750" t="s">
        <v>616</v>
      </c>
      <c r="G161" s="749" t="s">
        <v>617</v>
      </c>
      <c r="H161" s="749">
        <v>188217</v>
      </c>
      <c r="I161" s="749">
        <v>88217</v>
      </c>
      <c r="J161" s="749" t="s">
        <v>879</v>
      </c>
      <c r="K161" s="749" t="s">
        <v>880</v>
      </c>
      <c r="L161" s="752">
        <v>126.35680000000001</v>
      </c>
      <c r="M161" s="752">
        <v>25</v>
      </c>
      <c r="N161" s="753">
        <v>3158.92</v>
      </c>
    </row>
    <row r="162" spans="1:14" ht="14.4" customHeight="1" x14ac:dyDescent="0.3">
      <c r="A162" s="747" t="s">
        <v>579</v>
      </c>
      <c r="B162" s="748" t="s">
        <v>580</v>
      </c>
      <c r="C162" s="749" t="s">
        <v>593</v>
      </c>
      <c r="D162" s="750" t="s">
        <v>594</v>
      </c>
      <c r="E162" s="751">
        <v>50113001</v>
      </c>
      <c r="F162" s="750" t="s">
        <v>616</v>
      </c>
      <c r="G162" s="749" t="s">
        <v>617</v>
      </c>
      <c r="H162" s="749">
        <v>188219</v>
      </c>
      <c r="I162" s="749">
        <v>88219</v>
      </c>
      <c r="J162" s="749" t="s">
        <v>881</v>
      </c>
      <c r="K162" s="749" t="s">
        <v>882</v>
      </c>
      <c r="L162" s="752">
        <v>140.98799999999997</v>
      </c>
      <c r="M162" s="752">
        <v>5</v>
      </c>
      <c r="N162" s="753">
        <v>704.93999999999983</v>
      </c>
    </row>
    <row r="163" spans="1:14" ht="14.4" customHeight="1" x14ac:dyDescent="0.3">
      <c r="A163" s="747" t="s">
        <v>579</v>
      </c>
      <c r="B163" s="748" t="s">
        <v>580</v>
      </c>
      <c r="C163" s="749" t="s">
        <v>593</v>
      </c>
      <c r="D163" s="750" t="s">
        <v>594</v>
      </c>
      <c r="E163" s="751">
        <v>50113001</v>
      </c>
      <c r="F163" s="750" t="s">
        <v>616</v>
      </c>
      <c r="G163" s="749" t="s">
        <v>628</v>
      </c>
      <c r="H163" s="749">
        <v>149909</v>
      </c>
      <c r="I163" s="749">
        <v>49909</v>
      </c>
      <c r="J163" s="749" t="s">
        <v>883</v>
      </c>
      <c r="K163" s="749" t="s">
        <v>884</v>
      </c>
      <c r="L163" s="752">
        <v>42.475000000000009</v>
      </c>
      <c r="M163" s="752">
        <v>4</v>
      </c>
      <c r="N163" s="753">
        <v>169.90000000000003</v>
      </c>
    </row>
    <row r="164" spans="1:14" ht="14.4" customHeight="1" x14ac:dyDescent="0.3">
      <c r="A164" s="747" t="s">
        <v>579</v>
      </c>
      <c r="B164" s="748" t="s">
        <v>580</v>
      </c>
      <c r="C164" s="749" t="s">
        <v>593</v>
      </c>
      <c r="D164" s="750" t="s">
        <v>594</v>
      </c>
      <c r="E164" s="751">
        <v>50113001</v>
      </c>
      <c r="F164" s="750" t="s">
        <v>616</v>
      </c>
      <c r="G164" s="749" t="s">
        <v>628</v>
      </c>
      <c r="H164" s="749">
        <v>844378</v>
      </c>
      <c r="I164" s="749">
        <v>114067</v>
      </c>
      <c r="J164" s="749" t="s">
        <v>885</v>
      </c>
      <c r="K164" s="749" t="s">
        <v>886</v>
      </c>
      <c r="L164" s="752">
        <v>55.779999999999987</v>
      </c>
      <c r="M164" s="752">
        <v>1</v>
      </c>
      <c r="N164" s="753">
        <v>55.779999999999987</v>
      </c>
    </row>
    <row r="165" spans="1:14" ht="14.4" customHeight="1" x14ac:dyDescent="0.3">
      <c r="A165" s="747" t="s">
        <v>579</v>
      </c>
      <c r="B165" s="748" t="s">
        <v>580</v>
      </c>
      <c r="C165" s="749" t="s">
        <v>593</v>
      </c>
      <c r="D165" s="750" t="s">
        <v>594</v>
      </c>
      <c r="E165" s="751">
        <v>50113001</v>
      </c>
      <c r="F165" s="750" t="s">
        <v>616</v>
      </c>
      <c r="G165" s="749" t="s">
        <v>628</v>
      </c>
      <c r="H165" s="749">
        <v>844554</v>
      </c>
      <c r="I165" s="749">
        <v>114065</v>
      </c>
      <c r="J165" s="749" t="s">
        <v>885</v>
      </c>
      <c r="K165" s="749" t="s">
        <v>887</v>
      </c>
      <c r="L165" s="752">
        <v>18.25</v>
      </c>
      <c r="M165" s="752">
        <v>3</v>
      </c>
      <c r="N165" s="753">
        <v>54.75</v>
      </c>
    </row>
    <row r="166" spans="1:14" ht="14.4" customHeight="1" x14ac:dyDescent="0.3">
      <c r="A166" s="747" t="s">
        <v>579</v>
      </c>
      <c r="B166" s="748" t="s">
        <v>580</v>
      </c>
      <c r="C166" s="749" t="s">
        <v>593</v>
      </c>
      <c r="D166" s="750" t="s">
        <v>594</v>
      </c>
      <c r="E166" s="751">
        <v>50113001</v>
      </c>
      <c r="F166" s="750" t="s">
        <v>616</v>
      </c>
      <c r="G166" s="749" t="s">
        <v>628</v>
      </c>
      <c r="H166" s="749">
        <v>115316</v>
      </c>
      <c r="I166" s="749">
        <v>15316</v>
      </c>
      <c r="J166" s="749" t="s">
        <v>888</v>
      </c>
      <c r="K166" s="749" t="s">
        <v>686</v>
      </c>
      <c r="L166" s="752">
        <v>29.3</v>
      </c>
      <c r="M166" s="752">
        <v>1</v>
      </c>
      <c r="N166" s="753">
        <v>29.3</v>
      </c>
    </row>
    <row r="167" spans="1:14" ht="14.4" customHeight="1" x14ac:dyDescent="0.3">
      <c r="A167" s="747" t="s">
        <v>579</v>
      </c>
      <c r="B167" s="748" t="s">
        <v>580</v>
      </c>
      <c r="C167" s="749" t="s">
        <v>593</v>
      </c>
      <c r="D167" s="750" t="s">
        <v>594</v>
      </c>
      <c r="E167" s="751">
        <v>50113001</v>
      </c>
      <c r="F167" s="750" t="s">
        <v>616</v>
      </c>
      <c r="G167" s="749" t="s">
        <v>617</v>
      </c>
      <c r="H167" s="749">
        <v>67558</v>
      </c>
      <c r="I167" s="749">
        <v>67558</v>
      </c>
      <c r="J167" s="749" t="s">
        <v>889</v>
      </c>
      <c r="K167" s="749" t="s">
        <v>890</v>
      </c>
      <c r="L167" s="752">
        <v>27.646000000000004</v>
      </c>
      <c r="M167" s="752">
        <v>10</v>
      </c>
      <c r="N167" s="753">
        <v>276.46000000000004</v>
      </c>
    </row>
    <row r="168" spans="1:14" ht="14.4" customHeight="1" x14ac:dyDescent="0.3">
      <c r="A168" s="747" t="s">
        <v>579</v>
      </c>
      <c r="B168" s="748" t="s">
        <v>580</v>
      </c>
      <c r="C168" s="749" t="s">
        <v>593</v>
      </c>
      <c r="D168" s="750" t="s">
        <v>594</v>
      </c>
      <c r="E168" s="751">
        <v>50113001</v>
      </c>
      <c r="F168" s="750" t="s">
        <v>616</v>
      </c>
      <c r="G168" s="749" t="s">
        <v>617</v>
      </c>
      <c r="H168" s="749">
        <v>186393</v>
      </c>
      <c r="I168" s="749">
        <v>86393</v>
      </c>
      <c r="J168" s="749" t="s">
        <v>891</v>
      </c>
      <c r="K168" s="749" t="s">
        <v>892</v>
      </c>
      <c r="L168" s="752">
        <v>51.172000000000011</v>
      </c>
      <c r="M168" s="752">
        <v>5</v>
      </c>
      <c r="N168" s="753">
        <v>255.86000000000004</v>
      </c>
    </row>
    <row r="169" spans="1:14" ht="14.4" customHeight="1" x14ac:dyDescent="0.3">
      <c r="A169" s="747" t="s">
        <v>579</v>
      </c>
      <c r="B169" s="748" t="s">
        <v>580</v>
      </c>
      <c r="C169" s="749" t="s">
        <v>593</v>
      </c>
      <c r="D169" s="750" t="s">
        <v>594</v>
      </c>
      <c r="E169" s="751">
        <v>50113001</v>
      </c>
      <c r="F169" s="750" t="s">
        <v>616</v>
      </c>
      <c r="G169" s="749" t="s">
        <v>617</v>
      </c>
      <c r="H169" s="749">
        <v>117992</v>
      </c>
      <c r="I169" s="749">
        <v>17992</v>
      </c>
      <c r="J169" s="749" t="s">
        <v>891</v>
      </c>
      <c r="K169" s="749" t="s">
        <v>893</v>
      </c>
      <c r="L169" s="752">
        <v>93.930416666666659</v>
      </c>
      <c r="M169" s="752">
        <v>24</v>
      </c>
      <c r="N169" s="753">
        <v>2254.33</v>
      </c>
    </row>
    <row r="170" spans="1:14" ht="14.4" customHeight="1" x14ac:dyDescent="0.3">
      <c r="A170" s="747" t="s">
        <v>579</v>
      </c>
      <c r="B170" s="748" t="s">
        <v>580</v>
      </c>
      <c r="C170" s="749" t="s">
        <v>593</v>
      </c>
      <c r="D170" s="750" t="s">
        <v>594</v>
      </c>
      <c r="E170" s="751">
        <v>50113001</v>
      </c>
      <c r="F170" s="750" t="s">
        <v>616</v>
      </c>
      <c r="G170" s="749" t="s">
        <v>617</v>
      </c>
      <c r="H170" s="749">
        <v>100498</v>
      </c>
      <c r="I170" s="749">
        <v>498</v>
      </c>
      <c r="J170" s="749" t="s">
        <v>894</v>
      </c>
      <c r="K170" s="749" t="s">
        <v>895</v>
      </c>
      <c r="L170" s="752">
        <v>96.357878787878832</v>
      </c>
      <c r="M170" s="752">
        <v>33</v>
      </c>
      <c r="N170" s="753">
        <v>3179.8100000000013</v>
      </c>
    </row>
    <row r="171" spans="1:14" ht="14.4" customHeight="1" x14ac:dyDescent="0.3">
      <c r="A171" s="747" t="s">
        <v>579</v>
      </c>
      <c r="B171" s="748" t="s">
        <v>580</v>
      </c>
      <c r="C171" s="749" t="s">
        <v>593</v>
      </c>
      <c r="D171" s="750" t="s">
        <v>594</v>
      </c>
      <c r="E171" s="751">
        <v>50113001</v>
      </c>
      <c r="F171" s="750" t="s">
        <v>616</v>
      </c>
      <c r="G171" s="749" t="s">
        <v>617</v>
      </c>
      <c r="H171" s="749">
        <v>100499</v>
      </c>
      <c r="I171" s="749">
        <v>499</v>
      </c>
      <c r="J171" s="749" t="s">
        <v>894</v>
      </c>
      <c r="K171" s="749" t="s">
        <v>896</v>
      </c>
      <c r="L171" s="752">
        <v>100.37823529411764</v>
      </c>
      <c r="M171" s="752">
        <v>17</v>
      </c>
      <c r="N171" s="753">
        <v>1706.4299999999998</v>
      </c>
    </row>
    <row r="172" spans="1:14" ht="14.4" customHeight="1" x14ac:dyDescent="0.3">
      <c r="A172" s="747" t="s">
        <v>579</v>
      </c>
      <c r="B172" s="748" t="s">
        <v>580</v>
      </c>
      <c r="C172" s="749" t="s">
        <v>593</v>
      </c>
      <c r="D172" s="750" t="s">
        <v>594</v>
      </c>
      <c r="E172" s="751">
        <v>50113001</v>
      </c>
      <c r="F172" s="750" t="s">
        <v>616</v>
      </c>
      <c r="G172" s="749" t="s">
        <v>628</v>
      </c>
      <c r="H172" s="749">
        <v>201290</v>
      </c>
      <c r="I172" s="749">
        <v>201290</v>
      </c>
      <c r="J172" s="749" t="s">
        <v>897</v>
      </c>
      <c r="K172" s="749" t="s">
        <v>898</v>
      </c>
      <c r="L172" s="752">
        <v>24.93</v>
      </c>
      <c r="M172" s="752">
        <v>1</v>
      </c>
      <c r="N172" s="753">
        <v>24.93</v>
      </c>
    </row>
    <row r="173" spans="1:14" ht="14.4" customHeight="1" x14ac:dyDescent="0.3">
      <c r="A173" s="747" t="s">
        <v>579</v>
      </c>
      <c r="B173" s="748" t="s">
        <v>580</v>
      </c>
      <c r="C173" s="749" t="s">
        <v>593</v>
      </c>
      <c r="D173" s="750" t="s">
        <v>594</v>
      </c>
      <c r="E173" s="751">
        <v>50113001</v>
      </c>
      <c r="F173" s="750" t="s">
        <v>616</v>
      </c>
      <c r="G173" s="749" t="s">
        <v>617</v>
      </c>
      <c r="H173" s="749">
        <v>102684</v>
      </c>
      <c r="I173" s="749">
        <v>2684</v>
      </c>
      <c r="J173" s="749" t="s">
        <v>899</v>
      </c>
      <c r="K173" s="749" t="s">
        <v>900</v>
      </c>
      <c r="L173" s="752">
        <v>71.219999999999985</v>
      </c>
      <c r="M173" s="752">
        <v>9</v>
      </c>
      <c r="N173" s="753">
        <v>640.9799999999999</v>
      </c>
    </row>
    <row r="174" spans="1:14" ht="14.4" customHeight="1" x14ac:dyDescent="0.3">
      <c r="A174" s="747" t="s">
        <v>579</v>
      </c>
      <c r="B174" s="748" t="s">
        <v>580</v>
      </c>
      <c r="C174" s="749" t="s">
        <v>593</v>
      </c>
      <c r="D174" s="750" t="s">
        <v>594</v>
      </c>
      <c r="E174" s="751">
        <v>50113001</v>
      </c>
      <c r="F174" s="750" t="s">
        <v>616</v>
      </c>
      <c r="G174" s="749" t="s">
        <v>617</v>
      </c>
      <c r="H174" s="749">
        <v>100502</v>
      </c>
      <c r="I174" s="749">
        <v>502</v>
      </c>
      <c r="J174" s="749" t="s">
        <v>899</v>
      </c>
      <c r="K174" s="749" t="s">
        <v>901</v>
      </c>
      <c r="L174" s="752">
        <v>214.30300000000003</v>
      </c>
      <c r="M174" s="752">
        <v>10</v>
      </c>
      <c r="N174" s="753">
        <v>2143.0300000000002</v>
      </c>
    </row>
    <row r="175" spans="1:14" ht="14.4" customHeight="1" x14ac:dyDescent="0.3">
      <c r="A175" s="747" t="s">
        <v>579</v>
      </c>
      <c r="B175" s="748" t="s">
        <v>580</v>
      </c>
      <c r="C175" s="749" t="s">
        <v>593</v>
      </c>
      <c r="D175" s="750" t="s">
        <v>594</v>
      </c>
      <c r="E175" s="751">
        <v>50113001</v>
      </c>
      <c r="F175" s="750" t="s">
        <v>616</v>
      </c>
      <c r="G175" s="749" t="s">
        <v>617</v>
      </c>
      <c r="H175" s="749">
        <v>397982</v>
      </c>
      <c r="I175" s="749">
        <v>0</v>
      </c>
      <c r="J175" s="749" t="s">
        <v>902</v>
      </c>
      <c r="K175" s="749" t="s">
        <v>581</v>
      </c>
      <c r="L175" s="752">
        <v>17.267999999999997</v>
      </c>
      <c r="M175" s="752">
        <v>1</v>
      </c>
      <c r="N175" s="753">
        <v>17.267999999999997</v>
      </c>
    </row>
    <row r="176" spans="1:14" ht="14.4" customHeight="1" x14ac:dyDescent="0.3">
      <c r="A176" s="747" t="s">
        <v>579</v>
      </c>
      <c r="B176" s="748" t="s">
        <v>580</v>
      </c>
      <c r="C176" s="749" t="s">
        <v>593</v>
      </c>
      <c r="D176" s="750" t="s">
        <v>594</v>
      </c>
      <c r="E176" s="751">
        <v>50113001</v>
      </c>
      <c r="F176" s="750" t="s">
        <v>616</v>
      </c>
      <c r="G176" s="749" t="s">
        <v>617</v>
      </c>
      <c r="H176" s="749">
        <v>194804</v>
      </c>
      <c r="I176" s="749">
        <v>94804</v>
      </c>
      <c r="J176" s="749" t="s">
        <v>903</v>
      </c>
      <c r="K176" s="749" t="s">
        <v>898</v>
      </c>
      <c r="L176" s="752">
        <v>39.289999999999985</v>
      </c>
      <c r="M176" s="752">
        <v>1</v>
      </c>
      <c r="N176" s="753">
        <v>39.289999999999985</v>
      </c>
    </row>
    <row r="177" spans="1:14" ht="14.4" customHeight="1" x14ac:dyDescent="0.3">
      <c r="A177" s="747" t="s">
        <v>579</v>
      </c>
      <c r="B177" s="748" t="s">
        <v>580</v>
      </c>
      <c r="C177" s="749" t="s">
        <v>593</v>
      </c>
      <c r="D177" s="750" t="s">
        <v>594</v>
      </c>
      <c r="E177" s="751">
        <v>50113001</v>
      </c>
      <c r="F177" s="750" t="s">
        <v>616</v>
      </c>
      <c r="G177" s="749" t="s">
        <v>617</v>
      </c>
      <c r="H177" s="749">
        <v>121793</v>
      </c>
      <c r="I177" s="749">
        <v>21793</v>
      </c>
      <c r="J177" s="749" t="s">
        <v>904</v>
      </c>
      <c r="K177" s="749" t="s">
        <v>905</v>
      </c>
      <c r="L177" s="752">
        <v>106.95</v>
      </c>
      <c r="M177" s="752">
        <v>1</v>
      </c>
      <c r="N177" s="753">
        <v>106.95</v>
      </c>
    </row>
    <row r="178" spans="1:14" ht="14.4" customHeight="1" x14ac:dyDescent="0.3">
      <c r="A178" s="747" t="s">
        <v>579</v>
      </c>
      <c r="B178" s="748" t="s">
        <v>580</v>
      </c>
      <c r="C178" s="749" t="s">
        <v>593</v>
      </c>
      <c r="D178" s="750" t="s">
        <v>594</v>
      </c>
      <c r="E178" s="751">
        <v>50113001</v>
      </c>
      <c r="F178" s="750" t="s">
        <v>616</v>
      </c>
      <c r="G178" s="749" t="s">
        <v>617</v>
      </c>
      <c r="H178" s="749">
        <v>101125</v>
      </c>
      <c r="I178" s="749">
        <v>1125</v>
      </c>
      <c r="J178" s="749" t="s">
        <v>906</v>
      </c>
      <c r="K178" s="749" t="s">
        <v>907</v>
      </c>
      <c r="L178" s="752">
        <v>79.190185182383104</v>
      </c>
      <c r="M178" s="752">
        <v>14</v>
      </c>
      <c r="N178" s="753">
        <v>1108.6625925533635</v>
      </c>
    </row>
    <row r="179" spans="1:14" ht="14.4" customHeight="1" x14ac:dyDescent="0.3">
      <c r="A179" s="747" t="s">
        <v>579</v>
      </c>
      <c r="B179" s="748" t="s">
        <v>580</v>
      </c>
      <c r="C179" s="749" t="s">
        <v>593</v>
      </c>
      <c r="D179" s="750" t="s">
        <v>594</v>
      </c>
      <c r="E179" s="751">
        <v>50113001</v>
      </c>
      <c r="F179" s="750" t="s">
        <v>616</v>
      </c>
      <c r="G179" s="749" t="s">
        <v>617</v>
      </c>
      <c r="H179" s="749">
        <v>110086</v>
      </c>
      <c r="I179" s="749">
        <v>10086</v>
      </c>
      <c r="J179" s="749" t="s">
        <v>908</v>
      </c>
      <c r="K179" s="749" t="s">
        <v>909</v>
      </c>
      <c r="L179" s="752">
        <v>1592.7999999999995</v>
      </c>
      <c r="M179" s="752">
        <v>12</v>
      </c>
      <c r="N179" s="753">
        <v>19113.599999999995</v>
      </c>
    </row>
    <row r="180" spans="1:14" ht="14.4" customHeight="1" x14ac:dyDescent="0.3">
      <c r="A180" s="747" t="s">
        <v>579</v>
      </c>
      <c r="B180" s="748" t="s">
        <v>580</v>
      </c>
      <c r="C180" s="749" t="s">
        <v>593</v>
      </c>
      <c r="D180" s="750" t="s">
        <v>594</v>
      </c>
      <c r="E180" s="751">
        <v>50113001</v>
      </c>
      <c r="F180" s="750" t="s">
        <v>616</v>
      </c>
      <c r="G180" s="749" t="s">
        <v>617</v>
      </c>
      <c r="H180" s="749">
        <v>100536</v>
      </c>
      <c r="I180" s="749">
        <v>536</v>
      </c>
      <c r="J180" s="749" t="s">
        <v>910</v>
      </c>
      <c r="K180" s="749" t="s">
        <v>625</v>
      </c>
      <c r="L180" s="752">
        <v>140.25</v>
      </c>
      <c r="M180" s="752">
        <v>1</v>
      </c>
      <c r="N180" s="753">
        <v>140.25</v>
      </c>
    </row>
    <row r="181" spans="1:14" ht="14.4" customHeight="1" x14ac:dyDescent="0.3">
      <c r="A181" s="747" t="s">
        <v>579</v>
      </c>
      <c r="B181" s="748" t="s">
        <v>580</v>
      </c>
      <c r="C181" s="749" t="s">
        <v>593</v>
      </c>
      <c r="D181" s="750" t="s">
        <v>594</v>
      </c>
      <c r="E181" s="751">
        <v>50113001</v>
      </c>
      <c r="F181" s="750" t="s">
        <v>616</v>
      </c>
      <c r="G181" s="749" t="s">
        <v>628</v>
      </c>
      <c r="H181" s="749">
        <v>155823</v>
      </c>
      <c r="I181" s="749">
        <v>55823</v>
      </c>
      <c r="J181" s="749" t="s">
        <v>911</v>
      </c>
      <c r="K181" s="749" t="s">
        <v>912</v>
      </c>
      <c r="L181" s="752">
        <v>37.65471264367816</v>
      </c>
      <c r="M181" s="752">
        <v>174</v>
      </c>
      <c r="N181" s="753">
        <v>6551.92</v>
      </c>
    </row>
    <row r="182" spans="1:14" ht="14.4" customHeight="1" x14ac:dyDescent="0.3">
      <c r="A182" s="747" t="s">
        <v>579</v>
      </c>
      <c r="B182" s="748" t="s">
        <v>580</v>
      </c>
      <c r="C182" s="749" t="s">
        <v>593</v>
      </c>
      <c r="D182" s="750" t="s">
        <v>594</v>
      </c>
      <c r="E182" s="751">
        <v>50113001</v>
      </c>
      <c r="F182" s="750" t="s">
        <v>616</v>
      </c>
      <c r="G182" s="749" t="s">
        <v>628</v>
      </c>
      <c r="H182" s="749">
        <v>155824</v>
      </c>
      <c r="I182" s="749">
        <v>55824</v>
      </c>
      <c r="J182" s="749" t="s">
        <v>911</v>
      </c>
      <c r="K182" s="749" t="s">
        <v>913</v>
      </c>
      <c r="L182" s="752">
        <v>52.991944173527237</v>
      </c>
      <c r="M182" s="752">
        <v>233</v>
      </c>
      <c r="N182" s="753">
        <v>12347.122992431847</v>
      </c>
    </row>
    <row r="183" spans="1:14" ht="14.4" customHeight="1" x14ac:dyDescent="0.3">
      <c r="A183" s="747" t="s">
        <v>579</v>
      </c>
      <c r="B183" s="748" t="s">
        <v>580</v>
      </c>
      <c r="C183" s="749" t="s">
        <v>593</v>
      </c>
      <c r="D183" s="750" t="s">
        <v>594</v>
      </c>
      <c r="E183" s="751">
        <v>50113001</v>
      </c>
      <c r="F183" s="750" t="s">
        <v>616</v>
      </c>
      <c r="G183" s="749" t="s">
        <v>628</v>
      </c>
      <c r="H183" s="749">
        <v>126786</v>
      </c>
      <c r="I183" s="749">
        <v>26786</v>
      </c>
      <c r="J183" s="749" t="s">
        <v>914</v>
      </c>
      <c r="K183" s="749" t="s">
        <v>915</v>
      </c>
      <c r="L183" s="752">
        <v>407.38692307692315</v>
      </c>
      <c r="M183" s="752">
        <v>13</v>
      </c>
      <c r="N183" s="753">
        <v>5296.0300000000007</v>
      </c>
    </row>
    <row r="184" spans="1:14" ht="14.4" customHeight="1" x14ac:dyDescent="0.3">
      <c r="A184" s="747" t="s">
        <v>579</v>
      </c>
      <c r="B184" s="748" t="s">
        <v>580</v>
      </c>
      <c r="C184" s="749" t="s">
        <v>593</v>
      </c>
      <c r="D184" s="750" t="s">
        <v>594</v>
      </c>
      <c r="E184" s="751">
        <v>50113001</v>
      </c>
      <c r="F184" s="750" t="s">
        <v>616</v>
      </c>
      <c r="G184" s="749" t="s">
        <v>617</v>
      </c>
      <c r="H184" s="749">
        <v>102420</v>
      </c>
      <c r="I184" s="749">
        <v>2420</v>
      </c>
      <c r="J184" s="749" t="s">
        <v>916</v>
      </c>
      <c r="K184" s="749" t="s">
        <v>917</v>
      </c>
      <c r="L184" s="752">
        <v>96.8</v>
      </c>
      <c r="M184" s="752">
        <v>1</v>
      </c>
      <c r="N184" s="753">
        <v>96.8</v>
      </c>
    </row>
    <row r="185" spans="1:14" ht="14.4" customHeight="1" x14ac:dyDescent="0.3">
      <c r="A185" s="747" t="s">
        <v>579</v>
      </c>
      <c r="B185" s="748" t="s">
        <v>580</v>
      </c>
      <c r="C185" s="749" t="s">
        <v>593</v>
      </c>
      <c r="D185" s="750" t="s">
        <v>594</v>
      </c>
      <c r="E185" s="751">
        <v>50113001</v>
      </c>
      <c r="F185" s="750" t="s">
        <v>616</v>
      </c>
      <c r="G185" s="749" t="s">
        <v>617</v>
      </c>
      <c r="H185" s="749">
        <v>192390</v>
      </c>
      <c r="I185" s="749">
        <v>192390</v>
      </c>
      <c r="J185" s="749" t="s">
        <v>916</v>
      </c>
      <c r="K185" s="749" t="s">
        <v>918</v>
      </c>
      <c r="L185" s="752">
        <v>146.09999999999997</v>
      </c>
      <c r="M185" s="752">
        <v>2</v>
      </c>
      <c r="N185" s="753">
        <v>292.19999999999993</v>
      </c>
    </row>
    <row r="186" spans="1:14" ht="14.4" customHeight="1" x14ac:dyDescent="0.3">
      <c r="A186" s="747" t="s">
        <v>579</v>
      </c>
      <c r="B186" s="748" t="s">
        <v>580</v>
      </c>
      <c r="C186" s="749" t="s">
        <v>593</v>
      </c>
      <c r="D186" s="750" t="s">
        <v>594</v>
      </c>
      <c r="E186" s="751">
        <v>50113001</v>
      </c>
      <c r="F186" s="750" t="s">
        <v>616</v>
      </c>
      <c r="G186" s="749" t="s">
        <v>628</v>
      </c>
      <c r="H186" s="749">
        <v>850729</v>
      </c>
      <c r="I186" s="749">
        <v>157875</v>
      </c>
      <c r="J186" s="749" t="s">
        <v>919</v>
      </c>
      <c r="K186" s="749" t="s">
        <v>920</v>
      </c>
      <c r="L186" s="752">
        <v>258.71999999999997</v>
      </c>
      <c r="M186" s="752">
        <v>15</v>
      </c>
      <c r="N186" s="753">
        <v>3880.7999999999997</v>
      </c>
    </row>
    <row r="187" spans="1:14" ht="14.4" customHeight="1" x14ac:dyDescent="0.3">
      <c r="A187" s="747" t="s">
        <v>579</v>
      </c>
      <c r="B187" s="748" t="s">
        <v>580</v>
      </c>
      <c r="C187" s="749" t="s">
        <v>593</v>
      </c>
      <c r="D187" s="750" t="s">
        <v>594</v>
      </c>
      <c r="E187" s="751">
        <v>50113001</v>
      </c>
      <c r="F187" s="750" t="s">
        <v>616</v>
      </c>
      <c r="G187" s="749" t="s">
        <v>617</v>
      </c>
      <c r="H187" s="749">
        <v>849941</v>
      </c>
      <c r="I187" s="749">
        <v>162142</v>
      </c>
      <c r="J187" s="749" t="s">
        <v>921</v>
      </c>
      <c r="K187" s="749" t="s">
        <v>922</v>
      </c>
      <c r="L187" s="752">
        <v>28.472727272727276</v>
      </c>
      <c r="M187" s="752">
        <v>11</v>
      </c>
      <c r="N187" s="753">
        <v>313.20000000000005</v>
      </c>
    </row>
    <row r="188" spans="1:14" ht="14.4" customHeight="1" x14ac:dyDescent="0.3">
      <c r="A188" s="747" t="s">
        <v>579</v>
      </c>
      <c r="B188" s="748" t="s">
        <v>580</v>
      </c>
      <c r="C188" s="749" t="s">
        <v>593</v>
      </c>
      <c r="D188" s="750" t="s">
        <v>594</v>
      </c>
      <c r="E188" s="751">
        <v>50113001</v>
      </c>
      <c r="F188" s="750" t="s">
        <v>616</v>
      </c>
      <c r="G188" s="749" t="s">
        <v>617</v>
      </c>
      <c r="H188" s="749">
        <v>121393</v>
      </c>
      <c r="I188" s="749">
        <v>0</v>
      </c>
      <c r="J188" s="749" t="s">
        <v>923</v>
      </c>
      <c r="K188" s="749" t="s">
        <v>924</v>
      </c>
      <c r="L188" s="752">
        <v>6050</v>
      </c>
      <c r="M188" s="752">
        <v>2</v>
      </c>
      <c r="N188" s="753">
        <v>12100</v>
      </c>
    </row>
    <row r="189" spans="1:14" ht="14.4" customHeight="1" x14ac:dyDescent="0.3">
      <c r="A189" s="747" t="s">
        <v>579</v>
      </c>
      <c r="B189" s="748" t="s">
        <v>580</v>
      </c>
      <c r="C189" s="749" t="s">
        <v>593</v>
      </c>
      <c r="D189" s="750" t="s">
        <v>594</v>
      </c>
      <c r="E189" s="751">
        <v>50113001</v>
      </c>
      <c r="F189" s="750" t="s">
        <v>616</v>
      </c>
      <c r="G189" s="749" t="s">
        <v>617</v>
      </c>
      <c r="H189" s="749">
        <v>111696</v>
      </c>
      <c r="I189" s="749">
        <v>11696</v>
      </c>
      <c r="J189" s="749" t="s">
        <v>925</v>
      </c>
      <c r="K189" s="749" t="s">
        <v>926</v>
      </c>
      <c r="L189" s="752">
        <v>324.83</v>
      </c>
      <c r="M189" s="752">
        <v>1</v>
      </c>
      <c r="N189" s="753">
        <v>324.83</v>
      </c>
    </row>
    <row r="190" spans="1:14" ht="14.4" customHeight="1" x14ac:dyDescent="0.3">
      <c r="A190" s="747" t="s">
        <v>579</v>
      </c>
      <c r="B190" s="748" t="s">
        <v>580</v>
      </c>
      <c r="C190" s="749" t="s">
        <v>593</v>
      </c>
      <c r="D190" s="750" t="s">
        <v>594</v>
      </c>
      <c r="E190" s="751">
        <v>50113001</v>
      </c>
      <c r="F190" s="750" t="s">
        <v>616</v>
      </c>
      <c r="G190" s="749" t="s">
        <v>628</v>
      </c>
      <c r="H190" s="749">
        <v>210541</v>
      </c>
      <c r="I190" s="749">
        <v>210541</v>
      </c>
      <c r="J190" s="749" t="s">
        <v>927</v>
      </c>
      <c r="K190" s="749" t="s">
        <v>928</v>
      </c>
      <c r="L190" s="752">
        <v>111.79333333333334</v>
      </c>
      <c r="M190" s="752">
        <v>3</v>
      </c>
      <c r="N190" s="753">
        <v>335.38</v>
      </c>
    </row>
    <row r="191" spans="1:14" ht="14.4" customHeight="1" x14ac:dyDescent="0.3">
      <c r="A191" s="747" t="s">
        <v>579</v>
      </c>
      <c r="B191" s="748" t="s">
        <v>580</v>
      </c>
      <c r="C191" s="749" t="s">
        <v>593</v>
      </c>
      <c r="D191" s="750" t="s">
        <v>594</v>
      </c>
      <c r="E191" s="751">
        <v>50113001</v>
      </c>
      <c r="F191" s="750" t="s">
        <v>616</v>
      </c>
      <c r="G191" s="749" t="s">
        <v>628</v>
      </c>
      <c r="H191" s="749">
        <v>844651</v>
      </c>
      <c r="I191" s="749">
        <v>101205</v>
      </c>
      <c r="J191" s="749" t="s">
        <v>929</v>
      </c>
      <c r="K191" s="749" t="s">
        <v>675</v>
      </c>
      <c r="L191" s="752">
        <v>86.090000000000018</v>
      </c>
      <c r="M191" s="752">
        <v>1</v>
      </c>
      <c r="N191" s="753">
        <v>86.090000000000018</v>
      </c>
    </row>
    <row r="192" spans="1:14" ht="14.4" customHeight="1" x14ac:dyDescent="0.3">
      <c r="A192" s="747" t="s">
        <v>579</v>
      </c>
      <c r="B192" s="748" t="s">
        <v>580</v>
      </c>
      <c r="C192" s="749" t="s">
        <v>593</v>
      </c>
      <c r="D192" s="750" t="s">
        <v>594</v>
      </c>
      <c r="E192" s="751">
        <v>50113001</v>
      </c>
      <c r="F192" s="750" t="s">
        <v>616</v>
      </c>
      <c r="G192" s="749" t="s">
        <v>628</v>
      </c>
      <c r="H192" s="749">
        <v>846338</v>
      </c>
      <c r="I192" s="749">
        <v>122685</v>
      </c>
      <c r="J192" s="749" t="s">
        <v>930</v>
      </c>
      <c r="K192" s="749" t="s">
        <v>686</v>
      </c>
      <c r="L192" s="752">
        <v>116.84000000000006</v>
      </c>
      <c r="M192" s="752">
        <v>1</v>
      </c>
      <c r="N192" s="753">
        <v>116.84000000000006</v>
      </c>
    </row>
    <row r="193" spans="1:14" ht="14.4" customHeight="1" x14ac:dyDescent="0.3">
      <c r="A193" s="747" t="s">
        <v>579</v>
      </c>
      <c r="B193" s="748" t="s">
        <v>580</v>
      </c>
      <c r="C193" s="749" t="s">
        <v>593</v>
      </c>
      <c r="D193" s="750" t="s">
        <v>594</v>
      </c>
      <c r="E193" s="751">
        <v>50113001</v>
      </c>
      <c r="F193" s="750" t="s">
        <v>616</v>
      </c>
      <c r="G193" s="749" t="s">
        <v>617</v>
      </c>
      <c r="H193" s="749">
        <v>182952</v>
      </c>
      <c r="I193" s="749">
        <v>82952</v>
      </c>
      <c r="J193" s="749" t="s">
        <v>931</v>
      </c>
      <c r="K193" s="749" t="s">
        <v>932</v>
      </c>
      <c r="L193" s="752">
        <v>175.81999999999994</v>
      </c>
      <c r="M193" s="752">
        <v>6</v>
      </c>
      <c r="N193" s="753">
        <v>1054.9199999999996</v>
      </c>
    </row>
    <row r="194" spans="1:14" ht="14.4" customHeight="1" x14ac:dyDescent="0.3">
      <c r="A194" s="747" t="s">
        <v>579</v>
      </c>
      <c r="B194" s="748" t="s">
        <v>580</v>
      </c>
      <c r="C194" s="749" t="s">
        <v>593</v>
      </c>
      <c r="D194" s="750" t="s">
        <v>594</v>
      </c>
      <c r="E194" s="751">
        <v>50113001</v>
      </c>
      <c r="F194" s="750" t="s">
        <v>616</v>
      </c>
      <c r="G194" s="749" t="s">
        <v>628</v>
      </c>
      <c r="H194" s="749">
        <v>193969</v>
      </c>
      <c r="I194" s="749">
        <v>93969</v>
      </c>
      <c r="J194" s="749" t="s">
        <v>933</v>
      </c>
      <c r="K194" s="749" t="s">
        <v>924</v>
      </c>
      <c r="L194" s="752">
        <v>66.971538461538472</v>
      </c>
      <c r="M194" s="752">
        <v>13</v>
      </c>
      <c r="N194" s="753">
        <v>870.63000000000011</v>
      </c>
    </row>
    <row r="195" spans="1:14" ht="14.4" customHeight="1" x14ac:dyDescent="0.3">
      <c r="A195" s="747" t="s">
        <v>579</v>
      </c>
      <c r="B195" s="748" t="s">
        <v>580</v>
      </c>
      <c r="C195" s="749" t="s">
        <v>593</v>
      </c>
      <c r="D195" s="750" t="s">
        <v>594</v>
      </c>
      <c r="E195" s="751">
        <v>50113001</v>
      </c>
      <c r="F195" s="750" t="s">
        <v>616</v>
      </c>
      <c r="G195" s="749" t="s">
        <v>581</v>
      </c>
      <c r="H195" s="749">
        <v>147740</v>
      </c>
      <c r="I195" s="749">
        <v>47740</v>
      </c>
      <c r="J195" s="749" t="s">
        <v>934</v>
      </c>
      <c r="K195" s="749" t="s">
        <v>675</v>
      </c>
      <c r="L195" s="752">
        <v>36.619999999999997</v>
      </c>
      <c r="M195" s="752">
        <v>2</v>
      </c>
      <c r="N195" s="753">
        <v>73.239999999999995</v>
      </c>
    </row>
    <row r="196" spans="1:14" ht="14.4" customHeight="1" x14ac:dyDescent="0.3">
      <c r="A196" s="747" t="s">
        <v>579</v>
      </c>
      <c r="B196" s="748" t="s">
        <v>580</v>
      </c>
      <c r="C196" s="749" t="s">
        <v>593</v>
      </c>
      <c r="D196" s="750" t="s">
        <v>594</v>
      </c>
      <c r="E196" s="751">
        <v>50113001</v>
      </c>
      <c r="F196" s="750" t="s">
        <v>616</v>
      </c>
      <c r="G196" s="749" t="s">
        <v>617</v>
      </c>
      <c r="H196" s="749">
        <v>192086</v>
      </c>
      <c r="I196" s="749">
        <v>92086</v>
      </c>
      <c r="J196" s="749" t="s">
        <v>935</v>
      </c>
      <c r="K196" s="749" t="s">
        <v>936</v>
      </c>
      <c r="L196" s="752">
        <v>138.94999999999999</v>
      </c>
      <c r="M196" s="752">
        <v>2</v>
      </c>
      <c r="N196" s="753">
        <v>277.89999999999998</v>
      </c>
    </row>
    <row r="197" spans="1:14" ht="14.4" customHeight="1" x14ac:dyDescent="0.3">
      <c r="A197" s="747" t="s">
        <v>579</v>
      </c>
      <c r="B197" s="748" t="s">
        <v>580</v>
      </c>
      <c r="C197" s="749" t="s">
        <v>593</v>
      </c>
      <c r="D197" s="750" t="s">
        <v>594</v>
      </c>
      <c r="E197" s="751">
        <v>50113001</v>
      </c>
      <c r="F197" s="750" t="s">
        <v>616</v>
      </c>
      <c r="G197" s="749" t="s">
        <v>628</v>
      </c>
      <c r="H197" s="749">
        <v>215904</v>
      </c>
      <c r="I197" s="749">
        <v>215904</v>
      </c>
      <c r="J197" s="749" t="s">
        <v>937</v>
      </c>
      <c r="K197" s="749" t="s">
        <v>938</v>
      </c>
      <c r="L197" s="752">
        <v>119.32</v>
      </c>
      <c r="M197" s="752">
        <v>1</v>
      </c>
      <c r="N197" s="753">
        <v>119.32</v>
      </c>
    </row>
    <row r="198" spans="1:14" ht="14.4" customHeight="1" x14ac:dyDescent="0.3">
      <c r="A198" s="747" t="s">
        <v>579</v>
      </c>
      <c r="B198" s="748" t="s">
        <v>580</v>
      </c>
      <c r="C198" s="749" t="s">
        <v>593</v>
      </c>
      <c r="D198" s="750" t="s">
        <v>594</v>
      </c>
      <c r="E198" s="751">
        <v>50113001</v>
      </c>
      <c r="F198" s="750" t="s">
        <v>616</v>
      </c>
      <c r="G198" s="749" t="s">
        <v>628</v>
      </c>
      <c r="H198" s="749">
        <v>115245</v>
      </c>
      <c r="I198" s="749">
        <v>15245</v>
      </c>
      <c r="J198" s="749" t="s">
        <v>939</v>
      </c>
      <c r="K198" s="749" t="s">
        <v>940</v>
      </c>
      <c r="L198" s="752">
        <v>1375</v>
      </c>
      <c r="M198" s="752">
        <v>13</v>
      </c>
      <c r="N198" s="753">
        <v>17875</v>
      </c>
    </row>
    <row r="199" spans="1:14" ht="14.4" customHeight="1" x14ac:dyDescent="0.3">
      <c r="A199" s="747" t="s">
        <v>579</v>
      </c>
      <c r="B199" s="748" t="s">
        <v>580</v>
      </c>
      <c r="C199" s="749" t="s">
        <v>593</v>
      </c>
      <c r="D199" s="750" t="s">
        <v>594</v>
      </c>
      <c r="E199" s="751">
        <v>50113001</v>
      </c>
      <c r="F199" s="750" t="s">
        <v>616</v>
      </c>
      <c r="G199" s="749" t="s">
        <v>581</v>
      </c>
      <c r="H199" s="749">
        <v>198058</v>
      </c>
      <c r="I199" s="749">
        <v>198058</v>
      </c>
      <c r="J199" s="749" t="s">
        <v>941</v>
      </c>
      <c r="K199" s="749" t="s">
        <v>942</v>
      </c>
      <c r="L199" s="752">
        <v>110</v>
      </c>
      <c r="M199" s="752">
        <v>3</v>
      </c>
      <c r="N199" s="753">
        <v>330</v>
      </c>
    </row>
    <row r="200" spans="1:14" ht="14.4" customHeight="1" x14ac:dyDescent="0.3">
      <c r="A200" s="747" t="s">
        <v>579</v>
      </c>
      <c r="B200" s="748" t="s">
        <v>580</v>
      </c>
      <c r="C200" s="749" t="s">
        <v>593</v>
      </c>
      <c r="D200" s="750" t="s">
        <v>594</v>
      </c>
      <c r="E200" s="751">
        <v>50113001</v>
      </c>
      <c r="F200" s="750" t="s">
        <v>616</v>
      </c>
      <c r="G200" s="749" t="s">
        <v>617</v>
      </c>
      <c r="H200" s="749">
        <v>145961</v>
      </c>
      <c r="I200" s="749">
        <v>45961</v>
      </c>
      <c r="J200" s="749" t="s">
        <v>943</v>
      </c>
      <c r="K200" s="749" t="s">
        <v>944</v>
      </c>
      <c r="L200" s="752">
        <v>481.38999999999987</v>
      </c>
      <c r="M200" s="752">
        <v>1</v>
      </c>
      <c r="N200" s="753">
        <v>481.38999999999987</v>
      </c>
    </row>
    <row r="201" spans="1:14" ht="14.4" customHeight="1" x14ac:dyDescent="0.3">
      <c r="A201" s="747" t="s">
        <v>579</v>
      </c>
      <c r="B201" s="748" t="s">
        <v>580</v>
      </c>
      <c r="C201" s="749" t="s">
        <v>593</v>
      </c>
      <c r="D201" s="750" t="s">
        <v>594</v>
      </c>
      <c r="E201" s="751">
        <v>50113001</v>
      </c>
      <c r="F201" s="750" t="s">
        <v>616</v>
      </c>
      <c r="G201" s="749" t="s">
        <v>617</v>
      </c>
      <c r="H201" s="749">
        <v>172564</v>
      </c>
      <c r="I201" s="749">
        <v>72564</v>
      </c>
      <c r="J201" s="749" t="s">
        <v>945</v>
      </c>
      <c r="K201" s="749" t="s">
        <v>946</v>
      </c>
      <c r="L201" s="752">
        <v>475.90500000000003</v>
      </c>
      <c r="M201" s="752">
        <v>6</v>
      </c>
      <c r="N201" s="753">
        <v>2855.4300000000003</v>
      </c>
    </row>
    <row r="202" spans="1:14" ht="14.4" customHeight="1" x14ac:dyDescent="0.3">
      <c r="A202" s="747" t="s">
        <v>579</v>
      </c>
      <c r="B202" s="748" t="s">
        <v>580</v>
      </c>
      <c r="C202" s="749" t="s">
        <v>593</v>
      </c>
      <c r="D202" s="750" t="s">
        <v>594</v>
      </c>
      <c r="E202" s="751">
        <v>50113001</v>
      </c>
      <c r="F202" s="750" t="s">
        <v>616</v>
      </c>
      <c r="G202" s="749" t="s">
        <v>617</v>
      </c>
      <c r="H202" s="749">
        <v>208204</v>
      </c>
      <c r="I202" s="749">
        <v>208204</v>
      </c>
      <c r="J202" s="749" t="s">
        <v>947</v>
      </c>
      <c r="K202" s="749" t="s">
        <v>948</v>
      </c>
      <c r="L202" s="752">
        <v>48.98</v>
      </c>
      <c r="M202" s="752">
        <v>3</v>
      </c>
      <c r="N202" s="753">
        <v>146.94</v>
      </c>
    </row>
    <row r="203" spans="1:14" ht="14.4" customHeight="1" x14ac:dyDescent="0.3">
      <c r="A203" s="747" t="s">
        <v>579</v>
      </c>
      <c r="B203" s="748" t="s">
        <v>580</v>
      </c>
      <c r="C203" s="749" t="s">
        <v>593</v>
      </c>
      <c r="D203" s="750" t="s">
        <v>594</v>
      </c>
      <c r="E203" s="751">
        <v>50113001</v>
      </c>
      <c r="F203" s="750" t="s">
        <v>616</v>
      </c>
      <c r="G203" s="749" t="s">
        <v>628</v>
      </c>
      <c r="H203" s="749">
        <v>158172</v>
      </c>
      <c r="I203" s="749">
        <v>58172</v>
      </c>
      <c r="J203" s="749" t="s">
        <v>949</v>
      </c>
      <c r="K203" s="749" t="s">
        <v>950</v>
      </c>
      <c r="L203" s="752">
        <v>251.78</v>
      </c>
      <c r="M203" s="752">
        <v>1</v>
      </c>
      <c r="N203" s="753">
        <v>251.78</v>
      </c>
    </row>
    <row r="204" spans="1:14" ht="14.4" customHeight="1" x14ac:dyDescent="0.3">
      <c r="A204" s="747" t="s">
        <v>579</v>
      </c>
      <c r="B204" s="748" t="s">
        <v>580</v>
      </c>
      <c r="C204" s="749" t="s">
        <v>593</v>
      </c>
      <c r="D204" s="750" t="s">
        <v>594</v>
      </c>
      <c r="E204" s="751">
        <v>50113001</v>
      </c>
      <c r="F204" s="750" t="s">
        <v>616</v>
      </c>
      <c r="G204" s="749" t="s">
        <v>628</v>
      </c>
      <c r="H204" s="749">
        <v>109709</v>
      </c>
      <c r="I204" s="749">
        <v>9709</v>
      </c>
      <c r="J204" s="749" t="s">
        <v>951</v>
      </c>
      <c r="K204" s="749" t="s">
        <v>952</v>
      </c>
      <c r="L204" s="752">
        <v>74.85928571428569</v>
      </c>
      <c r="M204" s="752">
        <v>56</v>
      </c>
      <c r="N204" s="753">
        <v>4192.119999999999</v>
      </c>
    </row>
    <row r="205" spans="1:14" ht="14.4" customHeight="1" x14ac:dyDescent="0.3">
      <c r="A205" s="747" t="s">
        <v>579</v>
      </c>
      <c r="B205" s="748" t="s">
        <v>580</v>
      </c>
      <c r="C205" s="749" t="s">
        <v>593</v>
      </c>
      <c r="D205" s="750" t="s">
        <v>594</v>
      </c>
      <c r="E205" s="751">
        <v>50113001</v>
      </c>
      <c r="F205" s="750" t="s">
        <v>616</v>
      </c>
      <c r="G205" s="749" t="s">
        <v>617</v>
      </c>
      <c r="H205" s="749">
        <v>194852</v>
      </c>
      <c r="I205" s="749">
        <v>94852</v>
      </c>
      <c r="J205" s="749" t="s">
        <v>953</v>
      </c>
      <c r="K205" s="749" t="s">
        <v>954</v>
      </c>
      <c r="L205" s="752">
        <v>1037.75</v>
      </c>
      <c r="M205" s="752">
        <v>6</v>
      </c>
      <c r="N205" s="753">
        <v>6226.5</v>
      </c>
    </row>
    <row r="206" spans="1:14" ht="14.4" customHeight="1" x14ac:dyDescent="0.3">
      <c r="A206" s="747" t="s">
        <v>579</v>
      </c>
      <c r="B206" s="748" t="s">
        <v>580</v>
      </c>
      <c r="C206" s="749" t="s">
        <v>593</v>
      </c>
      <c r="D206" s="750" t="s">
        <v>594</v>
      </c>
      <c r="E206" s="751">
        <v>50113001</v>
      </c>
      <c r="F206" s="750" t="s">
        <v>616</v>
      </c>
      <c r="G206" s="749" t="s">
        <v>617</v>
      </c>
      <c r="H206" s="749">
        <v>844145</v>
      </c>
      <c r="I206" s="749">
        <v>56350</v>
      </c>
      <c r="J206" s="749" t="s">
        <v>955</v>
      </c>
      <c r="K206" s="749" t="s">
        <v>956</v>
      </c>
      <c r="L206" s="752">
        <v>32.716153846153851</v>
      </c>
      <c r="M206" s="752">
        <v>13</v>
      </c>
      <c r="N206" s="753">
        <v>425.31000000000006</v>
      </c>
    </row>
    <row r="207" spans="1:14" ht="14.4" customHeight="1" x14ac:dyDescent="0.3">
      <c r="A207" s="747" t="s">
        <v>579</v>
      </c>
      <c r="B207" s="748" t="s">
        <v>580</v>
      </c>
      <c r="C207" s="749" t="s">
        <v>593</v>
      </c>
      <c r="D207" s="750" t="s">
        <v>594</v>
      </c>
      <c r="E207" s="751">
        <v>50113001</v>
      </c>
      <c r="F207" s="750" t="s">
        <v>616</v>
      </c>
      <c r="G207" s="749" t="s">
        <v>617</v>
      </c>
      <c r="H207" s="749">
        <v>100610</v>
      </c>
      <c r="I207" s="749">
        <v>610</v>
      </c>
      <c r="J207" s="749" t="s">
        <v>957</v>
      </c>
      <c r="K207" s="749" t="s">
        <v>958</v>
      </c>
      <c r="L207" s="752">
        <v>64.333682347988798</v>
      </c>
      <c r="M207" s="752">
        <v>102</v>
      </c>
      <c r="N207" s="753">
        <v>6562.0355994948577</v>
      </c>
    </row>
    <row r="208" spans="1:14" ht="14.4" customHeight="1" x14ac:dyDescent="0.3">
      <c r="A208" s="747" t="s">
        <v>579</v>
      </c>
      <c r="B208" s="748" t="s">
        <v>580</v>
      </c>
      <c r="C208" s="749" t="s">
        <v>593</v>
      </c>
      <c r="D208" s="750" t="s">
        <v>594</v>
      </c>
      <c r="E208" s="751">
        <v>50113001</v>
      </c>
      <c r="F208" s="750" t="s">
        <v>616</v>
      </c>
      <c r="G208" s="749" t="s">
        <v>617</v>
      </c>
      <c r="H208" s="749">
        <v>100612</v>
      </c>
      <c r="I208" s="749">
        <v>612</v>
      </c>
      <c r="J208" s="749" t="s">
        <v>959</v>
      </c>
      <c r="K208" s="749" t="s">
        <v>960</v>
      </c>
      <c r="L208" s="752">
        <v>60.05773769100734</v>
      </c>
      <c r="M208" s="752">
        <v>27</v>
      </c>
      <c r="N208" s="753">
        <v>1621.5589176571982</v>
      </c>
    </row>
    <row r="209" spans="1:14" ht="14.4" customHeight="1" x14ac:dyDescent="0.3">
      <c r="A209" s="747" t="s">
        <v>579</v>
      </c>
      <c r="B209" s="748" t="s">
        <v>580</v>
      </c>
      <c r="C209" s="749" t="s">
        <v>593</v>
      </c>
      <c r="D209" s="750" t="s">
        <v>594</v>
      </c>
      <c r="E209" s="751">
        <v>50113001</v>
      </c>
      <c r="F209" s="750" t="s">
        <v>616</v>
      </c>
      <c r="G209" s="749" t="s">
        <v>617</v>
      </c>
      <c r="H209" s="749">
        <v>153940</v>
      </c>
      <c r="I209" s="749">
        <v>53940</v>
      </c>
      <c r="J209" s="749" t="s">
        <v>959</v>
      </c>
      <c r="K209" s="749" t="s">
        <v>961</v>
      </c>
      <c r="L209" s="752">
        <v>65.55003830658255</v>
      </c>
      <c r="M209" s="752">
        <v>3</v>
      </c>
      <c r="N209" s="753">
        <v>196.65011491974764</v>
      </c>
    </row>
    <row r="210" spans="1:14" ht="14.4" customHeight="1" x14ac:dyDescent="0.3">
      <c r="A210" s="747" t="s">
        <v>579</v>
      </c>
      <c r="B210" s="748" t="s">
        <v>580</v>
      </c>
      <c r="C210" s="749" t="s">
        <v>593</v>
      </c>
      <c r="D210" s="750" t="s">
        <v>594</v>
      </c>
      <c r="E210" s="751">
        <v>50113001</v>
      </c>
      <c r="F210" s="750" t="s">
        <v>616</v>
      </c>
      <c r="G210" s="749" t="s">
        <v>617</v>
      </c>
      <c r="H210" s="749">
        <v>395294</v>
      </c>
      <c r="I210" s="749">
        <v>180306</v>
      </c>
      <c r="J210" s="749" t="s">
        <v>962</v>
      </c>
      <c r="K210" s="749" t="s">
        <v>963</v>
      </c>
      <c r="L210" s="752">
        <v>175.84000000000003</v>
      </c>
      <c r="M210" s="752">
        <v>1</v>
      </c>
      <c r="N210" s="753">
        <v>175.84000000000003</v>
      </c>
    </row>
    <row r="211" spans="1:14" ht="14.4" customHeight="1" x14ac:dyDescent="0.3">
      <c r="A211" s="747" t="s">
        <v>579</v>
      </c>
      <c r="B211" s="748" t="s">
        <v>580</v>
      </c>
      <c r="C211" s="749" t="s">
        <v>593</v>
      </c>
      <c r="D211" s="750" t="s">
        <v>594</v>
      </c>
      <c r="E211" s="751">
        <v>50113001</v>
      </c>
      <c r="F211" s="750" t="s">
        <v>616</v>
      </c>
      <c r="G211" s="749" t="s">
        <v>617</v>
      </c>
      <c r="H211" s="749">
        <v>114711</v>
      </c>
      <c r="I211" s="749">
        <v>14711</v>
      </c>
      <c r="J211" s="749" t="s">
        <v>964</v>
      </c>
      <c r="K211" s="749" t="s">
        <v>965</v>
      </c>
      <c r="L211" s="752">
        <v>54.728333333333325</v>
      </c>
      <c r="M211" s="752">
        <v>6</v>
      </c>
      <c r="N211" s="753">
        <v>328.36999999999995</v>
      </c>
    </row>
    <row r="212" spans="1:14" ht="14.4" customHeight="1" x14ac:dyDescent="0.3">
      <c r="A212" s="747" t="s">
        <v>579</v>
      </c>
      <c r="B212" s="748" t="s">
        <v>580</v>
      </c>
      <c r="C212" s="749" t="s">
        <v>593</v>
      </c>
      <c r="D212" s="750" t="s">
        <v>594</v>
      </c>
      <c r="E212" s="751">
        <v>50113001</v>
      </c>
      <c r="F212" s="750" t="s">
        <v>616</v>
      </c>
      <c r="G212" s="749" t="s">
        <v>617</v>
      </c>
      <c r="H212" s="749">
        <v>192160</v>
      </c>
      <c r="I212" s="749">
        <v>92160</v>
      </c>
      <c r="J212" s="749" t="s">
        <v>966</v>
      </c>
      <c r="K212" s="749" t="s">
        <v>967</v>
      </c>
      <c r="L212" s="752">
        <v>66.685000000000002</v>
      </c>
      <c r="M212" s="752">
        <v>2</v>
      </c>
      <c r="N212" s="753">
        <v>133.37</v>
      </c>
    </row>
    <row r="213" spans="1:14" ht="14.4" customHeight="1" x14ac:dyDescent="0.3">
      <c r="A213" s="747" t="s">
        <v>579</v>
      </c>
      <c r="B213" s="748" t="s">
        <v>580</v>
      </c>
      <c r="C213" s="749" t="s">
        <v>593</v>
      </c>
      <c r="D213" s="750" t="s">
        <v>594</v>
      </c>
      <c r="E213" s="751">
        <v>50113001</v>
      </c>
      <c r="F213" s="750" t="s">
        <v>616</v>
      </c>
      <c r="G213" s="749" t="s">
        <v>628</v>
      </c>
      <c r="H213" s="749">
        <v>158191</v>
      </c>
      <c r="I213" s="749">
        <v>158191</v>
      </c>
      <c r="J213" s="749" t="s">
        <v>968</v>
      </c>
      <c r="K213" s="749" t="s">
        <v>969</v>
      </c>
      <c r="L213" s="752">
        <v>61.612500000000004</v>
      </c>
      <c r="M213" s="752">
        <v>4</v>
      </c>
      <c r="N213" s="753">
        <v>246.45000000000002</v>
      </c>
    </row>
    <row r="214" spans="1:14" ht="14.4" customHeight="1" x14ac:dyDescent="0.3">
      <c r="A214" s="747" t="s">
        <v>579</v>
      </c>
      <c r="B214" s="748" t="s">
        <v>580</v>
      </c>
      <c r="C214" s="749" t="s">
        <v>593</v>
      </c>
      <c r="D214" s="750" t="s">
        <v>594</v>
      </c>
      <c r="E214" s="751">
        <v>50113001</v>
      </c>
      <c r="F214" s="750" t="s">
        <v>616</v>
      </c>
      <c r="G214" s="749" t="s">
        <v>617</v>
      </c>
      <c r="H214" s="749">
        <v>184360</v>
      </c>
      <c r="I214" s="749">
        <v>84360</v>
      </c>
      <c r="J214" s="749" t="s">
        <v>970</v>
      </c>
      <c r="K214" s="749" t="s">
        <v>971</v>
      </c>
      <c r="L214" s="752">
        <v>131.16000000000008</v>
      </c>
      <c r="M214" s="752">
        <v>1</v>
      </c>
      <c r="N214" s="753">
        <v>131.16000000000008</v>
      </c>
    </row>
    <row r="215" spans="1:14" ht="14.4" customHeight="1" x14ac:dyDescent="0.3">
      <c r="A215" s="747" t="s">
        <v>579</v>
      </c>
      <c r="B215" s="748" t="s">
        <v>580</v>
      </c>
      <c r="C215" s="749" t="s">
        <v>593</v>
      </c>
      <c r="D215" s="750" t="s">
        <v>594</v>
      </c>
      <c r="E215" s="751">
        <v>50113001</v>
      </c>
      <c r="F215" s="750" t="s">
        <v>616</v>
      </c>
      <c r="G215" s="749" t="s">
        <v>617</v>
      </c>
      <c r="H215" s="749">
        <v>131215</v>
      </c>
      <c r="I215" s="749">
        <v>31215</v>
      </c>
      <c r="J215" s="749" t="s">
        <v>972</v>
      </c>
      <c r="K215" s="749" t="s">
        <v>973</v>
      </c>
      <c r="L215" s="752">
        <v>54.938333333333333</v>
      </c>
      <c r="M215" s="752">
        <v>6</v>
      </c>
      <c r="N215" s="753">
        <v>329.63</v>
      </c>
    </row>
    <row r="216" spans="1:14" ht="14.4" customHeight="1" x14ac:dyDescent="0.3">
      <c r="A216" s="747" t="s">
        <v>579</v>
      </c>
      <c r="B216" s="748" t="s">
        <v>580</v>
      </c>
      <c r="C216" s="749" t="s">
        <v>593</v>
      </c>
      <c r="D216" s="750" t="s">
        <v>594</v>
      </c>
      <c r="E216" s="751">
        <v>50113001</v>
      </c>
      <c r="F216" s="750" t="s">
        <v>616</v>
      </c>
      <c r="G216" s="749" t="s">
        <v>617</v>
      </c>
      <c r="H216" s="749">
        <v>131385</v>
      </c>
      <c r="I216" s="749">
        <v>31385</v>
      </c>
      <c r="J216" s="749" t="s">
        <v>972</v>
      </c>
      <c r="K216" s="749" t="s">
        <v>974</v>
      </c>
      <c r="L216" s="752">
        <v>39.229999999999997</v>
      </c>
      <c r="M216" s="752">
        <v>3</v>
      </c>
      <c r="N216" s="753">
        <v>117.69</v>
      </c>
    </row>
    <row r="217" spans="1:14" ht="14.4" customHeight="1" x14ac:dyDescent="0.3">
      <c r="A217" s="747" t="s">
        <v>579</v>
      </c>
      <c r="B217" s="748" t="s">
        <v>580</v>
      </c>
      <c r="C217" s="749" t="s">
        <v>593</v>
      </c>
      <c r="D217" s="750" t="s">
        <v>594</v>
      </c>
      <c r="E217" s="751">
        <v>50113001</v>
      </c>
      <c r="F217" s="750" t="s">
        <v>616</v>
      </c>
      <c r="G217" s="749" t="s">
        <v>617</v>
      </c>
      <c r="H217" s="749">
        <v>148578</v>
      </c>
      <c r="I217" s="749">
        <v>48578</v>
      </c>
      <c r="J217" s="749" t="s">
        <v>975</v>
      </c>
      <c r="K217" s="749" t="s">
        <v>976</v>
      </c>
      <c r="L217" s="752">
        <v>54.980088148528168</v>
      </c>
      <c r="M217" s="752">
        <v>10</v>
      </c>
      <c r="N217" s="753">
        <v>549.80088148528171</v>
      </c>
    </row>
    <row r="218" spans="1:14" ht="14.4" customHeight="1" x14ac:dyDescent="0.3">
      <c r="A218" s="747" t="s">
        <v>579</v>
      </c>
      <c r="B218" s="748" t="s">
        <v>580</v>
      </c>
      <c r="C218" s="749" t="s">
        <v>593</v>
      </c>
      <c r="D218" s="750" t="s">
        <v>594</v>
      </c>
      <c r="E218" s="751">
        <v>50113001</v>
      </c>
      <c r="F218" s="750" t="s">
        <v>616</v>
      </c>
      <c r="G218" s="749" t="s">
        <v>617</v>
      </c>
      <c r="H218" s="749">
        <v>848632</v>
      </c>
      <c r="I218" s="749">
        <v>125315</v>
      </c>
      <c r="J218" s="749" t="s">
        <v>975</v>
      </c>
      <c r="K218" s="749" t="s">
        <v>977</v>
      </c>
      <c r="L218" s="752">
        <v>87.260008938627095</v>
      </c>
      <c r="M218" s="752">
        <v>24</v>
      </c>
      <c r="N218" s="753">
        <v>2094.2402145270503</v>
      </c>
    </row>
    <row r="219" spans="1:14" ht="14.4" customHeight="1" x14ac:dyDescent="0.3">
      <c r="A219" s="747" t="s">
        <v>579</v>
      </c>
      <c r="B219" s="748" t="s">
        <v>580</v>
      </c>
      <c r="C219" s="749" t="s">
        <v>593</v>
      </c>
      <c r="D219" s="750" t="s">
        <v>594</v>
      </c>
      <c r="E219" s="751">
        <v>50113001</v>
      </c>
      <c r="F219" s="750" t="s">
        <v>616</v>
      </c>
      <c r="G219" s="749" t="s">
        <v>617</v>
      </c>
      <c r="H219" s="749">
        <v>191836</v>
      </c>
      <c r="I219" s="749">
        <v>91836</v>
      </c>
      <c r="J219" s="749" t="s">
        <v>978</v>
      </c>
      <c r="K219" s="749" t="s">
        <v>979</v>
      </c>
      <c r="L219" s="752">
        <v>44.812105263157896</v>
      </c>
      <c r="M219" s="752">
        <v>19</v>
      </c>
      <c r="N219" s="753">
        <v>851.43000000000006</v>
      </c>
    </row>
    <row r="220" spans="1:14" ht="14.4" customHeight="1" x14ac:dyDescent="0.3">
      <c r="A220" s="747" t="s">
        <v>579</v>
      </c>
      <c r="B220" s="748" t="s">
        <v>580</v>
      </c>
      <c r="C220" s="749" t="s">
        <v>593</v>
      </c>
      <c r="D220" s="750" t="s">
        <v>594</v>
      </c>
      <c r="E220" s="751">
        <v>50113001</v>
      </c>
      <c r="F220" s="750" t="s">
        <v>616</v>
      </c>
      <c r="G220" s="749" t="s">
        <v>617</v>
      </c>
      <c r="H220" s="749">
        <v>109847</v>
      </c>
      <c r="I220" s="749">
        <v>9847</v>
      </c>
      <c r="J220" s="749" t="s">
        <v>978</v>
      </c>
      <c r="K220" s="749" t="s">
        <v>980</v>
      </c>
      <c r="L220" s="752">
        <v>41.060000000000009</v>
      </c>
      <c r="M220" s="752">
        <v>1</v>
      </c>
      <c r="N220" s="753">
        <v>41.060000000000009</v>
      </c>
    </row>
    <row r="221" spans="1:14" ht="14.4" customHeight="1" x14ac:dyDescent="0.3">
      <c r="A221" s="747" t="s">
        <v>579</v>
      </c>
      <c r="B221" s="748" t="s">
        <v>580</v>
      </c>
      <c r="C221" s="749" t="s">
        <v>593</v>
      </c>
      <c r="D221" s="750" t="s">
        <v>594</v>
      </c>
      <c r="E221" s="751">
        <v>50113001</v>
      </c>
      <c r="F221" s="750" t="s">
        <v>616</v>
      </c>
      <c r="G221" s="749" t="s">
        <v>617</v>
      </c>
      <c r="H221" s="749">
        <v>132083</v>
      </c>
      <c r="I221" s="749">
        <v>32083</v>
      </c>
      <c r="J221" s="749" t="s">
        <v>981</v>
      </c>
      <c r="K221" s="749" t="s">
        <v>982</v>
      </c>
      <c r="L221" s="752">
        <v>28.25</v>
      </c>
      <c r="M221" s="752">
        <v>1</v>
      </c>
      <c r="N221" s="753">
        <v>28.25</v>
      </c>
    </row>
    <row r="222" spans="1:14" ht="14.4" customHeight="1" x14ac:dyDescent="0.3">
      <c r="A222" s="747" t="s">
        <v>579</v>
      </c>
      <c r="B222" s="748" t="s">
        <v>580</v>
      </c>
      <c r="C222" s="749" t="s">
        <v>593</v>
      </c>
      <c r="D222" s="750" t="s">
        <v>594</v>
      </c>
      <c r="E222" s="751">
        <v>50113001</v>
      </c>
      <c r="F222" s="750" t="s">
        <v>616</v>
      </c>
      <c r="G222" s="749" t="s">
        <v>617</v>
      </c>
      <c r="H222" s="749">
        <v>159672</v>
      </c>
      <c r="I222" s="749">
        <v>59672</v>
      </c>
      <c r="J222" s="749" t="s">
        <v>983</v>
      </c>
      <c r="K222" s="749" t="s">
        <v>984</v>
      </c>
      <c r="L222" s="752">
        <v>58.930000000000007</v>
      </c>
      <c r="M222" s="752">
        <v>1</v>
      </c>
      <c r="N222" s="753">
        <v>58.930000000000007</v>
      </c>
    </row>
    <row r="223" spans="1:14" ht="14.4" customHeight="1" x14ac:dyDescent="0.3">
      <c r="A223" s="747" t="s">
        <v>579</v>
      </c>
      <c r="B223" s="748" t="s">
        <v>580</v>
      </c>
      <c r="C223" s="749" t="s">
        <v>593</v>
      </c>
      <c r="D223" s="750" t="s">
        <v>594</v>
      </c>
      <c r="E223" s="751">
        <v>50113001</v>
      </c>
      <c r="F223" s="750" t="s">
        <v>616</v>
      </c>
      <c r="G223" s="749" t="s">
        <v>617</v>
      </c>
      <c r="H223" s="749">
        <v>142776</v>
      </c>
      <c r="I223" s="749">
        <v>42776</v>
      </c>
      <c r="J223" s="749" t="s">
        <v>985</v>
      </c>
      <c r="K223" s="749" t="s">
        <v>986</v>
      </c>
      <c r="L223" s="752">
        <v>87.479999999999947</v>
      </c>
      <c r="M223" s="752">
        <v>1</v>
      </c>
      <c r="N223" s="753">
        <v>87.479999999999947</v>
      </c>
    </row>
    <row r="224" spans="1:14" ht="14.4" customHeight="1" x14ac:dyDescent="0.3">
      <c r="A224" s="747" t="s">
        <v>579</v>
      </c>
      <c r="B224" s="748" t="s">
        <v>580</v>
      </c>
      <c r="C224" s="749" t="s">
        <v>593</v>
      </c>
      <c r="D224" s="750" t="s">
        <v>594</v>
      </c>
      <c r="E224" s="751">
        <v>50113001</v>
      </c>
      <c r="F224" s="750" t="s">
        <v>616</v>
      </c>
      <c r="G224" s="749" t="s">
        <v>617</v>
      </c>
      <c r="H224" s="749">
        <v>215851</v>
      </c>
      <c r="I224" s="749">
        <v>215851</v>
      </c>
      <c r="J224" s="749" t="s">
        <v>987</v>
      </c>
      <c r="K224" s="749" t="s">
        <v>988</v>
      </c>
      <c r="L224" s="752">
        <v>290.43000000000006</v>
      </c>
      <c r="M224" s="752">
        <v>4</v>
      </c>
      <c r="N224" s="753">
        <v>1161.7200000000003</v>
      </c>
    </row>
    <row r="225" spans="1:14" ht="14.4" customHeight="1" x14ac:dyDescent="0.3">
      <c r="A225" s="747" t="s">
        <v>579</v>
      </c>
      <c r="B225" s="748" t="s">
        <v>580</v>
      </c>
      <c r="C225" s="749" t="s">
        <v>593</v>
      </c>
      <c r="D225" s="750" t="s">
        <v>594</v>
      </c>
      <c r="E225" s="751">
        <v>50113001</v>
      </c>
      <c r="F225" s="750" t="s">
        <v>616</v>
      </c>
      <c r="G225" s="749" t="s">
        <v>581</v>
      </c>
      <c r="H225" s="749">
        <v>142755</v>
      </c>
      <c r="I225" s="749">
        <v>42755</v>
      </c>
      <c r="J225" s="749" t="s">
        <v>989</v>
      </c>
      <c r="K225" s="749" t="s">
        <v>990</v>
      </c>
      <c r="L225" s="752">
        <v>591.37</v>
      </c>
      <c r="M225" s="752">
        <v>1</v>
      </c>
      <c r="N225" s="753">
        <v>591.37</v>
      </c>
    </row>
    <row r="226" spans="1:14" ht="14.4" customHeight="1" x14ac:dyDescent="0.3">
      <c r="A226" s="747" t="s">
        <v>579</v>
      </c>
      <c r="B226" s="748" t="s">
        <v>580</v>
      </c>
      <c r="C226" s="749" t="s">
        <v>593</v>
      </c>
      <c r="D226" s="750" t="s">
        <v>594</v>
      </c>
      <c r="E226" s="751">
        <v>50113001</v>
      </c>
      <c r="F226" s="750" t="s">
        <v>616</v>
      </c>
      <c r="G226" s="749" t="s">
        <v>617</v>
      </c>
      <c r="H226" s="749">
        <v>214616</v>
      </c>
      <c r="I226" s="749">
        <v>214616</v>
      </c>
      <c r="J226" s="749" t="s">
        <v>991</v>
      </c>
      <c r="K226" s="749" t="s">
        <v>992</v>
      </c>
      <c r="L226" s="752">
        <v>47.32</v>
      </c>
      <c r="M226" s="752">
        <v>9</v>
      </c>
      <c r="N226" s="753">
        <v>425.88</v>
      </c>
    </row>
    <row r="227" spans="1:14" ht="14.4" customHeight="1" x14ac:dyDescent="0.3">
      <c r="A227" s="747" t="s">
        <v>579</v>
      </c>
      <c r="B227" s="748" t="s">
        <v>580</v>
      </c>
      <c r="C227" s="749" t="s">
        <v>593</v>
      </c>
      <c r="D227" s="750" t="s">
        <v>594</v>
      </c>
      <c r="E227" s="751">
        <v>50113001</v>
      </c>
      <c r="F227" s="750" t="s">
        <v>616</v>
      </c>
      <c r="G227" s="749" t="s">
        <v>581</v>
      </c>
      <c r="H227" s="749">
        <v>159760</v>
      </c>
      <c r="I227" s="749">
        <v>159760</v>
      </c>
      <c r="J227" s="749" t="s">
        <v>993</v>
      </c>
      <c r="K227" s="749" t="s">
        <v>994</v>
      </c>
      <c r="L227" s="752">
        <v>98.44</v>
      </c>
      <c r="M227" s="752">
        <v>1</v>
      </c>
      <c r="N227" s="753">
        <v>98.44</v>
      </c>
    </row>
    <row r="228" spans="1:14" ht="14.4" customHeight="1" x14ac:dyDescent="0.3">
      <c r="A228" s="747" t="s">
        <v>579</v>
      </c>
      <c r="B228" s="748" t="s">
        <v>580</v>
      </c>
      <c r="C228" s="749" t="s">
        <v>593</v>
      </c>
      <c r="D228" s="750" t="s">
        <v>594</v>
      </c>
      <c r="E228" s="751">
        <v>50113001</v>
      </c>
      <c r="F228" s="750" t="s">
        <v>616</v>
      </c>
      <c r="G228" s="749" t="s">
        <v>628</v>
      </c>
      <c r="H228" s="749">
        <v>190958</v>
      </c>
      <c r="I228" s="749">
        <v>190958</v>
      </c>
      <c r="J228" s="749" t="s">
        <v>995</v>
      </c>
      <c r="K228" s="749" t="s">
        <v>686</v>
      </c>
      <c r="L228" s="752">
        <v>164.19</v>
      </c>
      <c r="M228" s="752">
        <v>1</v>
      </c>
      <c r="N228" s="753">
        <v>164.19</v>
      </c>
    </row>
    <row r="229" spans="1:14" ht="14.4" customHeight="1" x14ac:dyDescent="0.3">
      <c r="A229" s="747" t="s">
        <v>579</v>
      </c>
      <c r="B229" s="748" t="s">
        <v>580</v>
      </c>
      <c r="C229" s="749" t="s">
        <v>593</v>
      </c>
      <c r="D229" s="750" t="s">
        <v>594</v>
      </c>
      <c r="E229" s="751">
        <v>50113001</v>
      </c>
      <c r="F229" s="750" t="s">
        <v>616</v>
      </c>
      <c r="G229" s="749" t="s">
        <v>628</v>
      </c>
      <c r="H229" s="749">
        <v>150316</v>
      </c>
      <c r="I229" s="749">
        <v>50316</v>
      </c>
      <c r="J229" s="749" t="s">
        <v>996</v>
      </c>
      <c r="K229" s="749" t="s">
        <v>627</v>
      </c>
      <c r="L229" s="752">
        <v>69.039999999999992</v>
      </c>
      <c r="M229" s="752">
        <v>2</v>
      </c>
      <c r="N229" s="753">
        <v>138.07999999999998</v>
      </c>
    </row>
    <row r="230" spans="1:14" ht="14.4" customHeight="1" x14ac:dyDescent="0.3">
      <c r="A230" s="747" t="s">
        <v>579</v>
      </c>
      <c r="B230" s="748" t="s">
        <v>580</v>
      </c>
      <c r="C230" s="749" t="s">
        <v>593</v>
      </c>
      <c r="D230" s="750" t="s">
        <v>594</v>
      </c>
      <c r="E230" s="751">
        <v>50113001</v>
      </c>
      <c r="F230" s="750" t="s">
        <v>616</v>
      </c>
      <c r="G230" s="749" t="s">
        <v>628</v>
      </c>
      <c r="H230" s="749">
        <v>194361</v>
      </c>
      <c r="I230" s="749">
        <v>194361</v>
      </c>
      <c r="J230" s="749" t="s">
        <v>997</v>
      </c>
      <c r="K230" s="749" t="s">
        <v>998</v>
      </c>
      <c r="L230" s="752">
        <v>1272.1500000000001</v>
      </c>
      <c r="M230" s="752">
        <v>1</v>
      </c>
      <c r="N230" s="753">
        <v>1272.1500000000001</v>
      </c>
    </row>
    <row r="231" spans="1:14" ht="14.4" customHeight="1" x14ac:dyDescent="0.3">
      <c r="A231" s="747" t="s">
        <v>579</v>
      </c>
      <c r="B231" s="748" t="s">
        <v>580</v>
      </c>
      <c r="C231" s="749" t="s">
        <v>593</v>
      </c>
      <c r="D231" s="750" t="s">
        <v>594</v>
      </c>
      <c r="E231" s="751">
        <v>50113001</v>
      </c>
      <c r="F231" s="750" t="s">
        <v>616</v>
      </c>
      <c r="G231" s="749" t="s">
        <v>617</v>
      </c>
      <c r="H231" s="749">
        <v>197864</v>
      </c>
      <c r="I231" s="749">
        <v>97864</v>
      </c>
      <c r="J231" s="749" t="s">
        <v>999</v>
      </c>
      <c r="K231" s="749" t="s">
        <v>1000</v>
      </c>
      <c r="L231" s="752">
        <v>302.52</v>
      </c>
      <c r="M231" s="752">
        <v>1</v>
      </c>
      <c r="N231" s="753">
        <v>302.52</v>
      </c>
    </row>
    <row r="232" spans="1:14" ht="14.4" customHeight="1" x14ac:dyDescent="0.3">
      <c r="A232" s="747" t="s">
        <v>579</v>
      </c>
      <c r="B232" s="748" t="s">
        <v>580</v>
      </c>
      <c r="C232" s="749" t="s">
        <v>593</v>
      </c>
      <c r="D232" s="750" t="s">
        <v>594</v>
      </c>
      <c r="E232" s="751">
        <v>50113001</v>
      </c>
      <c r="F232" s="750" t="s">
        <v>616</v>
      </c>
      <c r="G232" s="749" t="s">
        <v>617</v>
      </c>
      <c r="H232" s="749">
        <v>113808</v>
      </c>
      <c r="I232" s="749">
        <v>13808</v>
      </c>
      <c r="J232" s="749" t="s">
        <v>999</v>
      </c>
      <c r="K232" s="749" t="s">
        <v>1001</v>
      </c>
      <c r="L232" s="752">
        <v>600.9100000000002</v>
      </c>
      <c r="M232" s="752">
        <v>1</v>
      </c>
      <c r="N232" s="753">
        <v>600.9100000000002</v>
      </c>
    </row>
    <row r="233" spans="1:14" ht="14.4" customHeight="1" x14ac:dyDescent="0.3">
      <c r="A233" s="747" t="s">
        <v>579</v>
      </c>
      <c r="B233" s="748" t="s">
        <v>580</v>
      </c>
      <c r="C233" s="749" t="s">
        <v>593</v>
      </c>
      <c r="D233" s="750" t="s">
        <v>594</v>
      </c>
      <c r="E233" s="751">
        <v>50113001</v>
      </c>
      <c r="F233" s="750" t="s">
        <v>616</v>
      </c>
      <c r="G233" s="749" t="s">
        <v>628</v>
      </c>
      <c r="H233" s="749">
        <v>849896</v>
      </c>
      <c r="I233" s="749">
        <v>134281</v>
      </c>
      <c r="J233" s="749" t="s">
        <v>1002</v>
      </c>
      <c r="K233" s="749" t="s">
        <v>1003</v>
      </c>
      <c r="L233" s="752">
        <v>113.75</v>
      </c>
      <c r="M233" s="752">
        <v>1</v>
      </c>
      <c r="N233" s="753">
        <v>113.75</v>
      </c>
    </row>
    <row r="234" spans="1:14" ht="14.4" customHeight="1" x14ac:dyDescent="0.3">
      <c r="A234" s="747" t="s">
        <v>579</v>
      </c>
      <c r="B234" s="748" t="s">
        <v>580</v>
      </c>
      <c r="C234" s="749" t="s">
        <v>593</v>
      </c>
      <c r="D234" s="750" t="s">
        <v>594</v>
      </c>
      <c r="E234" s="751">
        <v>50113001</v>
      </c>
      <c r="F234" s="750" t="s">
        <v>616</v>
      </c>
      <c r="G234" s="749" t="s">
        <v>628</v>
      </c>
      <c r="H234" s="749">
        <v>845237</v>
      </c>
      <c r="I234" s="749">
        <v>125589</v>
      </c>
      <c r="J234" s="749" t="s">
        <v>1004</v>
      </c>
      <c r="K234" s="749" t="s">
        <v>1005</v>
      </c>
      <c r="L234" s="752">
        <v>49.82</v>
      </c>
      <c r="M234" s="752">
        <v>1</v>
      </c>
      <c r="N234" s="753">
        <v>49.82</v>
      </c>
    </row>
    <row r="235" spans="1:14" ht="14.4" customHeight="1" x14ac:dyDescent="0.3">
      <c r="A235" s="747" t="s">
        <v>579</v>
      </c>
      <c r="B235" s="748" t="s">
        <v>580</v>
      </c>
      <c r="C235" s="749" t="s">
        <v>593</v>
      </c>
      <c r="D235" s="750" t="s">
        <v>594</v>
      </c>
      <c r="E235" s="751">
        <v>50113001</v>
      </c>
      <c r="F235" s="750" t="s">
        <v>616</v>
      </c>
      <c r="G235" s="749" t="s">
        <v>628</v>
      </c>
      <c r="H235" s="749">
        <v>214628</v>
      </c>
      <c r="I235" s="749">
        <v>214628</v>
      </c>
      <c r="J235" s="749" t="s">
        <v>1006</v>
      </c>
      <c r="K235" s="749" t="s">
        <v>1007</v>
      </c>
      <c r="L235" s="752">
        <v>70.40000000000002</v>
      </c>
      <c r="M235" s="752">
        <v>1</v>
      </c>
      <c r="N235" s="753">
        <v>70.40000000000002</v>
      </c>
    </row>
    <row r="236" spans="1:14" ht="14.4" customHeight="1" x14ac:dyDescent="0.3">
      <c r="A236" s="747" t="s">
        <v>579</v>
      </c>
      <c r="B236" s="748" t="s">
        <v>580</v>
      </c>
      <c r="C236" s="749" t="s">
        <v>593</v>
      </c>
      <c r="D236" s="750" t="s">
        <v>594</v>
      </c>
      <c r="E236" s="751">
        <v>50113001</v>
      </c>
      <c r="F236" s="750" t="s">
        <v>616</v>
      </c>
      <c r="G236" s="749" t="s">
        <v>617</v>
      </c>
      <c r="H236" s="749">
        <v>191217</v>
      </c>
      <c r="I236" s="749">
        <v>91217</v>
      </c>
      <c r="J236" s="749" t="s">
        <v>1008</v>
      </c>
      <c r="K236" s="749" t="s">
        <v>1009</v>
      </c>
      <c r="L236" s="752">
        <v>80.73</v>
      </c>
      <c r="M236" s="752">
        <v>3</v>
      </c>
      <c r="N236" s="753">
        <v>242.19</v>
      </c>
    </row>
    <row r="237" spans="1:14" ht="14.4" customHeight="1" x14ac:dyDescent="0.3">
      <c r="A237" s="747" t="s">
        <v>579</v>
      </c>
      <c r="B237" s="748" t="s">
        <v>580</v>
      </c>
      <c r="C237" s="749" t="s">
        <v>593</v>
      </c>
      <c r="D237" s="750" t="s">
        <v>594</v>
      </c>
      <c r="E237" s="751">
        <v>50113001</v>
      </c>
      <c r="F237" s="750" t="s">
        <v>616</v>
      </c>
      <c r="G237" s="749" t="s">
        <v>628</v>
      </c>
      <c r="H237" s="749">
        <v>158380</v>
      </c>
      <c r="I237" s="749">
        <v>58380</v>
      </c>
      <c r="J237" s="749" t="s">
        <v>1010</v>
      </c>
      <c r="K237" s="749" t="s">
        <v>1011</v>
      </c>
      <c r="L237" s="752">
        <v>81.249999999999986</v>
      </c>
      <c r="M237" s="752">
        <v>2</v>
      </c>
      <c r="N237" s="753">
        <v>162.49999999999997</v>
      </c>
    </row>
    <row r="238" spans="1:14" ht="14.4" customHeight="1" x14ac:dyDescent="0.3">
      <c r="A238" s="747" t="s">
        <v>579</v>
      </c>
      <c r="B238" s="748" t="s">
        <v>580</v>
      </c>
      <c r="C238" s="749" t="s">
        <v>593</v>
      </c>
      <c r="D238" s="750" t="s">
        <v>594</v>
      </c>
      <c r="E238" s="751">
        <v>50113001</v>
      </c>
      <c r="F238" s="750" t="s">
        <v>616</v>
      </c>
      <c r="G238" s="749" t="s">
        <v>617</v>
      </c>
      <c r="H238" s="749">
        <v>103550</v>
      </c>
      <c r="I238" s="749">
        <v>3550</v>
      </c>
      <c r="J238" s="749" t="s">
        <v>1012</v>
      </c>
      <c r="K238" s="749" t="s">
        <v>1013</v>
      </c>
      <c r="L238" s="752">
        <v>39.859999999999992</v>
      </c>
      <c r="M238" s="752">
        <v>1</v>
      </c>
      <c r="N238" s="753">
        <v>39.859999999999992</v>
      </c>
    </row>
    <row r="239" spans="1:14" ht="14.4" customHeight="1" x14ac:dyDescent="0.3">
      <c r="A239" s="747" t="s">
        <v>579</v>
      </c>
      <c r="B239" s="748" t="s">
        <v>580</v>
      </c>
      <c r="C239" s="749" t="s">
        <v>593</v>
      </c>
      <c r="D239" s="750" t="s">
        <v>594</v>
      </c>
      <c r="E239" s="751">
        <v>50113001</v>
      </c>
      <c r="F239" s="750" t="s">
        <v>616</v>
      </c>
      <c r="G239" s="749" t="s">
        <v>617</v>
      </c>
      <c r="H239" s="749">
        <v>146755</v>
      </c>
      <c r="I239" s="749">
        <v>46755</v>
      </c>
      <c r="J239" s="749" t="s">
        <v>1014</v>
      </c>
      <c r="K239" s="749" t="s">
        <v>1015</v>
      </c>
      <c r="L239" s="752">
        <v>83.669999999999987</v>
      </c>
      <c r="M239" s="752">
        <v>1</v>
      </c>
      <c r="N239" s="753">
        <v>83.669999999999987</v>
      </c>
    </row>
    <row r="240" spans="1:14" ht="14.4" customHeight="1" x14ac:dyDescent="0.3">
      <c r="A240" s="747" t="s">
        <v>579</v>
      </c>
      <c r="B240" s="748" t="s">
        <v>580</v>
      </c>
      <c r="C240" s="749" t="s">
        <v>593</v>
      </c>
      <c r="D240" s="750" t="s">
        <v>594</v>
      </c>
      <c r="E240" s="751">
        <v>50113001</v>
      </c>
      <c r="F240" s="750" t="s">
        <v>616</v>
      </c>
      <c r="G240" s="749" t="s">
        <v>617</v>
      </c>
      <c r="H240" s="749">
        <v>142595</v>
      </c>
      <c r="I240" s="749">
        <v>42595</v>
      </c>
      <c r="J240" s="749" t="s">
        <v>1016</v>
      </c>
      <c r="K240" s="749" t="s">
        <v>1017</v>
      </c>
      <c r="L240" s="752">
        <v>943.76999999999975</v>
      </c>
      <c r="M240" s="752">
        <v>1</v>
      </c>
      <c r="N240" s="753">
        <v>943.76999999999975</v>
      </c>
    </row>
    <row r="241" spans="1:14" ht="14.4" customHeight="1" x14ac:dyDescent="0.3">
      <c r="A241" s="747" t="s">
        <v>579</v>
      </c>
      <c r="B241" s="748" t="s">
        <v>580</v>
      </c>
      <c r="C241" s="749" t="s">
        <v>593</v>
      </c>
      <c r="D241" s="750" t="s">
        <v>594</v>
      </c>
      <c r="E241" s="751">
        <v>50113001</v>
      </c>
      <c r="F241" s="750" t="s">
        <v>616</v>
      </c>
      <c r="G241" s="749" t="s">
        <v>617</v>
      </c>
      <c r="H241" s="749">
        <v>100643</v>
      </c>
      <c r="I241" s="749">
        <v>643</v>
      </c>
      <c r="J241" s="749" t="s">
        <v>1018</v>
      </c>
      <c r="K241" s="749" t="s">
        <v>1019</v>
      </c>
      <c r="L241" s="752">
        <v>53.500000000000014</v>
      </c>
      <c r="M241" s="752">
        <v>2</v>
      </c>
      <c r="N241" s="753">
        <v>107.00000000000003</v>
      </c>
    </row>
    <row r="242" spans="1:14" ht="14.4" customHeight="1" x14ac:dyDescent="0.3">
      <c r="A242" s="747" t="s">
        <v>579</v>
      </c>
      <c r="B242" s="748" t="s">
        <v>580</v>
      </c>
      <c r="C242" s="749" t="s">
        <v>593</v>
      </c>
      <c r="D242" s="750" t="s">
        <v>594</v>
      </c>
      <c r="E242" s="751">
        <v>50113001</v>
      </c>
      <c r="F242" s="750" t="s">
        <v>616</v>
      </c>
      <c r="G242" s="749" t="s">
        <v>617</v>
      </c>
      <c r="H242" s="749">
        <v>158893</v>
      </c>
      <c r="I242" s="749">
        <v>58893</v>
      </c>
      <c r="J242" s="749" t="s">
        <v>1020</v>
      </c>
      <c r="K242" s="749" t="s">
        <v>1021</v>
      </c>
      <c r="L242" s="752">
        <v>160.70999999999995</v>
      </c>
      <c r="M242" s="752">
        <v>1</v>
      </c>
      <c r="N242" s="753">
        <v>160.70999999999995</v>
      </c>
    </row>
    <row r="243" spans="1:14" ht="14.4" customHeight="1" x14ac:dyDescent="0.3">
      <c r="A243" s="747" t="s">
        <v>579</v>
      </c>
      <c r="B243" s="748" t="s">
        <v>580</v>
      </c>
      <c r="C243" s="749" t="s">
        <v>593</v>
      </c>
      <c r="D243" s="750" t="s">
        <v>594</v>
      </c>
      <c r="E243" s="751">
        <v>50113001</v>
      </c>
      <c r="F243" s="750" t="s">
        <v>616</v>
      </c>
      <c r="G243" s="749" t="s">
        <v>617</v>
      </c>
      <c r="H243" s="749">
        <v>130526</v>
      </c>
      <c r="I243" s="749">
        <v>30526</v>
      </c>
      <c r="J243" s="749" t="s">
        <v>1022</v>
      </c>
      <c r="K243" s="749" t="s">
        <v>1023</v>
      </c>
      <c r="L243" s="752">
        <v>328.93</v>
      </c>
      <c r="M243" s="752">
        <v>1</v>
      </c>
      <c r="N243" s="753">
        <v>328.93</v>
      </c>
    </row>
    <row r="244" spans="1:14" ht="14.4" customHeight="1" x14ac:dyDescent="0.3">
      <c r="A244" s="747" t="s">
        <v>579</v>
      </c>
      <c r="B244" s="748" t="s">
        <v>580</v>
      </c>
      <c r="C244" s="749" t="s">
        <v>593</v>
      </c>
      <c r="D244" s="750" t="s">
        <v>594</v>
      </c>
      <c r="E244" s="751">
        <v>50113001</v>
      </c>
      <c r="F244" s="750" t="s">
        <v>616</v>
      </c>
      <c r="G244" s="749" t="s">
        <v>628</v>
      </c>
      <c r="H244" s="749">
        <v>166030</v>
      </c>
      <c r="I244" s="749">
        <v>66030</v>
      </c>
      <c r="J244" s="749" t="s">
        <v>1024</v>
      </c>
      <c r="K244" s="749" t="s">
        <v>1025</v>
      </c>
      <c r="L244" s="752">
        <v>30.134000000000004</v>
      </c>
      <c r="M244" s="752">
        <v>5</v>
      </c>
      <c r="N244" s="753">
        <v>150.67000000000002</v>
      </c>
    </row>
    <row r="245" spans="1:14" ht="14.4" customHeight="1" x14ac:dyDescent="0.3">
      <c r="A245" s="747" t="s">
        <v>579</v>
      </c>
      <c r="B245" s="748" t="s">
        <v>580</v>
      </c>
      <c r="C245" s="749" t="s">
        <v>593</v>
      </c>
      <c r="D245" s="750" t="s">
        <v>594</v>
      </c>
      <c r="E245" s="751">
        <v>50113001</v>
      </c>
      <c r="F245" s="750" t="s">
        <v>616</v>
      </c>
      <c r="G245" s="749" t="s">
        <v>628</v>
      </c>
      <c r="H245" s="749">
        <v>987473</v>
      </c>
      <c r="I245" s="749">
        <v>146894</v>
      </c>
      <c r="J245" s="749" t="s">
        <v>1026</v>
      </c>
      <c r="K245" s="749" t="s">
        <v>1027</v>
      </c>
      <c r="L245" s="752">
        <v>22.09</v>
      </c>
      <c r="M245" s="752">
        <v>3</v>
      </c>
      <c r="N245" s="753">
        <v>66.27</v>
      </c>
    </row>
    <row r="246" spans="1:14" ht="14.4" customHeight="1" x14ac:dyDescent="0.3">
      <c r="A246" s="747" t="s">
        <v>579</v>
      </c>
      <c r="B246" s="748" t="s">
        <v>580</v>
      </c>
      <c r="C246" s="749" t="s">
        <v>593</v>
      </c>
      <c r="D246" s="750" t="s">
        <v>594</v>
      </c>
      <c r="E246" s="751">
        <v>50113001</v>
      </c>
      <c r="F246" s="750" t="s">
        <v>616</v>
      </c>
      <c r="G246" s="749" t="s">
        <v>628</v>
      </c>
      <c r="H246" s="749">
        <v>989453</v>
      </c>
      <c r="I246" s="749">
        <v>146899</v>
      </c>
      <c r="J246" s="749" t="s">
        <v>1026</v>
      </c>
      <c r="K246" s="749" t="s">
        <v>1028</v>
      </c>
      <c r="L246" s="752">
        <v>45.542000000000002</v>
      </c>
      <c r="M246" s="752">
        <v>10</v>
      </c>
      <c r="N246" s="753">
        <v>455.42</v>
      </c>
    </row>
    <row r="247" spans="1:14" ht="14.4" customHeight="1" x14ac:dyDescent="0.3">
      <c r="A247" s="747" t="s">
        <v>579</v>
      </c>
      <c r="B247" s="748" t="s">
        <v>580</v>
      </c>
      <c r="C247" s="749" t="s">
        <v>593</v>
      </c>
      <c r="D247" s="750" t="s">
        <v>594</v>
      </c>
      <c r="E247" s="751">
        <v>50113001</v>
      </c>
      <c r="F247" s="750" t="s">
        <v>616</v>
      </c>
      <c r="G247" s="749" t="s">
        <v>617</v>
      </c>
      <c r="H247" s="749">
        <v>113703</v>
      </c>
      <c r="I247" s="749">
        <v>13703</v>
      </c>
      <c r="J247" s="749" t="s">
        <v>1029</v>
      </c>
      <c r="K247" s="749" t="s">
        <v>1030</v>
      </c>
      <c r="L247" s="752">
        <v>174.40999999999997</v>
      </c>
      <c r="M247" s="752">
        <v>1</v>
      </c>
      <c r="N247" s="753">
        <v>174.40999999999997</v>
      </c>
    </row>
    <row r="248" spans="1:14" ht="14.4" customHeight="1" x14ac:dyDescent="0.3">
      <c r="A248" s="747" t="s">
        <v>579</v>
      </c>
      <c r="B248" s="748" t="s">
        <v>580</v>
      </c>
      <c r="C248" s="749" t="s">
        <v>593</v>
      </c>
      <c r="D248" s="750" t="s">
        <v>594</v>
      </c>
      <c r="E248" s="751">
        <v>50113002</v>
      </c>
      <c r="F248" s="750" t="s">
        <v>1031</v>
      </c>
      <c r="G248" s="749" t="s">
        <v>617</v>
      </c>
      <c r="H248" s="749">
        <v>396920</v>
      </c>
      <c r="I248" s="749">
        <v>100152</v>
      </c>
      <c r="J248" s="749" t="s">
        <v>1032</v>
      </c>
      <c r="K248" s="749" t="s">
        <v>1033</v>
      </c>
      <c r="L248" s="752">
        <v>2777.06</v>
      </c>
      <c r="M248" s="752">
        <v>1</v>
      </c>
      <c r="N248" s="753">
        <v>2777.06</v>
      </c>
    </row>
    <row r="249" spans="1:14" ht="14.4" customHeight="1" x14ac:dyDescent="0.3">
      <c r="A249" s="747" t="s">
        <v>579</v>
      </c>
      <c r="B249" s="748" t="s">
        <v>580</v>
      </c>
      <c r="C249" s="749" t="s">
        <v>593</v>
      </c>
      <c r="D249" s="750" t="s">
        <v>594</v>
      </c>
      <c r="E249" s="751">
        <v>50113002</v>
      </c>
      <c r="F249" s="750" t="s">
        <v>1031</v>
      </c>
      <c r="G249" s="749" t="s">
        <v>617</v>
      </c>
      <c r="H249" s="749">
        <v>149415</v>
      </c>
      <c r="I249" s="749">
        <v>49415</v>
      </c>
      <c r="J249" s="749" t="s">
        <v>1034</v>
      </c>
      <c r="K249" s="749" t="s">
        <v>1035</v>
      </c>
      <c r="L249" s="752">
        <v>1680.58</v>
      </c>
      <c r="M249" s="752">
        <v>3</v>
      </c>
      <c r="N249" s="753">
        <v>5041.74</v>
      </c>
    </row>
    <row r="250" spans="1:14" ht="14.4" customHeight="1" x14ac:dyDescent="0.3">
      <c r="A250" s="747" t="s">
        <v>579</v>
      </c>
      <c r="B250" s="748" t="s">
        <v>580</v>
      </c>
      <c r="C250" s="749" t="s">
        <v>593</v>
      </c>
      <c r="D250" s="750" t="s">
        <v>594</v>
      </c>
      <c r="E250" s="751">
        <v>50113002</v>
      </c>
      <c r="F250" s="750" t="s">
        <v>1031</v>
      </c>
      <c r="G250" s="749" t="s">
        <v>617</v>
      </c>
      <c r="H250" s="749">
        <v>149409</v>
      </c>
      <c r="I250" s="749">
        <v>49409</v>
      </c>
      <c r="J250" s="749" t="s">
        <v>1036</v>
      </c>
      <c r="K250" s="749" t="s">
        <v>1035</v>
      </c>
      <c r="L250" s="752">
        <v>1329.46</v>
      </c>
      <c r="M250" s="752">
        <v>2</v>
      </c>
      <c r="N250" s="753">
        <v>2658.92</v>
      </c>
    </row>
    <row r="251" spans="1:14" ht="14.4" customHeight="1" x14ac:dyDescent="0.3">
      <c r="A251" s="747" t="s">
        <v>579</v>
      </c>
      <c r="B251" s="748" t="s">
        <v>580</v>
      </c>
      <c r="C251" s="749" t="s">
        <v>593</v>
      </c>
      <c r="D251" s="750" t="s">
        <v>594</v>
      </c>
      <c r="E251" s="751">
        <v>50113002</v>
      </c>
      <c r="F251" s="750" t="s">
        <v>1031</v>
      </c>
      <c r="G251" s="749" t="s">
        <v>617</v>
      </c>
      <c r="H251" s="749">
        <v>116337</v>
      </c>
      <c r="I251" s="749">
        <v>16337</v>
      </c>
      <c r="J251" s="749" t="s">
        <v>1037</v>
      </c>
      <c r="K251" s="749" t="s">
        <v>1038</v>
      </c>
      <c r="L251" s="752">
        <v>2062.5000043118844</v>
      </c>
      <c r="M251" s="752">
        <v>5</v>
      </c>
      <c r="N251" s="753">
        <v>10312.500021559423</v>
      </c>
    </row>
    <row r="252" spans="1:14" ht="14.4" customHeight="1" x14ac:dyDescent="0.3">
      <c r="A252" s="747" t="s">
        <v>579</v>
      </c>
      <c r="B252" s="748" t="s">
        <v>580</v>
      </c>
      <c r="C252" s="749" t="s">
        <v>593</v>
      </c>
      <c r="D252" s="750" t="s">
        <v>594</v>
      </c>
      <c r="E252" s="751">
        <v>50113002</v>
      </c>
      <c r="F252" s="750" t="s">
        <v>1031</v>
      </c>
      <c r="G252" s="749" t="s">
        <v>617</v>
      </c>
      <c r="H252" s="749">
        <v>142003</v>
      </c>
      <c r="I252" s="749">
        <v>142003</v>
      </c>
      <c r="J252" s="749" t="s">
        <v>1039</v>
      </c>
      <c r="K252" s="749" t="s">
        <v>1035</v>
      </c>
      <c r="L252" s="752">
        <v>3409.9999999999995</v>
      </c>
      <c r="M252" s="752">
        <v>1</v>
      </c>
      <c r="N252" s="753">
        <v>3409.9999999999995</v>
      </c>
    </row>
    <row r="253" spans="1:14" ht="14.4" customHeight="1" x14ac:dyDescent="0.3">
      <c r="A253" s="747" t="s">
        <v>579</v>
      </c>
      <c r="B253" s="748" t="s">
        <v>580</v>
      </c>
      <c r="C253" s="749" t="s">
        <v>593</v>
      </c>
      <c r="D253" s="750" t="s">
        <v>594</v>
      </c>
      <c r="E253" s="751">
        <v>50113002</v>
      </c>
      <c r="F253" s="750" t="s">
        <v>1031</v>
      </c>
      <c r="G253" s="749" t="s">
        <v>617</v>
      </c>
      <c r="H253" s="749">
        <v>103513</v>
      </c>
      <c r="I253" s="749">
        <v>3513</v>
      </c>
      <c r="J253" s="749" t="s">
        <v>1040</v>
      </c>
      <c r="K253" s="749" t="s">
        <v>1041</v>
      </c>
      <c r="L253" s="752">
        <v>2228.8205267389649</v>
      </c>
      <c r="M253" s="752">
        <v>10</v>
      </c>
      <c r="N253" s="753">
        <v>22288.205267389647</v>
      </c>
    </row>
    <row r="254" spans="1:14" ht="14.4" customHeight="1" x14ac:dyDescent="0.3">
      <c r="A254" s="747" t="s">
        <v>579</v>
      </c>
      <c r="B254" s="748" t="s">
        <v>580</v>
      </c>
      <c r="C254" s="749" t="s">
        <v>593</v>
      </c>
      <c r="D254" s="750" t="s">
        <v>594</v>
      </c>
      <c r="E254" s="751">
        <v>50113002</v>
      </c>
      <c r="F254" s="750" t="s">
        <v>1031</v>
      </c>
      <c r="G254" s="749" t="s">
        <v>617</v>
      </c>
      <c r="H254" s="749">
        <v>397302</v>
      </c>
      <c r="I254" s="749">
        <v>3290</v>
      </c>
      <c r="J254" s="749" t="s">
        <v>1042</v>
      </c>
      <c r="K254" s="749" t="s">
        <v>1043</v>
      </c>
      <c r="L254" s="752">
        <v>1285.9000000000001</v>
      </c>
      <c r="M254" s="752">
        <v>3</v>
      </c>
      <c r="N254" s="753">
        <v>3857.7000000000003</v>
      </c>
    </row>
    <row r="255" spans="1:14" ht="14.4" customHeight="1" x14ac:dyDescent="0.3">
      <c r="A255" s="747" t="s">
        <v>579</v>
      </c>
      <c r="B255" s="748" t="s">
        <v>580</v>
      </c>
      <c r="C255" s="749" t="s">
        <v>593</v>
      </c>
      <c r="D255" s="750" t="s">
        <v>594</v>
      </c>
      <c r="E255" s="751">
        <v>50113002</v>
      </c>
      <c r="F255" s="750" t="s">
        <v>1031</v>
      </c>
      <c r="G255" s="749" t="s">
        <v>617</v>
      </c>
      <c r="H255" s="749">
        <v>103414</v>
      </c>
      <c r="I255" s="749">
        <v>3414</v>
      </c>
      <c r="J255" s="749" t="s">
        <v>1042</v>
      </c>
      <c r="K255" s="749" t="s">
        <v>1041</v>
      </c>
      <c r="L255" s="752">
        <v>2443.189958749067</v>
      </c>
      <c r="M255" s="752">
        <v>93.800000000000011</v>
      </c>
      <c r="N255" s="753">
        <v>229171.21813066251</v>
      </c>
    </row>
    <row r="256" spans="1:14" ht="14.4" customHeight="1" x14ac:dyDescent="0.3">
      <c r="A256" s="747" t="s">
        <v>579</v>
      </c>
      <c r="B256" s="748" t="s">
        <v>580</v>
      </c>
      <c r="C256" s="749" t="s">
        <v>593</v>
      </c>
      <c r="D256" s="750" t="s">
        <v>594</v>
      </c>
      <c r="E256" s="751">
        <v>50113006</v>
      </c>
      <c r="F256" s="750" t="s">
        <v>1044</v>
      </c>
      <c r="G256" s="749" t="s">
        <v>628</v>
      </c>
      <c r="H256" s="749">
        <v>33833</v>
      </c>
      <c r="I256" s="749">
        <v>33833</v>
      </c>
      <c r="J256" s="749" t="s">
        <v>1045</v>
      </c>
      <c r="K256" s="749" t="s">
        <v>1046</v>
      </c>
      <c r="L256" s="752">
        <v>163.66999999999999</v>
      </c>
      <c r="M256" s="752">
        <v>4</v>
      </c>
      <c r="N256" s="753">
        <v>654.67999999999995</v>
      </c>
    </row>
    <row r="257" spans="1:14" ht="14.4" customHeight="1" x14ac:dyDescent="0.3">
      <c r="A257" s="747" t="s">
        <v>579</v>
      </c>
      <c r="B257" s="748" t="s">
        <v>580</v>
      </c>
      <c r="C257" s="749" t="s">
        <v>593</v>
      </c>
      <c r="D257" s="750" t="s">
        <v>594</v>
      </c>
      <c r="E257" s="751">
        <v>50113006</v>
      </c>
      <c r="F257" s="750" t="s">
        <v>1044</v>
      </c>
      <c r="G257" s="749" t="s">
        <v>628</v>
      </c>
      <c r="H257" s="749">
        <v>133340</v>
      </c>
      <c r="I257" s="749">
        <v>33340</v>
      </c>
      <c r="J257" s="749" t="s">
        <v>1047</v>
      </c>
      <c r="K257" s="749" t="s">
        <v>1048</v>
      </c>
      <c r="L257" s="752">
        <v>40.92</v>
      </c>
      <c r="M257" s="752">
        <v>8</v>
      </c>
      <c r="N257" s="753">
        <v>327.36</v>
      </c>
    </row>
    <row r="258" spans="1:14" ht="14.4" customHeight="1" x14ac:dyDescent="0.3">
      <c r="A258" s="747" t="s">
        <v>579</v>
      </c>
      <c r="B258" s="748" t="s">
        <v>580</v>
      </c>
      <c r="C258" s="749" t="s">
        <v>593</v>
      </c>
      <c r="D258" s="750" t="s">
        <v>594</v>
      </c>
      <c r="E258" s="751">
        <v>50113006</v>
      </c>
      <c r="F258" s="750" t="s">
        <v>1044</v>
      </c>
      <c r="G258" s="749" t="s">
        <v>617</v>
      </c>
      <c r="H258" s="749">
        <v>33516</v>
      </c>
      <c r="I258" s="749">
        <v>33516</v>
      </c>
      <c r="J258" s="749" t="s">
        <v>1049</v>
      </c>
      <c r="K258" s="749" t="s">
        <v>753</v>
      </c>
      <c r="L258" s="752">
        <v>30.499999999999996</v>
      </c>
      <c r="M258" s="752">
        <v>6</v>
      </c>
      <c r="N258" s="753">
        <v>182.99999999999997</v>
      </c>
    </row>
    <row r="259" spans="1:14" ht="14.4" customHeight="1" x14ac:dyDescent="0.3">
      <c r="A259" s="747" t="s">
        <v>579</v>
      </c>
      <c r="B259" s="748" t="s">
        <v>580</v>
      </c>
      <c r="C259" s="749" t="s">
        <v>593</v>
      </c>
      <c r="D259" s="750" t="s">
        <v>594</v>
      </c>
      <c r="E259" s="751">
        <v>50113006</v>
      </c>
      <c r="F259" s="750" t="s">
        <v>1044</v>
      </c>
      <c r="G259" s="749" t="s">
        <v>628</v>
      </c>
      <c r="H259" s="749">
        <v>33898</v>
      </c>
      <c r="I259" s="749">
        <v>33898</v>
      </c>
      <c r="J259" s="749" t="s">
        <v>1050</v>
      </c>
      <c r="K259" s="749" t="s">
        <v>1051</v>
      </c>
      <c r="L259" s="752">
        <v>135.6</v>
      </c>
      <c r="M259" s="752">
        <v>7</v>
      </c>
      <c r="N259" s="753">
        <v>949.19999999999993</v>
      </c>
    </row>
    <row r="260" spans="1:14" ht="14.4" customHeight="1" x14ac:dyDescent="0.3">
      <c r="A260" s="747" t="s">
        <v>579</v>
      </c>
      <c r="B260" s="748" t="s">
        <v>580</v>
      </c>
      <c r="C260" s="749" t="s">
        <v>593</v>
      </c>
      <c r="D260" s="750" t="s">
        <v>594</v>
      </c>
      <c r="E260" s="751">
        <v>50113006</v>
      </c>
      <c r="F260" s="750" t="s">
        <v>1044</v>
      </c>
      <c r="G260" s="749" t="s">
        <v>628</v>
      </c>
      <c r="H260" s="749">
        <v>33740</v>
      </c>
      <c r="I260" s="749">
        <v>33740</v>
      </c>
      <c r="J260" s="749" t="s">
        <v>1052</v>
      </c>
      <c r="K260" s="749" t="s">
        <v>1051</v>
      </c>
      <c r="L260" s="752">
        <v>148.96</v>
      </c>
      <c r="M260" s="752">
        <v>1</v>
      </c>
      <c r="N260" s="753">
        <v>148.96</v>
      </c>
    </row>
    <row r="261" spans="1:14" ht="14.4" customHeight="1" x14ac:dyDescent="0.3">
      <c r="A261" s="747" t="s">
        <v>579</v>
      </c>
      <c r="B261" s="748" t="s">
        <v>580</v>
      </c>
      <c r="C261" s="749" t="s">
        <v>593</v>
      </c>
      <c r="D261" s="750" t="s">
        <v>594</v>
      </c>
      <c r="E261" s="751">
        <v>50113006</v>
      </c>
      <c r="F261" s="750" t="s">
        <v>1044</v>
      </c>
      <c r="G261" s="749" t="s">
        <v>628</v>
      </c>
      <c r="H261" s="749">
        <v>846763</v>
      </c>
      <c r="I261" s="749">
        <v>33419</v>
      </c>
      <c r="J261" s="749" t="s">
        <v>1053</v>
      </c>
      <c r="K261" s="749" t="s">
        <v>1051</v>
      </c>
      <c r="L261" s="752">
        <v>135.60000000000002</v>
      </c>
      <c r="M261" s="752">
        <v>9</v>
      </c>
      <c r="N261" s="753">
        <v>1220.4000000000001</v>
      </c>
    </row>
    <row r="262" spans="1:14" ht="14.4" customHeight="1" x14ac:dyDescent="0.3">
      <c r="A262" s="747" t="s">
        <v>579</v>
      </c>
      <c r="B262" s="748" t="s">
        <v>580</v>
      </c>
      <c r="C262" s="749" t="s">
        <v>593</v>
      </c>
      <c r="D262" s="750" t="s">
        <v>594</v>
      </c>
      <c r="E262" s="751">
        <v>50113006</v>
      </c>
      <c r="F262" s="750" t="s">
        <v>1044</v>
      </c>
      <c r="G262" s="749" t="s">
        <v>628</v>
      </c>
      <c r="H262" s="749">
        <v>846765</v>
      </c>
      <c r="I262" s="749">
        <v>33421</v>
      </c>
      <c r="J262" s="749" t="s">
        <v>1054</v>
      </c>
      <c r="K262" s="749" t="s">
        <v>1051</v>
      </c>
      <c r="L262" s="752">
        <v>135.6</v>
      </c>
      <c r="M262" s="752">
        <v>9</v>
      </c>
      <c r="N262" s="753">
        <v>1220.3999999999999</v>
      </c>
    </row>
    <row r="263" spans="1:14" ht="14.4" customHeight="1" x14ac:dyDescent="0.3">
      <c r="A263" s="747" t="s">
        <v>579</v>
      </c>
      <c r="B263" s="748" t="s">
        <v>580</v>
      </c>
      <c r="C263" s="749" t="s">
        <v>593</v>
      </c>
      <c r="D263" s="750" t="s">
        <v>594</v>
      </c>
      <c r="E263" s="751">
        <v>50113006</v>
      </c>
      <c r="F263" s="750" t="s">
        <v>1044</v>
      </c>
      <c r="G263" s="749" t="s">
        <v>628</v>
      </c>
      <c r="H263" s="749">
        <v>33866</v>
      </c>
      <c r="I263" s="749">
        <v>33866</v>
      </c>
      <c r="J263" s="749" t="s">
        <v>1055</v>
      </c>
      <c r="K263" s="749" t="s">
        <v>1051</v>
      </c>
      <c r="L263" s="752">
        <v>135.59999999999997</v>
      </c>
      <c r="M263" s="752">
        <v>2</v>
      </c>
      <c r="N263" s="753">
        <v>271.19999999999993</v>
      </c>
    </row>
    <row r="264" spans="1:14" ht="14.4" customHeight="1" x14ac:dyDescent="0.3">
      <c r="A264" s="747" t="s">
        <v>579</v>
      </c>
      <c r="B264" s="748" t="s">
        <v>580</v>
      </c>
      <c r="C264" s="749" t="s">
        <v>593</v>
      </c>
      <c r="D264" s="750" t="s">
        <v>594</v>
      </c>
      <c r="E264" s="751">
        <v>50113006</v>
      </c>
      <c r="F264" s="750" t="s">
        <v>1044</v>
      </c>
      <c r="G264" s="749" t="s">
        <v>628</v>
      </c>
      <c r="H264" s="749">
        <v>846766</v>
      </c>
      <c r="I264" s="749">
        <v>33420</v>
      </c>
      <c r="J264" s="749" t="s">
        <v>1056</v>
      </c>
      <c r="K264" s="749" t="s">
        <v>1051</v>
      </c>
      <c r="L264" s="752">
        <v>135.59999999999997</v>
      </c>
      <c r="M264" s="752">
        <v>2</v>
      </c>
      <c r="N264" s="753">
        <v>271.19999999999993</v>
      </c>
    </row>
    <row r="265" spans="1:14" ht="14.4" customHeight="1" x14ac:dyDescent="0.3">
      <c r="A265" s="747" t="s">
        <v>579</v>
      </c>
      <c r="B265" s="748" t="s">
        <v>580</v>
      </c>
      <c r="C265" s="749" t="s">
        <v>593</v>
      </c>
      <c r="D265" s="750" t="s">
        <v>594</v>
      </c>
      <c r="E265" s="751">
        <v>50113006</v>
      </c>
      <c r="F265" s="750" t="s">
        <v>1044</v>
      </c>
      <c r="G265" s="749" t="s">
        <v>628</v>
      </c>
      <c r="H265" s="749">
        <v>33751</v>
      </c>
      <c r="I265" s="749">
        <v>33751</v>
      </c>
      <c r="J265" s="749" t="s">
        <v>1057</v>
      </c>
      <c r="K265" s="749" t="s">
        <v>1058</v>
      </c>
      <c r="L265" s="752">
        <v>111.95000000000002</v>
      </c>
      <c r="M265" s="752">
        <v>2</v>
      </c>
      <c r="N265" s="753">
        <v>223.90000000000003</v>
      </c>
    </row>
    <row r="266" spans="1:14" ht="14.4" customHeight="1" x14ac:dyDescent="0.3">
      <c r="A266" s="747" t="s">
        <v>579</v>
      </c>
      <c r="B266" s="748" t="s">
        <v>580</v>
      </c>
      <c r="C266" s="749" t="s">
        <v>593</v>
      </c>
      <c r="D266" s="750" t="s">
        <v>594</v>
      </c>
      <c r="E266" s="751">
        <v>50113006</v>
      </c>
      <c r="F266" s="750" t="s">
        <v>1044</v>
      </c>
      <c r="G266" s="749" t="s">
        <v>628</v>
      </c>
      <c r="H266" s="749">
        <v>395579</v>
      </c>
      <c r="I266" s="749">
        <v>33752</v>
      </c>
      <c r="J266" s="749" t="s">
        <v>1059</v>
      </c>
      <c r="K266" s="749" t="s">
        <v>1060</v>
      </c>
      <c r="L266" s="752">
        <v>111.94999999999999</v>
      </c>
      <c r="M266" s="752">
        <v>3</v>
      </c>
      <c r="N266" s="753">
        <v>335.84999999999997</v>
      </c>
    </row>
    <row r="267" spans="1:14" ht="14.4" customHeight="1" x14ac:dyDescent="0.3">
      <c r="A267" s="747" t="s">
        <v>579</v>
      </c>
      <c r="B267" s="748" t="s">
        <v>580</v>
      </c>
      <c r="C267" s="749" t="s">
        <v>593</v>
      </c>
      <c r="D267" s="750" t="s">
        <v>594</v>
      </c>
      <c r="E267" s="751">
        <v>50113006</v>
      </c>
      <c r="F267" s="750" t="s">
        <v>1044</v>
      </c>
      <c r="G267" s="749" t="s">
        <v>628</v>
      </c>
      <c r="H267" s="749">
        <v>33750</v>
      </c>
      <c r="I267" s="749">
        <v>33750</v>
      </c>
      <c r="J267" s="749" t="s">
        <v>1061</v>
      </c>
      <c r="K267" s="749" t="s">
        <v>1058</v>
      </c>
      <c r="L267" s="752">
        <v>111.95000000000002</v>
      </c>
      <c r="M267" s="752">
        <v>2</v>
      </c>
      <c r="N267" s="753">
        <v>223.90000000000003</v>
      </c>
    </row>
    <row r="268" spans="1:14" ht="14.4" customHeight="1" x14ac:dyDescent="0.3">
      <c r="A268" s="747" t="s">
        <v>579</v>
      </c>
      <c r="B268" s="748" t="s">
        <v>580</v>
      </c>
      <c r="C268" s="749" t="s">
        <v>593</v>
      </c>
      <c r="D268" s="750" t="s">
        <v>594</v>
      </c>
      <c r="E268" s="751">
        <v>50113006</v>
      </c>
      <c r="F268" s="750" t="s">
        <v>1044</v>
      </c>
      <c r="G268" s="749" t="s">
        <v>628</v>
      </c>
      <c r="H268" s="749">
        <v>33859</v>
      </c>
      <c r="I268" s="749">
        <v>33859</v>
      </c>
      <c r="J268" s="749" t="s">
        <v>1062</v>
      </c>
      <c r="K268" s="749" t="s">
        <v>1046</v>
      </c>
      <c r="L268" s="752">
        <v>129.97</v>
      </c>
      <c r="M268" s="752">
        <v>13</v>
      </c>
      <c r="N268" s="753">
        <v>1689.61</v>
      </c>
    </row>
    <row r="269" spans="1:14" ht="14.4" customHeight="1" x14ac:dyDescent="0.3">
      <c r="A269" s="747" t="s">
        <v>579</v>
      </c>
      <c r="B269" s="748" t="s">
        <v>580</v>
      </c>
      <c r="C269" s="749" t="s">
        <v>593</v>
      </c>
      <c r="D269" s="750" t="s">
        <v>594</v>
      </c>
      <c r="E269" s="751">
        <v>50113006</v>
      </c>
      <c r="F269" s="750" t="s">
        <v>1044</v>
      </c>
      <c r="G269" s="749" t="s">
        <v>617</v>
      </c>
      <c r="H269" s="749">
        <v>991213</v>
      </c>
      <c r="I269" s="749">
        <v>0</v>
      </c>
      <c r="J269" s="749" t="s">
        <v>1063</v>
      </c>
      <c r="K269" s="749" t="s">
        <v>581</v>
      </c>
      <c r="L269" s="752">
        <v>84.41</v>
      </c>
      <c r="M269" s="752">
        <v>8</v>
      </c>
      <c r="N269" s="753">
        <v>675.28</v>
      </c>
    </row>
    <row r="270" spans="1:14" ht="14.4" customHeight="1" x14ac:dyDescent="0.3">
      <c r="A270" s="747" t="s">
        <v>579</v>
      </c>
      <c r="B270" s="748" t="s">
        <v>580</v>
      </c>
      <c r="C270" s="749" t="s">
        <v>593</v>
      </c>
      <c r="D270" s="750" t="s">
        <v>594</v>
      </c>
      <c r="E270" s="751">
        <v>50113006</v>
      </c>
      <c r="F270" s="750" t="s">
        <v>1044</v>
      </c>
      <c r="G270" s="749" t="s">
        <v>628</v>
      </c>
      <c r="H270" s="749">
        <v>33527</v>
      </c>
      <c r="I270" s="749">
        <v>33527</v>
      </c>
      <c r="J270" s="749" t="s">
        <v>1064</v>
      </c>
      <c r="K270" s="749" t="s">
        <v>1065</v>
      </c>
      <c r="L270" s="752">
        <v>54.380027823019219</v>
      </c>
      <c r="M270" s="752">
        <v>96</v>
      </c>
      <c r="N270" s="753">
        <v>5220.482671009845</v>
      </c>
    </row>
    <row r="271" spans="1:14" ht="14.4" customHeight="1" x14ac:dyDescent="0.3">
      <c r="A271" s="747" t="s">
        <v>579</v>
      </c>
      <c r="B271" s="748" t="s">
        <v>580</v>
      </c>
      <c r="C271" s="749" t="s">
        <v>593</v>
      </c>
      <c r="D271" s="750" t="s">
        <v>594</v>
      </c>
      <c r="E271" s="751">
        <v>50113006</v>
      </c>
      <c r="F271" s="750" t="s">
        <v>1044</v>
      </c>
      <c r="G271" s="749" t="s">
        <v>617</v>
      </c>
      <c r="H271" s="749">
        <v>217054</v>
      </c>
      <c r="I271" s="749">
        <v>217054</v>
      </c>
      <c r="J271" s="749" t="s">
        <v>1064</v>
      </c>
      <c r="K271" s="749" t="s">
        <v>1066</v>
      </c>
      <c r="L271" s="752">
        <v>1109.0400000000002</v>
      </c>
      <c r="M271" s="752">
        <v>1</v>
      </c>
      <c r="N271" s="753">
        <v>1109.0400000000002</v>
      </c>
    </row>
    <row r="272" spans="1:14" ht="14.4" customHeight="1" x14ac:dyDescent="0.3">
      <c r="A272" s="747" t="s">
        <v>579</v>
      </c>
      <c r="B272" s="748" t="s">
        <v>580</v>
      </c>
      <c r="C272" s="749" t="s">
        <v>593</v>
      </c>
      <c r="D272" s="750" t="s">
        <v>594</v>
      </c>
      <c r="E272" s="751">
        <v>50113006</v>
      </c>
      <c r="F272" s="750" t="s">
        <v>1044</v>
      </c>
      <c r="G272" s="749" t="s">
        <v>628</v>
      </c>
      <c r="H272" s="749">
        <v>33677</v>
      </c>
      <c r="I272" s="749">
        <v>33677</v>
      </c>
      <c r="J272" s="749" t="s">
        <v>1067</v>
      </c>
      <c r="K272" s="749" t="s">
        <v>1068</v>
      </c>
      <c r="L272" s="752">
        <v>274.75</v>
      </c>
      <c r="M272" s="752">
        <v>8</v>
      </c>
      <c r="N272" s="753">
        <v>2198</v>
      </c>
    </row>
    <row r="273" spans="1:14" ht="14.4" customHeight="1" x14ac:dyDescent="0.3">
      <c r="A273" s="747" t="s">
        <v>579</v>
      </c>
      <c r="B273" s="748" t="s">
        <v>580</v>
      </c>
      <c r="C273" s="749" t="s">
        <v>593</v>
      </c>
      <c r="D273" s="750" t="s">
        <v>594</v>
      </c>
      <c r="E273" s="751">
        <v>50113006</v>
      </c>
      <c r="F273" s="750" t="s">
        <v>1044</v>
      </c>
      <c r="G273" s="749" t="s">
        <v>617</v>
      </c>
      <c r="H273" s="749">
        <v>217052</v>
      </c>
      <c r="I273" s="749">
        <v>217052</v>
      </c>
      <c r="J273" s="749" t="s">
        <v>1067</v>
      </c>
      <c r="K273" s="749" t="s">
        <v>1066</v>
      </c>
      <c r="L273" s="752">
        <v>2030.1000000000004</v>
      </c>
      <c r="M273" s="752">
        <v>2</v>
      </c>
      <c r="N273" s="753">
        <v>4060.2000000000007</v>
      </c>
    </row>
    <row r="274" spans="1:14" ht="14.4" customHeight="1" x14ac:dyDescent="0.3">
      <c r="A274" s="747" t="s">
        <v>579</v>
      </c>
      <c r="B274" s="748" t="s">
        <v>580</v>
      </c>
      <c r="C274" s="749" t="s">
        <v>593</v>
      </c>
      <c r="D274" s="750" t="s">
        <v>594</v>
      </c>
      <c r="E274" s="751">
        <v>50113006</v>
      </c>
      <c r="F274" s="750" t="s">
        <v>1044</v>
      </c>
      <c r="G274" s="749" t="s">
        <v>628</v>
      </c>
      <c r="H274" s="749">
        <v>133146</v>
      </c>
      <c r="I274" s="749">
        <v>33530</v>
      </c>
      <c r="J274" s="749" t="s">
        <v>1069</v>
      </c>
      <c r="K274" s="749" t="s">
        <v>1070</v>
      </c>
      <c r="L274" s="752">
        <v>156.49000059601462</v>
      </c>
      <c r="M274" s="752">
        <v>301</v>
      </c>
      <c r="N274" s="753">
        <v>47103.490179400404</v>
      </c>
    </row>
    <row r="275" spans="1:14" ht="14.4" customHeight="1" x14ac:dyDescent="0.3">
      <c r="A275" s="747" t="s">
        <v>579</v>
      </c>
      <c r="B275" s="748" t="s">
        <v>580</v>
      </c>
      <c r="C275" s="749" t="s">
        <v>593</v>
      </c>
      <c r="D275" s="750" t="s">
        <v>594</v>
      </c>
      <c r="E275" s="751">
        <v>50113008</v>
      </c>
      <c r="F275" s="750" t="s">
        <v>1071</v>
      </c>
      <c r="G275" s="749"/>
      <c r="H275" s="749"/>
      <c r="I275" s="749">
        <v>129056</v>
      </c>
      <c r="J275" s="749" t="s">
        <v>1072</v>
      </c>
      <c r="K275" s="749" t="s">
        <v>1073</v>
      </c>
      <c r="L275" s="752">
        <v>2945.800048828125</v>
      </c>
      <c r="M275" s="752">
        <v>1</v>
      </c>
      <c r="N275" s="753">
        <v>2945.800048828125</v>
      </c>
    </row>
    <row r="276" spans="1:14" ht="14.4" customHeight="1" x14ac:dyDescent="0.3">
      <c r="A276" s="747" t="s">
        <v>579</v>
      </c>
      <c r="B276" s="748" t="s">
        <v>580</v>
      </c>
      <c r="C276" s="749" t="s">
        <v>593</v>
      </c>
      <c r="D276" s="750" t="s">
        <v>594</v>
      </c>
      <c r="E276" s="751">
        <v>50113008</v>
      </c>
      <c r="F276" s="750" t="s">
        <v>1071</v>
      </c>
      <c r="G276" s="749"/>
      <c r="H276" s="749"/>
      <c r="I276" s="749">
        <v>6480</v>
      </c>
      <c r="J276" s="749" t="s">
        <v>1074</v>
      </c>
      <c r="K276" s="749" t="s">
        <v>1075</v>
      </c>
      <c r="L276" s="752">
        <v>4305.39990234375</v>
      </c>
      <c r="M276" s="752">
        <v>2</v>
      </c>
      <c r="N276" s="753">
        <v>8610.7998046875</v>
      </c>
    </row>
    <row r="277" spans="1:14" ht="14.4" customHeight="1" x14ac:dyDescent="0.3">
      <c r="A277" s="747" t="s">
        <v>579</v>
      </c>
      <c r="B277" s="748" t="s">
        <v>580</v>
      </c>
      <c r="C277" s="749" t="s">
        <v>593</v>
      </c>
      <c r="D277" s="750" t="s">
        <v>594</v>
      </c>
      <c r="E277" s="751">
        <v>50113013</v>
      </c>
      <c r="F277" s="750" t="s">
        <v>1076</v>
      </c>
      <c r="G277" s="749" t="s">
        <v>628</v>
      </c>
      <c r="H277" s="749">
        <v>194155</v>
      </c>
      <c r="I277" s="749">
        <v>94155</v>
      </c>
      <c r="J277" s="749" t="s">
        <v>1077</v>
      </c>
      <c r="K277" s="749" t="s">
        <v>1078</v>
      </c>
      <c r="L277" s="752">
        <v>322.25288461538469</v>
      </c>
      <c r="M277" s="752">
        <v>15.599999999999998</v>
      </c>
      <c r="N277" s="753">
        <v>5027.1450000000004</v>
      </c>
    </row>
    <row r="278" spans="1:14" ht="14.4" customHeight="1" x14ac:dyDescent="0.3">
      <c r="A278" s="747" t="s">
        <v>579</v>
      </c>
      <c r="B278" s="748" t="s">
        <v>580</v>
      </c>
      <c r="C278" s="749" t="s">
        <v>593</v>
      </c>
      <c r="D278" s="750" t="s">
        <v>594</v>
      </c>
      <c r="E278" s="751">
        <v>50113013</v>
      </c>
      <c r="F278" s="750" t="s">
        <v>1076</v>
      </c>
      <c r="G278" s="749" t="s">
        <v>628</v>
      </c>
      <c r="H278" s="749">
        <v>195147</v>
      </c>
      <c r="I278" s="749">
        <v>195147</v>
      </c>
      <c r="J278" s="749" t="s">
        <v>1079</v>
      </c>
      <c r="K278" s="749" t="s">
        <v>1080</v>
      </c>
      <c r="L278" s="752">
        <v>572.22</v>
      </c>
      <c r="M278" s="752">
        <v>3.5999999999999996</v>
      </c>
      <c r="N278" s="753">
        <v>2059.9919999999997</v>
      </c>
    </row>
    <row r="279" spans="1:14" ht="14.4" customHeight="1" x14ac:dyDescent="0.3">
      <c r="A279" s="747" t="s">
        <v>579</v>
      </c>
      <c r="B279" s="748" t="s">
        <v>580</v>
      </c>
      <c r="C279" s="749" t="s">
        <v>593</v>
      </c>
      <c r="D279" s="750" t="s">
        <v>594</v>
      </c>
      <c r="E279" s="751">
        <v>50113013</v>
      </c>
      <c r="F279" s="750" t="s">
        <v>1076</v>
      </c>
      <c r="G279" s="749" t="s">
        <v>628</v>
      </c>
      <c r="H279" s="749">
        <v>185525</v>
      </c>
      <c r="I279" s="749">
        <v>85525</v>
      </c>
      <c r="J279" s="749" t="s">
        <v>1081</v>
      </c>
      <c r="K279" s="749" t="s">
        <v>1082</v>
      </c>
      <c r="L279" s="752">
        <v>111.31999999999998</v>
      </c>
      <c r="M279" s="752">
        <v>6</v>
      </c>
      <c r="N279" s="753">
        <v>667.91999999999985</v>
      </c>
    </row>
    <row r="280" spans="1:14" ht="14.4" customHeight="1" x14ac:dyDescent="0.3">
      <c r="A280" s="747" t="s">
        <v>579</v>
      </c>
      <c r="B280" s="748" t="s">
        <v>580</v>
      </c>
      <c r="C280" s="749" t="s">
        <v>593</v>
      </c>
      <c r="D280" s="750" t="s">
        <v>594</v>
      </c>
      <c r="E280" s="751">
        <v>50113013</v>
      </c>
      <c r="F280" s="750" t="s">
        <v>1076</v>
      </c>
      <c r="G280" s="749" t="s">
        <v>628</v>
      </c>
      <c r="H280" s="749">
        <v>203097</v>
      </c>
      <c r="I280" s="749">
        <v>203097</v>
      </c>
      <c r="J280" s="749" t="s">
        <v>1083</v>
      </c>
      <c r="K280" s="749" t="s">
        <v>1084</v>
      </c>
      <c r="L280" s="752">
        <v>167.5604200436091</v>
      </c>
      <c r="M280" s="752">
        <v>5</v>
      </c>
      <c r="N280" s="753">
        <v>837.80210021804555</v>
      </c>
    </row>
    <row r="281" spans="1:14" ht="14.4" customHeight="1" x14ac:dyDescent="0.3">
      <c r="A281" s="747" t="s">
        <v>579</v>
      </c>
      <c r="B281" s="748" t="s">
        <v>580</v>
      </c>
      <c r="C281" s="749" t="s">
        <v>593</v>
      </c>
      <c r="D281" s="750" t="s">
        <v>594</v>
      </c>
      <c r="E281" s="751">
        <v>50113013</v>
      </c>
      <c r="F281" s="750" t="s">
        <v>1076</v>
      </c>
      <c r="G281" s="749" t="s">
        <v>617</v>
      </c>
      <c r="H281" s="749">
        <v>172972</v>
      </c>
      <c r="I281" s="749">
        <v>72972</v>
      </c>
      <c r="J281" s="749" t="s">
        <v>1085</v>
      </c>
      <c r="K281" s="749" t="s">
        <v>1086</v>
      </c>
      <c r="L281" s="752">
        <v>181.61925596630761</v>
      </c>
      <c r="M281" s="752">
        <v>427.40000000000049</v>
      </c>
      <c r="N281" s="753">
        <v>77624.069999999963</v>
      </c>
    </row>
    <row r="282" spans="1:14" ht="14.4" customHeight="1" x14ac:dyDescent="0.3">
      <c r="A282" s="747" t="s">
        <v>579</v>
      </c>
      <c r="B282" s="748" t="s">
        <v>580</v>
      </c>
      <c r="C282" s="749" t="s">
        <v>593</v>
      </c>
      <c r="D282" s="750" t="s">
        <v>594</v>
      </c>
      <c r="E282" s="751">
        <v>50113013</v>
      </c>
      <c r="F282" s="750" t="s">
        <v>1076</v>
      </c>
      <c r="G282" s="749" t="s">
        <v>628</v>
      </c>
      <c r="H282" s="749">
        <v>105951</v>
      </c>
      <c r="I282" s="749">
        <v>5951</v>
      </c>
      <c r="J282" s="749" t="s">
        <v>1087</v>
      </c>
      <c r="K282" s="749" t="s">
        <v>1088</v>
      </c>
      <c r="L282" s="752">
        <v>115.02181818181822</v>
      </c>
      <c r="M282" s="752">
        <v>11</v>
      </c>
      <c r="N282" s="753">
        <v>1265.2400000000005</v>
      </c>
    </row>
    <row r="283" spans="1:14" ht="14.4" customHeight="1" x14ac:dyDescent="0.3">
      <c r="A283" s="747" t="s">
        <v>579</v>
      </c>
      <c r="B283" s="748" t="s">
        <v>580</v>
      </c>
      <c r="C283" s="749" t="s">
        <v>593</v>
      </c>
      <c r="D283" s="750" t="s">
        <v>594</v>
      </c>
      <c r="E283" s="751">
        <v>50113013</v>
      </c>
      <c r="F283" s="750" t="s">
        <v>1076</v>
      </c>
      <c r="G283" s="749" t="s">
        <v>628</v>
      </c>
      <c r="H283" s="749">
        <v>183817</v>
      </c>
      <c r="I283" s="749">
        <v>183817</v>
      </c>
      <c r="J283" s="749" t="s">
        <v>1089</v>
      </c>
      <c r="K283" s="749" t="s">
        <v>1090</v>
      </c>
      <c r="L283" s="752">
        <v>944.24586206896561</v>
      </c>
      <c r="M283" s="752">
        <v>17.399999999999999</v>
      </c>
      <c r="N283" s="753">
        <v>16429.878000000001</v>
      </c>
    </row>
    <row r="284" spans="1:14" ht="14.4" customHeight="1" x14ac:dyDescent="0.3">
      <c r="A284" s="747" t="s">
        <v>579</v>
      </c>
      <c r="B284" s="748" t="s">
        <v>580</v>
      </c>
      <c r="C284" s="749" t="s">
        <v>593</v>
      </c>
      <c r="D284" s="750" t="s">
        <v>594</v>
      </c>
      <c r="E284" s="751">
        <v>50113013</v>
      </c>
      <c r="F284" s="750" t="s">
        <v>1076</v>
      </c>
      <c r="G284" s="749" t="s">
        <v>617</v>
      </c>
      <c r="H284" s="749">
        <v>164831</v>
      </c>
      <c r="I284" s="749">
        <v>64831</v>
      </c>
      <c r="J284" s="749" t="s">
        <v>1091</v>
      </c>
      <c r="K284" s="749" t="s">
        <v>1092</v>
      </c>
      <c r="L284" s="752">
        <v>198.87999999999991</v>
      </c>
      <c r="M284" s="752">
        <v>3.4000000000000004</v>
      </c>
      <c r="N284" s="753">
        <v>676.19199999999978</v>
      </c>
    </row>
    <row r="285" spans="1:14" ht="14.4" customHeight="1" x14ac:dyDescent="0.3">
      <c r="A285" s="747" t="s">
        <v>579</v>
      </c>
      <c r="B285" s="748" t="s">
        <v>580</v>
      </c>
      <c r="C285" s="749" t="s">
        <v>593</v>
      </c>
      <c r="D285" s="750" t="s">
        <v>594</v>
      </c>
      <c r="E285" s="751">
        <v>50113013</v>
      </c>
      <c r="F285" s="750" t="s">
        <v>1076</v>
      </c>
      <c r="G285" s="749" t="s">
        <v>617</v>
      </c>
      <c r="H285" s="749">
        <v>183926</v>
      </c>
      <c r="I285" s="749">
        <v>183926</v>
      </c>
      <c r="J285" s="749" t="s">
        <v>1093</v>
      </c>
      <c r="K285" s="749" t="s">
        <v>1090</v>
      </c>
      <c r="L285" s="752">
        <v>140.33680332777811</v>
      </c>
      <c r="M285" s="752">
        <v>96.300000000000239</v>
      </c>
      <c r="N285" s="753">
        <v>13514.434160465067</v>
      </c>
    </row>
    <row r="286" spans="1:14" ht="14.4" customHeight="1" x14ac:dyDescent="0.3">
      <c r="A286" s="747" t="s">
        <v>579</v>
      </c>
      <c r="B286" s="748" t="s">
        <v>580</v>
      </c>
      <c r="C286" s="749" t="s">
        <v>593</v>
      </c>
      <c r="D286" s="750" t="s">
        <v>594</v>
      </c>
      <c r="E286" s="751">
        <v>50113013</v>
      </c>
      <c r="F286" s="750" t="s">
        <v>1076</v>
      </c>
      <c r="G286" s="749" t="s">
        <v>628</v>
      </c>
      <c r="H286" s="749">
        <v>153913</v>
      </c>
      <c r="I286" s="749">
        <v>53913</v>
      </c>
      <c r="J286" s="749" t="s">
        <v>1094</v>
      </c>
      <c r="K286" s="749" t="s">
        <v>1095</v>
      </c>
      <c r="L286" s="752">
        <v>78.34</v>
      </c>
      <c r="M286" s="752">
        <v>2</v>
      </c>
      <c r="N286" s="753">
        <v>156.68</v>
      </c>
    </row>
    <row r="287" spans="1:14" ht="14.4" customHeight="1" x14ac:dyDescent="0.3">
      <c r="A287" s="747" t="s">
        <v>579</v>
      </c>
      <c r="B287" s="748" t="s">
        <v>580</v>
      </c>
      <c r="C287" s="749" t="s">
        <v>593</v>
      </c>
      <c r="D287" s="750" t="s">
        <v>594</v>
      </c>
      <c r="E287" s="751">
        <v>50113013</v>
      </c>
      <c r="F287" s="750" t="s">
        <v>1076</v>
      </c>
      <c r="G287" s="749" t="s">
        <v>628</v>
      </c>
      <c r="H287" s="749">
        <v>111706</v>
      </c>
      <c r="I287" s="749">
        <v>11706</v>
      </c>
      <c r="J287" s="749" t="s">
        <v>1096</v>
      </c>
      <c r="K287" s="749" t="s">
        <v>1097</v>
      </c>
      <c r="L287" s="752">
        <v>233.72</v>
      </c>
      <c r="M287" s="752">
        <v>1</v>
      </c>
      <c r="N287" s="753">
        <v>233.72</v>
      </c>
    </row>
    <row r="288" spans="1:14" ht="14.4" customHeight="1" x14ac:dyDescent="0.3">
      <c r="A288" s="747" t="s">
        <v>579</v>
      </c>
      <c r="B288" s="748" t="s">
        <v>580</v>
      </c>
      <c r="C288" s="749" t="s">
        <v>593</v>
      </c>
      <c r="D288" s="750" t="s">
        <v>594</v>
      </c>
      <c r="E288" s="751">
        <v>50113013</v>
      </c>
      <c r="F288" s="750" t="s">
        <v>1076</v>
      </c>
      <c r="G288" s="749" t="s">
        <v>581</v>
      </c>
      <c r="H288" s="749">
        <v>203855</v>
      </c>
      <c r="I288" s="749">
        <v>203855</v>
      </c>
      <c r="J288" s="749" t="s">
        <v>1098</v>
      </c>
      <c r="K288" s="749" t="s">
        <v>1099</v>
      </c>
      <c r="L288" s="752">
        <v>316.03000000000003</v>
      </c>
      <c r="M288" s="752">
        <v>2.8</v>
      </c>
      <c r="N288" s="753">
        <v>884.88400000000001</v>
      </c>
    </row>
    <row r="289" spans="1:14" ht="14.4" customHeight="1" x14ac:dyDescent="0.3">
      <c r="A289" s="747" t="s">
        <v>579</v>
      </c>
      <c r="B289" s="748" t="s">
        <v>580</v>
      </c>
      <c r="C289" s="749" t="s">
        <v>593</v>
      </c>
      <c r="D289" s="750" t="s">
        <v>594</v>
      </c>
      <c r="E289" s="751">
        <v>50113013</v>
      </c>
      <c r="F289" s="750" t="s">
        <v>1076</v>
      </c>
      <c r="G289" s="749" t="s">
        <v>617</v>
      </c>
      <c r="H289" s="749">
        <v>131654</v>
      </c>
      <c r="I289" s="749">
        <v>131654</v>
      </c>
      <c r="J289" s="749" t="s">
        <v>1100</v>
      </c>
      <c r="K289" s="749" t="s">
        <v>1101</v>
      </c>
      <c r="L289" s="752">
        <v>264</v>
      </c>
      <c r="M289" s="752">
        <v>2.1</v>
      </c>
      <c r="N289" s="753">
        <v>554.4</v>
      </c>
    </row>
    <row r="290" spans="1:14" ht="14.4" customHeight="1" x14ac:dyDescent="0.3">
      <c r="A290" s="747" t="s">
        <v>579</v>
      </c>
      <c r="B290" s="748" t="s">
        <v>580</v>
      </c>
      <c r="C290" s="749" t="s">
        <v>593</v>
      </c>
      <c r="D290" s="750" t="s">
        <v>594</v>
      </c>
      <c r="E290" s="751">
        <v>50113013</v>
      </c>
      <c r="F290" s="750" t="s">
        <v>1076</v>
      </c>
      <c r="G290" s="749" t="s">
        <v>617</v>
      </c>
      <c r="H290" s="749">
        <v>131656</v>
      </c>
      <c r="I290" s="749">
        <v>131656</v>
      </c>
      <c r="J290" s="749" t="s">
        <v>1102</v>
      </c>
      <c r="K290" s="749" t="s">
        <v>1103</v>
      </c>
      <c r="L290" s="752">
        <v>517</v>
      </c>
      <c r="M290" s="752">
        <v>9.9</v>
      </c>
      <c r="N290" s="753">
        <v>5118.3</v>
      </c>
    </row>
    <row r="291" spans="1:14" ht="14.4" customHeight="1" x14ac:dyDescent="0.3">
      <c r="A291" s="747" t="s">
        <v>579</v>
      </c>
      <c r="B291" s="748" t="s">
        <v>580</v>
      </c>
      <c r="C291" s="749" t="s">
        <v>593</v>
      </c>
      <c r="D291" s="750" t="s">
        <v>594</v>
      </c>
      <c r="E291" s="751">
        <v>50113013</v>
      </c>
      <c r="F291" s="750" t="s">
        <v>1076</v>
      </c>
      <c r="G291" s="749" t="s">
        <v>617</v>
      </c>
      <c r="H291" s="749">
        <v>151458</v>
      </c>
      <c r="I291" s="749">
        <v>151458</v>
      </c>
      <c r="J291" s="749" t="s">
        <v>1104</v>
      </c>
      <c r="K291" s="749" t="s">
        <v>1105</v>
      </c>
      <c r="L291" s="752">
        <v>217.8</v>
      </c>
      <c r="M291" s="752">
        <v>2.1</v>
      </c>
      <c r="N291" s="753">
        <v>457.38000000000005</v>
      </c>
    </row>
    <row r="292" spans="1:14" ht="14.4" customHeight="1" x14ac:dyDescent="0.3">
      <c r="A292" s="747" t="s">
        <v>579</v>
      </c>
      <c r="B292" s="748" t="s">
        <v>580</v>
      </c>
      <c r="C292" s="749" t="s">
        <v>593</v>
      </c>
      <c r="D292" s="750" t="s">
        <v>594</v>
      </c>
      <c r="E292" s="751">
        <v>50113013</v>
      </c>
      <c r="F292" s="750" t="s">
        <v>1076</v>
      </c>
      <c r="G292" s="749" t="s">
        <v>617</v>
      </c>
      <c r="H292" s="749">
        <v>115658</v>
      </c>
      <c r="I292" s="749">
        <v>15658</v>
      </c>
      <c r="J292" s="749" t="s">
        <v>1106</v>
      </c>
      <c r="K292" s="749" t="s">
        <v>1107</v>
      </c>
      <c r="L292" s="752">
        <v>58.720000000000006</v>
      </c>
      <c r="M292" s="752">
        <v>4</v>
      </c>
      <c r="N292" s="753">
        <v>234.88000000000002</v>
      </c>
    </row>
    <row r="293" spans="1:14" ht="14.4" customHeight="1" x14ac:dyDescent="0.3">
      <c r="A293" s="747" t="s">
        <v>579</v>
      </c>
      <c r="B293" s="748" t="s">
        <v>580</v>
      </c>
      <c r="C293" s="749" t="s">
        <v>593</v>
      </c>
      <c r="D293" s="750" t="s">
        <v>594</v>
      </c>
      <c r="E293" s="751">
        <v>50113013</v>
      </c>
      <c r="F293" s="750" t="s">
        <v>1076</v>
      </c>
      <c r="G293" s="749" t="s">
        <v>617</v>
      </c>
      <c r="H293" s="749">
        <v>196039</v>
      </c>
      <c r="I293" s="749">
        <v>96039</v>
      </c>
      <c r="J293" s="749" t="s">
        <v>1108</v>
      </c>
      <c r="K293" s="749" t="s">
        <v>1109</v>
      </c>
      <c r="L293" s="752">
        <v>82.9</v>
      </c>
      <c r="M293" s="752">
        <v>1</v>
      </c>
      <c r="N293" s="753">
        <v>82.9</v>
      </c>
    </row>
    <row r="294" spans="1:14" ht="14.4" customHeight="1" x14ac:dyDescent="0.3">
      <c r="A294" s="747" t="s">
        <v>579</v>
      </c>
      <c r="B294" s="748" t="s">
        <v>580</v>
      </c>
      <c r="C294" s="749" t="s">
        <v>593</v>
      </c>
      <c r="D294" s="750" t="s">
        <v>594</v>
      </c>
      <c r="E294" s="751">
        <v>50113013</v>
      </c>
      <c r="F294" s="750" t="s">
        <v>1076</v>
      </c>
      <c r="G294" s="749" t="s">
        <v>617</v>
      </c>
      <c r="H294" s="749">
        <v>162187</v>
      </c>
      <c r="I294" s="749">
        <v>162187</v>
      </c>
      <c r="J294" s="749" t="s">
        <v>1110</v>
      </c>
      <c r="K294" s="749" t="s">
        <v>1111</v>
      </c>
      <c r="L294" s="752">
        <v>286</v>
      </c>
      <c r="M294" s="752">
        <v>6.5</v>
      </c>
      <c r="N294" s="753">
        <v>1859</v>
      </c>
    </row>
    <row r="295" spans="1:14" ht="14.4" customHeight="1" x14ac:dyDescent="0.3">
      <c r="A295" s="747" t="s">
        <v>579</v>
      </c>
      <c r="B295" s="748" t="s">
        <v>580</v>
      </c>
      <c r="C295" s="749" t="s">
        <v>593</v>
      </c>
      <c r="D295" s="750" t="s">
        <v>594</v>
      </c>
      <c r="E295" s="751">
        <v>50113013</v>
      </c>
      <c r="F295" s="750" t="s">
        <v>1076</v>
      </c>
      <c r="G295" s="749" t="s">
        <v>628</v>
      </c>
      <c r="H295" s="749">
        <v>849655</v>
      </c>
      <c r="I295" s="749">
        <v>129836</v>
      </c>
      <c r="J295" s="749" t="s">
        <v>1112</v>
      </c>
      <c r="K295" s="749" t="s">
        <v>1113</v>
      </c>
      <c r="L295" s="752">
        <v>263.59999999999997</v>
      </c>
      <c r="M295" s="752">
        <v>3.3</v>
      </c>
      <c r="N295" s="753">
        <v>869.87999999999988</v>
      </c>
    </row>
    <row r="296" spans="1:14" ht="14.4" customHeight="1" x14ac:dyDescent="0.3">
      <c r="A296" s="747" t="s">
        <v>579</v>
      </c>
      <c r="B296" s="748" t="s">
        <v>580</v>
      </c>
      <c r="C296" s="749" t="s">
        <v>593</v>
      </c>
      <c r="D296" s="750" t="s">
        <v>594</v>
      </c>
      <c r="E296" s="751">
        <v>50113013</v>
      </c>
      <c r="F296" s="750" t="s">
        <v>1076</v>
      </c>
      <c r="G296" s="749" t="s">
        <v>617</v>
      </c>
      <c r="H296" s="749">
        <v>120605</v>
      </c>
      <c r="I296" s="749">
        <v>20605</v>
      </c>
      <c r="J296" s="749" t="s">
        <v>1114</v>
      </c>
      <c r="K296" s="749" t="s">
        <v>1115</v>
      </c>
      <c r="L296" s="752">
        <v>611.32249999999999</v>
      </c>
      <c r="M296" s="752">
        <v>2.4</v>
      </c>
      <c r="N296" s="753">
        <v>1467.174</v>
      </c>
    </row>
    <row r="297" spans="1:14" ht="14.4" customHeight="1" x14ac:dyDescent="0.3">
      <c r="A297" s="747" t="s">
        <v>579</v>
      </c>
      <c r="B297" s="748" t="s">
        <v>580</v>
      </c>
      <c r="C297" s="749" t="s">
        <v>593</v>
      </c>
      <c r="D297" s="750" t="s">
        <v>594</v>
      </c>
      <c r="E297" s="751">
        <v>50113013</v>
      </c>
      <c r="F297" s="750" t="s">
        <v>1076</v>
      </c>
      <c r="G297" s="749" t="s">
        <v>617</v>
      </c>
      <c r="H297" s="749">
        <v>148261</v>
      </c>
      <c r="I297" s="749">
        <v>48261</v>
      </c>
      <c r="J297" s="749" t="s">
        <v>1116</v>
      </c>
      <c r="K297" s="749" t="s">
        <v>1117</v>
      </c>
      <c r="L297" s="752">
        <v>69</v>
      </c>
      <c r="M297" s="752">
        <v>1</v>
      </c>
      <c r="N297" s="753">
        <v>69</v>
      </c>
    </row>
    <row r="298" spans="1:14" ht="14.4" customHeight="1" x14ac:dyDescent="0.3">
      <c r="A298" s="747" t="s">
        <v>579</v>
      </c>
      <c r="B298" s="748" t="s">
        <v>580</v>
      </c>
      <c r="C298" s="749" t="s">
        <v>593</v>
      </c>
      <c r="D298" s="750" t="s">
        <v>594</v>
      </c>
      <c r="E298" s="751">
        <v>50113013</v>
      </c>
      <c r="F298" s="750" t="s">
        <v>1076</v>
      </c>
      <c r="G298" s="749" t="s">
        <v>617</v>
      </c>
      <c r="H298" s="749">
        <v>101066</v>
      </c>
      <c r="I298" s="749">
        <v>1066</v>
      </c>
      <c r="J298" s="749" t="s">
        <v>1116</v>
      </c>
      <c r="K298" s="749" t="s">
        <v>1118</v>
      </c>
      <c r="L298" s="752">
        <v>50.689999999999991</v>
      </c>
      <c r="M298" s="752">
        <v>7</v>
      </c>
      <c r="N298" s="753">
        <v>354.82999999999993</v>
      </c>
    </row>
    <row r="299" spans="1:14" ht="14.4" customHeight="1" x14ac:dyDescent="0.3">
      <c r="A299" s="747" t="s">
        <v>579</v>
      </c>
      <c r="B299" s="748" t="s">
        <v>580</v>
      </c>
      <c r="C299" s="749" t="s">
        <v>593</v>
      </c>
      <c r="D299" s="750" t="s">
        <v>594</v>
      </c>
      <c r="E299" s="751">
        <v>50113013</v>
      </c>
      <c r="F299" s="750" t="s">
        <v>1076</v>
      </c>
      <c r="G299" s="749" t="s">
        <v>617</v>
      </c>
      <c r="H299" s="749">
        <v>207280</v>
      </c>
      <c r="I299" s="749">
        <v>207280</v>
      </c>
      <c r="J299" s="749" t="s">
        <v>1119</v>
      </c>
      <c r="K299" s="749" t="s">
        <v>1120</v>
      </c>
      <c r="L299" s="752">
        <v>109.80000000000001</v>
      </c>
      <c r="M299" s="752">
        <v>4</v>
      </c>
      <c r="N299" s="753">
        <v>439.20000000000005</v>
      </c>
    </row>
    <row r="300" spans="1:14" ht="14.4" customHeight="1" x14ac:dyDescent="0.3">
      <c r="A300" s="747" t="s">
        <v>579</v>
      </c>
      <c r="B300" s="748" t="s">
        <v>580</v>
      </c>
      <c r="C300" s="749" t="s">
        <v>593</v>
      </c>
      <c r="D300" s="750" t="s">
        <v>594</v>
      </c>
      <c r="E300" s="751">
        <v>50113013</v>
      </c>
      <c r="F300" s="750" t="s">
        <v>1076</v>
      </c>
      <c r="G300" s="749" t="s">
        <v>617</v>
      </c>
      <c r="H300" s="749">
        <v>394618</v>
      </c>
      <c r="I300" s="749">
        <v>112786</v>
      </c>
      <c r="J300" s="749" t="s">
        <v>1121</v>
      </c>
      <c r="K300" s="749" t="s">
        <v>1122</v>
      </c>
      <c r="L300" s="752">
        <v>310</v>
      </c>
      <c r="M300" s="752">
        <v>0.8</v>
      </c>
      <c r="N300" s="753">
        <v>248</v>
      </c>
    </row>
    <row r="301" spans="1:14" ht="14.4" customHeight="1" x14ac:dyDescent="0.3">
      <c r="A301" s="747" t="s">
        <v>579</v>
      </c>
      <c r="B301" s="748" t="s">
        <v>580</v>
      </c>
      <c r="C301" s="749" t="s">
        <v>593</v>
      </c>
      <c r="D301" s="750" t="s">
        <v>594</v>
      </c>
      <c r="E301" s="751">
        <v>50113013</v>
      </c>
      <c r="F301" s="750" t="s">
        <v>1076</v>
      </c>
      <c r="G301" s="749" t="s">
        <v>617</v>
      </c>
      <c r="H301" s="749">
        <v>847476</v>
      </c>
      <c r="I301" s="749">
        <v>112782</v>
      </c>
      <c r="J301" s="749" t="s">
        <v>1123</v>
      </c>
      <c r="K301" s="749" t="s">
        <v>1124</v>
      </c>
      <c r="L301" s="752">
        <v>669.25535321100904</v>
      </c>
      <c r="M301" s="752">
        <v>5.45</v>
      </c>
      <c r="N301" s="753">
        <v>3647.4416749999991</v>
      </c>
    </row>
    <row r="302" spans="1:14" ht="14.4" customHeight="1" x14ac:dyDescent="0.3">
      <c r="A302" s="747" t="s">
        <v>579</v>
      </c>
      <c r="B302" s="748" t="s">
        <v>580</v>
      </c>
      <c r="C302" s="749" t="s">
        <v>593</v>
      </c>
      <c r="D302" s="750" t="s">
        <v>594</v>
      </c>
      <c r="E302" s="751">
        <v>50113013</v>
      </c>
      <c r="F302" s="750" t="s">
        <v>1076</v>
      </c>
      <c r="G302" s="749" t="s">
        <v>617</v>
      </c>
      <c r="H302" s="749">
        <v>96414</v>
      </c>
      <c r="I302" s="749">
        <v>96414</v>
      </c>
      <c r="J302" s="749" t="s">
        <v>1125</v>
      </c>
      <c r="K302" s="749" t="s">
        <v>1126</v>
      </c>
      <c r="L302" s="752">
        <v>57.989999999999995</v>
      </c>
      <c r="M302" s="752">
        <v>3.6</v>
      </c>
      <c r="N302" s="753">
        <v>208.76399999999998</v>
      </c>
    </row>
    <row r="303" spans="1:14" ht="14.4" customHeight="1" x14ac:dyDescent="0.3">
      <c r="A303" s="747" t="s">
        <v>579</v>
      </c>
      <c r="B303" s="748" t="s">
        <v>580</v>
      </c>
      <c r="C303" s="749" t="s">
        <v>593</v>
      </c>
      <c r="D303" s="750" t="s">
        <v>594</v>
      </c>
      <c r="E303" s="751">
        <v>50113013</v>
      </c>
      <c r="F303" s="750" t="s">
        <v>1076</v>
      </c>
      <c r="G303" s="749" t="s">
        <v>617</v>
      </c>
      <c r="H303" s="749">
        <v>216199</v>
      </c>
      <c r="I303" s="749">
        <v>216199</v>
      </c>
      <c r="J303" s="749" t="s">
        <v>1127</v>
      </c>
      <c r="K303" s="749" t="s">
        <v>1128</v>
      </c>
      <c r="L303" s="752">
        <v>99.910000000000039</v>
      </c>
      <c r="M303" s="752">
        <v>2</v>
      </c>
      <c r="N303" s="753">
        <v>199.82000000000008</v>
      </c>
    </row>
    <row r="304" spans="1:14" ht="14.4" customHeight="1" x14ac:dyDescent="0.3">
      <c r="A304" s="747" t="s">
        <v>579</v>
      </c>
      <c r="B304" s="748" t="s">
        <v>580</v>
      </c>
      <c r="C304" s="749" t="s">
        <v>593</v>
      </c>
      <c r="D304" s="750" t="s">
        <v>594</v>
      </c>
      <c r="E304" s="751">
        <v>50113013</v>
      </c>
      <c r="F304" s="750" t="s">
        <v>1076</v>
      </c>
      <c r="G304" s="749" t="s">
        <v>617</v>
      </c>
      <c r="H304" s="749">
        <v>216183</v>
      </c>
      <c r="I304" s="749">
        <v>216183</v>
      </c>
      <c r="J304" s="749" t="s">
        <v>1129</v>
      </c>
      <c r="K304" s="749" t="s">
        <v>1130</v>
      </c>
      <c r="L304" s="752">
        <v>251.16</v>
      </c>
      <c r="M304" s="752">
        <v>10</v>
      </c>
      <c r="N304" s="753">
        <v>2511.6</v>
      </c>
    </row>
    <row r="305" spans="1:14" ht="14.4" customHeight="1" x14ac:dyDescent="0.3">
      <c r="A305" s="747" t="s">
        <v>579</v>
      </c>
      <c r="B305" s="748" t="s">
        <v>580</v>
      </c>
      <c r="C305" s="749" t="s">
        <v>593</v>
      </c>
      <c r="D305" s="750" t="s">
        <v>594</v>
      </c>
      <c r="E305" s="751">
        <v>50113013</v>
      </c>
      <c r="F305" s="750" t="s">
        <v>1076</v>
      </c>
      <c r="G305" s="749" t="s">
        <v>628</v>
      </c>
      <c r="H305" s="749">
        <v>197000</v>
      </c>
      <c r="I305" s="749">
        <v>97000</v>
      </c>
      <c r="J305" s="749" t="s">
        <v>1131</v>
      </c>
      <c r="K305" s="749" t="s">
        <v>1132</v>
      </c>
      <c r="L305" s="752">
        <v>22.99400552486188</v>
      </c>
      <c r="M305" s="752">
        <v>362</v>
      </c>
      <c r="N305" s="753">
        <v>8323.83</v>
      </c>
    </row>
    <row r="306" spans="1:14" ht="14.4" customHeight="1" x14ac:dyDescent="0.3">
      <c r="A306" s="747" t="s">
        <v>579</v>
      </c>
      <c r="B306" s="748" t="s">
        <v>580</v>
      </c>
      <c r="C306" s="749" t="s">
        <v>593</v>
      </c>
      <c r="D306" s="750" t="s">
        <v>594</v>
      </c>
      <c r="E306" s="751">
        <v>50113013</v>
      </c>
      <c r="F306" s="750" t="s">
        <v>1076</v>
      </c>
      <c r="G306" s="749" t="s">
        <v>581</v>
      </c>
      <c r="H306" s="749">
        <v>196370</v>
      </c>
      <c r="I306" s="749">
        <v>196370</v>
      </c>
      <c r="J306" s="749" t="s">
        <v>1133</v>
      </c>
      <c r="K306" s="749" t="s">
        <v>1134</v>
      </c>
      <c r="L306" s="752">
        <v>517</v>
      </c>
      <c r="M306" s="752">
        <v>5</v>
      </c>
      <c r="N306" s="753">
        <v>2585</v>
      </c>
    </row>
    <row r="307" spans="1:14" ht="14.4" customHeight="1" x14ac:dyDescent="0.3">
      <c r="A307" s="747" t="s">
        <v>579</v>
      </c>
      <c r="B307" s="748" t="s">
        <v>580</v>
      </c>
      <c r="C307" s="749" t="s">
        <v>593</v>
      </c>
      <c r="D307" s="750" t="s">
        <v>594</v>
      </c>
      <c r="E307" s="751">
        <v>50113013</v>
      </c>
      <c r="F307" s="750" t="s">
        <v>1076</v>
      </c>
      <c r="G307" s="749" t="s">
        <v>628</v>
      </c>
      <c r="H307" s="749">
        <v>113453</v>
      </c>
      <c r="I307" s="749">
        <v>113453</v>
      </c>
      <c r="J307" s="749" t="s">
        <v>1135</v>
      </c>
      <c r="K307" s="749" t="s">
        <v>1136</v>
      </c>
      <c r="L307" s="752">
        <v>459.83639705882348</v>
      </c>
      <c r="M307" s="752">
        <v>81.59999999999998</v>
      </c>
      <c r="N307" s="753">
        <v>37522.649999999987</v>
      </c>
    </row>
    <row r="308" spans="1:14" ht="14.4" customHeight="1" x14ac:dyDescent="0.3">
      <c r="A308" s="747" t="s">
        <v>579</v>
      </c>
      <c r="B308" s="748" t="s">
        <v>580</v>
      </c>
      <c r="C308" s="749" t="s">
        <v>593</v>
      </c>
      <c r="D308" s="750" t="s">
        <v>594</v>
      </c>
      <c r="E308" s="751">
        <v>50113013</v>
      </c>
      <c r="F308" s="750" t="s">
        <v>1076</v>
      </c>
      <c r="G308" s="749" t="s">
        <v>581</v>
      </c>
      <c r="H308" s="749">
        <v>141263</v>
      </c>
      <c r="I308" s="749">
        <v>141263</v>
      </c>
      <c r="J308" s="749" t="s">
        <v>1137</v>
      </c>
      <c r="K308" s="749" t="s">
        <v>1138</v>
      </c>
      <c r="L308" s="752">
        <v>156.70999999999998</v>
      </c>
      <c r="M308" s="752">
        <v>18</v>
      </c>
      <c r="N308" s="753">
        <v>2820.7799999999997</v>
      </c>
    </row>
    <row r="309" spans="1:14" ht="14.4" customHeight="1" x14ac:dyDescent="0.3">
      <c r="A309" s="747" t="s">
        <v>579</v>
      </c>
      <c r="B309" s="748" t="s">
        <v>580</v>
      </c>
      <c r="C309" s="749" t="s">
        <v>593</v>
      </c>
      <c r="D309" s="750" t="s">
        <v>594</v>
      </c>
      <c r="E309" s="751">
        <v>50113013</v>
      </c>
      <c r="F309" s="750" t="s">
        <v>1076</v>
      </c>
      <c r="G309" s="749" t="s">
        <v>581</v>
      </c>
      <c r="H309" s="749">
        <v>201030</v>
      </c>
      <c r="I309" s="749">
        <v>201030</v>
      </c>
      <c r="J309" s="749" t="s">
        <v>1139</v>
      </c>
      <c r="K309" s="749" t="s">
        <v>1140</v>
      </c>
      <c r="L309" s="752">
        <v>26.610000000000003</v>
      </c>
      <c r="M309" s="752">
        <v>71</v>
      </c>
      <c r="N309" s="753">
        <v>1889.3100000000002</v>
      </c>
    </row>
    <row r="310" spans="1:14" ht="14.4" customHeight="1" x14ac:dyDescent="0.3">
      <c r="A310" s="747" t="s">
        <v>579</v>
      </c>
      <c r="B310" s="748" t="s">
        <v>580</v>
      </c>
      <c r="C310" s="749" t="s">
        <v>593</v>
      </c>
      <c r="D310" s="750" t="s">
        <v>594</v>
      </c>
      <c r="E310" s="751">
        <v>50113013</v>
      </c>
      <c r="F310" s="750" t="s">
        <v>1076</v>
      </c>
      <c r="G310" s="749" t="s">
        <v>617</v>
      </c>
      <c r="H310" s="749">
        <v>106264</v>
      </c>
      <c r="I310" s="749">
        <v>6264</v>
      </c>
      <c r="J310" s="749" t="s">
        <v>1141</v>
      </c>
      <c r="K310" s="749" t="s">
        <v>1142</v>
      </c>
      <c r="L310" s="752">
        <v>31.683043478260871</v>
      </c>
      <c r="M310" s="752">
        <v>23</v>
      </c>
      <c r="N310" s="753">
        <v>728.71</v>
      </c>
    </row>
    <row r="311" spans="1:14" ht="14.4" customHeight="1" x14ac:dyDescent="0.3">
      <c r="A311" s="747" t="s">
        <v>579</v>
      </c>
      <c r="B311" s="748" t="s">
        <v>580</v>
      </c>
      <c r="C311" s="749" t="s">
        <v>593</v>
      </c>
      <c r="D311" s="750" t="s">
        <v>594</v>
      </c>
      <c r="E311" s="751">
        <v>50113013</v>
      </c>
      <c r="F311" s="750" t="s">
        <v>1076</v>
      </c>
      <c r="G311" s="749" t="s">
        <v>617</v>
      </c>
      <c r="H311" s="749">
        <v>847759</v>
      </c>
      <c r="I311" s="749">
        <v>142077</v>
      </c>
      <c r="J311" s="749" t="s">
        <v>1143</v>
      </c>
      <c r="K311" s="749" t="s">
        <v>1144</v>
      </c>
      <c r="L311" s="752">
        <v>1732.28</v>
      </c>
      <c r="M311" s="752">
        <v>4.2</v>
      </c>
      <c r="N311" s="753">
        <v>7275.576</v>
      </c>
    </row>
    <row r="312" spans="1:14" ht="14.4" customHeight="1" x14ac:dyDescent="0.3">
      <c r="A312" s="747" t="s">
        <v>579</v>
      </c>
      <c r="B312" s="748" t="s">
        <v>580</v>
      </c>
      <c r="C312" s="749" t="s">
        <v>593</v>
      </c>
      <c r="D312" s="750" t="s">
        <v>594</v>
      </c>
      <c r="E312" s="751">
        <v>50113013</v>
      </c>
      <c r="F312" s="750" t="s">
        <v>1076</v>
      </c>
      <c r="G312" s="749" t="s">
        <v>628</v>
      </c>
      <c r="H312" s="749">
        <v>126127</v>
      </c>
      <c r="I312" s="749">
        <v>26127</v>
      </c>
      <c r="J312" s="749" t="s">
        <v>1145</v>
      </c>
      <c r="K312" s="749" t="s">
        <v>1146</v>
      </c>
      <c r="L312" s="752">
        <v>12344.219077453432</v>
      </c>
      <c r="M312" s="752">
        <v>7.6</v>
      </c>
      <c r="N312" s="753">
        <v>93816.064988646074</v>
      </c>
    </row>
    <row r="313" spans="1:14" ht="14.4" customHeight="1" x14ac:dyDescent="0.3">
      <c r="A313" s="747" t="s">
        <v>579</v>
      </c>
      <c r="B313" s="748" t="s">
        <v>580</v>
      </c>
      <c r="C313" s="749" t="s">
        <v>593</v>
      </c>
      <c r="D313" s="750" t="s">
        <v>594</v>
      </c>
      <c r="E313" s="751">
        <v>50113013</v>
      </c>
      <c r="F313" s="750" t="s">
        <v>1076</v>
      </c>
      <c r="G313" s="749" t="s">
        <v>617</v>
      </c>
      <c r="H313" s="749">
        <v>116600</v>
      </c>
      <c r="I313" s="749">
        <v>16600</v>
      </c>
      <c r="J313" s="749" t="s">
        <v>1147</v>
      </c>
      <c r="K313" s="749" t="s">
        <v>1148</v>
      </c>
      <c r="L313" s="752">
        <v>23.559999999999992</v>
      </c>
      <c r="M313" s="752">
        <v>44</v>
      </c>
      <c r="N313" s="753">
        <v>1036.6399999999996</v>
      </c>
    </row>
    <row r="314" spans="1:14" ht="14.4" customHeight="1" x14ac:dyDescent="0.3">
      <c r="A314" s="747" t="s">
        <v>579</v>
      </c>
      <c r="B314" s="748" t="s">
        <v>580</v>
      </c>
      <c r="C314" s="749" t="s">
        <v>593</v>
      </c>
      <c r="D314" s="750" t="s">
        <v>594</v>
      </c>
      <c r="E314" s="751">
        <v>50113013</v>
      </c>
      <c r="F314" s="750" t="s">
        <v>1076</v>
      </c>
      <c r="G314" s="749" t="s">
        <v>628</v>
      </c>
      <c r="H314" s="749">
        <v>166269</v>
      </c>
      <c r="I314" s="749">
        <v>166269</v>
      </c>
      <c r="J314" s="749" t="s">
        <v>1149</v>
      </c>
      <c r="K314" s="749" t="s">
        <v>1150</v>
      </c>
      <c r="L314" s="752">
        <v>55.588888888888881</v>
      </c>
      <c r="M314" s="752">
        <v>63</v>
      </c>
      <c r="N314" s="753">
        <v>3502.0999999999995</v>
      </c>
    </row>
    <row r="315" spans="1:14" ht="14.4" customHeight="1" x14ac:dyDescent="0.3">
      <c r="A315" s="747" t="s">
        <v>579</v>
      </c>
      <c r="B315" s="748" t="s">
        <v>580</v>
      </c>
      <c r="C315" s="749" t="s">
        <v>593</v>
      </c>
      <c r="D315" s="750" t="s">
        <v>594</v>
      </c>
      <c r="E315" s="751">
        <v>50113013</v>
      </c>
      <c r="F315" s="750" t="s">
        <v>1076</v>
      </c>
      <c r="G315" s="749" t="s">
        <v>617</v>
      </c>
      <c r="H315" s="749">
        <v>201967</v>
      </c>
      <c r="I315" s="749">
        <v>201967</v>
      </c>
      <c r="J315" s="749" t="s">
        <v>1151</v>
      </c>
      <c r="K315" s="749" t="s">
        <v>1101</v>
      </c>
      <c r="L315" s="752">
        <v>294.02999999999997</v>
      </c>
      <c r="M315" s="752">
        <v>7.0000000000000036</v>
      </c>
      <c r="N315" s="753">
        <v>2058.2100000000009</v>
      </c>
    </row>
    <row r="316" spans="1:14" ht="14.4" customHeight="1" x14ac:dyDescent="0.3">
      <c r="A316" s="747" t="s">
        <v>579</v>
      </c>
      <c r="B316" s="748" t="s">
        <v>580</v>
      </c>
      <c r="C316" s="749" t="s">
        <v>593</v>
      </c>
      <c r="D316" s="750" t="s">
        <v>594</v>
      </c>
      <c r="E316" s="751">
        <v>50113013</v>
      </c>
      <c r="F316" s="750" t="s">
        <v>1076</v>
      </c>
      <c r="G316" s="749" t="s">
        <v>581</v>
      </c>
      <c r="H316" s="749">
        <v>147727</v>
      </c>
      <c r="I316" s="749">
        <v>47727</v>
      </c>
      <c r="J316" s="749" t="s">
        <v>1152</v>
      </c>
      <c r="K316" s="749" t="s">
        <v>1107</v>
      </c>
      <c r="L316" s="752">
        <v>126.95000909598127</v>
      </c>
      <c r="M316" s="752">
        <v>2</v>
      </c>
      <c r="N316" s="753">
        <v>253.90001819196254</v>
      </c>
    </row>
    <row r="317" spans="1:14" ht="14.4" customHeight="1" x14ac:dyDescent="0.3">
      <c r="A317" s="747" t="s">
        <v>579</v>
      </c>
      <c r="B317" s="748" t="s">
        <v>580</v>
      </c>
      <c r="C317" s="749" t="s">
        <v>593</v>
      </c>
      <c r="D317" s="750" t="s">
        <v>594</v>
      </c>
      <c r="E317" s="751">
        <v>50113014</v>
      </c>
      <c r="F317" s="750" t="s">
        <v>1153</v>
      </c>
      <c r="G317" s="749" t="s">
        <v>628</v>
      </c>
      <c r="H317" s="749">
        <v>64942</v>
      </c>
      <c r="I317" s="749">
        <v>64942</v>
      </c>
      <c r="J317" s="749" t="s">
        <v>1154</v>
      </c>
      <c r="K317" s="749" t="s">
        <v>1155</v>
      </c>
      <c r="L317" s="752">
        <v>2113.9600000000005</v>
      </c>
      <c r="M317" s="752">
        <v>1</v>
      </c>
      <c r="N317" s="753">
        <v>2113.9600000000005</v>
      </c>
    </row>
    <row r="318" spans="1:14" ht="14.4" customHeight="1" x14ac:dyDescent="0.3">
      <c r="A318" s="747" t="s">
        <v>579</v>
      </c>
      <c r="B318" s="748" t="s">
        <v>580</v>
      </c>
      <c r="C318" s="749" t="s">
        <v>593</v>
      </c>
      <c r="D318" s="750" t="s">
        <v>594</v>
      </c>
      <c r="E318" s="751">
        <v>50113014</v>
      </c>
      <c r="F318" s="750" t="s">
        <v>1153</v>
      </c>
      <c r="G318" s="749" t="s">
        <v>628</v>
      </c>
      <c r="H318" s="749">
        <v>164401</v>
      </c>
      <c r="I318" s="749">
        <v>164401</v>
      </c>
      <c r="J318" s="749" t="s">
        <v>1156</v>
      </c>
      <c r="K318" s="749" t="s">
        <v>1157</v>
      </c>
      <c r="L318" s="752">
        <v>151.21686746987947</v>
      </c>
      <c r="M318" s="752">
        <v>16.600000000000001</v>
      </c>
      <c r="N318" s="753">
        <v>2510.1999999999994</v>
      </c>
    </row>
    <row r="319" spans="1:14" ht="14.4" customHeight="1" x14ac:dyDescent="0.3">
      <c r="A319" s="747" t="s">
        <v>579</v>
      </c>
      <c r="B319" s="748" t="s">
        <v>580</v>
      </c>
      <c r="C319" s="749" t="s">
        <v>593</v>
      </c>
      <c r="D319" s="750" t="s">
        <v>594</v>
      </c>
      <c r="E319" s="751">
        <v>50113014</v>
      </c>
      <c r="F319" s="750" t="s">
        <v>1153</v>
      </c>
      <c r="G319" s="749" t="s">
        <v>628</v>
      </c>
      <c r="H319" s="749">
        <v>164407</v>
      </c>
      <c r="I319" s="749">
        <v>164407</v>
      </c>
      <c r="J319" s="749" t="s">
        <v>1156</v>
      </c>
      <c r="K319" s="749" t="s">
        <v>1158</v>
      </c>
      <c r="L319" s="752">
        <v>299.95121951219517</v>
      </c>
      <c r="M319" s="752">
        <v>4.0999999999999996</v>
      </c>
      <c r="N319" s="753">
        <v>1229.8000000000002</v>
      </c>
    </row>
    <row r="320" spans="1:14" ht="14.4" customHeight="1" x14ac:dyDescent="0.3">
      <c r="A320" s="747" t="s">
        <v>579</v>
      </c>
      <c r="B320" s="748" t="s">
        <v>580</v>
      </c>
      <c r="C320" s="749" t="s">
        <v>593</v>
      </c>
      <c r="D320" s="750" t="s">
        <v>594</v>
      </c>
      <c r="E320" s="751">
        <v>50113014</v>
      </c>
      <c r="F320" s="750" t="s">
        <v>1153</v>
      </c>
      <c r="G320" s="749" t="s">
        <v>617</v>
      </c>
      <c r="H320" s="749">
        <v>116896</v>
      </c>
      <c r="I320" s="749">
        <v>16896</v>
      </c>
      <c r="J320" s="749" t="s">
        <v>1159</v>
      </c>
      <c r="K320" s="749" t="s">
        <v>1160</v>
      </c>
      <c r="L320" s="752">
        <v>108.62999999999998</v>
      </c>
      <c r="M320" s="752">
        <v>1</v>
      </c>
      <c r="N320" s="753">
        <v>108.62999999999998</v>
      </c>
    </row>
    <row r="321" spans="1:14" ht="14.4" customHeight="1" x14ac:dyDescent="0.3">
      <c r="A321" s="747" t="s">
        <v>579</v>
      </c>
      <c r="B321" s="748" t="s">
        <v>580</v>
      </c>
      <c r="C321" s="749" t="s">
        <v>593</v>
      </c>
      <c r="D321" s="750" t="s">
        <v>594</v>
      </c>
      <c r="E321" s="751">
        <v>50113014</v>
      </c>
      <c r="F321" s="750" t="s">
        <v>1153</v>
      </c>
      <c r="G321" s="749" t="s">
        <v>617</v>
      </c>
      <c r="H321" s="749">
        <v>129428</v>
      </c>
      <c r="I321" s="749">
        <v>500720</v>
      </c>
      <c r="J321" s="749" t="s">
        <v>1161</v>
      </c>
      <c r="K321" s="749" t="s">
        <v>1162</v>
      </c>
      <c r="L321" s="752">
        <v>4950</v>
      </c>
      <c r="M321" s="752">
        <v>33</v>
      </c>
      <c r="N321" s="753">
        <v>163350</v>
      </c>
    </row>
    <row r="322" spans="1:14" ht="14.4" customHeight="1" x14ac:dyDescent="0.3">
      <c r="A322" s="747" t="s">
        <v>579</v>
      </c>
      <c r="B322" s="748" t="s">
        <v>580</v>
      </c>
      <c r="C322" s="749" t="s">
        <v>598</v>
      </c>
      <c r="D322" s="750" t="s">
        <v>599</v>
      </c>
      <c r="E322" s="751">
        <v>50113001</v>
      </c>
      <c r="F322" s="750" t="s">
        <v>616</v>
      </c>
      <c r="G322" s="749" t="s">
        <v>617</v>
      </c>
      <c r="H322" s="749">
        <v>846758</v>
      </c>
      <c r="I322" s="749">
        <v>103387</v>
      </c>
      <c r="J322" s="749" t="s">
        <v>618</v>
      </c>
      <c r="K322" s="749" t="s">
        <v>619</v>
      </c>
      <c r="L322" s="752">
        <v>72.964262595118569</v>
      </c>
      <c r="M322" s="752">
        <v>29</v>
      </c>
      <c r="N322" s="753">
        <v>2115.9636152584385</v>
      </c>
    </row>
    <row r="323" spans="1:14" ht="14.4" customHeight="1" x14ac:dyDescent="0.3">
      <c r="A323" s="747" t="s">
        <v>579</v>
      </c>
      <c r="B323" s="748" t="s">
        <v>580</v>
      </c>
      <c r="C323" s="749" t="s">
        <v>598</v>
      </c>
      <c r="D323" s="750" t="s">
        <v>599</v>
      </c>
      <c r="E323" s="751">
        <v>50113001</v>
      </c>
      <c r="F323" s="750" t="s">
        <v>616</v>
      </c>
      <c r="G323" s="749" t="s">
        <v>617</v>
      </c>
      <c r="H323" s="749">
        <v>194959</v>
      </c>
      <c r="I323" s="749">
        <v>94959</v>
      </c>
      <c r="J323" s="749" t="s">
        <v>1163</v>
      </c>
      <c r="K323" s="749" t="s">
        <v>1025</v>
      </c>
      <c r="L323" s="752">
        <v>48.859999999999985</v>
      </c>
      <c r="M323" s="752">
        <v>1</v>
      </c>
      <c r="N323" s="753">
        <v>48.859999999999985</v>
      </c>
    </row>
    <row r="324" spans="1:14" ht="14.4" customHeight="1" x14ac:dyDescent="0.3">
      <c r="A324" s="747" t="s">
        <v>579</v>
      </c>
      <c r="B324" s="748" t="s">
        <v>580</v>
      </c>
      <c r="C324" s="749" t="s">
        <v>598</v>
      </c>
      <c r="D324" s="750" t="s">
        <v>599</v>
      </c>
      <c r="E324" s="751">
        <v>50113001</v>
      </c>
      <c r="F324" s="750" t="s">
        <v>616</v>
      </c>
      <c r="G324" s="749" t="s">
        <v>617</v>
      </c>
      <c r="H324" s="749">
        <v>194958</v>
      </c>
      <c r="I324" s="749">
        <v>94958</v>
      </c>
      <c r="J324" s="749" t="s">
        <v>1164</v>
      </c>
      <c r="K324" s="749" t="s">
        <v>1165</v>
      </c>
      <c r="L324" s="752">
        <v>40.989999999999995</v>
      </c>
      <c r="M324" s="752">
        <v>4</v>
      </c>
      <c r="N324" s="753">
        <v>163.95999999999998</v>
      </c>
    </row>
    <row r="325" spans="1:14" ht="14.4" customHeight="1" x14ac:dyDescent="0.3">
      <c r="A325" s="747" t="s">
        <v>579</v>
      </c>
      <c r="B325" s="748" t="s">
        <v>580</v>
      </c>
      <c r="C325" s="749" t="s">
        <v>598</v>
      </c>
      <c r="D325" s="750" t="s">
        <v>599</v>
      </c>
      <c r="E325" s="751">
        <v>50113001</v>
      </c>
      <c r="F325" s="750" t="s">
        <v>616</v>
      </c>
      <c r="G325" s="749" t="s">
        <v>628</v>
      </c>
      <c r="H325" s="749">
        <v>176710</v>
      </c>
      <c r="I325" s="749">
        <v>76710</v>
      </c>
      <c r="J325" s="749" t="s">
        <v>1166</v>
      </c>
      <c r="K325" s="749" t="s">
        <v>1167</v>
      </c>
      <c r="L325" s="752">
        <v>145.02000000000004</v>
      </c>
      <c r="M325" s="752">
        <v>1</v>
      </c>
      <c r="N325" s="753">
        <v>145.02000000000004</v>
      </c>
    </row>
    <row r="326" spans="1:14" ht="14.4" customHeight="1" x14ac:dyDescent="0.3">
      <c r="A326" s="747" t="s">
        <v>579</v>
      </c>
      <c r="B326" s="748" t="s">
        <v>580</v>
      </c>
      <c r="C326" s="749" t="s">
        <v>598</v>
      </c>
      <c r="D326" s="750" t="s">
        <v>599</v>
      </c>
      <c r="E326" s="751">
        <v>50113001</v>
      </c>
      <c r="F326" s="750" t="s">
        <v>616</v>
      </c>
      <c r="G326" s="749" t="s">
        <v>628</v>
      </c>
      <c r="H326" s="749">
        <v>164788</v>
      </c>
      <c r="I326" s="749">
        <v>64788</v>
      </c>
      <c r="J326" s="749" t="s">
        <v>1168</v>
      </c>
      <c r="K326" s="749" t="s">
        <v>686</v>
      </c>
      <c r="L326" s="752">
        <v>75.959999999999994</v>
      </c>
      <c r="M326" s="752">
        <v>1</v>
      </c>
      <c r="N326" s="753">
        <v>75.959999999999994</v>
      </c>
    </row>
    <row r="327" spans="1:14" ht="14.4" customHeight="1" x14ac:dyDescent="0.3">
      <c r="A327" s="747" t="s">
        <v>579</v>
      </c>
      <c r="B327" s="748" t="s">
        <v>580</v>
      </c>
      <c r="C327" s="749" t="s">
        <v>598</v>
      </c>
      <c r="D327" s="750" t="s">
        <v>599</v>
      </c>
      <c r="E327" s="751">
        <v>50113001</v>
      </c>
      <c r="F327" s="750" t="s">
        <v>616</v>
      </c>
      <c r="G327" s="749" t="s">
        <v>617</v>
      </c>
      <c r="H327" s="749">
        <v>192729</v>
      </c>
      <c r="I327" s="749">
        <v>92729</v>
      </c>
      <c r="J327" s="749" t="s">
        <v>1169</v>
      </c>
      <c r="K327" s="749" t="s">
        <v>1170</v>
      </c>
      <c r="L327" s="752">
        <v>48.53</v>
      </c>
      <c r="M327" s="752">
        <v>12</v>
      </c>
      <c r="N327" s="753">
        <v>582.36</v>
      </c>
    </row>
    <row r="328" spans="1:14" ht="14.4" customHeight="1" x14ac:dyDescent="0.3">
      <c r="A328" s="747" t="s">
        <v>579</v>
      </c>
      <c r="B328" s="748" t="s">
        <v>580</v>
      </c>
      <c r="C328" s="749" t="s">
        <v>598</v>
      </c>
      <c r="D328" s="750" t="s">
        <v>599</v>
      </c>
      <c r="E328" s="751">
        <v>50113001</v>
      </c>
      <c r="F328" s="750" t="s">
        <v>616</v>
      </c>
      <c r="G328" s="749" t="s">
        <v>617</v>
      </c>
      <c r="H328" s="749">
        <v>176064</v>
      </c>
      <c r="I328" s="749">
        <v>76064</v>
      </c>
      <c r="J328" s="749" t="s">
        <v>620</v>
      </c>
      <c r="K328" s="749" t="s">
        <v>621</v>
      </c>
      <c r="L328" s="752">
        <v>71.137939247245086</v>
      </c>
      <c r="M328" s="752">
        <v>1</v>
      </c>
      <c r="N328" s="753">
        <v>71.137939247245086</v>
      </c>
    </row>
    <row r="329" spans="1:14" ht="14.4" customHeight="1" x14ac:dyDescent="0.3">
      <c r="A329" s="747" t="s">
        <v>579</v>
      </c>
      <c r="B329" s="748" t="s">
        <v>580</v>
      </c>
      <c r="C329" s="749" t="s">
        <v>598</v>
      </c>
      <c r="D329" s="750" t="s">
        <v>599</v>
      </c>
      <c r="E329" s="751">
        <v>50113001</v>
      </c>
      <c r="F329" s="750" t="s">
        <v>616</v>
      </c>
      <c r="G329" s="749" t="s">
        <v>617</v>
      </c>
      <c r="H329" s="749">
        <v>197323</v>
      </c>
      <c r="I329" s="749">
        <v>197323</v>
      </c>
      <c r="J329" s="749" t="s">
        <v>622</v>
      </c>
      <c r="K329" s="749" t="s">
        <v>623</v>
      </c>
      <c r="L329" s="752">
        <v>1360.49</v>
      </c>
      <c r="M329" s="752">
        <v>1</v>
      </c>
      <c r="N329" s="753">
        <v>1360.49</v>
      </c>
    </row>
    <row r="330" spans="1:14" ht="14.4" customHeight="1" x14ac:dyDescent="0.3">
      <c r="A330" s="747" t="s">
        <v>579</v>
      </c>
      <c r="B330" s="748" t="s">
        <v>580</v>
      </c>
      <c r="C330" s="749" t="s">
        <v>598</v>
      </c>
      <c r="D330" s="750" t="s">
        <v>599</v>
      </c>
      <c r="E330" s="751">
        <v>50113001</v>
      </c>
      <c r="F330" s="750" t="s">
        <v>616</v>
      </c>
      <c r="G330" s="749" t="s">
        <v>617</v>
      </c>
      <c r="H330" s="749">
        <v>100362</v>
      </c>
      <c r="I330" s="749">
        <v>362</v>
      </c>
      <c r="J330" s="749" t="s">
        <v>624</v>
      </c>
      <c r="K330" s="749" t="s">
        <v>625</v>
      </c>
      <c r="L330" s="752">
        <v>86.861666666666679</v>
      </c>
      <c r="M330" s="752">
        <v>6</v>
      </c>
      <c r="N330" s="753">
        <v>521.17000000000007</v>
      </c>
    </row>
    <row r="331" spans="1:14" ht="14.4" customHeight="1" x14ac:dyDescent="0.3">
      <c r="A331" s="747" t="s">
        <v>579</v>
      </c>
      <c r="B331" s="748" t="s">
        <v>580</v>
      </c>
      <c r="C331" s="749" t="s">
        <v>598</v>
      </c>
      <c r="D331" s="750" t="s">
        <v>599</v>
      </c>
      <c r="E331" s="751">
        <v>50113001</v>
      </c>
      <c r="F331" s="750" t="s">
        <v>616</v>
      </c>
      <c r="G331" s="749" t="s">
        <v>617</v>
      </c>
      <c r="H331" s="749">
        <v>845008</v>
      </c>
      <c r="I331" s="749">
        <v>107806</v>
      </c>
      <c r="J331" s="749" t="s">
        <v>626</v>
      </c>
      <c r="K331" s="749" t="s">
        <v>627</v>
      </c>
      <c r="L331" s="752">
        <v>60.425833333333344</v>
      </c>
      <c r="M331" s="752">
        <v>24</v>
      </c>
      <c r="N331" s="753">
        <v>1450.2200000000003</v>
      </c>
    </row>
    <row r="332" spans="1:14" ht="14.4" customHeight="1" x14ac:dyDescent="0.3">
      <c r="A332" s="747" t="s">
        <v>579</v>
      </c>
      <c r="B332" s="748" t="s">
        <v>580</v>
      </c>
      <c r="C332" s="749" t="s">
        <v>598</v>
      </c>
      <c r="D332" s="750" t="s">
        <v>599</v>
      </c>
      <c r="E332" s="751">
        <v>50113001</v>
      </c>
      <c r="F332" s="750" t="s">
        <v>616</v>
      </c>
      <c r="G332" s="749" t="s">
        <v>617</v>
      </c>
      <c r="H332" s="749">
        <v>153200</v>
      </c>
      <c r="I332" s="749">
        <v>53200</v>
      </c>
      <c r="J332" s="749" t="s">
        <v>1171</v>
      </c>
      <c r="K332" s="749" t="s">
        <v>1172</v>
      </c>
      <c r="L332" s="752">
        <v>41.29</v>
      </c>
      <c r="M332" s="752">
        <v>12</v>
      </c>
      <c r="N332" s="753">
        <v>495.47999999999996</v>
      </c>
    </row>
    <row r="333" spans="1:14" ht="14.4" customHeight="1" x14ac:dyDescent="0.3">
      <c r="A333" s="747" t="s">
        <v>579</v>
      </c>
      <c r="B333" s="748" t="s">
        <v>580</v>
      </c>
      <c r="C333" s="749" t="s">
        <v>598</v>
      </c>
      <c r="D333" s="750" t="s">
        <v>599</v>
      </c>
      <c r="E333" s="751">
        <v>50113001</v>
      </c>
      <c r="F333" s="750" t="s">
        <v>616</v>
      </c>
      <c r="G333" s="749" t="s">
        <v>617</v>
      </c>
      <c r="H333" s="749">
        <v>176954</v>
      </c>
      <c r="I333" s="749">
        <v>176954</v>
      </c>
      <c r="J333" s="749" t="s">
        <v>634</v>
      </c>
      <c r="K333" s="749" t="s">
        <v>635</v>
      </c>
      <c r="L333" s="752">
        <v>94.97037499999999</v>
      </c>
      <c r="M333" s="752">
        <v>8</v>
      </c>
      <c r="N333" s="753">
        <v>759.76299999999992</v>
      </c>
    </row>
    <row r="334" spans="1:14" ht="14.4" customHeight="1" x14ac:dyDescent="0.3">
      <c r="A334" s="747" t="s">
        <v>579</v>
      </c>
      <c r="B334" s="748" t="s">
        <v>580</v>
      </c>
      <c r="C334" s="749" t="s">
        <v>598</v>
      </c>
      <c r="D334" s="750" t="s">
        <v>599</v>
      </c>
      <c r="E334" s="751">
        <v>50113001</v>
      </c>
      <c r="F334" s="750" t="s">
        <v>616</v>
      </c>
      <c r="G334" s="749" t="s">
        <v>617</v>
      </c>
      <c r="H334" s="749">
        <v>167547</v>
      </c>
      <c r="I334" s="749">
        <v>67547</v>
      </c>
      <c r="J334" s="749" t="s">
        <v>636</v>
      </c>
      <c r="K334" s="749" t="s">
        <v>637</v>
      </c>
      <c r="L334" s="752">
        <v>46.813333333333333</v>
      </c>
      <c r="M334" s="752">
        <v>18</v>
      </c>
      <c r="N334" s="753">
        <v>842.64</v>
      </c>
    </row>
    <row r="335" spans="1:14" ht="14.4" customHeight="1" x14ac:dyDescent="0.3">
      <c r="A335" s="747" t="s">
        <v>579</v>
      </c>
      <c r="B335" s="748" t="s">
        <v>580</v>
      </c>
      <c r="C335" s="749" t="s">
        <v>598</v>
      </c>
      <c r="D335" s="750" t="s">
        <v>599</v>
      </c>
      <c r="E335" s="751">
        <v>50113001</v>
      </c>
      <c r="F335" s="750" t="s">
        <v>616</v>
      </c>
      <c r="G335" s="749" t="s">
        <v>628</v>
      </c>
      <c r="H335" s="749">
        <v>127263</v>
      </c>
      <c r="I335" s="749">
        <v>127263</v>
      </c>
      <c r="J335" s="749" t="s">
        <v>638</v>
      </c>
      <c r="K335" s="749" t="s">
        <v>639</v>
      </c>
      <c r="L335" s="752">
        <v>63.81</v>
      </c>
      <c r="M335" s="752">
        <v>3</v>
      </c>
      <c r="N335" s="753">
        <v>191.43</v>
      </c>
    </row>
    <row r="336" spans="1:14" ht="14.4" customHeight="1" x14ac:dyDescent="0.3">
      <c r="A336" s="747" t="s">
        <v>579</v>
      </c>
      <c r="B336" s="748" t="s">
        <v>580</v>
      </c>
      <c r="C336" s="749" t="s">
        <v>598</v>
      </c>
      <c r="D336" s="750" t="s">
        <v>599</v>
      </c>
      <c r="E336" s="751">
        <v>50113001</v>
      </c>
      <c r="F336" s="750" t="s">
        <v>616</v>
      </c>
      <c r="G336" s="749" t="s">
        <v>617</v>
      </c>
      <c r="H336" s="749">
        <v>194916</v>
      </c>
      <c r="I336" s="749">
        <v>94916</v>
      </c>
      <c r="J336" s="749" t="s">
        <v>1173</v>
      </c>
      <c r="K336" s="749" t="s">
        <v>1174</v>
      </c>
      <c r="L336" s="752">
        <v>85.75</v>
      </c>
      <c r="M336" s="752">
        <v>4</v>
      </c>
      <c r="N336" s="753">
        <v>343</v>
      </c>
    </row>
    <row r="337" spans="1:14" ht="14.4" customHeight="1" x14ac:dyDescent="0.3">
      <c r="A337" s="747" t="s">
        <v>579</v>
      </c>
      <c r="B337" s="748" t="s">
        <v>580</v>
      </c>
      <c r="C337" s="749" t="s">
        <v>598</v>
      </c>
      <c r="D337" s="750" t="s">
        <v>599</v>
      </c>
      <c r="E337" s="751">
        <v>50113001</v>
      </c>
      <c r="F337" s="750" t="s">
        <v>616</v>
      </c>
      <c r="G337" s="749" t="s">
        <v>581</v>
      </c>
      <c r="H337" s="749">
        <v>194918</v>
      </c>
      <c r="I337" s="749">
        <v>94918</v>
      </c>
      <c r="J337" s="749" t="s">
        <v>1173</v>
      </c>
      <c r="K337" s="749" t="s">
        <v>1175</v>
      </c>
      <c r="L337" s="752">
        <v>39.879999999999995</v>
      </c>
      <c r="M337" s="752">
        <v>2</v>
      </c>
      <c r="N337" s="753">
        <v>79.759999999999991</v>
      </c>
    </row>
    <row r="338" spans="1:14" ht="14.4" customHeight="1" x14ac:dyDescent="0.3">
      <c r="A338" s="747" t="s">
        <v>579</v>
      </c>
      <c r="B338" s="748" t="s">
        <v>580</v>
      </c>
      <c r="C338" s="749" t="s">
        <v>598</v>
      </c>
      <c r="D338" s="750" t="s">
        <v>599</v>
      </c>
      <c r="E338" s="751">
        <v>50113001</v>
      </c>
      <c r="F338" s="750" t="s">
        <v>616</v>
      </c>
      <c r="G338" s="749" t="s">
        <v>617</v>
      </c>
      <c r="H338" s="749">
        <v>194920</v>
      </c>
      <c r="I338" s="749">
        <v>94920</v>
      </c>
      <c r="J338" s="749" t="s">
        <v>641</v>
      </c>
      <c r="K338" s="749" t="s">
        <v>642</v>
      </c>
      <c r="L338" s="752">
        <v>69.633750000000006</v>
      </c>
      <c r="M338" s="752">
        <v>8</v>
      </c>
      <c r="N338" s="753">
        <v>557.07000000000005</v>
      </c>
    </row>
    <row r="339" spans="1:14" ht="14.4" customHeight="1" x14ac:dyDescent="0.3">
      <c r="A339" s="747" t="s">
        <v>579</v>
      </c>
      <c r="B339" s="748" t="s">
        <v>580</v>
      </c>
      <c r="C339" s="749" t="s">
        <v>598</v>
      </c>
      <c r="D339" s="750" t="s">
        <v>599</v>
      </c>
      <c r="E339" s="751">
        <v>50113001</v>
      </c>
      <c r="F339" s="750" t="s">
        <v>616</v>
      </c>
      <c r="G339" s="749" t="s">
        <v>617</v>
      </c>
      <c r="H339" s="749">
        <v>988727</v>
      </c>
      <c r="I339" s="749">
        <v>192247</v>
      </c>
      <c r="J339" s="749" t="s">
        <v>1176</v>
      </c>
      <c r="K339" s="749" t="s">
        <v>1177</v>
      </c>
      <c r="L339" s="752">
        <v>73.97750000000002</v>
      </c>
      <c r="M339" s="752">
        <v>8</v>
      </c>
      <c r="N339" s="753">
        <v>591.82000000000016</v>
      </c>
    </row>
    <row r="340" spans="1:14" ht="14.4" customHeight="1" x14ac:dyDescent="0.3">
      <c r="A340" s="747" t="s">
        <v>579</v>
      </c>
      <c r="B340" s="748" t="s">
        <v>580</v>
      </c>
      <c r="C340" s="749" t="s">
        <v>598</v>
      </c>
      <c r="D340" s="750" t="s">
        <v>599</v>
      </c>
      <c r="E340" s="751">
        <v>50113001</v>
      </c>
      <c r="F340" s="750" t="s">
        <v>616</v>
      </c>
      <c r="G340" s="749" t="s">
        <v>617</v>
      </c>
      <c r="H340" s="749">
        <v>187167</v>
      </c>
      <c r="I340" s="749">
        <v>87167</v>
      </c>
      <c r="J340" s="749" t="s">
        <v>1178</v>
      </c>
      <c r="K340" s="749" t="s">
        <v>1179</v>
      </c>
      <c r="L340" s="752">
        <v>41.53</v>
      </c>
      <c r="M340" s="752">
        <v>1</v>
      </c>
      <c r="N340" s="753">
        <v>41.53</v>
      </c>
    </row>
    <row r="341" spans="1:14" ht="14.4" customHeight="1" x14ac:dyDescent="0.3">
      <c r="A341" s="747" t="s">
        <v>579</v>
      </c>
      <c r="B341" s="748" t="s">
        <v>580</v>
      </c>
      <c r="C341" s="749" t="s">
        <v>598</v>
      </c>
      <c r="D341" s="750" t="s">
        <v>599</v>
      </c>
      <c r="E341" s="751">
        <v>50113001</v>
      </c>
      <c r="F341" s="750" t="s">
        <v>616</v>
      </c>
      <c r="G341" s="749" t="s">
        <v>617</v>
      </c>
      <c r="H341" s="749">
        <v>145310</v>
      </c>
      <c r="I341" s="749">
        <v>45310</v>
      </c>
      <c r="J341" s="749" t="s">
        <v>1180</v>
      </c>
      <c r="K341" s="749" t="s">
        <v>1181</v>
      </c>
      <c r="L341" s="752">
        <v>44.605454545454556</v>
      </c>
      <c r="M341" s="752">
        <v>11</v>
      </c>
      <c r="N341" s="753">
        <v>490.66000000000008</v>
      </c>
    </row>
    <row r="342" spans="1:14" ht="14.4" customHeight="1" x14ac:dyDescent="0.3">
      <c r="A342" s="747" t="s">
        <v>579</v>
      </c>
      <c r="B342" s="748" t="s">
        <v>580</v>
      </c>
      <c r="C342" s="749" t="s">
        <v>598</v>
      </c>
      <c r="D342" s="750" t="s">
        <v>599</v>
      </c>
      <c r="E342" s="751">
        <v>50113001</v>
      </c>
      <c r="F342" s="750" t="s">
        <v>616</v>
      </c>
      <c r="G342" s="749" t="s">
        <v>617</v>
      </c>
      <c r="H342" s="749">
        <v>845369</v>
      </c>
      <c r="I342" s="749">
        <v>107987</v>
      </c>
      <c r="J342" s="749" t="s">
        <v>645</v>
      </c>
      <c r="K342" s="749" t="s">
        <v>646</v>
      </c>
      <c r="L342" s="752">
        <v>112.88428571428571</v>
      </c>
      <c r="M342" s="752">
        <v>14</v>
      </c>
      <c r="N342" s="753">
        <v>1580.3799999999999</v>
      </c>
    </row>
    <row r="343" spans="1:14" ht="14.4" customHeight="1" x14ac:dyDescent="0.3">
      <c r="A343" s="747" t="s">
        <v>579</v>
      </c>
      <c r="B343" s="748" t="s">
        <v>580</v>
      </c>
      <c r="C343" s="749" t="s">
        <v>598</v>
      </c>
      <c r="D343" s="750" t="s">
        <v>599</v>
      </c>
      <c r="E343" s="751">
        <v>50113001</v>
      </c>
      <c r="F343" s="750" t="s">
        <v>616</v>
      </c>
      <c r="G343" s="749" t="s">
        <v>617</v>
      </c>
      <c r="H343" s="749">
        <v>844960</v>
      </c>
      <c r="I343" s="749">
        <v>125114</v>
      </c>
      <c r="J343" s="749" t="s">
        <v>1182</v>
      </c>
      <c r="K343" s="749" t="s">
        <v>1183</v>
      </c>
      <c r="L343" s="752">
        <v>57.983333333333341</v>
      </c>
      <c r="M343" s="752">
        <v>3</v>
      </c>
      <c r="N343" s="753">
        <v>173.95000000000002</v>
      </c>
    </row>
    <row r="344" spans="1:14" ht="14.4" customHeight="1" x14ac:dyDescent="0.3">
      <c r="A344" s="747" t="s">
        <v>579</v>
      </c>
      <c r="B344" s="748" t="s">
        <v>580</v>
      </c>
      <c r="C344" s="749" t="s">
        <v>598</v>
      </c>
      <c r="D344" s="750" t="s">
        <v>599</v>
      </c>
      <c r="E344" s="751">
        <v>50113001</v>
      </c>
      <c r="F344" s="750" t="s">
        <v>616</v>
      </c>
      <c r="G344" s="749" t="s">
        <v>617</v>
      </c>
      <c r="H344" s="749">
        <v>199295</v>
      </c>
      <c r="I344" s="749">
        <v>99295</v>
      </c>
      <c r="J344" s="749" t="s">
        <v>1182</v>
      </c>
      <c r="K344" s="749" t="s">
        <v>1184</v>
      </c>
      <c r="L344" s="752">
        <v>26.320000000000007</v>
      </c>
      <c r="M344" s="752">
        <v>2</v>
      </c>
      <c r="N344" s="753">
        <v>52.640000000000015</v>
      </c>
    </row>
    <row r="345" spans="1:14" ht="14.4" customHeight="1" x14ac:dyDescent="0.3">
      <c r="A345" s="747" t="s">
        <v>579</v>
      </c>
      <c r="B345" s="748" t="s">
        <v>580</v>
      </c>
      <c r="C345" s="749" t="s">
        <v>598</v>
      </c>
      <c r="D345" s="750" t="s">
        <v>599</v>
      </c>
      <c r="E345" s="751">
        <v>50113001</v>
      </c>
      <c r="F345" s="750" t="s">
        <v>616</v>
      </c>
      <c r="G345" s="749" t="s">
        <v>617</v>
      </c>
      <c r="H345" s="749">
        <v>196610</v>
      </c>
      <c r="I345" s="749">
        <v>96610</v>
      </c>
      <c r="J345" s="749" t="s">
        <v>647</v>
      </c>
      <c r="K345" s="749" t="s">
        <v>648</v>
      </c>
      <c r="L345" s="752">
        <v>46.343333333333341</v>
      </c>
      <c r="M345" s="752">
        <v>3</v>
      </c>
      <c r="N345" s="753">
        <v>139.03000000000003</v>
      </c>
    </row>
    <row r="346" spans="1:14" ht="14.4" customHeight="1" x14ac:dyDescent="0.3">
      <c r="A346" s="747" t="s">
        <v>579</v>
      </c>
      <c r="B346" s="748" t="s">
        <v>580</v>
      </c>
      <c r="C346" s="749" t="s">
        <v>598</v>
      </c>
      <c r="D346" s="750" t="s">
        <v>599</v>
      </c>
      <c r="E346" s="751">
        <v>50113001</v>
      </c>
      <c r="F346" s="750" t="s">
        <v>616</v>
      </c>
      <c r="G346" s="749" t="s">
        <v>617</v>
      </c>
      <c r="H346" s="749">
        <v>847974</v>
      </c>
      <c r="I346" s="749">
        <v>125525</v>
      </c>
      <c r="J346" s="749" t="s">
        <v>1185</v>
      </c>
      <c r="K346" s="749" t="s">
        <v>1186</v>
      </c>
      <c r="L346" s="752">
        <v>45.85</v>
      </c>
      <c r="M346" s="752">
        <v>2</v>
      </c>
      <c r="N346" s="753">
        <v>91.7</v>
      </c>
    </row>
    <row r="347" spans="1:14" ht="14.4" customHeight="1" x14ac:dyDescent="0.3">
      <c r="A347" s="747" t="s">
        <v>579</v>
      </c>
      <c r="B347" s="748" t="s">
        <v>580</v>
      </c>
      <c r="C347" s="749" t="s">
        <v>598</v>
      </c>
      <c r="D347" s="750" t="s">
        <v>599</v>
      </c>
      <c r="E347" s="751">
        <v>50113001</v>
      </c>
      <c r="F347" s="750" t="s">
        <v>616</v>
      </c>
      <c r="G347" s="749" t="s">
        <v>617</v>
      </c>
      <c r="H347" s="749">
        <v>110555</v>
      </c>
      <c r="I347" s="749">
        <v>10555</v>
      </c>
      <c r="J347" s="749" t="s">
        <v>655</v>
      </c>
      <c r="K347" s="749" t="s">
        <v>656</v>
      </c>
      <c r="L347" s="752">
        <v>254.98000000000002</v>
      </c>
      <c r="M347" s="752">
        <v>1</v>
      </c>
      <c r="N347" s="753">
        <v>254.98000000000002</v>
      </c>
    </row>
    <row r="348" spans="1:14" ht="14.4" customHeight="1" x14ac:dyDescent="0.3">
      <c r="A348" s="747" t="s">
        <v>579</v>
      </c>
      <c r="B348" s="748" t="s">
        <v>580</v>
      </c>
      <c r="C348" s="749" t="s">
        <v>598</v>
      </c>
      <c r="D348" s="750" t="s">
        <v>599</v>
      </c>
      <c r="E348" s="751">
        <v>50113001</v>
      </c>
      <c r="F348" s="750" t="s">
        <v>616</v>
      </c>
      <c r="G348" s="749" t="s">
        <v>617</v>
      </c>
      <c r="H348" s="749">
        <v>203805</v>
      </c>
      <c r="I348" s="749">
        <v>203805</v>
      </c>
      <c r="J348" s="749" t="s">
        <v>1187</v>
      </c>
      <c r="K348" s="749" t="s">
        <v>1188</v>
      </c>
      <c r="L348" s="752">
        <v>602.76</v>
      </c>
      <c r="M348" s="752">
        <v>1</v>
      </c>
      <c r="N348" s="753">
        <v>602.76</v>
      </c>
    </row>
    <row r="349" spans="1:14" ht="14.4" customHeight="1" x14ac:dyDescent="0.3">
      <c r="A349" s="747" t="s">
        <v>579</v>
      </c>
      <c r="B349" s="748" t="s">
        <v>580</v>
      </c>
      <c r="C349" s="749" t="s">
        <v>598</v>
      </c>
      <c r="D349" s="750" t="s">
        <v>599</v>
      </c>
      <c r="E349" s="751">
        <v>50113001</v>
      </c>
      <c r="F349" s="750" t="s">
        <v>616</v>
      </c>
      <c r="G349" s="749" t="s">
        <v>617</v>
      </c>
      <c r="H349" s="749">
        <v>196303</v>
      </c>
      <c r="I349" s="749">
        <v>96303</v>
      </c>
      <c r="J349" s="749" t="s">
        <v>1189</v>
      </c>
      <c r="K349" s="749" t="s">
        <v>1190</v>
      </c>
      <c r="L349" s="752">
        <v>41.18</v>
      </c>
      <c r="M349" s="752">
        <v>4</v>
      </c>
      <c r="N349" s="753">
        <v>164.72</v>
      </c>
    </row>
    <row r="350" spans="1:14" ht="14.4" customHeight="1" x14ac:dyDescent="0.3">
      <c r="A350" s="747" t="s">
        <v>579</v>
      </c>
      <c r="B350" s="748" t="s">
        <v>580</v>
      </c>
      <c r="C350" s="749" t="s">
        <v>598</v>
      </c>
      <c r="D350" s="750" t="s">
        <v>599</v>
      </c>
      <c r="E350" s="751">
        <v>50113001</v>
      </c>
      <c r="F350" s="750" t="s">
        <v>616</v>
      </c>
      <c r="G350" s="749" t="s">
        <v>617</v>
      </c>
      <c r="H350" s="749">
        <v>132992</v>
      </c>
      <c r="I350" s="749">
        <v>32992</v>
      </c>
      <c r="J350" s="749" t="s">
        <v>1191</v>
      </c>
      <c r="K350" s="749" t="s">
        <v>1192</v>
      </c>
      <c r="L350" s="752">
        <v>108.39000000000003</v>
      </c>
      <c r="M350" s="752">
        <v>1</v>
      </c>
      <c r="N350" s="753">
        <v>108.39000000000003</v>
      </c>
    </row>
    <row r="351" spans="1:14" ht="14.4" customHeight="1" x14ac:dyDescent="0.3">
      <c r="A351" s="747" t="s">
        <v>579</v>
      </c>
      <c r="B351" s="748" t="s">
        <v>580</v>
      </c>
      <c r="C351" s="749" t="s">
        <v>598</v>
      </c>
      <c r="D351" s="750" t="s">
        <v>599</v>
      </c>
      <c r="E351" s="751">
        <v>50113001</v>
      </c>
      <c r="F351" s="750" t="s">
        <v>616</v>
      </c>
      <c r="G351" s="749" t="s">
        <v>628</v>
      </c>
      <c r="H351" s="749">
        <v>112891</v>
      </c>
      <c r="I351" s="749">
        <v>12891</v>
      </c>
      <c r="J351" s="749" t="s">
        <v>1193</v>
      </c>
      <c r="K351" s="749" t="s">
        <v>1194</v>
      </c>
      <c r="L351" s="752">
        <v>58.739999999999995</v>
      </c>
      <c r="M351" s="752">
        <v>1</v>
      </c>
      <c r="N351" s="753">
        <v>58.739999999999995</v>
      </c>
    </row>
    <row r="352" spans="1:14" ht="14.4" customHeight="1" x14ac:dyDescent="0.3">
      <c r="A352" s="747" t="s">
        <v>579</v>
      </c>
      <c r="B352" s="748" t="s">
        <v>580</v>
      </c>
      <c r="C352" s="749" t="s">
        <v>598</v>
      </c>
      <c r="D352" s="750" t="s">
        <v>599</v>
      </c>
      <c r="E352" s="751">
        <v>50113001</v>
      </c>
      <c r="F352" s="750" t="s">
        <v>616</v>
      </c>
      <c r="G352" s="749" t="s">
        <v>628</v>
      </c>
      <c r="H352" s="749">
        <v>112892</v>
      </c>
      <c r="I352" s="749">
        <v>12892</v>
      </c>
      <c r="J352" s="749" t="s">
        <v>1193</v>
      </c>
      <c r="K352" s="749" t="s">
        <v>1120</v>
      </c>
      <c r="L352" s="752">
        <v>103.66333333333331</v>
      </c>
      <c r="M352" s="752">
        <v>3</v>
      </c>
      <c r="N352" s="753">
        <v>310.98999999999995</v>
      </c>
    </row>
    <row r="353" spans="1:14" ht="14.4" customHeight="1" x14ac:dyDescent="0.3">
      <c r="A353" s="747" t="s">
        <v>579</v>
      </c>
      <c r="B353" s="748" t="s">
        <v>580</v>
      </c>
      <c r="C353" s="749" t="s">
        <v>598</v>
      </c>
      <c r="D353" s="750" t="s">
        <v>599</v>
      </c>
      <c r="E353" s="751">
        <v>50113001</v>
      </c>
      <c r="F353" s="750" t="s">
        <v>616</v>
      </c>
      <c r="G353" s="749" t="s">
        <v>617</v>
      </c>
      <c r="H353" s="749">
        <v>119759</v>
      </c>
      <c r="I353" s="749">
        <v>19759</v>
      </c>
      <c r="J353" s="749" t="s">
        <v>1195</v>
      </c>
      <c r="K353" s="749" t="s">
        <v>1196</v>
      </c>
      <c r="L353" s="752">
        <v>72.054999999999978</v>
      </c>
      <c r="M353" s="752">
        <v>2</v>
      </c>
      <c r="N353" s="753">
        <v>144.10999999999996</v>
      </c>
    </row>
    <row r="354" spans="1:14" ht="14.4" customHeight="1" x14ac:dyDescent="0.3">
      <c r="A354" s="747" t="s">
        <v>579</v>
      </c>
      <c r="B354" s="748" t="s">
        <v>580</v>
      </c>
      <c r="C354" s="749" t="s">
        <v>598</v>
      </c>
      <c r="D354" s="750" t="s">
        <v>599</v>
      </c>
      <c r="E354" s="751">
        <v>50113001</v>
      </c>
      <c r="F354" s="750" t="s">
        <v>616</v>
      </c>
      <c r="G354" s="749" t="s">
        <v>617</v>
      </c>
      <c r="H354" s="749">
        <v>102679</v>
      </c>
      <c r="I354" s="749">
        <v>2679</v>
      </c>
      <c r="J354" s="749" t="s">
        <v>1197</v>
      </c>
      <c r="K354" s="749" t="s">
        <v>1198</v>
      </c>
      <c r="L354" s="752">
        <v>164.48000000000002</v>
      </c>
      <c r="M354" s="752">
        <v>1</v>
      </c>
      <c r="N354" s="753">
        <v>164.48000000000002</v>
      </c>
    </row>
    <row r="355" spans="1:14" ht="14.4" customHeight="1" x14ac:dyDescent="0.3">
      <c r="A355" s="747" t="s">
        <v>579</v>
      </c>
      <c r="B355" s="748" t="s">
        <v>580</v>
      </c>
      <c r="C355" s="749" t="s">
        <v>598</v>
      </c>
      <c r="D355" s="750" t="s">
        <v>599</v>
      </c>
      <c r="E355" s="751">
        <v>50113001</v>
      </c>
      <c r="F355" s="750" t="s">
        <v>616</v>
      </c>
      <c r="G355" s="749" t="s">
        <v>628</v>
      </c>
      <c r="H355" s="749">
        <v>132225</v>
      </c>
      <c r="I355" s="749">
        <v>32225</v>
      </c>
      <c r="J355" s="749" t="s">
        <v>668</v>
      </c>
      <c r="K355" s="749" t="s">
        <v>669</v>
      </c>
      <c r="L355" s="752">
        <v>73.930000000000007</v>
      </c>
      <c r="M355" s="752">
        <v>1</v>
      </c>
      <c r="N355" s="753">
        <v>73.930000000000007</v>
      </c>
    </row>
    <row r="356" spans="1:14" ht="14.4" customHeight="1" x14ac:dyDescent="0.3">
      <c r="A356" s="747" t="s">
        <v>579</v>
      </c>
      <c r="B356" s="748" t="s">
        <v>580</v>
      </c>
      <c r="C356" s="749" t="s">
        <v>598</v>
      </c>
      <c r="D356" s="750" t="s">
        <v>599</v>
      </c>
      <c r="E356" s="751">
        <v>50113001</v>
      </c>
      <c r="F356" s="750" t="s">
        <v>616</v>
      </c>
      <c r="G356" s="749" t="s">
        <v>628</v>
      </c>
      <c r="H356" s="749">
        <v>58038</v>
      </c>
      <c r="I356" s="749">
        <v>58038</v>
      </c>
      <c r="J356" s="749" t="s">
        <v>1199</v>
      </c>
      <c r="K356" s="749" t="s">
        <v>1200</v>
      </c>
      <c r="L356" s="752">
        <v>254.86000000000007</v>
      </c>
      <c r="M356" s="752">
        <v>1</v>
      </c>
      <c r="N356" s="753">
        <v>254.86000000000007</v>
      </c>
    </row>
    <row r="357" spans="1:14" ht="14.4" customHeight="1" x14ac:dyDescent="0.3">
      <c r="A357" s="747" t="s">
        <v>579</v>
      </c>
      <c r="B357" s="748" t="s">
        <v>580</v>
      </c>
      <c r="C357" s="749" t="s">
        <v>598</v>
      </c>
      <c r="D357" s="750" t="s">
        <v>599</v>
      </c>
      <c r="E357" s="751">
        <v>50113001</v>
      </c>
      <c r="F357" s="750" t="s">
        <v>616</v>
      </c>
      <c r="G357" s="749" t="s">
        <v>617</v>
      </c>
      <c r="H357" s="749">
        <v>848172</v>
      </c>
      <c r="I357" s="749">
        <v>0</v>
      </c>
      <c r="J357" s="749" t="s">
        <v>1201</v>
      </c>
      <c r="K357" s="749" t="s">
        <v>581</v>
      </c>
      <c r="L357" s="752">
        <v>145.65</v>
      </c>
      <c r="M357" s="752">
        <v>1</v>
      </c>
      <c r="N357" s="753">
        <v>145.65</v>
      </c>
    </row>
    <row r="358" spans="1:14" ht="14.4" customHeight="1" x14ac:dyDescent="0.3">
      <c r="A358" s="747" t="s">
        <v>579</v>
      </c>
      <c r="B358" s="748" t="s">
        <v>580</v>
      </c>
      <c r="C358" s="749" t="s">
        <v>598</v>
      </c>
      <c r="D358" s="750" t="s">
        <v>599</v>
      </c>
      <c r="E358" s="751">
        <v>50113001</v>
      </c>
      <c r="F358" s="750" t="s">
        <v>616</v>
      </c>
      <c r="G358" s="749" t="s">
        <v>617</v>
      </c>
      <c r="H358" s="749">
        <v>845329</v>
      </c>
      <c r="I358" s="749">
        <v>0</v>
      </c>
      <c r="J358" s="749" t="s">
        <v>1202</v>
      </c>
      <c r="K358" s="749" t="s">
        <v>581</v>
      </c>
      <c r="L358" s="752">
        <v>169.92000000000002</v>
      </c>
      <c r="M358" s="752">
        <v>1</v>
      </c>
      <c r="N358" s="753">
        <v>169.92000000000002</v>
      </c>
    </row>
    <row r="359" spans="1:14" ht="14.4" customHeight="1" x14ac:dyDescent="0.3">
      <c r="A359" s="747" t="s">
        <v>579</v>
      </c>
      <c r="B359" s="748" t="s">
        <v>580</v>
      </c>
      <c r="C359" s="749" t="s">
        <v>598</v>
      </c>
      <c r="D359" s="750" t="s">
        <v>599</v>
      </c>
      <c r="E359" s="751">
        <v>50113001</v>
      </c>
      <c r="F359" s="750" t="s">
        <v>616</v>
      </c>
      <c r="G359" s="749" t="s">
        <v>617</v>
      </c>
      <c r="H359" s="749">
        <v>203954</v>
      </c>
      <c r="I359" s="749">
        <v>203954</v>
      </c>
      <c r="J359" s="749" t="s">
        <v>1096</v>
      </c>
      <c r="K359" s="749" t="s">
        <v>1203</v>
      </c>
      <c r="L359" s="752">
        <v>93.04</v>
      </c>
      <c r="M359" s="752">
        <v>2</v>
      </c>
      <c r="N359" s="753">
        <v>186.08</v>
      </c>
    </row>
    <row r="360" spans="1:14" ht="14.4" customHeight="1" x14ac:dyDescent="0.3">
      <c r="A360" s="747" t="s">
        <v>579</v>
      </c>
      <c r="B360" s="748" t="s">
        <v>580</v>
      </c>
      <c r="C360" s="749" t="s">
        <v>598</v>
      </c>
      <c r="D360" s="750" t="s">
        <v>599</v>
      </c>
      <c r="E360" s="751">
        <v>50113001</v>
      </c>
      <c r="F360" s="750" t="s">
        <v>616</v>
      </c>
      <c r="G360" s="749" t="s">
        <v>628</v>
      </c>
      <c r="H360" s="749">
        <v>158692</v>
      </c>
      <c r="I360" s="749">
        <v>158692</v>
      </c>
      <c r="J360" s="749" t="s">
        <v>674</v>
      </c>
      <c r="K360" s="749" t="s">
        <v>675</v>
      </c>
      <c r="L360" s="752">
        <v>25.879999999999995</v>
      </c>
      <c r="M360" s="752">
        <v>1</v>
      </c>
      <c r="N360" s="753">
        <v>25.879999999999995</v>
      </c>
    </row>
    <row r="361" spans="1:14" ht="14.4" customHeight="1" x14ac:dyDescent="0.3">
      <c r="A361" s="747" t="s">
        <v>579</v>
      </c>
      <c r="B361" s="748" t="s">
        <v>580</v>
      </c>
      <c r="C361" s="749" t="s">
        <v>598</v>
      </c>
      <c r="D361" s="750" t="s">
        <v>599</v>
      </c>
      <c r="E361" s="751">
        <v>50113001</v>
      </c>
      <c r="F361" s="750" t="s">
        <v>616</v>
      </c>
      <c r="G361" s="749" t="s">
        <v>617</v>
      </c>
      <c r="H361" s="749">
        <v>116320</v>
      </c>
      <c r="I361" s="749">
        <v>16320</v>
      </c>
      <c r="J361" s="749" t="s">
        <v>676</v>
      </c>
      <c r="K361" s="749" t="s">
        <v>677</v>
      </c>
      <c r="L361" s="752">
        <v>117.54393673071451</v>
      </c>
      <c r="M361" s="752">
        <v>13</v>
      </c>
      <c r="N361" s="753">
        <v>1528.0711774992885</v>
      </c>
    </row>
    <row r="362" spans="1:14" ht="14.4" customHeight="1" x14ac:dyDescent="0.3">
      <c r="A362" s="747" t="s">
        <v>579</v>
      </c>
      <c r="B362" s="748" t="s">
        <v>580</v>
      </c>
      <c r="C362" s="749" t="s">
        <v>598</v>
      </c>
      <c r="D362" s="750" t="s">
        <v>599</v>
      </c>
      <c r="E362" s="751">
        <v>50113001</v>
      </c>
      <c r="F362" s="750" t="s">
        <v>616</v>
      </c>
      <c r="G362" s="749" t="s">
        <v>617</v>
      </c>
      <c r="H362" s="749">
        <v>16321</v>
      </c>
      <c r="I362" s="749">
        <v>16321</v>
      </c>
      <c r="J362" s="749" t="s">
        <v>676</v>
      </c>
      <c r="K362" s="749" t="s">
        <v>678</v>
      </c>
      <c r="L362" s="752">
        <v>213.90999999999997</v>
      </c>
      <c r="M362" s="752">
        <v>2</v>
      </c>
      <c r="N362" s="753">
        <v>427.81999999999994</v>
      </c>
    </row>
    <row r="363" spans="1:14" ht="14.4" customHeight="1" x14ac:dyDescent="0.3">
      <c r="A363" s="747" t="s">
        <v>579</v>
      </c>
      <c r="B363" s="748" t="s">
        <v>580</v>
      </c>
      <c r="C363" s="749" t="s">
        <v>598</v>
      </c>
      <c r="D363" s="750" t="s">
        <v>599</v>
      </c>
      <c r="E363" s="751">
        <v>50113001</v>
      </c>
      <c r="F363" s="750" t="s">
        <v>616</v>
      </c>
      <c r="G363" s="749" t="s">
        <v>617</v>
      </c>
      <c r="H363" s="749">
        <v>151621</v>
      </c>
      <c r="I363" s="749">
        <v>51621</v>
      </c>
      <c r="J363" s="749" t="s">
        <v>679</v>
      </c>
      <c r="K363" s="749" t="s">
        <v>680</v>
      </c>
      <c r="L363" s="752">
        <v>44.866658653891903</v>
      </c>
      <c r="M363" s="752">
        <v>12</v>
      </c>
      <c r="N363" s="753">
        <v>538.39990384670284</v>
      </c>
    </row>
    <row r="364" spans="1:14" ht="14.4" customHeight="1" x14ac:dyDescent="0.3">
      <c r="A364" s="747" t="s">
        <v>579</v>
      </c>
      <c r="B364" s="748" t="s">
        <v>580</v>
      </c>
      <c r="C364" s="749" t="s">
        <v>598</v>
      </c>
      <c r="D364" s="750" t="s">
        <v>599</v>
      </c>
      <c r="E364" s="751">
        <v>50113001</v>
      </c>
      <c r="F364" s="750" t="s">
        <v>616</v>
      </c>
      <c r="G364" s="749" t="s">
        <v>617</v>
      </c>
      <c r="H364" s="749">
        <v>199466</v>
      </c>
      <c r="I364" s="749">
        <v>199466</v>
      </c>
      <c r="J364" s="749" t="s">
        <v>681</v>
      </c>
      <c r="K364" s="749" t="s">
        <v>682</v>
      </c>
      <c r="L364" s="752">
        <v>92</v>
      </c>
      <c r="M364" s="752">
        <v>1</v>
      </c>
      <c r="N364" s="753">
        <v>92</v>
      </c>
    </row>
    <row r="365" spans="1:14" ht="14.4" customHeight="1" x14ac:dyDescent="0.3">
      <c r="A365" s="747" t="s">
        <v>579</v>
      </c>
      <c r="B365" s="748" t="s">
        <v>580</v>
      </c>
      <c r="C365" s="749" t="s">
        <v>598</v>
      </c>
      <c r="D365" s="750" t="s">
        <v>599</v>
      </c>
      <c r="E365" s="751">
        <v>50113001</v>
      </c>
      <c r="F365" s="750" t="s">
        <v>616</v>
      </c>
      <c r="G365" s="749" t="s">
        <v>628</v>
      </c>
      <c r="H365" s="749">
        <v>849990</v>
      </c>
      <c r="I365" s="749">
        <v>102596</v>
      </c>
      <c r="J365" s="749" t="s">
        <v>691</v>
      </c>
      <c r="K365" s="749" t="s">
        <v>692</v>
      </c>
      <c r="L365" s="752">
        <v>24.929999999999993</v>
      </c>
      <c r="M365" s="752">
        <v>1</v>
      </c>
      <c r="N365" s="753">
        <v>24.929999999999993</v>
      </c>
    </row>
    <row r="366" spans="1:14" ht="14.4" customHeight="1" x14ac:dyDescent="0.3">
      <c r="A366" s="747" t="s">
        <v>579</v>
      </c>
      <c r="B366" s="748" t="s">
        <v>580</v>
      </c>
      <c r="C366" s="749" t="s">
        <v>598</v>
      </c>
      <c r="D366" s="750" t="s">
        <v>599</v>
      </c>
      <c r="E366" s="751">
        <v>50113001</v>
      </c>
      <c r="F366" s="750" t="s">
        <v>616</v>
      </c>
      <c r="G366" s="749" t="s">
        <v>617</v>
      </c>
      <c r="H366" s="749">
        <v>145981</v>
      </c>
      <c r="I366" s="749">
        <v>45981</v>
      </c>
      <c r="J366" s="749" t="s">
        <v>1204</v>
      </c>
      <c r="K366" s="749" t="s">
        <v>1205</v>
      </c>
      <c r="L366" s="752">
        <v>1704.56</v>
      </c>
      <c r="M366" s="752">
        <v>4</v>
      </c>
      <c r="N366" s="753">
        <v>6818.24</v>
      </c>
    </row>
    <row r="367" spans="1:14" ht="14.4" customHeight="1" x14ac:dyDescent="0.3">
      <c r="A367" s="747" t="s">
        <v>579</v>
      </c>
      <c r="B367" s="748" t="s">
        <v>580</v>
      </c>
      <c r="C367" s="749" t="s">
        <v>598</v>
      </c>
      <c r="D367" s="750" t="s">
        <v>599</v>
      </c>
      <c r="E367" s="751">
        <v>50113001</v>
      </c>
      <c r="F367" s="750" t="s">
        <v>616</v>
      </c>
      <c r="G367" s="749" t="s">
        <v>628</v>
      </c>
      <c r="H367" s="749">
        <v>846446</v>
      </c>
      <c r="I367" s="749">
        <v>124343</v>
      </c>
      <c r="J367" s="749" t="s">
        <v>1206</v>
      </c>
      <c r="K367" s="749" t="s">
        <v>675</v>
      </c>
      <c r="L367" s="752">
        <v>43.91</v>
      </c>
      <c r="M367" s="752">
        <v>2</v>
      </c>
      <c r="N367" s="753">
        <v>87.82</v>
      </c>
    </row>
    <row r="368" spans="1:14" ht="14.4" customHeight="1" x14ac:dyDescent="0.3">
      <c r="A368" s="747" t="s">
        <v>579</v>
      </c>
      <c r="B368" s="748" t="s">
        <v>580</v>
      </c>
      <c r="C368" s="749" t="s">
        <v>598</v>
      </c>
      <c r="D368" s="750" t="s">
        <v>599</v>
      </c>
      <c r="E368" s="751">
        <v>50113001</v>
      </c>
      <c r="F368" s="750" t="s">
        <v>616</v>
      </c>
      <c r="G368" s="749" t="s">
        <v>617</v>
      </c>
      <c r="H368" s="749">
        <v>123264</v>
      </c>
      <c r="I368" s="749">
        <v>123264</v>
      </c>
      <c r="J368" s="749" t="s">
        <v>1207</v>
      </c>
      <c r="K368" s="749" t="s">
        <v>1208</v>
      </c>
      <c r="L368" s="752">
        <v>131.04</v>
      </c>
      <c r="M368" s="752">
        <v>1</v>
      </c>
      <c r="N368" s="753">
        <v>131.04</v>
      </c>
    </row>
    <row r="369" spans="1:14" ht="14.4" customHeight="1" x14ac:dyDescent="0.3">
      <c r="A369" s="747" t="s">
        <v>579</v>
      </c>
      <c r="B369" s="748" t="s">
        <v>580</v>
      </c>
      <c r="C369" s="749" t="s">
        <v>598</v>
      </c>
      <c r="D369" s="750" t="s">
        <v>599</v>
      </c>
      <c r="E369" s="751">
        <v>50113001</v>
      </c>
      <c r="F369" s="750" t="s">
        <v>616</v>
      </c>
      <c r="G369" s="749" t="s">
        <v>628</v>
      </c>
      <c r="H369" s="749">
        <v>117425</v>
      </c>
      <c r="I369" s="749">
        <v>17425</v>
      </c>
      <c r="J369" s="749" t="s">
        <v>1209</v>
      </c>
      <c r="K369" s="749" t="s">
        <v>1210</v>
      </c>
      <c r="L369" s="752">
        <v>20.072500000000002</v>
      </c>
      <c r="M369" s="752">
        <v>4</v>
      </c>
      <c r="N369" s="753">
        <v>80.290000000000006</v>
      </c>
    </row>
    <row r="370" spans="1:14" ht="14.4" customHeight="1" x14ac:dyDescent="0.3">
      <c r="A370" s="747" t="s">
        <v>579</v>
      </c>
      <c r="B370" s="748" t="s">
        <v>580</v>
      </c>
      <c r="C370" s="749" t="s">
        <v>598</v>
      </c>
      <c r="D370" s="750" t="s">
        <v>599</v>
      </c>
      <c r="E370" s="751">
        <v>50113001</v>
      </c>
      <c r="F370" s="750" t="s">
        <v>616</v>
      </c>
      <c r="G370" s="749" t="s">
        <v>628</v>
      </c>
      <c r="H370" s="749">
        <v>117431</v>
      </c>
      <c r="I370" s="749">
        <v>17431</v>
      </c>
      <c r="J370" s="749" t="s">
        <v>697</v>
      </c>
      <c r="K370" s="749" t="s">
        <v>627</v>
      </c>
      <c r="L370" s="752">
        <v>27.250000000000007</v>
      </c>
      <c r="M370" s="752">
        <v>2</v>
      </c>
      <c r="N370" s="753">
        <v>54.500000000000014</v>
      </c>
    </row>
    <row r="371" spans="1:14" ht="14.4" customHeight="1" x14ac:dyDescent="0.3">
      <c r="A371" s="747" t="s">
        <v>579</v>
      </c>
      <c r="B371" s="748" t="s">
        <v>580</v>
      </c>
      <c r="C371" s="749" t="s">
        <v>598</v>
      </c>
      <c r="D371" s="750" t="s">
        <v>599</v>
      </c>
      <c r="E371" s="751">
        <v>50113001</v>
      </c>
      <c r="F371" s="750" t="s">
        <v>616</v>
      </c>
      <c r="G371" s="749" t="s">
        <v>617</v>
      </c>
      <c r="H371" s="749">
        <v>847085</v>
      </c>
      <c r="I371" s="749">
        <v>115401</v>
      </c>
      <c r="J371" s="749" t="s">
        <v>1211</v>
      </c>
      <c r="K371" s="749" t="s">
        <v>1212</v>
      </c>
      <c r="L371" s="752">
        <v>606.69333333333327</v>
      </c>
      <c r="M371" s="752">
        <v>1</v>
      </c>
      <c r="N371" s="753">
        <v>606.69333333333327</v>
      </c>
    </row>
    <row r="372" spans="1:14" ht="14.4" customHeight="1" x14ac:dyDescent="0.3">
      <c r="A372" s="747" t="s">
        <v>579</v>
      </c>
      <c r="B372" s="748" t="s">
        <v>580</v>
      </c>
      <c r="C372" s="749" t="s">
        <v>598</v>
      </c>
      <c r="D372" s="750" t="s">
        <v>599</v>
      </c>
      <c r="E372" s="751">
        <v>50113001</v>
      </c>
      <c r="F372" s="750" t="s">
        <v>616</v>
      </c>
      <c r="G372" s="749" t="s">
        <v>617</v>
      </c>
      <c r="H372" s="749">
        <v>156992</v>
      </c>
      <c r="I372" s="749">
        <v>56992</v>
      </c>
      <c r="J372" s="749" t="s">
        <v>698</v>
      </c>
      <c r="K372" s="749" t="s">
        <v>699</v>
      </c>
      <c r="L372" s="752">
        <v>61.491000000000007</v>
      </c>
      <c r="M372" s="752">
        <v>20</v>
      </c>
      <c r="N372" s="753">
        <v>1229.8200000000002</v>
      </c>
    </row>
    <row r="373" spans="1:14" ht="14.4" customHeight="1" x14ac:dyDescent="0.3">
      <c r="A373" s="747" t="s">
        <v>579</v>
      </c>
      <c r="B373" s="748" t="s">
        <v>580</v>
      </c>
      <c r="C373" s="749" t="s">
        <v>598</v>
      </c>
      <c r="D373" s="750" t="s">
        <v>599</v>
      </c>
      <c r="E373" s="751">
        <v>50113001</v>
      </c>
      <c r="F373" s="750" t="s">
        <v>616</v>
      </c>
      <c r="G373" s="749" t="s">
        <v>617</v>
      </c>
      <c r="H373" s="749">
        <v>156993</v>
      </c>
      <c r="I373" s="749">
        <v>56993</v>
      </c>
      <c r="J373" s="749" t="s">
        <v>700</v>
      </c>
      <c r="K373" s="749" t="s">
        <v>701</v>
      </c>
      <c r="L373" s="752">
        <v>73.659669353969889</v>
      </c>
      <c r="M373" s="752">
        <v>2</v>
      </c>
      <c r="N373" s="753">
        <v>147.31933870793978</v>
      </c>
    </row>
    <row r="374" spans="1:14" ht="14.4" customHeight="1" x14ac:dyDescent="0.3">
      <c r="A374" s="747" t="s">
        <v>579</v>
      </c>
      <c r="B374" s="748" t="s">
        <v>580</v>
      </c>
      <c r="C374" s="749" t="s">
        <v>598</v>
      </c>
      <c r="D374" s="750" t="s">
        <v>599</v>
      </c>
      <c r="E374" s="751">
        <v>50113001</v>
      </c>
      <c r="F374" s="750" t="s">
        <v>616</v>
      </c>
      <c r="G374" s="749" t="s">
        <v>628</v>
      </c>
      <c r="H374" s="749">
        <v>214427</v>
      </c>
      <c r="I374" s="749">
        <v>214427</v>
      </c>
      <c r="J374" s="749" t="s">
        <v>706</v>
      </c>
      <c r="K374" s="749" t="s">
        <v>707</v>
      </c>
      <c r="L374" s="752">
        <v>64.43018418414654</v>
      </c>
      <c r="M374" s="752">
        <v>800</v>
      </c>
      <c r="N374" s="753">
        <v>51544.14734731723</v>
      </c>
    </row>
    <row r="375" spans="1:14" ht="14.4" customHeight="1" x14ac:dyDescent="0.3">
      <c r="A375" s="747" t="s">
        <v>579</v>
      </c>
      <c r="B375" s="748" t="s">
        <v>580</v>
      </c>
      <c r="C375" s="749" t="s">
        <v>598</v>
      </c>
      <c r="D375" s="750" t="s">
        <v>599</v>
      </c>
      <c r="E375" s="751">
        <v>50113001</v>
      </c>
      <c r="F375" s="750" t="s">
        <v>616</v>
      </c>
      <c r="G375" s="749" t="s">
        <v>617</v>
      </c>
      <c r="H375" s="749">
        <v>216471</v>
      </c>
      <c r="I375" s="749">
        <v>216471</v>
      </c>
      <c r="J375" s="749" t="s">
        <v>1213</v>
      </c>
      <c r="K375" s="749" t="s">
        <v>1214</v>
      </c>
      <c r="L375" s="752">
        <v>123.54</v>
      </c>
      <c r="M375" s="752">
        <v>1</v>
      </c>
      <c r="N375" s="753">
        <v>123.54</v>
      </c>
    </row>
    <row r="376" spans="1:14" ht="14.4" customHeight="1" x14ac:dyDescent="0.3">
      <c r="A376" s="747" t="s">
        <v>579</v>
      </c>
      <c r="B376" s="748" t="s">
        <v>580</v>
      </c>
      <c r="C376" s="749" t="s">
        <v>598</v>
      </c>
      <c r="D376" s="750" t="s">
        <v>599</v>
      </c>
      <c r="E376" s="751">
        <v>50113001</v>
      </c>
      <c r="F376" s="750" t="s">
        <v>616</v>
      </c>
      <c r="G376" s="749" t="s">
        <v>617</v>
      </c>
      <c r="H376" s="749">
        <v>193104</v>
      </c>
      <c r="I376" s="749">
        <v>93104</v>
      </c>
      <c r="J376" s="749" t="s">
        <v>711</v>
      </c>
      <c r="K376" s="749" t="s">
        <v>712</v>
      </c>
      <c r="L376" s="752">
        <v>47.356441295454822</v>
      </c>
      <c r="M376" s="752">
        <v>64</v>
      </c>
      <c r="N376" s="753">
        <v>3030.8122429091086</v>
      </c>
    </row>
    <row r="377" spans="1:14" ht="14.4" customHeight="1" x14ac:dyDescent="0.3">
      <c r="A377" s="747" t="s">
        <v>579</v>
      </c>
      <c r="B377" s="748" t="s">
        <v>580</v>
      </c>
      <c r="C377" s="749" t="s">
        <v>598</v>
      </c>
      <c r="D377" s="750" t="s">
        <v>599</v>
      </c>
      <c r="E377" s="751">
        <v>50113001</v>
      </c>
      <c r="F377" s="750" t="s">
        <v>616</v>
      </c>
      <c r="G377" s="749" t="s">
        <v>617</v>
      </c>
      <c r="H377" s="749">
        <v>193105</v>
      </c>
      <c r="I377" s="749">
        <v>93105</v>
      </c>
      <c r="J377" s="749" t="s">
        <v>711</v>
      </c>
      <c r="K377" s="749" t="s">
        <v>713</v>
      </c>
      <c r="L377" s="752">
        <v>208.75389657447238</v>
      </c>
      <c r="M377" s="752">
        <v>30</v>
      </c>
      <c r="N377" s="753">
        <v>6262.6168972341711</v>
      </c>
    </row>
    <row r="378" spans="1:14" ht="14.4" customHeight="1" x14ac:dyDescent="0.3">
      <c r="A378" s="747" t="s">
        <v>579</v>
      </c>
      <c r="B378" s="748" t="s">
        <v>580</v>
      </c>
      <c r="C378" s="749" t="s">
        <v>598</v>
      </c>
      <c r="D378" s="750" t="s">
        <v>599</v>
      </c>
      <c r="E378" s="751">
        <v>50113001</v>
      </c>
      <c r="F378" s="750" t="s">
        <v>616</v>
      </c>
      <c r="G378" s="749" t="s">
        <v>617</v>
      </c>
      <c r="H378" s="749">
        <v>197522</v>
      </c>
      <c r="I378" s="749">
        <v>97522</v>
      </c>
      <c r="J378" s="749" t="s">
        <v>1215</v>
      </c>
      <c r="K378" s="749" t="s">
        <v>1216</v>
      </c>
      <c r="L378" s="752">
        <v>160.30000000000001</v>
      </c>
      <c r="M378" s="752">
        <v>2</v>
      </c>
      <c r="N378" s="753">
        <v>320.60000000000002</v>
      </c>
    </row>
    <row r="379" spans="1:14" ht="14.4" customHeight="1" x14ac:dyDescent="0.3">
      <c r="A379" s="747" t="s">
        <v>579</v>
      </c>
      <c r="B379" s="748" t="s">
        <v>580</v>
      </c>
      <c r="C379" s="749" t="s">
        <v>598</v>
      </c>
      <c r="D379" s="750" t="s">
        <v>599</v>
      </c>
      <c r="E379" s="751">
        <v>50113001</v>
      </c>
      <c r="F379" s="750" t="s">
        <v>616</v>
      </c>
      <c r="G379" s="749" t="s">
        <v>617</v>
      </c>
      <c r="H379" s="749">
        <v>184090</v>
      </c>
      <c r="I379" s="749">
        <v>84090</v>
      </c>
      <c r="J379" s="749" t="s">
        <v>714</v>
      </c>
      <c r="K379" s="749" t="s">
        <v>715</v>
      </c>
      <c r="L379" s="752">
        <v>59.998400000000004</v>
      </c>
      <c r="M379" s="752">
        <v>25</v>
      </c>
      <c r="N379" s="753">
        <v>1499.96</v>
      </c>
    </row>
    <row r="380" spans="1:14" ht="14.4" customHeight="1" x14ac:dyDescent="0.3">
      <c r="A380" s="747" t="s">
        <v>579</v>
      </c>
      <c r="B380" s="748" t="s">
        <v>580</v>
      </c>
      <c r="C380" s="749" t="s">
        <v>598</v>
      </c>
      <c r="D380" s="750" t="s">
        <v>599</v>
      </c>
      <c r="E380" s="751">
        <v>50113001</v>
      </c>
      <c r="F380" s="750" t="s">
        <v>616</v>
      </c>
      <c r="G380" s="749" t="s">
        <v>617</v>
      </c>
      <c r="H380" s="749">
        <v>102477</v>
      </c>
      <c r="I380" s="749">
        <v>2477</v>
      </c>
      <c r="J380" s="749" t="s">
        <v>716</v>
      </c>
      <c r="K380" s="749" t="s">
        <v>717</v>
      </c>
      <c r="L380" s="752">
        <v>40.17</v>
      </c>
      <c r="M380" s="752">
        <v>16</v>
      </c>
      <c r="N380" s="753">
        <v>642.72</v>
      </c>
    </row>
    <row r="381" spans="1:14" ht="14.4" customHeight="1" x14ac:dyDescent="0.3">
      <c r="A381" s="747" t="s">
        <v>579</v>
      </c>
      <c r="B381" s="748" t="s">
        <v>580</v>
      </c>
      <c r="C381" s="749" t="s">
        <v>598</v>
      </c>
      <c r="D381" s="750" t="s">
        <v>599</v>
      </c>
      <c r="E381" s="751">
        <v>50113001</v>
      </c>
      <c r="F381" s="750" t="s">
        <v>616</v>
      </c>
      <c r="G381" s="749" t="s">
        <v>617</v>
      </c>
      <c r="H381" s="749">
        <v>102478</v>
      </c>
      <c r="I381" s="749">
        <v>2478</v>
      </c>
      <c r="J381" s="749" t="s">
        <v>716</v>
      </c>
      <c r="K381" s="749" t="s">
        <v>718</v>
      </c>
      <c r="L381" s="752">
        <v>77.516934402349563</v>
      </c>
      <c r="M381" s="752">
        <v>58</v>
      </c>
      <c r="N381" s="753">
        <v>4495.9821953362743</v>
      </c>
    </row>
    <row r="382" spans="1:14" ht="14.4" customHeight="1" x14ac:dyDescent="0.3">
      <c r="A382" s="747" t="s">
        <v>579</v>
      </c>
      <c r="B382" s="748" t="s">
        <v>580</v>
      </c>
      <c r="C382" s="749" t="s">
        <v>598</v>
      </c>
      <c r="D382" s="750" t="s">
        <v>599</v>
      </c>
      <c r="E382" s="751">
        <v>50113001</v>
      </c>
      <c r="F382" s="750" t="s">
        <v>616</v>
      </c>
      <c r="G382" s="749" t="s">
        <v>617</v>
      </c>
      <c r="H382" s="749">
        <v>208695</v>
      </c>
      <c r="I382" s="749">
        <v>208695</v>
      </c>
      <c r="J382" s="749" t="s">
        <v>716</v>
      </c>
      <c r="K382" s="749" t="s">
        <v>718</v>
      </c>
      <c r="L382" s="752">
        <v>77.306666666666658</v>
      </c>
      <c r="M382" s="752">
        <v>33</v>
      </c>
      <c r="N382" s="753">
        <v>2551.12</v>
      </c>
    </row>
    <row r="383" spans="1:14" ht="14.4" customHeight="1" x14ac:dyDescent="0.3">
      <c r="A383" s="747" t="s">
        <v>579</v>
      </c>
      <c r="B383" s="748" t="s">
        <v>580</v>
      </c>
      <c r="C383" s="749" t="s">
        <v>598</v>
      </c>
      <c r="D383" s="750" t="s">
        <v>599</v>
      </c>
      <c r="E383" s="751">
        <v>50113001</v>
      </c>
      <c r="F383" s="750" t="s">
        <v>616</v>
      </c>
      <c r="G383" s="749" t="s">
        <v>617</v>
      </c>
      <c r="H383" s="749">
        <v>101807</v>
      </c>
      <c r="I383" s="749">
        <v>40538</v>
      </c>
      <c r="J383" s="749" t="s">
        <v>1217</v>
      </c>
      <c r="K383" s="749" t="s">
        <v>1218</v>
      </c>
      <c r="L383" s="752">
        <v>855.97999999999979</v>
      </c>
      <c r="M383" s="752">
        <v>1</v>
      </c>
      <c r="N383" s="753">
        <v>855.97999999999979</v>
      </c>
    </row>
    <row r="384" spans="1:14" ht="14.4" customHeight="1" x14ac:dyDescent="0.3">
      <c r="A384" s="747" t="s">
        <v>579</v>
      </c>
      <c r="B384" s="748" t="s">
        <v>580</v>
      </c>
      <c r="C384" s="749" t="s">
        <v>598</v>
      </c>
      <c r="D384" s="750" t="s">
        <v>599</v>
      </c>
      <c r="E384" s="751">
        <v>50113001</v>
      </c>
      <c r="F384" s="750" t="s">
        <v>616</v>
      </c>
      <c r="G384" s="749" t="s">
        <v>617</v>
      </c>
      <c r="H384" s="749">
        <v>117011</v>
      </c>
      <c r="I384" s="749">
        <v>17011</v>
      </c>
      <c r="J384" s="749" t="s">
        <v>719</v>
      </c>
      <c r="K384" s="749" t="s">
        <v>720</v>
      </c>
      <c r="L384" s="752">
        <v>147.4945719691577</v>
      </c>
      <c r="M384" s="752">
        <v>158</v>
      </c>
      <c r="N384" s="753">
        <v>23304.142371126916</v>
      </c>
    </row>
    <row r="385" spans="1:14" ht="14.4" customHeight="1" x14ac:dyDescent="0.3">
      <c r="A385" s="747" t="s">
        <v>579</v>
      </c>
      <c r="B385" s="748" t="s">
        <v>580</v>
      </c>
      <c r="C385" s="749" t="s">
        <v>598</v>
      </c>
      <c r="D385" s="750" t="s">
        <v>599</v>
      </c>
      <c r="E385" s="751">
        <v>50113001</v>
      </c>
      <c r="F385" s="750" t="s">
        <v>616</v>
      </c>
      <c r="G385" s="749" t="s">
        <v>617</v>
      </c>
      <c r="H385" s="749">
        <v>108499</v>
      </c>
      <c r="I385" s="749">
        <v>8499</v>
      </c>
      <c r="J385" s="749" t="s">
        <v>725</v>
      </c>
      <c r="K385" s="749" t="s">
        <v>726</v>
      </c>
      <c r="L385" s="752">
        <v>111.52000513864198</v>
      </c>
      <c r="M385" s="752">
        <v>124</v>
      </c>
      <c r="N385" s="753">
        <v>13828.480637191606</v>
      </c>
    </row>
    <row r="386" spans="1:14" ht="14.4" customHeight="1" x14ac:dyDescent="0.3">
      <c r="A386" s="747" t="s">
        <v>579</v>
      </c>
      <c r="B386" s="748" t="s">
        <v>580</v>
      </c>
      <c r="C386" s="749" t="s">
        <v>598</v>
      </c>
      <c r="D386" s="750" t="s">
        <v>599</v>
      </c>
      <c r="E386" s="751">
        <v>50113001</v>
      </c>
      <c r="F386" s="750" t="s">
        <v>616</v>
      </c>
      <c r="G386" s="749" t="s">
        <v>617</v>
      </c>
      <c r="H386" s="749">
        <v>153641</v>
      </c>
      <c r="I386" s="749">
        <v>53641</v>
      </c>
      <c r="J386" s="749" t="s">
        <v>1219</v>
      </c>
      <c r="K386" s="749" t="s">
        <v>1220</v>
      </c>
      <c r="L386" s="752">
        <v>37.899999999999991</v>
      </c>
      <c r="M386" s="752">
        <v>1</v>
      </c>
      <c r="N386" s="753">
        <v>37.899999999999991</v>
      </c>
    </row>
    <row r="387" spans="1:14" ht="14.4" customHeight="1" x14ac:dyDescent="0.3">
      <c r="A387" s="747" t="s">
        <v>579</v>
      </c>
      <c r="B387" s="748" t="s">
        <v>580</v>
      </c>
      <c r="C387" s="749" t="s">
        <v>598</v>
      </c>
      <c r="D387" s="750" t="s">
        <v>599</v>
      </c>
      <c r="E387" s="751">
        <v>50113001</v>
      </c>
      <c r="F387" s="750" t="s">
        <v>616</v>
      </c>
      <c r="G387" s="749" t="s">
        <v>617</v>
      </c>
      <c r="H387" s="749">
        <v>104071</v>
      </c>
      <c r="I387" s="749">
        <v>4071</v>
      </c>
      <c r="J387" s="749" t="s">
        <v>727</v>
      </c>
      <c r="K387" s="749" t="s">
        <v>1221</v>
      </c>
      <c r="L387" s="752">
        <v>152.99000000000007</v>
      </c>
      <c r="M387" s="752">
        <v>2</v>
      </c>
      <c r="N387" s="753">
        <v>305.98000000000013</v>
      </c>
    </row>
    <row r="388" spans="1:14" ht="14.4" customHeight="1" x14ac:dyDescent="0.3">
      <c r="A388" s="747" t="s">
        <v>579</v>
      </c>
      <c r="B388" s="748" t="s">
        <v>580</v>
      </c>
      <c r="C388" s="749" t="s">
        <v>598</v>
      </c>
      <c r="D388" s="750" t="s">
        <v>599</v>
      </c>
      <c r="E388" s="751">
        <v>50113001</v>
      </c>
      <c r="F388" s="750" t="s">
        <v>616</v>
      </c>
      <c r="G388" s="749" t="s">
        <v>617</v>
      </c>
      <c r="H388" s="749">
        <v>102479</v>
      </c>
      <c r="I388" s="749">
        <v>2479</v>
      </c>
      <c r="J388" s="749" t="s">
        <v>727</v>
      </c>
      <c r="K388" s="749" t="s">
        <v>728</v>
      </c>
      <c r="L388" s="752">
        <v>65.579999999999984</v>
      </c>
      <c r="M388" s="752">
        <v>4</v>
      </c>
      <c r="N388" s="753">
        <v>262.31999999999994</v>
      </c>
    </row>
    <row r="389" spans="1:14" ht="14.4" customHeight="1" x14ac:dyDescent="0.3">
      <c r="A389" s="747" t="s">
        <v>579</v>
      </c>
      <c r="B389" s="748" t="s">
        <v>580</v>
      </c>
      <c r="C389" s="749" t="s">
        <v>598</v>
      </c>
      <c r="D389" s="750" t="s">
        <v>599</v>
      </c>
      <c r="E389" s="751">
        <v>50113001</v>
      </c>
      <c r="F389" s="750" t="s">
        <v>616</v>
      </c>
      <c r="G389" s="749" t="s">
        <v>617</v>
      </c>
      <c r="H389" s="749">
        <v>158425</v>
      </c>
      <c r="I389" s="749">
        <v>58425</v>
      </c>
      <c r="J389" s="749" t="s">
        <v>729</v>
      </c>
      <c r="K389" s="749" t="s">
        <v>730</v>
      </c>
      <c r="L389" s="752">
        <v>82.01</v>
      </c>
      <c r="M389" s="752">
        <v>2</v>
      </c>
      <c r="N389" s="753">
        <v>164.02</v>
      </c>
    </row>
    <row r="390" spans="1:14" ht="14.4" customHeight="1" x14ac:dyDescent="0.3">
      <c r="A390" s="747" t="s">
        <v>579</v>
      </c>
      <c r="B390" s="748" t="s">
        <v>580</v>
      </c>
      <c r="C390" s="749" t="s">
        <v>598</v>
      </c>
      <c r="D390" s="750" t="s">
        <v>599</v>
      </c>
      <c r="E390" s="751">
        <v>50113001</v>
      </c>
      <c r="F390" s="750" t="s">
        <v>616</v>
      </c>
      <c r="G390" s="749" t="s">
        <v>617</v>
      </c>
      <c r="H390" s="749">
        <v>154539</v>
      </c>
      <c r="I390" s="749">
        <v>54539</v>
      </c>
      <c r="J390" s="749" t="s">
        <v>731</v>
      </c>
      <c r="K390" s="749" t="s">
        <v>732</v>
      </c>
      <c r="L390" s="752">
        <v>60.629999999999995</v>
      </c>
      <c r="M390" s="752">
        <v>6</v>
      </c>
      <c r="N390" s="753">
        <v>363.78</v>
      </c>
    </row>
    <row r="391" spans="1:14" ht="14.4" customHeight="1" x14ac:dyDescent="0.3">
      <c r="A391" s="747" t="s">
        <v>579</v>
      </c>
      <c r="B391" s="748" t="s">
        <v>580</v>
      </c>
      <c r="C391" s="749" t="s">
        <v>598</v>
      </c>
      <c r="D391" s="750" t="s">
        <v>599</v>
      </c>
      <c r="E391" s="751">
        <v>50113001</v>
      </c>
      <c r="F391" s="750" t="s">
        <v>616</v>
      </c>
      <c r="G391" s="749" t="s">
        <v>617</v>
      </c>
      <c r="H391" s="749">
        <v>179327</v>
      </c>
      <c r="I391" s="749">
        <v>179327</v>
      </c>
      <c r="J391" s="749" t="s">
        <v>1222</v>
      </c>
      <c r="K391" s="749" t="s">
        <v>686</v>
      </c>
      <c r="L391" s="752">
        <v>74.920000000000073</v>
      </c>
      <c r="M391" s="752">
        <v>1</v>
      </c>
      <c r="N391" s="753">
        <v>74.920000000000073</v>
      </c>
    </row>
    <row r="392" spans="1:14" ht="14.4" customHeight="1" x14ac:dyDescent="0.3">
      <c r="A392" s="747" t="s">
        <v>579</v>
      </c>
      <c r="B392" s="748" t="s">
        <v>580</v>
      </c>
      <c r="C392" s="749" t="s">
        <v>598</v>
      </c>
      <c r="D392" s="750" t="s">
        <v>599</v>
      </c>
      <c r="E392" s="751">
        <v>50113001</v>
      </c>
      <c r="F392" s="750" t="s">
        <v>616</v>
      </c>
      <c r="G392" s="749" t="s">
        <v>628</v>
      </c>
      <c r="H392" s="749">
        <v>115013</v>
      </c>
      <c r="I392" s="749">
        <v>15013</v>
      </c>
      <c r="J392" s="749" t="s">
        <v>1223</v>
      </c>
      <c r="K392" s="749" t="s">
        <v>1224</v>
      </c>
      <c r="L392" s="752">
        <v>60.08</v>
      </c>
      <c r="M392" s="752">
        <v>1</v>
      </c>
      <c r="N392" s="753">
        <v>60.08</v>
      </c>
    </row>
    <row r="393" spans="1:14" ht="14.4" customHeight="1" x14ac:dyDescent="0.3">
      <c r="A393" s="747" t="s">
        <v>579</v>
      </c>
      <c r="B393" s="748" t="s">
        <v>580</v>
      </c>
      <c r="C393" s="749" t="s">
        <v>598</v>
      </c>
      <c r="D393" s="750" t="s">
        <v>599</v>
      </c>
      <c r="E393" s="751">
        <v>50113001</v>
      </c>
      <c r="F393" s="750" t="s">
        <v>616</v>
      </c>
      <c r="G393" s="749" t="s">
        <v>628</v>
      </c>
      <c r="H393" s="749">
        <v>215713</v>
      </c>
      <c r="I393" s="749">
        <v>215713</v>
      </c>
      <c r="J393" s="749" t="s">
        <v>733</v>
      </c>
      <c r="K393" s="749" t="s">
        <v>1225</v>
      </c>
      <c r="L393" s="752">
        <v>50.518333333333338</v>
      </c>
      <c r="M393" s="752">
        <v>12</v>
      </c>
      <c r="N393" s="753">
        <v>606.22</v>
      </c>
    </row>
    <row r="394" spans="1:14" ht="14.4" customHeight="1" x14ac:dyDescent="0.3">
      <c r="A394" s="747" t="s">
        <v>579</v>
      </c>
      <c r="B394" s="748" t="s">
        <v>580</v>
      </c>
      <c r="C394" s="749" t="s">
        <v>598</v>
      </c>
      <c r="D394" s="750" t="s">
        <v>599</v>
      </c>
      <c r="E394" s="751">
        <v>50113001</v>
      </c>
      <c r="F394" s="750" t="s">
        <v>616</v>
      </c>
      <c r="G394" s="749" t="s">
        <v>628</v>
      </c>
      <c r="H394" s="749">
        <v>215715</v>
      </c>
      <c r="I394" s="749">
        <v>215715</v>
      </c>
      <c r="J394" s="749" t="s">
        <v>733</v>
      </c>
      <c r="K394" s="749" t="s">
        <v>734</v>
      </c>
      <c r="L394" s="752">
        <v>100.09500000000001</v>
      </c>
      <c r="M394" s="752">
        <v>4</v>
      </c>
      <c r="N394" s="753">
        <v>400.38000000000005</v>
      </c>
    </row>
    <row r="395" spans="1:14" ht="14.4" customHeight="1" x14ac:dyDescent="0.3">
      <c r="A395" s="747" t="s">
        <v>579</v>
      </c>
      <c r="B395" s="748" t="s">
        <v>580</v>
      </c>
      <c r="C395" s="749" t="s">
        <v>598</v>
      </c>
      <c r="D395" s="750" t="s">
        <v>599</v>
      </c>
      <c r="E395" s="751">
        <v>50113001</v>
      </c>
      <c r="F395" s="750" t="s">
        <v>616</v>
      </c>
      <c r="G395" s="749" t="s">
        <v>617</v>
      </c>
      <c r="H395" s="749">
        <v>920235</v>
      </c>
      <c r="I395" s="749">
        <v>15880</v>
      </c>
      <c r="J395" s="749" t="s">
        <v>1226</v>
      </c>
      <c r="K395" s="749" t="s">
        <v>581</v>
      </c>
      <c r="L395" s="752">
        <v>163.57</v>
      </c>
      <c r="M395" s="752">
        <v>2</v>
      </c>
      <c r="N395" s="753">
        <v>327.14</v>
      </c>
    </row>
    <row r="396" spans="1:14" ht="14.4" customHeight="1" x14ac:dyDescent="0.3">
      <c r="A396" s="747" t="s">
        <v>579</v>
      </c>
      <c r="B396" s="748" t="s">
        <v>580</v>
      </c>
      <c r="C396" s="749" t="s">
        <v>598</v>
      </c>
      <c r="D396" s="750" t="s">
        <v>599</v>
      </c>
      <c r="E396" s="751">
        <v>50113001</v>
      </c>
      <c r="F396" s="750" t="s">
        <v>616</v>
      </c>
      <c r="G396" s="749" t="s">
        <v>617</v>
      </c>
      <c r="H396" s="749">
        <v>905098</v>
      </c>
      <c r="I396" s="749">
        <v>23989</v>
      </c>
      <c r="J396" s="749" t="s">
        <v>1227</v>
      </c>
      <c r="K396" s="749" t="s">
        <v>581</v>
      </c>
      <c r="L396" s="752">
        <v>416.99</v>
      </c>
      <c r="M396" s="752">
        <v>2</v>
      </c>
      <c r="N396" s="753">
        <v>833.98</v>
      </c>
    </row>
    <row r="397" spans="1:14" ht="14.4" customHeight="1" x14ac:dyDescent="0.3">
      <c r="A397" s="747" t="s">
        <v>579</v>
      </c>
      <c r="B397" s="748" t="s">
        <v>580</v>
      </c>
      <c r="C397" s="749" t="s">
        <v>598</v>
      </c>
      <c r="D397" s="750" t="s">
        <v>599</v>
      </c>
      <c r="E397" s="751">
        <v>50113001</v>
      </c>
      <c r="F397" s="750" t="s">
        <v>616</v>
      </c>
      <c r="G397" s="749" t="s">
        <v>617</v>
      </c>
      <c r="H397" s="749">
        <v>905097</v>
      </c>
      <c r="I397" s="749">
        <v>158767</v>
      </c>
      <c r="J397" s="749" t="s">
        <v>741</v>
      </c>
      <c r="K397" s="749" t="s">
        <v>742</v>
      </c>
      <c r="L397" s="752">
        <v>175.03914086805179</v>
      </c>
      <c r="M397" s="752">
        <v>1</v>
      </c>
      <c r="N397" s="753">
        <v>175.03914086805179</v>
      </c>
    </row>
    <row r="398" spans="1:14" ht="14.4" customHeight="1" x14ac:dyDescent="0.3">
      <c r="A398" s="747" t="s">
        <v>579</v>
      </c>
      <c r="B398" s="748" t="s">
        <v>580</v>
      </c>
      <c r="C398" s="749" t="s">
        <v>598</v>
      </c>
      <c r="D398" s="750" t="s">
        <v>599</v>
      </c>
      <c r="E398" s="751">
        <v>50113001</v>
      </c>
      <c r="F398" s="750" t="s">
        <v>616</v>
      </c>
      <c r="G398" s="749" t="s">
        <v>617</v>
      </c>
      <c r="H398" s="749">
        <v>846873</v>
      </c>
      <c r="I398" s="749">
        <v>82012</v>
      </c>
      <c r="J398" s="749" t="s">
        <v>1228</v>
      </c>
      <c r="K398" s="749" t="s">
        <v>581</v>
      </c>
      <c r="L398" s="752">
        <v>219.54992709928646</v>
      </c>
      <c r="M398" s="752">
        <v>5</v>
      </c>
      <c r="N398" s="753">
        <v>1097.7496354964323</v>
      </c>
    </row>
    <row r="399" spans="1:14" ht="14.4" customHeight="1" x14ac:dyDescent="0.3">
      <c r="A399" s="747" t="s">
        <v>579</v>
      </c>
      <c r="B399" s="748" t="s">
        <v>580</v>
      </c>
      <c r="C399" s="749" t="s">
        <v>598</v>
      </c>
      <c r="D399" s="750" t="s">
        <v>599</v>
      </c>
      <c r="E399" s="751">
        <v>50113001</v>
      </c>
      <c r="F399" s="750" t="s">
        <v>616</v>
      </c>
      <c r="G399" s="749" t="s">
        <v>617</v>
      </c>
      <c r="H399" s="749">
        <v>920170</v>
      </c>
      <c r="I399" s="749">
        <v>0</v>
      </c>
      <c r="J399" s="749" t="s">
        <v>1229</v>
      </c>
      <c r="K399" s="749" t="s">
        <v>581</v>
      </c>
      <c r="L399" s="752">
        <v>75.166000747587887</v>
      </c>
      <c r="M399" s="752">
        <v>2</v>
      </c>
      <c r="N399" s="753">
        <v>150.33200149517577</v>
      </c>
    </row>
    <row r="400" spans="1:14" ht="14.4" customHeight="1" x14ac:dyDescent="0.3">
      <c r="A400" s="747" t="s">
        <v>579</v>
      </c>
      <c r="B400" s="748" t="s">
        <v>580</v>
      </c>
      <c r="C400" s="749" t="s">
        <v>598</v>
      </c>
      <c r="D400" s="750" t="s">
        <v>599</v>
      </c>
      <c r="E400" s="751">
        <v>50113001</v>
      </c>
      <c r="F400" s="750" t="s">
        <v>616</v>
      </c>
      <c r="G400" s="749" t="s">
        <v>617</v>
      </c>
      <c r="H400" s="749">
        <v>215476</v>
      </c>
      <c r="I400" s="749">
        <v>215476</v>
      </c>
      <c r="J400" s="749" t="s">
        <v>1230</v>
      </c>
      <c r="K400" s="749" t="s">
        <v>1231</v>
      </c>
      <c r="L400" s="752">
        <v>123.10999999999999</v>
      </c>
      <c r="M400" s="752">
        <v>1</v>
      </c>
      <c r="N400" s="753">
        <v>123.10999999999999</v>
      </c>
    </row>
    <row r="401" spans="1:14" ht="14.4" customHeight="1" x14ac:dyDescent="0.3">
      <c r="A401" s="747" t="s">
        <v>579</v>
      </c>
      <c r="B401" s="748" t="s">
        <v>580</v>
      </c>
      <c r="C401" s="749" t="s">
        <v>598</v>
      </c>
      <c r="D401" s="750" t="s">
        <v>599</v>
      </c>
      <c r="E401" s="751">
        <v>50113001</v>
      </c>
      <c r="F401" s="750" t="s">
        <v>616</v>
      </c>
      <c r="G401" s="749" t="s">
        <v>617</v>
      </c>
      <c r="H401" s="749">
        <v>183272</v>
      </c>
      <c r="I401" s="749">
        <v>215478</v>
      </c>
      <c r="J401" s="749" t="s">
        <v>1232</v>
      </c>
      <c r="K401" s="749" t="s">
        <v>1233</v>
      </c>
      <c r="L401" s="752">
        <v>174.69000000000008</v>
      </c>
      <c r="M401" s="752">
        <v>1</v>
      </c>
      <c r="N401" s="753">
        <v>174.69000000000008</v>
      </c>
    </row>
    <row r="402" spans="1:14" ht="14.4" customHeight="1" x14ac:dyDescent="0.3">
      <c r="A402" s="747" t="s">
        <v>579</v>
      </c>
      <c r="B402" s="748" t="s">
        <v>580</v>
      </c>
      <c r="C402" s="749" t="s">
        <v>598</v>
      </c>
      <c r="D402" s="750" t="s">
        <v>599</v>
      </c>
      <c r="E402" s="751">
        <v>50113001</v>
      </c>
      <c r="F402" s="750" t="s">
        <v>616</v>
      </c>
      <c r="G402" s="749" t="s">
        <v>617</v>
      </c>
      <c r="H402" s="749">
        <v>158793</v>
      </c>
      <c r="I402" s="749">
        <v>58793</v>
      </c>
      <c r="J402" s="749" t="s">
        <v>1234</v>
      </c>
      <c r="K402" s="749" t="s">
        <v>1235</v>
      </c>
      <c r="L402" s="752">
        <v>277.38</v>
      </c>
      <c r="M402" s="752">
        <v>1</v>
      </c>
      <c r="N402" s="753">
        <v>277.38</v>
      </c>
    </row>
    <row r="403" spans="1:14" ht="14.4" customHeight="1" x14ac:dyDescent="0.3">
      <c r="A403" s="747" t="s">
        <v>579</v>
      </c>
      <c r="B403" s="748" t="s">
        <v>580</v>
      </c>
      <c r="C403" s="749" t="s">
        <v>598</v>
      </c>
      <c r="D403" s="750" t="s">
        <v>599</v>
      </c>
      <c r="E403" s="751">
        <v>50113001</v>
      </c>
      <c r="F403" s="750" t="s">
        <v>616</v>
      </c>
      <c r="G403" s="749" t="s">
        <v>617</v>
      </c>
      <c r="H403" s="749">
        <v>140564</v>
      </c>
      <c r="I403" s="749">
        <v>40564</v>
      </c>
      <c r="J403" s="749" t="s">
        <v>748</v>
      </c>
      <c r="K403" s="749" t="s">
        <v>749</v>
      </c>
      <c r="L403" s="752">
        <v>13.949999999999998</v>
      </c>
      <c r="M403" s="752">
        <v>1</v>
      </c>
      <c r="N403" s="753">
        <v>13.949999999999998</v>
      </c>
    </row>
    <row r="404" spans="1:14" ht="14.4" customHeight="1" x14ac:dyDescent="0.3">
      <c r="A404" s="747" t="s">
        <v>579</v>
      </c>
      <c r="B404" s="748" t="s">
        <v>580</v>
      </c>
      <c r="C404" s="749" t="s">
        <v>598</v>
      </c>
      <c r="D404" s="750" t="s">
        <v>599</v>
      </c>
      <c r="E404" s="751">
        <v>50113001</v>
      </c>
      <c r="F404" s="750" t="s">
        <v>616</v>
      </c>
      <c r="G404" s="749" t="s">
        <v>617</v>
      </c>
      <c r="H404" s="749">
        <v>192202</v>
      </c>
      <c r="I404" s="749">
        <v>192202</v>
      </c>
      <c r="J404" s="749" t="s">
        <v>1236</v>
      </c>
      <c r="K404" s="749" t="s">
        <v>1237</v>
      </c>
      <c r="L404" s="752">
        <v>88.185000000000002</v>
      </c>
      <c r="M404" s="752">
        <v>2</v>
      </c>
      <c r="N404" s="753">
        <v>176.37</v>
      </c>
    </row>
    <row r="405" spans="1:14" ht="14.4" customHeight="1" x14ac:dyDescent="0.3">
      <c r="A405" s="747" t="s">
        <v>579</v>
      </c>
      <c r="B405" s="748" t="s">
        <v>580</v>
      </c>
      <c r="C405" s="749" t="s">
        <v>598</v>
      </c>
      <c r="D405" s="750" t="s">
        <v>599</v>
      </c>
      <c r="E405" s="751">
        <v>50113001</v>
      </c>
      <c r="F405" s="750" t="s">
        <v>616</v>
      </c>
      <c r="G405" s="749" t="s">
        <v>617</v>
      </c>
      <c r="H405" s="749">
        <v>192205</v>
      </c>
      <c r="I405" s="749">
        <v>192205</v>
      </c>
      <c r="J405" s="749" t="s">
        <v>1236</v>
      </c>
      <c r="K405" s="749" t="s">
        <v>1238</v>
      </c>
      <c r="L405" s="752">
        <v>88.185000000000002</v>
      </c>
      <c r="M405" s="752">
        <v>2</v>
      </c>
      <c r="N405" s="753">
        <v>176.37</v>
      </c>
    </row>
    <row r="406" spans="1:14" ht="14.4" customHeight="1" x14ac:dyDescent="0.3">
      <c r="A406" s="747" t="s">
        <v>579</v>
      </c>
      <c r="B406" s="748" t="s">
        <v>580</v>
      </c>
      <c r="C406" s="749" t="s">
        <v>598</v>
      </c>
      <c r="D406" s="750" t="s">
        <v>599</v>
      </c>
      <c r="E406" s="751">
        <v>50113001</v>
      </c>
      <c r="F406" s="750" t="s">
        <v>616</v>
      </c>
      <c r="G406" s="749" t="s">
        <v>617</v>
      </c>
      <c r="H406" s="749">
        <v>159642</v>
      </c>
      <c r="I406" s="749">
        <v>59642</v>
      </c>
      <c r="J406" s="749" t="s">
        <v>1239</v>
      </c>
      <c r="K406" s="749" t="s">
        <v>1240</v>
      </c>
      <c r="L406" s="752">
        <v>158.11000000000001</v>
      </c>
      <c r="M406" s="752">
        <v>1</v>
      </c>
      <c r="N406" s="753">
        <v>158.11000000000001</v>
      </c>
    </row>
    <row r="407" spans="1:14" ht="14.4" customHeight="1" x14ac:dyDescent="0.3">
      <c r="A407" s="747" t="s">
        <v>579</v>
      </c>
      <c r="B407" s="748" t="s">
        <v>580</v>
      </c>
      <c r="C407" s="749" t="s">
        <v>598</v>
      </c>
      <c r="D407" s="750" t="s">
        <v>599</v>
      </c>
      <c r="E407" s="751">
        <v>50113001</v>
      </c>
      <c r="F407" s="750" t="s">
        <v>616</v>
      </c>
      <c r="G407" s="749" t="s">
        <v>617</v>
      </c>
      <c r="H407" s="749">
        <v>102818</v>
      </c>
      <c r="I407" s="749">
        <v>2818</v>
      </c>
      <c r="J407" s="749" t="s">
        <v>1241</v>
      </c>
      <c r="K407" s="749" t="s">
        <v>1242</v>
      </c>
      <c r="L407" s="752">
        <v>114.02000000000001</v>
      </c>
      <c r="M407" s="752">
        <v>1</v>
      </c>
      <c r="N407" s="753">
        <v>114.02000000000001</v>
      </c>
    </row>
    <row r="408" spans="1:14" ht="14.4" customHeight="1" x14ac:dyDescent="0.3">
      <c r="A408" s="747" t="s">
        <v>579</v>
      </c>
      <c r="B408" s="748" t="s">
        <v>580</v>
      </c>
      <c r="C408" s="749" t="s">
        <v>598</v>
      </c>
      <c r="D408" s="750" t="s">
        <v>599</v>
      </c>
      <c r="E408" s="751">
        <v>50113001</v>
      </c>
      <c r="F408" s="750" t="s">
        <v>616</v>
      </c>
      <c r="G408" s="749" t="s">
        <v>617</v>
      </c>
      <c r="H408" s="749">
        <v>197026</v>
      </c>
      <c r="I408" s="749">
        <v>97026</v>
      </c>
      <c r="J408" s="749" t="s">
        <v>1243</v>
      </c>
      <c r="K408" s="749" t="s">
        <v>1244</v>
      </c>
      <c r="L408" s="752">
        <v>122.31</v>
      </c>
      <c r="M408" s="752">
        <v>2</v>
      </c>
      <c r="N408" s="753">
        <v>244.62</v>
      </c>
    </row>
    <row r="409" spans="1:14" ht="14.4" customHeight="1" x14ac:dyDescent="0.3">
      <c r="A409" s="747" t="s">
        <v>579</v>
      </c>
      <c r="B409" s="748" t="s">
        <v>580</v>
      </c>
      <c r="C409" s="749" t="s">
        <v>598</v>
      </c>
      <c r="D409" s="750" t="s">
        <v>599</v>
      </c>
      <c r="E409" s="751">
        <v>50113001</v>
      </c>
      <c r="F409" s="750" t="s">
        <v>616</v>
      </c>
      <c r="G409" s="749" t="s">
        <v>617</v>
      </c>
      <c r="H409" s="749">
        <v>202796</v>
      </c>
      <c r="I409" s="749">
        <v>202796</v>
      </c>
      <c r="J409" s="749" t="s">
        <v>754</v>
      </c>
      <c r="K409" s="749" t="s">
        <v>756</v>
      </c>
      <c r="L409" s="752">
        <v>245.77000000000007</v>
      </c>
      <c r="M409" s="752">
        <v>1</v>
      </c>
      <c r="N409" s="753">
        <v>245.77000000000007</v>
      </c>
    </row>
    <row r="410" spans="1:14" ht="14.4" customHeight="1" x14ac:dyDescent="0.3">
      <c r="A410" s="747" t="s">
        <v>579</v>
      </c>
      <c r="B410" s="748" t="s">
        <v>580</v>
      </c>
      <c r="C410" s="749" t="s">
        <v>598</v>
      </c>
      <c r="D410" s="750" t="s">
        <v>599</v>
      </c>
      <c r="E410" s="751">
        <v>50113001</v>
      </c>
      <c r="F410" s="750" t="s">
        <v>616</v>
      </c>
      <c r="G410" s="749" t="s">
        <v>617</v>
      </c>
      <c r="H410" s="749">
        <v>187076</v>
      </c>
      <c r="I410" s="749">
        <v>87076</v>
      </c>
      <c r="J410" s="749" t="s">
        <v>759</v>
      </c>
      <c r="K410" s="749" t="s">
        <v>760</v>
      </c>
      <c r="L410" s="752">
        <v>126.35999999999999</v>
      </c>
      <c r="M410" s="752">
        <v>1</v>
      </c>
      <c r="N410" s="753">
        <v>126.35999999999999</v>
      </c>
    </row>
    <row r="411" spans="1:14" ht="14.4" customHeight="1" x14ac:dyDescent="0.3">
      <c r="A411" s="747" t="s">
        <v>579</v>
      </c>
      <c r="B411" s="748" t="s">
        <v>580</v>
      </c>
      <c r="C411" s="749" t="s">
        <v>598</v>
      </c>
      <c r="D411" s="750" t="s">
        <v>599</v>
      </c>
      <c r="E411" s="751">
        <v>50113001</v>
      </c>
      <c r="F411" s="750" t="s">
        <v>616</v>
      </c>
      <c r="G411" s="749" t="s">
        <v>581</v>
      </c>
      <c r="H411" s="749">
        <v>848947</v>
      </c>
      <c r="I411" s="749">
        <v>135928</v>
      </c>
      <c r="J411" s="749" t="s">
        <v>1245</v>
      </c>
      <c r="K411" s="749" t="s">
        <v>1246</v>
      </c>
      <c r="L411" s="752">
        <v>71.17</v>
      </c>
      <c r="M411" s="752">
        <v>1</v>
      </c>
      <c r="N411" s="753">
        <v>71.17</v>
      </c>
    </row>
    <row r="412" spans="1:14" ht="14.4" customHeight="1" x14ac:dyDescent="0.3">
      <c r="A412" s="747" t="s">
        <v>579</v>
      </c>
      <c r="B412" s="748" t="s">
        <v>580</v>
      </c>
      <c r="C412" s="749" t="s">
        <v>598</v>
      </c>
      <c r="D412" s="750" t="s">
        <v>599</v>
      </c>
      <c r="E412" s="751">
        <v>50113001</v>
      </c>
      <c r="F412" s="750" t="s">
        <v>616</v>
      </c>
      <c r="G412" s="749" t="s">
        <v>617</v>
      </c>
      <c r="H412" s="749">
        <v>157586</v>
      </c>
      <c r="I412" s="749">
        <v>57586</v>
      </c>
      <c r="J412" s="749" t="s">
        <v>761</v>
      </c>
      <c r="K412" s="749" t="s">
        <v>762</v>
      </c>
      <c r="L412" s="752">
        <v>73.933333333333337</v>
      </c>
      <c r="M412" s="752">
        <v>3</v>
      </c>
      <c r="N412" s="753">
        <v>221.8</v>
      </c>
    </row>
    <row r="413" spans="1:14" ht="14.4" customHeight="1" x14ac:dyDescent="0.3">
      <c r="A413" s="747" t="s">
        <v>579</v>
      </c>
      <c r="B413" s="748" t="s">
        <v>580</v>
      </c>
      <c r="C413" s="749" t="s">
        <v>598</v>
      </c>
      <c r="D413" s="750" t="s">
        <v>599</v>
      </c>
      <c r="E413" s="751">
        <v>50113001</v>
      </c>
      <c r="F413" s="750" t="s">
        <v>616</v>
      </c>
      <c r="G413" s="749" t="s">
        <v>617</v>
      </c>
      <c r="H413" s="749">
        <v>846413</v>
      </c>
      <c r="I413" s="749">
        <v>57585</v>
      </c>
      <c r="J413" s="749" t="s">
        <v>763</v>
      </c>
      <c r="K413" s="749" t="s">
        <v>764</v>
      </c>
      <c r="L413" s="752">
        <v>133.42000000000002</v>
      </c>
      <c r="M413" s="752">
        <v>1</v>
      </c>
      <c r="N413" s="753">
        <v>133.42000000000002</v>
      </c>
    </row>
    <row r="414" spans="1:14" ht="14.4" customHeight="1" x14ac:dyDescent="0.3">
      <c r="A414" s="747" t="s">
        <v>579</v>
      </c>
      <c r="B414" s="748" t="s">
        <v>580</v>
      </c>
      <c r="C414" s="749" t="s">
        <v>598</v>
      </c>
      <c r="D414" s="750" t="s">
        <v>599</v>
      </c>
      <c r="E414" s="751">
        <v>50113001</v>
      </c>
      <c r="F414" s="750" t="s">
        <v>616</v>
      </c>
      <c r="G414" s="749" t="s">
        <v>617</v>
      </c>
      <c r="H414" s="749">
        <v>848560</v>
      </c>
      <c r="I414" s="749">
        <v>125752</v>
      </c>
      <c r="J414" s="749" t="s">
        <v>765</v>
      </c>
      <c r="K414" s="749" t="s">
        <v>766</v>
      </c>
      <c r="L414" s="752">
        <v>184.98666666666665</v>
      </c>
      <c r="M414" s="752">
        <v>9</v>
      </c>
      <c r="N414" s="753">
        <v>1664.8799999999999</v>
      </c>
    </row>
    <row r="415" spans="1:14" ht="14.4" customHeight="1" x14ac:dyDescent="0.3">
      <c r="A415" s="747" t="s">
        <v>579</v>
      </c>
      <c r="B415" s="748" t="s">
        <v>580</v>
      </c>
      <c r="C415" s="749" t="s">
        <v>598</v>
      </c>
      <c r="D415" s="750" t="s">
        <v>599</v>
      </c>
      <c r="E415" s="751">
        <v>50113001</v>
      </c>
      <c r="F415" s="750" t="s">
        <v>616</v>
      </c>
      <c r="G415" s="749" t="s">
        <v>617</v>
      </c>
      <c r="H415" s="749">
        <v>214902</v>
      </c>
      <c r="I415" s="749">
        <v>214902</v>
      </c>
      <c r="J415" s="749" t="s">
        <v>767</v>
      </c>
      <c r="K415" s="749" t="s">
        <v>768</v>
      </c>
      <c r="L415" s="752">
        <v>56.74</v>
      </c>
      <c r="M415" s="752">
        <v>1</v>
      </c>
      <c r="N415" s="753">
        <v>56.74</v>
      </c>
    </row>
    <row r="416" spans="1:14" ht="14.4" customHeight="1" x14ac:dyDescent="0.3">
      <c r="A416" s="747" t="s">
        <v>579</v>
      </c>
      <c r="B416" s="748" t="s">
        <v>580</v>
      </c>
      <c r="C416" s="749" t="s">
        <v>598</v>
      </c>
      <c r="D416" s="750" t="s">
        <v>599</v>
      </c>
      <c r="E416" s="751">
        <v>50113001</v>
      </c>
      <c r="F416" s="750" t="s">
        <v>616</v>
      </c>
      <c r="G416" s="749" t="s">
        <v>617</v>
      </c>
      <c r="H416" s="749">
        <v>214904</v>
      </c>
      <c r="I416" s="749">
        <v>214904</v>
      </c>
      <c r="J416" s="749" t="s">
        <v>769</v>
      </c>
      <c r="K416" s="749" t="s">
        <v>770</v>
      </c>
      <c r="L416" s="752">
        <v>81.96</v>
      </c>
      <c r="M416" s="752">
        <v>1</v>
      </c>
      <c r="N416" s="753">
        <v>81.96</v>
      </c>
    </row>
    <row r="417" spans="1:14" ht="14.4" customHeight="1" x14ac:dyDescent="0.3">
      <c r="A417" s="747" t="s">
        <v>579</v>
      </c>
      <c r="B417" s="748" t="s">
        <v>580</v>
      </c>
      <c r="C417" s="749" t="s">
        <v>598</v>
      </c>
      <c r="D417" s="750" t="s">
        <v>599</v>
      </c>
      <c r="E417" s="751">
        <v>50113001</v>
      </c>
      <c r="F417" s="750" t="s">
        <v>616</v>
      </c>
      <c r="G417" s="749" t="s">
        <v>628</v>
      </c>
      <c r="H417" s="749">
        <v>147458</v>
      </c>
      <c r="I417" s="749">
        <v>147458</v>
      </c>
      <c r="J417" s="749" t="s">
        <v>1247</v>
      </c>
      <c r="K417" s="749" t="s">
        <v>1248</v>
      </c>
      <c r="L417" s="752">
        <v>99.39</v>
      </c>
      <c r="M417" s="752">
        <v>1</v>
      </c>
      <c r="N417" s="753">
        <v>99.39</v>
      </c>
    </row>
    <row r="418" spans="1:14" ht="14.4" customHeight="1" x14ac:dyDescent="0.3">
      <c r="A418" s="747" t="s">
        <v>579</v>
      </c>
      <c r="B418" s="748" t="s">
        <v>580</v>
      </c>
      <c r="C418" s="749" t="s">
        <v>598</v>
      </c>
      <c r="D418" s="750" t="s">
        <v>599</v>
      </c>
      <c r="E418" s="751">
        <v>50113001</v>
      </c>
      <c r="F418" s="750" t="s">
        <v>616</v>
      </c>
      <c r="G418" s="749" t="s">
        <v>628</v>
      </c>
      <c r="H418" s="749">
        <v>169191</v>
      </c>
      <c r="I418" s="749">
        <v>69191</v>
      </c>
      <c r="J418" s="749" t="s">
        <v>773</v>
      </c>
      <c r="K418" s="749" t="s">
        <v>774</v>
      </c>
      <c r="L418" s="752">
        <v>94.279999999999973</v>
      </c>
      <c r="M418" s="752">
        <v>1</v>
      </c>
      <c r="N418" s="753">
        <v>94.279999999999973</v>
      </c>
    </row>
    <row r="419" spans="1:14" ht="14.4" customHeight="1" x14ac:dyDescent="0.3">
      <c r="A419" s="747" t="s">
        <v>579</v>
      </c>
      <c r="B419" s="748" t="s">
        <v>580</v>
      </c>
      <c r="C419" s="749" t="s">
        <v>598</v>
      </c>
      <c r="D419" s="750" t="s">
        <v>599</v>
      </c>
      <c r="E419" s="751">
        <v>50113001</v>
      </c>
      <c r="F419" s="750" t="s">
        <v>616</v>
      </c>
      <c r="G419" s="749" t="s">
        <v>628</v>
      </c>
      <c r="H419" s="749">
        <v>169189</v>
      </c>
      <c r="I419" s="749">
        <v>69189</v>
      </c>
      <c r="J419" s="749" t="s">
        <v>775</v>
      </c>
      <c r="K419" s="749" t="s">
        <v>776</v>
      </c>
      <c r="L419" s="752">
        <v>61.11999999999999</v>
      </c>
      <c r="M419" s="752">
        <v>1</v>
      </c>
      <c r="N419" s="753">
        <v>61.11999999999999</v>
      </c>
    </row>
    <row r="420" spans="1:14" ht="14.4" customHeight="1" x14ac:dyDescent="0.3">
      <c r="A420" s="747" t="s">
        <v>579</v>
      </c>
      <c r="B420" s="748" t="s">
        <v>580</v>
      </c>
      <c r="C420" s="749" t="s">
        <v>598</v>
      </c>
      <c r="D420" s="750" t="s">
        <v>599</v>
      </c>
      <c r="E420" s="751">
        <v>50113001</v>
      </c>
      <c r="F420" s="750" t="s">
        <v>616</v>
      </c>
      <c r="G420" s="749" t="s">
        <v>628</v>
      </c>
      <c r="H420" s="749">
        <v>146692</v>
      </c>
      <c r="I420" s="749">
        <v>46692</v>
      </c>
      <c r="J420" s="749" t="s">
        <v>1249</v>
      </c>
      <c r="K420" s="749" t="s">
        <v>1250</v>
      </c>
      <c r="L420" s="752">
        <v>77.759999999999991</v>
      </c>
      <c r="M420" s="752">
        <v>1</v>
      </c>
      <c r="N420" s="753">
        <v>77.759999999999991</v>
      </c>
    </row>
    <row r="421" spans="1:14" ht="14.4" customHeight="1" x14ac:dyDescent="0.3">
      <c r="A421" s="747" t="s">
        <v>579</v>
      </c>
      <c r="B421" s="748" t="s">
        <v>580</v>
      </c>
      <c r="C421" s="749" t="s">
        <v>598</v>
      </c>
      <c r="D421" s="750" t="s">
        <v>599</v>
      </c>
      <c r="E421" s="751">
        <v>50113001</v>
      </c>
      <c r="F421" s="750" t="s">
        <v>616</v>
      </c>
      <c r="G421" s="749" t="s">
        <v>628</v>
      </c>
      <c r="H421" s="749">
        <v>147454</v>
      </c>
      <c r="I421" s="749">
        <v>147454</v>
      </c>
      <c r="J421" s="749" t="s">
        <v>1251</v>
      </c>
      <c r="K421" s="749" t="s">
        <v>1252</v>
      </c>
      <c r="L421" s="752">
        <v>92.199999999999989</v>
      </c>
      <c r="M421" s="752">
        <v>1</v>
      </c>
      <c r="N421" s="753">
        <v>92.199999999999989</v>
      </c>
    </row>
    <row r="422" spans="1:14" ht="14.4" customHeight="1" x14ac:dyDescent="0.3">
      <c r="A422" s="747" t="s">
        <v>579</v>
      </c>
      <c r="B422" s="748" t="s">
        <v>580</v>
      </c>
      <c r="C422" s="749" t="s">
        <v>598</v>
      </c>
      <c r="D422" s="750" t="s">
        <v>599</v>
      </c>
      <c r="E422" s="751">
        <v>50113001</v>
      </c>
      <c r="F422" s="750" t="s">
        <v>616</v>
      </c>
      <c r="G422" s="749" t="s">
        <v>617</v>
      </c>
      <c r="H422" s="749">
        <v>149990</v>
      </c>
      <c r="I422" s="749">
        <v>49990</v>
      </c>
      <c r="J422" s="749" t="s">
        <v>777</v>
      </c>
      <c r="K422" s="749" t="s">
        <v>778</v>
      </c>
      <c r="L422" s="752">
        <v>115.08999999999997</v>
      </c>
      <c r="M422" s="752">
        <v>8</v>
      </c>
      <c r="N422" s="753">
        <v>920.7199999999998</v>
      </c>
    </row>
    <row r="423" spans="1:14" ht="14.4" customHeight="1" x14ac:dyDescent="0.3">
      <c r="A423" s="747" t="s">
        <v>579</v>
      </c>
      <c r="B423" s="748" t="s">
        <v>580</v>
      </c>
      <c r="C423" s="749" t="s">
        <v>598</v>
      </c>
      <c r="D423" s="750" t="s">
        <v>599</v>
      </c>
      <c r="E423" s="751">
        <v>50113001</v>
      </c>
      <c r="F423" s="750" t="s">
        <v>616</v>
      </c>
      <c r="G423" s="749" t="s">
        <v>617</v>
      </c>
      <c r="H423" s="749">
        <v>214595</v>
      </c>
      <c r="I423" s="749">
        <v>214595</v>
      </c>
      <c r="J423" s="749" t="s">
        <v>1253</v>
      </c>
      <c r="K423" s="749" t="s">
        <v>1254</v>
      </c>
      <c r="L423" s="752">
        <v>110.07</v>
      </c>
      <c r="M423" s="752">
        <v>1</v>
      </c>
      <c r="N423" s="753">
        <v>110.07</v>
      </c>
    </row>
    <row r="424" spans="1:14" ht="14.4" customHeight="1" x14ac:dyDescent="0.3">
      <c r="A424" s="747" t="s">
        <v>579</v>
      </c>
      <c r="B424" s="748" t="s">
        <v>580</v>
      </c>
      <c r="C424" s="749" t="s">
        <v>598</v>
      </c>
      <c r="D424" s="750" t="s">
        <v>599</v>
      </c>
      <c r="E424" s="751">
        <v>50113001</v>
      </c>
      <c r="F424" s="750" t="s">
        <v>616</v>
      </c>
      <c r="G424" s="749" t="s">
        <v>628</v>
      </c>
      <c r="H424" s="749">
        <v>848610</v>
      </c>
      <c r="I424" s="749">
        <v>122572</v>
      </c>
      <c r="J424" s="749" t="s">
        <v>1255</v>
      </c>
      <c r="K424" s="749" t="s">
        <v>1256</v>
      </c>
      <c r="L424" s="752">
        <v>1610.79</v>
      </c>
      <c r="M424" s="752">
        <v>1</v>
      </c>
      <c r="N424" s="753">
        <v>1610.79</v>
      </c>
    </row>
    <row r="425" spans="1:14" ht="14.4" customHeight="1" x14ac:dyDescent="0.3">
      <c r="A425" s="747" t="s">
        <v>579</v>
      </c>
      <c r="B425" s="748" t="s">
        <v>580</v>
      </c>
      <c r="C425" s="749" t="s">
        <v>598</v>
      </c>
      <c r="D425" s="750" t="s">
        <v>599</v>
      </c>
      <c r="E425" s="751">
        <v>50113001</v>
      </c>
      <c r="F425" s="750" t="s">
        <v>616</v>
      </c>
      <c r="G425" s="749" t="s">
        <v>628</v>
      </c>
      <c r="H425" s="749">
        <v>848697</v>
      </c>
      <c r="I425" s="749">
        <v>122593</v>
      </c>
      <c r="J425" s="749" t="s">
        <v>1257</v>
      </c>
      <c r="K425" s="749" t="s">
        <v>1258</v>
      </c>
      <c r="L425" s="752">
        <v>368.89000000000004</v>
      </c>
      <c r="M425" s="752">
        <v>1</v>
      </c>
      <c r="N425" s="753">
        <v>368.89000000000004</v>
      </c>
    </row>
    <row r="426" spans="1:14" ht="14.4" customHeight="1" x14ac:dyDescent="0.3">
      <c r="A426" s="747" t="s">
        <v>579</v>
      </c>
      <c r="B426" s="748" t="s">
        <v>580</v>
      </c>
      <c r="C426" s="749" t="s">
        <v>598</v>
      </c>
      <c r="D426" s="750" t="s">
        <v>599</v>
      </c>
      <c r="E426" s="751">
        <v>50113001</v>
      </c>
      <c r="F426" s="750" t="s">
        <v>616</v>
      </c>
      <c r="G426" s="749" t="s">
        <v>581</v>
      </c>
      <c r="H426" s="749">
        <v>207506</v>
      </c>
      <c r="I426" s="749">
        <v>207506</v>
      </c>
      <c r="J426" s="749" t="s">
        <v>1259</v>
      </c>
      <c r="K426" s="749" t="s">
        <v>1260</v>
      </c>
      <c r="L426" s="752">
        <v>584.13</v>
      </c>
      <c r="M426" s="752">
        <v>1</v>
      </c>
      <c r="N426" s="753">
        <v>584.13</v>
      </c>
    </row>
    <row r="427" spans="1:14" ht="14.4" customHeight="1" x14ac:dyDescent="0.3">
      <c r="A427" s="747" t="s">
        <v>579</v>
      </c>
      <c r="B427" s="748" t="s">
        <v>580</v>
      </c>
      <c r="C427" s="749" t="s">
        <v>598</v>
      </c>
      <c r="D427" s="750" t="s">
        <v>599</v>
      </c>
      <c r="E427" s="751">
        <v>50113001</v>
      </c>
      <c r="F427" s="750" t="s">
        <v>616</v>
      </c>
      <c r="G427" s="749" t="s">
        <v>581</v>
      </c>
      <c r="H427" s="749">
        <v>394327</v>
      </c>
      <c r="I427" s="749">
        <v>124372</v>
      </c>
      <c r="J427" s="749" t="s">
        <v>1261</v>
      </c>
      <c r="K427" s="749" t="s">
        <v>581</v>
      </c>
      <c r="L427" s="752">
        <v>36.25</v>
      </c>
      <c r="M427" s="752">
        <v>3</v>
      </c>
      <c r="N427" s="753">
        <v>108.75</v>
      </c>
    </row>
    <row r="428" spans="1:14" ht="14.4" customHeight="1" x14ac:dyDescent="0.3">
      <c r="A428" s="747" t="s">
        <v>579</v>
      </c>
      <c r="B428" s="748" t="s">
        <v>580</v>
      </c>
      <c r="C428" s="749" t="s">
        <v>598</v>
      </c>
      <c r="D428" s="750" t="s">
        <v>599</v>
      </c>
      <c r="E428" s="751">
        <v>50113001</v>
      </c>
      <c r="F428" s="750" t="s">
        <v>616</v>
      </c>
      <c r="G428" s="749" t="s">
        <v>617</v>
      </c>
      <c r="H428" s="749">
        <v>214598</v>
      </c>
      <c r="I428" s="749">
        <v>214598</v>
      </c>
      <c r="J428" s="749" t="s">
        <v>1262</v>
      </c>
      <c r="K428" s="749" t="s">
        <v>1263</v>
      </c>
      <c r="L428" s="752">
        <v>167.56</v>
      </c>
      <c r="M428" s="752">
        <v>2</v>
      </c>
      <c r="N428" s="753">
        <v>335.12</v>
      </c>
    </row>
    <row r="429" spans="1:14" ht="14.4" customHeight="1" x14ac:dyDescent="0.3">
      <c r="A429" s="747" t="s">
        <v>579</v>
      </c>
      <c r="B429" s="748" t="s">
        <v>580</v>
      </c>
      <c r="C429" s="749" t="s">
        <v>598</v>
      </c>
      <c r="D429" s="750" t="s">
        <v>599</v>
      </c>
      <c r="E429" s="751">
        <v>50113001</v>
      </c>
      <c r="F429" s="750" t="s">
        <v>616</v>
      </c>
      <c r="G429" s="749" t="s">
        <v>617</v>
      </c>
      <c r="H429" s="749">
        <v>848802</v>
      </c>
      <c r="I429" s="749">
        <v>163138</v>
      </c>
      <c r="J429" s="749" t="s">
        <v>1262</v>
      </c>
      <c r="K429" s="749" t="s">
        <v>1263</v>
      </c>
      <c r="L429" s="752">
        <v>166.64999999999998</v>
      </c>
      <c r="M429" s="752">
        <v>1</v>
      </c>
      <c r="N429" s="753">
        <v>166.64999999999998</v>
      </c>
    </row>
    <row r="430" spans="1:14" ht="14.4" customHeight="1" x14ac:dyDescent="0.3">
      <c r="A430" s="747" t="s">
        <v>579</v>
      </c>
      <c r="B430" s="748" t="s">
        <v>580</v>
      </c>
      <c r="C430" s="749" t="s">
        <v>598</v>
      </c>
      <c r="D430" s="750" t="s">
        <v>599</v>
      </c>
      <c r="E430" s="751">
        <v>50113001</v>
      </c>
      <c r="F430" s="750" t="s">
        <v>616</v>
      </c>
      <c r="G430" s="749" t="s">
        <v>628</v>
      </c>
      <c r="H430" s="749">
        <v>153639</v>
      </c>
      <c r="I430" s="749">
        <v>53639</v>
      </c>
      <c r="J430" s="749" t="s">
        <v>1264</v>
      </c>
      <c r="K430" s="749" t="s">
        <v>876</v>
      </c>
      <c r="L430" s="752">
        <v>89.320000000000007</v>
      </c>
      <c r="M430" s="752">
        <v>1</v>
      </c>
      <c r="N430" s="753">
        <v>89.320000000000007</v>
      </c>
    </row>
    <row r="431" spans="1:14" ht="14.4" customHeight="1" x14ac:dyDescent="0.3">
      <c r="A431" s="747" t="s">
        <v>579</v>
      </c>
      <c r="B431" s="748" t="s">
        <v>580</v>
      </c>
      <c r="C431" s="749" t="s">
        <v>598</v>
      </c>
      <c r="D431" s="750" t="s">
        <v>599</v>
      </c>
      <c r="E431" s="751">
        <v>50113001</v>
      </c>
      <c r="F431" s="750" t="s">
        <v>616</v>
      </c>
      <c r="G431" s="749" t="s">
        <v>628</v>
      </c>
      <c r="H431" s="749">
        <v>114439</v>
      </c>
      <c r="I431" s="749">
        <v>14439</v>
      </c>
      <c r="J431" s="749" t="s">
        <v>1265</v>
      </c>
      <c r="K431" s="749" t="s">
        <v>1266</v>
      </c>
      <c r="L431" s="752">
        <v>82.573333333333323</v>
      </c>
      <c r="M431" s="752">
        <v>3</v>
      </c>
      <c r="N431" s="753">
        <v>247.71999999999997</v>
      </c>
    </row>
    <row r="432" spans="1:14" ht="14.4" customHeight="1" x14ac:dyDescent="0.3">
      <c r="A432" s="747" t="s">
        <v>579</v>
      </c>
      <c r="B432" s="748" t="s">
        <v>580</v>
      </c>
      <c r="C432" s="749" t="s">
        <v>598</v>
      </c>
      <c r="D432" s="750" t="s">
        <v>599</v>
      </c>
      <c r="E432" s="751">
        <v>50113001</v>
      </c>
      <c r="F432" s="750" t="s">
        <v>616</v>
      </c>
      <c r="G432" s="749" t="s">
        <v>617</v>
      </c>
      <c r="H432" s="749">
        <v>216978</v>
      </c>
      <c r="I432" s="749">
        <v>216978</v>
      </c>
      <c r="J432" s="749" t="s">
        <v>1267</v>
      </c>
      <c r="K432" s="749" t="s">
        <v>1268</v>
      </c>
      <c r="L432" s="752">
        <v>285.05000000000013</v>
      </c>
      <c r="M432" s="752">
        <v>1</v>
      </c>
      <c r="N432" s="753">
        <v>285.05000000000013</v>
      </c>
    </row>
    <row r="433" spans="1:14" ht="14.4" customHeight="1" x14ac:dyDescent="0.3">
      <c r="A433" s="747" t="s">
        <v>579</v>
      </c>
      <c r="B433" s="748" t="s">
        <v>580</v>
      </c>
      <c r="C433" s="749" t="s">
        <v>598</v>
      </c>
      <c r="D433" s="750" t="s">
        <v>599</v>
      </c>
      <c r="E433" s="751">
        <v>50113001</v>
      </c>
      <c r="F433" s="750" t="s">
        <v>616</v>
      </c>
      <c r="G433" s="749" t="s">
        <v>617</v>
      </c>
      <c r="H433" s="749">
        <v>152334</v>
      </c>
      <c r="I433" s="749">
        <v>52334</v>
      </c>
      <c r="J433" s="749" t="s">
        <v>1269</v>
      </c>
      <c r="K433" s="749" t="s">
        <v>1270</v>
      </c>
      <c r="L433" s="752">
        <v>290.50000000000006</v>
      </c>
      <c r="M433" s="752">
        <v>1</v>
      </c>
      <c r="N433" s="753">
        <v>290.50000000000006</v>
      </c>
    </row>
    <row r="434" spans="1:14" ht="14.4" customHeight="1" x14ac:dyDescent="0.3">
      <c r="A434" s="747" t="s">
        <v>579</v>
      </c>
      <c r="B434" s="748" t="s">
        <v>580</v>
      </c>
      <c r="C434" s="749" t="s">
        <v>598</v>
      </c>
      <c r="D434" s="750" t="s">
        <v>599</v>
      </c>
      <c r="E434" s="751">
        <v>50113001</v>
      </c>
      <c r="F434" s="750" t="s">
        <v>616</v>
      </c>
      <c r="G434" s="749" t="s">
        <v>617</v>
      </c>
      <c r="H434" s="749">
        <v>158827</v>
      </c>
      <c r="I434" s="749">
        <v>58827</v>
      </c>
      <c r="J434" s="749" t="s">
        <v>781</v>
      </c>
      <c r="K434" s="749" t="s">
        <v>782</v>
      </c>
      <c r="L434" s="752">
        <v>183.11303030303037</v>
      </c>
      <c r="M434" s="752">
        <v>66</v>
      </c>
      <c r="N434" s="753">
        <v>12085.460000000005</v>
      </c>
    </row>
    <row r="435" spans="1:14" ht="14.4" customHeight="1" x14ac:dyDescent="0.3">
      <c r="A435" s="747" t="s">
        <v>579</v>
      </c>
      <c r="B435" s="748" t="s">
        <v>580</v>
      </c>
      <c r="C435" s="749" t="s">
        <v>598</v>
      </c>
      <c r="D435" s="750" t="s">
        <v>599</v>
      </c>
      <c r="E435" s="751">
        <v>50113001</v>
      </c>
      <c r="F435" s="750" t="s">
        <v>616</v>
      </c>
      <c r="G435" s="749" t="s">
        <v>628</v>
      </c>
      <c r="H435" s="749">
        <v>213477</v>
      </c>
      <c r="I435" s="749">
        <v>213477</v>
      </c>
      <c r="J435" s="749" t="s">
        <v>783</v>
      </c>
      <c r="K435" s="749" t="s">
        <v>784</v>
      </c>
      <c r="L435" s="752">
        <v>3300</v>
      </c>
      <c r="M435" s="752">
        <v>49</v>
      </c>
      <c r="N435" s="753">
        <v>161700</v>
      </c>
    </row>
    <row r="436" spans="1:14" ht="14.4" customHeight="1" x14ac:dyDescent="0.3">
      <c r="A436" s="747" t="s">
        <v>579</v>
      </c>
      <c r="B436" s="748" t="s">
        <v>580</v>
      </c>
      <c r="C436" s="749" t="s">
        <v>598</v>
      </c>
      <c r="D436" s="750" t="s">
        <v>599</v>
      </c>
      <c r="E436" s="751">
        <v>50113001</v>
      </c>
      <c r="F436" s="750" t="s">
        <v>616</v>
      </c>
      <c r="G436" s="749" t="s">
        <v>628</v>
      </c>
      <c r="H436" s="749">
        <v>213487</v>
      </c>
      <c r="I436" s="749">
        <v>213487</v>
      </c>
      <c r="J436" s="749" t="s">
        <v>785</v>
      </c>
      <c r="K436" s="749" t="s">
        <v>786</v>
      </c>
      <c r="L436" s="752">
        <v>301.47000000000003</v>
      </c>
      <c r="M436" s="752">
        <v>6</v>
      </c>
      <c r="N436" s="753">
        <v>1808.8200000000002</v>
      </c>
    </row>
    <row r="437" spans="1:14" ht="14.4" customHeight="1" x14ac:dyDescent="0.3">
      <c r="A437" s="747" t="s">
        <v>579</v>
      </c>
      <c r="B437" s="748" t="s">
        <v>580</v>
      </c>
      <c r="C437" s="749" t="s">
        <v>598</v>
      </c>
      <c r="D437" s="750" t="s">
        <v>599</v>
      </c>
      <c r="E437" s="751">
        <v>50113001</v>
      </c>
      <c r="F437" s="750" t="s">
        <v>616</v>
      </c>
      <c r="G437" s="749" t="s">
        <v>628</v>
      </c>
      <c r="H437" s="749">
        <v>213489</v>
      </c>
      <c r="I437" s="749">
        <v>213489</v>
      </c>
      <c r="J437" s="749" t="s">
        <v>785</v>
      </c>
      <c r="K437" s="749" t="s">
        <v>787</v>
      </c>
      <c r="L437" s="752">
        <v>630.66</v>
      </c>
      <c r="M437" s="752">
        <v>1</v>
      </c>
      <c r="N437" s="753">
        <v>630.66</v>
      </c>
    </row>
    <row r="438" spans="1:14" ht="14.4" customHeight="1" x14ac:dyDescent="0.3">
      <c r="A438" s="747" t="s">
        <v>579</v>
      </c>
      <c r="B438" s="748" t="s">
        <v>580</v>
      </c>
      <c r="C438" s="749" t="s">
        <v>598</v>
      </c>
      <c r="D438" s="750" t="s">
        <v>599</v>
      </c>
      <c r="E438" s="751">
        <v>50113001</v>
      </c>
      <c r="F438" s="750" t="s">
        <v>616</v>
      </c>
      <c r="G438" s="749" t="s">
        <v>628</v>
      </c>
      <c r="H438" s="749">
        <v>213494</v>
      </c>
      <c r="I438" s="749">
        <v>213494</v>
      </c>
      <c r="J438" s="749" t="s">
        <v>785</v>
      </c>
      <c r="K438" s="749" t="s">
        <v>788</v>
      </c>
      <c r="L438" s="752">
        <v>408.95</v>
      </c>
      <c r="M438" s="752">
        <v>29</v>
      </c>
      <c r="N438" s="753">
        <v>11859.55</v>
      </c>
    </row>
    <row r="439" spans="1:14" ht="14.4" customHeight="1" x14ac:dyDescent="0.3">
      <c r="A439" s="747" t="s">
        <v>579</v>
      </c>
      <c r="B439" s="748" t="s">
        <v>580</v>
      </c>
      <c r="C439" s="749" t="s">
        <v>598</v>
      </c>
      <c r="D439" s="750" t="s">
        <v>599</v>
      </c>
      <c r="E439" s="751">
        <v>50113001</v>
      </c>
      <c r="F439" s="750" t="s">
        <v>616</v>
      </c>
      <c r="G439" s="749" t="s">
        <v>628</v>
      </c>
      <c r="H439" s="749">
        <v>132063</v>
      </c>
      <c r="I439" s="749">
        <v>32063</v>
      </c>
      <c r="J439" s="749" t="s">
        <v>785</v>
      </c>
      <c r="K439" s="749" t="s">
        <v>1271</v>
      </c>
      <c r="L439" s="752">
        <v>721.19999999999993</v>
      </c>
      <c r="M439" s="752">
        <v>1</v>
      </c>
      <c r="N439" s="753">
        <v>721.19999999999993</v>
      </c>
    </row>
    <row r="440" spans="1:14" ht="14.4" customHeight="1" x14ac:dyDescent="0.3">
      <c r="A440" s="747" t="s">
        <v>579</v>
      </c>
      <c r="B440" s="748" t="s">
        <v>580</v>
      </c>
      <c r="C440" s="749" t="s">
        <v>598</v>
      </c>
      <c r="D440" s="750" t="s">
        <v>599</v>
      </c>
      <c r="E440" s="751">
        <v>50113001</v>
      </c>
      <c r="F440" s="750" t="s">
        <v>616</v>
      </c>
      <c r="G440" s="749" t="s">
        <v>628</v>
      </c>
      <c r="H440" s="749">
        <v>156808</v>
      </c>
      <c r="I440" s="749">
        <v>56808</v>
      </c>
      <c r="J440" s="749" t="s">
        <v>793</v>
      </c>
      <c r="K440" s="749" t="s">
        <v>1272</v>
      </c>
      <c r="L440" s="752">
        <v>92.77</v>
      </c>
      <c r="M440" s="752">
        <v>1</v>
      </c>
      <c r="N440" s="753">
        <v>92.77</v>
      </c>
    </row>
    <row r="441" spans="1:14" ht="14.4" customHeight="1" x14ac:dyDescent="0.3">
      <c r="A441" s="747" t="s">
        <v>579</v>
      </c>
      <c r="B441" s="748" t="s">
        <v>580</v>
      </c>
      <c r="C441" s="749" t="s">
        <v>598</v>
      </c>
      <c r="D441" s="750" t="s">
        <v>599</v>
      </c>
      <c r="E441" s="751">
        <v>50113001</v>
      </c>
      <c r="F441" s="750" t="s">
        <v>616</v>
      </c>
      <c r="G441" s="749" t="s">
        <v>628</v>
      </c>
      <c r="H441" s="749">
        <v>156804</v>
      </c>
      <c r="I441" s="749">
        <v>56804</v>
      </c>
      <c r="J441" s="749" t="s">
        <v>795</v>
      </c>
      <c r="K441" s="749" t="s">
        <v>792</v>
      </c>
      <c r="L441" s="752">
        <v>31.814999999999998</v>
      </c>
      <c r="M441" s="752">
        <v>4</v>
      </c>
      <c r="N441" s="753">
        <v>127.25999999999999</v>
      </c>
    </row>
    <row r="442" spans="1:14" ht="14.4" customHeight="1" x14ac:dyDescent="0.3">
      <c r="A442" s="747" t="s">
        <v>579</v>
      </c>
      <c r="B442" s="748" t="s">
        <v>580</v>
      </c>
      <c r="C442" s="749" t="s">
        <v>598</v>
      </c>
      <c r="D442" s="750" t="s">
        <v>599</v>
      </c>
      <c r="E442" s="751">
        <v>50113001</v>
      </c>
      <c r="F442" s="750" t="s">
        <v>616</v>
      </c>
      <c r="G442" s="749" t="s">
        <v>628</v>
      </c>
      <c r="H442" s="749">
        <v>156805</v>
      </c>
      <c r="I442" s="749">
        <v>56805</v>
      </c>
      <c r="J442" s="749" t="s">
        <v>795</v>
      </c>
      <c r="K442" s="749" t="s">
        <v>796</v>
      </c>
      <c r="L442" s="752">
        <v>58.720000000000013</v>
      </c>
      <c r="M442" s="752">
        <v>1</v>
      </c>
      <c r="N442" s="753">
        <v>58.720000000000013</v>
      </c>
    </row>
    <row r="443" spans="1:14" ht="14.4" customHeight="1" x14ac:dyDescent="0.3">
      <c r="A443" s="747" t="s">
        <v>579</v>
      </c>
      <c r="B443" s="748" t="s">
        <v>580</v>
      </c>
      <c r="C443" s="749" t="s">
        <v>598</v>
      </c>
      <c r="D443" s="750" t="s">
        <v>599</v>
      </c>
      <c r="E443" s="751">
        <v>50113001</v>
      </c>
      <c r="F443" s="750" t="s">
        <v>616</v>
      </c>
      <c r="G443" s="749" t="s">
        <v>581</v>
      </c>
      <c r="H443" s="749">
        <v>102133</v>
      </c>
      <c r="I443" s="749">
        <v>2133</v>
      </c>
      <c r="J443" s="749" t="s">
        <v>797</v>
      </c>
      <c r="K443" s="749" t="s">
        <v>798</v>
      </c>
      <c r="L443" s="752">
        <v>28.07</v>
      </c>
      <c r="M443" s="752">
        <v>60</v>
      </c>
      <c r="N443" s="753">
        <v>1684.2</v>
      </c>
    </row>
    <row r="444" spans="1:14" ht="14.4" customHeight="1" x14ac:dyDescent="0.3">
      <c r="A444" s="747" t="s">
        <v>579</v>
      </c>
      <c r="B444" s="748" t="s">
        <v>580</v>
      </c>
      <c r="C444" s="749" t="s">
        <v>598</v>
      </c>
      <c r="D444" s="750" t="s">
        <v>599</v>
      </c>
      <c r="E444" s="751">
        <v>50113001</v>
      </c>
      <c r="F444" s="750" t="s">
        <v>616</v>
      </c>
      <c r="G444" s="749" t="s">
        <v>617</v>
      </c>
      <c r="H444" s="749">
        <v>198864</v>
      </c>
      <c r="I444" s="749">
        <v>98864</v>
      </c>
      <c r="J444" s="749" t="s">
        <v>1273</v>
      </c>
      <c r="K444" s="749" t="s">
        <v>1274</v>
      </c>
      <c r="L444" s="752">
        <v>537.87</v>
      </c>
      <c r="M444" s="752">
        <v>9</v>
      </c>
      <c r="N444" s="753">
        <v>4840.83</v>
      </c>
    </row>
    <row r="445" spans="1:14" ht="14.4" customHeight="1" x14ac:dyDescent="0.3">
      <c r="A445" s="747" t="s">
        <v>579</v>
      </c>
      <c r="B445" s="748" t="s">
        <v>580</v>
      </c>
      <c r="C445" s="749" t="s">
        <v>598</v>
      </c>
      <c r="D445" s="750" t="s">
        <v>599</v>
      </c>
      <c r="E445" s="751">
        <v>50113001</v>
      </c>
      <c r="F445" s="750" t="s">
        <v>616</v>
      </c>
      <c r="G445" s="749" t="s">
        <v>617</v>
      </c>
      <c r="H445" s="749">
        <v>111242</v>
      </c>
      <c r="I445" s="749">
        <v>11242</v>
      </c>
      <c r="J445" s="749" t="s">
        <v>1275</v>
      </c>
      <c r="K445" s="749" t="s">
        <v>1276</v>
      </c>
      <c r="L445" s="752">
        <v>113.97</v>
      </c>
      <c r="M445" s="752">
        <v>2</v>
      </c>
      <c r="N445" s="753">
        <v>227.94</v>
      </c>
    </row>
    <row r="446" spans="1:14" ht="14.4" customHeight="1" x14ac:dyDescent="0.3">
      <c r="A446" s="747" t="s">
        <v>579</v>
      </c>
      <c r="B446" s="748" t="s">
        <v>580</v>
      </c>
      <c r="C446" s="749" t="s">
        <v>598</v>
      </c>
      <c r="D446" s="750" t="s">
        <v>599</v>
      </c>
      <c r="E446" s="751">
        <v>50113001</v>
      </c>
      <c r="F446" s="750" t="s">
        <v>616</v>
      </c>
      <c r="G446" s="749" t="s">
        <v>617</v>
      </c>
      <c r="H446" s="749">
        <v>111337</v>
      </c>
      <c r="I446" s="749">
        <v>52421</v>
      </c>
      <c r="J446" s="749" t="s">
        <v>799</v>
      </c>
      <c r="K446" s="749" t="s">
        <v>800</v>
      </c>
      <c r="L446" s="752">
        <v>74.88</v>
      </c>
      <c r="M446" s="752">
        <v>4</v>
      </c>
      <c r="N446" s="753">
        <v>299.52</v>
      </c>
    </row>
    <row r="447" spans="1:14" ht="14.4" customHeight="1" x14ac:dyDescent="0.3">
      <c r="A447" s="747" t="s">
        <v>579</v>
      </c>
      <c r="B447" s="748" t="s">
        <v>580</v>
      </c>
      <c r="C447" s="749" t="s">
        <v>598</v>
      </c>
      <c r="D447" s="750" t="s">
        <v>599</v>
      </c>
      <c r="E447" s="751">
        <v>50113001</v>
      </c>
      <c r="F447" s="750" t="s">
        <v>616</v>
      </c>
      <c r="G447" s="749" t="s">
        <v>617</v>
      </c>
      <c r="H447" s="749">
        <v>156779</v>
      </c>
      <c r="I447" s="749">
        <v>56779</v>
      </c>
      <c r="J447" s="749" t="s">
        <v>1277</v>
      </c>
      <c r="K447" s="749" t="s">
        <v>1278</v>
      </c>
      <c r="L447" s="752">
        <v>91.11</v>
      </c>
      <c r="M447" s="752">
        <v>1</v>
      </c>
      <c r="N447" s="753">
        <v>91.11</v>
      </c>
    </row>
    <row r="448" spans="1:14" ht="14.4" customHeight="1" x14ac:dyDescent="0.3">
      <c r="A448" s="747" t="s">
        <v>579</v>
      </c>
      <c r="B448" s="748" t="s">
        <v>580</v>
      </c>
      <c r="C448" s="749" t="s">
        <v>598</v>
      </c>
      <c r="D448" s="750" t="s">
        <v>599</v>
      </c>
      <c r="E448" s="751">
        <v>50113001</v>
      </c>
      <c r="F448" s="750" t="s">
        <v>616</v>
      </c>
      <c r="G448" s="749" t="s">
        <v>617</v>
      </c>
      <c r="H448" s="749">
        <v>31915</v>
      </c>
      <c r="I448" s="749">
        <v>31915</v>
      </c>
      <c r="J448" s="749" t="s">
        <v>801</v>
      </c>
      <c r="K448" s="749" t="s">
        <v>802</v>
      </c>
      <c r="L448" s="752">
        <v>173.68999999999997</v>
      </c>
      <c r="M448" s="752">
        <v>76</v>
      </c>
      <c r="N448" s="753">
        <v>13200.439999999999</v>
      </c>
    </row>
    <row r="449" spans="1:14" ht="14.4" customHeight="1" x14ac:dyDescent="0.3">
      <c r="A449" s="747" t="s">
        <v>579</v>
      </c>
      <c r="B449" s="748" t="s">
        <v>580</v>
      </c>
      <c r="C449" s="749" t="s">
        <v>598</v>
      </c>
      <c r="D449" s="750" t="s">
        <v>599</v>
      </c>
      <c r="E449" s="751">
        <v>50113001</v>
      </c>
      <c r="F449" s="750" t="s">
        <v>616</v>
      </c>
      <c r="G449" s="749" t="s">
        <v>617</v>
      </c>
      <c r="H449" s="749">
        <v>47249</v>
      </c>
      <c r="I449" s="749">
        <v>47249</v>
      </c>
      <c r="J449" s="749" t="s">
        <v>804</v>
      </c>
      <c r="K449" s="749" t="s">
        <v>805</v>
      </c>
      <c r="L449" s="752">
        <v>126.49999930538181</v>
      </c>
      <c r="M449" s="752">
        <v>27</v>
      </c>
      <c r="N449" s="753">
        <v>3415.4999812453088</v>
      </c>
    </row>
    <row r="450" spans="1:14" ht="14.4" customHeight="1" x14ac:dyDescent="0.3">
      <c r="A450" s="747" t="s">
        <v>579</v>
      </c>
      <c r="B450" s="748" t="s">
        <v>580</v>
      </c>
      <c r="C450" s="749" t="s">
        <v>598</v>
      </c>
      <c r="D450" s="750" t="s">
        <v>599</v>
      </c>
      <c r="E450" s="751">
        <v>50113001</v>
      </c>
      <c r="F450" s="750" t="s">
        <v>616</v>
      </c>
      <c r="G450" s="749" t="s">
        <v>617</v>
      </c>
      <c r="H450" s="749">
        <v>102538</v>
      </c>
      <c r="I450" s="749">
        <v>2538</v>
      </c>
      <c r="J450" s="749" t="s">
        <v>1279</v>
      </c>
      <c r="K450" s="749" t="s">
        <v>1280</v>
      </c>
      <c r="L450" s="752">
        <v>55.510000000000005</v>
      </c>
      <c r="M450" s="752">
        <v>2</v>
      </c>
      <c r="N450" s="753">
        <v>111.02000000000001</v>
      </c>
    </row>
    <row r="451" spans="1:14" ht="14.4" customHeight="1" x14ac:dyDescent="0.3">
      <c r="A451" s="747" t="s">
        <v>579</v>
      </c>
      <c r="B451" s="748" t="s">
        <v>580</v>
      </c>
      <c r="C451" s="749" t="s">
        <v>598</v>
      </c>
      <c r="D451" s="750" t="s">
        <v>599</v>
      </c>
      <c r="E451" s="751">
        <v>50113001</v>
      </c>
      <c r="F451" s="750" t="s">
        <v>616</v>
      </c>
      <c r="G451" s="749" t="s">
        <v>617</v>
      </c>
      <c r="H451" s="749">
        <v>215606</v>
      </c>
      <c r="I451" s="749">
        <v>215606</v>
      </c>
      <c r="J451" s="749" t="s">
        <v>810</v>
      </c>
      <c r="K451" s="749" t="s">
        <v>811</v>
      </c>
      <c r="L451" s="752">
        <v>72.509130434782591</v>
      </c>
      <c r="M451" s="752">
        <v>46</v>
      </c>
      <c r="N451" s="753">
        <v>3335.4199999999992</v>
      </c>
    </row>
    <row r="452" spans="1:14" ht="14.4" customHeight="1" x14ac:dyDescent="0.3">
      <c r="A452" s="747" t="s">
        <v>579</v>
      </c>
      <c r="B452" s="748" t="s">
        <v>580</v>
      </c>
      <c r="C452" s="749" t="s">
        <v>598</v>
      </c>
      <c r="D452" s="750" t="s">
        <v>599</v>
      </c>
      <c r="E452" s="751">
        <v>50113001</v>
      </c>
      <c r="F452" s="750" t="s">
        <v>616</v>
      </c>
      <c r="G452" s="749" t="s">
        <v>617</v>
      </c>
      <c r="H452" s="749">
        <v>193746</v>
      </c>
      <c r="I452" s="749">
        <v>93746</v>
      </c>
      <c r="J452" s="749" t="s">
        <v>1281</v>
      </c>
      <c r="K452" s="749" t="s">
        <v>1282</v>
      </c>
      <c r="L452" s="752">
        <v>375.15999999999997</v>
      </c>
      <c r="M452" s="752">
        <v>8</v>
      </c>
      <c r="N452" s="753">
        <v>3001.2799999999997</v>
      </c>
    </row>
    <row r="453" spans="1:14" ht="14.4" customHeight="1" x14ac:dyDescent="0.3">
      <c r="A453" s="747" t="s">
        <v>579</v>
      </c>
      <c r="B453" s="748" t="s">
        <v>580</v>
      </c>
      <c r="C453" s="749" t="s">
        <v>598</v>
      </c>
      <c r="D453" s="750" t="s">
        <v>599</v>
      </c>
      <c r="E453" s="751">
        <v>50113001</v>
      </c>
      <c r="F453" s="750" t="s">
        <v>616</v>
      </c>
      <c r="G453" s="749" t="s">
        <v>581</v>
      </c>
      <c r="H453" s="749">
        <v>103575</v>
      </c>
      <c r="I453" s="749">
        <v>3575</v>
      </c>
      <c r="J453" s="749" t="s">
        <v>812</v>
      </c>
      <c r="K453" s="749" t="s">
        <v>813</v>
      </c>
      <c r="L453" s="752">
        <v>66.341176470588238</v>
      </c>
      <c r="M453" s="752">
        <v>34</v>
      </c>
      <c r="N453" s="753">
        <v>2255.6</v>
      </c>
    </row>
    <row r="454" spans="1:14" ht="14.4" customHeight="1" x14ac:dyDescent="0.3">
      <c r="A454" s="747" t="s">
        <v>579</v>
      </c>
      <c r="B454" s="748" t="s">
        <v>580</v>
      </c>
      <c r="C454" s="749" t="s">
        <v>598</v>
      </c>
      <c r="D454" s="750" t="s">
        <v>599</v>
      </c>
      <c r="E454" s="751">
        <v>50113001</v>
      </c>
      <c r="F454" s="750" t="s">
        <v>616</v>
      </c>
      <c r="G454" s="749" t="s">
        <v>628</v>
      </c>
      <c r="H454" s="749">
        <v>100308</v>
      </c>
      <c r="I454" s="749">
        <v>100308</v>
      </c>
      <c r="J454" s="749" t="s">
        <v>814</v>
      </c>
      <c r="K454" s="749" t="s">
        <v>815</v>
      </c>
      <c r="L454" s="752">
        <v>65.542000000000002</v>
      </c>
      <c r="M454" s="752">
        <v>20</v>
      </c>
      <c r="N454" s="753">
        <v>1310.84</v>
      </c>
    </row>
    <row r="455" spans="1:14" ht="14.4" customHeight="1" x14ac:dyDescent="0.3">
      <c r="A455" s="747" t="s">
        <v>579</v>
      </c>
      <c r="B455" s="748" t="s">
        <v>580</v>
      </c>
      <c r="C455" s="749" t="s">
        <v>598</v>
      </c>
      <c r="D455" s="750" t="s">
        <v>599</v>
      </c>
      <c r="E455" s="751">
        <v>50113001</v>
      </c>
      <c r="F455" s="750" t="s">
        <v>616</v>
      </c>
      <c r="G455" s="749" t="s">
        <v>617</v>
      </c>
      <c r="H455" s="749">
        <v>147195</v>
      </c>
      <c r="I455" s="749">
        <v>47195</v>
      </c>
      <c r="J455" s="749" t="s">
        <v>1283</v>
      </c>
      <c r="K455" s="749" t="s">
        <v>819</v>
      </c>
      <c r="L455" s="752">
        <v>215.1999999999999</v>
      </c>
      <c r="M455" s="752">
        <v>1</v>
      </c>
      <c r="N455" s="753">
        <v>215.1999999999999</v>
      </c>
    </row>
    <row r="456" spans="1:14" ht="14.4" customHeight="1" x14ac:dyDescent="0.3">
      <c r="A456" s="747" t="s">
        <v>579</v>
      </c>
      <c r="B456" s="748" t="s">
        <v>580</v>
      </c>
      <c r="C456" s="749" t="s">
        <v>598</v>
      </c>
      <c r="D456" s="750" t="s">
        <v>599</v>
      </c>
      <c r="E456" s="751">
        <v>50113001</v>
      </c>
      <c r="F456" s="750" t="s">
        <v>616</v>
      </c>
      <c r="G456" s="749" t="s">
        <v>617</v>
      </c>
      <c r="H456" s="749">
        <v>147193</v>
      </c>
      <c r="I456" s="749">
        <v>47193</v>
      </c>
      <c r="J456" s="749" t="s">
        <v>818</v>
      </c>
      <c r="K456" s="749" t="s">
        <v>819</v>
      </c>
      <c r="L456" s="752">
        <v>243.72857142857146</v>
      </c>
      <c r="M456" s="752">
        <v>7</v>
      </c>
      <c r="N456" s="753">
        <v>1706.1000000000001</v>
      </c>
    </row>
    <row r="457" spans="1:14" ht="14.4" customHeight="1" x14ac:dyDescent="0.3">
      <c r="A457" s="747" t="s">
        <v>579</v>
      </c>
      <c r="B457" s="748" t="s">
        <v>580</v>
      </c>
      <c r="C457" s="749" t="s">
        <v>598</v>
      </c>
      <c r="D457" s="750" t="s">
        <v>599</v>
      </c>
      <c r="E457" s="751">
        <v>50113001</v>
      </c>
      <c r="F457" s="750" t="s">
        <v>616</v>
      </c>
      <c r="G457" s="749" t="s">
        <v>617</v>
      </c>
      <c r="H457" s="749">
        <v>124067</v>
      </c>
      <c r="I457" s="749">
        <v>124067</v>
      </c>
      <c r="J457" s="749" t="s">
        <v>822</v>
      </c>
      <c r="K457" s="749" t="s">
        <v>823</v>
      </c>
      <c r="L457" s="752">
        <v>36.545759971408685</v>
      </c>
      <c r="M457" s="752">
        <v>100</v>
      </c>
      <c r="N457" s="753">
        <v>3654.5759971408684</v>
      </c>
    </row>
    <row r="458" spans="1:14" ht="14.4" customHeight="1" x14ac:dyDescent="0.3">
      <c r="A458" s="747" t="s">
        <v>579</v>
      </c>
      <c r="B458" s="748" t="s">
        <v>580</v>
      </c>
      <c r="C458" s="749" t="s">
        <v>598</v>
      </c>
      <c r="D458" s="750" t="s">
        <v>599</v>
      </c>
      <c r="E458" s="751">
        <v>50113001</v>
      </c>
      <c r="F458" s="750" t="s">
        <v>616</v>
      </c>
      <c r="G458" s="749" t="s">
        <v>617</v>
      </c>
      <c r="H458" s="749">
        <v>216572</v>
      </c>
      <c r="I458" s="749">
        <v>216572</v>
      </c>
      <c r="J458" s="749" t="s">
        <v>822</v>
      </c>
      <c r="K458" s="749" t="s">
        <v>823</v>
      </c>
      <c r="L458" s="752">
        <v>36.35</v>
      </c>
      <c r="M458" s="752">
        <v>80</v>
      </c>
      <c r="N458" s="753">
        <v>2908</v>
      </c>
    </row>
    <row r="459" spans="1:14" ht="14.4" customHeight="1" x14ac:dyDescent="0.3">
      <c r="A459" s="747" t="s">
        <v>579</v>
      </c>
      <c r="B459" s="748" t="s">
        <v>580</v>
      </c>
      <c r="C459" s="749" t="s">
        <v>598</v>
      </c>
      <c r="D459" s="750" t="s">
        <v>599</v>
      </c>
      <c r="E459" s="751">
        <v>50113001</v>
      </c>
      <c r="F459" s="750" t="s">
        <v>616</v>
      </c>
      <c r="G459" s="749" t="s">
        <v>617</v>
      </c>
      <c r="H459" s="749">
        <v>100168</v>
      </c>
      <c r="I459" s="749">
        <v>168</v>
      </c>
      <c r="J459" s="749" t="s">
        <v>1284</v>
      </c>
      <c r="K459" s="749" t="s">
        <v>1013</v>
      </c>
      <c r="L459" s="752">
        <v>43.439999999999976</v>
      </c>
      <c r="M459" s="752">
        <v>1</v>
      </c>
      <c r="N459" s="753">
        <v>43.439999999999976</v>
      </c>
    </row>
    <row r="460" spans="1:14" ht="14.4" customHeight="1" x14ac:dyDescent="0.3">
      <c r="A460" s="747" t="s">
        <v>579</v>
      </c>
      <c r="B460" s="748" t="s">
        <v>580</v>
      </c>
      <c r="C460" s="749" t="s">
        <v>598</v>
      </c>
      <c r="D460" s="750" t="s">
        <v>599</v>
      </c>
      <c r="E460" s="751">
        <v>50113001</v>
      </c>
      <c r="F460" s="750" t="s">
        <v>616</v>
      </c>
      <c r="G460" s="749" t="s">
        <v>617</v>
      </c>
      <c r="H460" s="749">
        <v>109159</v>
      </c>
      <c r="I460" s="749">
        <v>9159</v>
      </c>
      <c r="J460" s="749" t="s">
        <v>824</v>
      </c>
      <c r="K460" s="749" t="s">
        <v>825</v>
      </c>
      <c r="L460" s="752">
        <v>126.2312240019741</v>
      </c>
      <c r="M460" s="752">
        <v>16</v>
      </c>
      <c r="N460" s="753">
        <v>2019.6995840315856</v>
      </c>
    </row>
    <row r="461" spans="1:14" ht="14.4" customHeight="1" x14ac:dyDescent="0.3">
      <c r="A461" s="747" t="s">
        <v>579</v>
      </c>
      <c r="B461" s="748" t="s">
        <v>580</v>
      </c>
      <c r="C461" s="749" t="s">
        <v>598</v>
      </c>
      <c r="D461" s="750" t="s">
        <v>599</v>
      </c>
      <c r="E461" s="751">
        <v>50113001</v>
      </c>
      <c r="F461" s="750" t="s">
        <v>616</v>
      </c>
      <c r="G461" s="749" t="s">
        <v>581</v>
      </c>
      <c r="H461" s="749">
        <v>103761</v>
      </c>
      <c r="I461" s="749">
        <v>3761</v>
      </c>
      <c r="J461" s="749" t="s">
        <v>1285</v>
      </c>
      <c r="K461" s="749" t="s">
        <v>1286</v>
      </c>
      <c r="L461" s="752">
        <v>617.98000000000025</v>
      </c>
      <c r="M461" s="752">
        <v>1</v>
      </c>
      <c r="N461" s="753">
        <v>617.98000000000025</v>
      </c>
    </row>
    <row r="462" spans="1:14" ht="14.4" customHeight="1" x14ac:dyDescent="0.3">
      <c r="A462" s="747" t="s">
        <v>579</v>
      </c>
      <c r="B462" s="748" t="s">
        <v>580</v>
      </c>
      <c r="C462" s="749" t="s">
        <v>598</v>
      </c>
      <c r="D462" s="750" t="s">
        <v>599</v>
      </c>
      <c r="E462" s="751">
        <v>50113001</v>
      </c>
      <c r="F462" s="750" t="s">
        <v>616</v>
      </c>
      <c r="G462" s="749" t="s">
        <v>617</v>
      </c>
      <c r="H462" s="749">
        <v>51366</v>
      </c>
      <c r="I462" s="749">
        <v>51366</v>
      </c>
      <c r="J462" s="749" t="s">
        <v>826</v>
      </c>
      <c r="K462" s="749" t="s">
        <v>827</v>
      </c>
      <c r="L462" s="752">
        <v>171.59999997464058</v>
      </c>
      <c r="M462" s="752">
        <v>533</v>
      </c>
      <c r="N462" s="753">
        <v>91462.799986483427</v>
      </c>
    </row>
    <row r="463" spans="1:14" ht="14.4" customHeight="1" x14ac:dyDescent="0.3">
      <c r="A463" s="747" t="s">
        <v>579</v>
      </c>
      <c r="B463" s="748" t="s">
        <v>580</v>
      </c>
      <c r="C463" s="749" t="s">
        <v>598</v>
      </c>
      <c r="D463" s="750" t="s">
        <v>599</v>
      </c>
      <c r="E463" s="751">
        <v>50113001</v>
      </c>
      <c r="F463" s="750" t="s">
        <v>616</v>
      </c>
      <c r="G463" s="749" t="s">
        <v>617</v>
      </c>
      <c r="H463" s="749">
        <v>51367</v>
      </c>
      <c r="I463" s="749">
        <v>51367</v>
      </c>
      <c r="J463" s="749" t="s">
        <v>826</v>
      </c>
      <c r="K463" s="749" t="s">
        <v>828</v>
      </c>
      <c r="L463" s="752">
        <v>92.949999928084907</v>
      </c>
      <c r="M463" s="752">
        <v>93</v>
      </c>
      <c r="N463" s="753">
        <v>8644.3499933118965</v>
      </c>
    </row>
    <row r="464" spans="1:14" ht="14.4" customHeight="1" x14ac:dyDescent="0.3">
      <c r="A464" s="747" t="s">
        <v>579</v>
      </c>
      <c r="B464" s="748" t="s">
        <v>580</v>
      </c>
      <c r="C464" s="749" t="s">
        <v>598</v>
      </c>
      <c r="D464" s="750" t="s">
        <v>599</v>
      </c>
      <c r="E464" s="751">
        <v>50113001</v>
      </c>
      <c r="F464" s="750" t="s">
        <v>616</v>
      </c>
      <c r="G464" s="749" t="s">
        <v>617</v>
      </c>
      <c r="H464" s="749">
        <v>51383</v>
      </c>
      <c r="I464" s="749">
        <v>51383</v>
      </c>
      <c r="J464" s="749" t="s">
        <v>826</v>
      </c>
      <c r="K464" s="749" t="s">
        <v>829</v>
      </c>
      <c r="L464" s="752">
        <v>93.5</v>
      </c>
      <c r="M464" s="752">
        <v>19.999999999999993</v>
      </c>
      <c r="N464" s="753">
        <v>1869.9999999999993</v>
      </c>
    </row>
    <row r="465" spans="1:14" ht="14.4" customHeight="1" x14ac:dyDescent="0.3">
      <c r="A465" s="747" t="s">
        <v>579</v>
      </c>
      <c r="B465" s="748" t="s">
        <v>580</v>
      </c>
      <c r="C465" s="749" t="s">
        <v>598</v>
      </c>
      <c r="D465" s="750" t="s">
        <v>599</v>
      </c>
      <c r="E465" s="751">
        <v>50113001</v>
      </c>
      <c r="F465" s="750" t="s">
        <v>616</v>
      </c>
      <c r="G465" s="749" t="s">
        <v>617</v>
      </c>
      <c r="H465" s="749">
        <v>846629</v>
      </c>
      <c r="I465" s="749">
        <v>100013</v>
      </c>
      <c r="J465" s="749" t="s">
        <v>1287</v>
      </c>
      <c r="K465" s="749" t="s">
        <v>1288</v>
      </c>
      <c r="L465" s="752">
        <v>37.259999999999991</v>
      </c>
      <c r="M465" s="752">
        <v>30</v>
      </c>
      <c r="N465" s="753">
        <v>1117.7999999999997</v>
      </c>
    </row>
    <row r="466" spans="1:14" ht="14.4" customHeight="1" x14ac:dyDescent="0.3">
      <c r="A466" s="747" t="s">
        <v>579</v>
      </c>
      <c r="B466" s="748" t="s">
        <v>580</v>
      </c>
      <c r="C466" s="749" t="s">
        <v>598</v>
      </c>
      <c r="D466" s="750" t="s">
        <v>599</v>
      </c>
      <c r="E466" s="751">
        <v>50113001</v>
      </c>
      <c r="F466" s="750" t="s">
        <v>616</v>
      </c>
      <c r="G466" s="749" t="s">
        <v>617</v>
      </c>
      <c r="H466" s="749">
        <v>849829</v>
      </c>
      <c r="I466" s="749">
        <v>162673</v>
      </c>
      <c r="J466" s="749" t="s">
        <v>1289</v>
      </c>
      <c r="K466" s="749" t="s">
        <v>1290</v>
      </c>
      <c r="L466" s="752">
        <v>55.900000000000006</v>
      </c>
      <c r="M466" s="752">
        <v>11</v>
      </c>
      <c r="N466" s="753">
        <v>614.90000000000009</v>
      </c>
    </row>
    <row r="467" spans="1:14" ht="14.4" customHeight="1" x14ac:dyDescent="0.3">
      <c r="A467" s="747" t="s">
        <v>579</v>
      </c>
      <c r="B467" s="748" t="s">
        <v>580</v>
      </c>
      <c r="C467" s="749" t="s">
        <v>598</v>
      </c>
      <c r="D467" s="750" t="s">
        <v>599</v>
      </c>
      <c r="E467" s="751">
        <v>50113001</v>
      </c>
      <c r="F467" s="750" t="s">
        <v>616</v>
      </c>
      <c r="G467" s="749" t="s">
        <v>617</v>
      </c>
      <c r="H467" s="749">
        <v>196696</v>
      </c>
      <c r="I467" s="749">
        <v>96696</v>
      </c>
      <c r="J467" s="749" t="s">
        <v>1291</v>
      </c>
      <c r="K467" s="749" t="s">
        <v>1292</v>
      </c>
      <c r="L467" s="752">
        <v>46.980000000000047</v>
      </c>
      <c r="M467" s="752">
        <v>1</v>
      </c>
      <c r="N467" s="753">
        <v>46.980000000000047</v>
      </c>
    </row>
    <row r="468" spans="1:14" ht="14.4" customHeight="1" x14ac:dyDescent="0.3">
      <c r="A468" s="747" t="s">
        <v>579</v>
      </c>
      <c r="B468" s="748" t="s">
        <v>580</v>
      </c>
      <c r="C468" s="749" t="s">
        <v>598</v>
      </c>
      <c r="D468" s="750" t="s">
        <v>599</v>
      </c>
      <c r="E468" s="751">
        <v>50113001</v>
      </c>
      <c r="F468" s="750" t="s">
        <v>616</v>
      </c>
      <c r="G468" s="749" t="s">
        <v>617</v>
      </c>
      <c r="H468" s="749">
        <v>193724</v>
      </c>
      <c r="I468" s="749">
        <v>93724</v>
      </c>
      <c r="J468" s="749" t="s">
        <v>837</v>
      </c>
      <c r="K468" s="749" t="s">
        <v>838</v>
      </c>
      <c r="L468" s="752">
        <v>68.559999999999988</v>
      </c>
      <c r="M468" s="752">
        <v>4</v>
      </c>
      <c r="N468" s="753">
        <v>274.23999999999995</v>
      </c>
    </row>
    <row r="469" spans="1:14" ht="14.4" customHeight="1" x14ac:dyDescent="0.3">
      <c r="A469" s="747" t="s">
        <v>579</v>
      </c>
      <c r="B469" s="748" t="s">
        <v>580</v>
      </c>
      <c r="C469" s="749" t="s">
        <v>598</v>
      </c>
      <c r="D469" s="750" t="s">
        <v>599</v>
      </c>
      <c r="E469" s="751">
        <v>50113001</v>
      </c>
      <c r="F469" s="750" t="s">
        <v>616</v>
      </c>
      <c r="G469" s="749" t="s">
        <v>617</v>
      </c>
      <c r="H469" s="749">
        <v>193723</v>
      </c>
      <c r="I469" s="749">
        <v>93723</v>
      </c>
      <c r="J469" s="749" t="s">
        <v>839</v>
      </c>
      <c r="K469" s="749" t="s">
        <v>840</v>
      </c>
      <c r="L469" s="752">
        <v>40.279999999999994</v>
      </c>
      <c r="M469" s="752">
        <v>2</v>
      </c>
      <c r="N469" s="753">
        <v>80.559999999999988</v>
      </c>
    </row>
    <row r="470" spans="1:14" ht="14.4" customHeight="1" x14ac:dyDescent="0.3">
      <c r="A470" s="747" t="s">
        <v>579</v>
      </c>
      <c r="B470" s="748" t="s">
        <v>580</v>
      </c>
      <c r="C470" s="749" t="s">
        <v>598</v>
      </c>
      <c r="D470" s="750" t="s">
        <v>599</v>
      </c>
      <c r="E470" s="751">
        <v>50113001</v>
      </c>
      <c r="F470" s="750" t="s">
        <v>616</v>
      </c>
      <c r="G470" s="749" t="s">
        <v>617</v>
      </c>
      <c r="H470" s="749">
        <v>114926</v>
      </c>
      <c r="I470" s="749">
        <v>14926</v>
      </c>
      <c r="J470" s="749" t="s">
        <v>1293</v>
      </c>
      <c r="K470" s="749" t="s">
        <v>1294</v>
      </c>
      <c r="L470" s="752">
        <v>52.619999999999983</v>
      </c>
      <c r="M470" s="752">
        <v>1</v>
      </c>
      <c r="N470" s="753">
        <v>52.619999999999983</v>
      </c>
    </row>
    <row r="471" spans="1:14" ht="14.4" customHeight="1" x14ac:dyDescent="0.3">
      <c r="A471" s="747" t="s">
        <v>579</v>
      </c>
      <c r="B471" s="748" t="s">
        <v>580</v>
      </c>
      <c r="C471" s="749" t="s">
        <v>598</v>
      </c>
      <c r="D471" s="750" t="s">
        <v>599</v>
      </c>
      <c r="E471" s="751">
        <v>50113001</v>
      </c>
      <c r="F471" s="750" t="s">
        <v>616</v>
      </c>
      <c r="G471" s="749" t="s">
        <v>617</v>
      </c>
      <c r="H471" s="749">
        <v>208466</v>
      </c>
      <c r="I471" s="749">
        <v>208466</v>
      </c>
      <c r="J471" s="749" t="s">
        <v>1295</v>
      </c>
      <c r="K471" s="749" t="s">
        <v>1296</v>
      </c>
      <c r="L471" s="752">
        <v>792.77</v>
      </c>
      <c r="M471" s="752">
        <v>1</v>
      </c>
      <c r="N471" s="753">
        <v>792.77</v>
      </c>
    </row>
    <row r="472" spans="1:14" ht="14.4" customHeight="1" x14ac:dyDescent="0.3">
      <c r="A472" s="747" t="s">
        <v>579</v>
      </c>
      <c r="B472" s="748" t="s">
        <v>580</v>
      </c>
      <c r="C472" s="749" t="s">
        <v>598</v>
      </c>
      <c r="D472" s="750" t="s">
        <v>599</v>
      </c>
      <c r="E472" s="751">
        <v>50113001</v>
      </c>
      <c r="F472" s="750" t="s">
        <v>616</v>
      </c>
      <c r="G472" s="749" t="s">
        <v>617</v>
      </c>
      <c r="H472" s="749">
        <v>208465</v>
      </c>
      <c r="I472" s="749">
        <v>208465</v>
      </c>
      <c r="J472" s="749" t="s">
        <v>841</v>
      </c>
      <c r="K472" s="749" t="s">
        <v>842</v>
      </c>
      <c r="L472" s="752">
        <v>2234.65</v>
      </c>
      <c r="M472" s="752">
        <v>3</v>
      </c>
      <c r="N472" s="753">
        <v>6703.9500000000007</v>
      </c>
    </row>
    <row r="473" spans="1:14" ht="14.4" customHeight="1" x14ac:dyDescent="0.3">
      <c r="A473" s="747" t="s">
        <v>579</v>
      </c>
      <c r="B473" s="748" t="s">
        <v>580</v>
      </c>
      <c r="C473" s="749" t="s">
        <v>598</v>
      </c>
      <c r="D473" s="750" t="s">
        <v>599</v>
      </c>
      <c r="E473" s="751">
        <v>50113001</v>
      </c>
      <c r="F473" s="750" t="s">
        <v>616</v>
      </c>
      <c r="G473" s="749" t="s">
        <v>617</v>
      </c>
      <c r="H473" s="749">
        <v>169671</v>
      </c>
      <c r="I473" s="749">
        <v>69671</v>
      </c>
      <c r="J473" s="749" t="s">
        <v>843</v>
      </c>
      <c r="K473" s="749" t="s">
        <v>844</v>
      </c>
      <c r="L473" s="752">
        <v>105.80999999999999</v>
      </c>
      <c r="M473" s="752">
        <v>12</v>
      </c>
      <c r="N473" s="753">
        <v>1269.7199999999998</v>
      </c>
    </row>
    <row r="474" spans="1:14" ht="14.4" customHeight="1" x14ac:dyDescent="0.3">
      <c r="A474" s="747" t="s">
        <v>579</v>
      </c>
      <c r="B474" s="748" t="s">
        <v>580</v>
      </c>
      <c r="C474" s="749" t="s">
        <v>598</v>
      </c>
      <c r="D474" s="750" t="s">
        <v>599</v>
      </c>
      <c r="E474" s="751">
        <v>50113001</v>
      </c>
      <c r="F474" s="750" t="s">
        <v>616</v>
      </c>
      <c r="G474" s="749" t="s">
        <v>617</v>
      </c>
      <c r="H474" s="749">
        <v>100802</v>
      </c>
      <c r="I474" s="749">
        <v>1000</v>
      </c>
      <c r="J474" s="749" t="s">
        <v>1297</v>
      </c>
      <c r="K474" s="749" t="s">
        <v>1298</v>
      </c>
      <c r="L474" s="752">
        <v>79.23108246006322</v>
      </c>
      <c r="M474" s="752">
        <v>1</v>
      </c>
      <c r="N474" s="753">
        <v>79.23108246006322</v>
      </c>
    </row>
    <row r="475" spans="1:14" ht="14.4" customHeight="1" x14ac:dyDescent="0.3">
      <c r="A475" s="747" t="s">
        <v>579</v>
      </c>
      <c r="B475" s="748" t="s">
        <v>580</v>
      </c>
      <c r="C475" s="749" t="s">
        <v>598</v>
      </c>
      <c r="D475" s="750" t="s">
        <v>599</v>
      </c>
      <c r="E475" s="751">
        <v>50113001</v>
      </c>
      <c r="F475" s="750" t="s">
        <v>616</v>
      </c>
      <c r="G475" s="749" t="s">
        <v>628</v>
      </c>
      <c r="H475" s="749">
        <v>179761</v>
      </c>
      <c r="I475" s="749">
        <v>179761</v>
      </c>
      <c r="J475" s="749" t="s">
        <v>1299</v>
      </c>
      <c r="K475" s="749" t="s">
        <v>688</v>
      </c>
      <c r="L475" s="752">
        <v>63.689999999999991</v>
      </c>
      <c r="M475" s="752">
        <v>1</v>
      </c>
      <c r="N475" s="753">
        <v>63.689999999999991</v>
      </c>
    </row>
    <row r="476" spans="1:14" ht="14.4" customHeight="1" x14ac:dyDescent="0.3">
      <c r="A476" s="747" t="s">
        <v>579</v>
      </c>
      <c r="B476" s="748" t="s">
        <v>580</v>
      </c>
      <c r="C476" s="749" t="s">
        <v>598</v>
      </c>
      <c r="D476" s="750" t="s">
        <v>599</v>
      </c>
      <c r="E476" s="751">
        <v>50113001</v>
      </c>
      <c r="F476" s="750" t="s">
        <v>616</v>
      </c>
      <c r="G476" s="749" t="s">
        <v>617</v>
      </c>
      <c r="H476" s="749">
        <v>134821</v>
      </c>
      <c r="I476" s="749">
        <v>134821</v>
      </c>
      <c r="J476" s="749" t="s">
        <v>845</v>
      </c>
      <c r="K476" s="749" t="s">
        <v>846</v>
      </c>
      <c r="L476" s="752">
        <v>264.98999999999995</v>
      </c>
      <c r="M476" s="752">
        <v>82</v>
      </c>
      <c r="N476" s="753">
        <v>21729.179999999997</v>
      </c>
    </row>
    <row r="477" spans="1:14" ht="14.4" customHeight="1" x14ac:dyDescent="0.3">
      <c r="A477" s="747" t="s">
        <v>579</v>
      </c>
      <c r="B477" s="748" t="s">
        <v>580</v>
      </c>
      <c r="C477" s="749" t="s">
        <v>598</v>
      </c>
      <c r="D477" s="750" t="s">
        <v>599</v>
      </c>
      <c r="E477" s="751">
        <v>50113001</v>
      </c>
      <c r="F477" s="750" t="s">
        <v>616</v>
      </c>
      <c r="G477" s="749" t="s">
        <v>617</v>
      </c>
      <c r="H477" s="749">
        <v>134824</v>
      </c>
      <c r="I477" s="749">
        <v>134824</v>
      </c>
      <c r="J477" s="749" t="s">
        <v>847</v>
      </c>
      <c r="K477" s="749" t="s">
        <v>848</v>
      </c>
      <c r="L477" s="752">
        <v>199.98</v>
      </c>
      <c r="M477" s="752">
        <v>65</v>
      </c>
      <c r="N477" s="753">
        <v>12998.699999999999</v>
      </c>
    </row>
    <row r="478" spans="1:14" ht="14.4" customHeight="1" x14ac:dyDescent="0.3">
      <c r="A478" s="747" t="s">
        <v>579</v>
      </c>
      <c r="B478" s="748" t="s">
        <v>580</v>
      </c>
      <c r="C478" s="749" t="s">
        <v>598</v>
      </c>
      <c r="D478" s="750" t="s">
        <v>599</v>
      </c>
      <c r="E478" s="751">
        <v>50113001</v>
      </c>
      <c r="F478" s="750" t="s">
        <v>616</v>
      </c>
      <c r="G478" s="749" t="s">
        <v>617</v>
      </c>
      <c r="H478" s="749">
        <v>125267</v>
      </c>
      <c r="I478" s="749">
        <v>25267</v>
      </c>
      <c r="J478" s="749" t="s">
        <v>1300</v>
      </c>
      <c r="K478" s="749" t="s">
        <v>1301</v>
      </c>
      <c r="L478" s="752">
        <v>45.19</v>
      </c>
      <c r="M478" s="752">
        <v>1</v>
      </c>
      <c r="N478" s="753">
        <v>45.19</v>
      </c>
    </row>
    <row r="479" spans="1:14" ht="14.4" customHeight="1" x14ac:dyDescent="0.3">
      <c r="A479" s="747" t="s">
        <v>579</v>
      </c>
      <c r="B479" s="748" t="s">
        <v>580</v>
      </c>
      <c r="C479" s="749" t="s">
        <v>598</v>
      </c>
      <c r="D479" s="750" t="s">
        <v>599</v>
      </c>
      <c r="E479" s="751">
        <v>50113001</v>
      </c>
      <c r="F479" s="750" t="s">
        <v>616</v>
      </c>
      <c r="G479" s="749" t="s">
        <v>617</v>
      </c>
      <c r="H479" s="749">
        <v>117189</v>
      </c>
      <c r="I479" s="749">
        <v>17189</v>
      </c>
      <c r="J479" s="749" t="s">
        <v>853</v>
      </c>
      <c r="K479" s="749" t="s">
        <v>854</v>
      </c>
      <c r="L479" s="752">
        <v>46.837777777777795</v>
      </c>
      <c r="M479" s="752">
        <v>9</v>
      </c>
      <c r="N479" s="753">
        <v>421.54000000000013</v>
      </c>
    </row>
    <row r="480" spans="1:14" ht="14.4" customHeight="1" x14ac:dyDescent="0.3">
      <c r="A480" s="747" t="s">
        <v>579</v>
      </c>
      <c r="B480" s="748" t="s">
        <v>580</v>
      </c>
      <c r="C480" s="749" t="s">
        <v>598</v>
      </c>
      <c r="D480" s="750" t="s">
        <v>599</v>
      </c>
      <c r="E480" s="751">
        <v>50113001</v>
      </c>
      <c r="F480" s="750" t="s">
        <v>616</v>
      </c>
      <c r="G480" s="749" t="s">
        <v>617</v>
      </c>
      <c r="H480" s="749">
        <v>848725</v>
      </c>
      <c r="I480" s="749">
        <v>107677</v>
      </c>
      <c r="J480" s="749" t="s">
        <v>855</v>
      </c>
      <c r="K480" s="749" t="s">
        <v>856</v>
      </c>
      <c r="L480" s="752">
        <v>382.10950096276764</v>
      </c>
      <c r="M480" s="752">
        <v>6</v>
      </c>
      <c r="N480" s="753">
        <v>2292.6570057766057</v>
      </c>
    </row>
    <row r="481" spans="1:14" ht="14.4" customHeight="1" x14ac:dyDescent="0.3">
      <c r="A481" s="747" t="s">
        <v>579</v>
      </c>
      <c r="B481" s="748" t="s">
        <v>580</v>
      </c>
      <c r="C481" s="749" t="s">
        <v>598</v>
      </c>
      <c r="D481" s="750" t="s">
        <v>599</v>
      </c>
      <c r="E481" s="751">
        <v>50113001</v>
      </c>
      <c r="F481" s="750" t="s">
        <v>616</v>
      </c>
      <c r="G481" s="749" t="s">
        <v>617</v>
      </c>
      <c r="H481" s="749">
        <v>845697</v>
      </c>
      <c r="I481" s="749">
        <v>200935</v>
      </c>
      <c r="J481" s="749" t="s">
        <v>1302</v>
      </c>
      <c r="K481" s="749" t="s">
        <v>1303</v>
      </c>
      <c r="L481" s="752">
        <v>39.650000000000006</v>
      </c>
      <c r="M481" s="752">
        <v>4</v>
      </c>
      <c r="N481" s="753">
        <v>158.60000000000002</v>
      </c>
    </row>
    <row r="482" spans="1:14" ht="14.4" customHeight="1" x14ac:dyDescent="0.3">
      <c r="A482" s="747" t="s">
        <v>579</v>
      </c>
      <c r="B482" s="748" t="s">
        <v>580</v>
      </c>
      <c r="C482" s="749" t="s">
        <v>598</v>
      </c>
      <c r="D482" s="750" t="s">
        <v>599</v>
      </c>
      <c r="E482" s="751">
        <v>50113001</v>
      </c>
      <c r="F482" s="750" t="s">
        <v>616</v>
      </c>
      <c r="G482" s="749" t="s">
        <v>617</v>
      </c>
      <c r="H482" s="749">
        <v>200935</v>
      </c>
      <c r="I482" s="749">
        <v>200935</v>
      </c>
      <c r="J482" s="749" t="s">
        <v>1302</v>
      </c>
      <c r="K482" s="749" t="s">
        <v>1303</v>
      </c>
      <c r="L482" s="752">
        <v>34.449999999999989</v>
      </c>
      <c r="M482" s="752">
        <v>2</v>
      </c>
      <c r="N482" s="753">
        <v>68.899999999999977</v>
      </c>
    </row>
    <row r="483" spans="1:14" ht="14.4" customHeight="1" x14ac:dyDescent="0.3">
      <c r="A483" s="747" t="s">
        <v>579</v>
      </c>
      <c r="B483" s="748" t="s">
        <v>580</v>
      </c>
      <c r="C483" s="749" t="s">
        <v>598</v>
      </c>
      <c r="D483" s="750" t="s">
        <v>599</v>
      </c>
      <c r="E483" s="751">
        <v>50113001</v>
      </c>
      <c r="F483" s="750" t="s">
        <v>616</v>
      </c>
      <c r="G483" s="749" t="s">
        <v>617</v>
      </c>
      <c r="H483" s="749">
        <v>100720</v>
      </c>
      <c r="I483" s="749">
        <v>720</v>
      </c>
      <c r="J483" s="749" t="s">
        <v>857</v>
      </c>
      <c r="K483" s="749" t="s">
        <v>858</v>
      </c>
      <c r="L483" s="752">
        <v>78.738174112449101</v>
      </c>
      <c r="M483" s="752">
        <v>33</v>
      </c>
      <c r="N483" s="753">
        <v>2598.3597457108203</v>
      </c>
    </row>
    <row r="484" spans="1:14" ht="14.4" customHeight="1" x14ac:dyDescent="0.3">
      <c r="A484" s="747" t="s">
        <v>579</v>
      </c>
      <c r="B484" s="748" t="s">
        <v>580</v>
      </c>
      <c r="C484" s="749" t="s">
        <v>598</v>
      </c>
      <c r="D484" s="750" t="s">
        <v>599</v>
      </c>
      <c r="E484" s="751">
        <v>50113001</v>
      </c>
      <c r="F484" s="750" t="s">
        <v>616</v>
      </c>
      <c r="G484" s="749" t="s">
        <v>617</v>
      </c>
      <c r="H484" s="749">
        <v>100489</v>
      </c>
      <c r="I484" s="749">
        <v>489</v>
      </c>
      <c r="J484" s="749" t="s">
        <v>857</v>
      </c>
      <c r="K484" s="749" t="s">
        <v>859</v>
      </c>
      <c r="L484" s="752">
        <v>42.031250000000007</v>
      </c>
      <c r="M484" s="752">
        <v>72</v>
      </c>
      <c r="N484" s="753">
        <v>3026.2500000000005</v>
      </c>
    </row>
    <row r="485" spans="1:14" ht="14.4" customHeight="1" x14ac:dyDescent="0.3">
      <c r="A485" s="747" t="s">
        <v>579</v>
      </c>
      <c r="B485" s="748" t="s">
        <v>580</v>
      </c>
      <c r="C485" s="749" t="s">
        <v>598</v>
      </c>
      <c r="D485" s="750" t="s">
        <v>599</v>
      </c>
      <c r="E485" s="751">
        <v>50113001</v>
      </c>
      <c r="F485" s="750" t="s">
        <v>616</v>
      </c>
      <c r="G485" s="749" t="s">
        <v>628</v>
      </c>
      <c r="H485" s="749">
        <v>169623</v>
      </c>
      <c r="I485" s="749">
        <v>169623</v>
      </c>
      <c r="J485" s="749" t="s">
        <v>1304</v>
      </c>
      <c r="K485" s="749" t="s">
        <v>1246</v>
      </c>
      <c r="L485" s="752">
        <v>90.02</v>
      </c>
      <c r="M485" s="752">
        <v>1</v>
      </c>
      <c r="N485" s="753">
        <v>90.02</v>
      </c>
    </row>
    <row r="486" spans="1:14" ht="14.4" customHeight="1" x14ac:dyDescent="0.3">
      <c r="A486" s="747" t="s">
        <v>579</v>
      </c>
      <c r="B486" s="748" t="s">
        <v>580</v>
      </c>
      <c r="C486" s="749" t="s">
        <v>598</v>
      </c>
      <c r="D486" s="750" t="s">
        <v>599</v>
      </c>
      <c r="E486" s="751">
        <v>50113001</v>
      </c>
      <c r="F486" s="750" t="s">
        <v>616</v>
      </c>
      <c r="G486" s="749" t="s">
        <v>628</v>
      </c>
      <c r="H486" s="749">
        <v>166759</v>
      </c>
      <c r="I486" s="749">
        <v>166759</v>
      </c>
      <c r="J486" s="749" t="s">
        <v>860</v>
      </c>
      <c r="K486" s="749" t="s">
        <v>1305</v>
      </c>
      <c r="L486" s="752">
        <v>66.100000000000009</v>
      </c>
      <c r="M486" s="752">
        <v>9</v>
      </c>
      <c r="N486" s="753">
        <v>594.90000000000009</v>
      </c>
    </row>
    <row r="487" spans="1:14" ht="14.4" customHeight="1" x14ac:dyDescent="0.3">
      <c r="A487" s="747" t="s">
        <v>579</v>
      </c>
      <c r="B487" s="748" t="s">
        <v>580</v>
      </c>
      <c r="C487" s="749" t="s">
        <v>598</v>
      </c>
      <c r="D487" s="750" t="s">
        <v>599</v>
      </c>
      <c r="E487" s="751">
        <v>50113001</v>
      </c>
      <c r="F487" s="750" t="s">
        <v>616</v>
      </c>
      <c r="G487" s="749" t="s">
        <v>617</v>
      </c>
      <c r="H487" s="749">
        <v>930661</v>
      </c>
      <c r="I487" s="749">
        <v>0</v>
      </c>
      <c r="J487" s="749" t="s">
        <v>862</v>
      </c>
      <c r="K487" s="749" t="s">
        <v>581</v>
      </c>
      <c r="L487" s="752">
        <v>316.91675535593203</v>
      </c>
      <c r="M487" s="752">
        <v>4</v>
      </c>
      <c r="N487" s="753">
        <v>1267.6670214237281</v>
      </c>
    </row>
    <row r="488" spans="1:14" ht="14.4" customHeight="1" x14ac:dyDescent="0.3">
      <c r="A488" s="747" t="s">
        <v>579</v>
      </c>
      <c r="B488" s="748" t="s">
        <v>580</v>
      </c>
      <c r="C488" s="749" t="s">
        <v>598</v>
      </c>
      <c r="D488" s="750" t="s">
        <v>599</v>
      </c>
      <c r="E488" s="751">
        <v>50113001</v>
      </c>
      <c r="F488" s="750" t="s">
        <v>616</v>
      </c>
      <c r="G488" s="749" t="s">
        <v>617</v>
      </c>
      <c r="H488" s="749">
        <v>900881</v>
      </c>
      <c r="I488" s="749">
        <v>0</v>
      </c>
      <c r="J488" s="749" t="s">
        <v>1306</v>
      </c>
      <c r="K488" s="749" t="s">
        <v>581</v>
      </c>
      <c r="L488" s="752">
        <v>145.00578166436523</v>
      </c>
      <c r="M488" s="752">
        <v>1</v>
      </c>
      <c r="N488" s="753">
        <v>145.00578166436523</v>
      </c>
    </row>
    <row r="489" spans="1:14" ht="14.4" customHeight="1" x14ac:dyDescent="0.3">
      <c r="A489" s="747" t="s">
        <v>579</v>
      </c>
      <c r="B489" s="748" t="s">
        <v>580</v>
      </c>
      <c r="C489" s="749" t="s">
        <v>598</v>
      </c>
      <c r="D489" s="750" t="s">
        <v>599</v>
      </c>
      <c r="E489" s="751">
        <v>50113001</v>
      </c>
      <c r="F489" s="750" t="s">
        <v>616</v>
      </c>
      <c r="G489" s="749" t="s">
        <v>617</v>
      </c>
      <c r="H489" s="749">
        <v>500326</v>
      </c>
      <c r="I489" s="749">
        <v>1000</v>
      </c>
      <c r="J489" s="749" t="s">
        <v>863</v>
      </c>
      <c r="K489" s="749" t="s">
        <v>581</v>
      </c>
      <c r="L489" s="752">
        <v>127.93237643848991</v>
      </c>
      <c r="M489" s="752">
        <v>7</v>
      </c>
      <c r="N489" s="753">
        <v>895.5266350694294</v>
      </c>
    </row>
    <row r="490" spans="1:14" ht="14.4" customHeight="1" x14ac:dyDescent="0.3">
      <c r="A490" s="747" t="s">
        <v>579</v>
      </c>
      <c r="B490" s="748" t="s">
        <v>580</v>
      </c>
      <c r="C490" s="749" t="s">
        <v>598</v>
      </c>
      <c r="D490" s="750" t="s">
        <v>599</v>
      </c>
      <c r="E490" s="751">
        <v>50113001</v>
      </c>
      <c r="F490" s="750" t="s">
        <v>616</v>
      </c>
      <c r="G490" s="749" t="s">
        <v>617</v>
      </c>
      <c r="H490" s="749">
        <v>900506</v>
      </c>
      <c r="I490" s="749">
        <v>0</v>
      </c>
      <c r="J490" s="749" t="s">
        <v>1307</v>
      </c>
      <c r="K490" s="749" t="s">
        <v>581</v>
      </c>
      <c r="L490" s="752">
        <v>763.72213427971542</v>
      </c>
      <c r="M490" s="752">
        <v>2</v>
      </c>
      <c r="N490" s="753">
        <v>1527.4442685594308</v>
      </c>
    </row>
    <row r="491" spans="1:14" ht="14.4" customHeight="1" x14ac:dyDescent="0.3">
      <c r="A491" s="747" t="s">
        <v>579</v>
      </c>
      <c r="B491" s="748" t="s">
        <v>580</v>
      </c>
      <c r="C491" s="749" t="s">
        <v>598</v>
      </c>
      <c r="D491" s="750" t="s">
        <v>599</v>
      </c>
      <c r="E491" s="751">
        <v>50113001</v>
      </c>
      <c r="F491" s="750" t="s">
        <v>616</v>
      </c>
      <c r="G491" s="749" t="s">
        <v>617</v>
      </c>
      <c r="H491" s="749">
        <v>397238</v>
      </c>
      <c r="I491" s="749">
        <v>0</v>
      </c>
      <c r="J491" s="749" t="s">
        <v>865</v>
      </c>
      <c r="K491" s="749" t="s">
        <v>581</v>
      </c>
      <c r="L491" s="752">
        <v>93.520974030878534</v>
      </c>
      <c r="M491" s="752">
        <v>1</v>
      </c>
      <c r="N491" s="753">
        <v>93.520974030878534</v>
      </c>
    </row>
    <row r="492" spans="1:14" ht="14.4" customHeight="1" x14ac:dyDescent="0.3">
      <c r="A492" s="747" t="s">
        <v>579</v>
      </c>
      <c r="B492" s="748" t="s">
        <v>580</v>
      </c>
      <c r="C492" s="749" t="s">
        <v>598</v>
      </c>
      <c r="D492" s="750" t="s">
        <v>599</v>
      </c>
      <c r="E492" s="751">
        <v>50113001</v>
      </c>
      <c r="F492" s="750" t="s">
        <v>616</v>
      </c>
      <c r="G492" s="749" t="s">
        <v>617</v>
      </c>
      <c r="H492" s="749">
        <v>500880</v>
      </c>
      <c r="I492" s="749">
        <v>0</v>
      </c>
      <c r="J492" s="749" t="s">
        <v>1308</v>
      </c>
      <c r="K492" s="749" t="s">
        <v>581</v>
      </c>
      <c r="L492" s="752">
        <v>110.50908261197171</v>
      </c>
      <c r="M492" s="752">
        <v>2</v>
      </c>
      <c r="N492" s="753">
        <v>221.01816522394341</v>
      </c>
    </row>
    <row r="493" spans="1:14" ht="14.4" customHeight="1" x14ac:dyDescent="0.3">
      <c r="A493" s="747" t="s">
        <v>579</v>
      </c>
      <c r="B493" s="748" t="s">
        <v>580</v>
      </c>
      <c r="C493" s="749" t="s">
        <v>598</v>
      </c>
      <c r="D493" s="750" t="s">
        <v>599</v>
      </c>
      <c r="E493" s="751">
        <v>50113001</v>
      </c>
      <c r="F493" s="750" t="s">
        <v>616</v>
      </c>
      <c r="G493" s="749" t="s">
        <v>617</v>
      </c>
      <c r="H493" s="749">
        <v>500989</v>
      </c>
      <c r="I493" s="749">
        <v>0</v>
      </c>
      <c r="J493" s="749" t="s">
        <v>1309</v>
      </c>
      <c r="K493" s="749" t="s">
        <v>581</v>
      </c>
      <c r="L493" s="752">
        <v>68.407077705595881</v>
      </c>
      <c r="M493" s="752">
        <v>2</v>
      </c>
      <c r="N493" s="753">
        <v>136.81415541119176</v>
      </c>
    </row>
    <row r="494" spans="1:14" ht="14.4" customHeight="1" x14ac:dyDescent="0.3">
      <c r="A494" s="747" t="s">
        <v>579</v>
      </c>
      <c r="B494" s="748" t="s">
        <v>580</v>
      </c>
      <c r="C494" s="749" t="s">
        <v>598</v>
      </c>
      <c r="D494" s="750" t="s">
        <v>599</v>
      </c>
      <c r="E494" s="751">
        <v>50113001</v>
      </c>
      <c r="F494" s="750" t="s">
        <v>616</v>
      </c>
      <c r="G494" s="749" t="s">
        <v>617</v>
      </c>
      <c r="H494" s="749">
        <v>900321</v>
      </c>
      <c r="I494" s="749">
        <v>0</v>
      </c>
      <c r="J494" s="749" t="s">
        <v>868</v>
      </c>
      <c r="K494" s="749" t="s">
        <v>581</v>
      </c>
      <c r="L494" s="752">
        <v>108.22649453274322</v>
      </c>
      <c r="M494" s="752">
        <v>3</v>
      </c>
      <c r="N494" s="753">
        <v>324.67948359822964</v>
      </c>
    </row>
    <row r="495" spans="1:14" ht="14.4" customHeight="1" x14ac:dyDescent="0.3">
      <c r="A495" s="747" t="s">
        <v>579</v>
      </c>
      <c r="B495" s="748" t="s">
        <v>580</v>
      </c>
      <c r="C495" s="749" t="s">
        <v>598</v>
      </c>
      <c r="D495" s="750" t="s">
        <v>599</v>
      </c>
      <c r="E495" s="751">
        <v>50113001</v>
      </c>
      <c r="F495" s="750" t="s">
        <v>616</v>
      </c>
      <c r="G495" s="749" t="s">
        <v>617</v>
      </c>
      <c r="H495" s="749">
        <v>900520</v>
      </c>
      <c r="I495" s="749">
        <v>0</v>
      </c>
      <c r="J495" s="749" t="s">
        <v>1310</v>
      </c>
      <c r="K495" s="749" t="s">
        <v>1311</v>
      </c>
      <c r="L495" s="752">
        <v>39.020012058285204</v>
      </c>
      <c r="M495" s="752">
        <v>2</v>
      </c>
      <c r="N495" s="753">
        <v>78.040024116570407</v>
      </c>
    </row>
    <row r="496" spans="1:14" ht="14.4" customHeight="1" x14ac:dyDescent="0.3">
      <c r="A496" s="747" t="s">
        <v>579</v>
      </c>
      <c r="B496" s="748" t="s">
        <v>580</v>
      </c>
      <c r="C496" s="749" t="s">
        <v>598</v>
      </c>
      <c r="D496" s="750" t="s">
        <v>599</v>
      </c>
      <c r="E496" s="751">
        <v>50113001</v>
      </c>
      <c r="F496" s="750" t="s">
        <v>616</v>
      </c>
      <c r="G496" s="749" t="s">
        <v>617</v>
      </c>
      <c r="H496" s="749">
        <v>900511</v>
      </c>
      <c r="I496" s="749">
        <v>0</v>
      </c>
      <c r="J496" s="749" t="s">
        <v>1312</v>
      </c>
      <c r="K496" s="749" t="s">
        <v>581</v>
      </c>
      <c r="L496" s="752">
        <v>62.568554021105754</v>
      </c>
      <c r="M496" s="752">
        <v>2</v>
      </c>
      <c r="N496" s="753">
        <v>125.13710804221151</v>
      </c>
    </row>
    <row r="497" spans="1:14" ht="14.4" customHeight="1" x14ac:dyDescent="0.3">
      <c r="A497" s="747" t="s">
        <v>579</v>
      </c>
      <c r="B497" s="748" t="s">
        <v>580</v>
      </c>
      <c r="C497" s="749" t="s">
        <v>598</v>
      </c>
      <c r="D497" s="750" t="s">
        <v>599</v>
      </c>
      <c r="E497" s="751">
        <v>50113001</v>
      </c>
      <c r="F497" s="750" t="s">
        <v>616</v>
      </c>
      <c r="G497" s="749" t="s">
        <v>617</v>
      </c>
      <c r="H497" s="749">
        <v>921184</v>
      </c>
      <c r="I497" s="749">
        <v>0</v>
      </c>
      <c r="J497" s="749" t="s">
        <v>1313</v>
      </c>
      <c r="K497" s="749" t="s">
        <v>581</v>
      </c>
      <c r="L497" s="752">
        <v>208.34057319277531</v>
      </c>
      <c r="M497" s="752">
        <v>3</v>
      </c>
      <c r="N497" s="753">
        <v>625.02171957832593</v>
      </c>
    </row>
    <row r="498" spans="1:14" ht="14.4" customHeight="1" x14ac:dyDescent="0.3">
      <c r="A498" s="747" t="s">
        <v>579</v>
      </c>
      <c r="B498" s="748" t="s">
        <v>580</v>
      </c>
      <c r="C498" s="749" t="s">
        <v>598</v>
      </c>
      <c r="D498" s="750" t="s">
        <v>599</v>
      </c>
      <c r="E498" s="751">
        <v>50113001</v>
      </c>
      <c r="F498" s="750" t="s">
        <v>616</v>
      </c>
      <c r="G498" s="749" t="s">
        <v>617</v>
      </c>
      <c r="H498" s="749">
        <v>900873</v>
      </c>
      <c r="I498" s="749">
        <v>0</v>
      </c>
      <c r="J498" s="749" t="s">
        <v>1314</v>
      </c>
      <c r="K498" s="749" t="s">
        <v>581</v>
      </c>
      <c r="L498" s="752">
        <v>54.922509749173457</v>
      </c>
      <c r="M498" s="752">
        <v>7</v>
      </c>
      <c r="N498" s="753">
        <v>384.4575682442142</v>
      </c>
    </row>
    <row r="499" spans="1:14" ht="14.4" customHeight="1" x14ac:dyDescent="0.3">
      <c r="A499" s="747" t="s">
        <v>579</v>
      </c>
      <c r="B499" s="748" t="s">
        <v>580</v>
      </c>
      <c r="C499" s="749" t="s">
        <v>598</v>
      </c>
      <c r="D499" s="750" t="s">
        <v>599</v>
      </c>
      <c r="E499" s="751">
        <v>50113001</v>
      </c>
      <c r="F499" s="750" t="s">
        <v>616</v>
      </c>
      <c r="G499" s="749" t="s">
        <v>617</v>
      </c>
      <c r="H499" s="749">
        <v>990947</v>
      </c>
      <c r="I499" s="749">
        <v>0</v>
      </c>
      <c r="J499" s="749" t="s">
        <v>872</v>
      </c>
      <c r="K499" s="749" t="s">
        <v>581</v>
      </c>
      <c r="L499" s="752">
        <v>1253.1874553083956</v>
      </c>
      <c r="M499" s="752">
        <v>9</v>
      </c>
      <c r="N499" s="753">
        <v>11278.687097775561</v>
      </c>
    </row>
    <row r="500" spans="1:14" ht="14.4" customHeight="1" x14ac:dyDescent="0.3">
      <c r="A500" s="747" t="s">
        <v>579</v>
      </c>
      <c r="B500" s="748" t="s">
        <v>580</v>
      </c>
      <c r="C500" s="749" t="s">
        <v>598</v>
      </c>
      <c r="D500" s="750" t="s">
        <v>599</v>
      </c>
      <c r="E500" s="751">
        <v>50113001</v>
      </c>
      <c r="F500" s="750" t="s">
        <v>616</v>
      </c>
      <c r="G500" s="749" t="s">
        <v>617</v>
      </c>
      <c r="H500" s="749">
        <v>215172</v>
      </c>
      <c r="I500" s="749">
        <v>215172</v>
      </c>
      <c r="J500" s="749" t="s">
        <v>1315</v>
      </c>
      <c r="K500" s="749" t="s">
        <v>1316</v>
      </c>
      <c r="L500" s="752">
        <v>282.37</v>
      </c>
      <c r="M500" s="752">
        <v>1</v>
      </c>
      <c r="N500" s="753">
        <v>282.37</v>
      </c>
    </row>
    <row r="501" spans="1:14" ht="14.4" customHeight="1" x14ac:dyDescent="0.3">
      <c r="A501" s="747" t="s">
        <v>579</v>
      </c>
      <c r="B501" s="748" t="s">
        <v>580</v>
      </c>
      <c r="C501" s="749" t="s">
        <v>598</v>
      </c>
      <c r="D501" s="750" t="s">
        <v>599</v>
      </c>
      <c r="E501" s="751">
        <v>50113001</v>
      </c>
      <c r="F501" s="750" t="s">
        <v>616</v>
      </c>
      <c r="G501" s="749" t="s">
        <v>617</v>
      </c>
      <c r="H501" s="749">
        <v>840220</v>
      </c>
      <c r="I501" s="749">
        <v>0</v>
      </c>
      <c r="J501" s="749" t="s">
        <v>1317</v>
      </c>
      <c r="K501" s="749" t="s">
        <v>581</v>
      </c>
      <c r="L501" s="752">
        <v>218.19999999999993</v>
      </c>
      <c r="M501" s="752">
        <v>2</v>
      </c>
      <c r="N501" s="753">
        <v>436.39999999999986</v>
      </c>
    </row>
    <row r="502" spans="1:14" ht="14.4" customHeight="1" x14ac:dyDescent="0.3">
      <c r="A502" s="747" t="s">
        <v>579</v>
      </c>
      <c r="B502" s="748" t="s">
        <v>580</v>
      </c>
      <c r="C502" s="749" t="s">
        <v>598</v>
      </c>
      <c r="D502" s="750" t="s">
        <v>599</v>
      </c>
      <c r="E502" s="751">
        <v>50113001</v>
      </c>
      <c r="F502" s="750" t="s">
        <v>616</v>
      </c>
      <c r="G502" s="749" t="s">
        <v>617</v>
      </c>
      <c r="H502" s="749">
        <v>119570</v>
      </c>
      <c r="I502" s="749">
        <v>19570</v>
      </c>
      <c r="J502" s="749" t="s">
        <v>873</v>
      </c>
      <c r="K502" s="749" t="s">
        <v>874</v>
      </c>
      <c r="L502" s="752">
        <v>137.60000000000002</v>
      </c>
      <c r="M502" s="752">
        <v>4</v>
      </c>
      <c r="N502" s="753">
        <v>550.40000000000009</v>
      </c>
    </row>
    <row r="503" spans="1:14" ht="14.4" customHeight="1" x14ac:dyDescent="0.3">
      <c r="A503" s="747" t="s">
        <v>579</v>
      </c>
      <c r="B503" s="748" t="s">
        <v>580</v>
      </c>
      <c r="C503" s="749" t="s">
        <v>598</v>
      </c>
      <c r="D503" s="750" t="s">
        <v>599</v>
      </c>
      <c r="E503" s="751">
        <v>50113001</v>
      </c>
      <c r="F503" s="750" t="s">
        <v>616</v>
      </c>
      <c r="G503" s="749" t="s">
        <v>617</v>
      </c>
      <c r="H503" s="749">
        <v>127953</v>
      </c>
      <c r="I503" s="749">
        <v>27953</v>
      </c>
      <c r="J503" s="749" t="s">
        <v>1318</v>
      </c>
      <c r="K503" s="749" t="s">
        <v>1319</v>
      </c>
      <c r="L503" s="752">
        <v>1050.5299999999995</v>
      </c>
      <c r="M503" s="752">
        <v>1</v>
      </c>
      <c r="N503" s="753">
        <v>1050.5299999999995</v>
      </c>
    </row>
    <row r="504" spans="1:14" ht="14.4" customHeight="1" x14ac:dyDescent="0.3">
      <c r="A504" s="747" t="s">
        <v>579</v>
      </c>
      <c r="B504" s="748" t="s">
        <v>580</v>
      </c>
      <c r="C504" s="749" t="s">
        <v>598</v>
      </c>
      <c r="D504" s="750" t="s">
        <v>599</v>
      </c>
      <c r="E504" s="751">
        <v>50113001</v>
      </c>
      <c r="F504" s="750" t="s">
        <v>616</v>
      </c>
      <c r="G504" s="749" t="s">
        <v>628</v>
      </c>
      <c r="H504" s="749">
        <v>844410</v>
      </c>
      <c r="I504" s="749">
        <v>106344</v>
      </c>
      <c r="J504" s="749" t="s">
        <v>1320</v>
      </c>
      <c r="K504" s="749" t="s">
        <v>1321</v>
      </c>
      <c r="L504" s="752">
        <v>65.38</v>
      </c>
      <c r="M504" s="752">
        <v>1</v>
      </c>
      <c r="N504" s="753">
        <v>65.38</v>
      </c>
    </row>
    <row r="505" spans="1:14" ht="14.4" customHeight="1" x14ac:dyDescent="0.3">
      <c r="A505" s="747" t="s">
        <v>579</v>
      </c>
      <c r="B505" s="748" t="s">
        <v>580</v>
      </c>
      <c r="C505" s="749" t="s">
        <v>598</v>
      </c>
      <c r="D505" s="750" t="s">
        <v>599</v>
      </c>
      <c r="E505" s="751">
        <v>50113001</v>
      </c>
      <c r="F505" s="750" t="s">
        <v>616</v>
      </c>
      <c r="G505" s="749" t="s">
        <v>628</v>
      </c>
      <c r="H505" s="749">
        <v>169714</v>
      </c>
      <c r="I505" s="749">
        <v>169714</v>
      </c>
      <c r="J505" s="749" t="s">
        <v>877</v>
      </c>
      <c r="K505" s="749" t="s">
        <v>878</v>
      </c>
      <c r="L505" s="752">
        <v>112.5366666666667</v>
      </c>
      <c r="M505" s="752">
        <v>3</v>
      </c>
      <c r="N505" s="753">
        <v>337.61000000000013</v>
      </c>
    </row>
    <row r="506" spans="1:14" ht="14.4" customHeight="1" x14ac:dyDescent="0.3">
      <c r="A506" s="747" t="s">
        <v>579</v>
      </c>
      <c r="B506" s="748" t="s">
        <v>580</v>
      </c>
      <c r="C506" s="749" t="s">
        <v>598</v>
      </c>
      <c r="D506" s="750" t="s">
        <v>599</v>
      </c>
      <c r="E506" s="751">
        <v>50113001</v>
      </c>
      <c r="F506" s="750" t="s">
        <v>616</v>
      </c>
      <c r="G506" s="749" t="s">
        <v>628</v>
      </c>
      <c r="H506" s="749">
        <v>187425</v>
      </c>
      <c r="I506" s="749">
        <v>187425</v>
      </c>
      <c r="J506" s="749" t="s">
        <v>1322</v>
      </c>
      <c r="K506" s="749" t="s">
        <v>1323</v>
      </c>
      <c r="L506" s="752">
        <v>49.550000000000011</v>
      </c>
      <c r="M506" s="752">
        <v>2</v>
      </c>
      <c r="N506" s="753">
        <v>99.100000000000023</v>
      </c>
    </row>
    <row r="507" spans="1:14" ht="14.4" customHeight="1" x14ac:dyDescent="0.3">
      <c r="A507" s="747" t="s">
        <v>579</v>
      </c>
      <c r="B507" s="748" t="s">
        <v>580</v>
      </c>
      <c r="C507" s="749" t="s">
        <v>598</v>
      </c>
      <c r="D507" s="750" t="s">
        <v>599</v>
      </c>
      <c r="E507" s="751">
        <v>50113001</v>
      </c>
      <c r="F507" s="750" t="s">
        <v>616</v>
      </c>
      <c r="G507" s="749" t="s">
        <v>617</v>
      </c>
      <c r="H507" s="749">
        <v>188217</v>
      </c>
      <c r="I507" s="749">
        <v>88217</v>
      </c>
      <c r="J507" s="749" t="s">
        <v>879</v>
      </c>
      <c r="K507" s="749" t="s">
        <v>880</v>
      </c>
      <c r="L507" s="752">
        <v>126.48882352941176</v>
      </c>
      <c r="M507" s="752">
        <v>17</v>
      </c>
      <c r="N507" s="753">
        <v>2150.31</v>
      </c>
    </row>
    <row r="508" spans="1:14" ht="14.4" customHeight="1" x14ac:dyDescent="0.3">
      <c r="A508" s="747" t="s">
        <v>579</v>
      </c>
      <c r="B508" s="748" t="s">
        <v>580</v>
      </c>
      <c r="C508" s="749" t="s">
        <v>598</v>
      </c>
      <c r="D508" s="750" t="s">
        <v>599</v>
      </c>
      <c r="E508" s="751">
        <v>50113001</v>
      </c>
      <c r="F508" s="750" t="s">
        <v>616</v>
      </c>
      <c r="G508" s="749" t="s">
        <v>617</v>
      </c>
      <c r="H508" s="749">
        <v>188219</v>
      </c>
      <c r="I508" s="749">
        <v>88219</v>
      </c>
      <c r="J508" s="749" t="s">
        <v>881</v>
      </c>
      <c r="K508" s="749" t="s">
        <v>882</v>
      </c>
      <c r="L508" s="752">
        <v>140.06999999999996</v>
      </c>
      <c r="M508" s="752">
        <v>1</v>
      </c>
      <c r="N508" s="753">
        <v>140.06999999999996</v>
      </c>
    </row>
    <row r="509" spans="1:14" ht="14.4" customHeight="1" x14ac:dyDescent="0.3">
      <c r="A509" s="747" t="s">
        <v>579</v>
      </c>
      <c r="B509" s="748" t="s">
        <v>580</v>
      </c>
      <c r="C509" s="749" t="s">
        <v>598</v>
      </c>
      <c r="D509" s="750" t="s">
        <v>599</v>
      </c>
      <c r="E509" s="751">
        <v>50113001</v>
      </c>
      <c r="F509" s="750" t="s">
        <v>616</v>
      </c>
      <c r="G509" s="749" t="s">
        <v>628</v>
      </c>
      <c r="H509" s="749">
        <v>149909</v>
      </c>
      <c r="I509" s="749">
        <v>49909</v>
      </c>
      <c r="J509" s="749" t="s">
        <v>883</v>
      </c>
      <c r="K509" s="749" t="s">
        <v>884</v>
      </c>
      <c r="L509" s="752">
        <v>42.58</v>
      </c>
      <c r="M509" s="752">
        <v>5</v>
      </c>
      <c r="N509" s="753">
        <v>212.89999999999998</v>
      </c>
    </row>
    <row r="510" spans="1:14" ht="14.4" customHeight="1" x14ac:dyDescent="0.3">
      <c r="A510" s="747" t="s">
        <v>579</v>
      </c>
      <c r="B510" s="748" t="s">
        <v>580</v>
      </c>
      <c r="C510" s="749" t="s">
        <v>598</v>
      </c>
      <c r="D510" s="750" t="s">
        <v>599</v>
      </c>
      <c r="E510" s="751">
        <v>50113001</v>
      </c>
      <c r="F510" s="750" t="s">
        <v>616</v>
      </c>
      <c r="G510" s="749" t="s">
        <v>617</v>
      </c>
      <c r="H510" s="749">
        <v>192853</v>
      </c>
      <c r="I510" s="749">
        <v>192853</v>
      </c>
      <c r="J510" s="749" t="s">
        <v>1324</v>
      </c>
      <c r="K510" s="749" t="s">
        <v>1325</v>
      </c>
      <c r="L510" s="752">
        <v>108.48666666666668</v>
      </c>
      <c r="M510" s="752">
        <v>3</v>
      </c>
      <c r="N510" s="753">
        <v>325.46000000000004</v>
      </c>
    </row>
    <row r="511" spans="1:14" ht="14.4" customHeight="1" x14ac:dyDescent="0.3">
      <c r="A511" s="747" t="s">
        <v>579</v>
      </c>
      <c r="B511" s="748" t="s">
        <v>580</v>
      </c>
      <c r="C511" s="749" t="s">
        <v>598</v>
      </c>
      <c r="D511" s="750" t="s">
        <v>599</v>
      </c>
      <c r="E511" s="751">
        <v>50113001</v>
      </c>
      <c r="F511" s="750" t="s">
        <v>616</v>
      </c>
      <c r="G511" s="749" t="s">
        <v>617</v>
      </c>
      <c r="H511" s="749">
        <v>110151</v>
      </c>
      <c r="I511" s="749">
        <v>10151</v>
      </c>
      <c r="J511" s="749" t="s">
        <v>1324</v>
      </c>
      <c r="K511" s="749" t="s">
        <v>1326</v>
      </c>
      <c r="L511" s="752">
        <v>65.61999999999999</v>
      </c>
      <c r="M511" s="752">
        <v>1</v>
      </c>
      <c r="N511" s="753">
        <v>65.61999999999999</v>
      </c>
    </row>
    <row r="512" spans="1:14" ht="14.4" customHeight="1" x14ac:dyDescent="0.3">
      <c r="A512" s="747" t="s">
        <v>579</v>
      </c>
      <c r="B512" s="748" t="s">
        <v>580</v>
      </c>
      <c r="C512" s="749" t="s">
        <v>598</v>
      </c>
      <c r="D512" s="750" t="s">
        <v>599</v>
      </c>
      <c r="E512" s="751">
        <v>50113001</v>
      </c>
      <c r="F512" s="750" t="s">
        <v>616</v>
      </c>
      <c r="G512" s="749" t="s">
        <v>617</v>
      </c>
      <c r="H512" s="749">
        <v>147476</v>
      </c>
      <c r="I512" s="749">
        <v>47476</v>
      </c>
      <c r="J512" s="749" t="s">
        <v>1327</v>
      </c>
      <c r="K512" s="749" t="s">
        <v>1328</v>
      </c>
      <c r="L512" s="752">
        <v>86.710000000000008</v>
      </c>
      <c r="M512" s="752">
        <v>1</v>
      </c>
      <c r="N512" s="753">
        <v>86.710000000000008</v>
      </c>
    </row>
    <row r="513" spans="1:14" ht="14.4" customHeight="1" x14ac:dyDescent="0.3">
      <c r="A513" s="747" t="s">
        <v>579</v>
      </c>
      <c r="B513" s="748" t="s">
        <v>580</v>
      </c>
      <c r="C513" s="749" t="s">
        <v>598</v>
      </c>
      <c r="D513" s="750" t="s">
        <v>599</v>
      </c>
      <c r="E513" s="751">
        <v>50113001</v>
      </c>
      <c r="F513" s="750" t="s">
        <v>616</v>
      </c>
      <c r="G513" s="749" t="s">
        <v>617</v>
      </c>
      <c r="H513" s="749">
        <v>147478</v>
      </c>
      <c r="I513" s="749">
        <v>47478</v>
      </c>
      <c r="J513" s="749" t="s">
        <v>1329</v>
      </c>
      <c r="K513" s="749" t="s">
        <v>1328</v>
      </c>
      <c r="L513" s="752">
        <v>86.019999999999968</v>
      </c>
      <c r="M513" s="752">
        <v>2</v>
      </c>
      <c r="N513" s="753">
        <v>172.03999999999994</v>
      </c>
    </row>
    <row r="514" spans="1:14" ht="14.4" customHeight="1" x14ac:dyDescent="0.3">
      <c r="A514" s="747" t="s">
        <v>579</v>
      </c>
      <c r="B514" s="748" t="s">
        <v>580</v>
      </c>
      <c r="C514" s="749" t="s">
        <v>598</v>
      </c>
      <c r="D514" s="750" t="s">
        <v>599</v>
      </c>
      <c r="E514" s="751">
        <v>50113001</v>
      </c>
      <c r="F514" s="750" t="s">
        <v>616</v>
      </c>
      <c r="G514" s="749" t="s">
        <v>628</v>
      </c>
      <c r="H514" s="749">
        <v>844554</v>
      </c>
      <c r="I514" s="749">
        <v>114065</v>
      </c>
      <c r="J514" s="749" t="s">
        <v>885</v>
      </c>
      <c r="K514" s="749" t="s">
        <v>887</v>
      </c>
      <c r="L514" s="752">
        <v>21.594999999999999</v>
      </c>
      <c r="M514" s="752">
        <v>2</v>
      </c>
      <c r="N514" s="753">
        <v>43.19</v>
      </c>
    </row>
    <row r="515" spans="1:14" ht="14.4" customHeight="1" x14ac:dyDescent="0.3">
      <c r="A515" s="747" t="s">
        <v>579</v>
      </c>
      <c r="B515" s="748" t="s">
        <v>580</v>
      </c>
      <c r="C515" s="749" t="s">
        <v>598</v>
      </c>
      <c r="D515" s="750" t="s">
        <v>599</v>
      </c>
      <c r="E515" s="751">
        <v>50113001</v>
      </c>
      <c r="F515" s="750" t="s">
        <v>616</v>
      </c>
      <c r="G515" s="749" t="s">
        <v>628</v>
      </c>
      <c r="H515" s="749">
        <v>115316</v>
      </c>
      <c r="I515" s="749">
        <v>15316</v>
      </c>
      <c r="J515" s="749" t="s">
        <v>888</v>
      </c>
      <c r="K515" s="749" t="s">
        <v>686</v>
      </c>
      <c r="L515" s="752">
        <v>29.299999999999979</v>
      </c>
      <c r="M515" s="752">
        <v>1</v>
      </c>
      <c r="N515" s="753">
        <v>29.299999999999979</v>
      </c>
    </row>
    <row r="516" spans="1:14" ht="14.4" customHeight="1" x14ac:dyDescent="0.3">
      <c r="A516" s="747" t="s">
        <v>579</v>
      </c>
      <c r="B516" s="748" t="s">
        <v>580</v>
      </c>
      <c r="C516" s="749" t="s">
        <v>598</v>
      </c>
      <c r="D516" s="750" t="s">
        <v>599</v>
      </c>
      <c r="E516" s="751">
        <v>50113001</v>
      </c>
      <c r="F516" s="750" t="s">
        <v>616</v>
      </c>
      <c r="G516" s="749" t="s">
        <v>617</v>
      </c>
      <c r="H516" s="749">
        <v>196635</v>
      </c>
      <c r="I516" s="749">
        <v>96635</v>
      </c>
      <c r="J516" s="749" t="s">
        <v>1330</v>
      </c>
      <c r="K516" s="749" t="s">
        <v>1331</v>
      </c>
      <c r="L516" s="752">
        <v>112.09304347826088</v>
      </c>
      <c r="M516" s="752">
        <v>23</v>
      </c>
      <c r="N516" s="753">
        <v>2578.1400000000003</v>
      </c>
    </row>
    <row r="517" spans="1:14" ht="14.4" customHeight="1" x14ac:dyDescent="0.3">
      <c r="A517" s="747" t="s">
        <v>579</v>
      </c>
      <c r="B517" s="748" t="s">
        <v>580</v>
      </c>
      <c r="C517" s="749" t="s">
        <v>598</v>
      </c>
      <c r="D517" s="750" t="s">
        <v>599</v>
      </c>
      <c r="E517" s="751">
        <v>50113001</v>
      </c>
      <c r="F517" s="750" t="s">
        <v>616</v>
      </c>
      <c r="G517" s="749" t="s">
        <v>617</v>
      </c>
      <c r="H517" s="749">
        <v>100498</v>
      </c>
      <c r="I517" s="749">
        <v>498</v>
      </c>
      <c r="J517" s="749" t="s">
        <v>894</v>
      </c>
      <c r="K517" s="749" t="s">
        <v>895</v>
      </c>
      <c r="L517" s="752">
        <v>96.485230535866933</v>
      </c>
      <c r="M517" s="752">
        <v>42</v>
      </c>
      <c r="N517" s="753">
        <v>4052.379682506411</v>
      </c>
    </row>
    <row r="518" spans="1:14" ht="14.4" customHeight="1" x14ac:dyDescent="0.3">
      <c r="A518" s="747" t="s">
        <v>579</v>
      </c>
      <c r="B518" s="748" t="s">
        <v>580</v>
      </c>
      <c r="C518" s="749" t="s">
        <v>598</v>
      </c>
      <c r="D518" s="750" t="s">
        <v>599</v>
      </c>
      <c r="E518" s="751">
        <v>50113001</v>
      </c>
      <c r="F518" s="750" t="s">
        <v>616</v>
      </c>
      <c r="G518" s="749" t="s">
        <v>617</v>
      </c>
      <c r="H518" s="749">
        <v>100499</v>
      </c>
      <c r="I518" s="749">
        <v>499</v>
      </c>
      <c r="J518" s="749" t="s">
        <v>894</v>
      </c>
      <c r="K518" s="749" t="s">
        <v>896</v>
      </c>
      <c r="L518" s="752">
        <v>100.33090909090907</v>
      </c>
      <c r="M518" s="752">
        <v>11</v>
      </c>
      <c r="N518" s="753">
        <v>1103.6399999999999</v>
      </c>
    </row>
    <row r="519" spans="1:14" ht="14.4" customHeight="1" x14ac:dyDescent="0.3">
      <c r="A519" s="747" t="s">
        <v>579</v>
      </c>
      <c r="B519" s="748" t="s">
        <v>580</v>
      </c>
      <c r="C519" s="749" t="s">
        <v>598</v>
      </c>
      <c r="D519" s="750" t="s">
        <v>599</v>
      </c>
      <c r="E519" s="751">
        <v>50113001</v>
      </c>
      <c r="F519" s="750" t="s">
        <v>616</v>
      </c>
      <c r="G519" s="749" t="s">
        <v>617</v>
      </c>
      <c r="H519" s="749">
        <v>102439</v>
      </c>
      <c r="I519" s="749">
        <v>2439</v>
      </c>
      <c r="J519" s="749" t="s">
        <v>1332</v>
      </c>
      <c r="K519" s="749" t="s">
        <v>1333</v>
      </c>
      <c r="L519" s="752">
        <v>275.31000000000006</v>
      </c>
      <c r="M519" s="752">
        <v>5</v>
      </c>
      <c r="N519" s="753">
        <v>1376.5500000000002</v>
      </c>
    </row>
    <row r="520" spans="1:14" ht="14.4" customHeight="1" x14ac:dyDescent="0.3">
      <c r="A520" s="747" t="s">
        <v>579</v>
      </c>
      <c r="B520" s="748" t="s">
        <v>580</v>
      </c>
      <c r="C520" s="749" t="s">
        <v>598</v>
      </c>
      <c r="D520" s="750" t="s">
        <v>599</v>
      </c>
      <c r="E520" s="751">
        <v>50113001</v>
      </c>
      <c r="F520" s="750" t="s">
        <v>616</v>
      </c>
      <c r="G520" s="749" t="s">
        <v>628</v>
      </c>
      <c r="H520" s="749">
        <v>850148</v>
      </c>
      <c r="I520" s="749">
        <v>115590</v>
      </c>
      <c r="J520" s="749" t="s">
        <v>1334</v>
      </c>
      <c r="K520" s="749" t="s">
        <v>898</v>
      </c>
      <c r="L520" s="752">
        <v>76.809999999999988</v>
      </c>
      <c r="M520" s="752">
        <v>1</v>
      </c>
      <c r="N520" s="753">
        <v>76.809999999999988</v>
      </c>
    </row>
    <row r="521" spans="1:14" ht="14.4" customHeight="1" x14ac:dyDescent="0.3">
      <c r="A521" s="747" t="s">
        <v>579</v>
      </c>
      <c r="B521" s="748" t="s">
        <v>580</v>
      </c>
      <c r="C521" s="749" t="s">
        <v>598</v>
      </c>
      <c r="D521" s="750" t="s">
        <v>599</v>
      </c>
      <c r="E521" s="751">
        <v>50113001</v>
      </c>
      <c r="F521" s="750" t="s">
        <v>616</v>
      </c>
      <c r="G521" s="749" t="s">
        <v>628</v>
      </c>
      <c r="H521" s="749">
        <v>140368</v>
      </c>
      <c r="I521" s="749">
        <v>40368</v>
      </c>
      <c r="J521" s="749" t="s">
        <v>1335</v>
      </c>
      <c r="K521" s="749" t="s">
        <v>1336</v>
      </c>
      <c r="L521" s="752">
        <v>62.11999999999999</v>
      </c>
      <c r="M521" s="752">
        <v>2</v>
      </c>
      <c r="N521" s="753">
        <v>124.23999999999998</v>
      </c>
    </row>
    <row r="522" spans="1:14" ht="14.4" customHeight="1" x14ac:dyDescent="0.3">
      <c r="A522" s="747" t="s">
        <v>579</v>
      </c>
      <c r="B522" s="748" t="s">
        <v>580</v>
      </c>
      <c r="C522" s="749" t="s">
        <v>598</v>
      </c>
      <c r="D522" s="750" t="s">
        <v>599</v>
      </c>
      <c r="E522" s="751">
        <v>50113001</v>
      </c>
      <c r="F522" s="750" t="s">
        <v>616</v>
      </c>
      <c r="G522" s="749" t="s">
        <v>617</v>
      </c>
      <c r="H522" s="749">
        <v>102684</v>
      </c>
      <c r="I522" s="749">
        <v>2684</v>
      </c>
      <c r="J522" s="749" t="s">
        <v>899</v>
      </c>
      <c r="K522" s="749" t="s">
        <v>900</v>
      </c>
      <c r="L522" s="752">
        <v>73.353200000000001</v>
      </c>
      <c r="M522" s="752">
        <v>25</v>
      </c>
      <c r="N522" s="753">
        <v>1833.8300000000002</v>
      </c>
    </row>
    <row r="523" spans="1:14" ht="14.4" customHeight="1" x14ac:dyDescent="0.3">
      <c r="A523" s="747" t="s">
        <v>579</v>
      </c>
      <c r="B523" s="748" t="s">
        <v>580</v>
      </c>
      <c r="C523" s="749" t="s">
        <v>598</v>
      </c>
      <c r="D523" s="750" t="s">
        <v>599</v>
      </c>
      <c r="E523" s="751">
        <v>50113001</v>
      </c>
      <c r="F523" s="750" t="s">
        <v>616</v>
      </c>
      <c r="G523" s="749" t="s">
        <v>617</v>
      </c>
      <c r="H523" s="749">
        <v>100502</v>
      </c>
      <c r="I523" s="749">
        <v>502</v>
      </c>
      <c r="J523" s="749" t="s">
        <v>899</v>
      </c>
      <c r="K523" s="749" t="s">
        <v>901</v>
      </c>
      <c r="L523" s="752">
        <v>223.40250000000003</v>
      </c>
      <c r="M523" s="752">
        <v>8</v>
      </c>
      <c r="N523" s="753">
        <v>1787.2200000000003</v>
      </c>
    </row>
    <row r="524" spans="1:14" ht="14.4" customHeight="1" x14ac:dyDescent="0.3">
      <c r="A524" s="747" t="s">
        <v>579</v>
      </c>
      <c r="B524" s="748" t="s">
        <v>580</v>
      </c>
      <c r="C524" s="749" t="s">
        <v>598</v>
      </c>
      <c r="D524" s="750" t="s">
        <v>599</v>
      </c>
      <c r="E524" s="751">
        <v>50113001</v>
      </c>
      <c r="F524" s="750" t="s">
        <v>616</v>
      </c>
      <c r="G524" s="749" t="s">
        <v>581</v>
      </c>
      <c r="H524" s="749">
        <v>129384</v>
      </c>
      <c r="I524" s="749">
        <v>29384</v>
      </c>
      <c r="J524" s="749" t="s">
        <v>1337</v>
      </c>
      <c r="K524" s="749" t="s">
        <v>688</v>
      </c>
      <c r="L524" s="752">
        <v>231.7</v>
      </c>
      <c r="M524" s="752">
        <v>1</v>
      </c>
      <c r="N524" s="753">
        <v>231.7</v>
      </c>
    </row>
    <row r="525" spans="1:14" ht="14.4" customHeight="1" x14ac:dyDescent="0.3">
      <c r="A525" s="747" t="s">
        <v>579</v>
      </c>
      <c r="B525" s="748" t="s">
        <v>580</v>
      </c>
      <c r="C525" s="749" t="s">
        <v>598</v>
      </c>
      <c r="D525" s="750" t="s">
        <v>599</v>
      </c>
      <c r="E525" s="751">
        <v>50113001</v>
      </c>
      <c r="F525" s="750" t="s">
        <v>616</v>
      </c>
      <c r="G525" s="749" t="s">
        <v>581</v>
      </c>
      <c r="H525" s="749">
        <v>102592</v>
      </c>
      <c r="I525" s="749">
        <v>2592</v>
      </c>
      <c r="J525" s="749" t="s">
        <v>1338</v>
      </c>
      <c r="K525" s="749" t="s">
        <v>1339</v>
      </c>
      <c r="L525" s="752">
        <v>63.050000000000011</v>
      </c>
      <c r="M525" s="752">
        <v>1</v>
      </c>
      <c r="N525" s="753">
        <v>63.050000000000011</v>
      </c>
    </row>
    <row r="526" spans="1:14" ht="14.4" customHeight="1" x14ac:dyDescent="0.3">
      <c r="A526" s="747" t="s">
        <v>579</v>
      </c>
      <c r="B526" s="748" t="s">
        <v>580</v>
      </c>
      <c r="C526" s="749" t="s">
        <v>598</v>
      </c>
      <c r="D526" s="750" t="s">
        <v>599</v>
      </c>
      <c r="E526" s="751">
        <v>50113001</v>
      </c>
      <c r="F526" s="750" t="s">
        <v>616</v>
      </c>
      <c r="G526" s="749" t="s">
        <v>581</v>
      </c>
      <c r="H526" s="749">
        <v>101710</v>
      </c>
      <c r="I526" s="749">
        <v>1710</v>
      </c>
      <c r="J526" s="749" t="s">
        <v>1340</v>
      </c>
      <c r="K526" s="749" t="s">
        <v>1341</v>
      </c>
      <c r="L526" s="752">
        <v>65.910113961216453</v>
      </c>
      <c r="M526" s="752">
        <v>1</v>
      </c>
      <c r="N526" s="753">
        <v>65.910113961216453</v>
      </c>
    </row>
    <row r="527" spans="1:14" ht="14.4" customHeight="1" x14ac:dyDescent="0.3">
      <c r="A527" s="747" t="s">
        <v>579</v>
      </c>
      <c r="B527" s="748" t="s">
        <v>580</v>
      </c>
      <c r="C527" s="749" t="s">
        <v>598</v>
      </c>
      <c r="D527" s="750" t="s">
        <v>599</v>
      </c>
      <c r="E527" s="751">
        <v>50113001</v>
      </c>
      <c r="F527" s="750" t="s">
        <v>616</v>
      </c>
      <c r="G527" s="749" t="s">
        <v>617</v>
      </c>
      <c r="H527" s="749">
        <v>196190</v>
      </c>
      <c r="I527" s="749">
        <v>96190</v>
      </c>
      <c r="J527" s="749" t="s">
        <v>1342</v>
      </c>
      <c r="K527" s="749" t="s">
        <v>1343</v>
      </c>
      <c r="L527" s="752">
        <v>53.040000000000028</v>
      </c>
      <c r="M527" s="752">
        <v>1</v>
      </c>
      <c r="N527" s="753">
        <v>53.040000000000028</v>
      </c>
    </row>
    <row r="528" spans="1:14" ht="14.4" customHeight="1" x14ac:dyDescent="0.3">
      <c r="A528" s="747" t="s">
        <v>579</v>
      </c>
      <c r="B528" s="748" t="s">
        <v>580</v>
      </c>
      <c r="C528" s="749" t="s">
        <v>598</v>
      </c>
      <c r="D528" s="750" t="s">
        <v>599</v>
      </c>
      <c r="E528" s="751">
        <v>50113001</v>
      </c>
      <c r="F528" s="750" t="s">
        <v>616</v>
      </c>
      <c r="G528" s="749" t="s">
        <v>617</v>
      </c>
      <c r="H528" s="749">
        <v>121793</v>
      </c>
      <c r="I528" s="749">
        <v>21793</v>
      </c>
      <c r="J528" s="749" t="s">
        <v>904</v>
      </c>
      <c r="K528" s="749" t="s">
        <v>905</v>
      </c>
      <c r="L528" s="752">
        <v>106.94999999999999</v>
      </c>
      <c r="M528" s="752">
        <v>1</v>
      </c>
      <c r="N528" s="753">
        <v>106.94999999999999</v>
      </c>
    </row>
    <row r="529" spans="1:14" ht="14.4" customHeight="1" x14ac:dyDescent="0.3">
      <c r="A529" s="747" t="s">
        <v>579</v>
      </c>
      <c r="B529" s="748" t="s">
        <v>580</v>
      </c>
      <c r="C529" s="749" t="s">
        <v>598</v>
      </c>
      <c r="D529" s="750" t="s">
        <v>599</v>
      </c>
      <c r="E529" s="751">
        <v>50113001</v>
      </c>
      <c r="F529" s="750" t="s">
        <v>616</v>
      </c>
      <c r="G529" s="749" t="s">
        <v>617</v>
      </c>
      <c r="H529" s="749">
        <v>101125</v>
      </c>
      <c r="I529" s="749">
        <v>1125</v>
      </c>
      <c r="J529" s="749" t="s">
        <v>906</v>
      </c>
      <c r="K529" s="749" t="s">
        <v>907</v>
      </c>
      <c r="L529" s="752">
        <v>79.190000000000026</v>
      </c>
      <c r="M529" s="752">
        <v>27</v>
      </c>
      <c r="N529" s="753">
        <v>2138.1300000000006</v>
      </c>
    </row>
    <row r="530" spans="1:14" ht="14.4" customHeight="1" x14ac:dyDescent="0.3">
      <c r="A530" s="747" t="s">
        <v>579</v>
      </c>
      <c r="B530" s="748" t="s">
        <v>580</v>
      </c>
      <c r="C530" s="749" t="s">
        <v>598</v>
      </c>
      <c r="D530" s="750" t="s">
        <v>599</v>
      </c>
      <c r="E530" s="751">
        <v>50113001</v>
      </c>
      <c r="F530" s="750" t="s">
        <v>616</v>
      </c>
      <c r="G530" s="749" t="s">
        <v>628</v>
      </c>
      <c r="H530" s="749">
        <v>116932</v>
      </c>
      <c r="I530" s="749">
        <v>16932</v>
      </c>
      <c r="J530" s="749" t="s">
        <v>1344</v>
      </c>
      <c r="K530" s="749" t="s">
        <v>1345</v>
      </c>
      <c r="L530" s="752">
        <v>104.68999999999994</v>
      </c>
      <c r="M530" s="752">
        <v>1</v>
      </c>
      <c r="N530" s="753">
        <v>104.68999999999994</v>
      </c>
    </row>
    <row r="531" spans="1:14" ht="14.4" customHeight="1" x14ac:dyDescent="0.3">
      <c r="A531" s="747" t="s">
        <v>579</v>
      </c>
      <c r="B531" s="748" t="s">
        <v>580</v>
      </c>
      <c r="C531" s="749" t="s">
        <v>598</v>
      </c>
      <c r="D531" s="750" t="s">
        <v>599</v>
      </c>
      <c r="E531" s="751">
        <v>50113001</v>
      </c>
      <c r="F531" s="750" t="s">
        <v>616</v>
      </c>
      <c r="G531" s="749" t="s">
        <v>617</v>
      </c>
      <c r="H531" s="749">
        <v>157525</v>
      </c>
      <c r="I531" s="749">
        <v>57525</v>
      </c>
      <c r="J531" s="749" t="s">
        <v>1346</v>
      </c>
      <c r="K531" s="749" t="s">
        <v>1347</v>
      </c>
      <c r="L531" s="752">
        <v>98.20999999999998</v>
      </c>
      <c r="M531" s="752">
        <v>1</v>
      </c>
      <c r="N531" s="753">
        <v>98.20999999999998</v>
      </c>
    </row>
    <row r="532" spans="1:14" ht="14.4" customHeight="1" x14ac:dyDescent="0.3">
      <c r="A532" s="747" t="s">
        <v>579</v>
      </c>
      <c r="B532" s="748" t="s">
        <v>580</v>
      </c>
      <c r="C532" s="749" t="s">
        <v>598</v>
      </c>
      <c r="D532" s="750" t="s">
        <v>599</v>
      </c>
      <c r="E532" s="751">
        <v>50113001</v>
      </c>
      <c r="F532" s="750" t="s">
        <v>616</v>
      </c>
      <c r="G532" s="749" t="s">
        <v>628</v>
      </c>
      <c r="H532" s="749">
        <v>129716</v>
      </c>
      <c r="I532" s="749">
        <v>29716</v>
      </c>
      <c r="J532" s="749" t="s">
        <v>1348</v>
      </c>
      <c r="K532" s="749" t="s">
        <v>1349</v>
      </c>
      <c r="L532" s="752">
        <v>832.45</v>
      </c>
      <c r="M532" s="752">
        <v>1</v>
      </c>
      <c r="N532" s="753">
        <v>832.45</v>
      </c>
    </row>
    <row r="533" spans="1:14" ht="14.4" customHeight="1" x14ac:dyDescent="0.3">
      <c r="A533" s="747" t="s">
        <v>579</v>
      </c>
      <c r="B533" s="748" t="s">
        <v>580</v>
      </c>
      <c r="C533" s="749" t="s">
        <v>598</v>
      </c>
      <c r="D533" s="750" t="s">
        <v>599</v>
      </c>
      <c r="E533" s="751">
        <v>50113001</v>
      </c>
      <c r="F533" s="750" t="s">
        <v>616</v>
      </c>
      <c r="G533" s="749" t="s">
        <v>617</v>
      </c>
      <c r="H533" s="749">
        <v>100513</v>
      </c>
      <c r="I533" s="749">
        <v>513</v>
      </c>
      <c r="J533" s="749" t="s">
        <v>1350</v>
      </c>
      <c r="K533" s="749" t="s">
        <v>895</v>
      </c>
      <c r="L533" s="752">
        <v>56.79</v>
      </c>
      <c r="M533" s="752">
        <v>2</v>
      </c>
      <c r="N533" s="753">
        <v>113.58</v>
      </c>
    </row>
    <row r="534" spans="1:14" ht="14.4" customHeight="1" x14ac:dyDescent="0.3">
      <c r="A534" s="747" t="s">
        <v>579</v>
      </c>
      <c r="B534" s="748" t="s">
        <v>580</v>
      </c>
      <c r="C534" s="749" t="s">
        <v>598</v>
      </c>
      <c r="D534" s="750" t="s">
        <v>599</v>
      </c>
      <c r="E534" s="751">
        <v>50113001</v>
      </c>
      <c r="F534" s="750" t="s">
        <v>616</v>
      </c>
      <c r="G534" s="749" t="s">
        <v>581</v>
      </c>
      <c r="H534" s="749">
        <v>53761</v>
      </c>
      <c r="I534" s="749">
        <v>53761</v>
      </c>
      <c r="J534" s="749" t="s">
        <v>1351</v>
      </c>
      <c r="K534" s="749" t="s">
        <v>1352</v>
      </c>
      <c r="L534" s="752">
        <v>94.25</v>
      </c>
      <c r="M534" s="752">
        <v>1</v>
      </c>
      <c r="N534" s="753">
        <v>94.25</v>
      </c>
    </row>
    <row r="535" spans="1:14" ht="14.4" customHeight="1" x14ac:dyDescent="0.3">
      <c r="A535" s="747" t="s">
        <v>579</v>
      </c>
      <c r="B535" s="748" t="s">
        <v>580</v>
      </c>
      <c r="C535" s="749" t="s">
        <v>598</v>
      </c>
      <c r="D535" s="750" t="s">
        <v>599</v>
      </c>
      <c r="E535" s="751">
        <v>50113001</v>
      </c>
      <c r="F535" s="750" t="s">
        <v>616</v>
      </c>
      <c r="G535" s="749" t="s">
        <v>617</v>
      </c>
      <c r="H535" s="749">
        <v>110086</v>
      </c>
      <c r="I535" s="749">
        <v>10086</v>
      </c>
      <c r="J535" s="749" t="s">
        <v>908</v>
      </c>
      <c r="K535" s="749" t="s">
        <v>909</v>
      </c>
      <c r="L535" s="752">
        <v>1592.7999999999995</v>
      </c>
      <c r="M535" s="752">
        <v>12</v>
      </c>
      <c r="N535" s="753">
        <v>19113.599999999995</v>
      </c>
    </row>
    <row r="536" spans="1:14" ht="14.4" customHeight="1" x14ac:dyDescent="0.3">
      <c r="A536" s="747" t="s">
        <v>579</v>
      </c>
      <c r="B536" s="748" t="s">
        <v>580</v>
      </c>
      <c r="C536" s="749" t="s">
        <v>598</v>
      </c>
      <c r="D536" s="750" t="s">
        <v>599</v>
      </c>
      <c r="E536" s="751">
        <v>50113001</v>
      </c>
      <c r="F536" s="750" t="s">
        <v>616</v>
      </c>
      <c r="G536" s="749" t="s">
        <v>628</v>
      </c>
      <c r="H536" s="749">
        <v>191788</v>
      </c>
      <c r="I536" s="749">
        <v>91788</v>
      </c>
      <c r="J536" s="749" t="s">
        <v>1353</v>
      </c>
      <c r="K536" s="749" t="s">
        <v>724</v>
      </c>
      <c r="L536" s="752">
        <v>9.2125000000000004</v>
      </c>
      <c r="M536" s="752">
        <v>4</v>
      </c>
      <c r="N536" s="753">
        <v>36.85</v>
      </c>
    </row>
    <row r="537" spans="1:14" ht="14.4" customHeight="1" x14ac:dyDescent="0.3">
      <c r="A537" s="747" t="s">
        <v>579</v>
      </c>
      <c r="B537" s="748" t="s">
        <v>580</v>
      </c>
      <c r="C537" s="749" t="s">
        <v>598</v>
      </c>
      <c r="D537" s="750" t="s">
        <v>599</v>
      </c>
      <c r="E537" s="751">
        <v>50113001</v>
      </c>
      <c r="F537" s="750" t="s">
        <v>616</v>
      </c>
      <c r="G537" s="749" t="s">
        <v>617</v>
      </c>
      <c r="H537" s="749">
        <v>184399</v>
      </c>
      <c r="I537" s="749">
        <v>84399</v>
      </c>
      <c r="J537" s="749" t="s">
        <v>1354</v>
      </c>
      <c r="K537" s="749" t="s">
        <v>1355</v>
      </c>
      <c r="L537" s="752">
        <v>322.49000000000007</v>
      </c>
      <c r="M537" s="752">
        <v>1</v>
      </c>
      <c r="N537" s="753">
        <v>322.49000000000007</v>
      </c>
    </row>
    <row r="538" spans="1:14" ht="14.4" customHeight="1" x14ac:dyDescent="0.3">
      <c r="A538" s="747" t="s">
        <v>579</v>
      </c>
      <c r="B538" s="748" t="s">
        <v>580</v>
      </c>
      <c r="C538" s="749" t="s">
        <v>598</v>
      </c>
      <c r="D538" s="750" t="s">
        <v>599</v>
      </c>
      <c r="E538" s="751">
        <v>50113001</v>
      </c>
      <c r="F538" s="750" t="s">
        <v>616</v>
      </c>
      <c r="G538" s="749" t="s">
        <v>628</v>
      </c>
      <c r="H538" s="749">
        <v>849187</v>
      </c>
      <c r="I538" s="749">
        <v>111902</v>
      </c>
      <c r="J538" s="749" t="s">
        <v>1356</v>
      </c>
      <c r="K538" s="749" t="s">
        <v>1357</v>
      </c>
      <c r="L538" s="752">
        <v>32.560000000000009</v>
      </c>
      <c r="M538" s="752">
        <v>1</v>
      </c>
      <c r="N538" s="753">
        <v>32.560000000000009</v>
      </c>
    </row>
    <row r="539" spans="1:14" ht="14.4" customHeight="1" x14ac:dyDescent="0.3">
      <c r="A539" s="747" t="s">
        <v>579</v>
      </c>
      <c r="B539" s="748" t="s">
        <v>580</v>
      </c>
      <c r="C539" s="749" t="s">
        <v>598</v>
      </c>
      <c r="D539" s="750" t="s">
        <v>599</v>
      </c>
      <c r="E539" s="751">
        <v>50113001</v>
      </c>
      <c r="F539" s="750" t="s">
        <v>616</v>
      </c>
      <c r="G539" s="749" t="s">
        <v>628</v>
      </c>
      <c r="H539" s="749">
        <v>107981</v>
      </c>
      <c r="I539" s="749">
        <v>7981</v>
      </c>
      <c r="J539" s="749" t="s">
        <v>911</v>
      </c>
      <c r="K539" s="749" t="s">
        <v>1358</v>
      </c>
      <c r="L539" s="752">
        <v>56.88</v>
      </c>
      <c r="M539" s="752">
        <v>6</v>
      </c>
      <c r="N539" s="753">
        <v>341.28000000000003</v>
      </c>
    </row>
    <row r="540" spans="1:14" ht="14.4" customHeight="1" x14ac:dyDescent="0.3">
      <c r="A540" s="747" t="s">
        <v>579</v>
      </c>
      <c r="B540" s="748" t="s">
        <v>580</v>
      </c>
      <c r="C540" s="749" t="s">
        <v>598</v>
      </c>
      <c r="D540" s="750" t="s">
        <v>599</v>
      </c>
      <c r="E540" s="751">
        <v>50113001</v>
      </c>
      <c r="F540" s="750" t="s">
        <v>616</v>
      </c>
      <c r="G540" s="749" t="s">
        <v>628</v>
      </c>
      <c r="H540" s="749">
        <v>155823</v>
      </c>
      <c r="I540" s="749">
        <v>55823</v>
      </c>
      <c r="J540" s="749" t="s">
        <v>911</v>
      </c>
      <c r="K540" s="749" t="s">
        <v>912</v>
      </c>
      <c r="L540" s="752">
        <v>36.71007518796992</v>
      </c>
      <c r="M540" s="752">
        <v>133</v>
      </c>
      <c r="N540" s="753">
        <v>4882.4399999999996</v>
      </c>
    </row>
    <row r="541" spans="1:14" ht="14.4" customHeight="1" x14ac:dyDescent="0.3">
      <c r="A541" s="747" t="s">
        <v>579</v>
      </c>
      <c r="B541" s="748" t="s">
        <v>580</v>
      </c>
      <c r="C541" s="749" t="s">
        <v>598</v>
      </c>
      <c r="D541" s="750" t="s">
        <v>599</v>
      </c>
      <c r="E541" s="751">
        <v>50113001</v>
      </c>
      <c r="F541" s="750" t="s">
        <v>616</v>
      </c>
      <c r="G541" s="749" t="s">
        <v>628</v>
      </c>
      <c r="H541" s="749">
        <v>155824</v>
      </c>
      <c r="I541" s="749">
        <v>55824</v>
      </c>
      <c r="J541" s="749" t="s">
        <v>911</v>
      </c>
      <c r="K541" s="749" t="s">
        <v>913</v>
      </c>
      <c r="L541" s="752">
        <v>53.046297282918125</v>
      </c>
      <c r="M541" s="752">
        <v>452</v>
      </c>
      <c r="N541" s="753">
        <v>23976.926371878992</v>
      </c>
    </row>
    <row r="542" spans="1:14" ht="14.4" customHeight="1" x14ac:dyDescent="0.3">
      <c r="A542" s="747" t="s">
        <v>579</v>
      </c>
      <c r="B542" s="748" t="s">
        <v>580</v>
      </c>
      <c r="C542" s="749" t="s">
        <v>598</v>
      </c>
      <c r="D542" s="750" t="s">
        <v>599</v>
      </c>
      <c r="E542" s="751">
        <v>50113001</v>
      </c>
      <c r="F542" s="750" t="s">
        <v>616</v>
      </c>
      <c r="G542" s="749" t="s">
        <v>628</v>
      </c>
      <c r="H542" s="749">
        <v>126786</v>
      </c>
      <c r="I542" s="749">
        <v>26786</v>
      </c>
      <c r="J542" s="749" t="s">
        <v>914</v>
      </c>
      <c r="K542" s="749" t="s">
        <v>915</v>
      </c>
      <c r="L542" s="752">
        <v>407.60111111111115</v>
      </c>
      <c r="M542" s="752">
        <v>9</v>
      </c>
      <c r="N542" s="753">
        <v>3668.4100000000003</v>
      </c>
    </row>
    <row r="543" spans="1:14" ht="14.4" customHeight="1" x14ac:dyDescent="0.3">
      <c r="A543" s="747" t="s">
        <v>579</v>
      </c>
      <c r="B543" s="748" t="s">
        <v>580</v>
      </c>
      <c r="C543" s="749" t="s">
        <v>598</v>
      </c>
      <c r="D543" s="750" t="s">
        <v>599</v>
      </c>
      <c r="E543" s="751">
        <v>50113001</v>
      </c>
      <c r="F543" s="750" t="s">
        <v>616</v>
      </c>
      <c r="G543" s="749" t="s">
        <v>617</v>
      </c>
      <c r="H543" s="749">
        <v>125907</v>
      </c>
      <c r="I543" s="749">
        <v>125907</v>
      </c>
      <c r="J543" s="749" t="s">
        <v>1359</v>
      </c>
      <c r="K543" s="749" t="s">
        <v>1017</v>
      </c>
      <c r="L543" s="752">
        <v>682</v>
      </c>
      <c r="M543" s="752">
        <v>1</v>
      </c>
      <c r="N543" s="753">
        <v>682</v>
      </c>
    </row>
    <row r="544" spans="1:14" ht="14.4" customHeight="1" x14ac:dyDescent="0.3">
      <c r="A544" s="747" t="s">
        <v>579</v>
      </c>
      <c r="B544" s="748" t="s">
        <v>580</v>
      </c>
      <c r="C544" s="749" t="s">
        <v>598</v>
      </c>
      <c r="D544" s="750" t="s">
        <v>599</v>
      </c>
      <c r="E544" s="751">
        <v>50113001</v>
      </c>
      <c r="F544" s="750" t="s">
        <v>616</v>
      </c>
      <c r="G544" s="749" t="s">
        <v>617</v>
      </c>
      <c r="H544" s="749">
        <v>162579</v>
      </c>
      <c r="I544" s="749">
        <v>162579</v>
      </c>
      <c r="J544" s="749" t="s">
        <v>1360</v>
      </c>
      <c r="K544" s="749" t="s">
        <v>1361</v>
      </c>
      <c r="L544" s="752">
        <v>44.88</v>
      </c>
      <c r="M544" s="752">
        <v>6</v>
      </c>
      <c r="N544" s="753">
        <v>269.28000000000003</v>
      </c>
    </row>
    <row r="545" spans="1:14" ht="14.4" customHeight="1" x14ac:dyDescent="0.3">
      <c r="A545" s="747" t="s">
        <v>579</v>
      </c>
      <c r="B545" s="748" t="s">
        <v>580</v>
      </c>
      <c r="C545" s="749" t="s">
        <v>598</v>
      </c>
      <c r="D545" s="750" t="s">
        <v>599</v>
      </c>
      <c r="E545" s="751">
        <v>50113001</v>
      </c>
      <c r="F545" s="750" t="s">
        <v>616</v>
      </c>
      <c r="G545" s="749" t="s">
        <v>628</v>
      </c>
      <c r="H545" s="749">
        <v>187607</v>
      </c>
      <c r="I545" s="749">
        <v>187607</v>
      </c>
      <c r="J545" s="749" t="s">
        <v>1362</v>
      </c>
      <c r="K545" s="749" t="s">
        <v>1363</v>
      </c>
      <c r="L545" s="752">
        <v>273.89999999999998</v>
      </c>
      <c r="M545" s="752">
        <v>6</v>
      </c>
      <c r="N545" s="753">
        <v>1643.3999999999999</v>
      </c>
    </row>
    <row r="546" spans="1:14" ht="14.4" customHeight="1" x14ac:dyDescent="0.3">
      <c r="A546" s="747" t="s">
        <v>579</v>
      </c>
      <c r="B546" s="748" t="s">
        <v>580</v>
      </c>
      <c r="C546" s="749" t="s">
        <v>598</v>
      </c>
      <c r="D546" s="750" t="s">
        <v>599</v>
      </c>
      <c r="E546" s="751">
        <v>50113001</v>
      </c>
      <c r="F546" s="750" t="s">
        <v>616</v>
      </c>
      <c r="G546" s="749" t="s">
        <v>617</v>
      </c>
      <c r="H546" s="749">
        <v>100876</v>
      </c>
      <c r="I546" s="749">
        <v>876</v>
      </c>
      <c r="J546" s="749" t="s">
        <v>1364</v>
      </c>
      <c r="K546" s="749" t="s">
        <v>1365</v>
      </c>
      <c r="L546" s="752">
        <v>66.720000000000013</v>
      </c>
      <c r="M546" s="752">
        <v>3</v>
      </c>
      <c r="N546" s="753">
        <v>200.16000000000003</v>
      </c>
    </row>
    <row r="547" spans="1:14" ht="14.4" customHeight="1" x14ac:dyDescent="0.3">
      <c r="A547" s="747" t="s">
        <v>579</v>
      </c>
      <c r="B547" s="748" t="s">
        <v>580</v>
      </c>
      <c r="C547" s="749" t="s">
        <v>598</v>
      </c>
      <c r="D547" s="750" t="s">
        <v>599</v>
      </c>
      <c r="E547" s="751">
        <v>50113001</v>
      </c>
      <c r="F547" s="750" t="s">
        <v>616</v>
      </c>
      <c r="G547" s="749" t="s">
        <v>617</v>
      </c>
      <c r="H547" s="749">
        <v>101940</v>
      </c>
      <c r="I547" s="749">
        <v>1940</v>
      </c>
      <c r="J547" s="749" t="s">
        <v>1366</v>
      </c>
      <c r="K547" s="749" t="s">
        <v>1367</v>
      </c>
      <c r="L547" s="752">
        <v>34.849999999999994</v>
      </c>
      <c r="M547" s="752">
        <v>1</v>
      </c>
      <c r="N547" s="753">
        <v>34.849999999999994</v>
      </c>
    </row>
    <row r="548" spans="1:14" ht="14.4" customHeight="1" x14ac:dyDescent="0.3">
      <c r="A548" s="747" t="s">
        <v>579</v>
      </c>
      <c r="B548" s="748" t="s">
        <v>580</v>
      </c>
      <c r="C548" s="749" t="s">
        <v>598</v>
      </c>
      <c r="D548" s="750" t="s">
        <v>599</v>
      </c>
      <c r="E548" s="751">
        <v>50113001</v>
      </c>
      <c r="F548" s="750" t="s">
        <v>616</v>
      </c>
      <c r="G548" s="749" t="s">
        <v>617</v>
      </c>
      <c r="H548" s="749">
        <v>214912</v>
      </c>
      <c r="I548" s="749">
        <v>214912</v>
      </c>
      <c r="J548" s="749" t="s">
        <v>1368</v>
      </c>
      <c r="K548" s="749" t="s">
        <v>1369</v>
      </c>
      <c r="L548" s="752">
        <v>130.19</v>
      </c>
      <c r="M548" s="752">
        <v>2</v>
      </c>
      <c r="N548" s="753">
        <v>260.38</v>
      </c>
    </row>
    <row r="549" spans="1:14" ht="14.4" customHeight="1" x14ac:dyDescent="0.3">
      <c r="A549" s="747" t="s">
        <v>579</v>
      </c>
      <c r="B549" s="748" t="s">
        <v>580</v>
      </c>
      <c r="C549" s="749" t="s">
        <v>598</v>
      </c>
      <c r="D549" s="750" t="s">
        <v>599</v>
      </c>
      <c r="E549" s="751">
        <v>50113001</v>
      </c>
      <c r="F549" s="750" t="s">
        <v>616</v>
      </c>
      <c r="G549" s="749" t="s">
        <v>617</v>
      </c>
      <c r="H549" s="749">
        <v>214913</v>
      </c>
      <c r="I549" s="749">
        <v>214913</v>
      </c>
      <c r="J549" s="749" t="s">
        <v>1368</v>
      </c>
      <c r="K549" s="749" t="s">
        <v>1370</v>
      </c>
      <c r="L549" s="752">
        <v>121.76000000000003</v>
      </c>
      <c r="M549" s="752">
        <v>1</v>
      </c>
      <c r="N549" s="753">
        <v>121.76000000000003</v>
      </c>
    </row>
    <row r="550" spans="1:14" ht="14.4" customHeight="1" x14ac:dyDescent="0.3">
      <c r="A550" s="747" t="s">
        <v>579</v>
      </c>
      <c r="B550" s="748" t="s">
        <v>580</v>
      </c>
      <c r="C550" s="749" t="s">
        <v>598</v>
      </c>
      <c r="D550" s="750" t="s">
        <v>599</v>
      </c>
      <c r="E550" s="751">
        <v>50113001</v>
      </c>
      <c r="F550" s="750" t="s">
        <v>616</v>
      </c>
      <c r="G550" s="749" t="s">
        <v>617</v>
      </c>
      <c r="H550" s="749">
        <v>102420</v>
      </c>
      <c r="I550" s="749">
        <v>2420</v>
      </c>
      <c r="J550" s="749" t="s">
        <v>916</v>
      </c>
      <c r="K550" s="749" t="s">
        <v>917</v>
      </c>
      <c r="L550" s="752">
        <v>97.25833333333334</v>
      </c>
      <c r="M550" s="752">
        <v>36</v>
      </c>
      <c r="N550" s="753">
        <v>3501.3</v>
      </c>
    </row>
    <row r="551" spans="1:14" ht="14.4" customHeight="1" x14ac:dyDescent="0.3">
      <c r="A551" s="747" t="s">
        <v>579</v>
      </c>
      <c r="B551" s="748" t="s">
        <v>580</v>
      </c>
      <c r="C551" s="749" t="s">
        <v>598</v>
      </c>
      <c r="D551" s="750" t="s">
        <v>599</v>
      </c>
      <c r="E551" s="751">
        <v>50113001</v>
      </c>
      <c r="F551" s="750" t="s">
        <v>616</v>
      </c>
      <c r="G551" s="749" t="s">
        <v>628</v>
      </c>
      <c r="H551" s="749">
        <v>157871</v>
      </c>
      <c r="I551" s="749">
        <v>157871</v>
      </c>
      <c r="J551" s="749" t="s">
        <v>1371</v>
      </c>
      <c r="K551" s="749" t="s">
        <v>1372</v>
      </c>
      <c r="L551" s="752">
        <v>247.5</v>
      </c>
      <c r="M551" s="752">
        <v>1</v>
      </c>
      <c r="N551" s="753">
        <v>247.5</v>
      </c>
    </row>
    <row r="552" spans="1:14" ht="14.4" customHeight="1" x14ac:dyDescent="0.3">
      <c r="A552" s="747" t="s">
        <v>579</v>
      </c>
      <c r="B552" s="748" t="s">
        <v>580</v>
      </c>
      <c r="C552" s="749" t="s">
        <v>598</v>
      </c>
      <c r="D552" s="750" t="s">
        <v>599</v>
      </c>
      <c r="E552" s="751">
        <v>50113001</v>
      </c>
      <c r="F552" s="750" t="s">
        <v>616</v>
      </c>
      <c r="G552" s="749" t="s">
        <v>628</v>
      </c>
      <c r="H552" s="749">
        <v>850729</v>
      </c>
      <c r="I552" s="749">
        <v>157875</v>
      </c>
      <c r="J552" s="749" t="s">
        <v>919</v>
      </c>
      <c r="K552" s="749" t="s">
        <v>920</v>
      </c>
      <c r="L552" s="752">
        <v>262.21684210526314</v>
      </c>
      <c r="M552" s="752">
        <v>38</v>
      </c>
      <c r="N552" s="753">
        <v>9964.24</v>
      </c>
    </row>
    <row r="553" spans="1:14" ht="14.4" customHeight="1" x14ac:dyDescent="0.3">
      <c r="A553" s="747" t="s">
        <v>579</v>
      </c>
      <c r="B553" s="748" t="s">
        <v>580</v>
      </c>
      <c r="C553" s="749" t="s">
        <v>598</v>
      </c>
      <c r="D553" s="750" t="s">
        <v>599</v>
      </c>
      <c r="E553" s="751">
        <v>50113001</v>
      </c>
      <c r="F553" s="750" t="s">
        <v>616</v>
      </c>
      <c r="G553" s="749" t="s">
        <v>617</v>
      </c>
      <c r="H553" s="749">
        <v>104343</v>
      </c>
      <c r="I553" s="749">
        <v>4343</v>
      </c>
      <c r="J553" s="749" t="s">
        <v>1373</v>
      </c>
      <c r="K553" s="749" t="s">
        <v>1374</v>
      </c>
      <c r="L553" s="752">
        <v>29.899999999999991</v>
      </c>
      <c r="M553" s="752">
        <v>4</v>
      </c>
      <c r="N553" s="753">
        <v>119.59999999999997</v>
      </c>
    </row>
    <row r="554" spans="1:14" ht="14.4" customHeight="1" x14ac:dyDescent="0.3">
      <c r="A554" s="747" t="s">
        <v>579</v>
      </c>
      <c r="B554" s="748" t="s">
        <v>580</v>
      </c>
      <c r="C554" s="749" t="s">
        <v>598</v>
      </c>
      <c r="D554" s="750" t="s">
        <v>599</v>
      </c>
      <c r="E554" s="751">
        <v>50113001</v>
      </c>
      <c r="F554" s="750" t="s">
        <v>616</v>
      </c>
      <c r="G554" s="749" t="s">
        <v>617</v>
      </c>
      <c r="H554" s="749">
        <v>849941</v>
      </c>
      <c r="I554" s="749">
        <v>162142</v>
      </c>
      <c r="J554" s="749" t="s">
        <v>921</v>
      </c>
      <c r="K554" s="749" t="s">
        <v>922</v>
      </c>
      <c r="L554" s="752">
        <v>28.407692307692312</v>
      </c>
      <c r="M554" s="752">
        <v>26</v>
      </c>
      <c r="N554" s="753">
        <v>738.60000000000014</v>
      </c>
    </row>
    <row r="555" spans="1:14" ht="14.4" customHeight="1" x14ac:dyDescent="0.3">
      <c r="A555" s="747" t="s">
        <v>579</v>
      </c>
      <c r="B555" s="748" t="s">
        <v>580</v>
      </c>
      <c r="C555" s="749" t="s">
        <v>598</v>
      </c>
      <c r="D555" s="750" t="s">
        <v>599</v>
      </c>
      <c r="E555" s="751">
        <v>50113001</v>
      </c>
      <c r="F555" s="750" t="s">
        <v>616</v>
      </c>
      <c r="G555" s="749" t="s">
        <v>617</v>
      </c>
      <c r="H555" s="749">
        <v>848950</v>
      </c>
      <c r="I555" s="749">
        <v>155148</v>
      </c>
      <c r="J555" s="749" t="s">
        <v>921</v>
      </c>
      <c r="K555" s="749" t="s">
        <v>1375</v>
      </c>
      <c r="L555" s="752">
        <v>18.559999999999995</v>
      </c>
      <c r="M555" s="752">
        <v>2</v>
      </c>
      <c r="N555" s="753">
        <v>37.11999999999999</v>
      </c>
    </row>
    <row r="556" spans="1:14" ht="14.4" customHeight="1" x14ac:dyDescent="0.3">
      <c r="A556" s="747" t="s">
        <v>579</v>
      </c>
      <c r="B556" s="748" t="s">
        <v>580</v>
      </c>
      <c r="C556" s="749" t="s">
        <v>598</v>
      </c>
      <c r="D556" s="750" t="s">
        <v>599</v>
      </c>
      <c r="E556" s="751">
        <v>50113001</v>
      </c>
      <c r="F556" s="750" t="s">
        <v>616</v>
      </c>
      <c r="G556" s="749" t="s">
        <v>617</v>
      </c>
      <c r="H556" s="749">
        <v>121393</v>
      </c>
      <c r="I556" s="749">
        <v>0</v>
      </c>
      <c r="J556" s="749" t="s">
        <v>923</v>
      </c>
      <c r="K556" s="749" t="s">
        <v>924</v>
      </c>
      <c r="L556" s="752">
        <v>6050</v>
      </c>
      <c r="M556" s="752">
        <v>1</v>
      </c>
      <c r="N556" s="753">
        <v>6050</v>
      </c>
    </row>
    <row r="557" spans="1:14" ht="14.4" customHeight="1" x14ac:dyDescent="0.3">
      <c r="A557" s="747" t="s">
        <v>579</v>
      </c>
      <c r="B557" s="748" t="s">
        <v>580</v>
      </c>
      <c r="C557" s="749" t="s">
        <v>598</v>
      </c>
      <c r="D557" s="750" t="s">
        <v>599</v>
      </c>
      <c r="E557" s="751">
        <v>50113001</v>
      </c>
      <c r="F557" s="750" t="s">
        <v>616</v>
      </c>
      <c r="G557" s="749" t="s">
        <v>628</v>
      </c>
      <c r="H557" s="749">
        <v>177322</v>
      </c>
      <c r="I557" s="749">
        <v>177322</v>
      </c>
      <c r="J557" s="749" t="s">
        <v>1376</v>
      </c>
      <c r="K557" s="749" t="s">
        <v>1377</v>
      </c>
      <c r="L557" s="752">
        <v>35.75</v>
      </c>
      <c r="M557" s="752">
        <v>1</v>
      </c>
      <c r="N557" s="753">
        <v>35.75</v>
      </c>
    </row>
    <row r="558" spans="1:14" ht="14.4" customHeight="1" x14ac:dyDescent="0.3">
      <c r="A558" s="747" t="s">
        <v>579</v>
      </c>
      <c r="B558" s="748" t="s">
        <v>580</v>
      </c>
      <c r="C558" s="749" t="s">
        <v>598</v>
      </c>
      <c r="D558" s="750" t="s">
        <v>599</v>
      </c>
      <c r="E558" s="751">
        <v>50113001</v>
      </c>
      <c r="F558" s="750" t="s">
        <v>616</v>
      </c>
      <c r="G558" s="749" t="s">
        <v>617</v>
      </c>
      <c r="H558" s="749">
        <v>154424</v>
      </c>
      <c r="I558" s="749">
        <v>54424</v>
      </c>
      <c r="J558" s="749" t="s">
        <v>1378</v>
      </c>
      <c r="K558" s="749" t="s">
        <v>1379</v>
      </c>
      <c r="L558" s="752">
        <v>178.32000000000002</v>
      </c>
      <c r="M558" s="752">
        <v>1</v>
      </c>
      <c r="N558" s="753">
        <v>178.32000000000002</v>
      </c>
    </row>
    <row r="559" spans="1:14" ht="14.4" customHeight="1" x14ac:dyDescent="0.3">
      <c r="A559" s="747" t="s">
        <v>579</v>
      </c>
      <c r="B559" s="748" t="s">
        <v>580</v>
      </c>
      <c r="C559" s="749" t="s">
        <v>598</v>
      </c>
      <c r="D559" s="750" t="s">
        <v>599</v>
      </c>
      <c r="E559" s="751">
        <v>50113001</v>
      </c>
      <c r="F559" s="750" t="s">
        <v>616</v>
      </c>
      <c r="G559" s="749" t="s">
        <v>617</v>
      </c>
      <c r="H559" s="749">
        <v>100560</v>
      </c>
      <c r="I559" s="749">
        <v>560</v>
      </c>
      <c r="J559" s="749" t="s">
        <v>1380</v>
      </c>
      <c r="K559" s="749" t="s">
        <v>1381</v>
      </c>
      <c r="L559" s="752">
        <v>155.27000000000001</v>
      </c>
      <c r="M559" s="752">
        <v>1</v>
      </c>
      <c r="N559" s="753">
        <v>155.27000000000001</v>
      </c>
    </row>
    <row r="560" spans="1:14" ht="14.4" customHeight="1" x14ac:dyDescent="0.3">
      <c r="A560" s="747" t="s">
        <v>579</v>
      </c>
      <c r="B560" s="748" t="s">
        <v>580</v>
      </c>
      <c r="C560" s="749" t="s">
        <v>598</v>
      </c>
      <c r="D560" s="750" t="s">
        <v>599</v>
      </c>
      <c r="E560" s="751">
        <v>50113001</v>
      </c>
      <c r="F560" s="750" t="s">
        <v>616</v>
      </c>
      <c r="G560" s="749" t="s">
        <v>617</v>
      </c>
      <c r="H560" s="749">
        <v>194169</v>
      </c>
      <c r="I560" s="749">
        <v>94169</v>
      </c>
      <c r="J560" s="749" t="s">
        <v>1382</v>
      </c>
      <c r="K560" s="749" t="s">
        <v>1383</v>
      </c>
      <c r="L560" s="752">
        <v>93.61</v>
      </c>
      <c r="M560" s="752">
        <v>1</v>
      </c>
      <c r="N560" s="753">
        <v>93.61</v>
      </c>
    </row>
    <row r="561" spans="1:14" ht="14.4" customHeight="1" x14ac:dyDescent="0.3">
      <c r="A561" s="747" t="s">
        <v>579</v>
      </c>
      <c r="B561" s="748" t="s">
        <v>580</v>
      </c>
      <c r="C561" s="749" t="s">
        <v>598</v>
      </c>
      <c r="D561" s="750" t="s">
        <v>599</v>
      </c>
      <c r="E561" s="751">
        <v>50113001</v>
      </c>
      <c r="F561" s="750" t="s">
        <v>616</v>
      </c>
      <c r="G561" s="749" t="s">
        <v>617</v>
      </c>
      <c r="H561" s="749">
        <v>102963</v>
      </c>
      <c r="I561" s="749">
        <v>2963</v>
      </c>
      <c r="J561" s="749" t="s">
        <v>1384</v>
      </c>
      <c r="K561" s="749" t="s">
        <v>1385</v>
      </c>
      <c r="L561" s="752">
        <v>97.301999999999992</v>
      </c>
      <c r="M561" s="752">
        <v>5</v>
      </c>
      <c r="N561" s="753">
        <v>486.51</v>
      </c>
    </row>
    <row r="562" spans="1:14" ht="14.4" customHeight="1" x14ac:dyDescent="0.3">
      <c r="A562" s="747" t="s">
        <v>579</v>
      </c>
      <c r="B562" s="748" t="s">
        <v>580</v>
      </c>
      <c r="C562" s="749" t="s">
        <v>598</v>
      </c>
      <c r="D562" s="750" t="s">
        <v>599</v>
      </c>
      <c r="E562" s="751">
        <v>50113001</v>
      </c>
      <c r="F562" s="750" t="s">
        <v>616</v>
      </c>
      <c r="G562" s="749" t="s">
        <v>617</v>
      </c>
      <c r="H562" s="749">
        <v>100269</v>
      </c>
      <c r="I562" s="749">
        <v>269</v>
      </c>
      <c r="J562" s="749" t="s">
        <v>1386</v>
      </c>
      <c r="K562" s="749" t="s">
        <v>717</v>
      </c>
      <c r="L562" s="752">
        <v>40.58</v>
      </c>
      <c r="M562" s="752">
        <v>2</v>
      </c>
      <c r="N562" s="753">
        <v>81.16</v>
      </c>
    </row>
    <row r="563" spans="1:14" ht="14.4" customHeight="1" x14ac:dyDescent="0.3">
      <c r="A563" s="747" t="s">
        <v>579</v>
      </c>
      <c r="B563" s="748" t="s">
        <v>580</v>
      </c>
      <c r="C563" s="749" t="s">
        <v>598</v>
      </c>
      <c r="D563" s="750" t="s">
        <v>599</v>
      </c>
      <c r="E563" s="751">
        <v>50113001</v>
      </c>
      <c r="F563" s="750" t="s">
        <v>616</v>
      </c>
      <c r="G563" s="749" t="s">
        <v>628</v>
      </c>
      <c r="H563" s="749">
        <v>161623</v>
      </c>
      <c r="I563" s="749">
        <v>161623</v>
      </c>
      <c r="J563" s="749" t="s">
        <v>1387</v>
      </c>
      <c r="K563" s="749" t="s">
        <v>898</v>
      </c>
      <c r="L563" s="752">
        <v>146.99</v>
      </c>
      <c r="M563" s="752">
        <v>1</v>
      </c>
      <c r="N563" s="753">
        <v>146.99</v>
      </c>
    </row>
    <row r="564" spans="1:14" ht="14.4" customHeight="1" x14ac:dyDescent="0.3">
      <c r="A564" s="747" t="s">
        <v>579</v>
      </c>
      <c r="B564" s="748" t="s">
        <v>580</v>
      </c>
      <c r="C564" s="749" t="s">
        <v>598</v>
      </c>
      <c r="D564" s="750" t="s">
        <v>599</v>
      </c>
      <c r="E564" s="751">
        <v>50113001</v>
      </c>
      <c r="F564" s="750" t="s">
        <v>616</v>
      </c>
      <c r="G564" s="749" t="s">
        <v>628</v>
      </c>
      <c r="H564" s="749">
        <v>846824</v>
      </c>
      <c r="I564" s="749">
        <v>124087</v>
      </c>
      <c r="J564" s="749" t="s">
        <v>1388</v>
      </c>
      <c r="K564" s="749" t="s">
        <v>898</v>
      </c>
      <c r="L564" s="752">
        <v>158.98000000000002</v>
      </c>
      <c r="M564" s="752">
        <v>1</v>
      </c>
      <c r="N564" s="753">
        <v>158.98000000000002</v>
      </c>
    </row>
    <row r="565" spans="1:14" ht="14.4" customHeight="1" x14ac:dyDescent="0.3">
      <c r="A565" s="747" t="s">
        <v>579</v>
      </c>
      <c r="B565" s="748" t="s">
        <v>580</v>
      </c>
      <c r="C565" s="749" t="s">
        <v>598</v>
      </c>
      <c r="D565" s="750" t="s">
        <v>599</v>
      </c>
      <c r="E565" s="751">
        <v>50113001</v>
      </c>
      <c r="F565" s="750" t="s">
        <v>616</v>
      </c>
      <c r="G565" s="749" t="s">
        <v>628</v>
      </c>
      <c r="H565" s="749">
        <v>844651</v>
      </c>
      <c r="I565" s="749">
        <v>101205</v>
      </c>
      <c r="J565" s="749" t="s">
        <v>929</v>
      </c>
      <c r="K565" s="749" t="s">
        <v>675</v>
      </c>
      <c r="L565" s="752">
        <v>86.237500000000011</v>
      </c>
      <c r="M565" s="752">
        <v>4</v>
      </c>
      <c r="N565" s="753">
        <v>344.95000000000005</v>
      </c>
    </row>
    <row r="566" spans="1:14" ht="14.4" customHeight="1" x14ac:dyDescent="0.3">
      <c r="A566" s="747" t="s">
        <v>579</v>
      </c>
      <c r="B566" s="748" t="s">
        <v>580</v>
      </c>
      <c r="C566" s="749" t="s">
        <v>598</v>
      </c>
      <c r="D566" s="750" t="s">
        <v>599</v>
      </c>
      <c r="E566" s="751">
        <v>50113001</v>
      </c>
      <c r="F566" s="750" t="s">
        <v>616</v>
      </c>
      <c r="G566" s="749" t="s">
        <v>628</v>
      </c>
      <c r="H566" s="749">
        <v>845220</v>
      </c>
      <c r="I566" s="749">
        <v>101211</v>
      </c>
      <c r="J566" s="749" t="s">
        <v>929</v>
      </c>
      <c r="K566" s="749" t="s">
        <v>1389</v>
      </c>
      <c r="L566" s="752">
        <v>219.59</v>
      </c>
      <c r="M566" s="752">
        <v>1</v>
      </c>
      <c r="N566" s="753">
        <v>219.59</v>
      </c>
    </row>
    <row r="567" spans="1:14" ht="14.4" customHeight="1" x14ac:dyDescent="0.3">
      <c r="A567" s="747" t="s">
        <v>579</v>
      </c>
      <c r="B567" s="748" t="s">
        <v>580</v>
      </c>
      <c r="C567" s="749" t="s">
        <v>598</v>
      </c>
      <c r="D567" s="750" t="s">
        <v>599</v>
      </c>
      <c r="E567" s="751">
        <v>50113001</v>
      </c>
      <c r="F567" s="750" t="s">
        <v>616</v>
      </c>
      <c r="G567" s="749" t="s">
        <v>628</v>
      </c>
      <c r="H567" s="749">
        <v>846338</v>
      </c>
      <c r="I567" s="749">
        <v>122685</v>
      </c>
      <c r="J567" s="749" t="s">
        <v>930</v>
      </c>
      <c r="K567" s="749" t="s">
        <v>686</v>
      </c>
      <c r="L567" s="752">
        <v>116.04999999999995</v>
      </c>
      <c r="M567" s="752">
        <v>1</v>
      </c>
      <c r="N567" s="753">
        <v>116.04999999999995</v>
      </c>
    </row>
    <row r="568" spans="1:14" ht="14.4" customHeight="1" x14ac:dyDescent="0.3">
      <c r="A568" s="747" t="s">
        <v>579</v>
      </c>
      <c r="B568" s="748" t="s">
        <v>580</v>
      </c>
      <c r="C568" s="749" t="s">
        <v>598</v>
      </c>
      <c r="D568" s="750" t="s">
        <v>599</v>
      </c>
      <c r="E568" s="751">
        <v>50113001</v>
      </c>
      <c r="F568" s="750" t="s">
        <v>616</v>
      </c>
      <c r="G568" s="749" t="s">
        <v>617</v>
      </c>
      <c r="H568" s="749">
        <v>172476</v>
      </c>
      <c r="I568" s="749">
        <v>172476</v>
      </c>
      <c r="J568" s="749" t="s">
        <v>1390</v>
      </c>
      <c r="K568" s="749" t="s">
        <v>1391</v>
      </c>
      <c r="L568" s="752">
        <v>40.52000000000001</v>
      </c>
      <c r="M568" s="752">
        <v>1</v>
      </c>
      <c r="N568" s="753">
        <v>40.52000000000001</v>
      </c>
    </row>
    <row r="569" spans="1:14" ht="14.4" customHeight="1" x14ac:dyDescent="0.3">
      <c r="A569" s="747" t="s">
        <v>579</v>
      </c>
      <c r="B569" s="748" t="s">
        <v>580</v>
      </c>
      <c r="C569" s="749" t="s">
        <v>598</v>
      </c>
      <c r="D569" s="750" t="s">
        <v>599</v>
      </c>
      <c r="E569" s="751">
        <v>50113001</v>
      </c>
      <c r="F569" s="750" t="s">
        <v>616</v>
      </c>
      <c r="G569" s="749" t="s">
        <v>617</v>
      </c>
      <c r="H569" s="749">
        <v>177047</v>
      </c>
      <c r="I569" s="749">
        <v>77047</v>
      </c>
      <c r="J569" s="749" t="s">
        <v>1392</v>
      </c>
      <c r="K569" s="749" t="s">
        <v>1393</v>
      </c>
      <c r="L569" s="752">
        <v>118.79011266124212</v>
      </c>
      <c r="M569" s="752">
        <v>1</v>
      </c>
      <c r="N569" s="753">
        <v>118.79011266124212</v>
      </c>
    </row>
    <row r="570" spans="1:14" ht="14.4" customHeight="1" x14ac:dyDescent="0.3">
      <c r="A570" s="747" t="s">
        <v>579</v>
      </c>
      <c r="B570" s="748" t="s">
        <v>580</v>
      </c>
      <c r="C570" s="749" t="s">
        <v>598</v>
      </c>
      <c r="D570" s="750" t="s">
        <v>599</v>
      </c>
      <c r="E570" s="751">
        <v>50113001</v>
      </c>
      <c r="F570" s="750" t="s">
        <v>616</v>
      </c>
      <c r="G570" s="749" t="s">
        <v>617</v>
      </c>
      <c r="H570" s="749">
        <v>845758</v>
      </c>
      <c r="I570" s="749">
        <v>280</v>
      </c>
      <c r="J570" s="749" t="s">
        <v>1394</v>
      </c>
      <c r="K570" s="749" t="s">
        <v>1395</v>
      </c>
      <c r="L570" s="752">
        <v>34.13000000000001</v>
      </c>
      <c r="M570" s="752">
        <v>1</v>
      </c>
      <c r="N570" s="753">
        <v>34.13000000000001</v>
      </c>
    </row>
    <row r="571" spans="1:14" ht="14.4" customHeight="1" x14ac:dyDescent="0.3">
      <c r="A571" s="747" t="s">
        <v>579</v>
      </c>
      <c r="B571" s="748" t="s">
        <v>580</v>
      </c>
      <c r="C571" s="749" t="s">
        <v>598</v>
      </c>
      <c r="D571" s="750" t="s">
        <v>599</v>
      </c>
      <c r="E571" s="751">
        <v>50113001</v>
      </c>
      <c r="F571" s="750" t="s">
        <v>616</v>
      </c>
      <c r="G571" s="749" t="s">
        <v>628</v>
      </c>
      <c r="H571" s="749">
        <v>193969</v>
      </c>
      <c r="I571" s="749">
        <v>93969</v>
      </c>
      <c r="J571" s="749" t="s">
        <v>933</v>
      </c>
      <c r="K571" s="749" t="s">
        <v>924</v>
      </c>
      <c r="L571" s="752">
        <v>67.11</v>
      </c>
      <c r="M571" s="752">
        <v>10</v>
      </c>
      <c r="N571" s="753">
        <v>671.1</v>
      </c>
    </row>
    <row r="572" spans="1:14" ht="14.4" customHeight="1" x14ac:dyDescent="0.3">
      <c r="A572" s="747" t="s">
        <v>579</v>
      </c>
      <c r="B572" s="748" t="s">
        <v>580</v>
      </c>
      <c r="C572" s="749" t="s">
        <v>598</v>
      </c>
      <c r="D572" s="750" t="s">
        <v>599</v>
      </c>
      <c r="E572" s="751">
        <v>50113001</v>
      </c>
      <c r="F572" s="750" t="s">
        <v>616</v>
      </c>
      <c r="G572" s="749" t="s">
        <v>617</v>
      </c>
      <c r="H572" s="749">
        <v>144357</v>
      </c>
      <c r="I572" s="749">
        <v>44357</v>
      </c>
      <c r="J572" s="749" t="s">
        <v>1396</v>
      </c>
      <c r="K572" s="749" t="s">
        <v>1397</v>
      </c>
      <c r="L572" s="752">
        <v>3569.2799999999997</v>
      </c>
      <c r="M572" s="752">
        <v>1</v>
      </c>
      <c r="N572" s="753">
        <v>3569.2799999999997</v>
      </c>
    </row>
    <row r="573" spans="1:14" ht="14.4" customHeight="1" x14ac:dyDescent="0.3">
      <c r="A573" s="747" t="s">
        <v>579</v>
      </c>
      <c r="B573" s="748" t="s">
        <v>580</v>
      </c>
      <c r="C573" s="749" t="s">
        <v>598</v>
      </c>
      <c r="D573" s="750" t="s">
        <v>599</v>
      </c>
      <c r="E573" s="751">
        <v>50113001</v>
      </c>
      <c r="F573" s="750" t="s">
        <v>616</v>
      </c>
      <c r="G573" s="749" t="s">
        <v>617</v>
      </c>
      <c r="H573" s="749">
        <v>118305</v>
      </c>
      <c r="I573" s="749">
        <v>18305</v>
      </c>
      <c r="J573" s="749" t="s">
        <v>1398</v>
      </c>
      <c r="K573" s="749" t="s">
        <v>1399</v>
      </c>
      <c r="L573" s="752">
        <v>242</v>
      </c>
      <c r="M573" s="752">
        <v>1</v>
      </c>
      <c r="N573" s="753">
        <v>242</v>
      </c>
    </row>
    <row r="574" spans="1:14" ht="14.4" customHeight="1" x14ac:dyDescent="0.3">
      <c r="A574" s="747" t="s">
        <v>579</v>
      </c>
      <c r="B574" s="748" t="s">
        <v>580</v>
      </c>
      <c r="C574" s="749" t="s">
        <v>598</v>
      </c>
      <c r="D574" s="750" t="s">
        <v>599</v>
      </c>
      <c r="E574" s="751">
        <v>50113001</v>
      </c>
      <c r="F574" s="750" t="s">
        <v>616</v>
      </c>
      <c r="G574" s="749" t="s">
        <v>581</v>
      </c>
      <c r="H574" s="749">
        <v>147740</v>
      </c>
      <c r="I574" s="749">
        <v>47740</v>
      </c>
      <c r="J574" s="749" t="s">
        <v>934</v>
      </c>
      <c r="K574" s="749" t="s">
        <v>675</v>
      </c>
      <c r="L574" s="752">
        <v>36.61999999999999</v>
      </c>
      <c r="M574" s="752">
        <v>2</v>
      </c>
      <c r="N574" s="753">
        <v>73.239999999999981</v>
      </c>
    </row>
    <row r="575" spans="1:14" ht="14.4" customHeight="1" x14ac:dyDescent="0.3">
      <c r="A575" s="747" t="s">
        <v>579</v>
      </c>
      <c r="B575" s="748" t="s">
        <v>580</v>
      </c>
      <c r="C575" s="749" t="s">
        <v>598</v>
      </c>
      <c r="D575" s="750" t="s">
        <v>599</v>
      </c>
      <c r="E575" s="751">
        <v>50113001</v>
      </c>
      <c r="F575" s="750" t="s">
        <v>616</v>
      </c>
      <c r="G575" s="749" t="s">
        <v>617</v>
      </c>
      <c r="H575" s="749">
        <v>114989</v>
      </c>
      <c r="I575" s="749">
        <v>14989</v>
      </c>
      <c r="J575" s="749" t="s">
        <v>1400</v>
      </c>
      <c r="K575" s="749" t="s">
        <v>1401</v>
      </c>
      <c r="L575" s="752">
        <v>86.420000000000059</v>
      </c>
      <c r="M575" s="752">
        <v>2</v>
      </c>
      <c r="N575" s="753">
        <v>172.84000000000012</v>
      </c>
    </row>
    <row r="576" spans="1:14" ht="14.4" customHeight="1" x14ac:dyDescent="0.3">
      <c r="A576" s="747" t="s">
        <v>579</v>
      </c>
      <c r="B576" s="748" t="s">
        <v>580</v>
      </c>
      <c r="C576" s="749" t="s">
        <v>598</v>
      </c>
      <c r="D576" s="750" t="s">
        <v>599</v>
      </c>
      <c r="E576" s="751">
        <v>50113001</v>
      </c>
      <c r="F576" s="750" t="s">
        <v>616</v>
      </c>
      <c r="G576" s="749" t="s">
        <v>581</v>
      </c>
      <c r="H576" s="749">
        <v>848907</v>
      </c>
      <c r="I576" s="749">
        <v>148072</v>
      </c>
      <c r="J576" s="749" t="s">
        <v>1402</v>
      </c>
      <c r="K576" s="749" t="s">
        <v>627</v>
      </c>
      <c r="L576" s="752">
        <v>107.45999999999998</v>
      </c>
      <c r="M576" s="752">
        <v>1</v>
      </c>
      <c r="N576" s="753">
        <v>107.45999999999998</v>
      </c>
    </row>
    <row r="577" spans="1:14" ht="14.4" customHeight="1" x14ac:dyDescent="0.3">
      <c r="A577" s="747" t="s">
        <v>579</v>
      </c>
      <c r="B577" s="748" t="s">
        <v>580</v>
      </c>
      <c r="C577" s="749" t="s">
        <v>598</v>
      </c>
      <c r="D577" s="750" t="s">
        <v>599</v>
      </c>
      <c r="E577" s="751">
        <v>50113001</v>
      </c>
      <c r="F577" s="750" t="s">
        <v>616</v>
      </c>
      <c r="G577" s="749" t="s">
        <v>581</v>
      </c>
      <c r="H577" s="749">
        <v>848923</v>
      </c>
      <c r="I577" s="749">
        <v>148076</v>
      </c>
      <c r="J577" s="749" t="s">
        <v>1403</v>
      </c>
      <c r="K577" s="749" t="s">
        <v>1404</v>
      </c>
      <c r="L577" s="752">
        <v>164.20000000000002</v>
      </c>
      <c r="M577" s="752">
        <v>1</v>
      </c>
      <c r="N577" s="753">
        <v>164.20000000000002</v>
      </c>
    </row>
    <row r="578" spans="1:14" ht="14.4" customHeight="1" x14ac:dyDescent="0.3">
      <c r="A578" s="747" t="s">
        <v>579</v>
      </c>
      <c r="B578" s="748" t="s">
        <v>580</v>
      </c>
      <c r="C578" s="749" t="s">
        <v>598</v>
      </c>
      <c r="D578" s="750" t="s">
        <v>599</v>
      </c>
      <c r="E578" s="751">
        <v>50113001</v>
      </c>
      <c r="F578" s="750" t="s">
        <v>616</v>
      </c>
      <c r="G578" s="749" t="s">
        <v>628</v>
      </c>
      <c r="H578" s="749">
        <v>145551</v>
      </c>
      <c r="I578" s="749">
        <v>145551</v>
      </c>
      <c r="J578" s="749" t="s">
        <v>1405</v>
      </c>
      <c r="K578" s="749" t="s">
        <v>1246</v>
      </c>
      <c r="L578" s="752">
        <v>69.38</v>
      </c>
      <c r="M578" s="752">
        <v>2</v>
      </c>
      <c r="N578" s="753">
        <v>138.76</v>
      </c>
    </row>
    <row r="579" spans="1:14" ht="14.4" customHeight="1" x14ac:dyDescent="0.3">
      <c r="A579" s="747" t="s">
        <v>579</v>
      </c>
      <c r="B579" s="748" t="s">
        <v>580</v>
      </c>
      <c r="C579" s="749" t="s">
        <v>598</v>
      </c>
      <c r="D579" s="750" t="s">
        <v>599</v>
      </c>
      <c r="E579" s="751">
        <v>50113001</v>
      </c>
      <c r="F579" s="750" t="s">
        <v>616</v>
      </c>
      <c r="G579" s="749" t="s">
        <v>628</v>
      </c>
      <c r="H579" s="749">
        <v>215904</v>
      </c>
      <c r="I579" s="749">
        <v>215904</v>
      </c>
      <c r="J579" s="749" t="s">
        <v>937</v>
      </c>
      <c r="K579" s="749" t="s">
        <v>938</v>
      </c>
      <c r="L579" s="752">
        <v>119.32</v>
      </c>
      <c r="M579" s="752">
        <v>1</v>
      </c>
      <c r="N579" s="753">
        <v>119.32</v>
      </c>
    </row>
    <row r="580" spans="1:14" ht="14.4" customHeight="1" x14ac:dyDescent="0.3">
      <c r="A580" s="747" t="s">
        <v>579</v>
      </c>
      <c r="B580" s="748" t="s">
        <v>580</v>
      </c>
      <c r="C580" s="749" t="s">
        <v>598</v>
      </c>
      <c r="D580" s="750" t="s">
        <v>599</v>
      </c>
      <c r="E580" s="751">
        <v>50113001</v>
      </c>
      <c r="F580" s="750" t="s">
        <v>616</v>
      </c>
      <c r="G580" s="749" t="s">
        <v>628</v>
      </c>
      <c r="H580" s="749">
        <v>115245</v>
      </c>
      <c r="I580" s="749">
        <v>15245</v>
      </c>
      <c r="J580" s="749" t="s">
        <v>939</v>
      </c>
      <c r="K580" s="749" t="s">
        <v>940</v>
      </c>
      <c r="L580" s="752">
        <v>1375</v>
      </c>
      <c r="M580" s="752">
        <v>51</v>
      </c>
      <c r="N580" s="753">
        <v>70125</v>
      </c>
    </row>
    <row r="581" spans="1:14" ht="14.4" customHeight="1" x14ac:dyDescent="0.3">
      <c r="A581" s="747" t="s">
        <v>579</v>
      </c>
      <c r="B581" s="748" t="s">
        <v>580</v>
      </c>
      <c r="C581" s="749" t="s">
        <v>598</v>
      </c>
      <c r="D581" s="750" t="s">
        <v>599</v>
      </c>
      <c r="E581" s="751">
        <v>50113001</v>
      </c>
      <c r="F581" s="750" t="s">
        <v>616</v>
      </c>
      <c r="G581" s="749" t="s">
        <v>581</v>
      </c>
      <c r="H581" s="749">
        <v>198054</v>
      </c>
      <c r="I581" s="749">
        <v>198054</v>
      </c>
      <c r="J581" s="749" t="s">
        <v>941</v>
      </c>
      <c r="K581" s="749" t="s">
        <v>1027</v>
      </c>
      <c r="L581" s="752">
        <v>44</v>
      </c>
      <c r="M581" s="752">
        <v>3</v>
      </c>
      <c r="N581" s="753">
        <v>132</v>
      </c>
    </row>
    <row r="582" spans="1:14" ht="14.4" customHeight="1" x14ac:dyDescent="0.3">
      <c r="A582" s="747" t="s">
        <v>579</v>
      </c>
      <c r="B582" s="748" t="s">
        <v>580</v>
      </c>
      <c r="C582" s="749" t="s">
        <v>598</v>
      </c>
      <c r="D582" s="750" t="s">
        <v>599</v>
      </c>
      <c r="E582" s="751">
        <v>50113001</v>
      </c>
      <c r="F582" s="750" t="s">
        <v>616</v>
      </c>
      <c r="G582" s="749" t="s">
        <v>617</v>
      </c>
      <c r="H582" s="749">
        <v>191032</v>
      </c>
      <c r="I582" s="749">
        <v>91032</v>
      </c>
      <c r="J582" s="749" t="s">
        <v>1406</v>
      </c>
      <c r="K582" s="749" t="s">
        <v>1407</v>
      </c>
      <c r="L582" s="752">
        <v>29.990000000000002</v>
      </c>
      <c r="M582" s="752">
        <v>2</v>
      </c>
      <c r="N582" s="753">
        <v>59.980000000000004</v>
      </c>
    </row>
    <row r="583" spans="1:14" ht="14.4" customHeight="1" x14ac:dyDescent="0.3">
      <c r="A583" s="747" t="s">
        <v>579</v>
      </c>
      <c r="B583" s="748" t="s">
        <v>580</v>
      </c>
      <c r="C583" s="749" t="s">
        <v>598</v>
      </c>
      <c r="D583" s="750" t="s">
        <v>599</v>
      </c>
      <c r="E583" s="751">
        <v>50113001</v>
      </c>
      <c r="F583" s="750" t="s">
        <v>616</v>
      </c>
      <c r="G583" s="749" t="s">
        <v>617</v>
      </c>
      <c r="H583" s="749">
        <v>172564</v>
      </c>
      <c r="I583" s="749">
        <v>72564</v>
      </c>
      <c r="J583" s="749" t="s">
        <v>945</v>
      </c>
      <c r="K583" s="749" t="s">
        <v>946</v>
      </c>
      <c r="L583" s="752">
        <v>475.94374999999997</v>
      </c>
      <c r="M583" s="752">
        <v>8</v>
      </c>
      <c r="N583" s="753">
        <v>3807.5499999999997</v>
      </c>
    </row>
    <row r="584" spans="1:14" ht="14.4" customHeight="1" x14ac:dyDescent="0.3">
      <c r="A584" s="747" t="s">
        <v>579</v>
      </c>
      <c r="B584" s="748" t="s">
        <v>580</v>
      </c>
      <c r="C584" s="749" t="s">
        <v>598</v>
      </c>
      <c r="D584" s="750" t="s">
        <v>599</v>
      </c>
      <c r="E584" s="751">
        <v>50113001</v>
      </c>
      <c r="F584" s="750" t="s">
        <v>616</v>
      </c>
      <c r="G584" s="749" t="s">
        <v>617</v>
      </c>
      <c r="H584" s="749">
        <v>141737</v>
      </c>
      <c r="I584" s="749">
        <v>41737</v>
      </c>
      <c r="J584" s="749" t="s">
        <v>1408</v>
      </c>
      <c r="K584" s="749" t="s">
        <v>627</v>
      </c>
      <c r="L584" s="752">
        <v>284.37</v>
      </c>
      <c r="M584" s="752">
        <v>1</v>
      </c>
      <c r="N584" s="753">
        <v>284.37</v>
      </c>
    </row>
    <row r="585" spans="1:14" ht="14.4" customHeight="1" x14ac:dyDescent="0.3">
      <c r="A585" s="747" t="s">
        <v>579</v>
      </c>
      <c r="B585" s="748" t="s">
        <v>580</v>
      </c>
      <c r="C585" s="749" t="s">
        <v>598</v>
      </c>
      <c r="D585" s="750" t="s">
        <v>599</v>
      </c>
      <c r="E585" s="751">
        <v>50113001</v>
      </c>
      <c r="F585" s="750" t="s">
        <v>616</v>
      </c>
      <c r="G585" s="749" t="s">
        <v>628</v>
      </c>
      <c r="H585" s="749">
        <v>156503</v>
      </c>
      <c r="I585" s="749">
        <v>56503</v>
      </c>
      <c r="J585" s="749" t="s">
        <v>947</v>
      </c>
      <c r="K585" s="749" t="s">
        <v>948</v>
      </c>
      <c r="L585" s="752">
        <v>49.319999999999993</v>
      </c>
      <c r="M585" s="752">
        <v>2</v>
      </c>
      <c r="N585" s="753">
        <v>98.639999999999986</v>
      </c>
    </row>
    <row r="586" spans="1:14" ht="14.4" customHeight="1" x14ac:dyDescent="0.3">
      <c r="A586" s="747" t="s">
        <v>579</v>
      </c>
      <c r="B586" s="748" t="s">
        <v>580</v>
      </c>
      <c r="C586" s="749" t="s">
        <v>598</v>
      </c>
      <c r="D586" s="750" t="s">
        <v>599</v>
      </c>
      <c r="E586" s="751">
        <v>50113001</v>
      </c>
      <c r="F586" s="750" t="s">
        <v>616</v>
      </c>
      <c r="G586" s="749" t="s">
        <v>617</v>
      </c>
      <c r="H586" s="749">
        <v>208203</v>
      </c>
      <c r="I586" s="749">
        <v>208203</v>
      </c>
      <c r="J586" s="749" t="s">
        <v>947</v>
      </c>
      <c r="K586" s="749" t="s">
        <v>1409</v>
      </c>
      <c r="L586" s="752">
        <v>98.649999999999991</v>
      </c>
      <c r="M586" s="752">
        <v>1</v>
      </c>
      <c r="N586" s="753">
        <v>98.649999999999991</v>
      </c>
    </row>
    <row r="587" spans="1:14" ht="14.4" customHeight="1" x14ac:dyDescent="0.3">
      <c r="A587" s="747" t="s">
        <v>579</v>
      </c>
      <c r="B587" s="748" t="s">
        <v>580</v>
      </c>
      <c r="C587" s="749" t="s">
        <v>598</v>
      </c>
      <c r="D587" s="750" t="s">
        <v>599</v>
      </c>
      <c r="E587" s="751">
        <v>50113001</v>
      </c>
      <c r="F587" s="750" t="s">
        <v>616</v>
      </c>
      <c r="G587" s="749" t="s">
        <v>617</v>
      </c>
      <c r="H587" s="749">
        <v>208204</v>
      </c>
      <c r="I587" s="749">
        <v>208204</v>
      </c>
      <c r="J587" s="749" t="s">
        <v>947</v>
      </c>
      <c r="K587" s="749" t="s">
        <v>948</v>
      </c>
      <c r="L587" s="752">
        <v>48.980000000000004</v>
      </c>
      <c r="M587" s="752">
        <v>2</v>
      </c>
      <c r="N587" s="753">
        <v>97.960000000000008</v>
      </c>
    </row>
    <row r="588" spans="1:14" ht="14.4" customHeight="1" x14ac:dyDescent="0.3">
      <c r="A588" s="747" t="s">
        <v>579</v>
      </c>
      <c r="B588" s="748" t="s">
        <v>580</v>
      </c>
      <c r="C588" s="749" t="s">
        <v>598</v>
      </c>
      <c r="D588" s="750" t="s">
        <v>599</v>
      </c>
      <c r="E588" s="751">
        <v>50113001</v>
      </c>
      <c r="F588" s="750" t="s">
        <v>616</v>
      </c>
      <c r="G588" s="749" t="s">
        <v>628</v>
      </c>
      <c r="H588" s="749">
        <v>109709</v>
      </c>
      <c r="I588" s="749">
        <v>9709</v>
      </c>
      <c r="J588" s="749" t="s">
        <v>951</v>
      </c>
      <c r="K588" s="749" t="s">
        <v>952</v>
      </c>
      <c r="L588" s="752">
        <v>64.261428571428581</v>
      </c>
      <c r="M588" s="752">
        <v>28</v>
      </c>
      <c r="N588" s="753">
        <v>1799.3200000000002</v>
      </c>
    </row>
    <row r="589" spans="1:14" ht="14.4" customHeight="1" x14ac:dyDescent="0.3">
      <c r="A589" s="747" t="s">
        <v>579</v>
      </c>
      <c r="B589" s="748" t="s">
        <v>580</v>
      </c>
      <c r="C589" s="749" t="s">
        <v>598</v>
      </c>
      <c r="D589" s="750" t="s">
        <v>599</v>
      </c>
      <c r="E589" s="751">
        <v>50113001</v>
      </c>
      <c r="F589" s="750" t="s">
        <v>616</v>
      </c>
      <c r="G589" s="749" t="s">
        <v>581</v>
      </c>
      <c r="H589" s="749">
        <v>193013</v>
      </c>
      <c r="I589" s="749">
        <v>93013</v>
      </c>
      <c r="J589" s="749" t="s">
        <v>1410</v>
      </c>
      <c r="K589" s="749" t="s">
        <v>1025</v>
      </c>
      <c r="L589" s="752">
        <v>41.772520921853697</v>
      </c>
      <c r="M589" s="752">
        <v>4</v>
      </c>
      <c r="N589" s="753">
        <v>167.09008368741479</v>
      </c>
    </row>
    <row r="590" spans="1:14" ht="14.4" customHeight="1" x14ac:dyDescent="0.3">
      <c r="A590" s="747" t="s">
        <v>579</v>
      </c>
      <c r="B590" s="748" t="s">
        <v>580</v>
      </c>
      <c r="C590" s="749" t="s">
        <v>598</v>
      </c>
      <c r="D590" s="750" t="s">
        <v>599</v>
      </c>
      <c r="E590" s="751">
        <v>50113001</v>
      </c>
      <c r="F590" s="750" t="s">
        <v>616</v>
      </c>
      <c r="G590" s="749" t="s">
        <v>617</v>
      </c>
      <c r="H590" s="749">
        <v>117163</v>
      </c>
      <c r="I590" s="749">
        <v>17163</v>
      </c>
      <c r="J590" s="749" t="s">
        <v>1411</v>
      </c>
      <c r="K590" s="749" t="s">
        <v>1412</v>
      </c>
      <c r="L590" s="752">
        <v>180.63</v>
      </c>
      <c r="M590" s="752">
        <v>1</v>
      </c>
      <c r="N590" s="753">
        <v>180.63</v>
      </c>
    </row>
    <row r="591" spans="1:14" ht="14.4" customHeight="1" x14ac:dyDescent="0.3">
      <c r="A591" s="747" t="s">
        <v>579</v>
      </c>
      <c r="B591" s="748" t="s">
        <v>580</v>
      </c>
      <c r="C591" s="749" t="s">
        <v>598</v>
      </c>
      <c r="D591" s="750" t="s">
        <v>599</v>
      </c>
      <c r="E591" s="751">
        <v>50113001</v>
      </c>
      <c r="F591" s="750" t="s">
        <v>616</v>
      </c>
      <c r="G591" s="749" t="s">
        <v>617</v>
      </c>
      <c r="H591" s="749">
        <v>16608</v>
      </c>
      <c r="I591" s="749">
        <v>16608</v>
      </c>
      <c r="J591" s="749" t="s">
        <v>1413</v>
      </c>
      <c r="K591" s="749" t="s">
        <v>1414</v>
      </c>
      <c r="L591" s="752">
        <v>23.944999999999997</v>
      </c>
      <c r="M591" s="752">
        <v>2</v>
      </c>
      <c r="N591" s="753">
        <v>47.889999999999993</v>
      </c>
    </row>
    <row r="592" spans="1:14" ht="14.4" customHeight="1" x14ac:dyDescent="0.3">
      <c r="A592" s="747" t="s">
        <v>579</v>
      </c>
      <c r="B592" s="748" t="s">
        <v>580</v>
      </c>
      <c r="C592" s="749" t="s">
        <v>598</v>
      </c>
      <c r="D592" s="750" t="s">
        <v>599</v>
      </c>
      <c r="E592" s="751">
        <v>50113001</v>
      </c>
      <c r="F592" s="750" t="s">
        <v>616</v>
      </c>
      <c r="G592" s="749" t="s">
        <v>617</v>
      </c>
      <c r="H592" s="749">
        <v>185891</v>
      </c>
      <c r="I592" s="749">
        <v>185891</v>
      </c>
      <c r="J592" s="749" t="s">
        <v>1415</v>
      </c>
      <c r="K592" s="749" t="s">
        <v>1416</v>
      </c>
      <c r="L592" s="752">
        <v>419.99</v>
      </c>
      <c r="M592" s="752">
        <v>4</v>
      </c>
      <c r="N592" s="753">
        <v>1679.96</v>
      </c>
    </row>
    <row r="593" spans="1:14" ht="14.4" customHeight="1" x14ac:dyDescent="0.3">
      <c r="A593" s="747" t="s">
        <v>579</v>
      </c>
      <c r="B593" s="748" t="s">
        <v>580</v>
      </c>
      <c r="C593" s="749" t="s">
        <v>598</v>
      </c>
      <c r="D593" s="750" t="s">
        <v>599</v>
      </c>
      <c r="E593" s="751">
        <v>50113001</v>
      </c>
      <c r="F593" s="750" t="s">
        <v>616</v>
      </c>
      <c r="G593" s="749" t="s">
        <v>617</v>
      </c>
      <c r="H593" s="749">
        <v>103688</v>
      </c>
      <c r="I593" s="749">
        <v>3688</v>
      </c>
      <c r="J593" s="749" t="s">
        <v>1417</v>
      </c>
      <c r="K593" s="749" t="s">
        <v>1418</v>
      </c>
      <c r="L593" s="752">
        <v>58.065777777777775</v>
      </c>
      <c r="M593" s="752">
        <v>45</v>
      </c>
      <c r="N593" s="753">
        <v>2612.96</v>
      </c>
    </row>
    <row r="594" spans="1:14" ht="14.4" customHeight="1" x14ac:dyDescent="0.3">
      <c r="A594" s="747" t="s">
        <v>579</v>
      </c>
      <c r="B594" s="748" t="s">
        <v>580</v>
      </c>
      <c r="C594" s="749" t="s">
        <v>598</v>
      </c>
      <c r="D594" s="750" t="s">
        <v>599</v>
      </c>
      <c r="E594" s="751">
        <v>50113001</v>
      </c>
      <c r="F594" s="750" t="s">
        <v>616</v>
      </c>
      <c r="G594" s="749" t="s">
        <v>617</v>
      </c>
      <c r="H594" s="749">
        <v>100610</v>
      </c>
      <c r="I594" s="749">
        <v>610</v>
      </c>
      <c r="J594" s="749" t="s">
        <v>957</v>
      </c>
      <c r="K594" s="749" t="s">
        <v>958</v>
      </c>
      <c r="L594" s="752">
        <v>64.345777777777784</v>
      </c>
      <c r="M594" s="752">
        <v>45</v>
      </c>
      <c r="N594" s="753">
        <v>2895.5600000000004</v>
      </c>
    </row>
    <row r="595" spans="1:14" ht="14.4" customHeight="1" x14ac:dyDescent="0.3">
      <c r="A595" s="747" t="s">
        <v>579</v>
      </c>
      <c r="B595" s="748" t="s">
        <v>580</v>
      </c>
      <c r="C595" s="749" t="s">
        <v>598</v>
      </c>
      <c r="D595" s="750" t="s">
        <v>599</v>
      </c>
      <c r="E595" s="751">
        <v>50113001</v>
      </c>
      <c r="F595" s="750" t="s">
        <v>616</v>
      </c>
      <c r="G595" s="749" t="s">
        <v>617</v>
      </c>
      <c r="H595" s="749">
        <v>100612</v>
      </c>
      <c r="I595" s="749">
        <v>612</v>
      </c>
      <c r="J595" s="749" t="s">
        <v>959</v>
      </c>
      <c r="K595" s="749" t="s">
        <v>960</v>
      </c>
      <c r="L595" s="752">
        <v>60.060913725852323</v>
      </c>
      <c r="M595" s="752">
        <v>42</v>
      </c>
      <c r="N595" s="753">
        <v>2522.5583764857975</v>
      </c>
    </row>
    <row r="596" spans="1:14" ht="14.4" customHeight="1" x14ac:dyDescent="0.3">
      <c r="A596" s="747" t="s">
        <v>579</v>
      </c>
      <c r="B596" s="748" t="s">
        <v>580</v>
      </c>
      <c r="C596" s="749" t="s">
        <v>598</v>
      </c>
      <c r="D596" s="750" t="s">
        <v>599</v>
      </c>
      <c r="E596" s="751">
        <v>50113001</v>
      </c>
      <c r="F596" s="750" t="s">
        <v>616</v>
      </c>
      <c r="G596" s="749" t="s">
        <v>617</v>
      </c>
      <c r="H596" s="749">
        <v>153940</v>
      </c>
      <c r="I596" s="749">
        <v>53940</v>
      </c>
      <c r="J596" s="749" t="s">
        <v>959</v>
      </c>
      <c r="K596" s="749" t="s">
        <v>961</v>
      </c>
      <c r="L596" s="752">
        <v>65.550000000000011</v>
      </c>
      <c r="M596" s="752">
        <v>2</v>
      </c>
      <c r="N596" s="753">
        <v>131.10000000000002</v>
      </c>
    </row>
    <row r="597" spans="1:14" ht="14.4" customHeight="1" x14ac:dyDescent="0.3">
      <c r="A597" s="747" t="s">
        <v>579</v>
      </c>
      <c r="B597" s="748" t="s">
        <v>580</v>
      </c>
      <c r="C597" s="749" t="s">
        <v>598</v>
      </c>
      <c r="D597" s="750" t="s">
        <v>599</v>
      </c>
      <c r="E597" s="751">
        <v>50113001</v>
      </c>
      <c r="F597" s="750" t="s">
        <v>616</v>
      </c>
      <c r="G597" s="749" t="s">
        <v>617</v>
      </c>
      <c r="H597" s="749">
        <v>395293</v>
      </c>
      <c r="I597" s="749">
        <v>180305</v>
      </c>
      <c r="J597" s="749" t="s">
        <v>962</v>
      </c>
      <c r="K597" s="749" t="s">
        <v>1419</v>
      </c>
      <c r="L597" s="752">
        <v>114.93</v>
      </c>
      <c r="M597" s="752">
        <v>1</v>
      </c>
      <c r="N597" s="753">
        <v>114.93</v>
      </c>
    </row>
    <row r="598" spans="1:14" ht="14.4" customHeight="1" x14ac:dyDescent="0.3">
      <c r="A598" s="747" t="s">
        <v>579</v>
      </c>
      <c r="B598" s="748" t="s">
        <v>580</v>
      </c>
      <c r="C598" s="749" t="s">
        <v>598</v>
      </c>
      <c r="D598" s="750" t="s">
        <v>599</v>
      </c>
      <c r="E598" s="751">
        <v>50113001</v>
      </c>
      <c r="F598" s="750" t="s">
        <v>616</v>
      </c>
      <c r="G598" s="749" t="s">
        <v>617</v>
      </c>
      <c r="H598" s="749">
        <v>114711</v>
      </c>
      <c r="I598" s="749">
        <v>14711</v>
      </c>
      <c r="J598" s="749" t="s">
        <v>964</v>
      </c>
      <c r="K598" s="749" t="s">
        <v>965</v>
      </c>
      <c r="L598" s="752">
        <v>54.419999999999959</v>
      </c>
      <c r="M598" s="752">
        <v>1</v>
      </c>
      <c r="N598" s="753">
        <v>54.419999999999959</v>
      </c>
    </row>
    <row r="599" spans="1:14" ht="14.4" customHeight="1" x14ac:dyDescent="0.3">
      <c r="A599" s="747" t="s">
        <v>579</v>
      </c>
      <c r="B599" s="748" t="s">
        <v>580</v>
      </c>
      <c r="C599" s="749" t="s">
        <v>598</v>
      </c>
      <c r="D599" s="750" t="s">
        <v>599</v>
      </c>
      <c r="E599" s="751">
        <v>50113001</v>
      </c>
      <c r="F599" s="750" t="s">
        <v>616</v>
      </c>
      <c r="G599" s="749" t="s">
        <v>617</v>
      </c>
      <c r="H599" s="749">
        <v>192160</v>
      </c>
      <c r="I599" s="749">
        <v>92160</v>
      </c>
      <c r="J599" s="749" t="s">
        <v>966</v>
      </c>
      <c r="K599" s="749" t="s">
        <v>967</v>
      </c>
      <c r="L599" s="752">
        <v>66.583571428571432</v>
      </c>
      <c r="M599" s="752">
        <v>14</v>
      </c>
      <c r="N599" s="753">
        <v>932.17000000000007</v>
      </c>
    </row>
    <row r="600" spans="1:14" ht="14.4" customHeight="1" x14ac:dyDescent="0.3">
      <c r="A600" s="747" t="s">
        <v>579</v>
      </c>
      <c r="B600" s="748" t="s">
        <v>580</v>
      </c>
      <c r="C600" s="749" t="s">
        <v>598</v>
      </c>
      <c r="D600" s="750" t="s">
        <v>599</v>
      </c>
      <c r="E600" s="751">
        <v>50113001</v>
      </c>
      <c r="F600" s="750" t="s">
        <v>616</v>
      </c>
      <c r="G600" s="749" t="s">
        <v>617</v>
      </c>
      <c r="H600" s="749">
        <v>188630</v>
      </c>
      <c r="I600" s="749">
        <v>88630</v>
      </c>
      <c r="J600" s="749" t="s">
        <v>1420</v>
      </c>
      <c r="K600" s="749" t="s">
        <v>1421</v>
      </c>
      <c r="L600" s="752">
        <v>67.779888867405859</v>
      </c>
      <c r="M600" s="752">
        <v>1</v>
      </c>
      <c r="N600" s="753">
        <v>67.779888867405859</v>
      </c>
    </row>
    <row r="601" spans="1:14" ht="14.4" customHeight="1" x14ac:dyDescent="0.3">
      <c r="A601" s="747" t="s">
        <v>579</v>
      </c>
      <c r="B601" s="748" t="s">
        <v>580</v>
      </c>
      <c r="C601" s="749" t="s">
        <v>598</v>
      </c>
      <c r="D601" s="750" t="s">
        <v>599</v>
      </c>
      <c r="E601" s="751">
        <v>50113001</v>
      </c>
      <c r="F601" s="750" t="s">
        <v>616</v>
      </c>
      <c r="G601" s="749" t="s">
        <v>628</v>
      </c>
      <c r="H601" s="749">
        <v>158191</v>
      </c>
      <c r="I601" s="749">
        <v>158191</v>
      </c>
      <c r="J601" s="749" t="s">
        <v>968</v>
      </c>
      <c r="K601" s="749" t="s">
        <v>969</v>
      </c>
      <c r="L601" s="752">
        <v>70.06</v>
      </c>
      <c r="M601" s="752">
        <v>2</v>
      </c>
      <c r="N601" s="753">
        <v>140.12</v>
      </c>
    </row>
    <row r="602" spans="1:14" ht="14.4" customHeight="1" x14ac:dyDescent="0.3">
      <c r="A602" s="747" t="s">
        <v>579</v>
      </c>
      <c r="B602" s="748" t="s">
        <v>580</v>
      </c>
      <c r="C602" s="749" t="s">
        <v>598</v>
      </c>
      <c r="D602" s="750" t="s">
        <v>599</v>
      </c>
      <c r="E602" s="751">
        <v>50113001</v>
      </c>
      <c r="F602" s="750" t="s">
        <v>616</v>
      </c>
      <c r="G602" s="749" t="s">
        <v>617</v>
      </c>
      <c r="H602" s="749">
        <v>848632</v>
      </c>
      <c r="I602" s="749">
        <v>125315</v>
      </c>
      <c r="J602" s="749" t="s">
        <v>975</v>
      </c>
      <c r="K602" s="749" t="s">
        <v>977</v>
      </c>
      <c r="L602" s="752">
        <v>58.2</v>
      </c>
      <c r="M602" s="752">
        <v>2</v>
      </c>
      <c r="N602" s="753">
        <v>116.4</v>
      </c>
    </row>
    <row r="603" spans="1:14" ht="14.4" customHeight="1" x14ac:dyDescent="0.3">
      <c r="A603" s="747" t="s">
        <v>579</v>
      </c>
      <c r="B603" s="748" t="s">
        <v>580</v>
      </c>
      <c r="C603" s="749" t="s">
        <v>598</v>
      </c>
      <c r="D603" s="750" t="s">
        <v>599</v>
      </c>
      <c r="E603" s="751">
        <v>50113001</v>
      </c>
      <c r="F603" s="750" t="s">
        <v>616</v>
      </c>
      <c r="G603" s="749" t="s">
        <v>617</v>
      </c>
      <c r="H603" s="749">
        <v>148578</v>
      </c>
      <c r="I603" s="749">
        <v>48578</v>
      </c>
      <c r="J603" s="749" t="s">
        <v>975</v>
      </c>
      <c r="K603" s="749" t="s">
        <v>976</v>
      </c>
      <c r="L603" s="752">
        <v>54.980000000000004</v>
      </c>
      <c r="M603" s="752">
        <v>1</v>
      </c>
      <c r="N603" s="753">
        <v>54.980000000000004</v>
      </c>
    </row>
    <row r="604" spans="1:14" ht="14.4" customHeight="1" x14ac:dyDescent="0.3">
      <c r="A604" s="747" t="s">
        <v>579</v>
      </c>
      <c r="B604" s="748" t="s">
        <v>580</v>
      </c>
      <c r="C604" s="749" t="s">
        <v>598</v>
      </c>
      <c r="D604" s="750" t="s">
        <v>599</v>
      </c>
      <c r="E604" s="751">
        <v>50113001</v>
      </c>
      <c r="F604" s="750" t="s">
        <v>616</v>
      </c>
      <c r="G604" s="749" t="s">
        <v>617</v>
      </c>
      <c r="H604" s="749">
        <v>191836</v>
      </c>
      <c r="I604" s="749">
        <v>91836</v>
      </c>
      <c r="J604" s="749" t="s">
        <v>978</v>
      </c>
      <c r="K604" s="749" t="s">
        <v>979</v>
      </c>
      <c r="L604" s="752">
        <v>44.771212121212137</v>
      </c>
      <c r="M604" s="752">
        <v>33</v>
      </c>
      <c r="N604" s="753">
        <v>1477.4500000000005</v>
      </c>
    </row>
    <row r="605" spans="1:14" ht="14.4" customHeight="1" x14ac:dyDescent="0.3">
      <c r="A605" s="747" t="s">
        <v>579</v>
      </c>
      <c r="B605" s="748" t="s">
        <v>580</v>
      </c>
      <c r="C605" s="749" t="s">
        <v>598</v>
      </c>
      <c r="D605" s="750" t="s">
        <v>599</v>
      </c>
      <c r="E605" s="751">
        <v>50113001</v>
      </c>
      <c r="F605" s="750" t="s">
        <v>616</v>
      </c>
      <c r="G605" s="749" t="s">
        <v>617</v>
      </c>
      <c r="H605" s="749">
        <v>128786</v>
      </c>
      <c r="I605" s="749">
        <v>28786</v>
      </c>
      <c r="J605" s="749" t="s">
        <v>1422</v>
      </c>
      <c r="K605" s="749" t="s">
        <v>1423</v>
      </c>
      <c r="L605" s="752">
        <v>241.85</v>
      </c>
      <c r="M605" s="752">
        <v>1</v>
      </c>
      <c r="N605" s="753">
        <v>241.85</v>
      </c>
    </row>
    <row r="606" spans="1:14" ht="14.4" customHeight="1" x14ac:dyDescent="0.3">
      <c r="A606" s="747" t="s">
        <v>579</v>
      </c>
      <c r="B606" s="748" t="s">
        <v>580</v>
      </c>
      <c r="C606" s="749" t="s">
        <v>598</v>
      </c>
      <c r="D606" s="750" t="s">
        <v>599</v>
      </c>
      <c r="E606" s="751">
        <v>50113001</v>
      </c>
      <c r="F606" s="750" t="s">
        <v>616</v>
      </c>
      <c r="G606" s="749" t="s">
        <v>617</v>
      </c>
      <c r="H606" s="749">
        <v>168447</v>
      </c>
      <c r="I606" s="749">
        <v>168447</v>
      </c>
      <c r="J606" s="749" t="s">
        <v>1424</v>
      </c>
      <c r="K606" s="749" t="s">
        <v>675</v>
      </c>
      <c r="L606" s="752">
        <v>850.29</v>
      </c>
      <c r="M606" s="752">
        <v>1</v>
      </c>
      <c r="N606" s="753">
        <v>850.29</v>
      </c>
    </row>
    <row r="607" spans="1:14" ht="14.4" customHeight="1" x14ac:dyDescent="0.3">
      <c r="A607" s="747" t="s">
        <v>579</v>
      </c>
      <c r="B607" s="748" t="s">
        <v>580</v>
      </c>
      <c r="C607" s="749" t="s">
        <v>598</v>
      </c>
      <c r="D607" s="750" t="s">
        <v>599</v>
      </c>
      <c r="E607" s="751">
        <v>50113001</v>
      </c>
      <c r="F607" s="750" t="s">
        <v>616</v>
      </c>
      <c r="G607" s="749" t="s">
        <v>617</v>
      </c>
      <c r="H607" s="749">
        <v>132086</v>
      </c>
      <c r="I607" s="749">
        <v>32086</v>
      </c>
      <c r="J607" s="749" t="s">
        <v>1425</v>
      </c>
      <c r="K607" s="749" t="s">
        <v>1426</v>
      </c>
      <c r="L607" s="752">
        <v>19.556666666666665</v>
      </c>
      <c r="M607" s="752">
        <v>3</v>
      </c>
      <c r="N607" s="753">
        <v>58.669999999999995</v>
      </c>
    </row>
    <row r="608" spans="1:14" ht="14.4" customHeight="1" x14ac:dyDescent="0.3">
      <c r="A608" s="747" t="s">
        <v>579</v>
      </c>
      <c r="B608" s="748" t="s">
        <v>580</v>
      </c>
      <c r="C608" s="749" t="s">
        <v>598</v>
      </c>
      <c r="D608" s="750" t="s">
        <v>599</v>
      </c>
      <c r="E608" s="751">
        <v>50113001</v>
      </c>
      <c r="F608" s="750" t="s">
        <v>616</v>
      </c>
      <c r="G608" s="749" t="s">
        <v>617</v>
      </c>
      <c r="H608" s="749">
        <v>142780</v>
      </c>
      <c r="I608" s="749">
        <v>42780</v>
      </c>
      <c r="J608" s="749" t="s">
        <v>1427</v>
      </c>
      <c r="K608" s="749" t="s">
        <v>1428</v>
      </c>
      <c r="L608" s="752">
        <v>117.48999494624601</v>
      </c>
      <c r="M608" s="752">
        <v>1</v>
      </c>
      <c r="N608" s="753">
        <v>117.48999494624601</v>
      </c>
    </row>
    <row r="609" spans="1:14" ht="14.4" customHeight="1" x14ac:dyDescent="0.3">
      <c r="A609" s="747" t="s">
        <v>579</v>
      </c>
      <c r="B609" s="748" t="s">
        <v>580</v>
      </c>
      <c r="C609" s="749" t="s">
        <v>598</v>
      </c>
      <c r="D609" s="750" t="s">
        <v>599</v>
      </c>
      <c r="E609" s="751">
        <v>50113001</v>
      </c>
      <c r="F609" s="750" t="s">
        <v>616</v>
      </c>
      <c r="G609" s="749" t="s">
        <v>617</v>
      </c>
      <c r="H609" s="749">
        <v>215851</v>
      </c>
      <c r="I609" s="749">
        <v>215851</v>
      </c>
      <c r="J609" s="749" t="s">
        <v>987</v>
      </c>
      <c r="K609" s="749" t="s">
        <v>988</v>
      </c>
      <c r="L609" s="752">
        <v>290.56002521210115</v>
      </c>
      <c r="M609" s="752">
        <v>11</v>
      </c>
      <c r="N609" s="753">
        <v>3196.1602773331124</v>
      </c>
    </row>
    <row r="610" spans="1:14" ht="14.4" customHeight="1" x14ac:dyDescent="0.3">
      <c r="A610" s="747" t="s">
        <v>579</v>
      </c>
      <c r="B610" s="748" t="s">
        <v>580</v>
      </c>
      <c r="C610" s="749" t="s">
        <v>598</v>
      </c>
      <c r="D610" s="750" t="s">
        <v>599</v>
      </c>
      <c r="E610" s="751">
        <v>50113001</v>
      </c>
      <c r="F610" s="750" t="s">
        <v>616</v>
      </c>
      <c r="G610" s="749" t="s">
        <v>617</v>
      </c>
      <c r="H610" s="749">
        <v>214616</v>
      </c>
      <c r="I610" s="749">
        <v>214616</v>
      </c>
      <c r="J610" s="749" t="s">
        <v>991</v>
      </c>
      <c r="K610" s="749" t="s">
        <v>992</v>
      </c>
      <c r="L610" s="752">
        <v>47.543076923076917</v>
      </c>
      <c r="M610" s="752">
        <v>52</v>
      </c>
      <c r="N610" s="753">
        <v>2472.2399999999998</v>
      </c>
    </row>
    <row r="611" spans="1:14" ht="14.4" customHeight="1" x14ac:dyDescent="0.3">
      <c r="A611" s="747" t="s">
        <v>579</v>
      </c>
      <c r="B611" s="748" t="s">
        <v>580</v>
      </c>
      <c r="C611" s="749" t="s">
        <v>598</v>
      </c>
      <c r="D611" s="750" t="s">
        <v>599</v>
      </c>
      <c r="E611" s="751">
        <v>50113001</v>
      </c>
      <c r="F611" s="750" t="s">
        <v>616</v>
      </c>
      <c r="G611" s="749" t="s">
        <v>617</v>
      </c>
      <c r="H611" s="749">
        <v>214619</v>
      </c>
      <c r="I611" s="749">
        <v>214619</v>
      </c>
      <c r="J611" s="749" t="s">
        <v>1429</v>
      </c>
      <c r="K611" s="749" t="s">
        <v>1430</v>
      </c>
      <c r="L611" s="752">
        <v>225.93987906437343</v>
      </c>
      <c r="M611" s="752">
        <v>2</v>
      </c>
      <c r="N611" s="753">
        <v>451.87975812874686</v>
      </c>
    </row>
    <row r="612" spans="1:14" ht="14.4" customHeight="1" x14ac:dyDescent="0.3">
      <c r="A612" s="747" t="s">
        <v>579</v>
      </c>
      <c r="B612" s="748" t="s">
        <v>580</v>
      </c>
      <c r="C612" s="749" t="s">
        <v>598</v>
      </c>
      <c r="D612" s="750" t="s">
        <v>599</v>
      </c>
      <c r="E612" s="751">
        <v>50113001</v>
      </c>
      <c r="F612" s="750" t="s">
        <v>616</v>
      </c>
      <c r="G612" s="749" t="s">
        <v>617</v>
      </c>
      <c r="H612" s="749">
        <v>850072</v>
      </c>
      <c r="I612" s="749">
        <v>162502</v>
      </c>
      <c r="J612" s="749" t="s">
        <v>1431</v>
      </c>
      <c r="K612" s="749" t="s">
        <v>1432</v>
      </c>
      <c r="L612" s="752">
        <v>56.197500000000019</v>
      </c>
      <c r="M612" s="752">
        <v>4</v>
      </c>
      <c r="N612" s="753">
        <v>224.79000000000008</v>
      </c>
    </row>
    <row r="613" spans="1:14" ht="14.4" customHeight="1" x14ac:dyDescent="0.3">
      <c r="A613" s="747" t="s">
        <v>579</v>
      </c>
      <c r="B613" s="748" t="s">
        <v>580</v>
      </c>
      <c r="C613" s="749" t="s">
        <v>598</v>
      </c>
      <c r="D613" s="750" t="s">
        <v>599</v>
      </c>
      <c r="E613" s="751">
        <v>50113001</v>
      </c>
      <c r="F613" s="750" t="s">
        <v>616</v>
      </c>
      <c r="G613" s="749" t="s">
        <v>581</v>
      </c>
      <c r="H613" s="749">
        <v>185771</v>
      </c>
      <c r="I613" s="749">
        <v>185771</v>
      </c>
      <c r="J613" s="749" t="s">
        <v>1433</v>
      </c>
      <c r="K613" s="749" t="s">
        <v>1434</v>
      </c>
      <c r="L613" s="752">
        <v>115.83999999999999</v>
      </c>
      <c r="M613" s="752">
        <v>1</v>
      </c>
      <c r="N613" s="753">
        <v>115.83999999999999</v>
      </c>
    </row>
    <row r="614" spans="1:14" ht="14.4" customHeight="1" x14ac:dyDescent="0.3">
      <c r="A614" s="747" t="s">
        <v>579</v>
      </c>
      <c r="B614" s="748" t="s">
        <v>580</v>
      </c>
      <c r="C614" s="749" t="s">
        <v>598</v>
      </c>
      <c r="D614" s="750" t="s">
        <v>599</v>
      </c>
      <c r="E614" s="751">
        <v>50113001</v>
      </c>
      <c r="F614" s="750" t="s">
        <v>616</v>
      </c>
      <c r="G614" s="749" t="s">
        <v>628</v>
      </c>
      <c r="H614" s="749">
        <v>174681</v>
      </c>
      <c r="I614" s="749">
        <v>174681</v>
      </c>
      <c r="J614" s="749" t="s">
        <v>1435</v>
      </c>
      <c r="K614" s="749" t="s">
        <v>1436</v>
      </c>
      <c r="L614" s="752">
        <v>219.43999999999997</v>
      </c>
      <c r="M614" s="752">
        <v>2</v>
      </c>
      <c r="N614" s="753">
        <v>438.87999999999994</v>
      </c>
    </row>
    <row r="615" spans="1:14" ht="14.4" customHeight="1" x14ac:dyDescent="0.3">
      <c r="A615" s="747" t="s">
        <v>579</v>
      </c>
      <c r="B615" s="748" t="s">
        <v>580</v>
      </c>
      <c r="C615" s="749" t="s">
        <v>598</v>
      </c>
      <c r="D615" s="750" t="s">
        <v>599</v>
      </c>
      <c r="E615" s="751">
        <v>50113001</v>
      </c>
      <c r="F615" s="750" t="s">
        <v>616</v>
      </c>
      <c r="G615" s="749" t="s">
        <v>628</v>
      </c>
      <c r="H615" s="749">
        <v>850551</v>
      </c>
      <c r="I615" s="749">
        <v>167859</v>
      </c>
      <c r="J615" s="749" t="s">
        <v>1437</v>
      </c>
      <c r="K615" s="749" t="s">
        <v>688</v>
      </c>
      <c r="L615" s="752">
        <v>272.16000000000003</v>
      </c>
      <c r="M615" s="752">
        <v>1</v>
      </c>
      <c r="N615" s="753">
        <v>272.16000000000003</v>
      </c>
    </row>
    <row r="616" spans="1:14" ht="14.4" customHeight="1" x14ac:dyDescent="0.3">
      <c r="A616" s="747" t="s">
        <v>579</v>
      </c>
      <c r="B616" s="748" t="s">
        <v>580</v>
      </c>
      <c r="C616" s="749" t="s">
        <v>598</v>
      </c>
      <c r="D616" s="750" t="s">
        <v>599</v>
      </c>
      <c r="E616" s="751">
        <v>50113001</v>
      </c>
      <c r="F616" s="750" t="s">
        <v>616</v>
      </c>
      <c r="G616" s="749" t="s">
        <v>617</v>
      </c>
      <c r="H616" s="749">
        <v>197864</v>
      </c>
      <c r="I616" s="749">
        <v>97864</v>
      </c>
      <c r="J616" s="749" t="s">
        <v>999</v>
      </c>
      <c r="K616" s="749" t="s">
        <v>1000</v>
      </c>
      <c r="L616" s="752">
        <v>301.14333333333337</v>
      </c>
      <c r="M616" s="752">
        <v>9</v>
      </c>
      <c r="N616" s="753">
        <v>2710.2900000000004</v>
      </c>
    </row>
    <row r="617" spans="1:14" ht="14.4" customHeight="1" x14ac:dyDescent="0.3">
      <c r="A617" s="747" t="s">
        <v>579</v>
      </c>
      <c r="B617" s="748" t="s">
        <v>580</v>
      </c>
      <c r="C617" s="749" t="s">
        <v>598</v>
      </c>
      <c r="D617" s="750" t="s">
        <v>599</v>
      </c>
      <c r="E617" s="751">
        <v>50113001</v>
      </c>
      <c r="F617" s="750" t="s">
        <v>616</v>
      </c>
      <c r="G617" s="749" t="s">
        <v>581</v>
      </c>
      <c r="H617" s="749">
        <v>214627</v>
      </c>
      <c r="I617" s="749">
        <v>214627</v>
      </c>
      <c r="J617" s="749" t="s">
        <v>1438</v>
      </c>
      <c r="K617" s="749" t="s">
        <v>1339</v>
      </c>
      <c r="L617" s="752">
        <v>84.9</v>
      </c>
      <c r="M617" s="752">
        <v>1</v>
      </c>
      <c r="N617" s="753">
        <v>84.9</v>
      </c>
    </row>
    <row r="618" spans="1:14" ht="14.4" customHeight="1" x14ac:dyDescent="0.3">
      <c r="A618" s="747" t="s">
        <v>579</v>
      </c>
      <c r="B618" s="748" t="s">
        <v>580</v>
      </c>
      <c r="C618" s="749" t="s">
        <v>598</v>
      </c>
      <c r="D618" s="750" t="s">
        <v>599</v>
      </c>
      <c r="E618" s="751">
        <v>50113001</v>
      </c>
      <c r="F618" s="750" t="s">
        <v>616</v>
      </c>
      <c r="G618" s="749" t="s">
        <v>628</v>
      </c>
      <c r="H618" s="749">
        <v>131934</v>
      </c>
      <c r="I618" s="749">
        <v>31934</v>
      </c>
      <c r="J618" s="749" t="s">
        <v>1439</v>
      </c>
      <c r="K618" s="749" t="s">
        <v>1440</v>
      </c>
      <c r="L618" s="752">
        <v>49.585000000000008</v>
      </c>
      <c r="M618" s="752">
        <v>2</v>
      </c>
      <c r="N618" s="753">
        <v>99.170000000000016</v>
      </c>
    </row>
    <row r="619" spans="1:14" ht="14.4" customHeight="1" x14ac:dyDescent="0.3">
      <c r="A619" s="747" t="s">
        <v>579</v>
      </c>
      <c r="B619" s="748" t="s">
        <v>580</v>
      </c>
      <c r="C619" s="749" t="s">
        <v>598</v>
      </c>
      <c r="D619" s="750" t="s">
        <v>599</v>
      </c>
      <c r="E619" s="751">
        <v>50113001</v>
      </c>
      <c r="F619" s="750" t="s">
        <v>616</v>
      </c>
      <c r="G619" s="749" t="s">
        <v>617</v>
      </c>
      <c r="H619" s="749">
        <v>103550</v>
      </c>
      <c r="I619" s="749">
        <v>3550</v>
      </c>
      <c r="J619" s="749" t="s">
        <v>1012</v>
      </c>
      <c r="K619" s="749" t="s">
        <v>1013</v>
      </c>
      <c r="L619" s="752">
        <v>40.019999999999996</v>
      </c>
      <c r="M619" s="752">
        <v>9</v>
      </c>
      <c r="N619" s="753">
        <v>360.17999999999995</v>
      </c>
    </row>
    <row r="620" spans="1:14" ht="14.4" customHeight="1" x14ac:dyDescent="0.3">
      <c r="A620" s="747" t="s">
        <v>579</v>
      </c>
      <c r="B620" s="748" t="s">
        <v>580</v>
      </c>
      <c r="C620" s="749" t="s">
        <v>598</v>
      </c>
      <c r="D620" s="750" t="s">
        <v>599</v>
      </c>
      <c r="E620" s="751">
        <v>50113001</v>
      </c>
      <c r="F620" s="750" t="s">
        <v>616</v>
      </c>
      <c r="G620" s="749" t="s">
        <v>617</v>
      </c>
      <c r="H620" s="749">
        <v>184325</v>
      </c>
      <c r="I620" s="749">
        <v>84325</v>
      </c>
      <c r="J620" s="749" t="s">
        <v>1441</v>
      </c>
      <c r="K620" s="749" t="s">
        <v>1442</v>
      </c>
      <c r="L620" s="752">
        <v>77.015000000000001</v>
      </c>
      <c r="M620" s="752">
        <v>2</v>
      </c>
      <c r="N620" s="753">
        <v>154.03</v>
      </c>
    </row>
    <row r="621" spans="1:14" ht="14.4" customHeight="1" x14ac:dyDescent="0.3">
      <c r="A621" s="747" t="s">
        <v>579</v>
      </c>
      <c r="B621" s="748" t="s">
        <v>580</v>
      </c>
      <c r="C621" s="749" t="s">
        <v>598</v>
      </c>
      <c r="D621" s="750" t="s">
        <v>599</v>
      </c>
      <c r="E621" s="751">
        <v>50113001</v>
      </c>
      <c r="F621" s="750" t="s">
        <v>616</v>
      </c>
      <c r="G621" s="749" t="s">
        <v>617</v>
      </c>
      <c r="H621" s="749">
        <v>100643</v>
      </c>
      <c r="I621" s="749">
        <v>643</v>
      </c>
      <c r="J621" s="749" t="s">
        <v>1018</v>
      </c>
      <c r="K621" s="749" t="s">
        <v>1019</v>
      </c>
      <c r="L621" s="752">
        <v>43.620000000000005</v>
      </c>
      <c r="M621" s="752">
        <v>2</v>
      </c>
      <c r="N621" s="753">
        <v>87.240000000000009</v>
      </c>
    </row>
    <row r="622" spans="1:14" ht="14.4" customHeight="1" x14ac:dyDescent="0.3">
      <c r="A622" s="747" t="s">
        <v>579</v>
      </c>
      <c r="B622" s="748" t="s">
        <v>580</v>
      </c>
      <c r="C622" s="749" t="s">
        <v>598</v>
      </c>
      <c r="D622" s="750" t="s">
        <v>599</v>
      </c>
      <c r="E622" s="751">
        <v>50113001</v>
      </c>
      <c r="F622" s="750" t="s">
        <v>616</v>
      </c>
      <c r="G622" s="749" t="s">
        <v>628</v>
      </c>
      <c r="H622" s="749">
        <v>194113</v>
      </c>
      <c r="I622" s="749">
        <v>94113</v>
      </c>
      <c r="J622" s="749" t="s">
        <v>1443</v>
      </c>
      <c r="K622" s="749" t="s">
        <v>1444</v>
      </c>
      <c r="L622" s="752">
        <v>111.26999999999998</v>
      </c>
      <c r="M622" s="752">
        <v>1</v>
      </c>
      <c r="N622" s="753">
        <v>111.26999999999998</v>
      </c>
    </row>
    <row r="623" spans="1:14" ht="14.4" customHeight="1" x14ac:dyDescent="0.3">
      <c r="A623" s="747" t="s">
        <v>579</v>
      </c>
      <c r="B623" s="748" t="s">
        <v>580</v>
      </c>
      <c r="C623" s="749" t="s">
        <v>598</v>
      </c>
      <c r="D623" s="750" t="s">
        <v>599</v>
      </c>
      <c r="E623" s="751">
        <v>50113001</v>
      </c>
      <c r="F623" s="750" t="s">
        <v>616</v>
      </c>
      <c r="G623" s="749" t="s">
        <v>617</v>
      </c>
      <c r="H623" s="749">
        <v>148673</v>
      </c>
      <c r="I623" s="749">
        <v>148673</v>
      </c>
      <c r="J623" s="749" t="s">
        <v>1445</v>
      </c>
      <c r="K623" s="749" t="s">
        <v>1357</v>
      </c>
      <c r="L623" s="752">
        <v>133.94</v>
      </c>
      <c r="M623" s="752">
        <v>2</v>
      </c>
      <c r="N623" s="753">
        <v>267.88</v>
      </c>
    </row>
    <row r="624" spans="1:14" ht="14.4" customHeight="1" x14ac:dyDescent="0.3">
      <c r="A624" s="747" t="s">
        <v>579</v>
      </c>
      <c r="B624" s="748" t="s">
        <v>580</v>
      </c>
      <c r="C624" s="749" t="s">
        <v>598</v>
      </c>
      <c r="D624" s="750" t="s">
        <v>599</v>
      </c>
      <c r="E624" s="751">
        <v>50113001</v>
      </c>
      <c r="F624" s="750" t="s">
        <v>616</v>
      </c>
      <c r="G624" s="749" t="s">
        <v>617</v>
      </c>
      <c r="H624" s="749">
        <v>117926</v>
      </c>
      <c r="I624" s="749">
        <v>201609</v>
      </c>
      <c r="J624" s="749" t="s">
        <v>1446</v>
      </c>
      <c r="K624" s="749" t="s">
        <v>1447</v>
      </c>
      <c r="L624" s="752">
        <v>41.470039330429415</v>
      </c>
      <c r="M624" s="752">
        <v>1</v>
      </c>
      <c r="N624" s="753">
        <v>41.470039330429415</v>
      </c>
    </row>
    <row r="625" spans="1:14" ht="14.4" customHeight="1" x14ac:dyDescent="0.3">
      <c r="A625" s="747" t="s">
        <v>579</v>
      </c>
      <c r="B625" s="748" t="s">
        <v>580</v>
      </c>
      <c r="C625" s="749" t="s">
        <v>598</v>
      </c>
      <c r="D625" s="750" t="s">
        <v>599</v>
      </c>
      <c r="E625" s="751">
        <v>50113001</v>
      </c>
      <c r="F625" s="750" t="s">
        <v>616</v>
      </c>
      <c r="G625" s="749" t="s">
        <v>628</v>
      </c>
      <c r="H625" s="749">
        <v>166030</v>
      </c>
      <c r="I625" s="749">
        <v>66030</v>
      </c>
      <c r="J625" s="749" t="s">
        <v>1024</v>
      </c>
      <c r="K625" s="749" t="s">
        <v>1025</v>
      </c>
      <c r="L625" s="752">
        <v>30.119999999999987</v>
      </c>
      <c r="M625" s="752">
        <v>4</v>
      </c>
      <c r="N625" s="753">
        <v>120.47999999999995</v>
      </c>
    </row>
    <row r="626" spans="1:14" ht="14.4" customHeight="1" x14ac:dyDescent="0.3">
      <c r="A626" s="747" t="s">
        <v>579</v>
      </c>
      <c r="B626" s="748" t="s">
        <v>580</v>
      </c>
      <c r="C626" s="749" t="s">
        <v>598</v>
      </c>
      <c r="D626" s="750" t="s">
        <v>599</v>
      </c>
      <c r="E626" s="751">
        <v>50113001</v>
      </c>
      <c r="F626" s="750" t="s">
        <v>616</v>
      </c>
      <c r="G626" s="749" t="s">
        <v>628</v>
      </c>
      <c r="H626" s="749">
        <v>153950</v>
      </c>
      <c r="I626" s="749">
        <v>53950</v>
      </c>
      <c r="J626" s="749" t="s">
        <v>1448</v>
      </c>
      <c r="K626" s="749" t="s">
        <v>1449</v>
      </c>
      <c r="L626" s="752">
        <v>92.170087414653466</v>
      </c>
      <c r="M626" s="752">
        <v>1</v>
      </c>
      <c r="N626" s="753">
        <v>92.170087414653466</v>
      </c>
    </row>
    <row r="627" spans="1:14" ht="14.4" customHeight="1" x14ac:dyDescent="0.3">
      <c r="A627" s="747" t="s">
        <v>579</v>
      </c>
      <c r="B627" s="748" t="s">
        <v>580</v>
      </c>
      <c r="C627" s="749" t="s">
        <v>598</v>
      </c>
      <c r="D627" s="750" t="s">
        <v>599</v>
      </c>
      <c r="E627" s="751">
        <v>50113001</v>
      </c>
      <c r="F627" s="750" t="s">
        <v>616</v>
      </c>
      <c r="G627" s="749" t="s">
        <v>628</v>
      </c>
      <c r="H627" s="749">
        <v>987473</v>
      </c>
      <c r="I627" s="749">
        <v>146894</v>
      </c>
      <c r="J627" s="749" t="s">
        <v>1026</v>
      </c>
      <c r="K627" s="749" t="s">
        <v>1027</v>
      </c>
      <c r="L627" s="752">
        <v>21.979622641509437</v>
      </c>
      <c r="M627" s="752">
        <v>53</v>
      </c>
      <c r="N627" s="753">
        <v>1164.92</v>
      </c>
    </row>
    <row r="628" spans="1:14" ht="14.4" customHeight="1" x14ac:dyDescent="0.3">
      <c r="A628" s="747" t="s">
        <v>579</v>
      </c>
      <c r="B628" s="748" t="s">
        <v>580</v>
      </c>
      <c r="C628" s="749" t="s">
        <v>598</v>
      </c>
      <c r="D628" s="750" t="s">
        <v>599</v>
      </c>
      <c r="E628" s="751">
        <v>50113001</v>
      </c>
      <c r="F628" s="750" t="s">
        <v>616</v>
      </c>
      <c r="G628" s="749" t="s">
        <v>617</v>
      </c>
      <c r="H628" s="749">
        <v>113703</v>
      </c>
      <c r="I628" s="749">
        <v>13703</v>
      </c>
      <c r="J628" s="749" t="s">
        <v>1029</v>
      </c>
      <c r="K628" s="749" t="s">
        <v>1030</v>
      </c>
      <c r="L628" s="752">
        <v>174.41000000000003</v>
      </c>
      <c r="M628" s="752">
        <v>1</v>
      </c>
      <c r="N628" s="753">
        <v>174.41000000000003</v>
      </c>
    </row>
    <row r="629" spans="1:14" ht="14.4" customHeight="1" x14ac:dyDescent="0.3">
      <c r="A629" s="747" t="s">
        <v>579</v>
      </c>
      <c r="B629" s="748" t="s">
        <v>580</v>
      </c>
      <c r="C629" s="749" t="s">
        <v>598</v>
      </c>
      <c r="D629" s="750" t="s">
        <v>599</v>
      </c>
      <c r="E629" s="751">
        <v>50113002</v>
      </c>
      <c r="F629" s="750" t="s">
        <v>1031</v>
      </c>
      <c r="G629" s="749" t="s">
        <v>617</v>
      </c>
      <c r="H629" s="749">
        <v>149415</v>
      </c>
      <c r="I629" s="749">
        <v>49415</v>
      </c>
      <c r="J629" s="749" t="s">
        <v>1034</v>
      </c>
      <c r="K629" s="749" t="s">
        <v>1035</v>
      </c>
      <c r="L629" s="752">
        <v>1680.58</v>
      </c>
      <c r="M629" s="752">
        <v>4</v>
      </c>
      <c r="N629" s="753">
        <v>6722.32</v>
      </c>
    </row>
    <row r="630" spans="1:14" ht="14.4" customHeight="1" x14ac:dyDescent="0.3">
      <c r="A630" s="747" t="s">
        <v>579</v>
      </c>
      <c r="B630" s="748" t="s">
        <v>580</v>
      </c>
      <c r="C630" s="749" t="s">
        <v>598</v>
      </c>
      <c r="D630" s="750" t="s">
        <v>599</v>
      </c>
      <c r="E630" s="751">
        <v>50113002</v>
      </c>
      <c r="F630" s="750" t="s">
        <v>1031</v>
      </c>
      <c r="G630" s="749" t="s">
        <v>617</v>
      </c>
      <c r="H630" s="749">
        <v>149409</v>
      </c>
      <c r="I630" s="749">
        <v>49409</v>
      </c>
      <c r="J630" s="749" t="s">
        <v>1036</v>
      </c>
      <c r="K630" s="749" t="s">
        <v>1035</v>
      </c>
      <c r="L630" s="752">
        <v>1329.46</v>
      </c>
      <c r="M630" s="752">
        <v>1</v>
      </c>
      <c r="N630" s="753">
        <v>1329.46</v>
      </c>
    </row>
    <row r="631" spans="1:14" ht="14.4" customHeight="1" x14ac:dyDescent="0.3">
      <c r="A631" s="747" t="s">
        <v>579</v>
      </c>
      <c r="B631" s="748" t="s">
        <v>580</v>
      </c>
      <c r="C631" s="749" t="s">
        <v>598</v>
      </c>
      <c r="D631" s="750" t="s">
        <v>599</v>
      </c>
      <c r="E631" s="751">
        <v>50113002</v>
      </c>
      <c r="F631" s="750" t="s">
        <v>1031</v>
      </c>
      <c r="G631" s="749" t="s">
        <v>617</v>
      </c>
      <c r="H631" s="749">
        <v>396914</v>
      </c>
      <c r="I631" s="749">
        <v>52301</v>
      </c>
      <c r="J631" s="749" t="s">
        <v>1450</v>
      </c>
      <c r="K631" s="749" t="s">
        <v>1033</v>
      </c>
      <c r="L631" s="752">
        <v>2221.34</v>
      </c>
      <c r="M631" s="752">
        <v>1</v>
      </c>
      <c r="N631" s="753">
        <v>2221.34</v>
      </c>
    </row>
    <row r="632" spans="1:14" ht="14.4" customHeight="1" x14ac:dyDescent="0.3">
      <c r="A632" s="747" t="s">
        <v>579</v>
      </c>
      <c r="B632" s="748" t="s">
        <v>580</v>
      </c>
      <c r="C632" s="749" t="s">
        <v>598</v>
      </c>
      <c r="D632" s="750" t="s">
        <v>599</v>
      </c>
      <c r="E632" s="751">
        <v>50113002</v>
      </c>
      <c r="F632" s="750" t="s">
        <v>1031</v>
      </c>
      <c r="G632" s="749" t="s">
        <v>617</v>
      </c>
      <c r="H632" s="749">
        <v>116337</v>
      </c>
      <c r="I632" s="749">
        <v>16337</v>
      </c>
      <c r="J632" s="749" t="s">
        <v>1037</v>
      </c>
      <c r="K632" s="749" t="s">
        <v>1038</v>
      </c>
      <c r="L632" s="752">
        <v>2062.5</v>
      </c>
      <c r="M632" s="752">
        <v>3</v>
      </c>
      <c r="N632" s="753">
        <v>6187.5</v>
      </c>
    </row>
    <row r="633" spans="1:14" ht="14.4" customHeight="1" x14ac:dyDescent="0.3">
      <c r="A633" s="747" t="s">
        <v>579</v>
      </c>
      <c r="B633" s="748" t="s">
        <v>580</v>
      </c>
      <c r="C633" s="749" t="s">
        <v>598</v>
      </c>
      <c r="D633" s="750" t="s">
        <v>599</v>
      </c>
      <c r="E633" s="751">
        <v>50113002</v>
      </c>
      <c r="F633" s="750" t="s">
        <v>1031</v>
      </c>
      <c r="G633" s="749" t="s">
        <v>617</v>
      </c>
      <c r="H633" s="749">
        <v>103513</v>
      </c>
      <c r="I633" s="749">
        <v>3513</v>
      </c>
      <c r="J633" s="749" t="s">
        <v>1040</v>
      </c>
      <c r="K633" s="749" t="s">
        <v>1041</v>
      </c>
      <c r="L633" s="752">
        <v>2228.8202633694827</v>
      </c>
      <c r="M633" s="752">
        <v>10</v>
      </c>
      <c r="N633" s="753">
        <v>22288.202633694826</v>
      </c>
    </row>
    <row r="634" spans="1:14" ht="14.4" customHeight="1" x14ac:dyDescent="0.3">
      <c r="A634" s="747" t="s">
        <v>579</v>
      </c>
      <c r="B634" s="748" t="s">
        <v>580</v>
      </c>
      <c r="C634" s="749" t="s">
        <v>598</v>
      </c>
      <c r="D634" s="750" t="s">
        <v>599</v>
      </c>
      <c r="E634" s="751">
        <v>50113002</v>
      </c>
      <c r="F634" s="750" t="s">
        <v>1031</v>
      </c>
      <c r="G634" s="749" t="s">
        <v>617</v>
      </c>
      <c r="H634" s="749">
        <v>195637</v>
      </c>
      <c r="I634" s="749">
        <v>95637</v>
      </c>
      <c r="J634" s="749" t="s">
        <v>1451</v>
      </c>
      <c r="K634" s="749" t="s">
        <v>1452</v>
      </c>
      <c r="L634" s="752">
        <v>3931.4</v>
      </c>
      <c r="M634" s="752">
        <v>1</v>
      </c>
      <c r="N634" s="753">
        <v>3931.4</v>
      </c>
    </row>
    <row r="635" spans="1:14" ht="14.4" customHeight="1" x14ac:dyDescent="0.3">
      <c r="A635" s="747" t="s">
        <v>579</v>
      </c>
      <c r="B635" s="748" t="s">
        <v>580</v>
      </c>
      <c r="C635" s="749" t="s">
        <v>598</v>
      </c>
      <c r="D635" s="750" t="s">
        <v>599</v>
      </c>
      <c r="E635" s="751">
        <v>50113002</v>
      </c>
      <c r="F635" s="750" t="s">
        <v>1031</v>
      </c>
      <c r="G635" s="749" t="s">
        <v>617</v>
      </c>
      <c r="H635" s="749">
        <v>103414</v>
      </c>
      <c r="I635" s="749">
        <v>3414</v>
      </c>
      <c r="J635" s="749" t="s">
        <v>1042</v>
      </c>
      <c r="K635" s="749" t="s">
        <v>1041</v>
      </c>
      <c r="L635" s="752">
        <v>2443.1899283456005</v>
      </c>
      <c r="M635" s="752">
        <v>54</v>
      </c>
      <c r="N635" s="753">
        <v>131932.25613066243</v>
      </c>
    </row>
    <row r="636" spans="1:14" ht="14.4" customHeight="1" x14ac:dyDescent="0.3">
      <c r="A636" s="747" t="s">
        <v>579</v>
      </c>
      <c r="B636" s="748" t="s">
        <v>580</v>
      </c>
      <c r="C636" s="749" t="s">
        <v>598</v>
      </c>
      <c r="D636" s="750" t="s">
        <v>599</v>
      </c>
      <c r="E636" s="751">
        <v>50113002</v>
      </c>
      <c r="F636" s="750" t="s">
        <v>1031</v>
      </c>
      <c r="G636" s="749" t="s">
        <v>617</v>
      </c>
      <c r="H636" s="749">
        <v>397302</v>
      </c>
      <c r="I636" s="749">
        <v>3290</v>
      </c>
      <c r="J636" s="749" t="s">
        <v>1042</v>
      </c>
      <c r="K636" s="749" t="s">
        <v>1043</v>
      </c>
      <c r="L636" s="752">
        <v>1285.9000000000001</v>
      </c>
      <c r="M636" s="752">
        <v>2</v>
      </c>
      <c r="N636" s="753">
        <v>2571.8000000000002</v>
      </c>
    </row>
    <row r="637" spans="1:14" ht="14.4" customHeight="1" x14ac:dyDescent="0.3">
      <c r="A637" s="747" t="s">
        <v>579</v>
      </c>
      <c r="B637" s="748" t="s">
        <v>580</v>
      </c>
      <c r="C637" s="749" t="s">
        <v>598</v>
      </c>
      <c r="D637" s="750" t="s">
        <v>599</v>
      </c>
      <c r="E637" s="751">
        <v>50113006</v>
      </c>
      <c r="F637" s="750" t="s">
        <v>1044</v>
      </c>
      <c r="G637" s="749" t="s">
        <v>628</v>
      </c>
      <c r="H637" s="749">
        <v>33833</v>
      </c>
      <c r="I637" s="749">
        <v>33833</v>
      </c>
      <c r="J637" s="749" t="s">
        <v>1045</v>
      </c>
      <c r="K637" s="749" t="s">
        <v>1046</v>
      </c>
      <c r="L637" s="752">
        <v>163.66999999999996</v>
      </c>
      <c r="M637" s="752">
        <v>8</v>
      </c>
      <c r="N637" s="753">
        <v>1309.3599999999997</v>
      </c>
    </row>
    <row r="638" spans="1:14" ht="14.4" customHeight="1" x14ac:dyDescent="0.3">
      <c r="A638" s="747" t="s">
        <v>579</v>
      </c>
      <c r="B638" s="748" t="s">
        <v>580</v>
      </c>
      <c r="C638" s="749" t="s">
        <v>598</v>
      </c>
      <c r="D638" s="750" t="s">
        <v>599</v>
      </c>
      <c r="E638" s="751">
        <v>50113006</v>
      </c>
      <c r="F638" s="750" t="s">
        <v>1044</v>
      </c>
      <c r="G638" s="749" t="s">
        <v>628</v>
      </c>
      <c r="H638" s="749">
        <v>133339</v>
      </c>
      <c r="I638" s="749">
        <v>33339</v>
      </c>
      <c r="J638" s="749" t="s">
        <v>1453</v>
      </c>
      <c r="K638" s="749" t="s">
        <v>1048</v>
      </c>
      <c r="L638" s="752">
        <v>40.92</v>
      </c>
      <c r="M638" s="752">
        <v>10</v>
      </c>
      <c r="N638" s="753">
        <v>409.20000000000005</v>
      </c>
    </row>
    <row r="639" spans="1:14" ht="14.4" customHeight="1" x14ac:dyDescent="0.3">
      <c r="A639" s="747" t="s">
        <v>579</v>
      </c>
      <c r="B639" s="748" t="s">
        <v>580</v>
      </c>
      <c r="C639" s="749" t="s">
        <v>598</v>
      </c>
      <c r="D639" s="750" t="s">
        <v>599</v>
      </c>
      <c r="E639" s="751">
        <v>50113006</v>
      </c>
      <c r="F639" s="750" t="s">
        <v>1044</v>
      </c>
      <c r="G639" s="749" t="s">
        <v>628</v>
      </c>
      <c r="H639" s="749">
        <v>133340</v>
      </c>
      <c r="I639" s="749">
        <v>33340</v>
      </c>
      <c r="J639" s="749" t="s">
        <v>1047</v>
      </c>
      <c r="K639" s="749" t="s">
        <v>1048</v>
      </c>
      <c r="L639" s="752">
        <v>40.92</v>
      </c>
      <c r="M639" s="752">
        <v>18</v>
      </c>
      <c r="N639" s="753">
        <v>736.56000000000006</v>
      </c>
    </row>
    <row r="640" spans="1:14" ht="14.4" customHeight="1" x14ac:dyDescent="0.3">
      <c r="A640" s="747" t="s">
        <v>579</v>
      </c>
      <c r="B640" s="748" t="s">
        <v>580</v>
      </c>
      <c r="C640" s="749" t="s">
        <v>598</v>
      </c>
      <c r="D640" s="750" t="s">
        <v>599</v>
      </c>
      <c r="E640" s="751">
        <v>50113006</v>
      </c>
      <c r="F640" s="750" t="s">
        <v>1044</v>
      </c>
      <c r="G640" s="749" t="s">
        <v>628</v>
      </c>
      <c r="H640" s="749">
        <v>217005</v>
      </c>
      <c r="I640" s="749">
        <v>217005</v>
      </c>
      <c r="J640" s="749" t="s">
        <v>1454</v>
      </c>
      <c r="K640" s="749" t="s">
        <v>1046</v>
      </c>
      <c r="L640" s="752">
        <v>142.99980362627656</v>
      </c>
      <c r="M640" s="752">
        <v>1</v>
      </c>
      <c r="N640" s="753">
        <v>142.99980362627656</v>
      </c>
    </row>
    <row r="641" spans="1:14" ht="14.4" customHeight="1" x14ac:dyDescent="0.3">
      <c r="A641" s="747" t="s">
        <v>579</v>
      </c>
      <c r="B641" s="748" t="s">
        <v>580</v>
      </c>
      <c r="C641" s="749" t="s">
        <v>598</v>
      </c>
      <c r="D641" s="750" t="s">
        <v>599</v>
      </c>
      <c r="E641" s="751">
        <v>50113006</v>
      </c>
      <c r="F641" s="750" t="s">
        <v>1044</v>
      </c>
      <c r="G641" s="749" t="s">
        <v>628</v>
      </c>
      <c r="H641" s="749">
        <v>217006</v>
      </c>
      <c r="I641" s="749">
        <v>217006</v>
      </c>
      <c r="J641" s="749" t="s">
        <v>1455</v>
      </c>
      <c r="K641" s="749" t="s">
        <v>1046</v>
      </c>
      <c r="L641" s="752">
        <v>142.99980362627656</v>
      </c>
      <c r="M641" s="752">
        <v>1</v>
      </c>
      <c r="N641" s="753">
        <v>142.99980362627656</v>
      </c>
    </row>
    <row r="642" spans="1:14" ht="14.4" customHeight="1" x14ac:dyDescent="0.3">
      <c r="A642" s="747" t="s">
        <v>579</v>
      </c>
      <c r="B642" s="748" t="s">
        <v>580</v>
      </c>
      <c r="C642" s="749" t="s">
        <v>598</v>
      </c>
      <c r="D642" s="750" t="s">
        <v>599</v>
      </c>
      <c r="E642" s="751">
        <v>50113006</v>
      </c>
      <c r="F642" s="750" t="s">
        <v>1044</v>
      </c>
      <c r="G642" s="749" t="s">
        <v>628</v>
      </c>
      <c r="H642" s="749">
        <v>33742</v>
      </c>
      <c r="I642" s="749">
        <v>33742</v>
      </c>
      <c r="J642" s="749" t="s">
        <v>1456</v>
      </c>
      <c r="K642" s="749" t="s">
        <v>1051</v>
      </c>
      <c r="L642" s="752">
        <v>131.25000000000003</v>
      </c>
      <c r="M642" s="752">
        <v>2</v>
      </c>
      <c r="N642" s="753">
        <v>262.50000000000006</v>
      </c>
    </row>
    <row r="643" spans="1:14" ht="14.4" customHeight="1" x14ac:dyDescent="0.3">
      <c r="A643" s="747" t="s">
        <v>579</v>
      </c>
      <c r="B643" s="748" t="s">
        <v>580</v>
      </c>
      <c r="C643" s="749" t="s">
        <v>598</v>
      </c>
      <c r="D643" s="750" t="s">
        <v>599</v>
      </c>
      <c r="E643" s="751">
        <v>50113006</v>
      </c>
      <c r="F643" s="750" t="s">
        <v>1044</v>
      </c>
      <c r="G643" s="749" t="s">
        <v>628</v>
      </c>
      <c r="H643" s="749">
        <v>846763</v>
      </c>
      <c r="I643" s="749">
        <v>33419</v>
      </c>
      <c r="J643" s="749" t="s">
        <v>1053</v>
      </c>
      <c r="K643" s="749" t="s">
        <v>1051</v>
      </c>
      <c r="L643" s="752">
        <v>135.6</v>
      </c>
      <c r="M643" s="752">
        <v>2</v>
      </c>
      <c r="N643" s="753">
        <v>271.2</v>
      </c>
    </row>
    <row r="644" spans="1:14" ht="14.4" customHeight="1" x14ac:dyDescent="0.3">
      <c r="A644" s="747" t="s">
        <v>579</v>
      </c>
      <c r="B644" s="748" t="s">
        <v>580</v>
      </c>
      <c r="C644" s="749" t="s">
        <v>598</v>
      </c>
      <c r="D644" s="750" t="s">
        <v>599</v>
      </c>
      <c r="E644" s="751">
        <v>50113006</v>
      </c>
      <c r="F644" s="750" t="s">
        <v>1044</v>
      </c>
      <c r="G644" s="749" t="s">
        <v>628</v>
      </c>
      <c r="H644" s="749">
        <v>846764</v>
      </c>
      <c r="I644" s="749">
        <v>33418</v>
      </c>
      <c r="J644" s="749" t="s">
        <v>1457</v>
      </c>
      <c r="K644" s="749" t="s">
        <v>1051</v>
      </c>
      <c r="L644" s="752">
        <v>135.60000000000002</v>
      </c>
      <c r="M644" s="752">
        <v>8</v>
      </c>
      <c r="N644" s="753">
        <v>1084.8000000000002</v>
      </c>
    </row>
    <row r="645" spans="1:14" ht="14.4" customHeight="1" x14ac:dyDescent="0.3">
      <c r="A645" s="747" t="s">
        <v>579</v>
      </c>
      <c r="B645" s="748" t="s">
        <v>580</v>
      </c>
      <c r="C645" s="749" t="s">
        <v>598</v>
      </c>
      <c r="D645" s="750" t="s">
        <v>599</v>
      </c>
      <c r="E645" s="751">
        <v>50113006</v>
      </c>
      <c r="F645" s="750" t="s">
        <v>1044</v>
      </c>
      <c r="G645" s="749" t="s">
        <v>628</v>
      </c>
      <c r="H645" s="749">
        <v>33865</v>
      </c>
      <c r="I645" s="749">
        <v>33865</v>
      </c>
      <c r="J645" s="749" t="s">
        <v>1458</v>
      </c>
      <c r="K645" s="749" t="s">
        <v>1051</v>
      </c>
      <c r="L645" s="752">
        <v>135.59999999999997</v>
      </c>
      <c r="M645" s="752">
        <v>4</v>
      </c>
      <c r="N645" s="753">
        <v>542.39999999999986</v>
      </c>
    </row>
    <row r="646" spans="1:14" ht="14.4" customHeight="1" x14ac:dyDescent="0.3">
      <c r="A646" s="747" t="s">
        <v>579</v>
      </c>
      <c r="B646" s="748" t="s">
        <v>580</v>
      </c>
      <c r="C646" s="749" t="s">
        <v>598</v>
      </c>
      <c r="D646" s="750" t="s">
        <v>599</v>
      </c>
      <c r="E646" s="751">
        <v>50113006</v>
      </c>
      <c r="F646" s="750" t="s">
        <v>1044</v>
      </c>
      <c r="G646" s="749" t="s">
        <v>628</v>
      </c>
      <c r="H646" s="749">
        <v>33866</v>
      </c>
      <c r="I646" s="749">
        <v>33866</v>
      </c>
      <c r="J646" s="749" t="s">
        <v>1055</v>
      </c>
      <c r="K646" s="749" t="s">
        <v>1051</v>
      </c>
      <c r="L646" s="752">
        <v>135.59999999999997</v>
      </c>
      <c r="M646" s="752">
        <v>2</v>
      </c>
      <c r="N646" s="753">
        <v>271.19999999999993</v>
      </c>
    </row>
    <row r="647" spans="1:14" ht="14.4" customHeight="1" x14ac:dyDescent="0.3">
      <c r="A647" s="747" t="s">
        <v>579</v>
      </c>
      <c r="B647" s="748" t="s">
        <v>580</v>
      </c>
      <c r="C647" s="749" t="s">
        <v>598</v>
      </c>
      <c r="D647" s="750" t="s">
        <v>599</v>
      </c>
      <c r="E647" s="751">
        <v>50113006</v>
      </c>
      <c r="F647" s="750" t="s">
        <v>1044</v>
      </c>
      <c r="G647" s="749" t="s">
        <v>628</v>
      </c>
      <c r="H647" s="749">
        <v>846766</v>
      </c>
      <c r="I647" s="749">
        <v>33420</v>
      </c>
      <c r="J647" s="749" t="s">
        <v>1056</v>
      </c>
      <c r="K647" s="749" t="s">
        <v>1051</v>
      </c>
      <c r="L647" s="752">
        <v>135.99249999999998</v>
      </c>
      <c r="M647" s="752">
        <v>16</v>
      </c>
      <c r="N647" s="753">
        <v>2175.8799999999997</v>
      </c>
    </row>
    <row r="648" spans="1:14" ht="14.4" customHeight="1" x14ac:dyDescent="0.3">
      <c r="A648" s="747" t="s">
        <v>579</v>
      </c>
      <c r="B648" s="748" t="s">
        <v>580</v>
      </c>
      <c r="C648" s="749" t="s">
        <v>598</v>
      </c>
      <c r="D648" s="750" t="s">
        <v>599</v>
      </c>
      <c r="E648" s="751">
        <v>50113006</v>
      </c>
      <c r="F648" s="750" t="s">
        <v>1044</v>
      </c>
      <c r="G648" s="749" t="s">
        <v>628</v>
      </c>
      <c r="H648" s="749">
        <v>987792</v>
      </c>
      <c r="I648" s="749">
        <v>33749</v>
      </c>
      <c r="J648" s="749" t="s">
        <v>1459</v>
      </c>
      <c r="K648" s="749" t="s">
        <v>1058</v>
      </c>
      <c r="L648" s="752">
        <v>111.94999999999997</v>
      </c>
      <c r="M648" s="752">
        <v>1</v>
      </c>
      <c r="N648" s="753">
        <v>111.94999999999997</v>
      </c>
    </row>
    <row r="649" spans="1:14" ht="14.4" customHeight="1" x14ac:dyDescent="0.3">
      <c r="A649" s="747" t="s">
        <v>579</v>
      </c>
      <c r="B649" s="748" t="s">
        <v>580</v>
      </c>
      <c r="C649" s="749" t="s">
        <v>598</v>
      </c>
      <c r="D649" s="750" t="s">
        <v>599</v>
      </c>
      <c r="E649" s="751">
        <v>50113006</v>
      </c>
      <c r="F649" s="750" t="s">
        <v>1044</v>
      </c>
      <c r="G649" s="749" t="s">
        <v>628</v>
      </c>
      <c r="H649" s="749">
        <v>33751</v>
      </c>
      <c r="I649" s="749">
        <v>33751</v>
      </c>
      <c r="J649" s="749" t="s">
        <v>1057</v>
      </c>
      <c r="K649" s="749" t="s">
        <v>1058</v>
      </c>
      <c r="L649" s="752">
        <v>111.94999999999999</v>
      </c>
      <c r="M649" s="752">
        <v>2</v>
      </c>
      <c r="N649" s="753">
        <v>223.89999999999998</v>
      </c>
    </row>
    <row r="650" spans="1:14" ht="14.4" customHeight="1" x14ac:dyDescent="0.3">
      <c r="A650" s="747" t="s">
        <v>579</v>
      </c>
      <c r="B650" s="748" t="s">
        <v>580</v>
      </c>
      <c r="C650" s="749" t="s">
        <v>598</v>
      </c>
      <c r="D650" s="750" t="s">
        <v>599</v>
      </c>
      <c r="E650" s="751">
        <v>50113006</v>
      </c>
      <c r="F650" s="750" t="s">
        <v>1044</v>
      </c>
      <c r="G650" s="749" t="s">
        <v>628</v>
      </c>
      <c r="H650" s="749">
        <v>395579</v>
      </c>
      <c r="I650" s="749">
        <v>33752</v>
      </c>
      <c r="J650" s="749" t="s">
        <v>1059</v>
      </c>
      <c r="K650" s="749" t="s">
        <v>1060</v>
      </c>
      <c r="L650" s="752">
        <v>111.95000000000002</v>
      </c>
      <c r="M650" s="752">
        <v>4</v>
      </c>
      <c r="N650" s="753">
        <v>447.80000000000007</v>
      </c>
    </row>
    <row r="651" spans="1:14" ht="14.4" customHeight="1" x14ac:dyDescent="0.3">
      <c r="A651" s="747" t="s">
        <v>579</v>
      </c>
      <c r="B651" s="748" t="s">
        <v>580</v>
      </c>
      <c r="C651" s="749" t="s">
        <v>598</v>
      </c>
      <c r="D651" s="750" t="s">
        <v>599</v>
      </c>
      <c r="E651" s="751">
        <v>50113006</v>
      </c>
      <c r="F651" s="750" t="s">
        <v>1044</v>
      </c>
      <c r="G651" s="749" t="s">
        <v>628</v>
      </c>
      <c r="H651" s="749">
        <v>33750</v>
      </c>
      <c r="I651" s="749">
        <v>33750</v>
      </c>
      <c r="J651" s="749" t="s">
        <v>1061</v>
      </c>
      <c r="K651" s="749" t="s">
        <v>1058</v>
      </c>
      <c r="L651" s="752">
        <v>111.95000000000005</v>
      </c>
      <c r="M651" s="752">
        <v>1</v>
      </c>
      <c r="N651" s="753">
        <v>111.95000000000005</v>
      </c>
    </row>
    <row r="652" spans="1:14" ht="14.4" customHeight="1" x14ac:dyDescent="0.3">
      <c r="A652" s="747" t="s">
        <v>579</v>
      </c>
      <c r="B652" s="748" t="s">
        <v>580</v>
      </c>
      <c r="C652" s="749" t="s">
        <v>598</v>
      </c>
      <c r="D652" s="750" t="s">
        <v>599</v>
      </c>
      <c r="E652" s="751">
        <v>50113006</v>
      </c>
      <c r="F652" s="750" t="s">
        <v>1044</v>
      </c>
      <c r="G652" s="749" t="s">
        <v>628</v>
      </c>
      <c r="H652" s="749">
        <v>33848</v>
      </c>
      <c r="I652" s="749">
        <v>33848</v>
      </c>
      <c r="J652" s="749" t="s">
        <v>1460</v>
      </c>
      <c r="K652" s="749" t="s">
        <v>1046</v>
      </c>
      <c r="L652" s="752">
        <v>122.69000000000003</v>
      </c>
      <c r="M652" s="752">
        <v>1</v>
      </c>
      <c r="N652" s="753">
        <v>122.69000000000003</v>
      </c>
    </row>
    <row r="653" spans="1:14" ht="14.4" customHeight="1" x14ac:dyDescent="0.3">
      <c r="A653" s="747" t="s">
        <v>579</v>
      </c>
      <c r="B653" s="748" t="s">
        <v>580</v>
      </c>
      <c r="C653" s="749" t="s">
        <v>598</v>
      </c>
      <c r="D653" s="750" t="s">
        <v>599</v>
      </c>
      <c r="E653" s="751">
        <v>50113006</v>
      </c>
      <c r="F653" s="750" t="s">
        <v>1044</v>
      </c>
      <c r="G653" s="749" t="s">
        <v>628</v>
      </c>
      <c r="H653" s="749">
        <v>990352</v>
      </c>
      <c r="I653" s="749">
        <v>33935</v>
      </c>
      <c r="J653" s="749" t="s">
        <v>1461</v>
      </c>
      <c r="K653" s="749" t="s">
        <v>1048</v>
      </c>
      <c r="L653" s="752">
        <v>30.67</v>
      </c>
      <c r="M653" s="752">
        <v>26</v>
      </c>
      <c r="N653" s="753">
        <v>797.42000000000007</v>
      </c>
    </row>
    <row r="654" spans="1:14" ht="14.4" customHeight="1" x14ac:dyDescent="0.3">
      <c r="A654" s="747" t="s">
        <v>579</v>
      </c>
      <c r="B654" s="748" t="s">
        <v>580</v>
      </c>
      <c r="C654" s="749" t="s">
        <v>598</v>
      </c>
      <c r="D654" s="750" t="s">
        <v>599</v>
      </c>
      <c r="E654" s="751">
        <v>50113006</v>
      </c>
      <c r="F654" s="750" t="s">
        <v>1044</v>
      </c>
      <c r="G654" s="749" t="s">
        <v>628</v>
      </c>
      <c r="H654" s="749">
        <v>33847</v>
      </c>
      <c r="I654" s="749">
        <v>33847</v>
      </c>
      <c r="J654" s="749" t="s">
        <v>1462</v>
      </c>
      <c r="K654" s="749" t="s">
        <v>1046</v>
      </c>
      <c r="L654" s="752">
        <v>122.68999999999998</v>
      </c>
      <c r="M654" s="752">
        <v>5</v>
      </c>
      <c r="N654" s="753">
        <v>613.44999999999993</v>
      </c>
    </row>
    <row r="655" spans="1:14" ht="14.4" customHeight="1" x14ac:dyDescent="0.3">
      <c r="A655" s="747" t="s">
        <v>579</v>
      </c>
      <c r="B655" s="748" t="s">
        <v>580</v>
      </c>
      <c r="C655" s="749" t="s">
        <v>598</v>
      </c>
      <c r="D655" s="750" t="s">
        <v>599</v>
      </c>
      <c r="E655" s="751">
        <v>50113006</v>
      </c>
      <c r="F655" s="750" t="s">
        <v>1044</v>
      </c>
      <c r="G655" s="749" t="s">
        <v>617</v>
      </c>
      <c r="H655" s="749">
        <v>217054</v>
      </c>
      <c r="I655" s="749">
        <v>217054</v>
      </c>
      <c r="J655" s="749" t="s">
        <v>1064</v>
      </c>
      <c r="K655" s="749" t="s">
        <v>1066</v>
      </c>
      <c r="L655" s="752">
        <v>1109.04</v>
      </c>
      <c r="M655" s="752">
        <v>5</v>
      </c>
      <c r="N655" s="753">
        <v>5545.2</v>
      </c>
    </row>
    <row r="656" spans="1:14" ht="14.4" customHeight="1" x14ac:dyDescent="0.3">
      <c r="A656" s="747" t="s">
        <v>579</v>
      </c>
      <c r="B656" s="748" t="s">
        <v>580</v>
      </c>
      <c r="C656" s="749" t="s">
        <v>598</v>
      </c>
      <c r="D656" s="750" t="s">
        <v>599</v>
      </c>
      <c r="E656" s="751">
        <v>50113006</v>
      </c>
      <c r="F656" s="750" t="s">
        <v>1044</v>
      </c>
      <c r="G656" s="749" t="s">
        <v>628</v>
      </c>
      <c r="H656" s="749">
        <v>33527</v>
      </c>
      <c r="I656" s="749">
        <v>33527</v>
      </c>
      <c r="J656" s="749" t="s">
        <v>1064</v>
      </c>
      <c r="K656" s="749" t="s">
        <v>1065</v>
      </c>
      <c r="L656" s="752">
        <v>54.38000000000001</v>
      </c>
      <c r="M656" s="752">
        <v>15</v>
      </c>
      <c r="N656" s="753">
        <v>815.70000000000016</v>
      </c>
    </row>
    <row r="657" spans="1:14" ht="14.4" customHeight="1" x14ac:dyDescent="0.3">
      <c r="A657" s="747" t="s">
        <v>579</v>
      </c>
      <c r="B657" s="748" t="s">
        <v>580</v>
      </c>
      <c r="C657" s="749" t="s">
        <v>598</v>
      </c>
      <c r="D657" s="750" t="s">
        <v>599</v>
      </c>
      <c r="E657" s="751">
        <v>50113006</v>
      </c>
      <c r="F657" s="750" t="s">
        <v>1044</v>
      </c>
      <c r="G657" s="749" t="s">
        <v>628</v>
      </c>
      <c r="H657" s="749">
        <v>848207</v>
      </c>
      <c r="I657" s="749">
        <v>33422</v>
      </c>
      <c r="J657" s="749" t="s">
        <v>1463</v>
      </c>
      <c r="K657" s="749" t="s">
        <v>1464</v>
      </c>
      <c r="L657" s="752">
        <v>164.43</v>
      </c>
      <c r="M657" s="752">
        <v>3</v>
      </c>
      <c r="N657" s="753">
        <v>493.29</v>
      </c>
    </row>
    <row r="658" spans="1:14" ht="14.4" customHeight="1" x14ac:dyDescent="0.3">
      <c r="A658" s="747" t="s">
        <v>579</v>
      </c>
      <c r="B658" s="748" t="s">
        <v>580</v>
      </c>
      <c r="C658" s="749" t="s">
        <v>598</v>
      </c>
      <c r="D658" s="750" t="s">
        <v>599</v>
      </c>
      <c r="E658" s="751">
        <v>50113006</v>
      </c>
      <c r="F658" s="750" t="s">
        <v>1044</v>
      </c>
      <c r="G658" s="749" t="s">
        <v>628</v>
      </c>
      <c r="H658" s="749">
        <v>133220</v>
      </c>
      <c r="I658" s="749">
        <v>33220</v>
      </c>
      <c r="J658" s="749" t="s">
        <v>1465</v>
      </c>
      <c r="K658" s="749" t="s">
        <v>1466</v>
      </c>
      <c r="L658" s="752">
        <v>196.2</v>
      </c>
      <c r="M658" s="752">
        <v>1</v>
      </c>
      <c r="N658" s="753">
        <v>196.2</v>
      </c>
    </row>
    <row r="659" spans="1:14" ht="14.4" customHeight="1" x14ac:dyDescent="0.3">
      <c r="A659" s="747" t="s">
        <v>579</v>
      </c>
      <c r="B659" s="748" t="s">
        <v>580</v>
      </c>
      <c r="C659" s="749" t="s">
        <v>598</v>
      </c>
      <c r="D659" s="750" t="s">
        <v>599</v>
      </c>
      <c r="E659" s="751">
        <v>50113008</v>
      </c>
      <c r="F659" s="750" t="s">
        <v>1071</v>
      </c>
      <c r="G659" s="749"/>
      <c r="H659" s="749"/>
      <c r="I659" s="749">
        <v>138455</v>
      </c>
      <c r="J659" s="749" t="s">
        <v>1467</v>
      </c>
      <c r="K659" s="749" t="s">
        <v>1468</v>
      </c>
      <c r="L659" s="752">
        <v>1287</v>
      </c>
      <c r="M659" s="752">
        <v>8</v>
      </c>
      <c r="N659" s="753">
        <v>10296</v>
      </c>
    </row>
    <row r="660" spans="1:14" ht="14.4" customHeight="1" x14ac:dyDescent="0.3">
      <c r="A660" s="747" t="s">
        <v>579</v>
      </c>
      <c r="B660" s="748" t="s">
        <v>580</v>
      </c>
      <c r="C660" s="749" t="s">
        <v>598</v>
      </c>
      <c r="D660" s="750" t="s">
        <v>599</v>
      </c>
      <c r="E660" s="751">
        <v>50113008</v>
      </c>
      <c r="F660" s="750" t="s">
        <v>1071</v>
      </c>
      <c r="G660" s="749"/>
      <c r="H660" s="749"/>
      <c r="I660" s="749">
        <v>129056</v>
      </c>
      <c r="J660" s="749" t="s">
        <v>1072</v>
      </c>
      <c r="K660" s="749" t="s">
        <v>1073</v>
      </c>
      <c r="L660" s="752">
        <v>2945.800048828125</v>
      </c>
      <c r="M660" s="752">
        <v>4</v>
      </c>
      <c r="N660" s="753">
        <v>11783.2001953125</v>
      </c>
    </row>
    <row r="661" spans="1:14" ht="14.4" customHeight="1" x14ac:dyDescent="0.3">
      <c r="A661" s="747" t="s">
        <v>579</v>
      </c>
      <c r="B661" s="748" t="s">
        <v>580</v>
      </c>
      <c r="C661" s="749" t="s">
        <v>598</v>
      </c>
      <c r="D661" s="750" t="s">
        <v>599</v>
      </c>
      <c r="E661" s="751">
        <v>50113008</v>
      </c>
      <c r="F661" s="750" t="s">
        <v>1071</v>
      </c>
      <c r="G661" s="749"/>
      <c r="H661" s="749"/>
      <c r="I661" s="749">
        <v>62464</v>
      </c>
      <c r="J661" s="749" t="s">
        <v>1469</v>
      </c>
      <c r="K661" s="749" t="s">
        <v>1470</v>
      </c>
      <c r="L661" s="752">
        <v>9157.759765625</v>
      </c>
      <c r="M661" s="752">
        <v>6</v>
      </c>
      <c r="N661" s="753">
        <v>54946.55859375</v>
      </c>
    </row>
    <row r="662" spans="1:14" ht="14.4" customHeight="1" x14ac:dyDescent="0.3">
      <c r="A662" s="747" t="s">
        <v>579</v>
      </c>
      <c r="B662" s="748" t="s">
        <v>580</v>
      </c>
      <c r="C662" s="749" t="s">
        <v>598</v>
      </c>
      <c r="D662" s="750" t="s">
        <v>599</v>
      </c>
      <c r="E662" s="751">
        <v>50113008</v>
      </c>
      <c r="F662" s="750" t="s">
        <v>1071</v>
      </c>
      <c r="G662" s="749"/>
      <c r="H662" s="749"/>
      <c r="I662" s="749">
        <v>104051</v>
      </c>
      <c r="J662" s="749" t="s">
        <v>1471</v>
      </c>
      <c r="K662" s="749" t="s">
        <v>1468</v>
      </c>
      <c r="L662" s="752">
        <v>1291.4000244140625</v>
      </c>
      <c r="M662" s="752">
        <v>2</v>
      </c>
      <c r="N662" s="753">
        <v>2582.800048828125</v>
      </c>
    </row>
    <row r="663" spans="1:14" ht="14.4" customHeight="1" x14ac:dyDescent="0.3">
      <c r="A663" s="747" t="s">
        <v>579</v>
      </c>
      <c r="B663" s="748" t="s">
        <v>580</v>
      </c>
      <c r="C663" s="749" t="s">
        <v>598</v>
      </c>
      <c r="D663" s="750" t="s">
        <v>599</v>
      </c>
      <c r="E663" s="751">
        <v>50113008</v>
      </c>
      <c r="F663" s="750" t="s">
        <v>1071</v>
      </c>
      <c r="G663" s="749"/>
      <c r="H663" s="749"/>
      <c r="I663" s="749">
        <v>6480</v>
      </c>
      <c r="J663" s="749" t="s">
        <v>1074</v>
      </c>
      <c r="K663" s="749" t="s">
        <v>1075</v>
      </c>
      <c r="L663" s="752">
        <v>4305.3999511718748</v>
      </c>
      <c r="M663" s="752">
        <v>10</v>
      </c>
      <c r="N663" s="753">
        <v>43053.99951171875</v>
      </c>
    </row>
    <row r="664" spans="1:14" ht="14.4" customHeight="1" x14ac:dyDescent="0.3">
      <c r="A664" s="747" t="s">
        <v>579</v>
      </c>
      <c r="B664" s="748" t="s">
        <v>580</v>
      </c>
      <c r="C664" s="749" t="s">
        <v>598</v>
      </c>
      <c r="D664" s="750" t="s">
        <v>599</v>
      </c>
      <c r="E664" s="751">
        <v>50113011</v>
      </c>
      <c r="F664" s="750" t="s">
        <v>1472</v>
      </c>
      <c r="G664" s="749"/>
      <c r="H664" s="749"/>
      <c r="I664" s="749">
        <v>173181</v>
      </c>
      <c r="J664" s="749" t="s">
        <v>1473</v>
      </c>
      <c r="K664" s="749" t="s">
        <v>1474</v>
      </c>
      <c r="L664" s="752">
        <v>8505.2001953125</v>
      </c>
      <c r="M664" s="752">
        <v>3</v>
      </c>
      <c r="N664" s="753">
        <v>25515.6005859375</v>
      </c>
    </row>
    <row r="665" spans="1:14" ht="14.4" customHeight="1" x14ac:dyDescent="0.3">
      <c r="A665" s="747" t="s">
        <v>579</v>
      </c>
      <c r="B665" s="748" t="s">
        <v>580</v>
      </c>
      <c r="C665" s="749" t="s">
        <v>598</v>
      </c>
      <c r="D665" s="750" t="s">
        <v>599</v>
      </c>
      <c r="E665" s="751">
        <v>50113011</v>
      </c>
      <c r="F665" s="750" t="s">
        <v>1472</v>
      </c>
      <c r="G665" s="749"/>
      <c r="H665" s="749"/>
      <c r="I665" s="749">
        <v>173183</v>
      </c>
      <c r="J665" s="749" t="s">
        <v>1475</v>
      </c>
      <c r="K665" s="749" t="s">
        <v>1476</v>
      </c>
      <c r="L665" s="752">
        <v>4252.60009765625</v>
      </c>
      <c r="M665" s="752">
        <v>5</v>
      </c>
      <c r="N665" s="753">
        <v>21263.00048828125</v>
      </c>
    </row>
    <row r="666" spans="1:14" ht="14.4" customHeight="1" x14ac:dyDescent="0.3">
      <c r="A666" s="747" t="s">
        <v>579</v>
      </c>
      <c r="B666" s="748" t="s">
        <v>580</v>
      </c>
      <c r="C666" s="749" t="s">
        <v>598</v>
      </c>
      <c r="D666" s="750" t="s">
        <v>599</v>
      </c>
      <c r="E666" s="751">
        <v>50113011</v>
      </c>
      <c r="F666" s="750" t="s">
        <v>1472</v>
      </c>
      <c r="G666" s="749"/>
      <c r="H666" s="749"/>
      <c r="I666" s="749">
        <v>203319</v>
      </c>
      <c r="J666" s="749" t="s">
        <v>1475</v>
      </c>
      <c r="K666" s="749" t="s">
        <v>1476</v>
      </c>
      <c r="L666" s="752">
        <v>4252.6000366210937</v>
      </c>
      <c r="M666" s="752">
        <v>8</v>
      </c>
      <c r="N666" s="753">
        <v>34020.80029296875</v>
      </c>
    </row>
    <row r="667" spans="1:14" ht="14.4" customHeight="1" x14ac:dyDescent="0.3">
      <c r="A667" s="747" t="s">
        <v>579</v>
      </c>
      <c r="B667" s="748" t="s">
        <v>580</v>
      </c>
      <c r="C667" s="749" t="s">
        <v>598</v>
      </c>
      <c r="D667" s="750" t="s">
        <v>599</v>
      </c>
      <c r="E667" s="751">
        <v>50113013</v>
      </c>
      <c r="F667" s="750" t="s">
        <v>1076</v>
      </c>
      <c r="G667" s="749" t="s">
        <v>617</v>
      </c>
      <c r="H667" s="749">
        <v>194156</v>
      </c>
      <c r="I667" s="749">
        <v>94156</v>
      </c>
      <c r="J667" s="749" t="s">
        <v>1077</v>
      </c>
      <c r="K667" s="749" t="s">
        <v>1477</v>
      </c>
      <c r="L667" s="752">
        <v>119.05</v>
      </c>
      <c r="M667" s="752">
        <v>2</v>
      </c>
      <c r="N667" s="753">
        <v>238.1</v>
      </c>
    </row>
    <row r="668" spans="1:14" ht="14.4" customHeight="1" x14ac:dyDescent="0.3">
      <c r="A668" s="747" t="s">
        <v>579</v>
      </c>
      <c r="B668" s="748" t="s">
        <v>580</v>
      </c>
      <c r="C668" s="749" t="s">
        <v>598</v>
      </c>
      <c r="D668" s="750" t="s">
        <v>599</v>
      </c>
      <c r="E668" s="751">
        <v>50113013</v>
      </c>
      <c r="F668" s="750" t="s">
        <v>1076</v>
      </c>
      <c r="G668" s="749" t="s">
        <v>628</v>
      </c>
      <c r="H668" s="749">
        <v>194155</v>
      </c>
      <c r="I668" s="749">
        <v>94155</v>
      </c>
      <c r="J668" s="749" t="s">
        <v>1077</v>
      </c>
      <c r="K668" s="749" t="s">
        <v>1078</v>
      </c>
      <c r="L668" s="752">
        <v>321.90404582114161</v>
      </c>
      <c r="M668" s="752">
        <v>17.900000000000002</v>
      </c>
      <c r="N668" s="753">
        <v>5762.0824201984351</v>
      </c>
    </row>
    <row r="669" spans="1:14" ht="14.4" customHeight="1" x14ac:dyDescent="0.3">
      <c r="A669" s="747" t="s">
        <v>579</v>
      </c>
      <c r="B669" s="748" t="s">
        <v>580</v>
      </c>
      <c r="C669" s="749" t="s">
        <v>598</v>
      </c>
      <c r="D669" s="750" t="s">
        <v>599</v>
      </c>
      <c r="E669" s="751">
        <v>50113013</v>
      </c>
      <c r="F669" s="750" t="s">
        <v>1076</v>
      </c>
      <c r="G669" s="749" t="s">
        <v>617</v>
      </c>
      <c r="H669" s="749">
        <v>183821</v>
      </c>
      <c r="I669" s="749">
        <v>183821</v>
      </c>
      <c r="J669" s="749" t="s">
        <v>1478</v>
      </c>
      <c r="K669" s="749" t="s">
        <v>1479</v>
      </c>
      <c r="L669" s="752">
        <v>71.849999999999994</v>
      </c>
      <c r="M669" s="752">
        <v>4</v>
      </c>
      <c r="N669" s="753">
        <v>287.39999999999998</v>
      </c>
    </row>
    <row r="670" spans="1:14" ht="14.4" customHeight="1" x14ac:dyDescent="0.3">
      <c r="A670" s="747" t="s">
        <v>579</v>
      </c>
      <c r="B670" s="748" t="s">
        <v>580</v>
      </c>
      <c r="C670" s="749" t="s">
        <v>598</v>
      </c>
      <c r="D670" s="750" t="s">
        <v>599</v>
      </c>
      <c r="E670" s="751">
        <v>50113013</v>
      </c>
      <c r="F670" s="750" t="s">
        <v>1076</v>
      </c>
      <c r="G670" s="749" t="s">
        <v>628</v>
      </c>
      <c r="H670" s="749">
        <v>195147</v>
      </c>
      <c r="I670" s="749">
        <v>195147</v>
      </c>
      <c r="J670" s="749" t="s">
        <v>1079</v>
      </c>
      <c r="K670" s="749" t="s">
        <v>1080</v>
      </c>
      <c r="L670" s="752">
        <v>562.67413043478257</v>
      </c>
      <c r="M670" s="752">
        <v>9.1999999999999993</v>
      </c>
      <c r="N670" s="753">
        <v>5176.601999999999</v>
      </c>
    </row>
    <row r="671" spans="1:14" ht="14.4" customHeight="1" x14ac:dyDescent="0.3">
      <c r="A671" s="747" t="s">
        <v>579</v>
      </c>
      <c r="B671" s="748" t="s">
        <v>580</v>
      </c>
      <c r="C671" s="749" t="s">
        <v>598</v>
      </c>
      <c r="D671" s="750" t="s">
        <v>599</v>
      </c>
      <c r="E671" s="751">
        <v>50113013</v>
      </c>
      <c r="F671" s="750" t="s">
        <v>1076</v>
      </c>
      <c r="G671" s="749" t="s">
        <v>617</v>
      </c>
      <c r="H671" s="749">
        <v>172972</v>
      </c>
      <c r="I671" s="749">
        <v>72972</v>
      </c>
      <c r="J671" s="749" t="s">
        <v>1085</v>
      </c>
      <c r="K671" s="749" t="s">
        <v>1086</v>
      </c>
      <c r="L671" s="752">
        <v>181.61137664086166</v>
      </c>
      <c r="M671" s="752">
        <v>594.20000000000289</v>
      </c>
      <c r="N671" s="753">
        <v>107913.48000000052</v>
      </c>
    </row>
    <row r="672" spans="1:14" ht="14.4" customHeight="1" x14ac:dyDescent="0.3">
      <c r="A672" s="747" t="s">
        <v>579</v>
      </c>
      <c r="B672" s="748" t="s">
        <v>580</v>
      </c>
      <c r="C672" s="749" t="s">
        <v>598</v>
      </c>
      <c r="D672" s="750" t="s">
        <v>599</v>
      </c>
      <c r="E672" s="751">
        <v>50113013</v>
      </c>
      <c r="F672" s="750" t="s">
        <v>1076</v>
      </c>
      <c r="G672" s="749" t="s">
        <v>617</v>
      </c>
      <c r="H672" s="749">
        <v>398111</v>
      </c>
      <c r="I672" s="749">
        <v>132654</v>
      </c>
      <c r="J672" s="749" t="s">
        <v>1087</v>
      </c>
      <c r="K672" s="749" t="s">
        <v>1088</v>
      </c>
      <c r="L672" s="752">
        <v>111.49000000000001</v>
      </c>
      <c r="M672" s="752">
        <v>3</v>
      </c>
      <c r="N672" s="753">
        <v>334.47</v>
      </c>
    </row>
    <row r="673" spans="1:14" ht="14.4" customHeight="1" x14ac:dyDescent="0.3">
      <c r="A673" s="747" t="s">
        <v>579</v>
      </c>
      <c r="B673" s="748" t="s">
        <v>580</v>
      </c>
      <c r="C673" s="749" t="s">
        <v>598</v>
      </c>
      <c r="D673" s="750" t="s">
        <v>599</v>
      </c>
      <c r="E673" s="751">
        <v>50113013</v>
      </c>
      <c r="F673" s="750" t="s">
        <v>1076</v>
      </c>
      <c r="G673" s="749" t="s">
        <v>628</v>
      </c>
      <c r="H673" s="749">
        <v>105951</v>
      </c>
      <c r="I673" s="749">
        <v>5951</v>
      </c>
      <c r="J673" s="749" t="s">
        <v>1087</v>
      </c>
      <c r="K673" s="749" t="s">
        <v>1088</v>
      </c>
      <c r="L673" s="752">
        <v>114.80430771482006</v>
      </c>
      <c r="M673" s="752">
        <v>27</v>
      </c>
      <c r="N673" s="753">
        <v>3099.7163083001415</v>
      </c>
    </row>
    <row r="674" spans="1:14" ht="14.4" customHeight="1" x14ac:dyDescent="0.3">
      <c r="A674" s="747" t="s">
        <v>579</v>
      </c>
      <c r="B674" s="748" t="s">
        <v>580</v>
      </c>
      <c r="C674" s="749" t="s">
        <v>598</v>
      </c>
      <c r="D674" s="750" t="s">
        <v>599</v>
      </c>
      <c r="E674" s="751">
        <v>50113013</v>
      </c>
      <c r="F674" s="750" t="s">
        <v>1076</v>
      </c>
      <c r="G674" s="749" t="s">
        <v>628</v>
      </c>
      <c r="H674" s="749">
        <v>183817</v>
      </c>
      <c r="I674" s="749">
        <v>183817</v>
      </c>
      <c r="J674" s="749" t="s">
        <v>1089</v>
      </c>
      <c r="K674" s="749" t="s">
        <v>1090</v>
      </c>
      <c r="L674" s="752">
        <v>932.21497777777756</v>
      </c>
      <c r="M674" s="752">
        <v>45</v>
      </c>
      <c r="N674" s="753">
        <v>41949.673999999992</v>
      </c>
    </row>
    <row r="675" spans="1:14" ht="14.4" customHeight="1" x14ac:dyDescent="0.3">
      <c r="A675" s="747" t="s">
        <v>579</v>
      </c>
      <c r="B675" s="748" t="s">
        <v>580</v>
      </c>
      <c r="C675" s="749" t="s">
        <v>598</v>
      </c>
      <c r="D675" s="750" t="s">
        <v>599</v>
      </c>
      <c r="E675" s="751">
        <v>50113013</v>
      </c>
      <c r="F675" s="750" t="s">
        <v>1076</v>
      </c>
      <c r="G675" s="749" t="s">
        <v>617</v>
      </c>
      <c r="H675" s="749">
        <v>164831</v>
      </c>
      <c r="I675" s="749">
        <v>64831</v>
      </c>
      <c r="J675" s="749" t="s">
        <v>1091</v>
      </c>
      <c r="K675" s="749" t="s">
        <v>1092</v>
      </c>
      <c r="L675" s="752">
        <v>198.88</v>
      </c>
      <c r="M675" s="752">
        <v>4</v>
      </c>
      <c r="N675" s="753">
        <v>795.52</v>
      </c>
    </row>
    <row r="676" spans="1:14" ht="14.4" customHeight="1" x14ac:dyDescent="0.3">
      <c r="A676" s="747" t="s">
        <v>579</v>
      </c>
      <c r="B676" s="748" t="s">
        <v>580</v>
      </c>
      <c r="C676" s="749" t="s">
        <v>598</v>
      </c>
      <c r="D676" s="750" t="s">
        <v>599</v>
      </c>
      <c r="E676" s="751">
        <v>50113013</v>
      </c>
      <c r="F676" s="750" t="s">
        <v>1076</v>
      </c>
      <c r="G676" s="749" t="s">
        <v>617</v>
      </c>
      <c r="H676" s="749">
        <v>183926</v>
      </c>
      <c r="I676" s="749">
        <v>183926</v>
      </c>
      <c r="J676" s="749" t="s">
        <v>1093</v>
      </c>
      <c r="K676" s="749" t="s">
        <v>1090</v>
      </c>
      <c r="L676" s="752">
        <v>140.69037494504511</v>
      </c>
      <c r="M676" s="752">
        <v>91.899999999999594</v>
      </c>
      <c r="N676" s="753">
        <v>12929.445457449589</v>
      </c>
    </row>
    <row r="677" spans="1:14" ht="14.4" customHeight="1" x14ac:dyDescent="0.3">
      <c r="A677" s="747" t="s">
        <v>579</v>
      </c>
      <c r="B677" s="748" t="s">
        <v>580</v>
      </c>
      <c r="C677" s="749" t="s">
        <v>598</v>
      </c>
      <c r="D677" s="750" t="s">
        <v>599</v>
      </c>
      <c r="E677" s="751">
        <v>50113013</v>
      </c>
      <c r="F677" s="750" t="s">
        <v>1076</v>
      </c>
      <c r="G677" s="749" t="s">
        <v>617</v>
      </c>
      <c r="H677" s="749">
        <v>117171</v>
      </c>
      <c r="I677" s="749">
        <v>17171</v>
      </c>
      <c r="J677" s="749" t="s">
        <v>1480</v>
      </c>
      <c r="K677" s="749" t="s">
        <v>813</v>
      </c>
      <c r="L677" s="752">
        <v>73.44</v>
      </c>
      <c r="M677" s="752">
        <v>2</v>
      </c>
      <c r="N677" s="753">
        <v>146.88</v>
      </c>
    </row>
    <row r="678" spans="1:14" ht="14.4" customHeight="1" x14ac:dyDescent="0.3">
      <c r="A678" s="747" t="s">
        <v>579</v>
      </c>
      <c r="B678" s="748" t="s">
        <v>580</v>
      </c>
      <c r="C678" s="749" t="s">
        <v>598</v>
      </c>
      <c r="D678" s="750" t="s">
        <v>599</v>
      </c>
      <c r="E678" s="751">
        <v>50113013</v>
      </c>
      <c r="F678" s="750" t="s">
        <v>1076</v>
      </c>
      <c r="G678" s="749" t="s">
        <v>628</v>
      </c>
      <c r="H678" s="749">
        <v>111706</v>
      </c>
      <c r="I678" s="749">
        <v>11706</v>
      </c>
      <c r="J678" s="749" t="s">
        <v>1096</v>
      </c>
      <c r="K678" s="749" t="s">
        <v>1097</v>
      </c>
      <c r="L678" s="752">
        <v>229.52</v>
      </c>
      <c r="M678" s="752">
        <v>3</v>
      </c>
      <c r="N678" s="753">
        <v>688.56000000000006</v>
      </c>
    </row>
    <row r="679" spans="1:14" ht="14.4" customHeight="1" x14ac:dyDescent="0.3">
      <c r="A679" s="747" t="s">
        <v>579</v>
      </c>
      <c r="B679" s="748" t="s">
        <v>580</v>
      </c>
      <c r="C679" s="749" t="s">
        <v>598</v>
      </c>
      <c r="D679" s="750" t="s">
        <v>599</v>
      </c>
      <c r="E679" s="751">
        <v>50113013</v>
      </c>
      <c r="F679" s="750" t="s">
        <v>1076</v>
      </c>
      <c r="G679" s="749" t="s">
        <v>617</v>
      </c>
      <c r="H679" s="749">
        <v>131654</v>
      </c>
      <c r="I679" s="749">
        <v>131654</v>
      </c>
      <c r="J679" s="749" t="s">
        <v>1100</v>
      </c>
      <c r="K679" s="749" t="s">
        <v>1101</v>
      </c>
      <c r="L679" s="752">
        <v>264</v>
      </c>
      <c r="M679" s="752">
        <v>5.3</v>
      </c>
      <c r="N679" s="753">
        <v>1399.2</v>
      </c>
    </row>
    <row r="680" spans="1:14" ht="14.4" customHeight="1" x14ac:dyDescent="0.3">
      <c r="A680" s="747" t="s">
        <v>579</v>
      </c>
      <c r="B680" s="748" t="s">
        <v>580</v>
      </c>
      <c r="C680" s="749" t="s">
        <v>598</v>
      </c>
      <c r="D680" s="750" t="s">
        <v>599</v>
      </c>
      <c r="E680" s="751">
        <v>50113013</v>
      </c>
      <c r="F680" s="750" t="s">
        <v>1076</v>
      </c>
      <c r="G680" s="749" t="s">
        <v>617</v>
      </c>
      <c r="H680" s="749">
        <v>131656</v>
      </c>
      <c r="I680" s="749">
        <v>131656</v>
      </c>
      <c r="J680" s="749" t="s">
        <v>1102</v>
      </c>
      <c r="K680" s="749" t="s">
        <v>1103</v>
      </c>
      <c r="L680" s="752">
        <v>517</v>
      </c>
      <c r="M680" s="752">
        <v>2</v>
      </c>
      <c r="N680" s="753">
        <v>1034</v>
      </c>
    </row>
    <row r="681" spans="1:14" ht="14.4" customHeight="1" x14ac:dyDescent="0.3">
      <c r="A681" s="747" t="s">
        <v>579</v>
      </c>
      <c r="B681" s="748" t="s">
        <v>580</v>
      </c>
      <c r="C681" s="749" t="s">
        <v>598</v>
      </c>
      <c r="D681" s="750" t="s">
        <v>599</v>
      </c>
      <c r="E681" s="751">
        <v>50113013</v>
      </c>
      <c r="F681" s="750" t="s">
        <v>1076</v>
      </c>
      <c r="G681" s="749" t="s">
        <v>617</v>
      </c>
      <c r="H681" s="749">
        <v>151458</v>
      </c>
      <c r="I681" s="749">
        <v>151458</v>
      </c>
      <c r="J681" s="749" t="s">
        <v>1104</v>
      </c>
      <c r="K681" s="749" t="s">
        <v>1105</v>
      </c>
      <c r="L681" s="752">
        <v>217.8</v>
      </c>
      <c r="M681" s="752">
        <v>2</v>
      </c>
      <c r="N681" s="753">
        <v>435.6</v>
      </c>
    </row>
    <row r="682" spans="1:14" ht="14.4" customHeight="1" x14ac:dyDescent="0.3">
      <c r="A682" s="747" t="s">
        <v>579</v>
      </c>
      <c r="B682" s="748" t="s">
        <v>580</v>
      </c>
      <c r="C682" s="749" t="s">
        <v>598</v>
      </c>
      <c r="D682" s="750" t="s">
        <v>599</v>
      </c>
      <c r="E682" s="751">
        <v>50113013</v>
      </c>
      <c r="F682" s="750" t="s">
        <v>1076</v>
      </c>
      <c r="G682" s="749" t="s">
        <v>617</v>
      </c>
      <c r="H682" s="749">
        <v>108606</v>
      </c>
      <c r="I682" s="749">
        <v>108606</v>
      </c>
      <c r="J682" s="749" t="s">
        <v>1481</v>
      </c>
      <c r="K682" s="749" t="s">
        <v>1482</v>
      </c>
      <c r="L682" s="752">
        <v>73.22</v>
      </c>
      <c r="M682" s="752">
        <v>2</v>
      </c>
      <c r="N682" s="753">
        <v>146.44</v>
      </c>
    </row>
    <row r="683" spans="1:14" ht="14.4" customHeight="1" x14ac:dyDescent="0.3">
      <c r="A683" s="747" t="s">
        <v>579</v>
      </c>
      <c r="B683" s="748" t="s">
        <v>580</v>
      </c>
      <c r="C683" s="749" t="s">
        <v>598</v>
      </c>
      <c r="D683" s="750" t="s">
        <v>599</v>
      </c>
      <c r="E683" s="751">
        <v>50113013</v>
      </c>
      <c r="F683" s="750" t="s">
        <v>1076</v>
      </c>
      <c r="G683" s="749" t="s">
        <v>617</v>
      </c>
      <c r="H683" s="749">
        <v>115653</v>
      </c>
      <c r="I683" s="749">
        <v>15653</v>
      </c>
      <c r="J683" s="749" t="s">
        <v>1483</v>
      </c>
      <c r="K683" s="749" t="s">
        <v>1484</v>
      </c>
      <c r="L683" s="752">
        <v>37.57</v>
      </c>
      <c r="M683" s="752">
        <v>1</v>
      </c>
      <c r="N683" s="753">
        <v>37.57</v>
      </c>
    </row>
    <row r="684" spans="1:14" ht="14.4" customHeight="1" x14ac:dyDescent="0.3">
      <c r="A684" s="747" t="s">
        <v>579</v>
      </c>
      <c r="B684" s="748" t="s">
        <v>580</v>
      </c>
      <c r="C684" s="749" t="s">
        <v>598</v>
      </c>
      <c r="D684" s="750" t="s">
        <v>599</v>
      </c>
      <c r="E684" s="751">
        <v>50113013</v>
      </c>
      <c r="F684" s="750" t="s">
        <v>1076</v>
      </c>
      <c r="G684" s="749" t="s">
        <v>617</v>
      </c>
      <c r="H684" s="749">
        <v>115658</v>
      </c>
      <c r="I684" s="749">
        <v>15658</v>
      </c>
      <c r="J684" s="749" t="s">
        <v>1106</v>
      </c>
      <c r="K684" s="749" t="s">
        <v>1107</v>
      </c>
      <c r="L684" s="752">
        <v>58.720000000000006</v>
      </c>
      <c r="M684" s="752">
        <v>7</v>
      </c>
      <c r="N684" s="753">
        <v>411.04</v>
      </c>
    </row>
    <row r="685" spans="1:14" ht="14.4" customHeight="1" x14ac:dyDescent="0.3">
      <c r="A685" s="747" t="s">
        <v>579</v>
      </c>
      <c r="B685" s="748" t="s">
        <v>580</v>
      </c>
      <c r="C685" s="749" t="s">
        <v>598</v>
      </c>
      <c r="D685" s="750" t="s">
        <v>599</v>
      </c>
      <c r="E685" s="751">
        <v>50113013</v>
      </c>
      <c r="F685" s="750" t="s">
        <v>1076</v>
      </c>
      <c r="G685" s="749" t="s">
        <v>617</v>
      </c>
      <c r="H685" s="749">
        <v>196039</v>
      </c>
      <c r="I685" s="749">
        <v>96039</v>
      </c>
      <c r="J685" s="749" t="s">
        <v>1108</v>
      </c>
      <c r="K685" s="749" t="s">
        <v>1109</v>
      </c>
      <c r="L685" s="752">
        <v>83.46</v>
      </c>
      <c r="M685" s="752">
        <v>1</v>
      </c>
      <c r="N685" s="753">
        <v>83.46</v>
      </c>
    </row>
    <row r="686" spans="1:14" ht="14.4" customHeight="1" x14ac:dyDescent="0.3">
      <c r="A686" s="747" t="s">
        <v>579</v>
      </c>
      <c r="B686" s="748" t="s">
        <v>580</v>
      </c>
      <c r="C686" s="749" t="s">
        <v>598</v>
      </c>
      <c r="D686" s="750" t="s">
        <v>599</v>
      </c>
      <c r="E686" s="751">
        <v>50113013</v>
      </c>
      <c r="F686" s="750" t="s">
        <v>1076</v>
      </c>
      <c r="G686" s="749" t="s">
        <v>617</v>
      </c>
      <c r="H686" s="749">
        <v>162187</v>
      </c>
      <c r="I686" s="749">
        <v>162187</v>
      </c>
      <c r="J686" s="749" t="s">
        <v>1110</v>
      </c>
      <c r="K686" s="749" t="s">
        <v>1111</v>
      </c>
      <c r="L686" s="752">
        <v>286</v>
      </c>
      <c r="M686" s="752">
        <v>22.400000000000002</v>
      </c>
      <c r="N686" s="753">
        <v>6406.4000000000005</v>
      </c>
    </row>
    <row r="687" spans="1:14" ht="14.4" customHeight="1" x14ac:dyDescent="0.3">
      <c r="A687" s="747" t="s">
        <v>579</v>
      </c>
      <c r="B687" s="748" t="s">
        <v>580</v>
      </c>
      <c r="C687" s="749" t="s">
        <v>598</v>
      </c>
      <c r="D687" s="750" t="s">
        <v>599</v>
      </c>
      <c r="E687" s="751">
        <v>50113013</v>
      </c>
      <c r="F687" s="750" t="s">
        <v>1076</v>
      </c>
      <c r="G687" s="749" t="s">
        <v>628</v>
      </c>
      <c r="H687" s="749">
        <v>849655</v>
      </c>
      <c r="I687" s="749">
        <v>129836</v>
      </c>
      <c r="J687" s="749" t="s">
        <v>1112</v>
      </c>
      <c r="K687" s="749" t="s">
        <v>1113</v>
      </c>
      <c r="L687" s="752">
        <v>263.41869918699177</v>
      </c>
      <c r="M687" s="752">
        <v>12.300000000000002</v>
      </c>
      <c r="N687" s="753">
        <v>3240.0499999999993</v>
      </c>
    </row>
    <row r="688" spans="1:14" ht="14.4" customHeight="1" x14ac:dyDescent="0.3">
      <c r="A688" s="747" t="s">
        <v>579</v>
      </c>
      <c r="B688" s="748" t="s">
        <v>580</v>
      </c>
      <c r="C688" s="749" t="s">
        <v>598</v>
      </c>
      <c r="D688" s="750" t="s">
        <v>599</v>
      </c>
      <c r="E688" s="751">
        <v>50113013</v>
      </c>
      <c r="F688" s="750" t="s">
        <v>1076</v>
      </c>
      <c r="G688" s="749" t="s">
        <v>628</v>
      </c>
      <c r="H688" s="749">
        <v>849887</v>
      </c>
      <c r="I688" s="749">
        <v>129834</v>
      </c>
      <c r="J688" s="749" t="s">
        <v>1485</v>
      </c>
      <c r="K688" s="749" t="s">
        <v>581</v>
      </c>
      <c r="L688" s="752">
        <v>154.52380952380952</v>
      </c>
      <c r="M688" s="752">
        <v>8.4</v>
      </c>
      <c r="N688" s="753">
        <v>1298</v>
      </c>
    </row>
    <row r="689" spans="1:14" ht="14.4" customHeight="1" x14ac:dyDescent="0.3">
      <c r="A689" s="747" t="s">
        <v>579</v>
      </c>
      <c r="B689" s="748" t="s">
        <v>580</v>
      </c>
      <c r="C689" s="749" t="s">
        <v>598</v>
      </c>
      <c r="D689" s="750" t="s">
        <v>599</v>
      </c>
      <c r="E689" s="751">
        <v>50113013</v>
      </c>
      <c r="F689" s="750" t="s">
        <v>1076</v>
      </c>
      <c r="G689" s="749" t="s">
        <v>617</v>
      </c>
      <c r="H689" s="749">
        <v>218400</v>
      </c>
      <c r="I689" s="749">
        <v>218400</v>
      </c>
      <c r="J689" s="749" t="s">
        <v>1486</v>
      </c>
      <c r="K689" s="749" t="s">
        <v>1487</v>
      </c>
      <c r="L689" s="752">
        <v>605.31499999999994</v>
      </c>
      <c r="M689" s="752">
        <v>4</v>
      </c>
      <c r="N689" s="753">
        <v>2421.2599999999998</v>
      </c>
    </row>
    <row r="690" spans="1:14" ht="14.4" customHeight="1" x14ac:dyDescent="0.3">
      <c r="A690" s="747" t="s">
        <v>579</v>
      </c>
      <c r="B690" s="748" t="s">
        <v>580</v>
      </c>
      <c r="C690" s="749" t="s">
        <v>598</v>
      </c>
      <c r="D690" s="750" t="s">
        <v>599</v>
      </c>
      <c r="E690" s="751">
        <v>50113013</v>
      </c>
      <c r="F690" s="750" t="s">
        <v>1076</v>
      </c>
      <c r="G690" s="749" t="s">
        <v>617</v>
      </c>
      <c r="H690" s="749">
        <v>844576</v>
      </c>
      <c r="I690" s="749">
        <v>100339</v>
      </c>
      <c r="J690" s="749" t="s">
        <v>1488</v>
      </c>
      <c r="K690" s="749" t="s">
        <v>1489</v>
      </c>
      <c r="L690" s="752">
        <v>97.61</v>
      </c>
      <c r="M690" s="752">
        <v>4</v>
      </c>
      <c r="N690" s="753">
        <v>390.44</v>
      </c>
    </row>
    <row r="691" spans="1:14" ht="14.4" customHeight="1" x14ac:dyDescent="0.3">
      <c r="A691" s="747" t="s">
        <v>579</v>
      </c>
      <c r="B691" s="748" t="s">
        <v>580</v>
      </c>
      <c r="C691" s="749" t="s">
        <v>598</v>
      </c>
      <c r="D691" s="750" t="s">
        <v>599</v>
      </c>
      <c r="E691" s="751">
        <v>50113013</v>
      </c>
      <c r="F691" s="750" t="s">
        <v>1076</v>
      </c>
      <c r="G691" s="749" t="s">
        <v>617</v>
      </c>
      <c r="H691" s="749">
        <v>101066</v>
      </c>
      <c r="I691" s="749">
        <v>1066</v>
      </c>
      <c r="J691" s="749" t="s">
        <v>1116</v>
      </c>
      <c r="K691" s="749" t="s">
        <v>1118</v>
      </c>
      <c r="L691" s="752">
        <v>50.91272727272726</v>
      </c>
      <c r="M691" s="752">
        <v>44</v>
      </c>
      <c r="N691" s="753">
        <v>2240.1599999999994</v>
      </c>
    </row>
    <row r="692" spans="1:14" ht="14.4" customHeight="1" x14ac:dyDescent="0.3">
      <c r="A692" s="747" t="s">
        <v>579</v>
      </c>
      <c r="B692" s="748" t="s">
        <v>580</v>
      </c>
      <c r="C692" s="749" t="s">
        <v>598</v>
      </c>
      <c r="D692" s="750" t="s">
        <v>599</v>
      </c>
      <c r="E692" s="751">
        <v>50113013</v>
      </c>
      <c r="F692" s="750" t="s">
        <v>1076</v>
      </c>
      <c r="G692" s="749" t="s">
        <v>617</v>
      </c>
      <c r="H692" s="749">
        <v>188746</v>
      </c>
      <c r="I692" s="749">
        <v>88746</v>
      </c>
      <c r="J692" s="749" t="s">
        <v>1490</v>
      </c>
      <c r="K692" s="749" t="s">
        <v>1491</v>
      </c>
      <c r="L692" s="752">
        <v>52.214999999999996</v>
      </c>
      <c r="M692" s="752">
        <v>2</v>
      </c>
      <c r="N692" s="753">
        <v>104.42999999999999</v>
      </c>
    </row>
    <row r="693" spans="1:14" ht="14.4" customHeight="1" x14ac:dyDescent="0.3">
      <c r="A693" s="747" t="s">
        <v>579</v>
      </c>
      <c r="B693" s="748" t="s">
        <v>580</v>
      </c>
      <c r="C693" s="749" t="s">
        <v>598</v>
      </c>
      <c r="D693" s="750" t="s">
        <v>599</v>
      </c>
      <c r="E693" s="751">
        <v>50113013</v>
      </c>
      <c r="F693" s="750" t="s">
        <v>1076</v>
      </c>
      <c r="G693" s="749" t="s">
        <v>617</v>
      </c>
      <c r="H693" s="749">
        <v>207280</v>
      </c>
      <c r="I693" s="749">
        <v>207280</v>
      </c>
      <c r="J693" s="749" t="s">
        <v>1119</v>
      </c>
      <c r="K693" s="749" t="s">
        <v>1120</v>
      </c>
      <c r="L693" s="752">
        <v>90.22</v>
      </c>
      <c r="M693" s="752">
        <v>1</v>
      </c>
      <c r="N693" s="753">
        <v>90.22</v>
      </c>
    </row>
    <row r="694" spans="1:14" ht="14.4" customHeight="1" x14ac:dyDescent="0.3">
      <c r="A694" s="747" t="s">
        <v>579</v>
      </c>
      <c r="B694" s="748" t="s">
        <v>580</v>
      </c>
      <c r="C694" s="749" t="s">
        <v>598</v>
      </c>
      <c r="D694" s="750" t="s">
        <v>599</v>
      </c>
      <c r="E694" s="751">
        <v>50113013</v>
      </c>
      <c r="F694" s="750" t="s">
        <v>1076</v>
      </c>
      <c r="G694" s="749" t="s">
        <v>617</v>
      </c>
      <c r="H694" s="749">
        <v>847476</v>
      </c>
      <c r="I694" s="749">
        <v>112782</v>
      </c>
      <c r="J694" s="749" t="s">
        <v>1123</v>
      </c>
      <c r="K694" s="749" t="s">
        <v>1124</v>
      </c>
      <c r="L694" s="752">
        <v>672.65788356164421</v>
      </c>
      <c r="M694" s="752">
        <v>14.599999999999994</v>
      </c>
      <c r="N694" s="753">
        <v>9820.8051000000014</v>
      </c>
    </row>
    <row r="695" spans="1:14" ht="14.4" customHeight="1" x14ac:dyDescent="0.3">
      <c r="A695" s="747" t="s">
        <v>579</v>
      </c>
      <c r="B695" s="748" t="s">
        <v>580</v>
      </c>
      <c r="C695" s="749" t="s">
        <v>598</v>
      </c>
      <c r="D695" s="750" t="s">
        <v>599</v>
      </c>
      <c r="E695" s="751">
        <v>50113013</v>
      </c>
      <c r="F695" s="750" t="s">
        <v>1076</v>
      </c>
      <c r="G695" s="749" t="s">
        <v>617</v>
      </c>
      <c r="H695" s="749">
        <v>96414</v>
      </c>
      <c r="I695" s="749">
        <v>96414</v>
      </c>
      <c r="J695" s="749" t="s">
        <v>1125</v>
      </c>
      <c r="K695" s="749" t="s">
        <v>1126</v>
      </c>
      <c r="L695" s="752">
        <v>57.989999999999988</v>
      </c>
      <c r="M695" s="752">
        <v>3</v>
      </c>
      <c r="N695" s="753">
        <v>173.96999999999997</v>
      </c>
    </row>
    <row r="696" spans="1:14" ht="14.4" customHeight="1" x14ac:dyDescent="0.3">
      <c r="A696" s="747" t="s">
        <v>579</v>
      </c>
      <c r="B696" s="748" t="s">
        <v>580</v>
      </c>
      <c r="C696" s="749" t="s">
        <v>598</v>
      </c>
      <c r="D696" s="750" t="s">
        <v>599</v>
      </c>
      <c r="E696" s="751">
        <v>50113013</v>
      </c>
      <c r="F696" s="750" t="s">
        <v>1076</v>
      </c>
      <c r="G696" s="749" t="s">
        <v>617</v>
      </c>
      <c r="H696" s="749">
        <v>114877</v>
      </c>
      <c r="I696" s="749">
        <v>14877</v>
      </c>
      <c r="J696" s="749" t="s">
        <v>1492</v>
      </c>
      <c r="K696" s="749" t="s">
        <v>1493</v>
      </c>
      <c r="L696" s="752">
        <v>236.56000000000003</v>
      </c>
      <c r="M696" s="752">
        <v>3</v>
      </c>
      <c r="N696" s="753">
        <v>709.68000000000006</v>
      </c>
    </row>
    <row r="697" spans="1:14" ht="14.4" customHeight="1" x14ac:dyDescent="0.3">
      <c r="A697" s="747" t="s">
        <v>579</v>
      </c>
      <c r="B697" s="748" t="s">
        <v>580</v>
      </c>
      <c r="C697" s="749" t="s">
        <v>598</v>
      </c>
      <c r="D697" s="750" t="s">
        <v>599</v>
      </c>
      <c r="E697" s="751">
        <v>50113013</v>
      </c>
      <c r="F697" s="750" t="s">
        <v>1076</v>
      </c>
      <c r="G697" s="749" t="s">
        <v>617</v>
      </c>
      <c r="H697" s="749">
        <v>216199</v>
      </c>
      <c r="I697" s="749">
        <v>216199</v>
      </c>
      <c r="J697" s="749" t="s">
        <v>1127</v>
      </c>
      <c r="K697" s="749" t="s">
        <v>1128</v>
      </c>
      <c r="L697" s="752">
        <v>99.91</v>
      </c>
      <c r="M697" s="752">
        <v>2</v>
      </c>
      <c r="N697" s="753">
        <v>199.82</v>
      </c>
    </row>
    <row r="698" spans="1:14" ht="14.4" customHeight="1" x14ac:dyDescent="0.3">
      <c r="A698" s="747" t="s">
        <v>579</v>
      </c>
      <c r="B698" s="748" t="s">
        <v>580</v>
      </c>
      <c r="C698" s="749" t="s">
        <v>598</v>
      </c>
      <c r="D698" s="750" t="s">
        <v>599</v>
      </c>
      <c r="E698" s="751">
        <v>50113013</v>
      </c>
      <c r="F698" s="750" t="s">
        <v>1076</v>
      </c>
      <c r="G698" s="749" t="s">
        <v>617</v>
      </c>
      <c r="H698" s="749">
        <v>216183</v>
      </c>
      <c r="I698" s="749">
        <v>216183</v>
      </c>
      <c r="J698" s="749" t="s">
        <v>1129</v>
      </c>
      <c r="K698" s="749" t="s">
        <v>1130</v>
      </c>
      <c r="L698" s="752">
        <v>251.16</v>
      </c>
      <c r="M698" s="752">
        <v>20</v>
      </c>
      <c r="N698" s="753">
        <v>5023.2</v>
      </c>
    </row>
    <row r="699" spans="1:14" ht="14.4" customHeight="1" x14ac:dyDescent="0.3">
      <c r="A699" s="747" t="s">
        <v>579</v>
      </c>
      <c r="B699" s="748" t="s">
        <v>580</v>
      </c>
      <c r="C699" s="749" t="s">
        <v>598</v>
      </c>
      <c r="D699" s="750" t="s">
        <v>599</v>
      </c>
      <c r="E699" s="751">
        <v>50113013</v>
      </c>
      <c r="F699" s="750" t="s">
        <v>1076</v>
      </c>
      <c r="G699" s="749" t="s">
        <v>628</v>
      </c>
      <c r="H699" s="749">
        <v>197699</v>
      </c>
      <c r="I699" s="749">
        <v>197699</v>
      </c>
      <c r="J699" s="749" t="s">
        <v>1494</v>
      </c>
      <c r="K699" s="749" t="s">
        <v>1495</v>
      </c>
      <c r="L699" s="752">
        <v>6649.829999999999</v>
      </c>
      <c r="M699" s="752">
        <v>2</v>
      </c>
      <c r="N699" s="753">
        <v>13299.659999999998</v>
      </c>
    </row>
    <row r="700" spans="1:14" ht="14.4" customHeight="1" x14ac:dyDescent="0.3">
      <c r="A700" s="747" t="s">
        <v>579</v>
      </c>
      <c r="B700" s="748" t="s">
        <v>580</v>
      </c>
      <c r="C700" s="749" t="s">
        <v>598</v>
      </c>
      <c r="D700" s="750" t="s">
        <v>599</v>
      </c>
      <c r="E700" s="751">
        <v>50113013</v>
      </c>
      <c r="F700" s="750" t="s">
        <v>1076</v>
      </c>
      <c r="G700" s="749" t="s">
        <v>617</v>
      </c>
      <c r="H700" s="749">
        <v>192490</v>
      </c>
      <c r="I700" s="749">
        <v>92490</v>
      </c>
      <c r="J700" s="749" t="s">
        <v>1496</v>
      </c>
      <c r="K700" s="749" t="s">
        <v>1497</v>
      </c>
      <c r="L700" s="752">
        <v>122.01000000000003</v>
      </c>
      <c r="M700" s="752">
        <v>1</v>
      </c>
      <c r="N700" s="753">
        <v>122.01000000000003</v>
      </c>
    </row>
    <row r="701" spans="1:14" ht="14.4" customHeight="1" x14ac:dyDescent="0.3">
      <c r="A701" s="747" t="s">
        <v>579</v>
      </c>
      <c r="B701" s="748" t="s">
        <v>580</v>
      </c>
      <c r="C701" s="749" t="s">
        <v>598</v>
      </c>
      <c r="D701" s="750" t="s">
        <v>599</v>
      </c>
      <c r="E701" s="751">
        <v>50113013</v>
      </c>
      <c r="F701" s="750" t="s">
        <v>1076</v>
      </c>
      <c r="G701" s="749" t="s">
        <v>581</v>
      </c>
      <c r="H701" s="749">
        <v>156835</v>
      </c>
      <c r="I701" s="749">
        <v>156835</v>
      </c>
      <c r="J701" s="749" t="s">
        <v>1498</v>
      </c>
      <c r="K701" s="749" t="s">
        <v>1499</v>
      </c>
      <c r="L701" s="752">
        <v>1116.5</v>
      </c>
      <c r="M701" s="752">
        <v>2</v>
      </c>
      <c r="N701" s="753">
        <v>2233</v>
      </c>
    </row>
    <row r="702" spans="1:14" ht="14.4" customHeight="1" x14ac:dyDescent="0.3">
      <c r="A702" s="747" t="s">
        <v>579</v>
      </c>
      <c r="B702" s="748" t="s">
        <v>580</v>
      </c>
      <c r="C702" s="749" t="s">
        <v>598</v>
      </c>
      <c r="D702" s="750" t="s">
        <v>599</v>
      </c>
      <c r="E702" s="751">
        <v>50113013</v>
      </c>
      <c r="F702" s="750" t="s">
        <v>1076</v>
      </c>
      <c r="G702" s="749" t="s">
        <v>628</v>
      </c>
      <c r="H702" s="749">
        <v>111592</v>
      </c>
      <c r="I702" s="749">
        <v>11592</v>
      </c>
      <c r="J702" s="749" t="s">
        <v>1500</v>
      </c>
      <c r="K702" s="749" t="s">
        <v>1501</v>
      </c>
      <c r="L702" s="752">
        <v>382.44</v>
      </c>
      <c r="M702" s="752">
        <v>2</v>
      </c>
      <c r="N702" s="753">
        <v>764.88</v>
      </c>
    </row>
    <row r="703" spans="1:14" ht="14.4" customHeight="1" x14ac:dyDescent="0.3">
      <c r="A703" s="747" t="s">
        <v>579</v>
      </c>
      <c r="B703" s="748" t="s">
        <v>580</v>
      </c>
      <c r="C703" s="749" t="s">
        <v>598</v>
      </c>
      <c r="D703" s="750" t="s">
        <v>599</v>
      </c>
      <c r="E703" s="751">
        <v>50113013</v>
      </c>
      <c r="F703" s="750" t="s">
        <v>1076</v>
      </c>
      <c r="G703" s="749" t="s">
        <v>628</v>
      </c>
      <c r="H703" s="749">
        <v>197000</v>
      </c>
      <c r="I703" s="749">
        <v>97000</v>
      </c>
      <c r="J703" s="749" t="s">
        <v>1131</v>
      </c>
      <c r="K703" s="749" t="s">
        <v>1132</v>
      </c>
      <c r="L703" s="752">
        <v>23.107996986568065</v>
      </c>
      <c r="M703" s="752">
        <v>700</v>
      </c>
      <c r="N703" s="753">
        <v>16175.597890597646</v>
      </c>
    </row>
    <row r="704" spans="1:14" ht="14.4" customHeight="1" x14ac:dyDescent="0.3">
      <c r="A704" s="747" t="s">
        <v>579</v>
      </c>
      <c r="B704" s="748" t="s">
        <v>580</v>
      </c>
      <c r="C704" s="749" t="s">
        <v>598</v>
      </c>
      <c r="D704" s="750" t="s">
        <v>599</v>
      </c>
      <c r="E704" s="751">
        <v>50113013</v>
      </c>
      <c r="F704" s="750" t="s">
        <v>1076</v>
      </c>
      <c r="G704" s="749" t="s">
        <v>617</v>
      </c>
      <c r="H704" s="749">
        <v>202740</v>
      </c>
      <c r="I704" s="749">
        <v>202740</v>
      </c>
      <c r="J704" s="749" t="s">
        <v>1502</v>
      </c>
      <c r="K704" s="749" t="s">
        <v>1503</v>
      </c>
      <c r="L704" s="752">
        <v>391.1400000000001</v>
      </c>
      <c r="M704" s="752">
        <v>2</v>
      </c>
      <c r="N704" s="753">
        <v>782.2800000000002</v>
      </c>
    </row>
    <row r="705" spans="1:14" ht="14.4" customHeight="1" x14ac:dyDescent="0.3">
      <c r="A705" s="747" t="s">
        <v>579</v>
      </c>
      <c r="B705" s="748" t="s">
        <v>580</v>
      </c>
      <c r="C705" s="749" t="s">
        <v>598</v>
      </c>
      <c r="D705" s="750" t="s">
        <v>599</v>
      </c>
      <c r="E705" s="751">
        <v>50113013</v>
      </c>
      <c r="F705" s="750" t="s">
        <v>1076</v>
      </c>
      <c r="G705" s="749" t="s">
        <v>617</v>
      </c>
      <c r="H705" s="749">
        <v>101076</v>
      </c>
      <c r="I705" s="749">
        <v>1076</v>
      </c>
      <c r="J705" s="749" t="s">
        <v>1504</v>
      </c>
      <c r="K705" s="749" t="s">
        <v>1365</v>
      </c>
      <c r="L705" s="752">
        <v>74.346112908977801</v>
      </c>
      <c r="M705" s="752">
        <v>67</v>
      </c>
      <c r="N705" s="753">
        <v>4981.1895649015123</v>
      </c>
    </row>
    <row r="706" spans="1:14" ht="14.4" customHeight="1" x14ac:dyDescent="0.3">
      <c r="A706" s="747" t="s">
        <v>579</v>
      </c>
      <c r="B706" s="748" t="s">
        <v>580</v>
      </c>
      <c r="C706" s="749" t="s">
        <v>598</v>
      </c>
      <c r="D706" s="750" t="s">
        <v>599</v>
      </c>
      <c r="E706" s="751">
        <v>50113013</v>
      </c>
      <c r="F706" s="750" t="s">
        <v>1076</v>
      </c>
      <c r="G706" s="749" t="s">
        <v>628</v>
      </c>
      <c r="H706" s="749">
        <v>113453</v>
      </c>
      <c r="I706" s="749">
        <v>113453</v>
      </c>
      <c r="J706" s="749" t="s">
        <v>1135</v>
      </c>
      <c r="K706" s="749" t="s">
        <v>1136</v>
      </c>
      <c r="L706" s="752">
        <v>459.71428571428595</v>
      </c>
      <c r="M706" s="752">
        <v>115.50000000000001</v>
      </c>
      <c r="N706" s="753">
        <v>53097.000000000036</v>
      </c>
    </row>
    <row r="707" spans="1:14" ht="14.4" customHeight="1" x14ac:dyDescent="0.3">
      <c r="A707" s="747" t="s">
        <v>579</v>
      </c>
      <c r="B707" s="748" t="s">
        <v>580</v>
      </c>
      <c r="C707" s="749" t="s">
        <v>598</v>
      </c>
      <c r="D707" s="750" t="s">
        <v>599</v>
      </c>
      <c r="E707" s="751">
        <v>50113013</v>
      </c>
      <c r="F707" s="750" t="s">
        <v>1076</v>
      </c>
      <c r="G707" s="749" t="s">
        <v>581</v>
      </c>
      <c r="H707" s="749">
        <v>141263</v>
      </c>
      <c r="I707" s="749">
        <v>141263</v>
      </c>
      <c r="J707" s="749" t="s">
        <v>1137</v>
      </c>
      <c r="K707" s="749" t="s">
        <v>1138</v>
      </c>
      <c r="L707" s="752">
        <v>156.70999999999998</v>
      </c>
      <c r="M707" s="752">
        <v>20</v>
      </c>
      <c r="N707" s="753">
        <v>3134.2</v>
      </c>
    </row>
    <row r="708" spans="1:14" ht="14.4" customHeight="1" x14ac:dyDescent="0.3">
      <c r="A708" s="747" t="s">
        <v>579</v>
      </c>
      <c r="B708" s="748" t="s">
        <v>580</v>
      </c>
      <c r="C708" s="749" t="s">
        <v>598</v>
      </c>
      <c r="D708" s="750" t="s">
        <v>599</v>
      </c>
      <c r="E708" s="751">
        <v>50113013</v>
      </c>
      <c r="F708" s="750" t="s">
        <v>1076</v>
      </c>
      <c r="G708" s="749" t="s">
        <v>581</v>
      </c>
      <c r="H708" s="749">
        <v>201030</v>
      </c>
      <c r="I708" s="749">
        <v>201030</v>
      </c>
      <c r="J708" s="749" t="s">
        <v>1139</v>
      </c>
      <c r="K708" s="749" t="s">
        <v>1140</v>
      </c>
      <c r="L708" s="752">
        <v>26.610000000000003</v>
      </c>
      <c r="M708" s="752">
        <v>20</v>
      </c>
      <c r="N708" s="753">
        <v>532.20000000000005</v>
      </c>
    </row>
    <row r="709" spans="1:14" ht="14.4" customHeight="1" x14ac:dyDescent="0.3">
      <c r="A709" s="747" t="s">
        <v>579</v>
      </c>
      <c r="B709" s="748" t="s">
        <v>580</v>
      </c>
      <c r="C709" s="749" t="s">
        <v>598</v>
      </c>
      <c r="D709" s="750" t="s">
        <v>599</v>
      </c>
      <c r="E709" s="751">
        <v>50113013</v>
      </c>
      <c r="F709" s="750" t="s">
        <v>1076</v>
      </c>
      <c r="G709" s="749" t="s">
        <v>617</v>
      </c>
      <c r="H709" s="749">
        <v>106264</v>
      </c>
      <c r="I709" s="749">
        <v>6264</v>
      </c>
      <c r="J709" s="749" t="s">
        <v>1141</v>
      </c>
      <c r="K709" s="749" t="s">
        <v>1142</v>
      </c>
      <c r="L709" s="752">
        <v>31.730000000000008</v>
      </c>
      <c r="M709" s="752">
        <v>11</v>
      </c>
      <c r="N709" s="753">
        <v>349.03000000000009</v>
      </c>
    </row>
    <row r="710" spans="1:14" ht="14.4" customHeight="1" x14ac:dyDescent="0.3">
      <c r="A710" s="747" t="s">
        <v>579</v>
      </c>
      <c r="B710" s="748" t="s">
        <v>580</v>
      </c>
      <c r="C710" s="749" t="s">
        <v>598</v>
      </c>
      <c r="D710" s="750" t="s">
        <v>599</v>
      </c>
      <c r="E710" s="751">
        <v>50113013</v>
      </c>
      <c r="F710" s="750" t="s">
        <v>1076</v>
      </c>
      <c r="G710" s="749" t="s">
        <v>617</v>
      </c>
      <c r="H710" s="749">
        <v>847759</v>
      </c>
      <c r="I710" s="749">
        <v>142077</v>
      </c>
      <c r="J710" s="749" t="s">
        <v>1143</v>
      </c>
      <c r="K710" s="749" t="s">
        <v>1144</v>
      </c>
      <c r="L710" s="752">
        <v>1588.25</v>
      </c>
      <c r="M710" s="752">
        <v>20</v>
      </c>
      <c r="N710" s="753">
        <v>31765</v>
      </c>
    </row>
    <row r="711" spans="1:14" ht="14.4" customHeight="1" x14ac:dyDescent="0.3">
      <c r="A711" s="747" t="s">
        <v>579</v>
      </c>
      <c r="B711" s="748" t="s">
        <v>580</v>
      </c>
      <c r="C711" s="749" t="s">
        <v>598</v>
      </c>
      <c r="D711" s="750" t="s">
        <v>599</v>
      </c>
      <c r="E711" s="751">
        <v>50113013</v>
      </c>
      <c r="F711" s="750" t="s">
        <v>1076</v>
      </c>
      <c r="G711" s="749" t="s">
        <v>617</v>
      </c>
      <c r="H711" s="749">
        <v>193207</v>
      </c>
      <c r="I711" s="749">
        <v>93207</v>
      </c>
      <c r="J711" s="749" t="s">
        <v>1505</v>
      </c>
      <c r="K711" s="749" t="s">
        <v>1506</v>
      </c>
      <c r="L711" s="752">
        <v>43.85</v>
      </c>
      <c r="M711" s="752">
        <v>1</v>
      </c>
      <c r="N711" s="753">
        <v>43.85</v>
      </c>
    </row>
    <row r="712" spans="1:14" ht="14.4" customHeight="1" x14ac:dyDescent="0.3">
      <c r="A712" s="747" t="s">
        <v>579</v>
      </c>
      <c r="B712" s="748" t="s">
        <v>580</v>
      </c>
      <c r="C712" s="749" t="s">
        <v>598</v>
      </c>
      <c r="D712" s="750" t="s">
        <v>599</v>
      </c>
      <c r="E712" s="751">
        <v>50113013</v>
      </c>
      <c r="F712" s="750" t="s">
        <v>1076</v>
      </c>
      <c r="G712" s="749" t="s">
        <v>617</v>
      </c>
      <c r="H712" s="749">
        <v>186264</v>
      </c>
      <c r="I712" s="749">
        <v>86264</v>
      </c>
      <c r="J712" s="749" t="s">
        <v>1505</v>
      </c>
      <c r="K712" s="749" t="s">
        <v>1507</v>
      </c>
      <c r="L712" s="752">
        <v>46.52000000000001</v>
      </c>
      <c r="M712" s="752">
        <v>2</v>
      </c>
      <c r="N712" s="753">
        <v>93.04000000000002</v>
      </c>
    </row>
    <row r="713" spans="1:14" ht="14.4" customHeight="1" x14ac:dyDescent="0.3">
      <c r="A713" s="747" t="s">
        <v>579</v>
      </c>
      <c r="B713" s="748" t="s">
        <v>580</v>
      </c>
      <c r="C713" s="749" t="s">
        <v>598</v>
      </c>
      <c r="D713" s="750" t="s">
        <v>599</v>
      </c>
      <c r="E713" s="751">
        <v>50113013</v>
      </c>
      <c r="F713" s="750" t="s">
        <v>1076</v>
      </c>
      <c r="G713" s="749" t="s">
        <v>628</v>
      </c>
      <c r="H713" s="749">
        <v>126127</v>
      </c>
      <c r="I713" s="749">
        <v>26127</v>
      </c>
      <c r="J713" s="749" t="s">
        <v>1145</v>
      </c>
      <c r="K713" s="749" t="s">
        <v>1146</v>
      </c>
      <c r="L713" s="752">
        <v>12318.241304347826</v>
      </c>
      <c r="M713" s="752">
        <v>23</v>
      </c>
      <c r="N713" s="753">
        <v>283319.55</v>
      </c>
    </row>
    <row r="714" spans="1:14" ht="14.4" customHeight="1" x14ac:dyDescent="0.3">
      <c r="A714" s="747" t="s">
        <v>579</v>
      </c>
      <c r="B714" s="748" t="s">
        <v>580</v>
      </c>
      <c r="C714" s="749" t="s">
        <v>598</v>
      </c>
      <c r="D714" s="750" t="s">
        <v>599</v>
      </c>
      <c r="E714" s="751">
        <v>50113013</v>
      </c>
      <c r="F714" s="750" t="s">
        <v>1076</v>
      </c>
      <c r="G714" s="749" t="s">
        <v>617</v>
      </c>
      <c r="H714" s="749">
        <v>116600</v>
      </c>
      <c r="I714" s="749">
        <v>16600</v>
      </c>
      <c r="J714" s="749" t="s">
        <v>1147</v>
      </c>
      <c r="K714" s="749" t="s">
        <v>1148</v>
      </c>
      <c r="L714" s="752">
        <v>23.560000268663366</v>
      </c>
      <c r="M714" s="752">
        <v>839</v>
      </c>
      <c r="N714" s="753">
        <v>19766.840225408563</v>
      </c>
    </row>
    <row r="715" spans="1:14" ht="14.4" customHeight="1" x14ac:dyDescent="0.3">
      <c r="A715" s="747" t="s">
        <v>579</v>
      </c>
      <c r="B715" s="748" t="s">
        <v>580</v>
      </c>
      <c r="C715" s="749" t="s">
        <v>598</v>
      </c>
      <c r="D715" s="750" t="s">
        <v>599</v>
      </c>
      <c r="E715" s="751">
        <v>50113013</v>
      </c>
      <c r="F715" s="750" t="s">
        <v>1076</v>
      </c>
      <c r="G715" s="749" t="s">
        <v>617</v>
      </c>
      <c r="H715" s="749">
        <v>117149</v>
      </c>
      <c r="I715" s="749">
        <v>17149</v>
      </c>
      <c r="J715" s="749" t="s">
        <v>1147</v>
      </c>
      <c r="K715" s="749" t="s">
        <v>1508</v>
      </c>
      <c r="L715" s="752">
        <v>164.22600000000003</v>
      </c>
      <c r="M715" s="752">
        <v>5</v>
      </c>
      <c r="N715" s="753">
        <v>821.13000000000011</v>
      </c>
    </row>
    <row r="716" spans="1:14" ht="14.4" customHeight="1" x14ac:dyDescent="0.3">
      <c r="A716" s="747" t="s">
        <v>579</v>
      </c>
      <c r="B716" s="748" t="s">
        <v>580</v>
      </c>
      <c r="C716" s="749" t="s">
        <v>598</v>
      </c>
      <c r="D716" s="750" t="s">
        <v>599</v>
      </c>
      <c r="E716" s="751">
        <v>50113013</v>
      </c>
      <c r="F716" s="750" t="s">
        <v>1076</v>
      </c>
      <c r="G716" s="749" t="s">
        <v>628</v>
      </c>
      <c r="H716" s="749">
        <v>166269</v>
      </c>
      <c r="I716" s="749">
        <v>166269</v>
      </c>
      <c r="J716" s="749" t="s">
        <v>1149</v>
      </c>
      <c r="K716" s="749" t="s">
        <v>1150</v>
      </c>
      <c r="L716" s="752">
        <v>52.880000000000017</v>
      </c>
      <c r="M716" s="752">
        <v>20</v>
      </c>
      <c r="N716" s="753">
        <v>1057.6000000000004</v>
      </c>
    </row>
    <row r="717" spans="1:14" ht="14.4" customHeight="1" x14ac:dyDescent="0.3">
      <c r="A717" s="747" t="s">
        <v>579</v>
      </c>
      <c r="B717" s="748" t="s">
        <v>580</v>
      </c>
      <c r="C717" s="749" t="s">
        <v>598</v>
      </c>
      <c r="D717" s="750" t="s">
        <v>599</v>
      </c>
      <c r="E717" s="751">
        <v>50113013</v>
      </c>
      <c r="F717" s="750" t="s">
        <v>1076</v>
      </c>
      <c r="G717" s="749" t="s">
        <v>628</v>
      </c>
      <c r="H717" s="749">
        <v>166265</v>
      </c>
      <c r="I717" s="749">
        <v>166265</v>
      </c>
      <c r="J717" s="749" t="s">
        <v>1509</v>
      </c>
      <c r="K717" s="749" t="s">
        <v>1130</v>
      </c>
      <c r="L717" s="752">
        <v>33.39</v>
      </c>
      <c r="M717" s="752">
        <v>20</v>
      </c>
      <c r="N717" s="753">
        <v>667.8</v>
      </c>
    </row>
    <row r="718" spans="1:14" ht="14.4" customHeight="1" x14ac:dyDescent="0.3">
      <c r="A718" s="747" t="s">
        <v>579</v>
      </c>
      <c r="B718" s="748" t="s">
        <v>580</v>
      </c>
      <c r="C718" s="749" t="s">
        <v>598</v>
      </c>
      <c r="D718" s="750" t="s">
        <v>599</v>
      </c>
      <c r="E718" s="751">
        <v>50113013</v>
      </c>
      <c r="F718" s="750" t="s">
        <v>1076</v>
      </c>
      <c r="G718" s="749" t="s">
        <v>617</v>
      </c>
      <c r="H718" s="749">
        <v>201967</v>
      </c>
      <c r="I718" s="749">
        <v>201967</v>
      </c>
      <c r="J718" s="749" t="s">
        <v>1151</v>
      </c>
      <c r="K718" s="749" t="s">
        <v>1101</v>
      </c>
      <c r="L718" s="752">
        <v>294.02999999999997</v>
      </c>
      <c r="M718" s="752">
        <v>9</v>
      </c>
      <c r="N718" s="753">
        <v>2646.27</v>
      </c>
    </row>
    <row r="719" spans="1:14" ht="14.4" customHeight="1" x14ac:dyDescent="0.3">
      <c r="A719" s="747" t="s">
        <v>579</v>
      </c>
      <c r="B719" s="748" t="s">
        <v>580</v>
      </c>
      <c r="C719" s="749" t="s">
        <v>598</v>
      </c>
      <c r="D719" s="750" t="s">
        <v>599</v>
      </c>
      <c r="E719" s="751">
        <v>50113013</v>
      </c>
      <c r="F719" s="750" t="s">
        <v>1076</v>
      </c>
      <c r="G719" s="749" t="s">
        <v>628</v>
      </c>
      <c r="H719" s="749">
        <v>118547</v>
      </c>
      <c r="I719" s="749">
        <v>18547</v>
      </c>
      <c r="J719" s="749" t="s">
        <v>1510</v>
      </c>
      <c r="K719" s="749" t="s">
        <v>1511</v>
      </c>
      <c r="L719" s="752">
        <v>123.50000000000009</v>
      </c>
      <c r="M719" s="752">
        <v>1</v>
      </c>
      <c r="N719" s="753">
        <v>123.50000000000009</v>
      </c>
    </row>
    <row r="720" spans="1:14" ht="14.4" customHeight="1" x14ac:dyDescent="0.3">
      <c r="A720" s="747" t="s">
        <v>579</v>
      </c>
      <c r="B720" s="748" t="s">
        <v>580</v>
      </c>
      <c r="C720" s="749" t="s">
        <v>598</v>
      </c>
      <c r="D720" s="750" t="s">
        <v>599</v>
      </c>
      <c r="E720" s="751">
        <v>50113013</v>
      </c>
      <c r="F720" s="750" t="s">
        <v>1076</v>
      </c>
      <c r="G720" s="749" t="s">
        <v>581</v>
      </c>
      <c r="H720" s="749">
        <v>147727</v>
      </c>
      <c r="I720" s="749">
        <v>47727</v>
      </c>
      <c r="J720" s="749" t="s">
        <v>1152</v>
      </c>
      <c r="K720" s="749" t="s">
        <v>1107</v>
      </c>
      <c r="L720" s="752">
        <v>126.94999999999999</v>
      </c>
      <c r="M720" s="752">
        <v>3</v>
      </c>
      <c r="N720" s="753">
        <v>380.84999999999997</v>
      </c>
    </row>
    <row r="721" spans="1:14" ht="14.4" customHeight="1" x14ac:dyDescent="0.3">
      <c r="A721" s="747" t="s">
        <v>579</v>
      </c>
      <c r="B721" s="748" t="s">
        <v>580</v>
      </c>
      <c r="C721" s="749" t="s">
        <v>598</v>
      </c>
      <c r="D721" s="750" t="s">
        <v>599</v>
      </c>
      <c r="E721" s="751">
        <v>50113014</v>
      </c>
      <c r="F721" s="750" t="s">
        <v>1153</v>
      </c>
      <c r="G721" s="749" t="s">
        <v>628</v>
      </c>
      <c r="H721" s="749">
        <v>64942</v>
      </c>
      <c r="I721" s="749">
        <v>64942</v>
      </c>
      <c r="J721" s="749" t="s">
        <v>1154</v>
      </c>
      <c r="K721" s="749" t="s">
        <v>1155</v>
      </c>
      <c r="L721" s="752">
        <v>284.68</v>
      </c>
      <c r="M721" s="752">
        <v>2</v>
      </c>
      <c r="N721" s="753">
        <v>569.36</v>
      </c>
    </row>
    <row r="722" spans="1:14" ht="14.4" customHeight="1" x14ac:dyDescent="0.3">
      <c r="A722" s="747" t="s">
        <v>579</v>
      </c>
      <c r="B722" s="748" t="s">
        <v>580</v>
      </c>
      <c r="C722" s="749" t="s">
        <v>598</v>
      </c>
      <c r="D722" s="750" t="s">
        <v>599</v>
      </c>
      <c r="E722" s="751">
        <v>50113014</v>
      </c>
      <c r="F722" s="750" t="s">
        <v>1153</v>
      </c>
      <c r="G722" s="749" t="s">
        <v>628</v>
      </c>
      <c r="H722" s="749">
        <v>164401</v>
      </c>
      <c r="I722" s="749">
        <v>164401</v>
      </c>
      <c r="J722" s="749" t="s">
        <v>1156</v>
      </c>
      <c r="K722" s="749" t="s">
        <v>1157</v>
      </c>
      <c r="L722" s="752">
        <v>154.11956521739134</v>
      </c>
      <c r="M722" s="752">
        <v>18.399999999999999</v>
      </c>
      <c r="N722" s="753">
        <v>2835.8</v>
      </c>
    </row>
    <row r="723" spans="1:14" ht="14.4" customHeight="1" x14ac:dyDescent="0.3">
      <c r="A723" s="747" t="s">
        <v>579</v>
      </c>
      <c r="B723" s="748" t="s">
        <v>580</v>
      </c>
      <c r="C723" s="749" t="s">
        <v>598</v>
      </c>
      <c r="D723" s="750" t="s">
        <v>599</v>
      </c>
      <c r="E723" s="751">
        <v>50113014</v>
      </c>
      <c r="F723" s="750" t="s">
        <v>1153</v>
      </c>
      <c r="G723" s="749" t="s">
        <v>628</v>
      </c>
      <c r="H723" s="749">
        <v>164407</v>
      </c>
      <c r="I723" s="749">
        <v>164407</v>
      </c>
      <c r="J723" s="749" t="s">
        <v>1156</v>
      </c>
      <c r="K723" s="749" t="s">
        <v>1158</v>
      </c>
      <c r="L723" s="752">
        <v>300.3</v>
      </c>
      <c r="M723" s="752">
        <v>12</v>
      </c>
      <c r="N723" s="753">
        <v>3603.6000000000004</v>
      </c>
    </row>
    <row r="724" spans="1:14" ht="14.4" customHeight="1" x14ac:dyDescent="0.3">
      <c r="A724" s="747" t="s">
        <v>579</v>
      </c>
      <c r="B724" s="748" t="s">
        <v>580</v>
      </c>
      <c r="C724" s="749" t="s">
        <v>598</v>
      </c>
      <c r="D724" s="750" t="s">
        <v>599</v>
      </c>
      <c r="E724" s="751">
        <v>50113014</v>
      </c>
      <c r="F724" s="750" t="s">
        <v>1153</v>
      </c>
      <c r="G724" s="749" t="s">
        <v>617</v>
      </c>
      <c r="H724" s="749">
        <v>116895</v>
      </c>
      <c r="I724" s="749">
        <v>16895</v>
      </c>
      <c r="J724" s="749" t="s">
        <v>1512</v>
      </c>
      <c r="K724" s="749" t="s">
        <v>1513</v>
      </c>
      <c r="L724" s="752">
        <v>107.59999999999998</v>
      </c>
      <c r="M724" s="752">
        <v>6</v>
      </c>
      <c r="N724" s="753">
        <v>645.59999999999991</v>
      </c>
    </row>
    <row r="725" spans="1:14" ht="14.4" customHeight="1" x14ac:dyDescent="0.3">
      <c r="A725" s="747" t="s">
        <v>579</v>
      </c>
      <c r="B725" s="748" t="s">
        <v>580</v>
      </c>
      <c r="C725" s="749" t="s">
        <v>598</v>
      </c>
      <c r="D725" s="750" t="s">
        <v>599</v>
      </c>
      <c r="E725" s="751">
        <v>50113014</v>
      </c>
      <c r="F725" s="750" t="s">
        <v>1153</v>
      </c>
      <c r="G725" s="749" t="s">
        <v>617</v>
      </c>
      <c r="H725" s="749">
        <v>116896</v>
      </c>
      <c r="I725" s="749">
        <v>16896</v>
      </c>
      <c r="J725" s="749" t="s">
        <v>1159</v>
      </c>
      <c r="K725" s="749" t="s">
        <v>1160</v>
      </c>
      <c r="L725" s="752">
        <v>108.41666666666667</v>
      </c>
      <c r="M725" s="752">
        <v>6</v>
      </c>
      <c r="N725" s="753">
        <v>650.5</v>
      </c>
    </row>
    <row r="726" spans="1:14" ht="14.4" customHeight="1" x14ac:dyDescent="0.3">
      <c r="A726" s="747" t="s">
        <v>579</v>
      </c>
      <c r="B726" s="748" t="s">
        <v>580</v>
      </c>
      <c r="C726" s="749" t="s">
        <v>598</v>
      </c>
      <c r="D726" s="750" t="s">
        <v>599</v>
      </c>
      <c r="E726" s="751">
        <v>50113014</v>
      </c>
      <c r="F726" s="750" t="s">
        <v>1153</v>
      </c>
      <c r="G726" s="749" t="s">
        <v>617</v>
      </c>
      <c r="H726" s="749">
        <v>129428</v>
      </c>
      <c r="I726" s="749">
        <v>500720</v>
      </c>
      <c r="J726" s="749" t="s">
        <v>1161</v>
      </c>
      <c r="K726" s="749" t="s">
        <v>1162</v>
      </c>
      <c r="L726" s="752">
        <v>4950</v>
      </c>
      <c r="M726" s="752">
        <v>-1</v>
      </c>
      <c r="N726" s="753">
        <v>-4950</v>
      </c>
    </row>
    <row r="727" spans="1:14" ht="14.4" customHeight="1" x14ac:dyDescent="0.3">
      <c r="A727" s="747" t="s">
        <v>579</v>
      </c>
      <c r="B727" s="748" t="s">
        <v>580</v>
      </c>
      <c r="C727" s="749" t="s">
        <v>598</v>
      </c>
      <c r="D727" s="750" t="s">
        <v>599</v>
      </c>
      <c r="E727" s="751">
        <v>50113014</v>
      </c>
      <c r="F727" s="750" t="s">
        <v>1153</v>
      </c>
      <c r="G727" s="749" t="s">
        <v>617</v>
      </c>
      <c r="H727" s="749">
        <v>199248</v>
      </c>
      <c r="I727" s="749">
        <v>99248</v>
      </c>
      <c r="J727" s="749" t="s">
        <v>1514</v>
      </c>
      <c r="K727" s="749" t="s">
        <v>1515</v>
      </c>
      <c r="L727" s="752">
        <v>81.90000000000002</v>
      </c>
      <c r="M727" s="752">
        <v>1</v>
      </c>
      <c r="N727" s="753">
        <v>81.90000000000002</v>
      </c>
    </row>
    <row r="728" spans="1:14" ht="14.4" customHeight="1" x14ac:dyDescent="0.3">
      <c r="A728" s="747" t="s">
        <v>579</v>
      </c>
      <c r="B728" s="748" t="s">
        <v>580</v>
      </c>
      <c r="C728" s="749" t="s">
        <v>598</v>
      </c>
      <c r="D728" s="750" t="s">
        <v>599</v>
      </c>
      <c r="E728" s="751">
        <v>50113014</v>
      </c>
      <c r="F728" s="750" t="s">
        <v>1153</v>
      </c>
      <c r="G728" s="749" t="s">
        <v>617</v>
      </c>
      <c r="H728" s="749">
        <v>156067</v>
      </c>
      <c r="I728" s="749">
        <v>56067</v>
      </c>
      <c r="J728" s="749" t="s">
        <v>1516</v>
      </c>
      <c r="K728" s="749" t="s">
        <v>1517</v>
      </c>
      <c r="L728" s="752">
        <v>1303.5299999999991</v>
      </c>
      <c r="M728" s="752">
        <v>1</v>
      </c>
      <c r="N728" s="753">
        <v>1303.5299999999991</v>
      </c>
    </row>
    <row r="729" spans="1:14" ht="14.4" customHeight="1" x14ac:dyDescent="0.3">
      <c r="A729" s="747" t="s">
        <v>579</v>
      </c>
      <c r="B729" s="748" t="s">
        <v>580</v>
      </c>
      <c r="C729" s="749" t="s">
        <v>598</v>
      </c>
      <c r="D729" s="750" t="s">
        <v>599</v>
      </c>
      <c r="E729" s="751">
        <v>50113014</v>
      </c>
      <c r="F729" s="750" t="s">
        <v>1153</v>
      </c>
      <c r="G729" s="749" t="s">
        <v>581</v>
      </c>
      <c r="H729" s="749">
        <v>196852</v>
      </c>
      <c r="I729" s="749">
        <v>196852</v>
      </c>
      <c r="J729" s="749" t="s">
        <v>1518</v>
      </c>
      <c r="K729" s="749" t="s">
        <v>1519</v>
      </c>
      <c r="L729" s="752">
        <v>493.46000000000004</v>
      </c>
      <c r="M729" s="752">
        <v>5</v>
      </c>
      <c r="N729" s="753">
        <v>2467.3000000000002</v>
      </c>
    </row>
    <row r="730" spans="1:14" ht="14.4" customHeight="1" x14ac:dyDescent="0.3">
      <c r="A730" s="747" t="s">
        <v>579</v>
      </c>
      <c r="B730" s="748" t="s">
        <v>580</v>
      </c>
      <c r="C730" s="749" t="s">
        <v>601</v>
      </c>
      <c r="D730" s="750" t="s">
        <v>602</v>
      </c>
      <c r="E730" s="751">
        <v>50113001</v>
      </c>
      <c r="F730" s="750" t="s">
        <v>616</v>
      </c>
      <c r="G730" s="749" t="s">
        <v>617</v>
      </c>
      <c r="H730" s="749">
        <v>147251</v>
      </c>
      <c r="I730" s="749">
        <v>147251</v>
      </c>
      <c r="J730" s="749" t="s">
        <v>1520</v>
      </c>
      <c r="K730" s="749" t="s">
        <v>1521</v>
      </c>
      <c r="L730" s="752">
        <v>19.25</v>
      </c>
      <c r="M730" s="752">
        <v>10</v>
      </c>
      <c r="N730" s="753">
        <v>192.5</v>
      </c>
    </row>
    <row r="731" spans="1:14" ht="14.4" customHeight="1" x14ac:dyDescent="0.3">
      <c r="A731" s="747" t="s">
        <v>579</v>
      </c>
      <c r="B731" s="748" t="s">
        <v>580</v>
      </c>
      <c r="C731" s="749" t="s">
        <v>601</v>
      </c>
      <c r="D731" s="750" t="s">
        <v>602</v>
      </c>
      <c r="E731" s="751">
        <v>50113001</v>
      </c>
      <c r="F731" s="750" t="s">
        <v>616</v>
      </c>
      <c r="G731" s="749" t="s">
        <v>617</v>
      </c>
      <c r="H731" s="749">
        <v>196887</v>
      </c>
      <c r="I731" s="749">
        <v>96887</v>
      </c>
      <c r="J731" s="749" t="s">
        <v>1522</v>
      </c>
      <c r="K731" s="749" t="s">
        <v>1523</v>
      </c>
      <c r="L731" s="752">
        <v>0</v>
      </c>
      <c r="M731" s="752">
        <v>0</v>
      </c>
      <c r="N731" s="753">
        <v>0</v>
      </c>
    </row>
    <row r="732" spans="1:14" ht="14.4" customHeight="1" x14ac:dyDescent="0.3">
      <c r="A732" s="747" t="s">
        <v>579</v>
      </c>
      <c r="B732" s="748" t="s">
        <v>580</v>
      </c>
      <c r="C732" s="749" t="s">
        <v>601</v>
      </c>
      <c r="D732" s="750" t="s">
        <v>602</v>
      </c>
      <c r="E732" s="751">
        <v>50113001</v>
      </c>
      <c r="F732" s="750" t="s">
        <v>616</v>
      </c>
      <c r="G732" s="749" t="s">
        <v>617</v>
      </c>
      <c r="H732" s="749">
        <v>846758</v>
      </c>
      <c r="I732" s="749">
        <v>103387</v>
      </c>
      <c r="J732" s="749" t="s">
        <v>618</v>
      </c>
      <c r="K732" s="749" t="s">
        <v>619</v>
      </c>
      <c r="L732" s="752">
        <v>72.25</v>
      </c>
      <c r="M732" s="752">
        <v>8</v>
      </c>
      <c r="N732" s="753">
        <v>578</v>
      </c>
    </row>
    <row r="733" spans="1:14" ht="14.4" customHeight="1" x14ac:dyDescent="0.3">
      <c r="A733" s="747" t="s">
        <v>579</v>
      </c>
      <c r="B733" s="748" t="s">
        <v>580</v>
      </c>
      <c r="C733" s="749" t="s">
        <v>601</v>
      </c>
      <c r="D733" s="750" t="s">
        <v>602</v>
      </c>
      <c r="E733" s="751">
        <v>50113001</v>
      </c>
      <c r="F733" s="750" t="s">
        <v>616</v>
      </c>
      <c r="G733" s="749" t="s">
        <v>617</v>
      </c>
      <c r="H733" s="749">
        <v>194958</v>
      </c>
      <c r="I733" s="749">
        <v>94958</v>
      </c>
      <c r="J733" s="749" t="s">
        <v>1164</v>
      </c>
      <c r="K733" s="749" t="s">
        <v>1165</v>
      </c>
      <c r="L733" s="752">
        <v>40.213333333333331</v>
      </c>
      <c r="M733" s="752">
        <v>3</v>
      </c>
      <c r="N733" s="753">
        <v>120.63999999999999</v>
      </c>
    </row>
    <row r="734" spans="1:14" ht="14.4" customHeight="1" x14ac:dyDescent="0.3">
      <c r="A734" s="747" t="s">
        <v>579</v>
      </c>
      <c r="B734" s="748" t="s">
        <v>580</v>
      </c>
      <c r="C734" s="749" t="s">
        <v>601</v>
      </c>
      <c r="D734" s="750" t="s">
        <v>602</v>
      </c>
      <c r="E734" s="751">
        <v>50113001</v>
      </c>
      <c r="F734" s="750" t="s">
        <v>616</v>
      </c>
      <c r="G734" s="749" t="s">
        <v>628</v>
      </c>
      <c r="H734" s="749">
        <v>164788</v>
      </c>
      <c r="I734" s="749">
        <v>64788</v>
      </c>
      <c r="J734" s="749" t="s">
        <v>1168</v>
      </c>
      <c r="K734" s="749" t="s">
        <v>686</v>
      </c>
      <c r="L734" s="752">
        <v>76.479261520144817</v>
      </c>
      <c r="M734" s="752">
        <v>3</v>
      </c>
      <c r="N734" s="753">
        <v>229.43778456043447</v>
      </c>
    </row>
    <row r="735" spans="1:14" ht="14.4" customHeight="1" x14ac:dyDescent="0.3">
      <c r="A735" s="747" t="s">
        <v>579</v>
      </c>
      <c r="B735" s="748" t="s">
        <v>580</v>
      </c>
      <c r="C735" s="749" t="s">
        <v>601</v>
      </c>
      <c r="D735" s="750" t="s">
        <v>602</v>
      </c>
      <c r="E735" s="751">
        <v>50113001</v>
      </c>
      <c r="F735" s="750" t="s">
        <v>616</v>
      </c>
      <c r="G735" s="749" t="s">
        <v>617</v>
      </c>
      <c r="H735" s="749">
        <v>192729</v>
      </c>
      <c r="I735" s="749">
        <v>92729</v>
      </c>
      <c r="J735" s="749" t="s">
        <v>1169</v>
      </c>
      <c r="K735" s="749" t="s">
        <v>1170</v>
      </c>
      <c r="L735" s="752">
        <v>48.768421052631581</v>
      </c>
      <c r="M735" s="752">
        <v>38</v>
      </c>
      <c r="N735" s="753">
        <v>1853.2</v>
      </c>
    </row>
    <row r="736" spans="1:14" ht="14.4" customHeight="1" x14ac:dyDescent="0.3">
      <c r="A736" s="747" t="s">
        <v>579</v>
      </c>
      <c r="B736" s="748" t="s">
        <v>580</v>
      </c>
      <c r="C736" s="749" t="s">
        <v>601</v>
      </c>
      <c r="D736" s="750" t="s">
        <v>602</v>
      </c>
      <c r="E736" s="751">
        <v>50113001</v>
      </c>
      <c r="F736" s="750" t="s">
        <v>616</v>
      </c>
      <c r="G736" s="749" t="s">
        <v>617</v>
      </c>
      <c r="H736" s="749">
        <v>176064</v>
      </c>
      <c r="I736" s="749">
        <v>76064</v>
      </c>
      <c r="J736" s="749" t="s">
        <v>620</v>
      </c>
      <c r="K736" s="749" t="s">
        <v>621</v>
      </c>
      <c r="L736" s="752">
        <v>79.686666666666653</v>
      </c>
      <c r="M736" s="752">
        <v>3</v>
      </c>
      <c r="N736" s="753">
        <v>239.05999999999997</v>
      </c>
    </row>
    <row r="737" spans="1:14" ht="14.4" customHeight="1" x14ac:dyDescent="0.3">
      <c r="A737" s="747" t="s">
        <v>579</v>
      </c>
      <c r="B737" s="748" t="s">
        <v>580</v>
      </c>
      <c r="C737" s="749" t="s">
        <v>601</v>
      </c>
      <c r="D737" s="750" t="s">
        <v>602</v>
      </c>
      <c r="E737" s="751">
        <v>50113001</v>
      </c>
      <c r="F737" s="750" t="s">
        <v>616</v>
      </c>
      <c r="G737" s="749" t="s">
        <v>617</v>
      </c>
      <c r="H737" s="749">
        <v>197323</v>
      </c>
      <c r="I737" s="749">
        <v>197323</v>
      </c>
      <c r="J737" s="749" t="s">
        <v>622</v>
      </c>
      <c r="K737" s="749" t="s">
        <v>623</v>
      </c>
      <c r="L737" s="752">
        <v>1344.5</v>
      </c>
      <c r="M737" s="752">
        <v>1</v>
      </c>
      <c r="N737" s="753">
        <v>1344.5</v>
      </c>
    </row>
    <row r="738" spans="1:14" ht="14.4" customHeight="1" x14ac:dyDescent="0.3">
      <c r="A738" s="747" t="s">
        <v>579</v>
      </c>
      <c r="B738" s="748" t="s">
        <v>580</v>
      </c>
      <c r="C738" s="749" t="s">
        <v>601</v>
      </c>
      <c r="D738" s="750" t="s">
        <v>602</v>
      </c>
      <c r="E738" s="751">
        <v>50113001</v>
      </c>
      <c r="F738" s="750" t="s">
        <v>616</v>
      </c>
      <c r="G738" s="749" t="s">
        <v>617</v>
      </c>
      <c r="H738" s="749">
        <v>100362</v>
      </c>
      <c r="I738" s="749">
        <v>362</v>
      </c>
      <c r="J738" s="749" t="s">
        <v>624</v>
      </c>
      <c r="K738" s="749" t="s">
        <v>625</v>
      </c>
      <c r="L738" s="752">
        <v>86.820000000000007</v>
      </c>
      <c r="M738" s="752">
        <v>10</v>
      </c>
      <c r="N738" s="753">
        <v>868.2</v>
      </c>
    </row>
    <row r="739" spans="1:14" ht="14.4" customHeight="1" x14ac:dyDescent="0.3">
      <c r="A739" s="747" t="s">
        <v>579</v>
      </c>
      <c r="B739" s="748" t="s">
        <v>580</v>
      </c>
      <c r="C739" s="749" t="s">
        <v>601</v>
      </c>
      <c r="D739" s="750" t="s">
        <v>602</v>
      </c>
      <c r="E739" s="751">
        <v>50113001</v>
      </c>
      <c r="F739" s="750" t="s">
        <v>616</v>
      </c>
      <c r="G739" s="749" t="s">
        <v>617</v>
      </c>
      <c r="H739" s="749">
        <v>847962</v>
      </c>
      <c r="I739" s="749">
        <v>0</v>
      </c>
      <c r="J739" s="749" t="s">
        <v>1524</v>
      </c>
      <c r="K739" s="749" t="s">
        <v>581</v>
      </c>
      <c r="L739" s="752">
        <v>128</v>
      </c>
      <c r="M739" s="752">
        <v>2</v>
      </c>
      <c r="N739" s="753">
        <v>256</v>
      </c>
    </row>
    <row r="740" spans="1:14" ht="14.4" customHeight="1" x14ac:dyDescent="0.3">
      <c r="A740" s="747" t="s">
        <v>579</v>
      </c>
      <c r="B740" s="748" t="s">
        <v>580</v>
      </c>
      <c r="C740" s="749" t="s">
        <v>601</v>
      </c>
      <c r="D740" s="750" t="s">
        <v>602</v>
      </c>
      <c r="E740" s="751">
        <v>50113001</v>
      </c>
      <c r="F740" s="750" t="s">
        <v>616</v>
      </c>
      <c r="G740" s="749" t="s">
        <v>617</v>
      </c>
      <c r="H740" s="749">
        <v>990178</v>
      </c>
      <c r="I740" s="749">
        <v>0</v>
      </c>
      <c r="J740" s="749" t="s">
        <v>1525</v>
      </c>
      <c r="K740" s="749" t="s">
        <v>581</v>
      </c>
      <c r="L740" s="752">
        <v>47.019999999999996</v>
      </c>
      <c r="M740" s="752">
        <v>2</v>
      </c>
      <c r="N740" s="753">
        <v>94.039999999999992</v>
      </c>
    </row>
    <row r="741" spans="1:14" ht="14.4" customHeight="1" x14ac:dyDescent="0.3">
      <c r="A741" s="747" t="s">
        <v>579</v>
      </c>
      <c r="B741" s="748" t="s">
        <v>580</v>
      </c>
      <c r="C741" s="749" t="s">
        <v>601</v>
      </c>
      <c r="D741" s="750" t="s">
        <v>602</v>
      </c>
      <c r="E741" s="751">
        <v>50113001</v>
      </c>
      <c r="F741" s="750" t="s">
        <v>616</v>
      </c>
      <c r="G741" s="749" t="s">
        <v>617</v>
      </c>
      <c r="H741" s="749">
        <v>845008</v>
      </c>
      <c r="I741" s="749">
        <v>107806</v>
      </c>
      <c r="J741" s="749" t="s">
        <v>626</v>
      </c>
      <c r="K741" s="749" t="s">
        <v>627</v>
      </c>
      <c r="L741" s="752">
        <v>59.420763681404964</v>
      </c>
      <c r="M741" s="752">
        <v>13</v>
      </c>
      <c r="N741" s="753">
        <v>772.46992785826455</v>
      </c>
    </row>
    <row r="742" spans="1:14" ht="14.4" customHeight="1" x14ac:dyDescent="0.3">
      <c r="A742" s="747" t="s">
        <v>579</v>
      </c>
      <c r="B742" s="748" t="s">
        <v>580</v>
      </c>
      <c r="C742" s="749" t="s">
        <v>601</v>
      </c>
      <c r="D742" s="750" t="s">
        <v>602</v>
      </c>
      <c r="E742" s="751">
        <v>50113001</v>
      </c>
      <c r="F742" s="750" t="s">
        <v>616</v>
      </c>
      <c r="G742" s="749" t="s">
        <v>617</v>
      </c>
      <c r="H742" s="749">
        <v>202701</v>
      </c>
      <c r="I742" s="749">
        <v>202701</v>
      </c>
      <c r="J742" s="749" t="s">
        <v>626</v>
      </c>
      <c r="K742" s="749" t="s">
        <v>1526</v>
      </c>
      <c r="L742" s="752">
        <v>110.85</v>
      </c>
      <c r="M742" s="752">
        <v>4</v>
      </c>
      <c r="N742" s="753">
        <v>443.4</v>
      </c>
    </row>
    <row r="743" spans="1:14" ht="14.4" customHeight="1" x14ac:dyDescent="0.3">
      <c r="A743" s="747" t="s">
        <v>579</v>
      </c>
      <c r="B743" s="748" t="s">
        <v>580</v>
      </c>
      <c r="C743" s="749" t="s">
        <v>601</v>
      </c>
      <c r="D743" s="750" t="s">
        <v>602</v>
      </c>
      <c r="E743" s="751">
        <v>50113001</v>
      </c>
      <c r="F743" s="750" t="s">
        <v>616</v>
      </c>
      <c r="G743" s="749" t="s">
        <v>617</v>
      </c>
      <c r="H743" s="749">
        <v>188708</v>
      </c>
      <c r="I743" s="749">
        <v>88708</v>
      </c>
      <c r="J743" s="749" t="s">
        <v>1527</v>
      </c>
      <c r="K743" s="749" t="s">
        <v>1528</v>
      </c>
      <c r="L743" s="752">
        <v>79.949999999999989</v>
      </c>
      <c r="M743" s="752">
        <v>2</v>
      </c>
      <c r="N743" s="753">
        <v>159.89999999999998</v>
      </c>
    </row>
    <row r="744" spans="1:14" ht="14.4" customHeight="1" x14ac:dyDescent="0.3">
      <c r="A744" s="747" t="s">
        <v>579</v>
      </c>
      <c r="B744" s="748" t="s">
        <v>580</v>
      </c>
      <c r="C744" s="749" t="s">
        <v>601</v>
      </c>
      <c r="D744" s="750" t="s">
        <v>602</v>
      </c>
      <c r="E744" s="751">
        <v>50113001</v>
      </c>
      <c r="F744" s="750" t="s">
        <v>616</v>
      </c>
      <c r="G744" s="749" t="s">
        <v>617</v>
      </c>
      <c r="H744" s="749">
        <v>176954</v>
      </c>
      <c r="I744" s="749">
        <v>176954</v>
      </c>
      <c r="J744" s="749" t="s">
        <v>634</v>
      </c>
      <c r="K744" s="749" t="s">
        <v>635</v>
      </c>
      <c r="L744" s="752">
        <v>94.677999999999997</v>
      </c>
      <c r="M744" s="752">
        <v>5</v>
      </c>
      <c r="N744" s="753">
        <v>473.39</v>
      </c>
    </row>
    <row r="745" spans="1:14" ht="14.4" customHeight="1" x14ac:dyDescent="0.3">
      <c r="A745" s="747" t="s">
        <v>579</v>
      </c>
      <c r="B745" s="748" t="s">
        <v>580</v>
      </c>
      <c r="C745" s="749" t="s">
        <v>601</v>
      </c>
      <c r="D745" s="750" t="s">
        <v>602</v>
      </c>
      <c r="E745" s="751">
        <v>50113001</v>
      </c>
      <c r="F745" s="750" t="s">
        <v>616</v>
      </c>
      <c r="G745" s="749" t="s">
        <v>617</v>
      </c>
      <c r="H745" s="749">
        <v>167547</v>
      </c>
      <c r="I745" s="749">
        <v>67547</v>
      </c>
      <c r="J745" s="749" t="s">
        <v>636</v>
      </c>
      <c r="K745" s="749" t="s">
        <v>637</v>
      </c>
      <c r="L745" s="752">
        <v>47.12</v>
      </c>
      <c r="M745" s="752">
        <v>8</v>
      </c>
      <c r="N745" s="753">
        <v>376.96</v>
      </c>
    </row>
    <row r="746" spans="1:14" ht="14.4" customHeight="1" x14ac:dyDescent="0.3">
      <c r="A746" s="747" t="s">
        <v>579</v>
      </c>
      <c r="B746" s="748" t="s">
        <v>580</v>
      </c>
      <c r="C746" s="749" t="s">
        <v>601</v>
      </c>
      <c r="D746" s="750" t="s">
        <v>602</v>
      </c>
      <c r="E746" s="751">
        <v>50113001</v>
      </c>
      <c r="F746" s="750" t="s">
        <v>616</v>
      </c>
      <c r="G746" s="749" t="s">
        <v>628</v>
      </c>
      <c r="H746" s="749">
        <v>127260</v>
      </c>
      <c r="I746" s="749">
        <v>127260</v>
      </c>
      <c r="J746" s="749" t="s">
        <v>638</v>
      </c>
      <c r="K746" s="749" t="s">
        <v>1529</v>
      </c>
      <c r="L746" s="752">
        <v>17.180000000000003</v>
      </c>
      <c r="M746" s="752">
        <v>3</v>
      </c>
      <c r="N746" s="753">
        <v>51.540000000000006</v>
      </c>
    </row>
    <row r="747" spans="1:14" ht="14.4" customHeight="1" x14ac:dyDescent="0.3">
      <c r="A747" s="747" t="s">
        <v>579</v>
      </c>
      <c r="B747" s="748" t="s">
        <v>580</v>
      </c>
      <c r="C747" s="749" t="s">
        <v>601</v>
      </c>
      <c r="D747" s="750" t="s">
        <v>602</v>
      </c>
      <c r="E747" s="751">
        <v>50113001</v>
      </c>
      <c r="F747" s="750" t="s">
        <v>616</v>
      </c>
      <c r="G747" s="749" t="s">
        <v>628</v>
      </c>
      <c r="H747" s="749">
        <v>849453</v>
      </c>
      <c r="I747" s="749">
        <v>163077</v>
      </c>
      <c r="J747" s="749" t="s">
        <v>1530</v>
      </c>
      <c r="K747" s="749" t="s">
        <v>1531</v>
      </c>
      <c r="L747" s="752">
        <v>13.77</v>
      </c>
      <c r="M747" s="752">
        <v>1</v>
      </c>
      <c r="N747" s="753">
        <v>13.77</v>
      </c>
    </row>
    <row r="748" spans="1:14" ht="14.4" customHeight="1" x14ac:dyDescent="0.3">
      <c r="A748" s="747" t="s">
        <v>579</v>
      </c>
      <c r="B748" s="748" t="s">
        <v>580</v>
      </c>
      <c r="C748" s="749" t="s">
        <v>601</v>
      </c>
      <c r="D748" s="750" t="s">
        <v>602</v>
      </c>
      <c r="E748" s="751">
        <v>50113001</v>
      </c>
      <c r="F748" s="750" t="s">
        <v>616</v>
      </c>
      <c r="G748" s="749" t="s">
        <v>617</v>
      </c>
      <c r="H748" s="749">
        <v>194916</v>
      </c>
      <c r="I748" s="749">
        <v>94916</v>
      </c>
      <c r="J748" s="749" t="s">
        <v>1173</v>
      </c>
      <c r="K748" s="749" t="s">
        <v>1174</v>
      </c>
      <c r="L748" s="752">
        <v>85.49499999999999</v>
      </c>
      <c r="M748" s="752">
        <v>10</v>
      </c>
      <c r="N748" s="753">
        <v>854.94999999999993</v>
      </c>
    </row>
    <row r="749" spans="1:14" ht="14.4" customHeight="1" x14ac:dyDescent="0.3">
      <c r="A749" s="747" t="s">
        <v>579</v>
      </c>
      <c r="B749" s="748" t="s">
        <v>580</v>
      </c>
      <c r="C749" s="749" t="s">
        <v>601</v>
      </c>
      <c r="D749" s="750" t="s">
        <v>602</v>
      </c>
      <c r="E749" s="751">
        <v>50113001</v>
      </c>
      <c r="F749" s="750" t="s">
        <v>616</v>
      </c>
      <c r="G749" s="749" t="s">
        <v>581</v>
      </c>
      <c r="H749" s="749">
        <v>194918</v>
      </c>
      <c r="I749" s="749">
        <v>94918</v>
      </c>
      <c r="J749" s="749" t="s">
        <v>1173</v>
      </c>
      <c r="K749" s="749" t="s">
        <v>1175</v>
      </c>
      <c r="L749" s="752">
        <v>46.962962962962969</v>
      </c>
      <c r="M749" s="752">
        <v>27</v>
      </c>
      <c r="N749" s="753">
        <v>1268.0000000000002</v>
      </c>
    </row>
    <row r="750" spans="1:14" ht="14.4" customHeight="1" x14ac:dyDescent="0.3">
      <c r="A750" s="747" t="s">
        <v>579</v>
      </c>
      <c r="B750" s="748" t="s">
        <v>580</v>
      </c>
      <c r="C750" s="749" t="s">
        <v>601</v>
      </c>
      <c r="D750" s="750" t="s">
        <v>602</v>
      </c>
      <c r="E750" s="751">
        <v>50113001</v>
      </c>
      <c r="F750" s="750" t="s">
        <v>616</v>
      </c>
      <c r="G750" s="749" t="s">
        <v>617</v>
      </c>
      <c r="H750" s="749">
        <v>194920</v>
      </c>
      <c r="I750" s="749">
        <v>94920</v>
      </c>
      <c r="J750" s="749" t="s">
        <v>641</v>
      </c>
      <c r="K750" s="749" t="s">
        <v>642</v>
      </c>
      <c r="L750" s="752">
        <v>74.233333333333334</v>
      </c>
      <c r="M750" s="752">
        <v>3</v>
      </c>
      <c r="N750" s="753">
        <v>222.7</v>
      </c>
    </row>
    <row r="751" spans="1:14" ht="14.4" customHeight="1" x14ac:dyDescent="0.3">
      <c r="A751" s="747" t="s">
        <v>579</v>
      </c>
      <c r="B751" s="748" t="s">
        <v>580</v>
      </c>
      <c r="C751" s="749" t="s">
        <v>601</v>
      </c>
      <c r="D751" s="750" t="s">
        <v>602</v>
      </c>
      <c r="E751" s="751">
        <v>50113001</v>
      </c>
      <c r="F751" s="750" t="s">
        <v>616</v>
      </c>
      <c r="G751" s="749" t="s">
        <v>617</v>
      </c>
      <c r="H751" s="749">
        <v>988727</v>
      </c>
      <c r="I751" s="749">
        <v>192247</v>
      </c>
      <c r="J751" s="749" t="s">
        <v>1176</v>
      </c>
      <c r="K751" s="749" t="s">
        <v>1177</v>
      </c>
      <c r="L751" s="752">
        <v>72.919999999999987</v>
      </c>
      <c r="M751" s="752">
        <v>5</v>
      </c>
      <c r="N751" s="753">
        <v>364.59999999999991</v>
      </c>
    </row>
    <row r="752" spans="1:14" ht="14.4" customHeight="1" x14ac:dyDescent="0.3">
      <c r="A752" s="747" t="s">
        <v>579</v>
      </c>
      <c r="B752" s="748" t="s">
        <v>580</v>
      </c>
      <c r="C752" s="749" t="s">
        <v>601</v>
      </c>
      <c r="D752" s="750" t="s">
        <v>602</v>
      </c>
      <c r="E752" s="751">
        <v>50113001</v>
      </c>
      <c r="F752" s="750" t="s">
        <v>616</v>
      </c>
      <c r="G752" s="749" t="s">
        <v>628</v>
      </c>
      <c r="H752" s="749">
        <v>202900</v>
      </c>
      <c r="I752" s="749">
        <v>202900</v>
      </c>
      <c r="J752" s="749" t="s">
        <v>1532</v>
      </c>
      <c r="K752" s="749" t="s">
        <v>1533</v>
      </c>
      <c r="L752" s="752">
        <v>33.999999999999993</v>
      </c>
      <c r="M752" s="752">
        <v>8</v>
      </c>
      <c r="N752" s="753">
        <v>271.99999999999994</v>
      </c>
    </row>
    <row r="753" spans="1:14" ht="14.4" customHeight="1" x14ac:dyDescent="0.3">
      <c r="A753" s="747" t="s">
        <v>579</v>
      </c>
      <c r="B753" s="748" t="s">
        <v>580</v>
      </c>
      <c r="C753" s="749" t="s">
        <v>601</v>
      </c>
      <c r="D753" s="750" t="s">
        <v>602</v>
      </c>
      <c r="E753" s="751">
        <v>50113001</v>
      </c>
      <c r="F753" s="750" t="s">
        <v>616</v>
      </c>
      <c r="G753" s="749" t="s">
        <v>617</v>
      </c>
      <c r="H753" s="749">
        <v>848545</v>
      </c>
      <c r="I753" s="749">
        <v>127546</v>
      </c>
      <c r="J753" s="749" t="s">
        <v>1534</v>
      </c>
      <c r="K753" s="749" t="s">
        <v>898</v>
      </c>
      <c r="L753" s="752">
        <v>82.469999999999985</v>
      </c>
      <c r="M753" s="752">
        <v>1</v>
      </c>
      <c r="N753" s="753">
        <v>82.469999999999985</v>
      </c>
    </row>
    <row r="754" spans="1:14" ht="14.4" customHeight="1" x14ac:dyDescent="0.3">
      <c r="A754" s="747" t="s">
        <v>579</v>
      </c>
      <c r="B754" s="748" t="s">
        <v>580</v>
      </c>
      <c r="C754" s="749" t="s">
        <v>601</v>
      </c>
      <c r="D754" s="750" t="s">
        <v>602</v>
      </c>
      <c r="E754" s="751">
        <v>50113001</v>
      </c>
      <c r="F754" s="750" t="s">
        <v>616</v>
      </c>
      <c r="G754" s="749" t="s">
        <v>617</v>
      </c>
      <c r="H754" s="749">
        <v>845369</v>
      </c>
      <c r="I754" s="749">
        <v>107987</v>
      </c>
      <c r="J754" s="749" t="s">
        <v>645</v>
      </c>
      <c r="K754" s="749" t="s">
        <v>646</v>
      </c>
      <c r="L754" s="752">
        <v>112.53759818044162</v>
      </c>
      <c r="M754" s="752">
        <v>46</v>
      </c>
      <c r="N754" s="753">
        <v>5176.7295163003146</v>
      </c>
    </row>
    <row r="755" spans="1:14" ht="14.4" customHeight="1" x14ac:dyDescent="0.3">
      <c r="A755" s="747" t="s">
        <v>579</v>
      </c>
      <c r="B755" s="748" t="s">
        <v>580</v>
      </c>
      <c r="C755" s="749" t="s">
        <v>601</v>
      </c>
      <c r="D755" s="750" t="s">
        <v>602</v>
      </c>
      <c r="E755" s="751">
        <v>50113001</v>
      </c>
      <c r="F755" s="750" t="s">
        <v>616</v>
      </c>
      <c r="G755" s="749" t="s">
        <v>617</v>
      </c>
      <c r="H755" s="749">
        <v>844960</v>
      </c>
      <c r="I755" s="749">
        <v>125114</v>
      </c>
      <c r="J755" s="749" t="s">
        <v>1182</v>
      </c>
      <c r="K755" s="749" t="s">
        <v>1183</v>
      </c>
      <c r="L755" s="752">
        <v>58.249999999999979</v>
      </c>
      <c r="M755" s="752">
        <v>2</v>
      </c>
      <c r="N755" s="753">
        <v>116.49999999999996</v>
      </c>
    </row>
    <row r="756" spans="1:14" ht="14.4" customHeight="1" x14ac:dyDescent="0.3">
      <c r="A756" s="747" t="s">
        <v>579</v>
      </c>
      <c r="B756" s="748" t="s">
        <v>580</v>
      </c>
      <c r="C756" s="749" t="s">
        <v>601</v>
      </c>
      <c r="D756" s="750" t="s">
        <v>602</v>
      </c>
      <c r="E756" s="751">
        <v>50113001</v>
      </c>
      <c r="F756" s="750" t="s">
        <v>616</v>
      </c>
      <c r="G756" s="749" t="s">
        <v>617</v>
      </c>
      <c r="H756" s="749">
        <v>199295</v>
      </c>
      <c r="I756" s="749">
        <v>99295</v>
      </c>
      <c r="J756" s="749" t="s">
        <v>1182</v>
      </c>
      <c r="K756" s="749" t="s">
        <v>1184</v>
      </c>
      <c r="L756" s="752">
        <v>26.28</v>
      </c>
      <c r="M756" s="752">
        <v>1</v>
      </c>
      <c r="N756" s="753">
        <v>26.28</v>
      </c>
    </row>
    <row r="757" spans="1:14" ht="14.4" customHeight="1" x14ac:dyDescent="0.3">
      <c r="A757" s="747" t="s">
        <v>579</v>
      </c>
      <c r="B757" s="748" t="s">
        <v>580</v>
      </c>
      <c r="C757" s="749" t="s">
        <v>601</v>
      </c>
      <c r="D757" s="750" t="s">
        <v>602</v>
      </c>
      <c r="E757" s="751">
        <v>50113001</v>
      </c>
      <c r="F757" s="750" t="s">
        <v>616</v>
      </c>
      <c r="G757" s="749" t="s">
        <v>581</v>
      </c>
      <c r="H757" s="749">
        <v>847488</v>
      </c>
      <c r="I757" s="749">
        <v>107869</v>
      </c>
      <c r="J757" s="749" t="s">
        <v>649</v>
      </c>
      <c r="K757" s="749" t="s">
        <v>650</v>
      </c>
      <c r="L757" s="752">
        <v>68.549999999999969</v>
      </c>
      <c r="M757" s="752">
        <v>3</v>
      </c>
      <c r="N757" s="753">
        <v>205.64999999999992</v>
      </c>
    </row>
    <row r="758" spans="1:14" ht="14.4" customHeight="1" x14ac:dyDescent="0.3">
      <c r="A758" s="747" t="s">
        <v>579</v>
      </c>
      <c r="B758" s="748" t="s">
        <v>580</v>
      </c>
      <c r="C758" s="749" t="s">
        <v>601</v>
      </c>
      <c r="D758" s="750" t="s">
        <v>602</v>
      </c>
      <c r="E758" s="751">
        <v>50113001</v>
      </c>
      <c r="F758" s="750" t="s">
        <v>616</v>
      </c>
      <c r="G758" s="749" t="s">
        <v>581</v>
      </c>
      <c r="H758" s="749">
        <v>849559</v>
      </c>
      <c r="I758" s="749">
        <v>125066</v>
      </c>
      <c r="J758" s="749" t="s">
        <v>652</v>
      </c>
      <c r="K758" s="749" t="s">
        <v>1535</v>
      </c>
      <c r="L758" s="752">
        <v>100.18</v>
      </c>
      <c r="M758" s="752">
        <v>1</v>
      </c>
      <c r="N758" s="753">
        <v>100.18</v>
      </c>
    </row>
    <row r="759" spans="1:14" ht="14.4" customHeight="1" x14ac:dyDescent="0.3">
      <c r="A759" s="747" t="s">
        <v>579</v>
      </c>
      <c r="B759" s="748" t="s">
        <v>580</v>
      </c>
      <c r="C759" s="749" t="s">
        <v>601</v>
      </c>
      <c r="D759" s="750" t="s">
        <v>602</v>
      </c>
      <c r="E759" s="751">
        <v>50113001</v>
      </c>
      <c r="F759" s="750" t="s">
        <v>616</v>
      </c>
      <c r="G759" s="749" t="s">
        <v>581</v>
      </c>
      <c r="H759" s="749">
        <v>849561</v>
      </c>
      <c r="I759" s="749">
        <v>125060</v>
      </c>
      <c r="J759" s="749" t="s">
        <v>652</v>
      </c>
      <c r="K759" s="749" t="s">
        <v>632</v>
      </c>
      <c r="L759" s="752">
        <v>34.66999999999998</v>
      </c>
      <c r="M759" s="752">
        <v>1</v>
      </c>
      <c r="N759" s="753">
        <v>34.66999999999998</v>
      </c>
    </row>
    <row r="760" spans="1:14" ht="14.4" customHeight="1" x14ac:dyDescent="0.3">
      <c r="A760" s="747" t="s">
        <v>579</v>
      </c>
      <c r="B760" s="748" t="s">
        <v>580</v>
      </c>
      <c r="C760" s="749" t="s">
        <v>601</v>
      </c>
      <c r="D760" s="750" t="s">
        <v>602</v>
      </c>
      <c r="E760" s="751">
        <v>50113001</v>
      </c>
      <c r="F760" s="750" t="s">
        <v>616</v>
      </c>
      <c r="G760" s="749" t="s">
        <v>617</v>
      </c>
      <c r="H760" s="749">
        <v>847713</v>
      </c>
      <c r="I760" s="749">
        <v>125526</v>
      </c>
      <c r="J760" s="749" t="s">
        <v>1185</v>
      </c>
      <c r="K760" s="749" t="s">
        <v>1536</v>
      </c>
      <c r="L760" s="752">
        <v>87.57</v>
      </c>
      <c r="M760" s="752">
        <v>1</v>
      </c>
      <c r="N760" s="753">
        <v>87.57</v>
      </c>
    </row>
    <row r="761" spans="1:14" ht="14.4" customHeight="1" x14ac:dyDescent="0.3">
      <c r="A761" s="747" t="s">
        <v>579</v>
      </c>
      <c r="B761" s="748" t="s">
        <v>580</v>
      </c>
      <c r="C761" s="749" t="s">
        <v>601</v>
      </c>
      <c r="D761" s="750" t="s">
        <v>602</v>
      </c>
      <c r="E761" s="751">
        <v>50113001</v>
      </c>
      <c r="F761" s="750" t="s">
        <v>616</v>
      </c>
      <c r="G761" s="749" t="s">
        <v>581</v>
      </c>
      <c r="H761" s="749">
        <v>125516</v>
      </c>
      <c r="I761" s="749">
        <v>125516</v>
      </c>
      <c r="J761" s="749" t="s">
        <v>1537</v>
      </c>
      <c r="K761" s="749" t="s">
        <v>1538</v>
      </c>
      <c r="L761" s="752">
        <v>73.490000000000009</v>
      </c>
      <c r="M761" s="752">
        <v>1</v>
      </c>
      <c r="N761" s="753">
        <v>73.490000000000009</v>
      </c>
    </row>
    <row r="762" spans="1:14" ht="14.4" customHeight="1" x14ac:dyDescent="0.3">
      <c r="A762" s="747" t="s">
        <v>579</v>
      </c>
      <c r="B762" s="748" t="s">
        <v>580</v>
      </c>
      <c r="C762" s="749" t="s">
        <v>601</v>
      </c>
      <c r="D762" s="750" t="s">
        <v>602</v>
      </c>
      <c r="E762" s="751">
        <v>50113001</v>
      </c>
      <c r="F762" s="750" t="s">
        <v>616</v>
      </c>
      <c r="G762" s="749" t="s">
        <v>581</v>
      </c>
      <c r="H762" s="749">
        <v>849500</v>
      </c>
      <c r="I762" s="749">
        <v>120805</v>
      </c>
      <c r="J762" s="749" t="s">
        <v>1539</v>
      </c>
      <c r="K762" s="749" t="s">
        <v>1540</v>
      </c>
      <c r="L762" s="752">
        <v>68.679999999999964</v>
      </c>
      <c r="M762" s="752">
        <v>1</v>
      </c>
      <c r="N762" s="753">
        <v>68.679999999999964</v>
      </c>
    </row>
    <row r="763" spans="1:14" ht="14.4" customHeight="1" x14ac:dyDescent="0.3">
      <c r="A763" s="747" t="s">
        <v>579</v>
      </c>
      <c r="B763" s="748" t="s">
        <v>580</v>
      </c>
      <c r="C763" s="749" t="s">
        <v>601</v>
      </c>
      <c r="D763" s="750" t="s">
        <v>602</v>
      </c>
      <c r="E763" s="751">
        <v>50113001</v>
      </c>
      <c r="F763" s="750" t="s">
        <v>616</v>
      </c>
      <c r="G763" s="749" t="s">
        <v>628</v>
      </c>
      <c r="H763" s="749">
        <v>847766</v>
      </c>
      <c r="I763" s="749">
        <v>125520</v>
      </c>
      <c r="J763" s="749" t="s">
        <v>1541</v>
      </c>
      <c r="K763" s="749" t="s">
        <v>1542</v>
      </c>
      <c r="L763" s="752">
        <v>72.95999999999998</v>
      </c>
      <c r="M763" s="752">
        <v>1</v>
      </c>
      <c r="N763" s="753">
        <v>72.95999999999998</v>
      </c>
    </row>
    <row r="764" spans="1:14" ht="14.4" customHeight="1" x14ac:dyDescent="0.3">
      <c r="A764" s="747" t="s">
        <v>579</v>
      </c>
      <c r="B764" s="748" t="s">
        <v>580</v>
      </c>
      <c r="C764" s="749" t="s">
        <v>601</v>
      </c>
      <c r="D764" s="750" t="s">
        <v>602</v>
      </c>
      <c r="E764" s="751">
        <v>50113001</v>
      </c>
      <c r="F764" s="750" t="s">
        <v>616</v>
      </c>
      <c r="G764" s="749" t="s">
        <v>617</v>
      </c>
      <c r="H764" s="749">
        <v>189244</v>
      </c>
      <c r="I764" s="749">
        <v>89244</v>
      </c>
      <c r="J764" s="749" t="s">
        <v>653</v>
      </c>
      <c r="K764" s="749" t="s">
        <v>654</v>
      </c>
      <c r="L764" s="752">
        <v>20.759</v>
      </c>
      <c r="M764" s="752">
        <v>60</v>
      </c>
      <c r="N764" s="753">
        <v>1245.54</v>
      </c>
    </row>
    <row r="765" spans="1:14" ht="14.4" customHeight="1" x14ac:dyDescent="0.3">
      <c r="A765" s="747" t="s">
        <v>579</v>
      </c>
      <c r="B765" s="748" t="s">
        <v>580</v>
      </c>
      <c r="C765" s="749" t="s">
        <v>601</v>
      </c>
      <c r="D765" s="750" t="s">
        <v>602</v>
      </c>
      <c r="E765" s="751">
        <v>50113001</v>
      </c>
      <c r="F765" s="750" t="s">
        <v>616</v>
      </c>
      <c r="G765" s="749" t="s">
        <v>581</v>
      </c>
      <c r="H765" s="749">
        <v>130508</v>
      </c>
      <c r="I765" s="749">
        <v>30508</v>
      </c>
      <c r="J765" s="749" t="s">
        <v>1543</v>
      </c>
      <c r="K765" s="749" t="s">
        <v>1544</v>
      </c>
      <c r="L765" s="752">
        <v>74.610070760630293</v>
      </c>
      <c r="M765" s="752">
        <v>1</v>
      </c>
      <c r="N765" s="753">
        <v>74.610070760630293</v>
      </c>
    </row>
    <row r="766" spans="1:14" ht="14.4" customHeight="1" x14ac:dyDescent="0.3">
      <c r="A766" s="747" t="s">
        <v>579</v>
      </c>
      <c r="B766" s="748" t="s">
        <v>580</v>
      </c>
      <c r="C766" s="749" t="s">
        <v>601</v>
      </c>
      <c r="D766" s="750" t="s">
        <v>602</v>
      </c>
      <c r="E766" s="751">
        <v>50113001</v>
      </c>
      <c r="F766" s="750" t="s">
        <v>616</v>
      </c>
      <c r="G766" s="749" t="s">
        <v>617</v>
      </c>
      <c r="H766" s="749">
        <v>192351</v>
      </c>
      <c r="I766" s="749">
        <v>92351</v>
      </c>
      <c r="J766" s="749" t="s">
        <v>664</v>
      </c>
      <c r="K766" s="749" t="s">
        <v>665</v>
      </c>
      <c r="L766" s="752">
        <v>86.22</v>
      </c>
      <c r="M766" s="752">
        <v>1</v>
      </c>
      <c r="N766" s="753">
        <v>86.22</v>
      </c>
    </row>
    <row r="767" spans="1:14" ht="14.4" customHeight="1" x14ac:dyDescent="0.3">
      <c r="A767" s="747" t="s">
        <v>579</v>
      </c>
      <c r="B767" s="748" t="s">
        <v>580</v>
      </c>
      <c r="C767" s="749" t="s">
        <v>601</v>
      </c>
      <c r="D767" s="750" t="s">
        <v>602</v>
      </c>
      <c r="E767" s="751">
        <v>50113001</v>
      </c>
      <c r="F767" s="750" t="s">
        <v>616</v>
      </c>
      <c r="G767" s="749" t="s">
        <v>617</v>
      </c>
      <c r="H767" s="749">
        <v>132992</v>
      </c>
      <c r="I767" s="749">
        <v>32992</v>
      </c>
      <c r="J767" s="749" t="s">
        <v>1191</v>
      </c>
      <c r="K767" s="749" t="s">
        <v>1192</v>
      </c>
      <c r="L767" s="752">
        <v>108.39</v>
      </c>
      <c r="M767" s="752">
        <v>3</v>
      </c>
      <c r="N767" s="753">
        <v>325.17</v>
      </c>
    </row>
    <row r="768" spans="1:14" ht="14.4" customHeight="1" x14ac:dyDescent="0.3">
      <c r="A768" s="747" t="s">
        <v>579</v>
      </c>
      <c r="B768" s="748" t="s">
        <v>580</v>
      </c>
      <c r="C768" s="749" t="s">
        <v>601</v>
      </c>
      <c r="D768" s="750" t="s">
        <v>602</v>
      </c>
      <c r="E768" s="751">
        <v>50113001</v>
      </c>
      <c r="F768" s="750" t="s">
        <v>616</v>
      </c>
      <c r="G768" s="749" t="s">
        <v>617</v>
      </c>
      <c r="H768" s="749">
        <v>176496</v>
      </c>
      <c r="I768" s="749">
        <v>76496</v>
      </c>
      <c r="J768" s="749" t="s">
        <v>666</v>
      </c>
      <c r="K768" s="749" t="s">
        <v>667</v>
      </c>
      <c r="L768" s="752">
        <v>125.43</v>
      </c>
      <c r="M768" s="752">
        <v>4</v>
      </c>
      <c r="N768" s="753">
        <v>501.72</v>
      </c>
    </row>
    <row r="769" spans="1:14" ht="14.4" customHeight="1" x14ac:dyDescent="0.3">
      <c r="A769" s="747" t="s">
        <v>579</v>
      </c>
      <c r="B769" s="748" t="s">
        <v>580</v>
      </c>
      <c r="C769" s="749" t="s">
        <v>601</v>
      </c>
      <c r="D769" s="750" t="s">
        <v>602</v>
      </c>
      <c r="E769" s="751">
        <v>50113001</v>
      </c>
      <c r="F769" s="750" t="s">
        <v>616</v>
      </c>
      <c r="G769" s="749" t="s">
        <v>628</v>
      </c>
      <c r="H769" s="749">
        <v>146981</v>
      </c>
      <c r="I769" s="749">
        <v>46981</v>
      </c>
      <c r="J769" s="749" t="s">
        <v>1545</v>
      </c>
      <c r="K769" s="749" t="s">
        <v>1546</v>
      </c>
      <c r="L769" s="752">
        <v>103.71992739409349</v>
      </c>
      <c r="M769" s="752">
        <v>1</v>
      </c>
      <c r="N769" s="753">
        <v>103.71992739409349</v>
      </c>
    </row>
    <row r="770" spans="1:14" ht="14.4" customHeight="1" x14ac:dyDescent="0.3">
      <c r="A770" s="747" t="s">
        <v>579</v>
      </c>
      <c r="B770" s="748" t="s">
        <v>580</v>
      </c>
      <c r="C770" s="749" t="s">
        <v>601</v>
      </c>
      <c r="D770" s="750" t="s">
        <v>602</v>
      </c>
      <c r="E770" s="751">
        <v>50113001</v>
      </c>
      <c r="F770" s="750" t="s">
        <v>616</v>
      </c>
      <c r="G770" s="749" t="s">
        <v>628</v>
      </c>
      <c r="H770" s="749">
        <v>132225</v>
      </c>
      <c r="I770" s="749">
        <v>32225</v>
      </c>
      <c r="J770" s="749" t="s">
        <v>668</v>
      </c>
      <c r="K770" s="749" t="s">
        <v>669</v>
      </c>
      <c r="L770" s="752">
        <v>73.623333054346077</v>
      </c>
      <c r="M770" s="752">
        <v>3</v>
      </c>
      <c r="N770" s="753">
        <v>220.86999916303824</v>
      </c>
    </row>
    <row r="771" spans="1:14" ht="14.4" customHeight="1" x14ac:dyDescent="0.3">
      <c r="A771" s="747" t="s">
        <v>579</v>
      </c>
      <c r="B771" s="748" t="s">
        <v>580</v>
      </c>
      <c r="C771" s="749" t="s">
        <v>601</v>
      </c>
      <c r="D771" s="750" t="s">
        <v>602</v>
      </c>
      <c r="E771" s="751">
        <v>50113001</v>
      </c>
      <c r="F771" s="750" t="s">
        <v>616</v>
      </c>
      <c r="G771" s="749" t="s">
        <v>628</v>
      </c>
      <c r="H771" s="749">
        <v>58038</v>
      </c>
      <c r="I771" s="749">
        <v>58038</v>
      </c>
      <c r="J771" s="749" t="s">
        <v>1199</v>
      </c>
      <c r="K771" s="749" t="s">
        <v>1200</v>
      </c>
      <c r="L771" s="752">
        <v>253.12</v>
      </c>
      <c r="M771" s="752">
        <v>1</v>
      </c>
      <c r="N771" s="753">
        <v>253.12</v>
      </c>
    </row>
    <row r="772" spans="1:14" ht="14.4" customHeight="1" x14ac:dyDescent="0.3">
      <c r="A772" s="747" t="s">
        <v>579</v>
      </c>
      <c r="B772" s="748" t="s">
        <v>580</v>
      </c>
      <c r="C772" s="749" t="s">
        <v>601</v>
      </c>
      <c r="D772" s="750" t="s">
        <v>602</v>
      </c>
      <c r="E772" s="751">
        <v>50113001</v>
      </c>
      <c r="F772" s="750" t="s">
        <v>616</v>
      </c>
      <c r="G772" s="749" t="s">
        <v>617</v>
      </c>
      <c r="H772" s="749">
        <v>846738</v>
      </c>
      <c r="I772" s="749">
        <v>0</v>
      </c>
      <c r="J772" s="749" t="s">
        <v>1547</v>
      </c>
      <c r="K772" s="749" t="s">
        <v>581</v>
      </c>
      <c r="L772" s="752">
        <v>105.93</v>
      </c>
      <c r="M772" s="752">
        <v>1</v>
      </c>
      <c r="N772" s="753">
        <v>105.93</v>
      </c>
    </row>
    <row r="773" spans="1:14" ht="14.4" customHeight="1" x14ac:dyDescent="0.3">
      <c r="A773" s="747" t="s">
        <v>579</v>
      </c>
      <c r="B773" s="748" t="s">
        <v>580</v>
      </c>
      <c r="C773" s="749" t="s">
        <v>601</v>
      </c>
      <c r="D773" s="750" t="s">
        <v>602</v>
      </c>
      <c r="E773" s="751">
        <v>50113001</v>
      </c>
      <c r="F773" s="750" t="s">
        <v>616</v>
      </c>
      <c r="G773" s="749" t="s">
        <v>617</v>
      </c>
      <c r="H773" s="749">
        <v>847635</v>
      </c>
      <c r="I773" s="749">
        <v>0</v>
      </c>
      <c r="J773" s="749" t="s">
        <v>1548</v>
      </c>
      <c r="K773" s="749" t="s">
        <v>581</v>
      </c>
      <c r="L773" s="752">
        <v>339.84000000000003</v>
      </c>
      <c r="M773" s="752">
        <v>1</v>
      </c>
      <c r="N773" s="753">
        <v>339.84000000000003</v>
      </c>
    </row>
    <row r="774" spans="1:14" ht="14.4" customHeight="1" x14ac:dyDescent="0.3">
      <c r="A774" s="747" t="s">
        <v>579</v>
      </c>
      <c r="B774" s="748" t="s">
        <v>580</v>
      </c>
      <c r="C774" s="749" t="s">
        <v>601</v>
      </c>
      <c r="D774" s="750" t="s">
        <v>602</v>
      </c>
      <c r="E774" s="751">
        <v>50113001</v>
      </c>
      <c r="F774" s="750" t="s">
        <v>616</v>
      </c>
      <c r="G774" s="749" t="s">
        <v>617</v>
      </c>
      <c r="H774" s="749">
        <v>845329</v>
      </c>
      <c r="I774" s="749">
        <v>0</v>
      </c>
      <c r="J774" s="749" t="s">
        <v>1202</v>
      </c>
      <c r="K774" s="749" t="s">
        <v>581</v>
      </c>
      <c r="L774" s="752">
        <v>166.30666666666667</v>
      </c>
      <c r="M774" s="752">
        <v>6</v>
      </c>
      <c r="N774" s="753">
        <v>997.84</v>
      </c>
    </row>
    <row r="775" spans="1:14" ht="14.4" customHeight="1" x14ac:dyDescent="0.3">
      <c r="A775" s="747" t="s">
        <v>579</v>
      </c>
      <c r="B775" s="748" t="s">
        <v>580</v>
      </c>
      <c r="C775" s="749" t="s">
        <v>601</v>
      </c>
      <c r="D775" s="750" t="s">
        <v>602</v>
      </c>
      <c r="E775" s="751">
        <v>50113001</v>
      </c>
      <c r="F775" s="750" t="s">
        <v>616</v>
      </c>
      <c r="G775" s="749" t="s">
        <v>628</v>
      </c>
      <c r="H775" s="749">
        <v>158692</v>
      </c>
      <c r="I775" s="749">
        <v>158692</v>
      </c>
      <c r="J775" s="749" t="s">
        <v>674</v>
      </c>
      <c r="K775" s="749" t="s">
        <v>675</v>
      </c>
      <c r="L775" s="752">
        <v>26.150000000000002</v>
      </c>
      <c r="M775" s="752">
        <v>1</v>
      </c>
      <c r="N775" s="753">
        <v>26.150000000000002</v>
      </c>
    </row>
    <row r="776" spans="1:14" ht="14.4" customHeight="1" x14ac:dyDescent="0.3">
      <c r="A776" s="747" t="s">
        <v>579</v>
      </c>
      <c r="B776" s="748" t="s">
        <v>580</v>
      </c>
      <c r="C776" s="749" t="s">
        <v>601</v>
      </c>
      <c r="D776" s="750" t="s">
        <v>602</v>
      </c>
      <c r="E776" s="751">
        <v>50113001</v>
      </c>
      <c r="F776" s="750" t="s">
        <v>616</v>
      </c>
      <c r="G776" s="749" t="s">
        <v>617</v>
      </c>
      <c r="H776" s="749">
        <v>116320</v>
      </c>
      <c r="I776" s="749">
        <v>16320</v>
      </c>
      <c r="J776" s="749" t="s">
        <v>676</v>
      </c>
      <c r="K776" s="749" t="s">
        <v>677</v>
      </c>
      <c r="L776" s="752">
        <v>117.96000000000002</v>
      </c>
      <c r="M776" s="752">
        <v>1</v>
      </c>
      <c r="N776" s="753">
        <v>117.96000000000002</v>
      </c>
    </row>
    <row r="777" spans="1:14" ht="14.4" customHeight="1" x14ac:dyDescent="0.3">
      <c r="A777" s="747" t="s">
        <v>579</v>
      </c>
      <c r="B777" s="748" t="s">
        <v>580</v>
      </c>
      <c r="C777" s="749" t="s">
        <v>601</v>
      </c>
      <c r="D777" s="750" t="s">
        <v>602</v>
      </c>
      <c r="E777" s="751">
        <v>50113001</v>
      </c>
      <c r="F777" s="750" t="s">
        <v>616</v>
      </c>
      <c r="G777" s="749" t="s">
        <v>617</v>
      </c>
      <c r="H777" s="749">
        <v>16321</v>
      </c>
      <c r="I777" s="749">
        <v>16321</v>
      </c>
      <c r="J777" s="749" t="s">
        <v>676</v>
      </c>
      <c r="K777" s="749" t="s">
        <v>678</v>
      </c>
      <c r="L777" s="752">
        <v>214.63999999999993</v>
      </c>
      <c r="M777" s="752">
        <v>4</v>
      </c>
      <c r="N777" s="753">
        <v>858.55999999999972</v>
      </c>
    </row>
    <row r="778" spans="1:14" ht="14.4" customHeight="1" x14ac:dyDescent="0.3">
      <c r="A778" s="747" t="s">
        <v>579</v>
      </c>
      <c r="B778" s="748" t="s">
        <v>580</v>
      </c>
      <c r="C778" s="749" t="s">
        <v>601</v>
      </c>
      <c r="D778" s="750" t="s">
        <v>602</v>
      </c>
      <c r="E778" s="751">
        <v>50113001</v>
      </c>
      <c r="F778" s="750" t="s">
        <v>616</v>
      </c>
      <c r="G778" s="749" t="s">
        <v>617</v>
      </c>
      <c r="H778" s="749">
        <v>199466</v>
      </c>
      <c r="I778" s="749">
        <v>199466</v>
      </c>
      <c r="J778" s="749" t="s">
        <v>681</v>
      </c>
      <c r="K778" s="749" t="s">
        <v>682</v>
      </c>
      <c r="L778" s="752">
        <v>92</v>
      </c>
      <c r="M778" s="752">
        <v>1</v>
      </c>
      <c r="N778" s="753">
        <v>92</v>
      </c>
    </row>
    <row r="779" spans="1:14" ht="14.4" customHeight="1" x14ac:dyDescent="0.3">
      <c r="A779" s="747" t="s">
        <v>579</v>
      </c>
      <c r="B779" s="748" t="s">
        <v>580</v>
      </c>
      <c r="C779" s="749" t="s">
        <v>601</v>
      </c>
      <c r="D779" s="750" t="s">
        <v>602</v>
      </c>
      <c r="E779" s="751">
        <v>50113001</v>
      </c>
      <c r="F779" s="750" t="s">
        <v>616</v>
      </c>
      <c r="G779" s="749" t="s">
        <v>617</v>
      </c>
      <c r="H779" s="749">
        <v>850642</v>
      </c>
      <c r="I779" s="749">
        <v>169673</v>
      </c>
      <c r="J779" s="749" t="s">
        <v>685</v>
      </c>
      <c r="K779" s="749" t="s">
        <v>686</v>
      </c>
      <c r="L779" s="752">
        <v>130.85000000000002</v>
      </c>
      <c r="M779" s="752">
        <v>1</v>
      </c>
      <c r="N779" s="753">
        <v>130.85000000000002</v>
      </c>
    </row>
    <row r="780" spans="1:14" ht="14.4" customHeight="1" x14ac:dyDescent="0.3">
      <c r="A780" s="747" t="s">
        <v>579</v>
      </c>
      <c r="B780" s="748" t="s">
        <v>580</v>
      </c>
      <c r="C780" s="749" t="s">
        <v>601</v>
      </c>
      <c r="D780" s="750" t="s">
        <v>602</v>
      </c>
      <c r="E780" s="751">
        <v>50113001</v>
      </c>
      <c r="F780" s="750" t="s">
        <v>616</v>
      </c>
      <c r="G780" s="749" t="s">
        <v>617</v>
      </c>
      <c r="H780" s="749">
        <v>188356</v>
      </c>
      <c r="I780" s="749">
        <v>88356</v>
      </c>
      <c r="J780" s="749" t="s">
        <v>689</v>
      </c>
      <c r="K780" s="749" t="s">
        <v>690</v>
      </c>
      <c r="L780" s="752">
        <v>96.14</v>
      </c>
      <c r="M780" s="752">
        <v>1</v>
      </c>
      <c r="N780" s="753">
        <v>96.14</v>
      </c>
    </row>
    <row r="781" spans="1:14" ht="14.4" customHeight="1" x14ac:dyDescent="0.3">
      <c r="A781" s="747" t="s">
        <v>579</v>
      </c>
      <c r="B781" s="748" t="s">
        <v>580</v>
      </c>
      <c r="C781" s="749" t="s">
        <v>601</v>
      </c>
      <c r="D781" s="750" t="s">
        <v>602</v>
      </c>
      <c r="E781" s="751">
        <v>50113001</v>
      </c>
      <c r="F781" s="750" t="s">
        <v>616</v>
      </c>
      <c r="G781" s="749" t="s">
        <v>628</v>
      </c>
      <c r="H781" s="749">
        <v>850078</v>
      </c>
      <c r="I781" s="749">
        <v>102608</v>
      </c>
      <c r="J781" s="749" t="s">
        <v>1549</v>
      </c>
      <c r="K781" s="749" t="s">
        <v>661</v>
      </c>
      <c r="L781" s="752">
        <v>44.120000000000019</v>
      </c>
      <c r="M781" s="752">
        <v>1</v>
      </c>
      <c r="N781" s="753">
        <v>44.120000000000019</v>
      </c>
    </row>
    <row r="782" spans="1:14" ht="14.4" customHeight="1" x14ac:dyDescent="0.3">
      <c r="A782" s="747" t="s">
        <v>579</v>
      </c>
      <c r="B782" s="748" t="s">
        <v>580</v>
      </c>
      <c r="C782" s="749" t="s">
        <v>601</v>
      </c>
      <c r="D782" s="750" t="s">
        <v>602</v>
      </c>
      <c r="E782" s="751">
        <v>50113001</v>
      </c>
      <c r="F782" s="750" t="s">
        <v>616</v>
      </c>
      <c r="G782" s="749" t="s">
        <v>628</v>
      </c>
      <c r="H782" s="749">
        <v>849990</v>
      </c>
      <c r="I782" s="749">
        <v>102596</v>
      </c>
      <c r="J782" s="749" t="s">
        <v>691</v>
      </c>
      <c r="K782" s="749" t="s">
        <v>692</v>
      </c>
      <c r="L782" s="752">
        <v>24.929999999999993</v>
      </c>
      <c r="M782" s="752">
        <v>1</v>
      </c>
      <c r="N782" s="753">
        <v>24.929999999999993</v>
      </c>
    </row>
    <row r="783" spans="1:14" ht="14.4" customHeight="1" x14ac:dyDescent="0.3">
      <c r="A783" s="747" t="s">
        <v>579</v>
      </c>
      <c r="B783" s="748" t="s">
        <v>580</v>
      </c>
      <c r="C783" s="749" t="s">
        <v>601</v>
      </c>
      <c r="D783" s="750" t="s">
        <v>602</v>
      </c>
      <c r="E783" s="751">
        <v>50113001</v>
      </c>
      <c r="F783" s="750" t="s">
        <v>616</v>
      </c>
      <c r="G783" s="749" t="s">
        <v>617</v>
      </c>
      <c r="H783" s="749">
        <v>145981</v>
      </c>
      <c r="I783" s="749">
        <v>45981</v>
      </c>
      <c r="J783" s="749" t="s">
        <v>1204</v>
      </c>
      <c r="K783" s="749" t="s">
        <v>1205</v>
      </c>
      <c r="L783" s="752">
        <v>1704.5600000000002</v>
      </c>
      <c r="M783" s="752">
        <v>3</v>
      </c>
      <c r="N783" s="753">
        <v>5113.68</v>
      </c>
    </row>
    <row r="784" spans="1:14" ht="14.4" customHeight="1" x14ac:dyDescent="0.3">
      <c r="A784" s="747" t="s">
        <v>579</v>
      </c>
      <c r="B784" s="748" t="s">
        <v>580</v>
      </c>
      <c r="C784" s="749" t="s">
        <v>601</v>
      </c>
      <c r="D784" s="750" t="s">
        <v>602</v>
      </c>
      <c r="E784" s="751">
        <v>50113001</v>
      </c>
      <c r="F784" s="750" t="s">
        <v>616</v>
      </c>
      <c r="G784" s="749" t="s">
        <v>628</v>
      </c>
      <c r="H784" s="749">
        <v>846446</v>
      </c>
      <c r="I784" s="749">
        <v>124343</v>
      </c>
      <c r="J784" s="749" t="s">
        <v>1206</v>
      </c>
      <c r="K784" s="749" t="s">
        <v>675</v>
      </c>
      <c r="L784" s="752">
        <v>43.330000000000027</v>
      </c>
      <c r="M784" s="752">
        <v>2</v>
      </c>
      <c r="N784" s="753">
        <v>86.660000000000053</v>
      </c>
    </row>
    <row r="785" spans="1:14" ht="14.4" customHeight="1" x14ac:dyDescent="0.3">
      <c r="A785" s="747" t="s">
        <v>579</v>
      </c>
      <c r="B785" s="748" t="s">
        <v>580</v>
      </c>
      <c r="C785" s="749" t="s">
        <v>601</v>
      </c>
      <c r="D785" s="750" t="s">
        <v>602</v>
      </c>
      <c r="E785" s="751">
        <v>50113001</v>
      </c>
      <c r="F785" s="750" t="s">
        <v>616</v>
      </c>
      <c r="G785" s="749" t="s">
        <v>617</v>
      </c>
      <c r="H785" s="749">
        <v>99884</v>
      </c>
      <c r="I785" s="749">
        <v>99884</v>
      </c>
      <c r="J785" s="749" t="s">
        <v>1550</v>
      </c>
      <c r="K785" s="749" t="s">
        <v>1551</v>
      </c>
      <c r="L785" s="752">
        <v>108.70000000000003</v>
      </c>
      <c r="M785" s="752">
        <v>1</v>
      </c>
      <c r="N785" s="753">
        <v>108.70000000000003</v>
      </c>
    </row>
    <row r="786" spans="1:14" ht="14.4" customHeight="1" x14ac:dyDescent="0.3">
      <c r="A786" s="747" t="s">
        <v>579</v>
      </c>
      <c r="B786" s="748" t="s">
        <v>580</v>
      </c>
      <c r="C786" s="749" t="s">
        <v>601</v>
      </c>
      <c r="D786" s="750" t="s">
        <v>602</v>
      </c>
      <c r="E786" s="751">
        <v>50113001</v>
      </c>
      <c r="F786" s="750" t="s">
        <v>616</v>
      </c>
      <c r="G786" s="749" t="s">
        <v>628</v>
      </c>
      <c r="H786" s="749">
        <v>117425</v>
      </c>
      <c r="I786" s="749">
        <v>17425</v>
      </c>
      <c r="J786" s="749" t="s">
        <v>1209</v>
      </c>
      <c r="K786" s="749" t="s">
        <v>1210</v>
      </c>
      <c r="L786" s="752">
        <v>20.0275</v>
      </c>
      <c r="M786" s="752">
        <v>4</v>
      </c>
      <c r="N786" s="753">
        <v>80.11</v>
      </c>
    </row>
    <row r="787" spans="1:14" ht="14.4" customHeight="1" x14ac:dyDescent="0.3">
      <c r="A787" s="747" t="s">
        <v>579</v>
      </c>
      <c r="B787" s="748" t="s">
        <v>580</v>
      </c>
      <c r="C787" s="749" t="s">
        <v>601</v>
      </c>
      <c r="D787" s="750" t="s">
        <v>602</v>
      </c>
      <c r="E787" s="751">
        <v>50113001</v>
      </c>
      <c r="F787" s="750" t="s">
        <v>616</v>
      </c>
      <c r="G787" s="749" t="s">
        <v>628</v>
      </c>
      <c r="H787" s="749">
        <v>117431</v>
      </c>
      <c r="I787" s="749">
        <v>17431</v>
      </c>
      <c r="J787" s="749" t="s">
        <v>697</v>
      </c>
      <c r="K787" s="749" t="s">
        <v>627</v>
      </c>
      <c r="L787" s="752">
        <v>27.293333333333333</v>
      </c>
      <c r="M787" s="752">
        <v>3</v>
      </c>
      <c r="N787" s="753">
        <v>81.88</v>
      </c>
    </row>
    <row r="788" spans="1:14" ht="14.4" customHeight="1" x14ac:dyDescent="0.3">
      <c r="A788" s="747" t="s">
        <v>579</v>
      </c>
      <c r="B788" s="748" t="s">
        <v>580</v>
      </c>
      <c r="C788" s="749" t="s">
        <v>601</v>
      </c>
      <c r="D788" s="750" t="s">
        <v>602</v>
      </c>
      <c r="E788" s="751">
        <v>50113001</v>
      </c>
      <c r="F788" s="750" t="s">
        <v>616</v>
      </c>
      <c r="G788" s="749" t="s">
        <v>617</v>
      </c>
      <c r="H788" s="749">
        <v>848209</v>
      </c>
      <c r="I788" s="749">
        <v>115402</v>
      </c>
      <c r="J788" s="749" t="s">
        <v>1211</v>
      </c>
      <c r="K788" s="749" t="s">
        <v>1552</v>
      </c>
      <c r="L788" s="752">
        <v>762.86666666666656</v>
      </c>
      <c r="M788" s="752">
        <v>1</v>
      </c>
      <c r="N788" s="753">
        <v>762.86666666666656</v>
      </c>
    </row>
    <row r="789" spans="1:14" ht="14.4" customHeight="1" x14ac:dyDescent="0.3">
      <c r="A789" s="747" t="s">
        <v>579</v>
      </c>
      <c r="B789" s="748" t="s">
        <v>580</v>
      </c>
      <c r="C789" s="749" t="s">
        <v>601</v>
      </c>
      <c r="D789" s="750" t="s">
        <v>602</v>
      </c>
      <c r="E789" s="751">
        <v>50113001</v>
      </c>
      <c r="F789" s="750" t="s">
        <v>616</v>
      </c>
      <c r="G789" s="749" t="s">
        <v>617</v>
      </c>
      <c r="H789" s="749">
        <v>156992</v>
      </c>
      <c r="I789" s="749">
        <v>56992</v>
      </c>
      <c r="J789" s="749" t="s">
        <v>698</v>
      </c>
      <c r="K789" s="749" t="s">
        <v>699</v>
      </c>
      <c r="L789" s="752">
        <v>61.563404255319156</v>
      </c>
      <c r="M789" s="752">
        <v>47</v>
      </c>
      <c r="N789" s="753">
        <v>2893.4800000000005</v>
      </c>
    </row>
    <row r="790" spans="1:14" ht="14.4" customHeight="1" x14ac:dyDescent="0.3">
      <c r="A790" s="747" t="s">
        <v>579</v>
      </c>
      <c r="B790" s="748" t="s">
        <v>580</v>
      </c>
      <c r="C790" s="749" t="s">
        <v>601</v>
      </c>
      <c r="D790" s="750" t="s">
        <v>602</v>
      </c>
      <c r="E790" s="751">
        <v>50113001</v>
      </c>
      <c r="F790" s="750" t="s">
        <v>616</v>
      </c>
      <c r="G790" s="749" t="s">
        <v>628</v>
      </c>
      <c r="H790" s="749">
        <v>214525</v>
      </c>
      <c r="I790" s="749">
        <v>214525</v>
      </c>
      <c r="J790" s="749" t="s">
        <v>1553</v>
      </c>
      <c r="K790" s="749" t="s">
        <v>1554</v>
      </c>
      <c r="L790" s="752">
        <v>42.92</v>
      </c>
      <c r="M790" s="752">
        <v>1</v>
      </c>
      <c r="N790" s="753">
        <v>42.92</v>
      </c>
    </row>
    <row r="791" spans="1:14" ht="14.4" customHeight="1" x14ac:dyDescent="0.3">
      <c r="A791" s="747" t="s">
        <v>579</v>
      </c>
      <c r="B791" s="748" t="s">
        <v>580</v>
      </c>
      <c r="C791" s="749" t="s">
        <v>601</v>
      </c>
      <c r="D791" s="750" t="s">
        <v>602</v>
      </c>
      <c r="E791" s="751">
        <v>50113001</v>
      </c>
      <c r="F791" s="750" t="s">
        <v>616</v>
      </c>
      <c r="G791" s="749" t="s">
        <v>628</v>
      </c>
      <c r="H791" s="749">
        <v>214427</v>
      </c>
      <c r="I791" s="749">
        <v>214427</v>
      </c>
      <c r="J791" s="749" t="s">
        <v>706</v>
      </c>
      <c r="K791" s="749" t="s">
        <v>707</v>
      </c>
      <c r="L791" s="752">
        <v>61.325301900969841</v>
      </c>
      <c r="M791" s="752">
        <v>1050</v>
      </c>
      <c r="N791" s="753">
        <v>64391.56699601833</v>
      </c>
    </row>
    <row r="792" spans="1:14" ht="14.4" customHeight="1" x14ac:dyDescent="0.3">
      <c r="A792" s="747" t="s">
        <v>579</v>
      </c>
      <c r="B792" s="748" t="s">
        <v>580</v>
      </c>
      <c r="C792" s="749" t="s">
        <v>601</v>
      </c>
      <c r="D792" s="750" t="s">
        <v>602</v>
      </c>
      <c r="E792" s="751">
        <v>50113001</v>
      </c>
      <c r="F792" s="750" t="s">
        <v>616</v>
      </c>
      <c r="G792" s="749" t="s">
        <v>628</v>
      </c>
      <c r="H792" s="749">
        <v>113767</v>
      </c>
      <c r="I792" s="749">
        <v>13767</v>
      </c>
      <c r="J792" s="749" t="s">
        <v>708</v>
      </c>
      <c r="K792" s="749" t="s">
        <v>709</v>
      </c>
      <c r="L792" s="752">
        <v>45.190000000000012</v>
      </c>
      <c r="M792" s="752">
        <v>1</v>
      </c>
      <c r="N792" s="753">
        <v>45.190000000000012</v>
      </c>
    </row>
    <row r="793" spans="1:14" ht="14.4" customHeight="1" x14ac:dyDescent="0.3">
      <c r="A793" s="747" t="s">
        <v>579</v>
      </c>
      <c r="B793" s="748" t="s">
        <v>580</v>
      </c>
      <c r="C793" s="749" t="s">
        <v>601</v>
      </c>
      <c r="D793" s="750" t="s">
        <v>602</v>
      </c>
      <c r="E793" s="751">
        <v>50113001</v>
      </c>
      <c r="F793" s="750" t="s">
        <v>616</v>
      </c>
      <c r="G793" s="749" t="s">
        <v>617</v>
      </c>
      <c r="H793" s="749">
        <v>216471</v>
      </c>
      <c r="I793" s="749">
        <v>216471</v>
      </c>
      <c r="J793" s="749" t="s">
        <v>1213</v>
      </c>
      <c r="K793" s="749" t="s">
        <v>1214</v>
      </c>
      <c r="L793" s="752">
        <v>123.90499999999997</v>
      </c>
      <c r="M793" s="752">
        <v>40</v>
      </c>
      <c r="N793" s="753">
        <v>4956.1999999999989</v>
      </c>
    </row>
    <row r="794" spans="1:14" ht="14.4" customHeight="1" x14ac:dyDescent="0.3">
      <c r="A794" s="747" t="s">
        <v>579</v>
      </c>
      <c r="B794" s="748" t="s">
        <v>580</v>
      </c>
      <c r="C794" s="749" t="s">
        <v>601</v>
      </c>
      <c r="D794" s="750" t="s">
        <v>602</v>
      </c>
      <c r="E794" s="751">
        <v>50113001</v>
      </c>
      <c r="F794" s="750" t="s">
        <v>616</v>
      </c>
      <c r="G794" s="749" t="s">
        <v>628</v>
      </c>
      <c r="H794" s="749">
        <v>168836</v>
      </c>
      <c r="I794" s="749">
        <v>168836</v>
      </c>
      <c r="J794" s="749" t="s">
        <v>1555</v>
      </c>
      <c r="K794" s="749" t="s">
        <v>675</v>
      </c>
      <c r="L794" s="752">
        <v>47.8</v>
      </c>
      <c r="M794" s="752">
        <v>2</v>
      </c>
      <c r="N794" s="753">
        <v>95.6</v>
      </c>
    </row>
    <row r="795" spans="1:14" ht="14.4" customHeight="1" x14ac:dyDescent="0.3">
      <c r="A795" s="747" t="s">
        <v>579</v>
      </c>
      <c r="B795" s="748" t="s">
        <v>580</v>
      </c>
      <c r="C795" s="749" t="s">
        <v>601</v>
      </c>
      <c r="D795" s="750" t="s">
        <v>602</v>
      </c>
      <c r="E795" s="751">
        <v>50113001</v>
      </c>
      <c r="F795" s="750" t="s">
        <v>616</v>
      </c>
      <c r="G795" s="749" t="s">
        <v>617</v>
      </c>
      <c r="H795" s="749">
        <v>193104</v>
      </c>
      <c r="I795" s="749">
        <v>93104</v>
      </c>
      <c r="J795" s="749" t="s">
        <v>711</v>
      </c>
      <c r="K795" s="749" t="s">
        <v>712</v>
      </c>
      <c r="L795" s="752">
        <v>47.388890640656015</v>
      </c>
      <c r="M795" s="752">
        <v>115</v>
      </c>
      <c r="N795" s="753">
        <v>5449.7224236754419</v>
      </c>
    </row>
    <row r="796" spans="1:14" ht="14.4" customHeight="1" x14ac:dyDescent="0.3">
      <c r="A796" s="747" t="s">
        <v>579</v>
      </c>
      <c r="B796" s="748" t="s">
        <v>580</v>
      </c>
      <c r="C796" s="749" t="s">
        <v>601</v>
      </c>
      <c r="D796" s="750" t="s">
        <v>602</v>
      </c>
      <c r="E796" s="751">
        <v>50113001</v>
      </c>
      <c r="F796" s="750" t="s">
        <v>616</v>
      </c>
      <c r="G796" s="749" t="s">
        <v>617</v>
      </c>
      <c r="H796" s="749">
        <v>193105</v>
      </c>
      <c r="I796" s="749">
        <v>93105</v>
      </c>
      <c r="J796" s="749" t="s">
        <v>711</v>
      </c>
      <c r="K796" s="749" t="s">
        <v>713</v>
      </c>
      <c r="L796" s="752">
        <v>208.95340151558142</v>
      </c>
      <c r="M796" s="752">
        <v>45</v>
      </c>
      <c r="N796" s="753">
        <v>9402.9030682011635</v>
      </c>
    </row>
    <row r="797" spans="1:14" ht="14.4" customHeight="1" x14ac:dyDescent="0.3">
      <c r="A797" s="747" t="s">
        <v>579</v>
      </c>
      <c r="B797" s="748" t="s">
        <v>580</v>
      </c>
      <c r="C797" s="749" t="s">
        <v>601</v>
      </c>
      <c r="D797" s="750" t="s">
        <v>602</v>
      </c>
      <c r="E797" s="751">
        <v>50113001</v>
      </c>
      <c r="F797" s="750" t="s">
        <v>616</v>
      </c>
      <c r="G797" s="749" t="s">
        <v>628</v>
      </c>
      <c r="H797" s="749">
        <v>192587</v>
      </c>
      <c r="I797" s="749">
        <v>92587</v>
      </c>
      <c r="J797" s="749" t="s">
        <v>1556</v>
      </c>
      <c r="K797" s="749" t="s">
        <v>1557</v>
      </c>
      <c r="L797" s="752">
        <v>58.25</v>
      </c>
      <c r="M797" s="752">
        <v>1</v>
      </c>
      <c r="N797" s="753">
        <v>58.25</v>
      </c>
    </row>
    <row r="798" spans="1:14" ht="14.4" customHeight="1" x14ac:dyDescent="0.3">
      <c r="A798" s="747" t="s">
        <v>579</v>
      </c>
      <c r="B798" s="748" t="s">
        <v>580</v>
      </c>
      <c r="C798" s="749" t="s">
        <v>601</v>
      </c>
      <c r="D798" s="750" t="s">
        <v>602</v>
      </c>
      <c r="E798" s="751">
        <v>50113001</v>
      </c>
      <c r="F798" s="750" t="s">
        <v>616</v>
      </c>
      <c r="G798" s="749" t="s">
        <v>617</v>
      </c>
      <c r="H798" s="749">
        <v>197522</v>
      </c>
      <c r="I798" s="749">
        <v>97522</v>
      </c>
      <c r="J798" s="749" t="s">
        <v>1215</v>
      </c>
      <c r="K798" s="749" t="s">
        <v>1216</v>
      </c>
      <c r="L798" s="752">
        <v>159.86400000000003</v>
      </c>
      <c r="M798" s="752">
        <v>5</v>
      </c>
      <c r="N798" s="753">
        <v>799.32000000000016</v>
      </c>
    </row>
    <row r="799" spans="1:14" ht="14.4" customHeight="1" x14ac:dyDescent="0.3">
      <c r="A799" s="747" t="s">
        <v>579</v>
      </c>
      <c r="B799" s="748" t="s">
        <v>580</v>
      </c>
      <c r="C799" s="749" t="s">
        <v>601</v>
      </c>
      <c r="D799" s="750" t="s">
        <v>602</v>
      </c>
      <c r="E799" s="751">
        <v>50113001</v>
      </c>
      <c r="F799" s="750" t="s">
        <v>616</v>
      </c>
      <c r="G799" s="749" t="s">
        <v>617</v>
      </c>
      <c r="H799" s="749">
        <v>208695</v>
      </c>
      <c r="I799" s="749">
        <v>208695</v>
      </c>
      <c r="J799" s="749" t="s">
        <v>716</v>
      </c>
      <c r="K799" s="749" t="s">
        <v>718</v>
      </c>
      <c r="L799" s="752">
        <v>77.393846153846141</v>
      </c>
      <c r="M799" s="752">
        <v>26</v>
      </c>
      <c r="N799" s="753">
        <v>2012.2399999999998</v>
      </c>
    </row>
    <row r="800" spans="1:14" ht="14.4" customHeight="1" x14ac:dyDescent="0.3">
      <c r="A800" s="747" t="s">
        <v>579</v>
      </c>
      <c r="B800" s="748" t="s">
        <v>580</v>
      </c>
      <c r="C800" s="749" t="s">
        <v>601</v>
      </c>
      <c r="D800" s="750" t="s">
        <v>602</v>
      </c>
      <c r="E800" s="751">
        <v>50113001</v>
      </c>
      <c r="F800" s="750" t="s">
        <v>616</v>
      </c>
      <c r="G800" s="749" t="s">
        <v>617</v>
      </c>
      <c r="H800" s="749">
        <v>102477</v>
      </c>
      <c r="I800" s="749">
        <v>2477</v>
      </c>
      <c r="J800" s="749" t="s">
        <v>716</v>
      </c>
      <c r="K800" s="749" t="s">
        <v>717</v>
      </c>
      <c r="L800" s="752">
        <v>40.169999999999987</v>
      </c>
      <c r="M800" s="752">
        <v>16</v>
      </c>
      <c r="N800" s="753">
        <v>642.7199999999998</v>
      </c>
    </row>
    <row r="801" spans="1:14" ht="14.4" customHeight="1" x14ac:dyDescent="0.3">
      <c r="A801" s="747" t="s">
        <v>579</v>
      </c>
      <c r="B801" s="748" t="s">
        <v>580</v>
      </c>
      <c r="C801" s="749" t="s">
        <v>601</v>
      </c>
      <c r="D801" s="750" t="s">
        <v>602</v>
      </c>
      <c r="E801" s="751">
        <v>50113001</v>
      </c>
      <c r="F801" s="750" t="s">
        <v>616</v>
      </c>
      <c r="G801" s="749" t="s">
        <v>617</v>
      </c>
      <c r="H801" s="749">
        <v>102478</v>
      </c>
      <c r="I801" s="749">
        <v>2478</v>
      </c>
      <c r="J801" s="749" t="s">
        <v>716</v>
      </c>
      <c r="K801" s="749" t="s">
        <v>718</v>
      </c>
      <c r="L801" s="752">
        <v>77.514871794871794</v>
      </c>
      <c r="M801" s="752">
        <v>39</v>
      </c>
      <c r="N801" s="753">
        <v>3023.08</v>
      </c>
    </row>
    <row r="802" spans="1:14" ht="14.4" customHeight="1" x14ac:dyDescent="0.3">
      <c r="A802" s="747" t="s">
        <v>579</v>
      </c>
      <c r="B802" s="748" t="s">
        <v>580</v>
      </c>
      <c r="C802" s="749" t="s">
        <v>601</v>
      </c>
      <c r="D802" s="750" t="s">
        <v>602</v>
      </c>
      <c r="E802" s="751">
        <v>50113001</v>
      </c>
      <c r="F802" s="750" t="s">
        <v>616</v>
      </c>
      <c r="G802" s="749" t="s">
        <v>617</v>
      </c>
      <c r="H802" s="749">
        <v>117011</v>
      </c>
      <c r="I802" s="749">
        <v>17011</v>
      </c>
      <c r="J802" s="749" t="s">
        <v>719</v>
      </c>
      <c r="K802" s="749" t="s">
        <v>720</v>
      </c>
      <c r="L802" s="752">
        <v>147.048</v>
      </c>
      <c r="M802" s="752">
        <v>40</v>
      </c>
      <c r="N802" s="753">
        <v>5881.92</v>
      </c>
    </row>
    <row r="803" spans="1:14" ht="14.4" customHeight="1" x14ac:dyDescent="0.3">
      <c r="A803" s="747" t="s">
        <v>579</v>
      </c>
      <c r="B803" s="748" t="s">
        <v>580</v>
      </c>
      <c r="C803" s="749" t="s">
        <v>601</v>
      </c>
      <c r="D803" s="750" t="s">
        <v>602</v>
      </c>
      <c r="E803" s="751">
        <v>50113001</v>
      </c>
      <c r="F803" s="750" t="s">
        <v>616</v>
      </c>
      <c r="G803" s="749" t="s">
        <v>617</v>
      </c>
      <c r="H803" s="749">
        <v>183318</v>
      </c>
      <c r="I803" s="749">
        <v>83318</v>
      </c>
      <c r="J803" s="749" t="s">
        <v>721</v>
      </c>
      <c r="K803" s="749" t="s">
        <v>722</v>
      </c>
      <c r="L803" s="752">
        <v>23.509961452828446</v>
      </c>
      <c r="M803" s="752">
        <v>1</v>
      </c>
      <c r="N803" s="753">
        <v>23.509961452828446</v>
      </c>
    </row>
    <row r="804" spans="1:14" ht="14.4" customHeight="1" x14ac:dyDescent="0.3">
      <c r="A804" s="747" t="s">
        <v>579</v>
      </c>
      <c r="B804" s="748" t="s">
        <v>580</v>
      </c>
      <c r="C804" s="749" t="s">
        <v>601</v>
      </c>
      <c r="D804" s="750" t="s">
        <v>602</v>
      </c>
      <c r="E804" s="751">
        <v>50113001</v>
      </c>
      <c r="F804" s="750" t="s">
        <v>616</v>
      </c>
      <c r="G804" s="749" t="s">
        <v>617</v>
      </c>
      <c r="H804" s="749">
        <v>100113</v>
      </c>
      <c r="I804" s="749">
        <v>113</v>
      </c>
      <c r="J804" s="749" t="s">
        <v>1558</v>
      </c>
      <c r="K804" s="749" t="s">
        <v>1559</v>
      </c>
      <c r="L804" s="752">
        <v>46.05</v>
      </c>
      <c r="M804" s="752">
        <v>5</v>
      </c>
      <c r="N804" s="753">
        <v>230.24999999999997</v>
      </c>
    </row>
    <row r="805" spans="1:14" ht="14.4" customHeight="1" x14ac:dyDescent="0.3">
      <c r="A805" s="747" t="s">
        <v>579</v>
      </c>
      <c r="B805" s="748" t="s">
        <v>580</v>
      </c>
      <c r="C805" s="749" t="s">
        <v>601</v>
      </c>
      <c r="D805" s="750" t="s">
        <v>602</v>
      </c>
      <c r="E805" s="751">
        <v>50113001</v>
      </c>
      <c r="F805" s="750" t="s">
        <v>616</v>
      </c>
      <c r="G805" s="749" t="s">
        <v>617</v>
      </c>
      <c r="H805" s="749">
        <v>108499</v>
      </c>
      <c r="I805" s="749">
        <v>8499</v>
      </c>
      <c r="J805" s="749" t="s">
        <v>725</v>
      </c>
      <c r="K805" s="749" t="s">
        <v>726</v>
      </c>
      <c r="L805" s="752">
        <v>111.61760000000002</v>
      </c>
      <c r="M805" s="752">
        <v>100</v>
      </c>
      <c r="N805" s="753">
        <v>11161.760000000002</v>
      </c>
    </row>
    <row r="806" spans="1:14" ht="14.4" customHeight="1" x14ac:dyDescent="0.3">
      <c r="A806" s="747" t="s">
        <v>579</v>
      </c>
      <c r="B806" s="748" t="s">
        <v>580</v>
      </c>
      <c r="C806" s="749" t="s">
        <v>601</v>
      </c>
      <c r="D806" s="750" t="s">
        <v>602</v>
      </c>
      <c r="E806" s="751">
        <v>50113001</v>
      </c>
      <c r="F806" s="750" t="s">
        <v>616</v>
      </c>
      <c r="G806" s="749" t="s">
        <v>617</v>
      </c>
      <c r="H806" s="749">
        <v>102479</v>
      </c>
      <c r="I806" s="749">
        <v>2479</v>
      </c>
      <c r="J806" s="749" t="s">
        <v>727</v>
      </c>
      <c r="K806" s="749" t="s">
        <v>728</v>
      </c>
      <c r="L806" s="752">
        <v>65.804999999999978</v>
      </c>
      <c r="M806" s="752">
        <v>4</v>
      </c>
      <c r="N806" s="753">
        <v>263.21999999999991</v>
      </c>
    </row>
    <row r="807" spans="1:14" ht="14.4" customHeight="1" x14ac:dyDescent="0.3">
      <c r="A807" s="747" t="s">
        <v>579</v>
      </c>
      <c r="B807" s="748" t="s">
        <v>580</v>
      </c>
      <c r="C807" s="749" t="s">
        <v>601</v>
      </c>
      <c r="D807" s="750" t="s">
        <v>602</v>
      </c>
      <c r="E807" s="751">
        <v>50113001</v>
      </c>
      <c r="F807" s="750" t="s">
        <v>616</v>
      </c>
      <c r="G807" s="749" t="s">
        <v>617</v>
      </c>
      <c r="H807" s="749">
        <v>158425</v>
      </c>
      <c r="I807" s="749">
        <v>58425</v>
      </c>
      <c r="J807" s="749" t="s">
        <v>729</v>
      </c>
      <c r="K807" s="749" t="s">
        <v>730</v>
      </c>
      <c r="L807" s="752">
        <v>82.009999999999991</v>
      </c>
      <c r="M807" s="752">
        <v>2</v>
      </c>
      <c r="N807" s="753">
        <v>164.01999999999998</v>
      </c>
    </row>
    <row r="808" spans="1:14" ht="14.4" customHeight="1" x14ac:dyDescent="0.3">
      <c r="A808" s="747" t="s">
        <v>579</v>
      </c>
      <c r="B808" s="748" t="s">
        <v>580</v>
      </c>
      <c r="C808" s="749" t="s">
        <v>601</v>
      </c>
      <c r="D808" s="750" t="s">
        <v>602</v>
      </c>
      <c r="E808" s="751">
        <v>50113001</v>
      </c>
      <c r="F808" s="750" t="s">
        <v>616</v>
      </c>
      <c r="G808" s="749" t="s">
        <v>617</v>
      </c>
      <c r="H808" s="749">
        <v>154539</v>
      </c>
      <c r="I808" s="749">
        <v>54539</v>
      </c>
      <c r="J808" s="749" t="s">
        <v>731</v>
      </c>
      <c r="K808" s="749" t="s">
        <v>732</v>
      </c>
      <c r="L808" s="752">
        <v>60.21</v>
      </c>
      <c r="M808" s="752">
        <v>8</v>
      </c>
      <c r="N808" s="753">
        <v>481.68</v>
      </c>
    </row>
    <row r="809" spans="1:14" ht="14.4" customHeight="1" x14ac:dyDescent="0.3">
      <c r="A809" s="747" t="s">
        <v>579</v>
      </c>
      <c r="B809" s="748" t="s">
        <v>580</v>
      </c>
      <c r="C809" s="749" t="s">
        <v>601</v>
      </c>
      <c r="D809" s="750" t="s">
        <v>602</v>
      </c>
      <c r="E809" s="751">
        <v>50113001</v>
      </c>
      <c r="F809" s="750" t="s">
        <v>616</v>
      </c>
      <c r="G809" s="749" t="s">
        <v>617</v>
      </c>
      <c r="H809" s="749">
        <v>101328</v>
      </c>
      <c r="I809" s="749">
        <v>1328</v>
      </c>
      <c r="J809" s="749" t="s">
        <v>1560</v>
      </c>
      <c r="K809" s="749" t="s">
        <v>1561</v>
      </c>
      <c r="L809" s="752">
        <v>126.81000000000004</v>
      </c>
      <c r="M809" s="752">
        <v>1</v>
      </c>
      <c r="N809" s="753">
        <v>126.81000000000004</v>
      </c>
    </row>
    <row r="810" spans="1:14" ht="14.4" customHeight="1" x14ac:dyDescent="0.3">
      <c r="A810" s="747" t="s">
        <v>579</v>
      </c>
      <c r="B810" s="748" t="s">
        <v>580</v>
      </c>
      <c r="C810" s="749" t="s">
        <v>601</v>
      </c>
      <c r="D810" s="750" t="s">
        <v>602</v>
      </c>
      <c r="E810" s="751">
        <v>50113001</v>
      </c>
      <c r="F810" s="750" t="s">
        <v>616</v>
      </c>
      <c r="G810" s="749" t="s">
        <v>617</v>
      </c>
      <c r="H810" s="749">
        <v>179325</v>
      </c>
      <c r="I810" s="749">
        <v>179325</v>
      </c>
      <c r="J810" s="749" t="s">
        <v>1222</v>
      </c>
      <c r="K810" s="749" t="s">
        <v>1562</v>
      </c>
      <c r="L810" s="752">
        <v>34.29</v>
      </c>
      <c r="M810" s="752">
        <v>1</v>
      </c>
      <c r="N810" s="753">
        <v>34.29</v>
      </c>
    </row>
    <row r="811" spans="1:14" ht="14.4" customHeight="1" x14ac:dyDescent="0.3">
      <c r="A811" s="747" t="s">
        <v>579</v>
      </c>
      <c r="B811" s="748" t="s">
        <v>580</v>
      </c>
      <c r="C811" s="749" t="s">
        <v>601</v>
      </c>
      <c r="D811" s="750" t="s">
        <v>602</v>
      </c>
      <c r="E811" s="751">
        <v>50113001</v>
      </c>
      <c r="F811" s="750" t="s">
        <v>616</v>
      </c>
      <c r="G811" s="749" t="s">
        <v>617</v>
      </c>
      <c r="H811" s="749">
        <v>179327</v>
      </c>
      <c r="I811" s="749">
        <v>179327</v>
      </c>
      <c r="J811" s="749" t="s">
        <v>1222</v>
      </c>
      <c r="K811" s="749" t="s">
        <v>686</v>
      </c>
      <c r="L811" s="752">
        <v>74.920000000000073</v>
      </c>
      <c r="M811" s="752">
        <v>1</v>
      </c>
      <c r="N811" s="753">
        <v>74.920000000000073</v>
      </c>
    </row>
    <row r="812" spans="1:14" ht="14.4" customHeight="1" x14ac:dyDescent="0.3">
      <c r="A812" s="747" t="s">
        <v>579</v>
      </c>
      <c r="B812" s="748" t="s">
        <v>580</v>
      </c>
      <c r="C812" s="749" t="s">
        <v>601</v>
      </c>
      <c r="D812" s="750" t="s">
        <v>602</v>
      </c>
      <c r="E812" s="751">
        <v>50113001</v>
      </c>
      <c r="F812" s="750" t="s">
        <v>616</v>
      </c>
      <c r="G812" s="749" t="s">
        <v>617</v>
      </c>
      <c r="H812" s="749">
        <v>126134</v>
      </c>
      <c r="I812" s="749">
        <v>26134</v>
      </c>
      <c r="J812" s="749" t="s">
        <v>1563</v>
      </c>
      <c r="K812" s="749" t="s">
        <v>1564</v>
      </c>
      <c r="L812" s="752">
        <v>1196.05</v>
      </c>
      <c r="M812" s="752">
        <v>1</v>
      </c>
      <c r="N812" s="753">
        <v>1196.05</v>
      </c>
    </row>
    <row r="813" spans="1:14" ht="14.4" customHeight="1" x14ac:dyDescent="0.3">
      <c r="A813" s="747" t="s">
        <v>579</v>
      </c>
      <c r="B813" s="748" t="s">
        <v>580</v>
      </c>
      <c r="C813" s="749" t="s">
        <v>601</v>
      </c>
      <c r="D813" s="750" t="s">
        <v>602</v>
      </c>
      <c r="E813" s="751">
        <v>50113001</v>
      </c>
      <c r="F813" s="750" t="s">
        <v>616</v>
      </c>
      <c r="G813" s="749" t="s">
        <v>628</v>
      </c>
      <c r="H813" s="749">
        <v>215715</v>
      </c>
      <c r="I813" s="749">
        <v>215715</v>
      </c>
      <c r="J813" s="749" t="s">
        <v>733</v>
      </c>
      <c r="K813" s="749" t="s">
        <v>734</v>
      </c>
      <c r="L813" s="752">
        <v>77.241290322580639</v>
      </c>
      <c r="M813" s="752">
        <v>31</v>
      </c>
      <c r="N813" s="753">
        <v>2394.48</v>
      </c>
    </row>
    <row r="814" spans="1:14" ht="14.4" customHeight="1" x14ac:dyDescent="0.3">
      <c r="A814" s="747" t="s">
        <v>579</v>
      </c>
      <c r="B814" s="748" t="s">
        <v>580</v>
      </c>
      <c r="C814" s="749" t="s">
        <v>601</v>
      </c>
      <c r="D814" s="750" t="s">
        <v>602</v>
      </c>
      <c r="E814" s="751">
        <v>50113001</v>
      </c>
      <c r="F814" s="750" t="s">
        <v>616</v>
      </c>
      <c r="G814" s="749" t="s">
        <v>628</v>
      </c>
      <c r="H814" s="749">
        <v>181456</v>
      </c>
      <c r="I814" s="749">
        <v>81456</v>
      </c>
      <c r="J814" s="749" t="s">
        <v>733</v>
      </c>
      <c r="K814" s="749" t="s">
        <v>734</v>
      </c>
      <c r="L814" s="752">
        <v>66.72999999999999</v>
      </c>
      <c r="M814" s="752">
        <v>2</v>
      </c>
      <c r="N814" s="753">
        <v>133.45999999999998</v>
      </c>
    </row>
    <row r="815" spans="1:14" ht="14.4" customHeight="1" x14ac:dyDescent="0.3">
      <c r="A815" s="747" t="s">
        <v>579</v>
      </c>
      <c r="B815" s="748" t="s">
        <v>580</v>
      </c>
      <c r="C815" s="749" t="s">
        <v>601</v>
      </c>
      <c r="D815" s="750" t="s">
        <v>602</v>
      </c>
      <c r="E815" s="751">
        <v>50113001</v>
      </c>
      <c r="F815" s="750" t="s">
        <v>616</v>
      </c>
      <c r="G815" s="749" t="s">
        <v>581</v>
      </c>
      <c r="H815" s="749">
        <v>159448</v>
      </c>
      <c r="I815" s="749">
        <v>59448</v>
      </c>
      <c r="J815" s="749" t="s">
        <v>1565</v>
      </c>
      <c r="K815" s="749" t="s">
        <v>1566</v>
      </c>
      <c r="L815" s="752">
        <v>369.00644637769693</v>
      </c>
      <c r="M815" s="752">
        <v>6</v>
      </c>
      <c r="N815" s="753">
        <v>2214.0386782661817</v>
      </c>
    </row>
    <row r="816" spans="1:14" ht="14.4" customHeight="1" x14ac:dyDescent="0.3">
      <c r="A816" s="747" t="s">
        <v>579</v>
      </c>
      <c r="B816" s="748" t="s">
        <v>580</v>
      </c>
      <c r="C816" s="749" t="s">
        <v>601</v>
      </c>
      <c r="D816" s="750" t="s">
        <v>602</v>
      </c>
      <c r="E816" s="751">
        <v>50113001</v>
      </c>
      <c r="F816" s="750" t="s">
        <v>616</v>
      </c>
      <c r="G816" s="749" t="s">
        <v>581</v>
      </c>
      <c r="H816" s="749">
        <v>159449</v>
      </c>
      <c r="I816" s="749">
        <v>59449</v>
      </c>
      <c r="J816" s="749" t="s">
        <v>735</v>
      </c>
      <c r="K816" s="749" t="s">
        <v>736</v>
      </c>
      <c r="L816" s="752">
        <v>774.51</v>
      </c>
      <c r="M816" s="752">
        <v>2</v>
      </c>
      <c r="N816" s="753">
        <v>1549.02</v>
      </c>
    </row>
    <row r="817" spans="1:14" ht="14.4" customHeight="1" x14ac:dyDescent="0.3">
      <c r="A817" s="747" t="s">
        <v>579</v>
      </c>
      <c r="B817" s="748" t="s">
        <v>580</v>
      </c>
      <c r="C817" s="749" t="s">
        <v>601</v>
      </c>
      <c r="D817" s="750" t="s">
        <v>602</v>
      </c>
      <c r="E817" s="751">
        <v>50113001</v>
      </c>
      <c r="F817" s="750" t="s">
        <v>616</v>
      </c>
      <c r="G817" s="749" t="s">
        <v>617</v>
      </c>
      <c r="H817" s="749">
        <v>920200</v>
      </c>
      <c r="I817" s="749">
        <v>15877</v>
      </c>
      <c r="J817" s="749" t="s">
        <v>739</v>
      </c>
      <c r="K817" s="749" t="s">
        <v>581</v>
      </c>
      <c r="L817" s="752">
        <v>252.97801619099718</v>
      </c>
      <c r="M817" s="752">
        <v>1</v>
      </c>
      <c r="N817" s="753">
        <v>252.97801619099718</v>
      </c>
    </row>
    <row r="818" spans="1:14" ht="14.4" customHeight="1" x14ac:dyDescent="0.3">
      <c r="A818" s="747" t="s">
        <v>579</v>
      </c>
      <c r="B818" s="748" t="s">
        <v>580</v>
      </c>
      <c r="C818" s="749" t="s">
        <v>601</v>
      </c>
      <c r="D818" s="750" t="s">
        <v>602</v>
      </c>
      <c r="E818" s="751">
        <v>50113001</v>
      </c>
      <c r="F818" s="750" t="s">
        <v>616</v>
      </c>
      <c r="G818" s="749" t="s">
        <v>617</v>
      </c>
      <c r="H818" s="749">
        <v>905097</v>
      </c>
      <c r="I818" s="749">
        <v>158767</v>
      </c>
      <c r="J818" s="749" t="s">
        <v>741</v>
      </c>
      <c r="K818" s="749" t="s">
        <v>742</v>
      </c>
      <c r="L818" s="752">
        <v>175.03899522796456</v>
      </c>
      <c r="M818" s="752">
        <v>5</v>
      </c>
      <c r="N818" s="753">
        <v>875.19497613982276</v>
      </c>
    </row>
    <row r="819" spans="1:14" ht="14.4" customHeight="1" x14ac:dyDescent="0.3">
      <c r="A819" s="747" t="s">
        <v>579</v>
      </c>
      <c r="B819" s="748" t="s">
        <v>580</v>
      </c>
      <c r="C819" s="749" t="s">
        <v>601</v>
      </c>
      <c r="D819" s="750" t="s">
        <v>602</v>
      </c>
      <c r="E819" s="751">
        <v>50113001</v>
      </c>
      <c r="F819" s="750" t="s">
        <v>616</v>
      </c>
      <c r="G819" s="749" t="s">
        <v>617</v>
      </c>
      <c r="H819" s="749">
        <v>23987</v>
      </c>
      <c r="I819" s="749">
        <v>23987</v>
      </c>
      <c r="J819" s="749" t="s">
        <v>743</v>
      </c>
      <c r="K819" s="749" t="s">
        <v>744</v>
      </c>
      <c r="L819" s="752">
        <v>175.02994737462885</v>
      </c>
      <c r="M819" s="752">
        <v>1</v>
      </c>
      <c r="N819" s="753">
        <v>175.02994737462885</v>
      </c>
    </row>
    <row r="820" spans="1:14" ht="14.4" customHeight="1" x14ac:dyDescent="0.3">
      <c r="A820" s="747" t="s">
        <v>579</v>
      </c>
      <c r="B820" s="748" t="s">
        <v>580</v>
      </c>
      <c r="C820" s="749" t="s">
        <v>601</v>
      </c>
      <c r="D820" s="750" t="s">
        <v>602</v>
      </c>
      <c r="E820" s="751">
        <v>50113001</v>
      </c>
      <c r="F820" s="750" t="s">
        <v>616</v>
      </c>
      <c r="G820" s="749" t="s">
        <v>617</v>
      </c>
      <c r="H820" s="749">
        <v>500845</v>
      </c>
      <c r="I820" s="749">
        <v>82015</v>
      </c>
      <c r="J820" s="749" t="s">
        <v>1567</v>
      </c>
      <c r="K820" s="749" t="s">
        <v>581</v>
      </c>
      <c r="L820" s="752">
        <v>256.20790200548583</v>
      </c>
      <c r="M820" s="752">
        <v>2</v>
      </c>
      <c r="N820" s="753">
        <v>512.41580401097167</v>
      </c>
    </row>
    <row r="821" spans="1:14" ht="14.4" customHeight="1" x14ac:dyDescent="0.3">
      <c r="A821" s="747" t="s">
        <v>579</v>
      </c>
      <c r="B821" s="748" t="s">
        <v>580</v>
      </c>
      <c r="C821" s="749" t="s">
        <v>601</v>
      </c>
      <c r="D821" s="750" t="s">
        <v>602</v>
      </c>
      <c r="E821" s="751">
        <v>50113001</v>
      </c>
      <c r="F821" s="750" t="s">
        <v>616</v>
      </c>
      <c r="G821" s="749" t="s">
        <v>617</v>
      </c>
      <c r="H821" s="749">
        <v>920154</v>
      </c>
      <c r="I821" s="749">
        <v>0</v>
      </c>
      <c r="J821" s="749" t="s">
        <v>1568</v>
      </c>
      <c r="K821" s="749" t="s">
        <v>581</v>
      </c>
      <c r="L821" s="752">
        <v>315.38738049643143</v>
      </c>
      <c r="M821" s="752">
        <v>2</v>
      </c>
      <c r="N821" s="753">
        <v>630.77476099286287</v>
      </c>
    </row>
    <row r="822" spans="1:14" ht="14.4" customHeight="1" x14ac:dyDescent="0.3">
      <c r="A822" s="747" t="s">
        <v>579</v>
      </c>
      <c r="B822" s="748" t="s">
        <v>580</v>
      </c>
      <c r="C822" s="749" t="s">
        <v>601</v>
      </c>
      <c r="D822" s="750" t="s">
        <v>602</v>
      </c>
      <c r="E822" s="751">
        <v>50113001</v>
      </c>
      <c r="F822" s="750" t="s">
        <v>616</v>
      </c>
      <c r="G822" s="749" t="s">
        <v>617</v>
      </c>
      <c r="H822" s="749">
        <v>846873</v>
      </c>
      <c r="I822" s="749">
        <v>82012</v>
      </c>
      <c r="J822" s="749" t="s">
        <v>1228</v>
      </c>
      <c r="K822" s="749" t="s">
        <v>581</v>
      </c>
      <c r="L822" s="752">
        <v>220.96506805112983</v>
      </c>
      <c r="M822" s="752">
        <v>9</v>
      </c>
      <c r="N822" s="753">
        <v>1988.6856124601686</v>
      </c>
    </row>
    <row r="823" spans="1:14" ht="14.4" customHeight="1" x14ac:dyDescent="0.3">
      <c r="A823" s="747" t="s">
        <v>579</v>
      </c>
      <c r="B823" s="748" t="s">
        <v>580</v>
      </c>
      <c r="C823" s="749" t="s">
        <v>601</v>
      </c>
      <c r="D823" s="750" t="s">
        <v>602</v>
      </c>
      <c r="E823" s="751">
        <v>50113001</v>
      </c>
      <c r="F823" s="750" t="s">
        <v>616</v>
      </c>
      <c r="G823" s="749" t="s">
        <v>617</v>
      </c>
      <c r="H823" s="749">
        <v>500686</v>
      </c>
      <c r="I823" s="749">
        <v>0</v>
      </c>
      <c r="J823" s="749" t="s">
        <v>1569</v>
      </c>
      <c r="K823" s="749" t="s">
        <v>1570</v>
      </c>
      <c r="L823" s="752">
        <v>248.9659</v>
      </c>
      <c r="M823" s="752">
        <v>1</v>
      </c>
      <c r="N823" s="753">
        <v>248.9659</v>
      </c>
    </row>
    <row r="824" spans="1:14" ht="14.4" customHeight="1" x14ac:dyDescent="0.3">
      <c r="A824" s="747" t="s">
        <v>579</v>
      </c>
      <c r="B824" s="748" t="s">
        <v>580</v>
      </c>
      <c r="C824" s="749" t="s">
        <v>601</v>
      </c>
      <c r="D824" s="750" t="s">
        <v>602</v>
      </c>
      <c r="E824" s="751">
        <v>50113001</v>
      </c>
      <c r="F824" s="750" t="s">
        <v>616</v>
      </c>
      <c r="G824" s="749" t="s">
        <v>617</v>
      </c>
      <c r="H824" s="749">
        <v>500088</v>
      </c>
      <c r="I824" s="749">
        <v>0</v>
      </c>
      <c r="J824" s="749" t="s">
        <v>746</v>
      </c>
      <c r="K824" s="749" t="s">
        <v>581</v>
      </c>
      <c r="L824" s="752">
        <v>229.90991063659087</v>
      </c>
      <c r="M824" s="752">
        <v>2</v>
      </c>
      <c r="N824" s="753">
        <v>459.81982127318173</v>
      </c>
    </row>
    <row r="825" spans="1:14" ht="14.4" customHeight="1" x14ac:dyDescent="0.3">
      <c r="A825" s="747" t="s">
        <v>579</v>
      </c>
      <c r="B825" s="748" t="s">
        <v>580</v>
      </c>
      <c r="C825" s="749" t="s">
        <v>601</v>
      </c>
      <c r="D825" s="750" t="s">
        <v>602</v>
      </c>
      <c r="E825" s="751">
        <v>50113001</v>
      </c>
      <c r="F825" s="750" t="s">
        <v>616</v>
      </c>
      <c r="G825" s="749" t="s">
        <v>617</v>
      </c>
      <c r="H825" s="749">
        <v>920170</v>
      </c>
      <c r="I825" s="749">
        <v>0</v>
      </c>
      <c r="J825" s="749" t="s">
        <v>1229</v>
      </c>
      <c r="K825" s="749" t="s">
        <v>581</v>
      </c>
      <c r="L825" s="752">
        <v>75.165999999999997</v>
      </c>
      <c r="M825" s="752">
        <v>4</v>
      </c>
      <c r="N825" s="753">
        <v>300.66399999999999</v>
      </c>
    </row>
    <row r="826" spans="1:14" ht="14.4" customHeight="1" x14ac:dyDescent="0.3">
      <c r="A826" s="747" t="s">
        <v>579</v>
      </c>
      <c r="B826" s="748" t="s">
        <v>580</v>
      </c>
      <c r="C826" s="749" t="s">
        <v>601</v>
      </c>
      <c r="D826" s="750" t="s">
        <v>602</v>
      </c>
      <c r="E826" s="751">
        <v>50113001</v>
      </c>
      <c r="F826" s="750" t="s">
        <v>616</v>
      </c>
      <c r="G826" s="749" t="s">
        <v>617</v>
      </c>
      <c r="H826" s="749">
        <v>900240</v>
      </c>
      <c r="I826" s="749">
        <v>0</v>
      </c>
      <c r="J826" s="749" t="s">
        <v>747</v>
      </c>
      <c r="K826" s="749" t="s">
        <v>581</v>
      </c>
      <c r="L826" s="752">
        <v>67.760001933569512</v>
      </c>
      <c r="M826" s="752">
        <v>3</v>
      </c>
      <c r="N826" s="753">
        <v>203.28000580070852</v>
      </c>
    </row>
    <row r="827" spans="1:14" ht="14.4" customHeight="1" x14ac:dyDescent="0.3">
      <c r="A827" s="747" t="s">
        <v>579</v>
      </c>
      <c r="B827" s="748" t="s">
        <v>580</v>
      </c>
      <c r="C827" s="749" t="s">
        <v>601</v>
      </c>
      <c r="D827" s="750" t="s">
        <v>602</v>
      </c>
      <c r="E827" s="751">
        <v>50113001</v>
      </c>
      <c r="F827" s="750" t="s">
        <v>616</v>
      </c>
      <c r="G827" s="749" t="s">
        <v>617</v>
      </c>
      <c r="H827" s="749">
        <v>215476</v>
      </c>
      <c r="I827" s="749">
        <v>215476</v>
      </c>
      <c r="J827" s="749" t="s">
        <v>1230</v>
      </c>
      <c r="K827" s="749" t="s">
        <v>1231</v>
      </c>
      <c r="L827" s="752">
        <v>123.10999999999997</v>
      </c>
      <c r="M827" s="752">
        <v>1</v>
      </c>
      <c r="N827" s="753">
        <v>123.10999999999997</v>
      </c>
    </row>
    <row r="828" spans="1:14" ht="14.4" customHeight="1" x14ac:dyDescent="0.3">
      <c r="A828" s="747" t="s">
        <v>579</v>
      </c>
      <c r="B828" s="748" t="s">
        <v>580</v>
      </c>
      <c r="C828" s="749" t="s">
        <v>601</v>
      </c>
      <c r="D828" s="750" t="s">
        <v>602</v>
      </c>
      <c r="E828" s="751">
        <v>50113001</v>
      </c>
      <c r="F828" s="750" t="s">
        <v>616</v>
      </c>
      <c r="G828" s="749" t="s">
        <v>617</v>
      </c>
      <c r="H828" s="749">
        <v>192198</v>
      </c>
      <c r="I828" s="749">
        <v>192198</v>
      </c>
      <c r="J828" s="749" t="s">
        <v>1236</v>
      </c>
      <c r="K828" s="749" t="s">
        <v>1571</v>
      </c>
      <c r="L828" s="752">
        <v>81.64</v>
      </c>
      <c r="M828" s="752">
        <v>1</v>
      </c>
      <c r="N828" s="753">
        <v>81.64</v>
      </c>
    </row>
    <row r="829" spans="1:14" ht="14.4" customHeight="1" x14ac:dyDescent="0.3">
      <c r="A829" s="747" t="s">
        <v>579</v>
      </c>
      <c r="B829" s="748" t="s">
        <v>580</v>
      </c>
      <c r="C829" s="749" t="s">
        <v>601</v>
      </c>
      <c r="D829" s="750" t="s">
        <v>602</v>
      </c>
      <c r="E829" s="751">
        <v>50113001</v>
      </c>
      <c r="F829" s="750" t="s">
        <v>616</v>
      </c>
      <c r="G829" s="749" t="s">
        <v>617</v>
      </c>
      <c r="H829" s="749">
        <v>192202</v>
      </c>
      <c r="I829" s="749">
        <v>192202</v>
      </c>
      <c r="J829" s="749" t="s">
        <v>1236</v>
      </c>
      <c r="K829" s="749" t="s">
        <v>1237</v>
      </c>
      <c r="L829" s="752">
        <v>87.890000000000015</v>
      </c>
      <c r="M829" s="752">
        <v>1</v>
      </c>
      <c r="N829" s="753">
        <v>87.890000000000015</v>
      </c>
    </row>
    <row r="830" spans="1:14" ht="14.4" customHeight="1" x14ac:dyDescent="0.3">
      <c r="A830" s="747" t="s">
        <v>579</v>
      </c>
      <c r="B830" s="748" t="s">
        <v>580</v>
      </c>
      <c r="C830" s="749" t="s">
        <v>601</v>
      </c>
      <c r="D830" s="750" t="s">
        <v>602</v>
      </c>
      <c r="E830" s="751">
        <v>50113001</v>
      </c>
      <c r="F830" s="750" t="s">
        <v>616</v>
      </c>
      <c r="G830" s="749" t="s">
        <v>617</v>
      </c>
      <c r="H830" s="749">
        <v>145273</v>
      </c>
      <c r="I830" s="749">
        <v>45273</v>
      </c>
      <c r="J830" s="749" t="s">
        <v>1572</v>
      </c>
      <c r="K830" s="749" t="s">
        <v>1573</v>
      </c>
      <c r="L830" s="752">
        <v>48.46</v>
      </c>
      <c r="M830" s="752">
        <v>1</v>
      </c>
      <c r="N830" s="753">
        <v>48.46</v>
      </c>
    </row>
    <row r="831" spans="1:14" ht="14.4" customHeight="1" x14ac:dyDescent="0.3">
      <c r="A831" s="747" t="s">
        <v>579</v>
      </c>
      <c r="B831" s="748" t="s">
        <v>580</v>
      </c>
      <c r="C831" s="749" t="s">
        <v>601</v>
      </c>
      <c r="D831" s="750" t="s">
        <v>602</v>
      </c>
      <c r="E831" s="751">
        <v>50113001</v>
      </c>
      <c r="F831" s="750" t="s">
        <v>616</v>
      </c>
      <c r="G831" s="749" t="s">
        <v>617</v>
      </c>
      <c r="H831" s="749">
        <v>166015</v>
      </c>
      <c r="I831" s="749">
        <v>66015</v>
      </c>
      <c r="J831" s="749" t="s">
        <v>750</v>
      </c>
      <c r="K831" s="749" t="s">
        <v>751</v>
      </c>
      <c r="L831" s="752">
        <v>136.13499999999999</v>
      </c>
      <c r="M831" s="752">
        <v>2</v>
      </c>
      <c r="N831" s="753">
        <v>272.27</v>
      </c>
    </row>
    <row r="832" spans="1:14" ht="14.4" customHeight="1" x14ac:dyDescent="0.3">
      <c r="A832" s="747" t="s">
        <v>579</v>
      </c>
      <c r="B832" s="748" t="s">
        <v>580</v>
      </c>
      <c r="C832" s="749" t="s">
        <v>601</v>
      </c>
      <c r="D832" s="750" t="s">
        <v>602</v>
      </c>
      <c r="E832" s="751">
        <v>50113001</v>
      </c>
      <c r="F832" s="750" t="s">
        <v>616</v>
      </c>
      <c r="G832" s="749" t="s">
        <v>617</v>
      </c>
      <c r="H832" s="749">
        <v>197026</v>
      </c>
      <c r="I832" s="749">
        <v>97026</v>
      </c>
      <c r="J832" s="749" t="s">
        <v>1243</v>
      </c>
      <c r="K832" s="749" t="s">
        <v>1244</v>
      </c>
      <c r="L832" s="752">
        <v>121.77</v>
      </c>
      <c r="M832" s="752">
        <v>1</v>
      </c>
      <c r="N832" s="753">
        <v>121.77</v>
      </c>
    </row>
    <row r="833" spans="1:14" ht="14.4" customHeight="1" x14ac:dyDescent="0.3">
      <c r="A833" s="747" t="s">
        <v>579</v>
      </c>
      <c r="B833" s="748" t="s">
        <v>580</v>
      </c>
      <c r="C833" s="749" t="s">
        <v>601</v>
      </c>
      <c r="D833" s="750" t="s">
        <v>602</v>
      </c>
      <c r="E833" s="751">
        <v>50113001</v>
      </c>
      <c r="F833" s="750" t="s">
        <v>616</v>
      </c>
      <c r="G833" s="749" t="s">
        <v>617</v>
      </c>
      <c r="H833" s="749">
        <v>202796</v>
      </c>
      <c r="I833" s="749">
        <v>202796</v>
      </c>
      <c r="J833" s="749" t="s">
        <v>754</v>
      </c>
      <c r="K833" s="749" t="s">
        <v>756</v>
      </c>
      <c r="L833" s="752">
        <v>278.7766666666667</v>
      </c>
      <c r="M833" s="752">
        <v>3</v>
      </c>
      <c r="N833" s="753">
        <v>836.33000000000015</v>
      </c>
    </row>
    <row r="834" spans="1:14" ht="14.4" customHeight="1" x14ac:dyDescent="0.3">
      <c r="A834" s="747" t="s">
        <v>579</v>
      </c>
      <c r="B834" s="748" t="s">
        <v>580</v>
      </c>
      <c r="C834" s="749" t="s">
        <v>601</v>
      </c>
      <c r="D834" s="750" t="s">
        <v>602</v>
      </c>
      <c r="E834" s="751">
        <v>50113001</v>
      </c>
      <c r="F834" s="750" t="s">
        <v>616</v>
      </c>
      <c r="G834" s="749" t="s">
        <v>617</v>
      </c>
      <c r="H834" s="749">
        <v>162083</v>
      </c>
      <c r="I834" s="749">
        <v>162083</v>
      </c>
      <c r="J834" s="749" t="s">
        <v>754</v>
      </c>
      <c r="K834" s="749" t="s">
        <v>755</v>
      </c>
      <c r="L834" s="752">
        <v>383.42999999999995</v>
      </c>
      <c r="M834" s="752">
        <v>1</v>
      </c>
      <c r="N834" s="753">
        <v>383.42999999999995</v>
      </c>
    </row>
    <row r="835" spans="1:14" ht="14.4" customHeight="1" x14ac:dyDescent="0.3">
      <c r="A835" s="747" t="s">
        <v>579</v>
      </c>
      <c r="B835" s="748" t="s">
        <v>580</v>
      </c>
      <c r="C835" s="749" t="s">
        <v>601</v>
      </c>
      <c r="D835" s="750" t="s">
        <v>602</v>
      </c>
      <c r="E835" s="751">
        <v>50113001</v>
      </c>
      <c r="F835" s="750" t="s">
        <v>616</v>
      </c>
      <c r="G835" s="749" t="s">
        <v>617</v>
      </c>
      <c r="H835" s="749">
        <v>110502</v>
      </c>
      <c r="I835" s="749">
        <v>10502</v>
      </c>
      <c r="J835" s="749" t="s">
        <v>754</v>
      </c>
      <c r="K835" s="749" t="s">
        <v>1574</v>
      </c>
      <c r="L835" s="752">
        <v>104.87000000000003</v>
      </c>
      <c r="M835" s="752">
        <v>1</v>
      </c>
      <c r="N835" s="753">
        <v>104.87000000000003</v>
      </c>
    </row>
    <row r="836" spans="1:14" ht="14.4" customHeight="1" x14ac:dyDescent="0.3">
      <c r="A836" s="747" t="s">
        <v>579</v>
      </c>
      <c r="B836" s="748" t="s">
        <v>580</v>
      </c>
      <c r="C836" s="749" t="s">
        <v>601</v>
      </c>
      <c r="D836" s="750" t="s">
        <v>602</v>
      </c>
      <c r="E836" s="751">
        <v>50113001</v>
      </c>
      <c r="F836" s="750" t="s">
        <v>616</v>
      </c>
      <c r="G836" s="749" t="s">
        <v>617</v>
      </c>
      <c r="H836" s="749">
        <v>850053</v>
      </c>
      <c r="I836" s="749">
        <v>162694</v>
      </c>
      <c r="J836" s="749" t="s">
        <v>1575</v>
      </c>
      <c r="K836" s="749" t="s">
        <v>650</v>
      </c>
      <c r="L836" s="752">
        <v>56.080000000000005</v>
      </c>
      <c r="M836" s="752">
        <v>1</v>
      </c>
      <c r="N836" s="753">
        <v>56.080000000000005</v>
      </c>
    </row>
    <row r="837" spans="1:14" ht="14.4" customHeight="1" x14ac:dyDescent="0.3">
      <c r="A837" s="747" t="s">
        <v>579</v>
      </c>
      <c r="B837" s="748" t="s">
        <v>580</v>
      </c>
      <c r="C837" s="749" t="s">
        <v>601</v>
      </c>
      <c r="D837" s="750" t="s">
        <v>602</v>
      </c>
      <c r="E837" s="751">
        <v>50113001</v>
      </c>
      <c r="F837" s="750" t="s">
        <v>616</v>
      </c>
      <c r="G837" s="749" t="s">
        <v>617</v>
      </c>
      <c r="H837" s="749">
        <v>157586</v>
      </c>
      <c r="I837" s="749">
        <v>57586</v>
      </c>
      <c r="J837" s="749" t="s">
        <v>761</v>
      </c>
      <c r="K837" s="749" t="s">
        <v>762</v>
      </c>
      <c r="L837" s="752">
        <v>74.219999999999985</v>
      </c>
      <c r="M837" s="752">
        <v>1</v>
      </c>
      <c r="N837" s="753">
        <v>74.219999999999985</v>
      </c>
    </row>
    <row r="838" spans="1:14" ht="14.4" customHeight="1" x14ac:dyDescent="0.3">
      <c r="A838" s="747" t="s">
        <v>579</v>
      </c>
      <c r="B838" s="748" t="s">
        <v>580</v>
      </c>
      <c r="C838" s="749" t="s">
        <v>601</v>
      </c>
      <c r="D838" s="750" t="s">
        <v>602</v>
      </c>
      <c r="E838" s="751">
        <v>50113001</v>
      </c>
      <c r="F838" s="750" t="s">
        <v>616</v>
      </c>
      <c r="G838" s="749" t="s">
        <v>617</v>
      </c>
      <c r="H838" s="749">
        <v>846413</v>
      </c>
      <c r="I838" s="749">
        <v>57585</v>
      </c>
      <c r="J838" s="749" t="s">
        <v>763</v>
      </c>
      <c r="K838" s="749" t="s">
        <v>764</v>
      </c>
      <c r="L838" s="752">
        <v>134.21</v>
      </c>
      <c r="M838" s="752">
        <v>2</v>
      </c>
      <c r="N838" s="753">
        <v>268.42</v>
      </c>
    </row>
    <row r="839" spans="1:14" ht="14.4" customHeight="1" x14ac:dyDescent="0.3">
      <c r="A839" s="747" t="s">
        <v>579</v>
      </c>
      <c r="B839" s="748" t="s">
        <v>580</v>
      </c>
      <c r="C839" s="749" t="s">
        <v>601</v>
      </c>
      <c r="D839" s="750" t="s">
        <v>602</v>
      </c>
      <c r="E839" s="751">
        <v>50113001</v>
      </c>
      <c r="F839" s="750" t="s">
        <v>616</v>
      </c>
      <c r="G839" s="749" t="s">
        <v>617</v>
      </c>
      <c r="H839" s="749">
        <v>848560</v>
      </c>
      <c r="I839" s="749">
        <v>125752</v>
      </c>
      <c r="J839" s="749" t="s">
        <v>765</v>
      </c>
      <c r="K839" s="749" t="s">
        <v>766</v>
      </c>
      <c r="L839" s="752">
        <v>188.02999999999997</v>
      </c>
      <c r="M839" s="752">
        <v>1</v>
      </c>
      <c r="N839" s="753">
        <v>188.02999999999997</v>
      </c>
    </row>
    <row r="840" spans="1:14" ht="14.4" customHeight="1" x14ac:dyDescent="0.3">
      <c r="A840" s="747" t="s">
        <v>579</v>
      </c>
      <c r="B840" s="748" t="s">
        <v>580</v>
      </c>
      <c r="C840" s="749" t="s">
        <v>601</v>
      </c>
      <c r="D840" s="750" t="s">
        <v>602</v>
      </c>
      <c r="E840" s="751">
        <v>50113001</v>
      </c>
      <c r="F840" s="750" t="s">
        <v>616</v>
      </c>
      <c r="G840" s="749" t="s">
        <v>617</v>
      </c>
      <c r="H840" s="749">
        <v>214902</v>
      </c>
      <c r="I840" s="749">
        <v>214902</v>
      </c>
      <c r="J840" s="749" t="s">
        <v>767</v>
      </c>
      <c r="K840" s="749" t="s">
        <v>768</v>
      </c>
      <c r="L840" s="752">
        <v>56.34</v>
      </c>
      <c r="M840" s="752">
        <v>1</v>
      </c>
      <c r="N840" s="753">
        <v>56.34</v>
      </c>
    </row>
    <row r="841" spans="1:14" ht="14.4" customHeight="1" x14ac:dyDescent="0.3">
      <c r="A841" s="747" t="s">
        <v>579</v>
      </c>
      <c r="B841" s="748" t="s">
        <v>580</v>
      </c>
      <c r="C841" s="749" t="s">
        <v>601</v>
      </c>
      <c r="D841" s="750" t="s">
        <v>602</v>
      </c>
      <c r="E841" s="751">
        <v>50113001</v>
      </c>
      <c r="F841" s="750" t="s">
        <v>616</v>
      </c>
      <c r="G841" s="749" t="s">
        <v>617</v>
      </c>
      <c r="H841" s="749">
        <v>214904</v>
      </c>
      <c r="I841" s="749">
        <v>214904</v>
      </c>
      <c r="J841" s="749" t="s">
        <v>769</v>
      </c>
      <c r="K841" s="749" t="s">
        <v>770</v>
      </c>
      <c r="L841" s="752">
        <v>73.09</v>
      </c>
      <c r="M841" s="752">
        <v>2</v>
      </c>
      <c r="N841" s="753">
        <v>146.18</v>
      </c>
    </row>
    <row r="842" spans="1:14" ht="14.4" customHeight="1" x14ac:dyDescent="0.3">
      <c r="A842" s="747" t="s">
        <v>579</v>
      </c>
      <c r="B842" s="748" t="s">
        <v>580</v>
      </c>
      <c r="C842" s="749" t="s">
        <v>601</v>
      </c>
      <c r="D842" s="750" t="s">
        <v>602</v>
      </c>
      <c r="E842" s="751">
        <v>50113001</v>
      </c>
      <c r="F842" s="750" t="s">
        <v>616</v>
      </c>
      <c r="G842" s="749" t="s">
        <v>617</v>
      </c>
      <c r="H842" s="749">
        <v>214906</v>
      </c>
      <c r="I842" s="749">
        <v>214906</v>
      </c>
      <c r="J842" s="749" t="s">
        <v>771</v>
      </c>
      <c r="K842" s="749" t="s">
        <v>772</v>
      </c>
      <c r="L842" s="752">
        <v>117.94</v>
      </c>
      <c r="M842" s="752">
        <v>1</v>
      </c>
      <c r="N842" s="753">
        <v>117.94</v>
      </c>
    </row>
    <row r="843" spans="1:14" ht="14.4" customHeight="1" x14ac:dyDescent="0.3">
      <c r="A843" s="747" t="s">
        <v>579</v>
      </c>
      <c r="B843" s="748" t="s">
        <v>580</v>
      </c>
      <c r="C843" s="749" t="s">
        <v>601</v>
      </c>
      <c r="D843" s="750" t="s">
        <v>602</v>
      </c>
      <c r="E843" s="751">
        <v>50113001</v>
      </c>
      <c r="F843" s="750" t="s">
        <v>616</v>
      </c>
      <c r="G843" s="749" t="s">
        <v>628</v>
      </c>
      <c r="H843" s="749">
        <v>169189</v>
      </c>
      <c r="I843" s="749">
        <v>69189</v>
      </c>
      <c r="J843" s="749" t="s">
        <v>775</v>
      </c>
      <c r="K843" s="749" t="s">
        <v>776</v>
      </c>
      <c r="L843" s="752">
        <v>60.819999999999986</v>
      </c>
      <c r="M843" s="752">
        <v>1</v>
      </c>
      <c r="N843" s="753">
        <v>60.819999999999986</v>
      </c>
    </row>
    <row r="844" spans="1:14" ht="14.4" customHeight="1" x14ac:dyDescent="0.3">
      <c r="A844" s="747" t="s">
        <v>579</v>
      </c>
      <c r="B844" s="748" t="s">
        <v>580</v>
      </c>
      <c r="C844" s="749" t="s">
        <v>601</v>
      </c>
      <c r="D844" s="750" t="s">
        <v>602</v>
      </c>
      <c r="E844" s="751">
        <v>50113001</v>
      </c>
      <c r="F844" s="750" t="s">
        <v>616</v>
      </c>
      <c r="G844" s="749" t="s">
        <v>628</v>
      </c>
      <c r="H844" s="749">
        <v>114439</v>
      </c>
      <c r="I844" s="749">
        <v>14439</v>
      </c>
      <c r="J844" s="749" t="s">
        <v>1265</v>
      </c>
      <c r="K844" s="749" t="s">
        <v>1266</v>
      </c>
      <c r="L844" s="752">
        <v>98.59999999999998</v>
      </c>
      <c r="M844" s="752">
        <v>2</v>
      </c>
      <c r="N844" s="753">
        <v>197.19999999999996</v>
      </c>
    </row>
    <row r="845" spans="1:14" ht="14.4" customHeight="1" x14ac:dyDescent="0.3">
      <c r="A845" s="747" t="s">
        <v>579</v>
      </c>
      <c r="B845" s="748" t="s">
        <v>580</v>
      </c>
      <c r="C845" s="749" t="s">
        <v>601</v>
      </c>
      <c r="D845" s="750" t="s">
        <v>602</v>
      </c>
      <c r="E845" s="751">
        <v>50113001</v>
      </c>
      <c r="F845" s="750" t="s">
        <v>616</v>
      </c>
      <c r="G845" s="749" t="s">
        <v>617</v>
      </c>
      <c r="H845" s="749">
        <v>152334</v>
      </c>
      <c r="I845" s="749">
        <v>52334</v>
      </c>
      <c r="J845" s="749" t="s">
        <v>1269</v>
      </c>
      <c r="K845" s="749" t="s">
        <v>1270</v>
      </c>
      <c r="L845" s="752">
        <v>198.18999999999994</v>
      </c>
      <c r="M845" s="752">
        <v>3</v>
      </c>
      <c r="N845" s="753">
        <v>594.56999999999982</v>
      </c>
    </row>
    <row r="846" spans="1:14" ht="14.4" customHeight="1" x14ac:dyDescent="0.3">
      <c r="A846" s="747" t="s">
        <v>579</v>
      </c>
      <c r="B846" s="748" t="s">
        <v>580</v>
      </c>
      <c r="C846" s="749" t="s">
        <v>601</v>
      </c>
      <c r="D846" s="750" t="s">
        <v>602</v>
      </c>
      <c r="E846" s="751">
        <v>50113001</v>
      </c>
      <c r="F846" s="750" t="s">
        <v>616</v>
      </c>
      <c r="G846" s="749" t="s">
        <v>617</v>
      </c>
      <c r="H846" s="749">
        <v>158827</v>
      </c>
      <c r="I846" s="749">
        <v>58827</v>
      </c>
      <c r="J846" s="749" t="s">
        <v>781</v>
      </c>
      <c r="K846" s="749" t="s">
        <v>782</v>
      </c>
      <c r="L846" s="752">
        <v>176.81065573770488</v>
      </c>
      <c r="M846" s="752">
        <v>244</v>
      </c>
      <c r="N846" s="753">
        <v>43141.799999999988</v>
      </c>
    </row>
    <row r="847" spans="1:14" ht="14.4" customHeight="1" x14ac:dyDescent="0.3">
      <c r="A847" s="747" t="s">
        <v>579</v>
      </c>
      <c r="B847" s="748" t="s">
        <v>580</v>
      </c>
      <c r="C847" s="749" t="s">
        <v>601</v>
      </c>
      <c r="D847" s="750" t="s">
        <v>602</v>
      </c>
      <c r="E847" s="751">
        <v>50113001</v>
      </c>
      <c r="F847" s="750" t="s">
        <v>616</v>
      </c>
      <c r="G847" s="749" t="s">
        <v>628</v>
      </c>
      <c r="H847" s="749">
        <v>213477</v>
      </c>
      <c r="I847" s="749">
        <v>213477</v>
      </c>
      <c r="J847" s="749" t="s">
        <v>783</v>
      </c>
      <c r="K847" s="749" t="s">
        <v>784</v>
      </c>
      <c r="L847" s="752">
        <v>3300</v>
      </c>
      <c r="M847" s="752">
        <v>47</v>
      </c>
      <c r="N847" s="753">
        <v>155100</v>
      </c>
    </row>
    <row r="848" spans="1:14" ht="14.4" customHeight="1" x14ac:dyDescent="0.3">
      <c r="A848" s="747" t="s">
        <v>579</v>
      </c>
      <c r="B848" s="748" t="s">
        <v>580</v>
      </c>
      <c r="C848" s="749" t="s">
        <v>601</v>
      </c>
      <c r="D848" s="750" t="s">
        <v>602</v>
      </c>
      <c r="E848" s="751">
        <v>50113001</v>
      </c>
      <c r="F848" s="750" t="s">
        <v>616</v>
      </c>
      <c r="G848" s="749" t="s">
        <v>628</v>
      </c>
      <c r="H848" s="749">
        <v>213489</v>
      </c>
      <c r="I848" s="749">
        <v>213489</v>
      </c>
      <c r="J848" s="749" t="s">
        <v>785</v>
      </c>
      <c r="K848" s="749" t="s">
        <v>787</v>
      </c>
      <c r="L848" s="752">
        <v>630.65947652789339</v>
      </c>
      <c r="M848" s="752">
        <v>3</v>
      </c>
      <c r="N848" s="753">
        <v>1891.9784295836803</v>
      </c>
    </row>
    <row r="849" spans="1:14" ht="14.4" customHeight="1" x14ac:dyDescent="0.3">
      <c r="A849" s="747" t="s">
        <v>579</v>
      </c>
      <c r="B849" s="748" t="s">
        <v>580</v>
      </c>
      <c r="C849" s="749" t="s">
        <v>601</v>
      </c>
      <c r="D849" s="750" t="s">
        <v>602</v>
      </c>
      <c r="E849" s="751">
        <v>50113001</v>
      </c>
      <c r="F849" s="750" t="s">
        <v>616</v>
      </c>
      <c r="G849" s="749" t="s">
        <v>628</v>
      </c>
      <c r="H849" s="749">
        <v>213494</v>
      </c>
      <c r="I849" s="749">
        <v>213494</v>
      </c>
      <c r="J849" s="749" t="s">
        <v>785</v>
      </c>
      <c r="K849" s="749" t="s">
        <v>788</v>
      </c>
      <c r="L849" s="752">
        <v>408.95</v>
      </c>
      <c r="M849" s="752">
        <v>38</v>
      </c>
      <c r="N849" s="753">
        <v>15540.1</v>
      </c>
    </row>
    <row r="850" spans="1:14" ht="14.4" customHeight="1" x14ac:dyDescent="0.3">
      <c r="A850" s="747" t="s">
        <v>579</v>
      </c>
      <c r="B850" s="748" t="s">
        <v>580</v>
      </c>
      <c r="C850" s="749" t="s">
        <v>601</v>
      </c>
      <c r="D850" s="750" t="s">
        <v>602</v>
      </c>
      <c r="E850" s="751">
        <v>50113001</v>
      </c>
      <c r="F850" s="750" t="s">
        <v>616</v>
      </c>
      <c r="G850" s="749" t="s">
        <v>581</v>
      </c>
      <c r="H850" s="749">
        <v>198219</v>
      </c>
      <c r="I850" s="749">
        <v>98219</v>
      </c>
      <c r="J850" s="749" t="s">
        <v>791</v>
      </c>
      <c r="K850" s="749" t="s">
        <v>792</v>
      </c>
      <c r="L850" s="752">
        <v>60.300000000000011</v>
      </c>
      <c r="M850" s="752">
        <v>6</v>
      </c>
      <c r="N850" s="753">
        <v>361.80000000000007</v>
      </c>
    </row>
    <row r="851" spans="1:14" ht="14.4" customHeight="1" x14ac:dyDescent="0.3">
      <c r="A851" s="747" t="s">
        <v>579</v>
      </c>
      <c r="B851" s="748" t="s">
        <v>580</v>
      </c>
      <c r="C851" s="749" t="s">
        <v>601</v>
      </c>
      <c r="D851" s="750" t="s">
        <v>602</v>
      </c>
      <c r="E851" s="751">
        <v>50113001</v>
      </c>
      <c r="F851" s="750" t="s">
        <v>616</v>
      </c>
      <c r="G851" s="749" t="s">
        <v>628</v>
      </c>
      <c r="H851" s="749">
        <v>156810</v>
      </c>
      <c r="I851" s="749">
        <v>56810</v>
      </c>
      <c r="J851" s="749" t="s">
        <v>1576</v>
      </c>
      <c r="K851" s="749" t="s">
        <v>1559</v>
      </c>
      <c r="L851" s="752">
        <v>87.58</v>
      </c>
      <c r="M851" s="752">
        <v>1</v>
      </c>
      <c r="N851" s="753">
        <v>87.58</v>
      </c>
    </row>
    <row r="852" spans="1:14" ht="14.4" customHeight="1" x14ac:dyDescent="0.3">
      <c r="A852" s="747" t="s">
        <v>579</v>
      </c>
      <c r="B852" s="748" t="s">
        <v>580</v>
      </c>
      <c r="C852" s="749" t="s">
        <v>601</v>
      </c>
      <c r="D852" s="750" t="s">
        <v>602</v>
      </c>
      <c r="E852" s="751">
        <v>50113001</v>
      </c>
      <c r="F852" s="750" t="s">
        <v>616</v>
      </c>
      <c r="G852" s="749" t="s">
        <v>628</v>
      </c>
      <c r="H852" s="749">
        <v>156804</v>
      </c>
      <c r="I852" s="749">
        <v>56804</v>
      </c>
      <c r="J852" s="749" t="s">
        <v>795</v>
      </c>
      <c r="K852" s="749" t="s">
        <v>792</v>
      </c>
      <c r="L852" s="752">
        <v>31.495000000000005</v>
      </c>
      <c r="M852" s="752">
        <v>6</v>
      </c>
      <c r="N852" s="753">
        <v>188.97000000000003</v>
      </c>
    </row>
    <row r="853" spans="1:14" ht="14.4" customHeight="1" x14ac:dyDescent="0.3">
      <c r="A853" s="747" t="s">
        <v>579</v>
      </c>
      <c r="B853" s="748" t="s">
        <v>580</v>
      </c>
      <c r="C853" s="749" t="s">
        <v>601</v>
      </c>
      <c r="D853" s="750" t="s">
        <v>602</v>
      </c>
      <c r="E853" s="751">
        <v>50113001</v>
      </c>
      <c r="F853" s="750" t="s">
        <v>616</v>
      </c>
      <c r="G853" s="749" t="s">
        <v>581</v>
      </c>
      <c r="H853" s="749">
        <v>102133</v>
      </c>
      <c r="I853" s="749">
        <v>2133</v>
      </c>
      <c r="J853" s="749" t="s">
        <v>797</v>
      </c>
      <c r="K853" s="749" t="s">
        <v>798</v>
      </c>
      <c r="L853" s="752">
        <v>28.115405405405408</v>
      </c>
      <c r="M853" s="752">
        <v>111</v>
      </c>
      <c r="N853" s="753">
        <v>3120.8100000000004</v>
      </c>
    </row>
    <row r="854" spans="1:14" ht="14.4" customHeight="1" x14ac:dyDescent="0.3">
      <c r="A854" s="747" t="s">
        <v>579</v>
      </c>
      <c r="B854" s="748" t="s">
        <v>580</v>
      </c>
      <c r="C854" s="749" t="s">
        <v>601</v>
      </c>
      <c r="D854" s="750" t="s">
        <v>602</v>
      </c>
      <c r="E854" s="751">
        <v>50113001</v>
      </c>
      <c r="F854" s="750" t="s">
        <v>616</v>
      </c>
      <c r="G854" s="749" t="s">
        <v>617</v>
      </c>
      <c r="H854" s="749">
        <v>111242</v>
      </c>
      <c r="I854" s="749">
        <v>11242</v>
      </c>
      <c r="J854" s="749" t="s">
        <v>1275</v>
      </c>
      <c r="K854" s="749" t="s">
        <v>1276</v>
      </c>
      <c r="L854" s="752">
        <v>113.96999999999994</v>
      </c>
      <c r="M854" s="752">
        <v>1</v>
      </c>
      <c r="N854" s="753">
        <v>113.96999999999994</v>
      </c>
    </row>
    <row r="855" spans="1:14" ht="14.4" customHeight="1" x14ac:dyDescent="0.3">
      <c r="A855" s="747" t="s">
        <v>579</v>
      </c>
      <c r="B855" s="748" t="s">
        <v>580</v>
      </c>
      <c r="C855" s="749" t="s">
        <v>601</v>
      </c>
      <c r="D855" s="750" t="s">
        <v>602</v>
      </c>
      <c r="E855" s="751">
        <v>50113001</v>
      </c>
      <c r="F855" s="750" t="s">
        <v>616</v>
      </c>
      <c r="G855" s="749" t="s">
        <v>617</v>
      </c>
      <c r="H855" s="749">
        <v>111337</v>
      </c>
      <c r="I855" s="749">
        <v>52421</v>
      </c>
      <c r="J855" s="749" t="s">
        <v>799</v>
      </c>
      <c r="K855" s="749" t="s">
        <v>800</v>
      </c>
      <c r="L855" s="752">
        <v>74.88</v>
      </c>
      <c r="M855" s="752">
        <v>5</v>
      </c>
      <c r="N855" s="753">
        <v>374.4</v>
      </c>
    </row>
    <row r="856" spans="1:14" ht="14.4" customHeight="1" x14ac:dyDescent="0.3">
      <c r="A856" s="747" t="s">
        <v>579</v>
      </c>
      <c r="B856" s="748" t="s">
        <v>580</v>
      </c>
      <c r="C856" s="749" t="s">
        <v>601</v>
      </c>
      <c r="D856" s="750" t="s">
        <v>602</v>
      </c>
      <c r="E856" s="751">
        <v>50113001</v>
      </c>
      <c r="F856" s="750" t="s">
        <v>616</v>
      </c>
      <c r="G856" s="749" t="s">
        <v>617</v>
      </c>
      <c r="H856" s="749">
        <v>31915</v>
      </c>
      <c r="I856" s="749">
        <v>31915</v>
      </c>
      <c r="J856" s="749" t="s">
        <v>801</v>
      </c>
      <c r="K856" s="749" t="s">
        <v>802</v>
      </c>
      <c r="L856" s="752">
        <v>173.68999997177113</v>
      </c>
      <c r="M856" s="752">
        <v>169</v>
      </c>
      <c r="N856" s="753">
        <v>29353.609995229323</v>
      </c>
    </row>
    <row r="857" spans="1:14" ht="14.4" customHeight="1" x14ac:dyDescent="0.3">
      <c r="A857" s="747" t="s">
        <v>579</v>
      </c>
      <c r="B857" s="748" t="s">
        <v>580</v>
      </c>
      <c r="C857" s="749" t="s">
        <v>601</v>
      </c>
      <c r="D857" s="750" t="s">
        <v>602</v>
      </c>
      <c r="E857" s="751">
        <v>50113001</v>
      </c>
      <c r="F857" s="750" t="s">
        <v>616</v>
      </c>
      <c r="G857" s="749" t="s">
        <v>617</v>
      </c>
      <c r="H857" s="749">
        <v>47244</v>
      </c>
      <c r="I857" s="749">
        <v>47244</v>
      </c>
      <c r="J857" s="749" t="s">
        <v>804</v>
      </c>
      <c r="K857" s="749" t="s">
        <v>802</v>
      </c>
      <c r="L857" s="752">
        <v>143</v>
      </c>
      <c r="M857" s="752">
        <v>6</v>
      </c>
      <c r="N857" s="753">
        <v>858</v>
      </c>
    </row>
    <row r="858" spans="1:14" ht="14.4" customHeight="1" x14ac:dyDescent="0.3">
      <c r="A858" s="747" t="s">
        <v>579</v>
      </c>
      <c r="B858" s="748" t="s">
        <v>580</v>
      </c>
      <c r="C858" s="749" t="s">
        <v>601</v>
      </c>
      <c r="D858" s="750" t="s">
        <v>602</v>
      </c>
      <c r="E858" s="751">
        <v>50113001</v>
      </c>
      <c r="F858" s="750" t="s">
        <v>616</v>
      </c>
      <c r="G858" s="749" t="s">
        <v>617</v>
      </c>
      <c r="H858" s="749">
        <v>47249</v>
      </c>
      <c r="I858" s="749">
        <v>47249</v>
      </c>
      <c r="J858" s="749" t="s">
        <v>804</v>
      </c>
      <c r="K858" s="749" t="s">
        <v>805</v>
      </c>
      <c r="L858" s="752">
        <v>126.5</v>
      </c>
      <c r="M858" s="752">
        <v>15</v>
      </c>
      <c r="N858" s="753">
        <v>1897.5</v>
      </c>
    </row>
    <row r="859" spans="1:14" ht="14.4" customHeight="1" x14ac:dyDescent="0.3">
      <c r="A859" s="747" t="s">
        <v>579</v>
      </c>
      <c r="B859" s="748" t="s">
        <v>580</v>
      </c>
      <c r="C859" s="749" t="s">
        <v>601</v>
      </c>
      <c r="D859" s="750" t="s">
        <v>602</v>
      </c>
      <c r="E859" s="751">
        <v>50113001</v>
      </c>
      <c r="F859" s="750" t="s">
        <v>616</v>
      </c>
      <c r="G859" s="749" t="s">
        <v>617</v>
      </c>
      <c r="H859" s="749">
        <v>47256</v>
      </c>
      <c r="I859" s="749">
        <v>47256</v>
      </c>
      <c r="J859" s="749" t="s">
        <v>804</v>
      </c>
      <c r="K859" s="749" t="s">
        <v>806</v>
      </c>
      <c r="L859" s="752">
        <v>222.19999480648355</v>
      </c>
      <c r="M859" s="752">
        <v>6</v>
      </c>
      <c r="N859" s="753">
        <v>1333.1999688389012</v>
      </c>
    </row>
    <row r="860" spans="1:14" ht="14.4" customHeight="1" x14ac:dyDescent="0.3">
      <c r="A860" s="747" t="s">
        <v>579</v>
      </c>
      <c r="B860" s="748" t="s">
        <v>580</v>
      </c>
      <c r="C860" s="749" t="s">
        <v>601</v>
      </c>
      <c r="D860" s="750" t="s">
        <v>602</v>
      </c>
      <c r="E860" s="751">
        <v>50113001</v>
      </c>
      <c r="F860" s="750" t="s">
        <v>616</v>
      </c>
      <c r="G860" s="749" t="s">
        <v>617</v>
      </c>
      <c r="H860" s="749">
        <v>848930</v>
      </c>
      <c r="I860" s="749">
        <v>155781</v>
      </c>
      <c r="J860" s="749" t="s">
        <v>1577</v>
      </c>
      <c r="K860" s="749" t="s">
        <v>1328</v>
      </c>
      <c r="L860" s="752">
        <v>33.439999999999991</v>
      </c>
      <c r="M860" s="752">
        <v>1</v>
      </c>
      <c r="N860" s="753">
        <v>33.439999999999991</v>
      </c>
    </row>
    <row r="861" spans="1:14" ht="14.4" customHeight="1" x14ac:dyDescent="0.3">
      <c r="A861" s="747" t="s">
        <v>579</v>
      </c>
      <c r="B861" s="748" t="s">
        <v>580</v>
      </c>
      <c r="C861" s="749" t="s">
        <v>601</v>
      </c>
      <c r="D861" s="750" t="s">
        <v>602</v>
      </c>
      <c r="E861" s="751">
        <v>50113001</v>
      </c>
      <c r="F861" s="750" t="s">
        <v>616</v>
      </c>
      <c r="G861" s="749" t="s">
        <v>628</v>
      </c>
      <c r="H861" s="749">
        <v>203171</v>
      </c>
      <c r="I861" s="749">
        <v>203171</v>
      </c>
      <c r="J861" s="749" t="s">
        <v>807</v>
      </c>
      <c r="K861" s="749" t="s">
        <v>1578</v>
      </c>
      <c r="L861" s="752">
        <v>54.76</v>
      </c>
      <c r="M861" s="752">
        <v>1</v>
      </c>
      <c r="N861" s="753">
        <v>54.76</v>
      </c>
    </row>
    <row r="862" spans="1:14" ht="14.4" customHeight="1" x14ac:dyDescent="0.3">
      <c r="A862" s="747" t="s">
        <v>579</v>
      </c>
      <c r="B862" s="748" t="s">
        <v>580</v>
      </c>
      <c r="C862" s="749" t="s">
        <v>601</v>
      </c>
      <c r="D862" s="750" t="s">
        <v>602</v>
      </c>
      <c r="E862" s="751">
        <v>50113001</v>
      </c>
      <c r="F862" s="750" t="s">
        <v>616</v>
      </c>
      <c r="G862" s="749" t="s">
        <v>617</v>
      </c>
      <c r="H862" s="749">
        <v>106093</v>
      </c>
      <c r="I862" s="749">
        <v>6093</v>
      </c>
      <c r="J862" s="749" t="s">
        <v>1579</v>
      </c>
      <c r="K862" s="749" t="s">
        <v>1580</v>
      </c>
      <c r="L862" s="752">
        <v>172.84</v>
      </c>
      <c r="M862" s="752">
        <v>1</v>
      </c>
      <c r="N862" s="753">
        <v>172.84</v>
      </c>
    </row>
    <row r="863" spans="1:14" ht="14.4" customHeight="1" x14ac:dyDescent="0.3">
      <c r="A863" s="747" t="s">
        <v>579</v>
      </c>
      <c r="B863" s="748" t="s">
        <v>580</v>
      </c>
      <c r="C863" s="749" t="s">
        <v>601</v>
      </c>
      <c r="D863" s="750" t="s">
        <v>602</v>
      </c>
      <c r="E863" s="751">
        <v>50113001</v>
      </c>
      <c r="F863" s="750" t="s">
        <v>616</v>
      </c>
      <c r="G863" s="749" t="s">
        <v>617</v>
      </c>
      <c r="H863" s="749">
        <v>106092</v>
      </c>
      <c r="I863" s="749">
        <v>6092</v>
      </c>
      <c r="J863" s="749" t="s">
        <v>809</v>
      </c>
      <c r="K863" s="749" t="s">
        <v>696</v>
      </c>
      <c r="L863" s="752">
        <v>282.43000000000006</v>
      </c>
      <c r="M863" s="752">
        <v>3</v>
      </c>
      <c r="N863" s="753">
        <v>847.29000000000019</v>
      </c>
    </row>
    <row r="864" spans="1:14" ht="14.4" customHeight="1" x14ac:dyDescent="0.3">
      <c r="A864" s="747" t="s">
        <v>579</v>
      </c>
      <c r="B864" s="748" t="s">
        <v>580</v>
      </c>
      <c r="C864" s="749" t="s">
        <v>601</v>
      </c>
      <c r="D864" s="750" t="s">
        <v>602</v>
      </c>
      <c r="E864" s="751">
        <v>50113001</v>
      </c>
      <c r="F864" s="750" t="s">
        <v>616</v>
      </c>
      <c r="G864" s="749" t="s">
        <v>617</v>
      </c>
      <c r="H864" s="749">
        <v>102537</v>
      </c>
      <c r="I864" s="749">
        <v>2537</v>
      </c>
      <c r="J864" s="749" t="s">
        <v>1279</v>
      </c>
      <c r="K864" s="749" t="s">
        <v>1581</v>
      </c>
      <c r="L864" s="752">
        <v>38.609999999999992</v>
      </c>
      <c r="M864" s="752">
        <v>1</v>
      </c>
      <c r="N864" s="753">
        <v>38.609999999999992</v>
      </c>
    </row>
    <row r="865" spans="1:14" ht="14.4" customHeight="1" x14ac:dyDescent="0.3">
      <c r="A865" s="747" t="s">
        <v>579</v>
      </c>
      <c r="B865" s="748" t="s">
        <v>580</v>
      </c>
      <c r="C865" s="749" t="s">
        <v>601</v>
      </c>
      <c r="D865" s="750" t="s">
        <v>602</v>
      </c>
      <c r="E865" s="751">
        <v>50113001</v>
      </c>
      <c r="F865" s="750" t="s">
        <v>616</v>
      </c>
      <c r="G865" s="749" t="s">
        <v>617</v>
      </c>
      <c r="H865" s="749">
        <v>112061</v>
      </c>
      <c r="I865" s="749">
        <v>12061</v>
      </c>
      <c r="J865" s="749" t="s">
        <v>1582</v>
      </c>
      <c r="K865" s="749" t="s">
        <v>1583</v>
      </c>
      <c r="L865" s="752">
        <v>211.61999999999995</v>
      </c>
      <c r="M865" s="752">
        <v>1</v>
      </c>
      <c r="N865" s="753">
        <v>211.61999999999995</v>
      </c>
    </row>
    <row r="866" spans="1:14" ht="14.4" customHeight="1" x14ac:dyDescent="0.3">
      <c r="A866" s="747" t="s">
        <v>579</v>
      </c>
      <c r="B866" s="748" t="s">
        <v>580</v>
      </c>
      <c r="C866" s="749" t="s">
        <v>601</v>
      </c>
      <c r="D866" s="750" t="s">
        <v>602</v>
      </c>
      <c r="E866" s="751">
        <v>50113001</v>
      </c>
      <c r="F866" s="750" t="s">
        <v>616</v>
      </c>
      <c r="G866" s="749" t="s">
        <v>617</v>
      </c>
      <c r="H866" s="749">
        <v>215606</v>
      </c>
      <c r="I866" s="749">
        <v>215606</v>
      </c>
      <c r="J866" s="749" t="s">
        <v>810</v>
      </c>
      <c r="K866" s="749" t="s">
        <v>811</v>
      </c>
      <c r="L866" s="752">
        <v>72.565788918780285</v>
      </c>
      <c r="M866" s="752">
        <v>57</v>
      </c>
      <c r="N866" s="753">
        <v>4136.2499683704764</v>
      </c>
    </row>
    <row r="867" spans="1:14" ht="14.4" customHeight="1" x14ac:dyDescent="0.3">
      <c r="A867" s="747" t="s">
        <v>579</v>
      </c>
      <c r="B867" s="748" t="s">
        <v>580</v>
      </c>
      <c r="C867" s="749" t="s">
        <v>601</v>
      </c>
      <c r="D867" s="750" t="s">
        <v>602</v>
      </c>
      <c r="E867" s="751">
        <v>50113001</v>
      </c>
      <c r="F867" s="750" t="s">
        <v>616</v>
      </c>
      <c r="G867" s="749" t="s">
        <v>617</v>
      </c>
      <c r="H867" s="749">
        <v>193746</v>
      </c>
      <c r="I867" s="749">
        <v>93746</v>
      </c>
      <c r="J867" s="749" t="s">
        <v>1281</v>
      </c>
      <c r="K867" s="749" t="s">
        <v>1282</v>
      </c>
      <c r="L867" s="752">
        <v>374.52000000000015</v>
      </c>
      <c r="M867" s="752">
        <v>6</v>
      </c>
      <c r="N867" s="753">
        <v>2247.1200000000008</v>
      </c>
    </row>
    <row r="868" spans="1:14" ht="14.4" customHeight="1" x14ac:dyDescent="0.3">
      <c r="A868" s="747" t="s">
        <v>579</v>
      </c>
      <c r="B868" s="748" t="s">
        <v>580</v>
      </c>
      <c r="C868" s="749" t="s">
        <v>601</v>
      </c>
      <c r="D868" s="750" t="s">
        <v>602</v>
      </c>
      <c r="E868" s="751">
        <v>50113001</v>
      </c>
      <c r="F868" s="750" t="s">
        <v>616</v>
      </c>
      <c r="G868" s="749" t="s">
        <v>581</v>
      </c>
      <c r="H868" s="749">
        <v>103575</v>
      </c>
      <c r="I868" s="749">
        <v>3575</v>
      </c>
      <c r="J868" s="749" t="s">
        <v>812</v>
      </c>
      <c r="K868" s="749" t="s">
        <v>813</v>
      </c>
      <c r="L868" s="752">
        <v>66.525000000000006</v>
      </c>
      <c r="M868" s="752">
        <v>20</v>
      </c>
      <c r="N868" s="753">
        <v>1330.5</v>
      </c>
    </row>
    <row r="869" spans="1:14" ht="14.4" customHeight="1" x14ac:dyDescent="0.3">
      <c r="A869" s="747" t="s">
        <v>579</v>
      </c>
      <c r="B869" s="748" t="s">
        <v>580</v>
      </c>
      <c r="C869" s="749" t="s">
        <v>601</v>
      </c>
      <c r="D869" s="750" t="s">
        <v>602</v>
      </c>
      <c r="E869" s="751">
        <v>50113001</v>
      </c>
      <c r="F869" s="750" t="s">
        <v>616</v>
      </c>
      <c r="G869" s="749" t="s">
        <v>617</v>
      </c>
      <c r="H869" s="749">
        <v>147195</v>
      </c>
      <c r="I869" s="749">
        <v>47195</v>
      </c>
      <c r="J869" s="749" t="s">
        <v>1283</v>
      </c>
      <c r="K869" s="749" t="s">
        <v>819</v>
      </c>
      <c r="L869" s="752">
        <v>215.94</v>
      </c>
      <c r="M869" s="752">
        <v>4</v>
      </c>
      <c r="N869" s="753">
        <v>863.76</v>
      </c>
    </row>
    <row r="870" spans="1:14" ht="14.4" customHeight="1" x14ac:dyDescent="0.3">
      <c r="A870" s="747" t="s">
        <v>579</v>
      </c>
      <c r="B870" s="748" t="s">
        <v>580</v>
      </c>
      <c r="C870" s="749" t="s">
        <v>601</v>
      </c>
      <c r="D870" s="750" t="s">
        <v>602</v>
      </c>
      <c r="E870" s="751">
        <v>50113001</v>
      </c>
      <c r="F870" s="750" t="s">
        <v>616</v>
      </c>
      <c r="G870" s="749" t="s">
        <v>617</v>
      </c>
      <c r="H870" s="749">
        <v>147193</v>
      </c>
      <c r="I870" s="749">
        <v>47193</v>
      </c>
      <c r="J870" s="749" t="s">
        <v>818</v>
      </c>
      <c r="K870" s="749" t="s">
        <v>819</v>
      </c>
      <c r="L870" s="752">
        <v>244.12142857142862</v>
      </c>
      <c r="M870" s="752">
        <v>7</v>
      </c>
      <c r="N870" s="753">
        <v>1708.8500000000004</v>
      </c>
    </row>
    <row r="871" spans="1:14" ht="14.4" customHeight="1" x14ac:dyDescent="0.3">
      <c r="A871" s="747" t="s">
        <v>579</v>
      </c>
      <c r="B871" s="748" t="s">
        <v>580</v>
      </c>
      <c r="C871" s="749" t="s">
        <v>601</v>
      </c>
      <c r="D871" s="750" t="s">
        <v>602</v>
      </c>
      <c r="E871" s="751">
        <v>50113001</v>
      </c>
      <c r="F871" s="750" t="s">
        <v>616</v>
      </c>
      <c r="G871" s="749" t="s">
        <v>617</v>
      </c>
      <c r="H871" s="749">
        <v>100858</v>
      </c>
      <c r="I871" s="749">
        <v>858</v>
      </c>
      <c r="J871" s="749" t="s">
        <v>820</v>
      </c>
      <c r="K871" s="749" t="s">
        <v>821</v>
      </c>
      <c r="L871" s="752">
        <v>28.985283018867921</v>
      </c>
      <c r="M871" s="752">
        <v>53</v>
      </c>
      <c r="N871" s="753">
        <v>1536.2199999999998</v>
      </c>
    </row>
    <row r="872" spans="1:14" ht="14.4" customHeight="1" x14ac:dyDescent="0.3">
      <c r="A872" s="747" t="s">
        <v>579</v>
      </c>
      <c r="B872" s="748" t="s">
        <v>580</v>
      </c>
      <c r="C872" s="749" t="s">
        <v>601</v>
      </c>
      <c r="D872" s="750" t="s">
        <v>602</v>
      </c>
      <c r="E872" s="751">
        <v>50113001</v>
      </c>
      <c r="F872" s="750" t="s">
        <v>616</v>
      </c>
      <c r="G872" s="749" t="s">
        <v>617</v>
      </c>
      <c r="H872" s="749">
        <v>124067</v>
      </c>
      <c r="I872" s="749">
        <v>124067</v>
      </c>
      <c r="J872" s="749" t="s">
        <v>822</v>
      </c>
      <c r="K872" s="749" t="s">
        <v>823</v>
      </c>
      <c r="L872" s="752">
        <v>36.529999999999994</v>
      </c>
      <c r="M872" s="752">
        <v>48</v>
      </c>
      <c r="N872" s="753">
        <v>1753.4399999999998</v>
      </c>
    </row>
    <row r="873" spans="1:14" ht="14.4" customHeight="1" x14ac:dyDescent="0.3">
      <c r="A873" s="747" t="s">
        <v>579</v>
      </c>
      <c r="B873" s="748" t="s">
        <v>580</v>
      </c>
      <c r="C873" s="749" t="s">
        <v>601</v>
      </c>
      <c r="D873" s="750" t="s">
        <v>602</v>
      </c>
      <c r="E873" s="751">
        <v>50113001</v>
      </c>
      <c r="F873" s="750" t="s">
        <v>616</v>
      </c>
      <c r="G873" s="749" t="s">
        <v>617</v>
      </c>
      <c r="H873" s="749">
        <v>216572</v>
      </c>
      <c r="I873" s="749">
        <v>216572</v>
      </c>
      <c r="J873" s="749" t="s">
        <v>822</v>
      </c>
      <c r="K873" s="749" t="s">
        <v>823</v>
      </c>
      <c r="L873" s="752">
        <v>36.289999999999992</v>
      </c>
      <c r="M873" s="752">
        <v>30</v>
      </c>
      <c r="N873" s="753">
        <v>1088.6999999999998</v>
      </c>
    </row>
    <row r="874" spans="1:14" ht="14.4" customHeight="1" x14ac:dyDescent="0.3">
      <c r="A874" s="747" t="s">
        <v>579</v>
      </c>
      <c r="B874" s="748" t="s">
        <v>580</v>
      </c>
      <c r="C874" s="749" t="s">
        <v>601</v>
      </c>
      <c r="D874" s="750" t="s">
        <v>602</v>
      </c>
      <c r="E874" s="751">
        <v>50113001</v>
      </c>
      <c r="F874" s="750" t="s">
        <v>616</v>
      </c>
      <c r="G874" s="749" t="s">
        <v>617</v>
      </c>
      <c r="H874" s="749">
        <v>109159</v>
      </c>
      <c r="I874" s="749">
        <v>9159</v>
      </c>
      <c r="J874" s="749" t="s">
        <v>824</v>
      </c>
      <c r="K874" s="749" t="s">
        <v>825</v>
      </c>
      <c r="L874" s="752">
        <v>102.96</v>
      </c>
      <c r="M874" s="752">
        <v>2</v>
      </c>
      <c r="N874" s="753">
        <v>205.92</v>
      </c>
    </row>
    <row r="875" spans="1:14" ht="14.4" customHeight="1" x14ac:dyDescent="0.3">
      <c r="A875" s="747" t="s">
        <v>579</v>
      </c>
      <c r="B875" s="748" t="s">
        <v>580</v>
      </c>
      <c r="C875" s="749" t="s">
        <v>601</v>
      </c>
      <c r="D875" s="750" t="s">
        <v>602</v>
      </c>
      <c r="E875" s="751">
        <v>50113001</v>
      </c>
      <c r="F875" s="750" t="s">
        <v>616</v>
      </c>
      <c r="G875" s="749" t="s">
        <v>617</v>
      </c>
      <c r="H875" s="749">
        <v>51366</v>
      </c>
      <c r="I875" s="749">
        <v>51366</v>
      </c>
      <c r="J875" s="749" t="s">
        <v>826</v>
      </c>
      <c r="K875" s="749" t="s">
        <v>827</v>
      </c>
      <c r="L875" s="752">
        <v>171.60000016629544</v>
      </c>
      <c r="M875" s="752">
        <v>312</v>
      </c>
      <c r="N875" s="753">
        <v>53539.200051884181</v>
      </c>
    </row>
    <row r="876" spans="1:14" ht="14.4" customHeight="1" x14ac:dyDescent="0.3">
      <c r="A876" s="747" t="s">
        <v>579</v>
      </c>
      <c r="B876" s="748" t="s">
        <v>580</v>
      </c>
      <c r="C876" s="749" t="s">
        <v>601</v>
      </c>
      <c r="D876" s="750" t="s">
        <v>602</v>
      </c>
      <c r="E876" s="751">
        <v>50113001</v>
      </c>
      <c r="F876" s="750" t="s">
        <v>616</v>
      </c>
      <c r="G876" s="749" t="s">
        <v>617</v>
      </c>
      <c r="H876" s="749">
        <v>51367</v>
      </c>
      <c r="I876" s="749">
        <v>51367</v>
      </c>
      <c r="J876" s="749" t="s">
        <v>826</v>
      </c>
      <c r="K876" s="749" t="s">
        <v>828</v>
      </c>
      <c r="L876" s="752">
        <v>92.94999999999996</v>
      </c>
      <c r="M876" s="752">
        <v>116</v>
      </c>
      <c r="N876" s="753">
        <v>10782.199999999995</v>
      </c>
    </row>
    <row r="877" spans="1:14" ht="14.4" customHeight="1" x14ac:dyDescent="0.3">
      <c r="A877" s="747" t="s">
        <v>579</v>
      </c>
      <c r="B877" s="748" t="s">
        <v>580</v>
      </c>
      <c r="C877" s="749" t="s">
        <v>601</v>
      </c>
      <c r="D877" s="750" t="s">
        <v>602</v>
      </c>
      <c r="E877" s="751">
        <v>50113001</v>
      </c>
      <c r="F877" s="750" t="s">
        <v>616</v>
      </c>
      <c r="G877" s="749" t="s">
        <v>617</v>
      </c>
      <c r="H877" s="749">
        <v>51384</v>
      </c>
      <c r="I877" s="749">
        <v>51384</v>
      </c>
      <c r="J877" s="749" t="s">
        <v>826</v>
      </c>
      <c r="K877" s="749" t="s">
        <v>1584</v>
      </c>
      <c r="L877" s="752">
        <v>192.5</v>
      </c>
      <c r="M877" s="752">
        <v>2</v>
      </c>
      <c r="N877" s="753">
        <v>385</v>
      </c>
    </row>
    <row r="878" spans="1:14" ht="14.4" customHeight="1" x14ac:dyDescent="0.3">
      <c r="A878" s="747" t="s">
        <v>579</v>
      </c>
      <c r="B878" s="748" t="s">
        <v>580</v>
      </c>
      <c r="C878" s="749" t="s">
        <v>601</v>
      </c>
      <c r="D878" s="750" t="s">
        <v>602</v>
      </c>
      <c r="E878" s="751">
        <v>50113001</v>
      </c>
      <c r="F878" s="750" t="s">
        <v>616</v>
      </c>
      <c r="G878" s="749" t="s">
        <v>617</v>
      </c>
      <c r="H878" s="749">
        <v>111063</v>
      </c>
      <c r="I878" s="749">
        <v>11063</v>
      </c>
      <c r="J878" s="749" t="s">
        <v>1585</v>
      </c>
      <c r="K878" s="749" t="s">
        <v>1586</v>
      </c>
      <c r="L878" s="752">
        <v>74.379999999999981</v>
      </c>
      <c r="M878" s="752">
        <v>1</v>
      </c>
      <c r="N878" s="753">
        <v>74.379999999999981</v>
      </c>
    </row>
    <row r="879" spans="1:14" ht="14.4" customHeight="1" x14ac:dyDescent="0.3">
      <c r="A879" s="747" t="s">
        <v>579</v>
      </c>
      <c r="B879" s="748" t="s">
        <v>580</v>
      </c>
      <c r="C879" s="749" t="s">
        <v>601</v>
      </c>
      <c r="D879" s="750" t="s">
        <v>602</v>
      </c>
      <c r="E879" s="751">
        <v>50113001</v>
      </c>
      <c r="F879" s="750" t="s">
        <v>616</v>
      </c>
      <c r="G879" s="749" t="s">
        <v>617</v>
      </c>
      <c r="H879" s="749">
        <v>187299</v>
      </c>
      <c r="I879" s="749">
        <v>87299</v>
      </c>
      <c r="J879" s="749" t="s">
        <v>1587</v>
      </c>
      <c r="K879" s="749" t="s">
        <v>1588</v>
      </c>
      <c r="L879" s="752">
        <v>1013.7699999999993</v>
      </c>
      <c r="M879" s="752">
        <v>1</v>
      </c>
      <c r="N879" s="753">
        <v>1013.7699999999993</v>
      </c>
    </row>
    <row r="880" spans="1:14" ht="14.4" customHeight="1" x14ac:dyDescent="0.3">
      <c r="A880" s="747" t="s">
        <v>579</v>
      </c>
      <c r="B880" s="748" t="s">
        <v>580</v>
      </c>
      <c r="C880" s="749" t="s">
        <v>601</v>
      </c>
      <c r="D880" s="750" t="s">
        <v>602</v>
      </c>
      <c r="E880" s="751">
        <v>50113001</v>
      </c>
      <c r="F880" s="750" t="s">
        <v>616</v>
      </c>
      <c r="G880" s="749" t="s">
        <v>617</v>
      </c>
      <c r="H880" s="749">
        <v>193724</v>
      </c>
      <c r="I880" s="749">
        <v>93724</v>
      </c>
      <c r="J880" s="749" t="s">
        <v>837</v>
      </c>
      <c r="K880" s="749" t="s">
        <v>838</v>
      </c>
      <c r="L880" s="752">
        <v>68.789999999999992</v>
      </c>
      <c r="M880" s="752">
        <v>1</v>
      </c>
      <c r="N880" s="753">
        <v>68.789999999999992</v>
      </c>
    </row>
    <row r="881" spans="1:14" ht="14.4" customHeight="1" x14ac:dyDescent="0.3">
      <c r="A881" s="747" t="s">
        <v>579</v>
      </c>
      <c r="B881" s="748" t="s">
        <v>580</v>
      </c>
      <c r="C881" s="749" t="s">
        <v>601</v>
      </c>
      <c r="D881" s="750" t="s">
        <v>602</v>
      </c>
      <c r="E881" s="751">
        <v>50113001</v>
      </c>
      <c r="F881" s="750" t="s">
        <v>616</v>
      </c>
      <c r="G881" s="749" t="s">
        <v>617</v>
      </c>
      <c r="H881" s="749">
        <v>193723</v>
      </c>
      <c r="I881" s="749">
        <v>93723</v>
      </c>
      <c r="J881" s="749" t="s">
        <v>839</v>
      </c>
      <c r="K881" s="749" t="s">
        <v>840</v>
      </c>
      <c r="L881" s="752">
        <v>40.28</v>
      </c>
      <c r="M881" s="752">
        <v>3</v>
      </c>
      <c r="N881" s="753">
        <v>120.84</v>
      </c>
    </row>
    <row r="882" spans="1:14" ht="14.4" customHeight="1" x14ac:dyDescent="0.3">
      <c r="A882" s="747" t="s">
        <v>579</v>
      </c>
      <c r="B882" s="748" t="s">
        <v>580</v>
      </c>
      <c r="C882" s="749" t="s">
        <v>601</v>
      </c>
      <c r="D882" s="750" t="s">
        <v>602</v>
      </c>
      <c r="E882" s="751">
        <v>50113001</v>
      </c>
      <c r="F882" s="750" t="s">
        <v>616</v>
      </c>
      <c r="G882" s="749" t="s">
        <v>617</v>
      </c>
      <c r="H882" s="749">
        <v>208465</v>
      </c>
      <c r="I882" s="749">
        <v>208465</v>
      </c>
      <c r="J882" s="749" t="s">
        <v>841</v>
      </c>
      <c r="K882" s="749" t="s">
        <v>842</v>
      </c>
      <c r="L882" s="752">
        <v>2234.65</v>
      </c>
      <c r="M882" s="752">
        <v>6</v>
      </c>
      <c r="N882" s="753">
        <v>13407.900000000001</v>
      </c>
    </row>
    <row r="883" spans="1:14" ht="14.4" customHeight="1" x14ac:dyDescent="0.3">
      <c r="A883" s="747" t="s">
        <v>579</v>
      </c>
      <c r="B883" s="748" t="s">
        <v>580</v>
      </c>
      <c r="C883" s="749" t="s">
        <v>601</v>
      </c>
      <c r="D883" s="750" t="s">
        <v>602</v>
      </c>
      <c r="E883" s="751">
        <v>50113001</v>
      </c>
      <c r="F883" s="750" t="s">
        <v>616</v>
      </c>
      <c r="G883" s="749" t="s">
        <v>617</v>
      </c>
      <c r="H883" s="749">
        <v>169671</v>
      </c>
      <c r="I883" s="749">
        <v>69671</v>
      </c>
      <c r="J883" s="749" t="s">
        <v>843</v>
      </c>
      <c r="K883" s="749" t="s">
        <v>844</v>
      </c>
      <c r="L883" s="752">
        <v>105.81</v>
      </c>
      <c r="M883" s="752">
        <v>24</v>
      </c>
      <c r="N883" s="753">
        <v>2539.44</v>
      </c>
    </row>
    <row r="884" spans="1:14" ht="14.4" customHeight="1" x14ac:dyDescent="0.3">
      <c r="A884" s="747" t="s">
        <v>579</v>
      </c>
      <c r="B884" s="748" t="s">
        <v>580</v>
      </c>
      <c r="C884" s="749" t="s">
        <v>601</v>
      </c>
      <c r="D884" s="750" t="s">
        <v>602</v>
      </c>
      <c r="E884" s="751">
        <v>50113001</v>
      </c>
      <c r="F884" s="750" t="s">
        <v>616</v>
      </c>
      <c r="G884" s="749" t="s">
        <v>617</v>
      </c>
      <c r="H884" s="749">
        <v>158009</v>
      </c>
      <c r="I884" s="749">
        <v>158009</v>
      </c>
      <c r="J884" s="749" t="s">
        <v>1589</v>
      </c>
      <c r="K884" s="749" t="s">
        <v>1590</v>
      </c>
      <c r="L884" s="752">
        <v>35.04000000000002</v>
      </c>
      <c r="M884" s="752">
        <v>1</v>
      </c>
      <c r="N884" s="753">
        <v>35.04000000000002</v>
      </c>
    </row>
    <row r="885" spans="1:14" ht="14.4" customHeight="1" x14ac:dyDescent="0.3">
      <c r="A885" s="747" t="s">
        <v>579</v>
      </c>
      <c r="B885" s="748" t="s">
        <v>580</v>
      </c>
      <c r="C885" s="749" t="s">
        <v>601</v>
      </c>
      <c r="D885" s="750" t="s">
        <v>602</v>
      </c>
      <c r="E885" s="751">
        <v>50113001</v>
      </c>
      <c r="F885" s="750" t="s">
        <v>616</v>
      </c>
      <c r="G885" s="749" t="s">
        <v>617</v>
      </c>
      <c r="H885" s="749">
        <v>134821</v>
      </c>
      <c r="I885" s="749">
        <v>134821</v>
      </c>
      <c r="J885" s="749" t="s">
        <v>845</v>
      </c>
      <c r="K885" s="749" t="s">
        <v>846</v>
      </c>
      <c r="L885" s="752">
        <v>264.98999999999995</v>
      </c>
      <c r="M885" s="752">
        <v>40</v>
      </c>
      <c r="N885" s="753">
        <v>10599.599999999999</v>
      </c>
    </row>
    <row r="886" spans="1:14" ht="14.4" customHeight="1" x14ac:dyDescent="0.3">
      <c r="A886" s="747" t="s">
        <v>579</v>
      </c>
      <c r="B886" s="748" t="s">
        <v>580</v>
      </c>
      <c r="C886" s="749" t="s">
        <v>601</v>
      </c>
      <c r="D886" s="750" t="s">
        <v>602</v>
      </c>
      <c r="E886" s="751">
        <v>50113001</v>
      </c>
      <c r="F886" s="750" t="s">
        <v>616</v>
      </c>
      <c r="G886" s="749" t="s">
        <v>617</v>
      </c>
      <c r="H886" s="749">
        <v>134824</v>
      </c>
      <c r="I886" s="749">
        <v>134824</v>
      </c>
      <c r="J886" s="749" t="s">
        <v>847</v>
      </c>
      <c r="K886" s="749" t="s">
        <v>848</v>
      </c>
      <c r="L886" s="752">
        <v>199.97999869716998</v>
      </c>
      <c r="M886" s="752">
        <v>155</v>
      </c>
      <c r="N886" s="753">
        <v>30996.899798061346</v>
      </c>
    </row>
    <row r="887" spans="1:14" ht="14.4" customHeight="1" x14ac:dyDescent="0.3">
      <c r="A887" s="747" t="s">
        <v>579</v>
      </c>
      <c r="B887" s="748" t="s">
        <v>580</v>
      </c>
      <c r="C887" s="749" t="s">
        <v>601</v>
      </c>
      <c r="D887" s="750" t="s">
        <v>602</v>
      </c>
      <c r="E887" s="751">
        <v>50113001</v>
      </c>
      <c r="F887" s="750" t="s">
        <v>616</v>
      </c>
      <c r="G887" s="749" t="s">
        <v>628</v>
      </c>
      <c r="H887" s="749">
        <v>215964</v>
      </c>
      <c r="I887" s="749">
        <v>215964</v>
      </c>
      <c r="J887" s="749" t="s">
        <v>851</v>
      </c>
      <c r="K887" s="749" t="s">
        <v>852</v>
      </c>
      <c r="L887" s="752">
        <v>150.76</v>
      </c>
      <c r="M887" s="752">
        <v>1</v>
      </c>
      <c r="N887" s="753">
        <v>150.76</v>
      </c>
    </row>
    <row r="888" spans="1:14" ht="14.4" customHeight="1" x14ac:dyDescent="0.3">
      <c r="A888" s="747" t="s">
        <v>579</v>
      </c>
      <c r="B888" s="748" t="s">
        <v>580</v>
      </c>
      <c r="C888" s="749" t="s">
        <v>601</v>
      </c>
      <c r="D888" s="750" t="s">
        <v>602</v>
      </c>
      <c r="E888" s="751">
        <v>50113001</v>
      </c>
      <c r="F888" s="750" t="s">
        <v>616</v>
      </c>
      <c r="G888" s="749" t="s">
        <v>617</v>
      </c>
      <c r="H888" s="749">
        <v>117189</v>
      </c>
      <c r="I888" s="749">
        <v>17189</v>
      </c>
      <c r="J888" s="749" t="s">
        <v>853</v>
      </c>
      <c r="K888" s="749" t="s">
        <v>854</v>
      </c>
      <c r="L888" s="752">
        <v>49.956986509309765</v>
      </c>
      <c r="M888" s="752">
        <v>10</v>
      </c>
      <c r="N888" s="753">
        <v>499.56986509309763</v>
      </c>
    </row>
    <row r="889" spans="1:14" ht="14.4" customHeight="1" x14ac:dyDescent="0.3">
      <c r="A889" s="747" t="s">
        <v>579</v>
      </c>
      <c r="B889" s="748" t="s">
        <v>580</v>
      </c>
      <c r="C889" s="749" t="s">
        <v>601</v>
      </c>
      <c r="D889" s="750" t="s">
        <v>602</v>
      </c>
      <c r="E889" s="751">
        <v>50113001</v>
      </c>
      <c r="F889" s="750" t="s">
        <v>616</v>
      </c>
      <c r="G889" s="749" t="s">
        <v>617</v>
      </c>
      <c r="H889" s="749">
        <v>102486</v>
      </c>
      <c r="I889" s="749">
        <v>2486</v>
      </c>
      <c r="J889" s="749" t="s">
        <v>1591</v>
      </c>
      <c r="K889" s="749" t="s">
        <v>1592</v>
      </c>
      <c r="L889" s="752">
        <v>123.10999999999999</v>
      </c>
      <c r="M889" s="752">
        <v>4</v>
      </c>
      <c r="N889" s="753">
        <v>492.43999999999994</v>
      </c>
    </row>
    <row r="890" spans="1:14" ht="14.4" customHeight="1" x14ac:dyDescent="0.3">
      <c r="A890" s="747" t="s">
        <v>579</v>
      </c>
      <c r="B890" s="748" t="s">
        <v>580</v>
      </c>
      <c r="C890" s="749" t="s">
        <v>601</v>
      </c>
      <c r="D890" s="750" t="s">
        <v>602</v>
      </c>
      <c r="E890" s="751">
        <v>50113001</v>
      </c>
      <c r="F890" s="750" t="s">
        <v>616</v>
      </c>
      <c r="G890" s="749" t="s">
        <v>617</v>
      </c>
      <c r="H890" s="749">
        <v>107678</v>
      </c>
      <c r="I890" s="749">
        <v>107678</v>
      </c>
      <c r="J890" s="749" t="s">
        <v>855</v>
      </c>
      <c r="K890" s="749" t="s">
        <v>1593</v>
      </c>
      <c r="L890" s="752">
        <v>451.43997645689677</v>
      </c>
      <c r="M890" s="752">
        <v>35</v>
      </c>
      <c r="N890" s="753">
        <v>15800.399175991386</v>
      </c>
    </row>
    <row r="891" spans="1:14" ht="14.4" customHeight="1" x14ac:dyDescent="0.3">
      <c r="A891" s="747" t="s">
        <v>579</v>
      </c>
      <c r="B891" s="748" t="s">
        <v>580</v>
      </c>
      <c r="C891" s="749" t="s">
        <v>601</v>
      </c>
      <c r="D891" s="750" t="s">
        <v>602</v>
      </c>
      <c r="E891" s="751">
        <v>50113001</v>
      </c>
      <c r="F891" s="750" t="s">
        <v>616</v>
      </c>
      <c r="G891" s="749" t="s">
        <v>617</v>
      </c>
      <c r="H891" s="749">
        <v>845697</v>
      </c>
      <c r="I891" s="749">
        <v>200935</v>
      </c>
      <c r="J891" s="749" t="s">
        <v>1302</v>
      </c>
      <c r="K891" s="749" t="s">
        <v>1303</v>
      </c>
      <c r="L891" s="752">
        <v>38.907142857142858</v>
      </c>
      <c r="M891" s="752">
        <v>7</v>
      </c>
      <c r="N891" s="753">
        <v>272.35000000000002</v>
      </c>
    </row>
    <row r="892" spans="1:14" ht="14.4" customHeight="1" x14ac:dyDescent="0.3">
      <c r="A892" s="747" t="s">
        <v>579</v>
      </c>
      <c r="B892" s="748" t="s">
        <v>580</v>
      </c>
      <c r="C892" s="749" t="s">
        <v>601</v>
      </c>
      <c r="D892" s="750" t="s">
        <v>602</v>
      </c>
      <c r="E892" s="751">
        <v>50113001</v>
      </c>
      <c r="F892" s="750" t="s">
        <v>616</v>
      </c>
      <c r="G892" s="749" t="s">
        <v>617</v>
      </c>
      <c r="H892" s="749">
        <v>100720</v>
      </c>
      <c r="I892" s="749">
        <v>720</v>
      </c>
      <c r="J892" s="749" t="s">
        <v>857</v>
      </c>
      <c r="K892" s="749" t="s">
        <v>858</v>
      </c>
      <c r="L892" s="752">
        <v>78.983010822182393</v>
      </c>
      <c r="M892" s="752">
        <v>11</v>
      </c>
      <c r="N892" s="753">
        <v>868.81311904400627</v>
      </c>
    </row>
    <row r="893" spans="1:14" ht="14.4" customHeight="1" x14ac:dyDescent="0.3">
      <c r="A893" s="747" t="s">
        <v>579</v>
      </c>
      <c r="B893" s="748" t="s">
        <v>580</v>
      </c>
      <c r="C893" s="749" t="s">
        <v>601</v>
      </c>
      <c r="D893" s="750" t="s">
        <v>602</v>
      </c>
      <c r="E893" s="751">
        <v>50113001</v>
      </c>
      <c r="F893" s="750" t="s">
        <v>616</v>
      </c>
      <c r="G893" s="749" t="s">
        <v>617</v>
      </c>
      <c r="H893" s="749">
        <v>100489</v>
      </c>
      <c r="I893" s="749">
        <v>489</v>
      </c>
      <c r="J893" s="749" t="s">
        <v>857</v>
      </c>
      <c r="K893" s="749" t="s">
        <v>859</v>
      </c>
      <c r="L893" s="752">
        <v>41.997199999999999</v>
      </c>
      <c r="M893" s="752">
        <v>50</v>
      </c>
      <c r="N893" s="753">
        <v>2099.86</v>
      </c>
    </row>
    <row r="894" spans="1:14" ht="14.4" customHeight="1" x14ac:dyDescent="0.3">
      <c r="A894" s="747" t="s">
        <v>579</v>
      </c>
      <c r="B894" s="748" t="s">
        <v>580</v>
      </c>
      <c r="C894" s="749" t="s">
        <v>601</v>
      </c>
      <c r="D894" s="750" t="s">
        <v>602</v>
      </c>
      <c r="E894" s="751">
        <v>50113001</v>
      </c>
      <c r="F894" s="750" t="s">
        <v>616</v>
      </c>
      <c r="G894" s="749" t="s">
        <v>628</v>
      </c>
      <c r="H894" s="749">
        <v>169623</v>
      </c>
      <c r="I894" s="749">
        <v>169623</v>
      </c>
      <c r="J894" s="749" t="s">
        <v>1304</v>
      </c>
      <c r="K894" s="749" t="s">
        <v>1246</v>
      </c>
      <c r="L894" s="752">
        <v>89.41</v>
      </c>
      <c r="M894" s="752">
        <v>1</v>
      </c>
      <c r="N894" s="753">
        <v>89.41</v>
      </c>
    </row>
    <row r="895" spans="1:14" ht="14.4" customHeight="1" x14ac:dyDescent="0.3">
      <c r="A895" s="747" t="s">
        <v>579</v>
      </c>
      <c r="B895" s="748" t="s">
        <v>580</v>
      </c>
      <c r="C895" s="749" t="s">
        <v>601</v>
      </c>
      <c r="D895" s="750" t="s">
        <v>602</v>
      </c>
      <c r="E895" s="751">
        <v>50113001</v>
      </c>
      <c r="F895" s="750" t="s">
        <v>616</v>
      </c>
      <c r="G895" s="749" t="s">
        <v>628</v>
      </c>
      <c r="H895" s="749">
        <v>166759</v>
      </c>
      <c r="I895" s="749">
        <v>166759</v>
      </c>
      <c r="J895" s="749" t="s">
        <v>860</v>
      </c>
      <c r="K895" s="749" t="s">
        <v>1305</v>
      </c>
      <c r="L895" s="752">
        <v>65.95</v>
      </c>
      <c r="M895" s="752">
        <v>1</v>
      </c>
      <c r="N895" s="753">
        <v>65.95</v>
      </c>
    </row>
    <row r="896" spans="1:14" ht="14.4" customHeight="1" x14ac:dyDescent="0.3">
      <c r="A896" s="747" t="s">
        <v>579</v>
      </c>
      <c r="B896" s="748" t="s">
        <v>580</v>
      </c>
      <c r="C896" s="749" t="s">
        <v>601</v>
      </c>
      <c r="D896" s="750" t="s">
        <v>602</v>
      </c>
      <c r="E896" s="751">
        <v>50113001</v>
      </c>
      <c r="F896" s="750" t="s">
        <v>616</v>
      </c>
      <c r="G896" s="749" t="s">
        <v>628</v>
      </c>
      <c r="H896" s="749">
        <v>166760</v>
      </c>
      <c r="I896" s="749">
        <v>166760</v>
      </c>
      <c r="J896" s="749" t="s">
        <v>860</v>
      </c>
      <c r="K896" s="749" t="s">
        <v>861</v>
      </c>
      <c r="L896" s="752">
        <v>148.11999999999998</v>
      </c>
      <c r="M896" s="752">
        <v>1</v>
      </c>
      <c r="N896" s="753">
        <v>148.11999999999998</v>
      </c>
    </row>
    <row r="897" spans="1:14" ht="14.4" customHeight="1" x14ac:dyDescent="0.3">
      <c r="A897" s="747" t="s">
        <v>579</v>
      </c>
      <c r="B897" s="748" t="s">
        <v>580</v>
      </c>
      <c r="C897" s="749" t="s">
        <v>601</v>
      </c>
      <c r="D897" s="750" t="s">
        <v>602</v>
      </c>
      <c r="E897" s="751">
        <v>50113001</v>
      </c>
      <c r="F897" s="750" t="s">
        <v>616</v>
      </c>
      <c r="G897" s="749" t="s">
        <v>617</v>
      </c>
      <c r="H897" s="749">
        <v>930661</v>
      </c>
      <c r="I897" s="749">
        <v>0</v>
      </c>
      <c r="J897" s="749" t="s">
        <v>862</v>
      </c>
      <c r="K897" s="749" t="s">
        <v>581</v>
      </c>
      <c r="L897" s="752">
        <v>316.91661158060975</v>
      </c>
      <c r="M897" s="752">
        <v>3</v>
      </c>
      <c r="N897" s="753">
        <v>950.74983474182932</v>
      </c>
    </row>
    <row r="898" spans="1:14" ht="14.4" customHeight="1" x14ac:dyDescent="0.3">
      <c r="A898" s="747" t="s">
        <v>579</v>
      </c>
      <c r="B898" s="748" t="s">
        <v>580</v>
      </c>
      <c r="C898" s="749" t="s">
        <v>601</v>
      </c>
      <c r="D898" s="750" t="s">
        <v>602</v>
      </c>
      <c r="E898" s="751">
        <v>50113001</v>
      </c>
      <c r="F898" s="750" t="s">
        <v>616</v>
      </c>
      <c r="G898" s="749" t="s">
        <v>617</v>
      </c>
      <c r="H898" s="749">
        <v>930431</v>
      </c>
      <c r="I898" s="749">
        <v>1000</v>
      </c>
      <c r="J898" s="749" t="s">
        <v>1594</v>
      </c>
      <c r="K898" s="749" t="s">
        <v>581</v>
      </c>
      <c r="L898" s="752">
        <v>105.53552224927076</v>
      </c>
      <c r="M898" s="752">
        <v>1</v>
      </c>
      <c r="N898" s="753">
        <v>105.53552224927076</v>
      </c>
    </row>
    <row r="899" spans="1:14" ht="14.4" customHeight="1" x14ac:dyDescent="0.3">
      <c r="A899" s="747" t="s">
        <v>579</v>
      </c>
      <c r="B899" s="748" t="s">
        <v>580</v>
      </c>
      <c r="C899" s="749" t="s">
        <v>601</v>
      </c>
      <c r="D899" s="750" t="s">
        <v>602</v>
      </c>
      <c r="E899" s="751">
        <v>50113001</v>
      </c>
      <c r="F899" s="750" t="s">
        <v>616</v>
      </c>
      <c r="G899" s="749" t="s">
        <v>617</v>
      </c>
      <c r="H899" s="749">
        <v>900881</v>
      </c>
      <c r="I899" s="749">
        <v>0</v>
      </c>
      <c r="J899" s="749" t="s">
        <v>1306</v>
      </c>
      <c r="K899" s="749" t="s">
        <v>581</v>
      </c>
      <c r="L899" s="752">
        <v>132.60808534530275</v>
      </c>
      <c r="M899" s="752">
        <v>5</v>
      </c>
      <c r="N899" s="753">
        <v>663.04042672651372</v>
      </c>
    </row>
    <row r="900" spans="1:14" ht="14.4" customHeight="1" x14ac:dyDescent="0.3">
      <c r="A900" s="747" t="s">
        <v>579</v>
      </c>
      <c r="B900" s="748" t="s">
        <v>580</v>
      </c>
      <c r="C900" s="749" t="s">
        <v>601</v>
      </c>
      <c r="D900" s="750" t="s">
        <v>602</v>
      </c>
      <c r="E900" s="751">
        <v>50113001</v>
      </c>
      <c r="F900" s="750" t="s">
        <v>616</v>
      </c>
      <c r="G900" s="749" t="s">
        <v>617</v>
      </c>
      <c r="H900" s="749">
        <v>500192</v>
      </c>
      <c r="I900" s="749">
        <v>0</v>
      </c>
      <c r="J900" s="749" t="s">
        <v>1595</v>
      </c>
      <c r="K900" s="749" t="s">
        <v>581</v>
      </c>
      <c r="L900" s="752">
        <v>401.60933190840751</v>
      </c>
      <c r="M900" s="752">
        <v>2</v>
      </c>
      <c r="N900" s="753">
        <v>803.21866381681502</v>
      </c>
    </row>
    <row r="901" spans="1:14" ht="14.4" customHeight="1" x14ac:dyDescent="0.3">
      <c r="A901" s="747" t="s">
        <v>579</v>
      </c>
      <c r="B901" s="748" t="s">
        <v>580</v>
      </c>
      <c r="C901" s="749" t="s">
        <v>601</v>
      </c>
      <c r="D901" s="750" t="s">
        <v>602</v>
      </c>
      <c r="E901" s="751">
        <v>50113001</v>
      </c>
      <c r="F901" s="750" t="s">
        <v>616</v>
      </c>
      <c r="G901" s="749" t="s">
        <v>617</v>
      </c>
      <c r="H901" s="749">
        <v>921020</v>
      </c>
      <c r="I901" s="749">
        <v>0</v>
      </c>
      <c r="J901" s="749" t="s">
        <v>1596</v>
      </c>
      <c r="K901" s="749" t="s">
        <v>581</v>
      </c>
      <c r="L901" s="752">
        <v>71.005788786467491</v>
      </c>
      <c r="M901" s="752">
        <v>20</v>
      </c>
      <c r="N901" s="753">
        <v>1420.1157757293499</v>
      </c>
    </row>
    <row r="902" spans="1:14" ht="14.4" customHeight="1" x14ac:dyDescent="0.3">
      <c r="A902" s="747" t="s">
        <v>579</v>
      </c>
      <c r="B902" s="748" t="s">
        <v>580</v>
      </c>
      <c r="C902" s="749" t="s">
        <v>601</v>
      </c>
      <c r="D902" s="750" t="s">
        <v>602</v>
      </c>
      <c r="E902" s="751">
        <v>50113001</v>
      </c>
      <c r="F902" s="750" t="s">
        <v>616</v>
      </c>
      <c r="G902" s="749" t="s">
        <v>617</v>
      </c>
      <c r="H902" s="749">
        <v>900497</v>
      </c>
      <c r="I902" s="749">
        <v>0</v>
      </c>
      <c r="J902" s="749" t="s">
        <v>1597</v>
      </c>
      <c r="K902" s="749" t="s">
        <v>581</v>
      </c>
      <c r="L902" s="752">
        <v>458.7267346924088</v>
      </c>
      <c r="M902" s="752">
        <v>10</v>
      </c>
      <c r="N902" s="753">
        <v>4587.2673469240881</v>
      </c>
    </row>
    <row r="903" spans="1:14" ht="14.4" customHeight="1" x14ac:dyDescent="0.3">
      <c r="A903" s="747" t="s">
        <v>579</v>
      </c>
      <c r="B903" s="748" t="s">
        <v>580</v>
      </c>
      <c r="C903" s="749" t="s">
        <v>601</v>
      </c>
      <c r="D903" s="750" t="s">
        <v>602</v>
      </c>
      <c r="E903" s="751">
        <v>50113001</v>
      </c>
      <c r="F903" s="750" t="s">
        <v>616</v>
      </c>
      <c r="G903" s="749" t="s">
        <v>617</v>
      </c>
      <c r="H903" s="749">
        <v>900506</v>
      </c>
      <c r="I903" s="749">
        <v>0</v>
      </c>
      <c r="J903" s="749" t="s">
        <v>1307</v>
      </c>
      <c r="K903" s="749" t="s">
        <v>581</v>
      </c>
      <c r="L903" s="752">
        <v>783.91634394393691</v>
      </c>
      <c r="M903" s="752">
        <v>1</v>
      </c>
      <c r="N903" s="753">
        <v>783.91634394393691</v>
      </c>
    </row>
    <row r="904" spans="1:14" ht="14.4" customHeight="1" x14ac:dyDescent="0.3">
      <c r="A904" s="747" t="s">
        <v>579</v>
      </c>
      <c r="B904" s="748" t="s">
        <v>580</v>
      </c>
      <c r="C904" s="749" t="s">
        <v>601</v>
      </c>
      <c r="D904" s="750" t="s">
        <v>602</v>
      </c>
      <c r="E904" s="751">
        <v>50113001</v>
      </c>
      <c r="F904" s="750" t="s">
        <v>616</v>
      </c>
      <c r="G904" s="749" t="s">
        <v>617</v>
      </c>
      <c r="H904" s="749">
        <v>394073</v>
      </c>
      <c r="I904" s="749">
        <v>1000</v>
      </c>
      <c r="J904" s="749" t="s">
        <v>1598</v>
      </c>
      <c r="K904" s="749" t="s">
        <v>581</v>
      </c>
      <c r="L904" s="752">
        <v>424.11140795705461</v>
      </c>
      <c r="M904" s="752">
        <v>1</v>
      </c>
      <c r="N904" s="753">
        <v>424.11140795705461</v>
      </c>
    </row>
    <row r="905" spans="1:14" ht="14.4" customHeight="1" x14ac:dyDescent="0.3">
      <c r="A905" s="747" t="s">
        <v>579</v>
      </c>
      <c r="B905" s="748" t="s">
        <v>580</v>
      </c>
      <c r="C905" s="749" t="s">
        <v>601</v>
      </c>
      <c r="D905" s="750" t="s">
        <v>602</v>
      </c>
      <c r="E905" s="751">
        <v>50113001</v>
      </c>
      <c r="F905" s="750" t="s">
        <v>616</v>
      </c>
      <c r="G905" s="749" t="s">
        <v>617</v>
      </c>
      <c r="H905" s="749">
        <v>920270</v>
      </c>
      <c r="I905" s="749">
        <v>0</v>
      </c>
      <c r="J905" s="749" t="s">
        <v>1599</v>
      </c>
      <c r="K905" s="749" t="s">
        <v>581</v>
      </c>
      <c r="L905" s="752">
        <v>107.999</v>
      </c>
      <c r="M905" s="752">
        <v>1</v>
      </c>
      <c r="N905" s="753">
        <v>107.999</v>
      </c>
    </row>
    <row r="906" spans="1:14" ht="14.4" customHeight="1" x14ac:dyDescent="0.3">
      <c r="A906" s="747" t="s">
        <v>579</v>
      </c>
      <c r="B906" s="748" t="s">
        <v>580</v>
      </c>
      <c r="C906" s="749" t="s">
        <v>601</v>
      </c>
      <c r="D906" s="750" t="s">
        <v>602</v>
      </c>
      <c r="E906" s="751">
        <v>50113001</v>
      </c>
      <c r="F906" s="750" t="s">
        <v>616</v>
      </c>
      <c r="G906" s="749" t="s">
        <v>617</v>
      </c>
      <c r="H906" s="749">
        <v>921535</v>
      </c>
      <c r="I906" s="749">
        <v>0</v>
      </c>
      <c r="J906" s="749" t="s">
        <v>1600</v>
      </c>
      <c r="K906" s="749" t="s">
        <v>581</v>
      </c>
      <c r="L906" s="752">
        <v>128.37431900489611</v>
      </c>
      <c r="M906" s="752">
        <v>2</v>
      </c>
      <c r="N906" s="753">
        <v>256.74863800979222</v>
      </c>
    </row>
    <row r="907" spans="1:14" ht="14.4" customHeight="1" x14ac:dyDescent="0.3">
      <c r="A907" s="747" t="s">
        <v>579</v>
      </c>
      <c r="B907" s="748" t="s">
        <v>580</v>
      </c>
      <c r="C907" s="749" t="s">
        <v>601</v>
      </c>
      <c r="D907" s="750" t="s">
        <v>602</v>
      </c>
      <c r="E907" s="751">
        <v>50113001</v>
      </c>
      <c r="F907" s="750" t="s">
        <v>616</v>
      </c>
      <c r="G907" s="749" t="s">
        <v>617</v>
      </c>
      <c r="H907" s="749">
        <v>921392</v>
      </c>
      <c r="I907" s="749">
        <v>0</v>
      </c>
      <c r="J907" s="749" t="s">
        <v>1601</v>
      </c>
      <c r="K907" s="749" t="s">
        <v>1602</v>
      </c>
      <c r="L907" s="752">
        <v>135.00874580313842</v>
      </c>
      <c r="M907" s="752">
        <v>2</v>
      </c>
      <c r="N907" s="753">
        <v>270.01749160627685</v>
      </c>
    </row>
    <row r="908" spans="1:14" ht="14.4" customHeight="1" x14ac:dyDescent="0.3">
      <c r="A908" s="747" t="s">
        <v>579</v>
      </c>
      <c r="B908" s="748" t="s">
        <v>580</v>
      </c>
      <c r="C908" s="749" t="s">
        <v>601</v>
      </c>
      <c r="D908" s="750" t="s">
        <v>602</v>
      </c>
      <c r="E908" s="751">
        <v>50113001</v>
      </c>
      <c r="F908" s="750" t="s">
        <v>616</v>
      </c>
      <c r="G908" s="749" t="s">
        <v>617</v>
      </c>
      <c r="H908" s="749">
        <v>921393</v>
      </c>
      <c r="I908" s="749">
        <v>0</v>
      </c>
      <c r="J908" s="749" t="s">
        <v>1601</v>
      </c>
      <c r="K908" s="749" t="s">
        <v>1603</v>
      </c>
      <c r="L908" s="752">
        <v>202.47918363030493</v>
      </c>
      <c r="M908" s="752">
        <v>2</v>
      </c>
      <c r="N908" s="753">
        <v>404.95836726060986</v>
      </c>
    </row>
    <row r="909" spans="1:14" ht="14.4" customHeight="1" x14ac:dyDescent="0.3">
      <c r="A909" s="747" t="s">
        <v>579</v>
      </c>
      <c r="B909" s="748" t="s">
        <v>580</v>
      </c>
      <c r="C909" s="749" t="s">
        <v>601</v>
      </c>
      <c r="D909" s="750" t="s">
        <v>602</v>
      </c>
      <c r="E909" s="751">
        <v>50113001</v>
      </c>
      <c r="F909" s="750" t="s">
        <v>616</v>
      </c>
      <c r="G909" s="749" t="s">
        <v>617</v>
      </c>
      <c r="H909" s="749">
        <v>921395</v>
      </c>
      <c r="I909" s="749">
        <v>0</v>
      </c>
      <c r="J909" s="749" t="s">
        <v>1601</v>
      </c>
      <c r="K909" s="749" t="s">
        <v>1604</v>
      </c>
      <c r="L909" s="752">
        <v>302.84981801763189</v>
      </c>
      <c r="M909" s="752">
        <v>7</v>
      </c>
      <c r="N909" s="753">
        <v>2119.9487261234231</v>
      </c>
    </row>
    <row r="910" spans="1:14" ht="14.4" customHeight="1" x14ac:dyDescent="0.3">
      <c r="A910" s="747" t="s">
        <v>579</v>
      </c>
      <c r="B910" s="748" t="s">
        <v>580</v>
      </c>
      <c r="C910" s="749" t="s">
        <v>601</v>
      </c>
      <c r="D910" s="750" t="s">
        <v>602</v>
      </c>
      <c r="E910" s="751">
        <v>50113001</v>
      </c>
      <c r="F910" s="750" t="s">
        <v>616</v>
      </c>
      <c r="G910" s="749" t="s">
        <v>617</v>
      </c>
      <c r="H910" s="749">
        <v>990947</v>
      </c>
      <c r="I910" s="749">
        <v>0</v>
      </c>
      <c r="J910" s="749" t="s">
        <v>872</v>
      </c>
      <c r="K910" s="749" t="s">
        <v>581</v>
      </c>
      <c r="L910" s="752">
        <v>1284.2594138607146</v>
      </c>
      <c r="M910" s="752">
        <v>37</v>
      </c>
      <c r="N910" s="753">
        <v>47517.598312846443</v>
      </c>
    </row>
    <row r="911" spans="1:14" ht="14.4" customHeight="1" x14ac:dyDescent="0.3">
      <c r="A911" s="747" t="s">
        <v>579</v>
      </c>
      <c r="B911" s="748" t="s">
        <v>580</v>
      </c>
      <c r="C911" s="749" t="s">
        <v>601</v>
      </c>
      <c r="D911" s="750" t="s">
        <v>602</v>
      </c>
      <c r="E911" s="751">
        <v>50113001</v>
      </c>
      <c r="F911" s="750" t="s">
        <v>616</v>
      </c>
      <c r="G911" s="749" t="s">
        <v>617</v>
      </c>
      <c r="H911" s="749">
        <v>119570</v>
      </c>
      <c r="I911" s="749">
        <v>19570</v>
      </c>
      <c r="J911" s="749" t="s">
        <v>873</v>
      </c>
      <c r="K911" s="749" t="s">
        <v>874</v>
      </c>
      <c r="L911" s="752">
        <v>126.73</v>
      </c>
      <c r="M911" s="752">
        <v>1</v>
      </c>
      <c r="N911" s="753">
        <v>126.73</v>
      </c>
    </row>
    <row r="912" spans="1:14" ht="14.4" customHeight="1" x14ac:dyDescent="0.3">
      <c r="A912" s="747" t="s">
        <v>579</v>
      </c>
      <c r="B912" s="748" t="s">
        <v>580</v>
      </c>
      <c r="C912" s="749" t="s">
        <v>601</v>
      </c>
      <c r="D912" s="750" t="s">
        <v>602</v>
      </c>
      <c r="E912" s="751">
        <v>50113001</v>
      </c>
      <c r="F912" s="750" t="s">
        <v>616</v>
      </c>
      <c r="G912" s="749" t="s">
        <v>628</v>
      </c>
      <c r="H912" s="749">
        <v>169714</v>
      </c>
      <c r="I912" s="749">
        <v>169714</v>
      </c>
      <c r="J912" s="749" t="s">
        <v>877</v>
      </c>
      <c r="K912" s="749" t="s">
        <v>878</v>
      </c>
      <c r="L912" s="752">
        <v>112.66499935886611</v>
      </c>
      <c r="M912" s="752">
        <v>2</v>
      </c>
      <c r="N912" s="753">
        <v>225.32999871773222</v>
      </c>
    </row>
    <row r="913" spans="1:14" ht="14.4" customHeight="1" x14ac:dyDescent="0.3">
      <c r="A913" s="747" t="s">
        <v>579</v>
      </c>
      <c r="B913" s="748" t="s">
        <v>580</v>
      </c>
      <c r="C913" s="749" t="s">
        <v>601</v>
      </c>
      <c r="D913" s="750" t="s">
        <v>602</v>
      </c>
      <c r="E913" s="751">
        <v>50113001</v>
      </c>
      <c r="F913" s="750" t="s">
        <v>616</v>
      </c>
      <c r="G913" s="749" t="s">
        <v>617</v>
      </c>
      <c r="H913" s="749">
        <v>188217</v>
      </c>
      <c r="I913" s="749">
        <v>88217</v>
      </c>
      <c r="J913" s="749" t="s">
        <v>879</v>
      </c>
      <c r="K913" s="749" t="s">
        <v>880</v>
      </c>
      <c r="L913" s="752">
        <v>126.45937500000001</v>
      </c>
      <c r="M913" s="752">
        <v>16</v>
      </c>
      <c r="N913" s="753">
        <v>2023.3500000000001</v>
      </c>
    </row>
    <row r="914" spans="1:14" ht="14.4" customHeight="1" x14ac:dyDescent="0.3">
      <c r="A914" s="747" t="s">
        <v>579</v>
      </c>
      <c r="B914" s="748" t="s">
        <v>580</v>
      </c>
      <c r="C914" s="749" t="s">
        <v>601</v>
      </c>
      <c r="D914" s="750" t="s">
        <v>602</v>
      </c>
      <c r="E914" s="751">
        <v>50113001</v>
      </c>
      <c r="F914" s="750" t="s">
        <v>616</v>
      </c>
      <c r="G914" s="749" t="s">
        <v>617</v>
      </c>
      <c r="H914" s="749">
        <v>188219</v>
      </c>
      <c r="I914" s="749">
        <v>88219</v>
      </c>
      <c r="J914" s="749" t="s">
        <v>881</v>
      </c>
      <c r="K914" s="749" t="s">
        <v>882</v>
      </c>
      <c r="L914" s="752">
        <v>142.01499999999999</v>
      </c>
      <c r="M914" s="752">
        <v>6</v>
      </c>
      <c r="N914" s="753">
        <v>852.08999999999992</v>
      </c>
    </row>
    <row r="915" spans="1:14" ht="14.4" customHeight="1" x14ac:dyDescent="0.3">
      <c r="A915" s="747" t="s">
        <v>579</v>
      </c>
      <c r="B915" s="748" t="s">
        <v>580</v>
      </c>
      <c r="C915" s="749" t="s">
        <v>601</v>
      </c>
      <c r="D915" s="750" t="s">
        <v>602</v>
      </c>
      <c r="E915" s="751">
        <v>50113001</v>
      </c>
      <c r="F915" s="750" t="s">
        <v>616</v>
      </c>
      <c r="G915" s="749" t="s">
        <v>628</v>
      </c>
      <c r="H915" s="749">
        <v>207092</v>
      </c>
      <c r="I915" s="749">
        <v>207092</v>
      </c>
      <c r="J915" s="749" t="s">
        <v>1605</v>
      </c>
      <c r="K915" s="749" t="s">
        <v>1606</v>
      </c>
      <c r="L915" s="752">
        <v>160.49000000000004</v>
      </c>
      <c r="M915" s="752">
        <v>1</v>
      </c>
      <c r="N915" s="753">
        <v>160.49000000000004</v>
      </c>
    </row>
    <row r="916" spans="1:14" ht="14.4" customHeight="1" x14ac:dyDescent="0.3">
      <c r="A916" s="747" t="s">
        <v>579</v>
      </c>
      <c r="B916" s="748" t="s">
        <v>580</v>
      </c>
      <c r="C916" s="749" t="s">
        <v>601</v>
      </c>
      <c r="D916" s="750" t="s">
        <v>602</v>
      </c>
      <c r="E916" s="751">
        <v>50113001</v>
      </c>
      <c r="F916" s="750" t="s">
        <v>616</v>
      </c>
      <c r="G916" s="749" t="s">
        <v>628</v>
      </c>
      <c r="H916" s="749">
        <v>149909</v>
      </c>
      <c r="I916" s="749">
        <v>49909</v>
      </c>
      <c r="J916" s="749" t="s">
        <v>883</v>
      </c>
      <c r="K916" s="749" t="s">
        <v>884</v>
      </c>
      <c r="L916" s="752">
        <v>42.580000000000005</v>
      </c>
      <c r="M916" s="752">
        <v>3</v>
      </c>
      <c r="N916" s="753">
        <v>127.74000000000001</v>
      </c>
    </row>
    <row r="917" spans="1:14" ht="14.4" customHeight="1" x14ac:dyDescent="0.3">
      <c r="A917" s="747" t="s">
        <v>579</v>
      </c>
      <c r="B917" s="748" t="s">
        <v>580</v>
      </c>
      <c r="C917" s="749" t="s">
        <v>601</v>
      </c>
      <c r="D917" s="750" t="s">
        <v>602</v>
      </c>
      <c r="E917" s="751">
        <v>50113001</v>
      </c>
      <c r="F917" s="750" t="s">
        <v>616</v>
      </c>
      <c r="G917" s="749" t="s">
        <v>628</v>
      </c>
      <c r="H917" s="749">
        <v>149910</v>
      </c>
      <c r="I917" s="749">
        <v>49910</v>
      </c>
      <c r="J917" s="749" t="s">
        <v>883</v>
      </c>
      <c r="K917" s="749" t="s">
        <v>1607</v>
      </c>
      <c r="L917" s="752">
        <v>147.93000000000004</v>
      </c>
      <c r="M917" s="752">
        <v>1</v>
      </c>
      <c r="N917" s="753">
        <v>147.93000000000004</v>
      </c>
    </row>
    <row r="918" spans="1:14" ht="14.4" customHeight="1" x14ac:dyDescent="0.3">
      <c r="A918" s="747" t="s">
        <v>579</v>
      </c>
      <c r="B918" s="748" t="s">
        <v>580</v>
      </c>
      <c r="C918" s="749" t="s">
        <v>601</v>
      </c>
      <c r="D918" s="750" t="s">
        <v>602</v>
      </c>
      <c r="E918" s="751">
        <v>50113001</v>
      </c>
      <c r="F918" s="750" t="s">
        <v>616</v>
      </c>
      <c r="G918" s="749" t="s">
        <v>617</v>
      </c>
      <c r="H918" s="749">
        <v>192853</v>
      </c>
      <c r="I918" s="749">
        <v>192853</v>
      </c>
      <c r="J918" s="749" t="s">
        <v>1324</v>
      </c>
      <c r="K918" s="749" t="s">
        <v>1325</v>
      </c>
      <c r="L918" s="752">
        <v>107.35000000000004</v>
      </c>
      <c r="M918" s="752">
        <v>4</v>
      </c>
      <c r="N918" s="753">
        <v>429.40000000000015</v>
      </c>
    </row>
    <row r="919" spans="1:14" ht="14.4" customHeight="1" x14ac:dyDescent="0.3">
      <c r="A919" s="747" t="s">
        <v>579</v>
      </c>
      <c r="B919" s="748" t="s">
        <v>580</v>
      </c>
      <c r="C919" s="749" t="s">
        <v>601</v>
      </c>
      <c r="D919" s="750" t="s">
        <v>602</v>
      </c>
      <c r="E919" s="751">
        <v>50113001</v>
      </c>
      <c r="F919" s="750" t="s">
        <v>616</v>
      </c>
      <c r="G919" s="749" t="s">
        <v>617</v>
      </c>
      <c r="H919" s="749">
        <v>110151</v>
      </c>
      <c r="I919" s="749">
        <v>10151</v>
      </c>
      <c r="J919" s="749" t="s">
        <v>1324</v>
      </c>
      <c r="K919" s="749" t="s">
        <v>1326</v>
      </c>
      <c r="L919" s="752">
        <v>66.72</v>
      </c>
      <c r="M919" s="752">
        <v>2</v>
      </c>
      <c r="N919" s="753">
        <v>133.44</v>
      </c>
    </row>
    <row r="920" spans="1:14" ht="14.4" customHeight="1" x14ac:dyDescent="0.3">
      <c r="A920" s="747" t="s">
        <v>579</v>
      </c>
      <c r="B920" s="748" t="s">
        <v>580</v>
      </c>
      <c r="C920" s="749" t="s">
        <v>601</v>
      </c>
      <c r="D920" s="750" t="s">
        <v>602</v>
      </c>
      <c r="E920" s="751">
        <v>50113001</v>
      </c>
      <c r="F920" s="750" t="s">
        <v>616</v>
      </c>
      <c r="G920" s="749" t="s">
        <v>617</v>
      </c>
      <c r="H920" s="749">
        <v>147476</v>
      </c>
      <c r="I920" s="749">
        <v>47476</v>
      </c>
      <c r="J920" s="749" t="s">
        <v>1327</v>
      </c>
      <c r="K920" s="749" t="s">
        <v>1328</v>
      </c>
      <c r="L920" s="752">
        <v>87.309999999999974</v>
      </c>
      <c r="M920" s="752">
        <v>1</v>
      </c>
      <c r="N920" s="753">
        <v>87.309999999999974</v>
      </c>
    </row>
    <row r="921" spans="1:14" ht="14.4" customHeight="1" x14ac:dyDescent="0.3">
      <c r="A921" s="747" t="s">
        <v>579</v>
      </c>
      <c r="B921" s="748" t="s">
        <v>580</v>
      </c>
      <c r="C921" s="749" t="s">
        <v>601</v>
      </c>
      <c r="D921" s="750" t="s">
        <v>602</v>
      </c>
      <c r="E921" s="751">
        <v>50113001</v>
      </c>
      <c r="F921" s="750" t="s">
        <v>616</v>
      </c>
      <c r="G921" s="749" t="s">
        <v>581</v>
      </c>
      <c r="H921" s="749">
        <v>128216</v>
      </c>
      <c r="I921" s="749">
        <v>28216</v>
      </c>
      <c r="J921" s="749" t="s">
        <v>1608</v>
      </c>
      <c r="K921" s="749" t="s">
        <v>1609</v>
      </c>
      <c r="L921" s="752">
        <v>107.45000000000003</v>
      </c>
      <c r="M921" s="752">
        <v>1</v>
      </c>
      <c r="N921" s="753">
        <v>107.45000000000003</v>
      </c>
    </row>
    <row r="922" spans="1:14" ht="14.4" customHeight="1" x14ac:dyDescent="0.3">
      <c r="A922" s="747" t="s">
        <v>579</v>
      </c>
      <c r="B922" s="748" t="s">
        <v>580</v>
      </c>
      <c r="C922" s="749" t="s">
        <v>601</v>
      </c>
      <c r="D922" s="750" t="s">
        <v>602</v>
      </c>
      <c r="E922" s="751">
        <v>50113001</v>
      </c>
      <c r="F922" s="750" t="s">
        <v>616</v>
      </c>
      <c r="G922" s="749" t="s">
        <v>617</v>
      </c>
      <c r="H922" s="749">
        <v>67558</v>
      </c>
      <c r="I922" s="749">
        <v>67558</v>
      </c>
      <c r="J922" s="749" t="s">
        <v>889</v>
      </c>
      <c r="K922" s="749" t="s">
        <v>890</v>
      </c>
      <c r="L922" s="752">
        <v>27.509999999999994</v>
      </c>
      <c r="M922" s="752">
        <v>2</v>
      </c>
      <c r="N922" s="753">
        <v>55.019999999999989</v>
      </c>
    </row>
    <row r="923" spans="1:14" ht="14.4" customHeight="1" x14ac:dyDescent="0.3">
      <c r="A923" s="747" t="s">
        <v>579</v>
      </c>
      <c r="B923" s="748" t="s">
        <v>580</v>
      </c>
      <c r="C923" s="749" t="s">
        <v>601</v>
      </c>
      <c r="D923" s="750" t="s">
        <v>602</v>
      </c>
      <c r="E923" s="751">
        <v>50113001</v>
      </c>
      <c r="F923" s="750" t="s">
        <v>616</v>
      </c>
      <c r="G923" s="749" t="s">
        <v>617</v>
      </c>
      <c r="H923" s="749">
        <v>196635</v>
      </c>
      <c r="I923" s="749">
        <v>96635</v>
      </c>
      <c r="J923" s="749" t="s">
        <v>1330</v>
      </c>
      <c r="K923" s="749" t="s">
        <v>1331</v>
      </c>
      <c r="L923" s="752">
        <v>111.87230769230769</v>
      </c>
      <c r="M923" s="752">
        <v>13</v>
      </c>
      <c r="N923" s="753">
        <v>1454.34</v>
      </c>
    </row>
    <row r="924" spans="1:14" ht="14.4" customHeight="1" x14ac:dyDescent="0.3">
      <c r="A924" s="747" t="s">
        <v>579</v>
      </c>
      <c r="B924" s="748" t="s">
        <v>580</v>
      </c>
      <c r="C924" s="749" t="s">
        <v>601</v>
      </c>
      <c r="D924" s="750" t="s">
        <v>602</v>
      </c>
      <c r="E924" s="751">
        <v>50113001</v>
      </c>
      <c r="F924" s="750" t="s">
        <v>616</v>
      </c>
      <c r="G924" s="749" t="s">
        <v>617</v>
      </c>
      <c r="H924" s="749">
        <v>117992</v>
      </c>
      <c r="I924" s="749">
        <v>17992</v>
      </c>
      <c r="J924" s="749" t="s">
        <v>891</v>
      </c>
      <c r="K924" s="749" t="s">
        <v>893</v>
      </c>
      <c r="L924" s="752">
        <v>93.904999999999987</v>
      </c>
      <c r="M924" s="752">
        <v>4</v>
      </c>
      <c r="N924" s="753">
        <v>375.61999999999995</v>
      </c>
    </row>
    <row r="925" spans="1:14" ht="14.4" customHeight="1" x14ac:dyDescent="0.3">
      <c r="A925" s="747" t="s">
        <v>579</v>
      </c>
      <c r="B925" s="748" t="s">
        <v>580</v>
      </c>
      <c r="C925" s="749" t="s">
        <v>601</v>
      </c>
      <c r="D925" s="750" t="s">
        <v>602</v>
      </c>
      <c r="E925" s="751">
        <v>50113001</v>
      </c>
      <c r="F925" s="750" t="s">
        <v>616</v>
      </c>
      <c r="G925" s="749" t="s">
        <v>617</v>
      </c>
      <c r="H925" s="749">
        <v>846813</v>
      </c>
      <c r="I925" s="749">
        <v>137120</v>
      </c>
      <c r="J925" s="749" t="s">
        <v>1610</v>
      </c>
      <c r="K925" s="749" t="s">
        <v>1611</v>
      </c>
      <c r="L925" s="752">
        <v>65.72999999999999</v>
      </c>
      <c r="M925" s="752">
        <v>1</v>
      </c>
      <c r="N925" s="753">
        <v>65.72999999999999</v>
      </c>
    </row>
    <row r="926" spans="1:14" ht="14.4" customHeight="1" x14ac:dyDescent="0.3">
      <c r="A926" s="747" t="s">
        <v>579</v>
      </c>
      <c r="B926" s="748" t="s">
        <v>580</v>
      </c>
      <c r="C926" s="749" t="s">
        <v>601</v>
      </c>
      <c r="D926" s="750" t="s">
        <v>602</v>
      </c>
      <c r="E926" s="751">
        <v>50113001</v>
      </c>
      <c r="F926" s="750" t="s">
        <v>616</v>
      </c>
      <c r="G926" s="749" t="s">
        <v>617</v>
      </c>
      <c r="H926" s="749">
        <v>100498</v>
      </c>
      <c r="I926" s="749">
        <v>498</v>
      </c>
      <c r="J926" s="749" t="s">
        <v>894</v>
      </c>
      <c r="K926" s="749" t="s">
        <v>895</v>
      </c>
      <c r="L926" s="752">
        <v>96.485245901639345</v>
      </c>
      <c r="M926" s="752">
        <v>61</v>
      </c>
      <c r="N926" s="753">
        <v>5885.6</v>
      </c>
    </row>
    <row r="927" spans="1:14" ht="14.4" customHeight="1" x14ac:dyDescent="0.3">
      <c r="A927" s="747" t="s">
        <v>579</v>
      </c>
      <c r="B927" s="748" t="s">
        <v>580</v>
      </c>
      <c r="C927" s="749" t="s">
        <v>601</v>
      </c>
      <c r="D927" s="750" t="s">
        <v>602</v>
      </c>
      <c r="E927" s="751">
        <v>50113001</v>
      </c>
      <c r="F927" s="750" t="s">
        <v>616</v>
      </c>
      <c r="G927" s="749" t="s">
        <v>628</v>
      </c>
      <c r="H927" s="749">
        <v>201290</v>
      </c>
      <c r="I927" s="749">
        <v>201290</v>
      </c>
      <c r="J927" s="749" t="s">
        <v>897</v>
      </c>
      <c r="K927" s="749" t="s">
        <v>898</v>
      </c>
      <c r="L927" s="752">
        <v>24.750000000000007</v>
      </c>
      <c r="M927" s="752">
        <v>2</v>
      </c>
      <c r="N927" s="753">
        <v>49.500000000000014</v>
      </c>
    </row>
    <row r="928" spans="1:14" ht="14.4" customHeight="1" x14ac:dyDescent="0.3">
      <c r="A928" s="747" t="s">
        <v>579</v>
      </c>
      <c r="B928" s="748" t="s">
        <v>580</v>
      </c>
      <c r="C928" s="749" t="s">
        <v>601</v>
      </c>
      <c r="D928" s="750" t="s">
        <v>602</v>
      </c>
      <c r="E928" s="751">
        <v>50113001</v>
      </c>
      <c r="F928" s="750" t="s">
        <v>616</v>
      </c>
      <c r="G928" s="749" t="s">
        <v>628</v>
      </c>
      <c r="H928" s="749">
        <v>140368</v>
      </c>
      <c r="I928" s="749">
        <v>40368</v>
      </c>
      <c r="J928" s="749" t="s">
        <v>1335</v>
      </c>
      <c r="K928" s="749" t="s">
        <v>1336</v>
      </c>
      <c r="L928" s="752">
        <v>62.24</v>
      </c>
      <c r="M928" s="752">
        <v>1</v>
      </c>
      <c r="N928" s="753">
        <v>62.24</v>
      </c>
    </row>
    <row r="929" spans="1:14" ht="14.4" customHeight="1" x14ac:dyDescent="0.3">
      <c r="A929" s="747" t="s">
        <v>579</v>
      </c>
      <c r="B929" s="748" t="s">
        <v>580</v>
      </c>
      <c r="C929" s="749" t="s">
        <v>601</v>
      </c>
      <c r="D929" s="750" t="s">
        <v>602</v>
      </c>
      <c r="E929" s="751">
        <v>50113001</v>
      </c>
      <c r="F929" s="750" t="s">
        <v>616</v>
      </c>
      <c r="G929" s="749" t="s">
        <v>617</v>
      </c>
      <c r="H929" s="749">
        <v>102684</v>
      </c>
      <c r="I929" s="749">
        <v>2684</v>
      </c>
      <c r="J929" s="749" t="s">
        <v>899</v>
      </c>
      <c r="K929" s="749" t="s">
        <v>900</v>
      </c>
      <c r="L929" s="752">
        <v>73.872340425531917</v>
      </c>
      <c r="M929" s="752">
        <v>47</v>
      </c>
      <c r="N929" s="753">
        <v>3472</v>
      </c>
    </row>
    <row r="930" spans="1:14" ht="14.4" customHeight="1" x14ac:dyDescent="0.3">
      <c r="A930" s="747" t="s">
        <v>579</v>
      </c>
      <c r="B930" s="748" t="s">
        <v>580</v>
      </c>
      <c r="C930" s="749" t="s">
        <v>601</v>
      </c>
      <c r="D930" s="750" t="s">
        <v>602</v>
      </c>
      <c r="E930" s="751">
        <v>50113001</v>
      </c>
      <c r="F930" s="750" t="s">
        <v>616</v>
      </c>
      <c r="G930" s="749" t="s">
        <v>581</v>
      </c>
      <c r="H930" s="749">
        <v>126554</v>
      </c>
      <c r="I930" s="749">
        <v>26554</v>
      </c>
      <c r="J930" s="749" t="s">
        <v>1612</v>
      </c>
      <c r="K930" s="749" t="s">
        <v>1613</v>
      </c>
      <c r="L930" s="752">
        <v>186.7</v>
      </c>
      <c r="M930" s="752">
        <v>1</v>
      </c>
      <c r="N930" s="753">
        <v>186.7</v>
      </c>
    </row>
    <row r="931" spans="1:14" ht="14.4" customHeight="1" x14ac:dyDescent="0.3">
      <c r="A931" s="747" t="s">
        <v>579</v>
      </c>
      <c r="B931" s="748" t="s">
        <v>580</v>
      </c>
      <c r="C931" s="749" t="s">
        <v>601</v>
      </c>
      <c r="D931" s="750" t="s">
        <v>602</v>
      </c>
      <c r="E931" s="751">
        <v>50113001</v>
      </c>
      <c r="F931" s="750" t="s">
        <v>616</v>
      </c>
      <c r="G931" s="749" t="s">
        <v>581</v>
      </c>
      <c r="H931" s="749">
        <v>126578</v>
      </c>
      <c r="I931" s="749">
        <v>26578</v>
      </c>
      <c r="J931" s="749" t="s">
        <v>1614</v>
      </c>
      <c r="K931" s="749" t="s">
        <v>688</v>
      </c>
      <c r="L931" s="752">
        <v>231.70000000000002</v>
      </c>
      <c r="M931" s="752">
        <v>1</v>
      </c>
      <c r="N931" s="753">
        <v>231.70000000000002</v>
      </c>
    </row>
    <row r="932" spans="1:14" ht="14.4" customHeight="1" x14ac:dyDescent="0.3">
      <c r="A932" s="747" t="s">
        <v>579</v>
      </c>
      <c r="B932" s="748" t="s">
        <v>580</v>
      </c>
      <c r="C932" s="749" t="s">
        <v>601</v>
      </c>
      <c r="D932" s="750" t="s">
        <v>602</v>
      </c>
      <c r="E932" s="751">
        <v>50113001</v>
      </c>
      <c r="F932" s="750" t="s">
        <v>616</v>
      </c>
      <c r="G932" s="749" t="s">
        <v>581</v>
      </c>
      <c r="H932" s="749">
        <v>102592</v>
      </c>
      <c r="I932" s="749">
        <v>2592</v>
      </c>
      <c r="J932" s="749" t="s">
        <v>1338</v>
      </c>
      <c r="K932" s="749" t="s">
        <v>1339</v>
      </c>
      <c r="L932" s="752">
        <v>63.049999999999983</v>
      </c>
      <c r="M932" s="752">
        <v>1</v>
      </c>
      <c r="N932" s="753">
        <v>63.049999999999983</v>
      </c>
    </row>
    <row r="933" spans="1:14" ht="14.4" customHeight="1" x14ac:dyDescent="0.3">
      <c r="A933" s="747" t="s">
        <v>579</v>
      </c>
      <c r="B933" s="748" t="s">
        <v>580</v>
      </c>
      <c r="C933" s="749" t="s">
        <v>601</v>
      </c>
      <c r="D933" s="750" t="s">
        <v>602</v>
      </c>
      <c r="E933" s="751">
        <v>50113001</v>
      </c>
      <c r="F933" s="750" t="s">
        <v>616</v>
      </c>
      <c r="G933" s="749" t="s">
        <v>581</v>
      </c>
      <c r="H933" s="749">
        <v>101710</v>
      </c>
      <c r="I933" s="749">
        <v>1710</v>
      </c>
      <c r="J933" s="749" t="s">
        <v>1340</v>
      </c>
      <c r="K933" s="749" t="s">
        <v>1341</v>
      </c>
      <c r="L933" s="752">
        <v>65.68499999999996</v>
      </c>
      <c r="M933" s="752">
        <v>2</v>
      </c>
      <c r="N933" s="753">
        <v>131.36999999999992</v>
      </c>
    </row>
    <row r="934" spans="1:14" ht="14.4" customHeight="1" x14ac:dyDescent="0.3">
      <c r="A934" s="747" t="s">
        <v>579</v>
      </c>
      <c r="B934" s="748" t="s">
        <v>580</v>
      </c>
      <c r="C934" s="749" t="s">
        <v>601</v>
      </c>
      <c r="D934" s="750" t="s">
        <v>602</v>
      </c>
      <c r="E934" s="751">
        <v>50113001</v>
      </c>
      <c r="F934" s="750" t="s">
        <v>616</v>
      </c>
      <c r="G934" s="749" t="s">
        <v>628</v>
      </c>
      <c r="H934" s="749">
        <v>170760</v>
      </c>
      <c r="I934" s="749">
        <v>170760</v>
      </c>
      <c r="J934" s="749" t="s">
        <v>1615</v>
      </c>
      <c r="K934" s="749" t="s">
        <v>1616</v>
      </c>
      <c r="L934" s="752">
        <v>105.16000000000001</v>
      </c>
      <c r="M934" s="752">
        <v>3</v>
      </c>
      <c r="N934" s="753">
        <v>315.48</v>
      </c>
    </row>
    <row r="935" spans="1:14" ht="14.4" customHeight="1" x14ac:dyDescent="0.3">
      <c r="A935" s="747" t="s">
        <v>579</v>
      </c>
      <c r="B935" s="748" t="s">
        <v>580</v>
      </c>
      <c r="C935" s="749" t="s">
        <v>601</v>
      </c>
      <c r="D935" s="750" t="s">
        <v>602</v>
      </c>
      <c r="E935" s="751">
        <v>50113001</v>
      </c>
      <c r="F935" s="750" t="s">
        <v>616</v>
      </c>
      <c r="G935" s="749" t="s">
        <v>617</v>
      </c>
      <c r="H935" s="749">
        <v>196190</v>
      </c>
      <c r="I935" s="749">
        <v>96190</v>
      </c>
      <c r="J935" s="749" t="s">
        <v>1342</v>
      </c>
      <c r="K935" s="749" t="s">
        <v>1343</v>
      </c>
      <c r="L935" s="752">
        <v>53.04</v>
      </c>
      <c r="M935" s="752">
        <v>1</v>
      </c>
      <c r="N935" s="753">
        <v>53.04</v>
      </c>
    </row>
    <row r="936" spans="1:14" ht="14.4" customHeight="1" x14ac:dyDescent="0.3">
      <c r="A936" s="747" t="s">
        <v>579</v>
      </c>
      <c r="B936" s="748" t="s">
        <v>580</v>
      </c>
      <c r="C936" s="749" t="s">
        <v>601</v>
      </c>
      <c r="D936" s="750" t="s">
        <v>602</v>
      </c>
      <c r="E936" s="751">
        <v>50113001</v>
      </c>
      <c r="F936" s="750" t="s">
        <v>616</v>
      </c>
      <c r="G936" s="749" t="s">
        <v>617</v>
      </c>
      <c r="H936" s="749">
        <v>101125</v>
      </c>
      <c r="I936" s="749">
        <v>1125</v>
      </c>
      <c r="J936" s="749" t="s">
        <v>906</v>
      </c>
      <c r="K936" s="749" t="s">
        <v>907</v>
      </c>
      <c r="L936" s="752">
        <v>79.208749999999995</v>
      </c>
      <c r="M936" s="752">
        <v>32</v>
      </c>
      <c r="N936" s="753">
        <v>2534.6799999999998</v>
      </c>
    </row>
    <row r="937" spans="1:14" ht="14.4" customHeight="1" x14ac:dyDescent="0.3">
      <c r="A937" s="747" t="s">
        <v>579</v>
      </c>
      <c r="B937" s="748" t="s">
        <v>580</v>
      </c>
      <c r="C937" s="749" t="s">
        <v>601</v>
      </c>
      <c r="D937" s="750" t="s">
        <v>602</v>
      </c>
      <c r="E937" s="751">
        <v>50113001</v>
      </c>
      <c r="F937" s="750" t="s">
        <v>616</v>
      </c>
      <c r="G937" s="749" t="s">
        <v>628</v>
      </c>
      <c r="H937" s="749">
        <v>16913</v>
      </c>
      <c r="I937" s="749">
        <v>16913</v>
      </c>
      <c r="J937" s="749" t="s">
        <v>1617</v>
      </c>
      <c r="K937" s="749" t="s">
        <v>1618</v>
      </c>
      <c r="L937" s="752">
        <v>52.699999999999989</v>
      </c>
      <c r="M937" s="752">
        <v>1</v>
      </c>
      <c r="N937" s="753">
        <v>52.699999999999989</v>
      </c>
    </row>
    <row r="938" spans="1:14" ht="14.4" customHeight="1" x14ac:dyDescent="0.3">
      <c r="A938" s="747" t="s">
        <v>579</v>
      </c>
      <c r="B938" s="748" t="s">
        <v>580</v>
      </c>
      <c r="C938" s="749" t="s">
        <v>601</v>
      </c>
      <c r="D938" s="750" t="s">
        <v>602</v>
      </c>
      <c r="E938" s="751">
        <v>50113001</v>
      </c>
      <c r="F938" s="750" t="s">
        <v>616</v>
      </c>
      <c r="G938" s="749" t="s">
        <v>581</v>
      </c>
      <c r="H938" s="749">
        <v>53761</v>
      </c>
      <c r="I938" s="749">
        <v>53761</v>
      </c>
      <c r="J938" s="749" t="s">
        <v>1351</v>
      </c>
      <c r="K938" s="749" t="s">
        <v>1352</v>
      </c>
      <c r="L938" s="752">
        <v>93.516666666666708</v>
      </c>
      <c r="M938" s="752">
        <v>3</v>
      </c>
      <c r="N938" s="753">
        <v>280.55000000000013</v>
      </c>
    </row>
    <row r="939" spans="1:14" ht="14.4" customHeight="1" x14ac:dyDescent="0.3">
      <c r="A939" s="747" t="s">
        <v>579</v>
      </c>
      <c r="B939" s="748" t="s">
        <v>580</v>
      </c>
      <c r="C939" s="749" t="s">
        <v>601</v>
      </c>
      <c r="D939" s="750" t="s">
        <v>602</v>
      </c>
      <c r="E939" s="751">
        <v>50113001</v>
      </c>
      <c r="F939" s="750" t="s">
        <v>616</v>
      </c>
      <c r="G939" s="749" t="s">
        <v>617</v>
      </c>
      <c r="H939" s="749">
        <v>110086</v>
      </c>
      <c r="I939" s="749">
        <v>10086</v>
      </c>
      <c r="J939" s="749" t="s">
        <v>908</v>
      </c>
      <c r="K939" s="749" t="s">
        <v>909</v>
      </c>
      <c r="L939" s="752">
        <v>1592.7999995896944</v>
      </c>
      <c r="M939" s="752">
        <v>49</v>
      </c>
      <c r="N939" s="753">
        <v>78047.199979895027</v>
      </c>
    </row>
    <row r="940" spans="1:14" ht="14.4" customHeight="1" x14ac:dyDescent="0.3">
      <c r="A940" s="747" t="s">
        <v>579</v>
      </c>
      <c r="B940" s="748" t="s">
        <v>580</v>
      </c>
      <c r="C940" s="749" t="s">
        <v>601</v>
      </c>
      <c r="D940" s="750" t="s">
        <v>602</v>
      </c>
      <c r="E940" s="751">
        <v>50113001</v>
      </c>
      <c r="F940" s="750" t="s">
        <v>616</v>
      </c>
      <c r="G940" s="749" t="s">
        <v>628</v>
      </c>
      <c r="H940" s="749">
        <v>191788</v>
      </c>
      <c r="I940" s="749">
        <v>91788</v>
      </c>
      <c r="J940" s="749" t="s">
        <v>1353</v>
      </c>
      <c r="K940" s="749" t="s">
        <v>724</v>
      </c>
      <c r="L940" s="752">
        <v>9.1388888888888893</v>
      </c>
      <c r="M940" s="752">
        <v>9</v>
      </c>
      <c r="N940" s="753">
        <v>82.25</v>
      </c>
    </row>
    <row r="941" spans="1:14" ht="14.4" customHeight="1" x14ac:dyDescent="0.3">
      <c r="A941" s="747" t="s">
        <v>579</v>
      </c>
      <c r="B941" s="748" t="s">
        <v>580</v>
      </c>
      <c r="C941" s="749" t="s">
        <v>601</v>
      </c>
      <c r="D941" s="750" t="s">
        <v>602</v>
      </c>
      <c r="E941" s="751">
        <v>50113001</v>
      </c>
      <c r="F941" s="750" t="s">
        <v>616</v>
      </c>
      <c r="G941" s="749" t="s">
        <v>628</v>
      </c>
      <c r="H941" s="749">
        <v>106618</v>
      </c>
      <c r="I941" s="749">
        <v>6618</v>
      </c>
      <c r="J941" s="749" t="s">
        <v>1619</v>
      </c>
      <c r="K941" s="749" t="s">
        <v>1620</v>
      </c>
      <c r="L941" s="752">
        <v>63.270000000000017</v>
      </c>
      <c r="M941" s="752">
        <v>3</v>
      </c>
      <c r="N941" s="753">
        <v>189.81000000000006</v>
      </c>
    </row>
    <row r="942" spans="1:14" ht="14.4" customHeight="1" x14ac:dyDescent="0.3">
      <c r="A942" s="747" t="s">
        <v>579</v>
      </c>
      <c r="B942" s="748" t="s">
        <v>580</v>
      </c>
      <c r="C942" s="749" t="s">
        <v>601</v>
      </c>
      <c r="D942" s="750" t="s">
        <v>602</v>
      </c>
      <c r="E942" s="751">
        <v>50113001</v>
      </c>
      <c r="F942" s="750" t="s">
        <v>616</v>
      </c>
      <c r="G942" s="749" t="s">
        <v>617</v>
      </c>
      <c r="H942" s="749">
        <v>184398</v>
      </c>
      <c r="I942" s="749">
        <v>84398</v>
      </c>
      <c r="J942" s="749" t="s">
        <v>1621</v>
      </c>
      <c r="K942" s="749" t="s">
        <v>1622</v>
      </c>
      <c r="L942" s="752">
        <v>414.79000000000025</v>
      </c>
      <c r="M942" s="752">
        <v>1</v>
      </c>
      <c r="N942" s="753">
        <v>414.79000000000025</v>
      </c>
    </row>
    <row r="943" spans="1:14" ht="14.4" customHeight="1" x14ac:dyDescent="0.3">
      <c r="A943" s="747" t="s">
        <v>579</v>
      </c>
      <c r="B943" s="748" t="s">
        <v>580</v>
      </c>
      <c r="C943" s="749" t="s">
        <v>601</v>
      </c>
      <c r="D943" s="750" t="s">
        <v>602</v>
      </c>
      <c r="E943" s="751">
        <v>50113001</v>
      </c>
      <c r="F943" s="750" t="s">
        <v>616</v>
      </c>
      <c r="G943" s="749" t="s">
        <v>617</v>
      </c>
      <c r="H943" s="749">
        <v>184399</v>
      </c>
      <c r="I943" s="749">
        <v>84399</v>
      </c>
      <c r="J943" s="749" t="s">
        <v>1354</v>
      </c>
      <c r="K943" s="749" t="s">
        <v>1355</v>
      </c>
      <c r="L943" s="752">
        <v>321.02333333333331</v>
      </c>
      <c r="M943" s="752">
        <v>3</v>
      </c>
      <c r="N943" s="753">
        <v>963.06999999999994</v>
      </c>
    </row>
    <row r="944" spans="1:14" ht="14.4" customHeight="1" x14ac:dyDescent="0.3">
      <c r="A944" s="747" t="s">
        <v>579</v>
      </c>
      <c r="B944" s="748" t="s">
        <v>580</v>
      </c>
      <c r="C944" s="749" t="s">
        <v>601</v>
      </c>
      <c r="D944" s="750" t="s">
        <v>602</v>
      </c>
      <c r="E944" s="751">
        <v>50113001</v>
      </c>
      <c r="F944" s="750" t="s">
        <v>616</v>
      </c>
      <c r="G944" s="749" t="s">
        <v>628</v>
      </c>
      <c r="H944" s="749">
        <v>850106</v>
      </c>
      <c r="I944" s="749">
        <v>111898</v>
      </c>
      <c r="J944" s="749" t="s">
        <v>1623</v>
      </c>
      <c r="K944" s="749" t="s">
        <v>630</v>
      </c>
      <c r="L944" s="752">
        <v>29.03</v>
      </c>
      <c r="M944" s="752">
        <v>1</v>
      </c>
      <c r="N944" s="753">
        <v>29.03</v>
      </c>
    </row>
    <row r="945" spans="1:14" ht="14.4" customHeight="1" x14ac:dyDescent="0.3">
      <c r="A945" s="747" t="s">
        <v>579</v>
      </c>
      <c r="B945" s="748" t="s">
        <v>580</v>
      </c>
      <c r="C945" s="749" t="s">
        <v>601</v>
      </c>
      <c r="D945" s="750" t="s">
        <v>602</v>
      </c>
      <c r="E945" s="751">
        <v>50113001</v>
      </c>
      <c r="F945" s="750" t="s">
        <v>616</v>
      </c>
      <c r="G945" s="749" t="s">
        <v>617</v>
      </c>
      <c r="H945" s="749">
        <v>131089</v>
      </c>
      <c r="I945" s="749">
        <v>31089</v>
      </c>
      <c r="J945" s="749" t="s">
        <v>1624</v>
      </c>
      <c r="K945" s="749" t="s">
        <v>1625</v>
      </c>
      <c r="L945" s="752">
        <v>56.610000000000014</v>
      </c>
      <c r="M945" s="752">
        <v>1</v>
      </c>
      <c r="N945" s="753">
        <v>56.610000000000014</v>
      </c>
    </row>
    <row r="946" spans="1:14" ht="14.4" customHeight="1" x14ac:dyDescent="0.3">
      <c r="A946" s="747" t="s">
        <v>579</v>
      </c>
      <c r="B946" s="748" t="s">
        <v>580</v>
      </c>
      <c r="C946" s="749" t="s">
        <v>601</v>
      </c>
      <c r="D946" s="750" t="s">
        <v>602</v>
      </c>
      <c r="E946" s="751">
        <v>50113001</v>
      </c>
      <c r="F946" s="750" t="s">
        <v>616</v>
      </c>
      <c r="G946" s="749" t="s">
        <v>617</v>
      </c>
      <c r="H946" s="749">
        <v>100536</v>
      </c>
      <c r="I946" s="749">
        <v>536</v>
      </c>
      <c r="J946" s="749" t="s">
        <v>910</v>
      </c>
      <c r="K946" s="749" t="s">
        <v>625</v>
      </c>
      <c r="L946" s="752">
        <v>140.25</v>
      </c>
      <c r="M946" s="752">
        <v>5</v>
      </c>
      <c r="N946" s="753">
        <v>701.25</v>
      </c>
    </row>
    <row r="947" spans="1:14" ht="14.4" customHeight="1" x14ac:dyDescent="0.3">
      <c r="A947" s="747" t="s">
        <v>579</v>
      </c>
      <c r="B947" s="748" t="s">
        <v>580</v>
      </c>
      <c r="C947" s="749" t="s">
        <v>601</v>
      </c>
      <c r="D947" s="750" t="s">
        <v>602</v>
      </c>
      <c r="E947" s="751">
        <v>50113001</v>
      </c>
      <c r="F947" s="750" t="s">
        <v>616</v>
      </c>
      <c r="G947" s="749" t="s">
        <v>628</v>
      </c>
      <c r="H947" s="749">
        <v>155823</v>
      </c>
      <c r="I947" s="749">
        <v>55823</v>
      </c>
      <c r="J947" s="749" t="s">
        <v>911</v>
      </c>
      <c r="K947" s="749" t="s">
        <v>912</v>
      </c>
      <c r="L947" s="752">
        <v>38.085558469615819</v>
      </c>
      <c r="M947" s="752">
        <v>432</v>
      </c>
      <c r="N947" s="753">
        <v>16452.961258874035</v>
      </c>
    </row>
    <row r="948" spans="1:14" ht="14.4" customHeight="1" x14ac:dyDescent="0.3">
      <c r="A948" s="747" t="s">
        <v>579</v>
      </c>
      <c r="B948" s="748" t="s">
        <v>580</v>
      </c>
      <c r="C948" s="749" t="s">
        <v>601</v>
      </c>
      <c r="D948" s="750" t="s">
        <v>602</v>
      </c>
      <c r="E948" s="751">
        <v>50113001</v>
      </c>
      <c r="F948" s="750" t="s">
        <v>616</v>
      </c>
      <c r="G948" s="749" t="s">
        <v>628</v>
      </c>
      <c r="H948" s="749">
        <v>155824</v>
      </c>
      <c r="I948" s="749">
        <v>55824</v>
      </c>
      <c r="J948" s="749" t="s">
        <v>911</v>
      </c>
      <c r="K948" s="749" t="s">
        <v>913</v>
      </c>
      <c r="L948" s="752">
        <v>53.136012124014513</v>
      </c>
      <c r="M948" s="752">
        <v>295</v>
      </c>
      <c r="N948" s="753">
        <v>15675.123576584281</v>
      </c>
    </row>
    <row r="949" spans="1:14" ht="14.4" customHeight="1" x14ac:dyDescent="0.3">
      <c r="A949" s="747" t="s">
        <v>579</v>
      </c>
      <c r="B949" s="748" t="s">
        <v>580</v>
      </c>
      <c r="C949" s="749" t="s">
        <v>601</v>
      </c>
      <c r="D949" s="750" t="s">
        <v>602</v>
      </c>
      <c r="E949" s="751">
        <v>50113001</v>
      </c>
      <c r="F949" s="750" t="s">
        <v>616</v>
      </c>
      <c r="G949" s="749" t="s">
        <v>628</v>
      </c>
      <c r="H949" s="749">
        <v>126786</v>
      </c>
      <c r="I949" s="749">
        <v>26786</v>
      </c>
      <c r="J949" s="749" t="s">
        <v>914</v>
      </c>
      <c r="K949" s="749" t="s">
        <v>915</v>
      </c>
      <c r="L949" s="752">
        <v>407.20333333333338</v>
      </c>
      <c r="M949" s="752">
        <v>12</v>
      </c>
      <c r="N949" s="753">
        <v>4886.4400000000005</v>
      </c>
    </row>
    <row r="950" spans="1:14" ht="14.4" customHeight="1" x14ac:dyDescent="0.3">
      <c r="A950" s="747" t="s">
        <v>579</v>
      </c>
      <c r="B950" s="748" t="s">
        <v>580</v>
      </c>
      <c r="C950" s="749" t="s">
        <v>601</v>
      </c>
      <c r="D950" s="750" t="s">
        <v>602</v>
      </c>
      <c r="E950" s="751">
        <v>50113001</v>
      </c>
      <c r="F950" s="750" t="s">
        <v>616</v>
      </c>
      <c r="G950" s="749" t="s">
        <v>617</v>
      </c>
      <c r="H950" s="749">
        <v>162579</v>
      </c>
      <c r="I950" s="749">
        <v>162579</v>
      </c>
      <c r="J950" s="749" t="s">
        <v>1360</v>
      </c>
      <c r="K950" s="749" t="s">
        <v>1361</v>
      </c>
      <c r="L950" s="752">
        <v>44.880000000000017</v>
      </c>
      <c r="M950" s="752">
        <v>12</v>
      </c>
      <c r="N950" s="753">
        <v>538.56000000000017</v>
      </c>
    </row>
    <row r="951" spans="1:14" ht="14.4" customHeight="1" x14ac:dyDescent="0.3">
      <c r="A951" s="747" t="s">
        <v>579</v>
      </c>
      <c r="B951" s="748" t="s">
        <v>580</v>
      </c>
      <c r="C951" s="749" t="s">
        <v>601</v>
      </c>
      <c r="D951" s="750" t="s">
        <v>602</v>
      </c>
      <c r="E951" s="751">
        <v>50113001</v>
      </c>
      <c r="F951" s="750" t="s">
        <v>616</v>
      </c>
      <c r="G951" s="749" t="s">
        <v>628</v>
      </c>
      <c r="H951" s="749">
        <v>187607</v>
      </c>
      <c r="I951" s="749">
        <v>187607</v>
      </c>
      <c r="J951" s="749" t="s">
        <v>1362</v>
      </c>
      <c r="K951" s="749" t="s">
        <v>1363</v>
      </c>
      <c r="L951" s="752">
        <v>273.90000000000003</v>
      </c>
      <c r="M951" s="752">
        <v>6</v>
      </c>
      <c r="N951" s="753">
        <v>1643.4</v>
      </c>
    </row>
    <row r="952" spans="1:14" ht="14.4" customHeight="1" x14ac:dyDescent="0.3">
      <c r="A952" s="747" t="s">
        <v>579</v>
      </c>
      <c r="B952" s="748" t="s">
        <v>580</v>
      </c>
      <c r="C952" s="749" t="s">
        <v>601</v>
      </c>
      <c r="D952" s="750" t="s">
        <v>602</v>
      </c>
      <c r="E952" s="751">
        <v>50113001</v>
      </c>
      <c r="F952" s="750" t="s">
        <v>616</v>
      </c>
      <c r="G952" s="749" t="s">
        <v>617</v>
      </c>
      <c r="H952" s="749">
        <v>192390</v>
      </c>
      <c r="I952" s="749">
        <v>192390</v>
      </c>
      <c r="J952" s="749" t="s">
        <v>916</v>
      </c>
      <c r="K952" s="749" t="s">
        <v>918</v>
      </c>
      <c r="L952" s="752">
        <v>144.39500000000004</v>
      </c>
      <c r="M952" s="752">
        <v>2</v>
      </c>
      <c r="N952" s="753">
        <v>288.79000000000008</v>
      </c>
    </row>
    <row r="953" spans="1:14" ht="14.4" customHeight="1" x14ac:dyDescent="0.3">
      <c r="A953" s="747" t="s">
        <v>579</v>
      </c>
      <c r="B953" s="748" t="s">
        <v>580</v>
      </c>
      <c r="C953" s="749" t="s">
        <v>601</v>
      </c>
      <c r="D953" s="750" t="s">
        <v>602</v>
      </c>
      <c r="E953" s="751">
        <v>50113001</v>
      </c>
      <c r="F953" s="750" t="s">
        <v>616</v>
      </c>
      <c r="G953" s="749" t="s">
        <v>628</v>
      </c>
      <c r="H953" s="749">
        <v>157871</v>
      </c>
      <c r="I953" s="749">
        <v>157871</v>
      </c>
      <c r="J953" s="749" t="s">
        <v>1371</v>
      </c>
      <c r="K953" s="749" t="s">
        <v>1372</v>
      </c>
      <c r="L953" s="752">
        <v>198</v>
      </c>
      <c r="M953" s="752">
        <v>5</v>
      </c>
      <c r="N953" s="753">
        <v>990</v>
      </c>
    </row>
    <row r="954" spans="1:14" ht="14.4" customHeight="1" x14ac:dyDescent="0.3">
      <c r="A954" s="747" t="s">
        <v>579</v>
      </c>
      <c r="B954" s="748" t="s">
        <v>580</v>
      </c>
      <c r="C954" s="749" t="s">
        <v>601</v>
      </c>
      <c r="D954" s="750" t="s">
        <v>602</v>
      </c>
      <c r="E954" s="751">
        <v>50113001</v>
      </c>
      <c r="F954" s="750" t="s">
        <v>616</v>
      </c>
      <c r="G954" s="749" t="s">
        <v>628</v>
      </c>
      <c r="H954" s="749">
        <v>850729</v>
      </c>
      <c r="I954" s="749">
        <v>157875</v>
      </c>
      <c r="J954" s="749" t="s">
        <v>919</v>
      </c>
      <c r="K954" s="749" t="s">
        <v>920</v>
      </c>
      <c r="L954" s="752">
        <v>268.2114285714286</v>
      </c>
      <c r="M954" s="752">
        <v>7</v>
      </c>
      <c r="N954" s="753">
        <v>1877.48</v>
      </c>
    </row>
    <row r="955" spans="1:14" ht="14.4" customHeight="1" x14ac:dyDescent="0.3">
      <c r="A955" s="747" t="s">
        <v>579</v>
      </c>
      <c r="B955" s="748" t="s">
        <v>580</v>
      </c>
      <c r="C955" s="749" t="s">
        <v>601</v>
      </c>
      <c r="D955" s="750" t="s">
        <v>602</v>
      </c>
      <c r="E955" s="751">
        <v>50113001</v>
      </c>
      <c r="F955" s="750" t="s">
        <v>616</v>
      </c>
      <c r="G955" s="749" t="s">
        <v>617</v>
      </c>
      <c r="H955" s="749">
        <v>848950</v>
      </c>
      <c r="I955" s="749">
        <v>155148</v>
      </c>
      <c r="J955" s="749" t="s">
        <v>921</v>
      </c>
      <c r="K955" s="749" t="s">
        <v>1375</v>
      </c>
      <c r="L955" s="752">
        <v>18.670000000000005</v>
      </c>
      <c r="M955" s="752">
        <v>6</v>
      </c>
      <c r="N955" s="753">
        <v>112.02000000000004</v>
      </c>
    </row>
    <row r="956" spans="1:14" ht="14.4" customHeight="1" x14ac:dyDescent="0.3">
      <c r="A956" s="747" t="s">
        <v>579</v>
      </c>
      <c r="B956" s="748" t="s">
        <v>580</v>
      </c>
      <c r="C956" s="749" t="s">
        <v>601</v>
      </c>
      <c r="D956" s="750" t="s">
        <v>602</v>
      </c>
      <c r="E956" s="751">
        <v>50113001</v>
      </c>
      <c r="F956" s="750" t="s">
        <v>616</v>
      </c>
      <c r="G956" s="749" t="s">
        <v>617</v>
      </c>
      <c r="H956" s="749">
        <v>849941</v>
      </c>
      <c r="I956" s="749">
        <v>162142</v>
      </c>
      <c r="J956" s="749" t="s">
        <v>921</v>
      </c>
      <c r="K956" s="749" t="s">
        <v>922</v>
      </c>
      <c r="L956" s="752">
        <v>28.548888888888889</v>
      </c>
      <c r="M956" s="752">
        <v>18</v>
      </c>
      <c r="N956" s="753">
        <v>513.88</v>
      </c>
    </row>
    <row r="957" spans="1:14" ht="14.4" customHeight="1" x14ac:dyDescent="0.3">
      <c r="A957" s="747" t="s">
        <v>579</v>
      </c>
      <c r="B957" s="748" t="s">
        <v>580</v>
      </c>
      <c r="C957" s="749" t="s">
        <v>601</v>
      </c>
      <c r="D957" s="750" t="s">
        <v>602</v>
      </c>
      <c r="E957" s="751">
        <v>50113001</v>
      </c>
      <c r="F957" s="750" t="s">
        <v>616</v>
      </c>
      <c r="G957" s="749" t="s">
        <v>617</v>
      </c>
      <c r="H957" s="749">
        <v>155911</v>
      </c>
      <c r="I957" s="749">
        <v>55911</v>
      </c>
      <c r="J957" s="749" t="s">
        <v>1626</v>
      </c>
      <c r="K957" s="749" t="s">
        <v>1627</v>
      </c>
      <c r="L957" s="752">
        <v>35.38000000000001</v>
      </c>
      <c r="M957" s="752">
        <v>1</v>
      </c>
      <c r="N957" s="753">
        <v>35.38000000000001</v>
      </c>
    </row>
    <row r="958" spans="1:14" ht="14.4" customHeight="1" x14ac:dyDescent="0.3">
      <c r="A958" s="747" t="s">
        <v>579</v>
      </c>
      <c r="B958" s="748" t="s">
        <v>580</v>
      </c>
      <c r="C958" s="749" t="s">
        <v>601</v>
      </c>
      <c r="D958" s="750" t="s">
        <v>602</v>
      </c>
      <c r="E958" s="751">
        <v>50113001</v>
      </c>
      <c r="F958" s="750" t="s">
        <v>616</v>
      </c>
      <c r="G958" s="749" t="s">
        <v>617</v>
      </c>
      <c r="H958" s="749">
        <v>102963</v>
      </c>
      <c r="I958" s="749">
        <v>2963</v>
      </c>
      <c r="J958" s="749" t="s">
        <v>1384</v>
      </c>
      <c r="K958" s="749" t="s">
        <v>1385</v>
      </c>
      <c r="L958" s="752">
        <v>97.590000000000032</v>
      </c>
      <c r="M958" s="752">
        <v>1</v>
      </c>
      <c r="N958" s="753">
        <v>97.590000000000032</v>
      </c>
    </row>
    <row r="959" spans="1:14" ht="14.4" customHeight="1" x14ac:dyDescent="0.3">
      <c r="A959" s="747" t="s">
        <v>579</v>
      </c>
      <c r="B959" s="748" t="s">
        <v>580</v>
      </c>
      <c r="C959" s="749" t="s">
        <v>601</v>
      </c>
      <c r="D959" s="750" t="s">
        <v>602</v>
      </c>
      <c r="E959" s="751">
        <v>50113001</v>
      </c>
      <c r="F959" s="750" t="s">
        <v>616</v>
      </c>
      <c r="G959" s="749" t="s">
        <v>617</v>
      </c>
      <c r="H959" s="749">
        <v>100269</v>
      </c>
      <c r="I959" s="749">
        <v>269</v>
      </c>
      <c r="J959" s="749" t="s">
        <v>1386</v>
      </c>
      <c r="K959" s="749" t="s">
        <v>717</v>
      </c>
      <c r="L959" s="752">
        <v>40.570000000000007</v>
      </c>
      <c r="M959" s="752">
        <v>1</v>
      </c>
      <c r="N959" s="753">
        <v>40.570000000000007</v>
      </c>
    </row>
    <row r="960" spans="1:14" ht="14.4" customHeight="1" x14ac:dyDescent="0.3">
      <c r="A960" s="747" t="s">
        <v>579</v>
      </c>
      <c r="B960" s="748" t="s">
        <v>580</v>
      </c>
      <c r="C960" s="749" t="s">
        <v>601</v>
      </c>
      <c r="D960" s="750" t="s">
        <v>602</v>
      </c>
      <c r="E960" s="751">
        <v>50113001</v>
      </c>
      <c r="F960" s="750" t="s">
        <v>616</v>
      </c>
      <c r="G960" s="749" t="s">
        <v>628</v>
      </c>
      <c r="H960" s="749">
        <v>845796</v>
      </c>
      <c r="I960" s="749">
        <v>126031</v>
      </c>
      <c r="J960" s="749" t="s">
        <v>1628</v>
      </c>
      <c r="K960" s="749" t="s">
        <v>898</v>
      </c>
      <c r="L960" s="752">
        <v>65.53</v>
      </c>
      <c r="M960" s="752">
        <v>1</v>
      </c>
      <c r="N960" s="753">
        <v>65.53</v>
      </c>
    </row>
    <row r="961" spans="1:14" ht="14.4" customHeight="1" x14ac:dyDescent="0.3">
      <c r="A961" s="747" t="s">
        <v>579</v>
      </c>
      <c r="B961" s="748" t="s">
        <v>580</v>
      </c>
      <c r="C961" s="749" t="s">
        <v>601</v>
      </c>
      <c r="D961" s="750" t="s">
        <v>602</v>
      </c>
      <c r="E961" s="751">
        <v>50113001</v>
      </c>
      <c r="F961" s="750" t="s">
        <v>616</v>
      </c>
      <c r="G961" s="749" t="s">
        <v>628</v>
      </c>
      <c r="H961" s="749">
        <v>846980</v>
      </c>
      <c r="I961" s="749">
        <v>124129</v>
      </c>
      <c r="J961" s="749" t="s">
        <v>1629</v>
      </c>
      <c r="K961" s="749" t="s">
        <v>898</v>
      </c>
      <c r="L961" s="752">
        <v>254.25</v>
      </c>
      <c r="M961" s="752">
        <v>2</v>
      </c>
      <c r="N961" s="753">
        <v>508.5</v>
      </c>
    </row>
    <row r="962" spans="1:14" ht="14.4" customHeight="1" x14ac:dyDescent="0.3">
      <c r="A962" s="747" t="s">
        <v>579</v>
      </c>
      <c r="B962" s="748" t="s">
        <v>580</v>
      </c>
      <c r="C962" s="749" t="s">
        <v>601</v>
      </c>
      <c r="D962" s="750" t="s">
        <v>602</v>
      </c>
      <c r="E962" s="751">
        <v>50113001</v>
      </c>
      <c r="F962" s="750" t="s">
        <v>616</v>
      </c>
      <c r="G962" s="749" t="s">
        <v>628</v>
      </c>
      <c r="H962" s="749">
        <v>844651</v>
      </c>
      <c r="I962" s="749">
        <v>101205</v>
      </c>
      <c r="J962" s="749" t="s">
        <v>929</v>
      </c>
      <c r="K962" s="749" t="s">
        <v>675</v>
      </c>
      <c r="L962" s="752">
        <v>86.680000000000049</v>
      </c>
      <c r="M962" s="752">
        <v>1</v>
      </c>
      <c r="N962" s="753">
        <v>86.680000000000049</v>
      </c>
    </row>
    <row r="963" spans="1:14" ht="14.4" customHeight="1" x14ac:dyDescent="0.3">
      <c r="A963" s="747" t="s">
        <v>579</v>
      </c>
      <c r="B963" s="748" t="s">
        <v>580</v>
      </c>
      <c r="C963" s="749" t="s">
        <v>601</v>
      </c>
      <c r="D963" s="750" t="s">
        <v>602</v>
      </c>
      <c r="E963" s="751">
        <v>50113001</v>
      </c>
      <c r="F963" s="750" t="s">
        <v>616</v>
      </c>
      <c r="G963" s="749" t="s">
        <v>628</v>
      </c>
      <c r="H963" s="749">
        <v>846338</v>
      </c>
      <c r="I963" s="749">
        <v>122685</v>
      </c>
      <c r="J963" s="749" t="s">
        <v>930</v>
      </c>
      <c r="K963" s="749" t="s">
        <v>686</v>
      </c>
      <c r="L963" s="752">
        <v>116.35384615384615</v>
      </c>
      <c r="M963" s="752">
        <v>13</v>
      </c>
      <c r="N963" s="753">
        <v>1512.6</v>
      </c>
    </row>
    <row r="964" spans="1:14" ht="14.4" customHeight="1" x14ac:dyDescent="0.3">
      <c r="A964" s="747" t="s">
        <v>579</v>
      </c>
      <c r="B964" s="748" t="s">
        <v>580</v>
      </c>
      <c r="C964" s="749" t="s">
        <v>601</v>
      </c>
      <c r="D964" s="750" t="s">
        <v>602</v>
      </c>
      <c r="E964" s="751">
        <v>50113001</v>
      </c>
      <c r="F964" s="750" t="s">
        <v>616</v>
      </c>
      <c r="G964" s="749" t="s">
        <v>581</v>
      </c>
      <c r="H964" s="749">
        <v>125978</v>
      </c>
      <c r="I964" s="749">
        <v>25978</v>
      </c>
      <c r="J964" s="749" t="s">
        <v>1630</v>
      </c>
      <c r="K964" s="749" t="s">
        <v>1631</v>
      </c>
      <c r="L964" s="752">
        <v>1128.56</v>
      </c>
      <c r="M964" s="752">
        <v>1</v>
      </c>
      <c r="N964" s="753">
        <v>1128.56</v>
      </c>
    </row>
    <row r="965" spans="1:14" ht="14.4" customHeight="1" x14ac:dyDescent="0.3">
      <c r="A965" s="747" t="s">
        <v>579</v>
      </c>
      <c r="B965" s="748" t="s">
        <v>580</v>
      </c>
      <c r="C965" s="749" t="s">
        <v>601</v>
      </c>
      <c r="D965" s="750" t="s">
        <v>602</v>
      </c>
      <c r="E965" s="751">
        <v>50113001</v>
      </c>
      <c r="F965" s="750" t="s">
        <v>616</v>
      </c>
      <c r="G965" s="749" t="s">
        <v>628</v>
      </c>
      <c r="H965" s="749">
        <v>193969</v>
      </c>
      <c r="I965" s="749">
        <v>93969</v>
      </c>
      <c r="J965" s="749" t="s">
        <v>933</v>
      </c>
      <c r="K965" s="749" t="s">
        <v>924</v>
      </c>
      <c r="L965" s="752">
        <v>67.108828802459215</v>
      </c>
      <c r="M965" s="752">
        <v>15</v>
      </c>
      <c r="N965" s="753">
        <v>1006.6324320368882</v>
      </c>
    </row>
    <row r="966" spans="1:14" ht="14.4" customHeight="1" x14ac:dyDescent="0.3">
      <c r="A966" s="747" t="s">
        <v>579</v>
      </c>
      <c r="B966" s="748" t="s">
        <v>580</v>
      </c>
      <c r="C966" s="749" t="s">
        <v>601</v>
      </c>
      <c r="D966" s="750" t="s">
        <v>602</v>
      </c>
      <c r="E966" s="751">
        <v>50113001</v>
      </c>
      <c r="F966" s="750" t="s">
        <v>616</v>
      </c>
      <c r="G966" s="749" t="s">
        <v>628</v>
      </c>
      <c r="H966" s="749">
        <v>197231</v>
      </c>
      <c r="I966" s="749">
        <v>197231</v>
      </c>
      <c r="J966" s="749" t="s">
        <v>1632</v>
      </c>
      <c r="K966" s="749" t="s">
        <v>1633</v>
      </c>
      <c r="L966" s="752">
        <v>254.16</v>
      </c>
      <c r="M966" s="752">
        <v>1</v>
      </c>
      <c r="N966" s="753">
        <v>254.16</v>
      </c>
    </row>
    <row r="967" spans="1:14" ht="14.4" customHeight="1" x14ac:dyDescent="0.3">
      <c r="A967" s="747" t="s">
        <v>579</v>
      </c>
      <c r="B967" s="748" t="s">
        <v>580</v>
      </c>
      <c r="C967" s="749" t="s">
        <v>601</v>
      </c>
      <c r="D967" s="750" t="s">
        <v>602</v>
      </c>
      <c r="E967" s="751">
        <v>50113001</v>
      </c>
      <c r="F967" s="750" t="s">
        <v>616</v>
      </c>
      <c r="G967" s="749" t="s">
        <v>581</v>
      </c>
      <c r="H967" s="749">
        <v>147740</v>
      </c>
      <c r="I967" s="749">
        <v>47740</v>
      </c>
      <c r="J967" s="749" t="s">
        <v>934</v>
      </c>
      <c r="K967" s="749" t="s">
        <v>675</v>
      </c>
      <c r="L967" s="752">
        <v>36.620017365328252</v>
      </c>
      <c r="M967" s="752">
        <v>4</v>
      </c>
      <c r="N967" s="753">
        <v>146.48006946131301</v>
      </c>
    </row>
    <row r="968" spans="1:14" ht="14.4" customHeight="1" x14ac:dyDescent="0.3">
      <c r="A968" s="747" t="s">
        <v>579</v>
      </c>
      <c r="B968" s="748" t="s">
        <v>580</v>
      </c>
      <c r="C968" s="749" t="s">
        <v>601</v>
      </c>
      <c r="D968" s="750" t="s">
        <v>602</v>
      </c>
      <c r="E968" s="751">
        <v>50113001</v>
      </c>
      <c r="F968" s="750" t="s">
        <v>616</v>
      </c>
      <c r="G968" s="749" t="s">
        <v>617</v>
      </c>
      <c r="H968" s="749">
        <v>114958</v>
      </c>
      <c r="I968" s="749">
        <v>14958</v>
      </c>
      <c r="J968" s="749" t="s">
        <v>1634</v>
      </c>
      <c r="K968" s="749" t="s">
        <v>1635</v>
      </c>
      <c r="L968" s="752">
        <v>32.919999999999995</v>
      </c>
      <c r="M968" s="752">
        <v>1</v>
      </c>
      <c r="N968" s="753">
        <v>32.919999999999995</v>
      </c>
    </row>
    <row r="969" spans="1:14" ht="14.4" customHeight="1" x14ac:dyDescent="0.3">
      <c r="A969" s="747" t="s">
        <v>579</v>
      </c>
      <c r="B969" s="748" t="s">
        <v>580</v>
      </c>
      <c r="C969" s="749" t="s">
        <v>601</v>
      </c>
      <c r="D969" s="750" t="s">
        <v>602</v>
      </c>
      <c r="E969" s="751">
        <v>50113001</v>
      </c>
      <c r="F969" s="750" t="s">
        <v>616</v>
      </c>
      <c r="G969" s="749" t="s">
        <v>617</v>
      </c>
      <c r="H969" s="749">
        <v>114937</v>
      </c>
      <c r="I969" s="749">
        <v>14937</v>
      </c>
      <c r="J969" s="749" t="s">
        <v>1636</v>
      </c>
      <c r="K969" s="749" t="s">
        <v>1637</v>
      </c>
      <c r="L969" s="752">
        <v>80.230000000000018</v>
      </c>
      <c r="M969" s="752">
        <v>1</v>
      </c>
      <c r="N969" s="753">
        <v>80.230000000000018</v>
      </c>
    </row>
    <row r="970" spans="1:14" ht="14.4" customHeight="1" x14ac:dyDescent="0.3">
      <c r="A970" s="747" t="s">
        <v>579</v>
      </c>
      <c r="B970" s="748" t="s">
        <v>580</v>
      </c>
      <c r="C970" s="749" t="s">
        <v>601</v>
      </c>
      <c r="D970" s="750" t="s">
        <v>602</v>
      </c>
      <c r="E970" s="751">
        <v>50113001</v>
      </c>
      <c r="F970" s="750" t="s">
        <v>616</v>
      </c>
      <c r="G970" s="749" t="s">
        <v>581</v>
      </c>
      <c r="H970" s="749">
        <v>848925</v>
      </c>
      <c r="I970" s="749">
        <v>148068</v>
      </c>
      <c r="J970" s="749" t="s">
        <v>1638</v>
      </c>
      <c r="K970" s="749" t="s">
        <v>1246</v>
      </c>
      <c r="L970" s="752">
        <v>69.849999999999994</v>
      </c>
      <c r="M970" s="752">
        <v>1</v>
      </c>
      <c r="N970" s="753">
        <v>69.849999999999994</v>
      </c>
    </row>
    <row r="971" spans="1:14" ht="14.4" customHeight="1" x14ac:dyDescent="0.3">
      <c r="A971" s="747" t="s">
        <v>579</v>
      </c>
      <c r="B971" s="748" t="s">
        <v>580</v>
      </c>
      <c r="C971" s="749" t="s">
        <v>601</v>
      </c>
      <c r="D971" s="750" t="s">
        <v>602</v>
      </c>
      <c r="E971" s="751">
        <v>50113001</v>
      </c>
      <c r="F971" s="750" t="s">
        <v>616</v>
      </c>
      <c r="G971" s="749" t="s">
        <v>581</v>
      </c>
      <c r="H971" s="749">
        <v>848923</v>
      </c>
      <c r="I971" s="749">
        <v>148076</v>
      </c>
      <c r="J971" s="749" t="s">
        <v>1403</v>
      </c>
      <c r="K971" s="749" t="s">
        <v>1404</v>
      </c>
      <c r="L971" s="752">
        <v>164.94666666666669</v>
      </c>
      <c r="M971" s="752">
        <v>6</v>
      </c>
      <c r="N971" s="753">
        <v>989.68000000000006</v>
      </c>
    </row>
    <row r="972" spans="1:14" ht="14.4" customHeight="1" x14ac:dyDescent="0.3">
      <c r="A972" s="747" t="s">
        <v>579</v>
      </c>
      <c r="B972" s="748" t="s">
        <v>580</v>
      </c>
      <c r="C972" s="749" t="s">
        <v>601</v>
      </c>
      <c r="D972" s="750" t="s">
        <v>602</v>
      </c>
      <c r="E972" s="751">
        <v>50113001</v>
      </c>
      <c r="F972" s="750" t="s">
        <v>616</v>
      </c>
      <c r="G972" s="749" t="s">
        <v>628</v>
      </c>
      <c r="H972" s="749">
        <v>145583</v>
      </c>
      <c r="I972" s="749">
        <v>145583</v>
      </c>
      <c r="J972" s="749" t="s">
        <v>1639</v>
      </c>
      <c r="K972" s="749" t="s">
        <v>1404</v>
      </c>
      <c r="L972" s="752">
        <v>164.19999999999996</v>
      </c>
      <c r="M972" s="752">
        <v>3</v>
      </c>
      <c r="N972" s="753">
        <v>492.59999999999991</v>
      </c>
    </row>
    <row r="973" spans="1:14" ht="14.4" customHeight="1" x14ac:dyDescent="0.3">
      <c r="A973" s="747" t="s">
        <v>579</v>
      </c>
      <c r="B973" s="748" t="s">
        <v>580</v>
      </c>
      <c r="C973" s="749" t="s">
        <v>601</v>
      </c>
      <c r="D973" s="750" t="s">
        <v>602</v>
      </c>
      <c r="E973" s="751">
        <v>50113001</v>
      </c>
      <c r="F973" s="750" t="s">
        <v>616</v>
      </c>
      <c r="G973" s="749" t="s">
        <v>617</v>
      </c>
      <c r="H973" s="749">
        <v>158732</v>
      </c>
      <c r="I973" s="749">
        <v>58732</v>
      </c>
      <c r="J973" s="749" t="s">
        <v>935</v>
      </c>
      <c r="K973" s="749" t="s">
        <v>1640</v>
      </c>
      <c r="L973" s="752">
        <v>130.33749999999998</v>
      </c>
      <c r="M973" s="752">
        <v>4</v>
      </c>
      <c r="N973" s="753">
        <v>521.34999999999991</v>
      </c>
    </row>
    <row r="974" spans="1:14" ht="14.4" customHeight="1" x14ac:dyDescent="0.3">
      <c r="A974" s="747" t="s">
        <v>579</v>
      </c>
      <c r="B974" s="748" t="s">
        <v>580</v>
      </c>
      <c r="C974" s="749" t="s">
        <v>601</v>
      </c>
      <c r="D974" s="750" t="s">
        <v>602</v>
      </c>
      <c r="E974" s="751">
        <v>50113001</v>
      </c>
      <c r="F974" s="750" t="s">
        <v>616</v>
      </c>
      <c r="G974" s="749" t="s">
        <v>628</v>
      </c>
      <c r="H974" s="749">
        <v>115245</v>
      </c>
      <c r="I974" s="749">
        <v>15245</v>
      </c>
      <c r="J974" s="749" t="s">
        <v>939</v>
      </c>
      <c r="K974" s="749" t="s">
        <v>940</v>
      </c>
      <c r="L974" s="752">
        <v>1375</v>
      </c>
      <c r="M974" s="752">
        <v>2</v>
      </c>
      <c r="N974" s="753">
        <v>2750</v>
      </c>
    </row>
    <row r="975" spans="1:14" ht="14.4" customHeight="1" x14ac:dyDescent="0.3">
      <c r="A975" s="747" t="s">
        <v>579</v>
      </c>
      <c r="B975" s="748" t="s">
        <v>580</v>
      </c>
      <c r="C975" s="749" t="s">
        <v>601</v>
      </c>
      <c r="D975" s="750" t="s">
        <v>602</v>
      </c>
      <c r="E975" s="751">
        <v>50113001</v>
      </c>
      <c r="F975" s="750" t="s">
        <v>616</v>
      </c>
      <c r="G975" s="749" t="s">
        <v>581</v>
      </c>
      <c r="H975" s="749">
        <v>198054</v>
      </c>
      <c r="I975" s="749">
        <v>198054</v>
      </c>
      <c r="J975" s="749" t="s">
        <v>941</v>
      </c>
      <c r="K975" s="749" t="s">
        <v>1027</v>
      </c>
      <c r="L975" s="752">
        <v>44</v>
      </c>
      <c r="M975" s="752">
        <v>4</v>
      </c>
      <c r="N975" s="753">
        <v>176</v>
      </c>
    </row>
    <row r="976" spans="1:14" ht="14.4" customHeight="1" x14ac:dyDescent="0.3">
      <c r="A976" s="747" t="s">
        <v>579</v>
      </c>
      <c r="B976" s="748" t="s">
        <v>580</v>
      </c>
      <c r="C976" s="749" t="s">
        <v>601</v>
      </c>
      <c r="D976" s="750" t="s">
        <v>602</v>
      </c>
      <c r="E976" s="751">
        <v>50113001</v>
      </c>
      <c r="F976" s="750" t="s">
        <v>616</v>
      </c>
      <c r="G976" s="749" t="s">
        <v>617</v>
      </c>
      <c r="H976" s="749">
        <v>172564</v>
      </c>
      <c r="I976" s="749">
        <v>72564</v>
      </c>
      <c r="J976" s="749" t="s">
        <v>945</v>
      </c>
      <c r="K976" s="749" t="s">
        <v>946</v>
      </c>
      <c r="L976" s="752">
        <v>476.06</v>
      </c>
      <c r="M976" s="752">
        <v>4</v>
      </c>
      <c r="N976" s="753">
        <v>1904.24</v>
      </c>
    </row>
    <row r="977" spans="1:14" ht="14.4" customHeight="1" x14ac:dyDescent="0.3">
      <c r="A977" s="747" t="s">
        <v>579</v>
      </c>
      <c r="B977" s="748" t="s">
        <v>580</v>
      </c>
      <c r="C977" s="749" t="s">
        <v>601</v>
      </c>
      <c r="D977" s="750" t="s">
        <v>602</v>
      </c>
      <c r="E977" s="751">
        <v>50113001</v>
      </c>
      <c r="F977" s="750" t="s">
        <v>616</v>
      </c>
      <c r="G977" s="749" t="s">
        <v>628</v>
      </c>
      <c r="H977" s="749">
        <v>191922</v>
      </c>
      <c r="I977" s="749">
        <v>191922</v>
      </c>
      <c r="J977" s="749" t="s">
        <v>1641</v>
      </c>
      <c r="K977" s="749" t="s">
        <v>1642</v>
      </c>
      <c r="L977" s="752">
        <v>92.439999999999984</v>
      </c>
      <c r="M977" s="752">
        <v>1</v>
      </c>
      <c r="N977" s="753">
        <v>92.439999999999984</v>
      </c>
    </row>
    <row r="978" spans="1:14" ht="14.4" customHeight="1" x14ac:dyDescent="0.3">
      <c r="A978" s="747" t="s">
        <v>579</v>
      </c>
      <c r="B978" s="748" t="s">
        <v>580</v>
      </c>
      <c r="C978" s="749" t="s">
        <v>601</v>
      </c>
      <c r="D978" s="750" t="s">
        <v>602</v>
      </c>
      <c r="E978" s="751">
        <v>50113001</v>
      </c>
      <c r="F978" s="750" t="s">
        <v>616</v>
      </c>
      <c r="G978" s="749" t="s">
        <v>628</v>
      </c>
      <c r="H978" s="749">
        <v>109709</v>
      </c>
      <c r="I978" s="749">
        <v>9709</v>
      </c>
      <c r="J978" s="749" t="s">
        <v>951</v>
      </c>
      <c r="K978" s="749" t="s">
        <v>952</v>
      </c>
      <c r="L978" s="752">
        <v>85.848749999999995</v>
      </c>
      <c r="M978" s="752">
        <v>16</v>
      </c>
      <c r="N978" s="753">
        <v>1373.58</v>
      </c>
    </row>
    <row r="979" spans="1:14" ht="14.4" customHeight="1" x14ac:dyDescent="0.3">
      <c r="A979" s="747" t="s">
        <v>579</v>
      </c>
      <c r="B979" s="748" t="s">
        <v>580</v>
      </c>
      <c r="C979" s="749" t="s">
        <v>601</v>
      </c>
      <c r="D979" s="750" t="s">
        <v>602</v>
      </c>
      <c r="E979" s="751">
        <v>50113001</v>
      </c>
      <c r="F979" s="750" t="s">
        <v>616</v>
      </c>
      <c r="G979" s="749" t="s">
        <v>581</v>
      </c>
      <c r="H979" s="749">
        <v>193013</v>
      </c>
      <c r="I979" s="749">
        <v>93013</v>
      </c>
      <c r="J979" s="749" t="s">
        <v>1410</v>
      </c>
      <c r="K979" s="749" t="s">
        <v>1025</v>
      </c>
      <c r="L979" s="752">
        <v>44.120000000000005</v>
      </c>
      <c r="M979" s="752">
        <v>4</v>
      </c>
      <c r="N979" s="753">
        <v>176.48000000000002</v>
      </c>
    </row>
    <row r="980" spans="1:14" ht="14.4" customHeight="1" x14ac:dyDescent="0.3">
      <c r="A980" s="747" t="s">
        <v>579</v>
      </c>
      <c r="B980" s="748" t="s">
        <v>580</v>
      </c>
      <c r="C980" s="749" t="s">
        <v>601</v>
      </c>
      <c r="D980" s="750" t="s">
        <v>602</v>
      </c>
      <c r="E980" s="751">
        <v>50113001</v>
      </c>
      <c r="F980" s="750" t="s">
        <v>616</v>
      </c>
      <c r="G980" s="749" t="s">
        <v>581</v>
      </c>
      <c r="H980" s="749">
        <v>193018</v>
      </c>
      <c r="I980" s="749">
        <v>93018</v>
      </c>
      <c r="J980" s="749" t="s">
        <v>1643</v>
      </c>
      <c r="K980" s="749" t="s">
        <v>1644</v>
      </c>
      <c r="L980" s="752">
        <v>233.12999999999991</v>
      </c>
      <c r="M980" s="752">
        <v>1</v>
      </c>
      <c r="N980" s="753">
        <v>233.12999999999991</v>
      </c>
    </row>
    <row r="981" spans="1:14" ht="14.4" customHeight="1" x14ac:dyDescent="0.3">
      <c r="A981" s="747" t="s">
        <v>579</v>
      </c>
      <c r="B981" s="748" t="s">
        <v>580</v>
      </c>
      <c r="C981" s="749" t="s">
        <v>601</v>
      </c>
      <c r="D981" s="750" t="s">
        <v>602</v>
      </c>
      <c r="E981" s="751">
        <v>50113001</v>
      </c>
      <c r="F981" s="750" t="s">
        <v>616</v>
      </c>
      <c r="G981" s="749" t="s">
        <v>617</v>
      </c>
      <c r="H981" s="749">
        <v>149013</v>
      </c>
      <c r="I981" s="749">
        <v>49013</v>
      </c>
      <c r="J981" s="749" t="s">
        <v>1645</v>
      </c>
      <c r="K981" s="749" t="s">
        <v>1646</v>
      </c>
      <c r="L981" s="752">
        <v>51.19</v>
      </c>
      <c r="M981" s="752">
        <v>1</v>
      </c>
      <c r="N981" s="753">
        <v>51.19</v>
      </c>
    </row>
    <row r="982" spans="1:14" ht="14.4" customHeight="1" x14ac:dyDescent="0.3">
      <c r="A982" s="747" t="s">
        <v>579</v>
      </c>
      <c r="B982" s="748" t="s">
        <v>580</v>
      </c>
      <c r="C982" s="749" t="s">
        <v>601</v>
      </c>
      <c r="D982" s="750" t="s">
        <v>602</v>
      </c>
      <c r="E982" s="751">
        <v>50113001</v>
      </c>
      <c r="F982" s="750" t="s">
        <v>616</v>
      </c>
      <c r="G982" s="749" t="s">
        <v>617</v>
      </c>
      <c r="H982" s="749">
        <v>117162</v>
      </c>
      <c r="I982" s="749">
        <v>17162</v>
      </c>
      <c r="J982" s="749" t="s">
        <v>1411</v>
      </c>
      <c r="K982" s="749" t="s">
        <v>1647</v>
      </c>
      <c r="L982" s="752">
        <v>126.84499999999997</v>
      </c>
      <c r="M982" s="752">
        <v>2</v>
      </c>
      <c r="N982" s="753">
        <v>253.68999999999994</v>
      </c>
    </row>
    <row r="983" spans="1:14" ht="14.4" customHeight="1" x14ac:dyDescent="0.3">
      <c r="A983" s="747" t="s">
        <v>579</v>
      </c>
      <c r="B983" s="748" t="s">
        <v>580</v>
      </c>
      <c r="C983" s="749" t="s">
        <v>601</v>
      </c>
      <c r="D983" s="750" t="s">
        <v>602</v>
      </c>
      <c r="E983" s="751">
        <v>50113001</v>
      </c>
      <c r="F983" s="750" t="s">
        <v>616</v>
      </c>
      <c r="G983" s="749" t="s">
        <v>617</v>
      </c>
      <c r="H983" s="749">
        <v>117163</v>
      </c>
      <c r="I983" s="749">
        <v>17163</v>
      </c>
      <c r="J983" s="749" t="s">
        <v>1411</v>
      </c>
      <c r="K983" s="749" t="s">
        <v>1412</v>
      </c>
      <c r="L983" s="752">
        <v>181.5766666666666</v>
      </c>
      <c r="M983" s="752">
        <v>3</v>
      </c>
      <c r="N983" s="753">
        <v>544.72999999999979</v>
      </c>
    </row>
    <row r="984" spans="1:14" ht="14.4" customHeight="1" x14ac:dyDescent="0.3">
      <c r="A984" s="747" t="s">
        <v>579</v>
      </c>
      <c r="B984" s="748" t="s">
        <v>580</v>
      </c>
      <c r="C984" s="749" t="s">
        <v>601</v>
      </c>
      <c r="D984" s="750" t="s">
        <v>602</v>
      </c>
      <c r="E984" s="751">
        <v>50113001</v>
      </c>
      <c r="F984" s="750" t="s">
        <v>616</v>
      </c>
      <c r="G984" s="749" t="s">
        <v>617</v>
      </c>
      <c r="H984" s="749">
        <v>100966</v>
      </c>
      <c r="I984" s="749">
        <v>966</v>
      </c>
      <c r="J984" s="749" t="s">
        <v>955</v>
      </c>
      <c r="K984" s="749" t="s">
        <v>1648</v>
      </c>
      <c r="L984" s="752">
        <v>44.06</v>
      </c>
      <c r="M984" s="752">
        <v>3</v>
      </c>
      <c r="N984" s="753">
        <v>132.18</v>
      </c>
    </row>
    <row r="985" spans="1:14" ht="14.4" customHeight="1" x14ac:dyDescent="0.3">
      <c r="A985" s="747" t="s">
        <v>579</v>
      </c>
      <c r="B985" s="748" t="s">
        <v>580</v>
      </c>
      <c r="C985" s="749" t="s">
        <v>601</v>
      </c>
      <c r="D985" s="750" t="s">
        <v>602</v>
      </c>
      <c r="E985" s="751">
        <v>50113001</v>
      </c>
      <c r="F985" s="750" t="s">
        <v>616</v>
      </c>
      <c r="G985" s="749" t="s">
        <v>617</v>
      </c>
      <c r="H985" s="749">
        <v>844145</v>
      </c>
      <c r="I985" s="749">
        <v>56350</v>
      </c>
      <c r="J985" s="749" t="s">
        <v>955</v>
      </c>
      <c r="K985" s="749" t="s">
        <v>956</v>
      </c>
      <c r="L985" s="752">
        <v>32.601666666666667</v>
      </c>
      <c r="M985" s="752">
        <v>6</v>
      </c>
      <c r="N985" s="753">
        <v>195.60999999999999</v>
      </c>
    </row>
    <row r="986" spans="1:14" ht="14.4" customHeight="1" x14ac:dyDescent="0.3">
      <c r="A986" s="747" t="s">
        <v>579</v>
      </c>
      <c r="B986" s="748" t="s">
        <v>580</v>
      </c>
      <c r="C986" s="749" t="s">
        <v>601</v>
      </c>
      <c r="D986" s="750" t="s">
        <v>602</v>
      </c>
      <c r="E986" s="751">
        <v>50113001</v>
      </c>
      <c r="F986" s="750" t="s">
        <v>616</v>
      </c>
      <c r="G986" s="749" t="s">
        <v>617</v>
      </c>
      <c r="H986" s="749">
        <v>16608</v>
      </c>
      <c r="I986" s="749">
        <v>16608</v>
      </c>
      <c r="J986" s="749" t="s">
        <v>1413</v>
      </c>
      <c r="K986" s="749" t="s">
        <v>1414</v>
      </c>
      <c r="L986" s="752">
        <v>24.15</v>
      </c>
      <c r="M986" s="752">
        <v>1</v>
      </c>
      <c r="N986" s="753">
        <v>24.15</v>
      </c>
    </row>
    <row r="987" spans="1:14" ht="14.4" customHeight="1" x14ac:dyDescent="0.3">
      <c r="A987" s="747" t="s">
        <v>579</v>
      </c>
      <c r="B987" s="748" t="s">
        <v>580</v>
      </c>
      <c r="C987" s="749" t="s">
        <v>601</v>
      </c>
      <c r="D987" s="750" t="s">
        <v>602</v>
      </c>
      <c r="E987" s="751">
        <v>50113001</v>
      </c>
      <c r="F987" s="750" t="s">
        <v>616</v>
      </c>
      <c r="G987" s="749" t="s">
        <v>617</v>
      </c>
      <c r="H987" s="749">
        <v>849373</v>
      </c>
      <c r="I987" s="749">
        <v>18591</v>
      </c>
      <c r="J987" s="749" t="s">
        <v>1649</v>
      </c>
      <c r="K987" s="749" t="s">
        <v>581</v>
      </c>
      <c r="L987" s="752">
        <v>140.06000000000003</v>
      </c>
      <c r="M987" s="752">
        <v>1</v>
      </c>
      <c r="N987" s="753">
        <v>140.06000000000003</v>
      </c>
    </row>
    <row r="988" spans="1:14" ht="14.4" customHeight="1" x14ac:dyDescent="0.3">
      <c r="A988" s="747" t="s">
        <v>579</v>
      </c>
      <c r="B988" s="748" t="s">
        <v>580</v>
      </c>
      <c r="C988" s="749" t="s">
        <v>601</v>
      </c>
      <c r="D988" s="750" t="s">
        <v>602</v>
      </c>
      <c r="E988" s="751">
        <v>50113001</v>
      </c>
      <c r="F988" s="750" t="s">
        <v>616</v>
      </c>
      <c r="G988" s="749" t="s">
        <v>617</v>
      </c>
      <c r="H988" s="749">
        <v>188900</v>
      </c>
      <c r="I988" s="749">
        <v>88900</v>
      </c>
      <c r="J988" s="749" t="s">
        <v>1650</v>
      </c>
      <c r="K988" s="749" t="s">
        <v>1651</v>
      </c>
      <c r="L988" s="752">
        <v>77.34</v>
      </c>
      <c r="M988" s="752">
        <v>1</v>
      </c>
      <c r="N988" s="753">
        <v>77.34</v>
      </c>
    </row>
    <row r="989" spans="1:14" ht="14.4" customHeight="1" x14ac:dyDescent="0.3">
      <c r="A989" s="747" t="s">
        <v>579</v>
      </c>
      <c r="B989" s="748" t="s">
        <v>580</v>
      </c>
      <c r="C989" s="749" t="s">
        <v>601</v>
      </c>
      <c r="D989" s="750" t="s">
        <v>602</v>
      </c>
      <c r="E989" s="751">
        <v>50113001</v>
      </c>
      <c r="F989" s="750" t="s">
        <v>616</v>
      </c>
      <c r="G989" s="749" t="s">
        <v>617</v>
      </c>
      <c r="H989" s="749">
        <v>103688</v>
      </c>
      <c r="I989" s="749">
        <v>3688</v>
      </c>
      <c r="J989" s="749" t="s">
        <v>1417</v>
      </c>
      <c r="K989" s="749" t="s">
        <v>1418</v>
      </c>
      <c r="L989" s="752">
        <v>56.184285714285707</v>
      </c>
      <c r="M989" s="752">
        <v>21</v>
      </c>
      <c r="N989" s="753">
        <v>1179.8699999999999</v>
      </c>
    </row>
    <row r="990" spans="1:14" ht="14.4" customHeight="1" x14ac:dyDescent="0.3">
      <c r="A990" s="747" t="s">
        <v>579</v>
      </c>
      <c r="B990" s="748" t="s">
        <v>580</v>
      </c>
      <c r="C990" s="749" t="s">
        <v>601</v>
      </c>
      <c r="D990" s="750" t="s">
        <v>602</v>
      </c>
      <c r="E990" s="751">
        <v>50113001</v>
      </c>
      <c r="F990" s="750" t="s">
        <v>616</v>
      </c>
      <c r="G990" s="749" t="s">
        <v>628</v>
      </c>
      <c r="H990" s="749">
        <v>180087</v>
      </c>
      <c r="I990" s="749">
        <v>180087</v>
      </c>
      <c r="J990" s="749" t="s">
        <v>1652</v>
      </c>
      <c r="K990" s="749" t="s">
        <v>1653</v>
      </c>
      <c r="L990" s="752">
        <v>680.26</v>
      </c>
      <c r="M990" s="752">
        <v>1</v>
      </c>
      <c r="N990" s="753">
        <v>680.26</v>
      </c>
    </row>
    <row r="991" spans="1:14" ht="14.4" customHeight="1" x14ac:dyDescent="0.3">
      <c r="A991" s="747" t="s">
        <v>579</v>
      </c>
      <c r="B991" s="748" t="s">
        <v>580</v>
      </c>
      <c r="C991" s="749" t="s">
        <v>601</v>
      </c>
      <c r="D991" s="750" t="s">
        <v>602</v>
      </c>
      <c r="E991" s="751">
        <v>50113001</v>
      </c>
      <c r="F991" s="750" t="s">
        <v>616</v>
      </c>
      <c r="G991" s="749" t="s">
        <v>617</v>
      </c>
      <c r="H991" s="749">
        <v>100610</v>
      </c>
      <c r="I991" s="749">
        <v>610</v>
      </c>
      <c r="J991" s="749" t="s">
        <v>957</v>
      </c>
      <c r="K991" s="749" t="s">
        <v>958</v>
      </c>
      <c r="L991" s="752">
        <v>64.356129032258067</v>
      </c>
      <c r="M991" s="752">
        <v>31</v>
      </c>
      <c r="N991" s="753">
        <v>1995.0400000000002</v>
      </c>
    </row>
    <row r="992" spans="1:14" ht="14.4" customHeight="1" x14ac:dyDescent="0.3">
      <c r="A992" s="747" t="s">
        <v>579</v>
      </c>
      <c r="B992" s="748" t="s">
        <v>580</v>
      </c>
      <c r="C992" s="749" t="s">
        <v>601</v>
      </c>
      <c r="D992" s="750" t="s">
        <v>602</v>
      </c>
      <c r="E992" s="751">
        <v>50113001</v>
      </c>
      <c r="F992" s="750" t="s">
        <v>616</v>
      </c>
      <c r="G992" s="749" t="s">
        <v>617</v>
      </c>
      <c r="H992" s="749">
        <v>100612</v>
      </c>
      <c r="I992" s="749">
        <v>612</v>
      </c>
      <c r="J992" s="749" t="s">
        <v>959</v>
      </c>
      <c r="K992" s="749" t="s">
        <v>960</v>
      </c>
      <c r="L992" s="752">
        <v>60.073667120903124</v>
      </c>
      <c r="M992" s="752">
        <v>95</v>
      </c>
      <c r="N992" s="753">
        <v>5706.9983764857971</v>
      </c>
    </row>
    <row r="993" spans="1:14" ht="14.4" customHeight="1" x14ac:dyDescent="0.3">
      <c r="A993" s="747" t="s">
        <v>579</v>
      </c>
      <c r="B993" s="748" t="s">
        <v>580</v>
      </c>
      <c r="C993" s="749" t="s">
        <v>601</v>
      </c>
      <c r="D993" s="750" t="s">
        <v>602</v>
      </c>
      <c r="E993" s="751">
        <v>50113001</v>
      </c>
      <c r="F993" s="750" t="s">
        <v>616</v>
      </c>
      <c r="G993" s="749" t="s">
        <v>617</v>
      </c>
      <c r="H993" s="749">
        <v>153940</v>
      </c>
      <c r="I993" s="749">
        <v>53940</v>
      </c>
      <c r="J993" s="749" t="s">
        <v>959</v>
      </c>
      <c r="K993" s="749" t="s">
        <v>961</v>
      </c>
      <c r="L993" s="752">
        <v>65.37299999999999</v>
      </c>
      <c r="M993" s="752">
        <v>40</v>
      </c>
      <c r="N993" s="753">
        <v>2614.9199999999996</v>
      </c>
    </row>
    <row r="994" spans="1:14" ht="14.4" customHeight="1" x14ac:dyDescent="0.3">
      <c r="A994" s="747" t="s">
        <v>579</v>
      </c>
      <c r="B994" s="748" t="s">
        <v>580</v>
      </c>
      <c r="C994" s="749" t="s">
        <v>601</v>
      </c>
      <c r="D994" s="750" t="s">
        <v>602</v>
      </c>
      <c r="E994" s="751">
        <v>50113001</v>
      </c>
      <c r="F994" s="750" t="s">
        <v>616</v>
      </c>
      <c r="G994" s="749" t="s">
        <v>617</v>
      </c>
      <c r="H994" s="749">
        <v>114711</v>
      </c>
      <c r="I994" s="749">
        <v>14711</v>
      </c>
      <c r="J994" s="749" t="s">
        <v>964</v>
      </c>
      <c r="K994" s="749" t="s">
        <v>965</v>
      </c>
      <c r="L994" s="752">
        <v>54.707777777777771</v>
      </c>
      <c r="M994" s="752">
        <v>9</v>
      </c>
      <c r="N994" s="753">
        <v>492.36999999999995</v>
      </c>
    </row>
    <row r="995" spans="1:14" ht="14.4" customHeight="1" x14ac:dyDescent="0.3">
      <c r="A995" s="747" t="s">
        <v>579</v>
      </c>
      <c r="B995" s="748" t="s">
        <v>580</v>
      </c>
      <c r="C995" s="749" t="s">
        <v>601</v>
      </c>
      <c r="D995" s="750" t="s">
        <v>602</v>
      </c>
      <c r="E995" s="751">
        <v>50113001</v>
      </c>
      <c r="F995" s="750" t="s">
        <v>616</v>
      </c>
      <c r="G995" s="749" t="s">
        <v>617</v>
      </c>
      <c r="H995" s="749">
        <v>192160</v>
      </c>
      <c r="I995" s="749">
        <v>92160</v>
      </c>
      <c r="J995" s="749" t="s">
        <v>966</v>
      </c>
      <c r="K995" s="749" t="s">
        <v>967</v>
      </c>
      <c r="L995" s="752">
        <v>66.282499999999999</v>
      </c>
      <c r="M995" s="752">
        <v>4</v>
      </c>
      <c r="N995" s="753">
        <v>265.13</v>
      </c>
    </row>
    <row r="996" spans="1:14" ht="14.4" customHeight="1" x14ac:dyDescent="0.3">
      <c r="A996" s="747" t="s">
        <v>579</v>
      </c>
      <c r="B996" s="748" t="s">
        <v>580</v>
      </c>
      <c r="C996" s="749" t="s">
        <v>601</v>
      </c>
      <c r="D996" s="750" t="s">
        <v>602</v>
      </c>
      <c r="E996" s="751">
        <v>50113001</v>
      </c>
      <c r="F996" s="750" t="s">
        <v>616</v>
      </c>
      <c r="G996" s="749" t="s">
        <v>617</v>
      </c>
      <c r="H996" s="749">
        <v>185636</v>
      </c>
      <c r="I996" s="749">
        <v>185636</v>
      </c>
      <c r="J996" s="749" t="s">
        <v>1654</v>
      </c>
      <c r="K996" s="749" t="s">
        <v>1655</v>
      </c>
      <c r="L996" s="752">
        <v>133.37999999999994</v>
      </c>
      <c r="M996" s="752">
        <v>2</v>
      </c>
      <c r="N996" s="753">
        <v>266.75999999999988</v>
      </c>
    </row>
    <row r="997" spans="1:14" ht="14.4" customHeight="1" x14ac:dyDescent="0.3">
      <c r="A997" s="747" t="s">
        <v>579</v>
      </c>
      <c r="B997" s="748" t="s">
        <v>580</v>
      </c>
      <c r="C997" s="749" t="s">
        <v>601</v>
      </c>
      <c r="D997" s="750" t="s">
        <v>602</v>
      </c>
      <c r="E997" s="751">
        <v>50113001</v>
      </c>
      <c r="F997" s="750" t="s">
        <v>616</v>
      </c>
      <c r="G997" s="749" t="s">
        <v>617</v>
      </c>
      <c r="H997" s="749">
        <v>116444</v>
      </c>
      <c r="I997" s="749">
        <v>16444</v>
      </c>
      <c r="J997" s="749" t="s">
        <v>1656</v>
      </c>
      <c r="K997" s="749" t="s">
        <v>1657</v>
      </c>
      <c r="L997" s="752">
        <v>121.97</v>
      </c>
      <c r="M997" s="752">
        <v>1</v>
      </c>
      <c r="N997" s="753">
        <v>121.97</v>
      </c>
    </row>
    <row r="998" spans="1:14" ht="14.4" customHeight="1" x14ac:dyDescent="0.3">
      <c r="A998" s="747" t="s">
        <v>579</v>
      </c>
      <c r="B998" s="748" t="s">
        <v>580</v>
      </c>
      <c r="C998" s="749" t="s">
        <v>601</v>
      </c>
      <c r="D998" s="750" t="s">
        <v>602</v>
      </c>
      <c r="E998" s="751">
        <v>50113001</v>
      </c>
      <c r="F998" s="750" t="s">
        <v>616</v>
      </c>
      <c r="G998" s="749" t="s">
        <v>628</v>
      </c>
      <c r="H998" s="749">
        <v>158191</v>
      </c>
      <c r="I998" s="749">
        <v>158191</v>
      </c>
      <c r="J998" s="749" t="s">
        <v>968</v>
      </c>
      <c r="K998" s="749" t="s">
        <v>969</v>
      </c>
      <c r="L998" s="752">
        <v>59.680000000000007</v>
      </c>
      <c r="M998" s="752">
        <v>1</v>
      </c>
      <c r="N998" s="753">
        <v>59.680000000000007</v>
      </c>
    </row>
    <row r="999" spans="1:14" ht="14.4" customHeight="1" x14ac:dyDescent="0.3">
      <c r="A999" s="747" t="s">
        <v>579</v>
      </c>
      <c r="B999" s="748" t="s">
        <v>580</v>
      </c>
      <c r="C999" s="749" t="s">
        <v>601</v>
      </c>
      <c r="D999" s="750" t="s">
        <v>602</v>
      </c>
      <c r="E999" s="751">
        <v>50113001</v>
      </c>
      <c r="F999" s="750" t="s">
        <v>616</v>
      </c>
      <c r="G999" s="749" t="s">
        <v>617</v>
      </c>
      <c r="H999" s="749">
        <v>131215</v>
      </c>
      <c r="I999" s="749">
        <v>31215</v>
      </c>
      <c r="J999" s="749" t="s">
        <v>972</v>
      </c>
      <c r="K999" s="749" t="s">
        <v>973</v>
      </c>
      <c r="L999" s="752">
        <v>55.250000000000014</v>
      </c>
      <c r="M999" s="752">
        <v>1</v>
      </c>
      <c r="N999" s="753">
        <v>55.250000000000014</v>
      </c>
    </row>
    <row r="1000" spans="1:14" ht="14.4" customHeight="1" x14ac:dyDescent="0.3">
      <c r="A1000" s="747" t="s">
        <v>579</v>
      </c>
      <c r="B1000" s="748" t="s">
        <v>580</v>
      </c>
      <c r="C1000" s="749" t="s">
        <v>601</v>
      </c>
      <c r="D1000" s="750" t="s">
        <v>602</v>
      </c>
      <c r="E1000" s="751">
        <v>50113001</v>
      </c>
      <c r="F1000" s="750" t="s">
        <v>616</v>
      </c>
      <c r="G1000" s="749" t="s">
        <v>617</v>
      </c>
      <c r="H1000" s="749">
        <v>161238</v>
      </c>
      <c r="I1000" s="749">
        <v>61238</v>
      </c>
      <c r="J1000" s="749" t="s">
        <v>1658</v>
      </c>
      <c r="K1000" s="749" t="s">
        <v>1659</v>
      </c>
      <c r="L1000" s="752">
        <v>34.330000000000005</v>
      </c>
      <c r="M1000" s="752">
        <v>1</v>
      </c>
      <c r="N1000" s="753">
        <v>34.330000000000005</v>
      </c>
    </row>
    <row r="1001" spans="1:14" ht="14.4" customHeight="1" x14ac:dyDescent="0.3">
      <c r="A1001" s="747" t="s">
        <v>579</v>
      </c>
      <c r="B1001" s="748" t="s">
        <v>580</v>
      </c>
      <c r="C1001" s="749" t="s">
        <v>601</v>
      </c>
      <c r="D1001" s="750" t="s">
        <v>602</v>
      </c>
      <c r="E1001" s="751">
        <v>50113001</v>
      </c>
      <c r="F1001" s="750" t="s">
        <v>616</v>
      </c>
      <c r="G1001" s="749" t="s">
        <v>617</v>
      </c>
      <c r="H1001" s="749">
        <v>148578</v>
      </c>
      <c r="I1001" s="749">
        <v>48578</v>
      </c>
      <c r="J1001" s="749" t="s">
        <v>975</v>
      </c>
      <c r="K1001" s="749" t="s">
        <v>976</v>
      </c>
      <c r="L1001" s="752">
        <v>54.98</v>
      </c>
      <c r="M1001" s="752">
        <v>11</v>
      </c>
      <c r="N1001" s="753">
        <v>604.78</v>
      </c>
    </row>
    <row r="1002" spans="1:14" ht="14.4" customHeight="1" x14ac:dyDescent="0.3">
      <c r="A1002" s="747" t="s">
        <v>579</v>
      </c>
      <c r="B1002" s="748" t="s">
        <v>580</v>
      </c>
      <c r="C1002" s="749" t="s">
        <v>601</v>
      </c>
      <c r="D1002" s="750" t="s">
        <v>602</v>
      </c>
      <c r="E1002" s="751">
        <v>50113001</v>
      </c>
      <c r="F1002" s="750" t="s">
        <v>616</v>
      </c>
      <c r="G1002" s="749" t="s">
        <v>617</v>
      </c>
      <c r="H1002" s="749">
        <v>848632</v>
      </c>
      <c r="I1002" s="749">
        <v>125315</v>
      </c>
      <c r="J1002" s="749" t="s">
        <v>975</v>
      </c>
      <c r="K1002" s="749" t="s">
        <v>977</v>
      </c>
      <c r="L1002" s="752">
        <v>58.71</v>
      </c>
      <c r="M1002" s="752">
        <v>5</v>
      </c>
      <c r="N1002" s="753">
        <v>293.55</v>
      </c>
    </row>
    <row r="1003" spans="1:14" ht="14.4" customHeight="1" x14ac:dyDescent="0.3">
      <c r="A1003" s="747" t="s">
        <v>579</v>
      </c>
      <c r="B1003" s="748" t="s">
        <v>580</v>
      </c>
      <c r="C1003" s="749" t="s">
        <v>601</v>
      </c>
      <c r="D1003" s="750" t="s">
        <v>602</v>
      </c>
      <c r="E1003" s="751">
        <v>50113001</v>
      </c>
      <c r="F1003" s="750" t="s">
        <v>616</v>
      </c>
      <c r="G1003" s="749" t="s">
        <v>617</v>
      </c>
      <c r="H1003" s="749">
        <v>109847</v>
      </c>
      <c r="I1003" s="749">
        <v>9847</v>
      </c>
      <c r="J1003" s="749" t="s">
        <v>978</v>
      </c>
      <c r="K1003" s="749" t="s">
        <v>980</v>
      </c>
      <c r="L1003" s="752">
        <v>41.35</v>
      </c>
      <c r="M1003" s="752">
        <v>1</v>
      </c>
      <c r="N1003" s="753">
        <v>41.35</v>
      </c>
    </row>
    <row r="1004" spans="1:14" ht="14.4" customHeight="1" x14ac:dyDescent="0.3">
      <c r="A1004" s="747" t="s">
        <v>579</v>
      </c>
      <c r="B1004" s="748" t="s">
        <v>580</v>
      </c>
      <c r="C1004" s="749" t="s">
        <v>601</v>
      </c>
      <c r="D1004" s="750" t="s">
        <v>602</v>
      </c>
      <c r="E1004" s="751">
        <v>50113001</v>
      </c>
      <c r="F1004" s="750" t="s">
        <v>616</v>
      </c>
      <c r="G1004" s="749" t="s">
        <v>617</v>
      </c>
      <c r="H1004" s="749">
        <v>184262</v>
      </c>
      <c r="I1004" s="749">
        <v>84262</v>
      </c>
      <c r="J1004" s="749" t="s">
        <v>981</v>
      </c>
      <c r="K1004" s="749" t="s">
        <v>1660</v>
      </c>
      <c r="L1004" s="752">
        <v>0</v>
      </c>
      <c r="M1004" s="752">
        <v>0</v>
      </c>
      <c r="N1004" s="753">
        <v>-1.1700053033766267</v>
      </c>
    </row>
    <row r="1005" spans="1:14" ht="14.4" customHeight="1" x14ac:dyDescent="0.3">
      <c r="A1005" s="747" t="s">
        <v>579</v>
      </c>
      <c r="B1005" s="748" t="s">
        <v>580</v>
      </c>
      <c r="C1005" s="749" t="s">
        <v>601</v>
      </c>
      <c r="D1005" s="750" t="s">
        <v>602</v>
      </c>
      <c r="E1005" s="751">
        <v>50113001</v>
      </c>
      <c r="F1005" s="750" t="s">
        <v>616</v>
      </c>
      <c r="G1005" s="749" t="s">
        <v>617</v>
      </c>
      <c r="H1005" s="749">
        <v>159672</v>
      </c>
      <c r="I1005" s="749">
        <v>59672</v>
      </c>
      <c r="J1005" s="749" t="s">
        <v>983</v>
      </c>
      <c r="K1005" s="749" t="s">
        <v>984</v>
      </c>
      <c r="L1005" s="752">
        <v>58.930000000000007</v>
      </c>
      <c r="M1005" s="752">
        <v>3</v>
      </c>
      <c r="N1005" s="753">
        <v>176.79000000000002</v>
      </c>
    </row>
    <row r="1006" spans="1:14" ht="14.4" customHeight="1" x14ac:dyDescent="0.3">
      <c r="A1006" s="747" t="s">
        <v>579</v>
      </c>
      <c r="B1006" s="748" t="s">
        <v>580</v>
      </c>
      <c r="C1006" s="749" t="s">
        <v>601</v>
      </c>
      <c r="D1006" s="750" t="s">
        <v>602</v>
      </c>
      <c r="E1006" s="751">
        <v>50113001</v>
      </c>
      <c r="F1006" s="750" t="s">
        <v>616</v>
      </c>
      <c r="G1006" s="749" t="s">
        <v>617</v>
      </c>
      <c r="H1006" s="749">
        <v>215851</v>
      </c>
      <c r="I1006" s="749">
        <v>215851</v>
      </c>
      <c r="J1006" s="749" t="s">
        <v>987</v>
      </c>
      <c r="K1006" s="749" t="s">
        <v>988</v>
      </c>
      <c r="L1006" s="752">
        <v>290.9274999999999</v>
      </c>
      <c r="M1006" s="752">
        <v>4</v>
      </c>
      <c r="N1006" s="753">
        <v>1163.7099999999996</v>
      </c>
    </row>
    <row r="1007" spans="1:14" ht="14.4" customHeight="1" x14ac:dyDescent="0.3">
      <c r="A1007" s="747" t="s">
        <v>579</v>
      </c>
      <c r="B1007" s="748" t="s">
        <v>580</v>
      </c>
      <c r="C1007" s="749" t="s">
        <v>601</v>
      </c>
      <c r="D1007" s="750" t="s">
        <v>602</v>
      </c>
      <c r="E1007" s="751">
        <v>50113001</v>
      </c>
      <c r="F1007" s="750" t="s">
        <v>616</v>
      </c>
      <c r="G1007" s="749" t="s">
        <v>581</v>
      </c>
      <c r="H1007" s="749">
        <v>142758</v>
      </c>
      <c r="I1007" s="749">
        <v>42758</v>
      </c>
      <c r="J1007" s="749" t="s">
        <v>1661</v>
      </c>
      <c r="K1007" s="749" t="s">
        <v>1662</v>
      </c>
      <c r="L1007" s="752">
        <v>912.74444444444453</v>
      </c>
      <c r="M1007" s="752">
        <v>9</v>
      </c>
      <c r="N1007" s="753">
        <v>8214.7000000000007</v>
      </c>
    </row>
    <row r="1008" spans="1:14" ht="14.4" customHeight="1" x14ac:dyDescent="0.3">
      <c r="A1008" s="747" t="s">
        <v>579</v>
      </c>
      <c r="B1008" s="748" t="s">
        <v>580</v>
      </c>
      <c r="C1008" s="749" t="s">
        <v>601</v>
      </c>
      <c r="D1008" s="750" t="s">
        <v>602</v>
      </c>
      <c r="E1008" s="751">
        <v>50113001</v>
      </c>
      <c r="F1008" s="750" t="s">
        <v>616</v>
      </c>
      <c r="G1008" s="749" t="s">
        <v>581</v>
      </c>
      <c r="H1008" s="749">
        <v>142761</v>
      </c>
      <c r="I1008" s="749">
        <v>42761</v>
      </c>
      <c r="J1008" s="749" t="s">
        <v>1663</v>
      </c>
      <c r="K1008" s="749" t="s">
        <v>1664</v>
      </c>
      <c r="L1008" s="752">
        <v>1227.96</v>
      </c>
      <c r="M1008" s="752">
        <v>1</v>
      </c>
      <c r="N1008" s="753">
        <v>1227.96</v>
      </c>
    </row>
    <row r="1009" spans="1:14" ht="14.4" customHeight="1" x14ac:dyDescent="0.3">
      <c r="A1009" s="747" t="s">
        <v>579</v>
      </c>
      <c r="B1009" s="748" t="s">
        <v>580</v>
      </c>
      <c r="C1009" s="749" t="s">
        <v>601</v>
      </c>
      <c r="D1009" s="750" t="s">
        <v>602</v>
      </c>
      <c r="E1009" s="751">
        <v>50113001</v>
      </c>
      <c r="F1009" s="750" t="s">
        <v>616</v>
      </c>
      <c r="G1009" s="749" t="s">
        <v>617</v>
      </c>
      <c r="H1009" s="749">
        <v>850072</v>
      </c>
      <c r="I1009" s="749">
        <v>162502</v>
      </c>
      <c r="J1009" s="749" t="s">
        <v>1431</v>
      </c>
      <c r="K1009" s="749" t="s">
        <v>1432</v>
      </c>
      <c r="L1009" s="752">
        <v>56.489999999999981</v>
      </c>
      <c r="M1009" s="752">
        <v>1</v>
      </c>
      <c r="N1009" s="753">
        <v>56.489999999999981</v>
      </c>
    </row>
    <row r="1010" spans="1:14" ht="14.4" customHeight="1" x14ac:dyDescent="0.3">
      <c r="A1010" s="747" t="s">
        <v>579</v>
      </c>
      <c r="B1010" s="748" t="s">
        <v>580</v>
      </c>
      <c r="C1010" s="749" t="s">
        <v>601</v>
      </c>
      <c r="D1010" s="750" t="s">
        <v>602</v>
      </c>
      <c r="E1010" s="751">
        <v>50113001</v>
      </c>
      <c r="F1010" s="750" t="s">
        <v>616</v>
      </c>
      <c r="G1010" s="749" t="s">
        <v>628</v>
      </c>
      <c r="H1010" s="749">
        <v>190958</v>
      </c>
      <c r="I1010" s="749">
        <v>190958</v>
      </c>
      <c r="J1010" s="749" t="s">
        <v>995</v>
      </c>
      <c r="K1010" s="749" t="s">
        <v>686</v>
      </c>
      <c r="L1010" s="752">
        <v>164.19</v>
      </c>
      <c r="M1010" s="752">
        <v>1</v>
      </c>
      <c r="N1010" s="753">
        <v>164.19</v>
      </c>
    </row>
    <row r="1011" spans="1:14" ht="14.4" customHeight="1" x14ac:dyDescent="0.3">
      <c r="A1011" s="747" t="s">
        <v>579</v>
      </c>
      <c r="B1011" s="748" t="s">
        <v>580</v>
      </c>
      <c r="C1011" s="749" t="s">
        <v>601</v>
      </c>
      <c r="D1011" s="750" t="s">
        <v>602</v>
      </c>
      <c r="E1011" s="751">
        <v>50113001</v>
      </c>
      <c r="F1011" s="750" t="s">
        <v>616</v>
      </c>
      <c r="G1011" s="749" t="s">
        <v>628</v>
      </c>
      <c r="H1011" s="749">
        <v>56972</v>
      </c>
      <c r="I1011" s="749">
        <v>56972</v>
      </c>
      <c r="J1011" s="749" t="s">
        <v>1665</v>
      </c>
      <c r="K1011" s="749" t="s">
        <v>1666</v>
      </c>
      <c r="L1011" s="752">
        <v>14.880000000000004</v>
      </c>
      <c r="M1011" s="752">
        <v>1</v>
      </c>
      <c r="N1011" s="753">
        <v>14.880000000000004</v>
      </c>
    </row>
    <row r="1012" spans="1:14" ht="14.4" customHeight="1" x14ac:dyDescent="0.3">
      <c r="A1012" s="747" t="s">
        <v>579</v>
      </c>
      <c r="B1012" s="748" t="s">
        <v>580</v>
      </c>
      <c r="C1012" s="749" t="s">
        <v>601</v>
      </c>
      <c r="D1012" s="750" t="s">
        <v>602</v>
      </c>
      <c r="E1012" s="751">
        <v>50113001</v>
      </c>
      <c r="F1012" s="750" t="s">
        <v>616</v>
      </c>
      <c r="G1012" s="749" t="s">
        <v>628</v>
      </c>
      <c r="H1012" s="749">
        <v>56976</v>
      </c>
      <c r="I1012" s="749">
        <v>56976</v>
      </c>
      <c r="J1012" s="749" t="s">
        <v>1667</v>
      </c>
      <c r="K1012" s="749" t="s">
        <v>1668</v>
      </c>
      <c r="L1012" s="752">
        <v>11.950000000000001</v>
      </c>
      <c r="M1012" s="752">
        <v>2</v>
      </c>
      <c r="N1012" s="753">
        <v>23.900000000000002</v>
      </c>
    </row>
    <row r="1013" spans="1:14" ht="14.4" customHeight="1" x14ac:dyDescent="0.3">
      <c r="A1013" s="747" t="s">
        <v>579</v>
      </c>
      <c r="B1013" s="748" t="s">
        <v>580</v>
      </c>
      <c r="C1013" s="749" t="s">
        <v>601</v>
      </c>
      <c r="D1013" s="750" t="s">
        <v>602</v>
      </c>
      <c r="E1013" s="751">
        <v>50113001</v>
      </c>
      <c r="F1013" s="750" t="s">
        <v>616</v>
      </c>
      <c r="G1013" s="749" t="s">
        <v>628</v>
      </c>
      <c r="H1013" s="749">
        <v>156981</v>
      </c>
      <c r="I1013" s="749">
        <v>56981</v>
      </c>
      <c r="J1013" s="749" t="s">
        <v>1669</v>
      </c>
      <c r="K1013" s="749" t="s">
        <v>1573</v>
      </c>
      <c r="L1013" s="752">
        <v>35.509999999999984</v>
      </c>
      <c r="M1013" s="752">
        <v>3</v>
      </c>
      <c r="N1013" s="753">
        <v>106.52999999999994</v>
      </c>
    </row>
    <row r="1014" spans="1:14" ht="14.4" customHeight="1" x14ac:dyDescent="0.3">
      <c r="A1014" s="747" t="s">
        <v>579</v>
      </c>
      <c r="B1014" s="748" t="s">
        <v>580</v>
      </c>
      <c r="C1014" s="749" t="s">
        <v>601</v>
      </c>
      <c r="D1014" s="750" t="s">
        <v>602</v>
      </c>
      <c r="E1014" s="751">
        <v>50113001</v>
      </c>
      <c r="F1014" s="750" t="s">
        <v>616</v>
      </c>
      <c r="G1014" s="749" t="s">
        <v>617</v>
      </c>
      <c r="H1014" s="749">
        <v>154094</v>
      </c>
      <c r="I1014" s="749">
        <v>54094</v>
      </c>
      <c r="J1014" s="749" t="s">
        <v>1670</v>
      </c>
      <c r="K1014" s="749" t="s">
        <v>1671</v>
      </c>
      <c r="L1014" s="752">
        <v>112.14999999999995</v>
      </c>
      <c r="M1014" s="752">
        <v>1</v>
      </c>
      <c r="N1014" s="753">
        <v>112.14999999999995</v>
      </c>
    </row>
    <row r="1015" spans="1:14" ht="14.4" customHeight="1" x14ac:dyDescent="0.3">
      <c r="A1015" s="747" t="s">
        <v>579</v>
      </c>
      <c r="B1015" s="748" t="s">
        <v>580</v>
      </c>
      <c r="C1015" s="749" t="s">
        <v>601</v>
      </c>
      <c r="D1015" s="750" t="s">
        <v>602</v>
      </c>
      <c r="E1015" s="751">
        <v>50113001</v>
      </c>
      <c r="F1015" s="750" t="s">
        <v>616</v>
      </c>
      <c r="G1015" s="749" t="s">
        <v>628</v>
      </c>
      <c r="H1015" s="749">
        <v>174681</v>
      </c>
      <c r="I1015" s="749">
        <v>174681</v>
      </c>
      <c r="J1015" s="749" t="s">
        <v>1435</v>
      </c>
      <c r="K1015" s="749" t="s">
        <v>1436</v>
      </c>
      <c r="L1015" s="752">
        <v>219.44000000000005</v>
      </c>
      <c r="M1015" s="752">
        <v>2</v>
      </c>
      <c r="N1015" s="753">
        <v>438.88000000000011</v>
      </c>
    </row>
    <row r="1016" spans="1:14" ht="14.4" customHeight="1" x14ac:dyDescent="0.3">
      <c r="A1016" s="747" t="s">
        <v>579</v>
      </c>
      <c r="B1016" s="748" t="s">
        <v>580</v>
      </c>
      <c r="C1016" s="749" t="s">
        <v>601</v>
      </c>
      <c r="D1016" s="750" t="s">
        <v>602</v>
      </c>
      <c r="E1016" s="751">
        <v>50113001</v>
      </c>
      <c r="F1016" s="750" t="s">
        <v>616</v>
      </c>
      <c r="G1016" s="749" t="s">
        <v>617</v>
      </c>
      <c r="H1016" s="749">
        <v>102360</v>
      </c>
      <c r="I1016" s="749">
        <v>2360</v>
      </c>
      <c r="J1016" s="749" t="s">
        <v>1672</v>
      </c>
      <c r="K1016" s="749" t="s">
        <v>717</v>
      </c>
      <c r="L1016" s="752">
        <v>79.55</v>
      </c>
      <c r="M1016" s="752">
        <v>1</v>
      </c>
      <c r="N1016" s="753">
        <v>79.55</v>
      </c>
    </row>
    <row r="1017" spans="1:14" ht="14.4" customHeight="1" x14ac:dyDescent="0.3">
      <c r="A1017" s="747" t="s">
        <v>579</v>
      </c>
      <c r="B1017" s="748" t="s">
        <v>580</v>
      </c>
      <c r="C1017" s="749" t="s">
        <v>601</v>
      </c>
      <c r="D1017" s="750" t="s">
        <v>602</v>
      </c>
      <c r="E1017" s="751">
        <v>50113001</v>
      </c>
      <c r="F1017" s="750" t="s">
        <v>616</v>
      </c>
      <c r="G1017" s="749" t="s">
        <v>628</v>
      </c>
      <c r="H1017" s="749">
        <v>849896</v>
      </c>
      <c r="I1017" s="749">
        <v>134281</v>
      </c>
      <c r="J1017" s="749" t="s">
        <v>1002</v>
      </c>
      <c r="K1017" s="749" t="s">
        <v>1003</v>
      </c>
      <c r="L1017" s="752">
        <v>115.67014000708738</v>
      </c>
      <c r="M1017" s="752">
        <v>1</v>
      </c>
      <c r="N1017" s="753">
        <v>115.67014000708738</v>
      </c>
    </row>
    <row r="1018" spans="1:14" ht="14.4" customHeight="1" x14ac:dyDescent="0.3">
      <c r="A1018" s="747" t="s">
        <v>579</v>
      </c>
      <c r="B1018" s="748" t="s">
        <v>580</v>
      </c>
      <c r="C1018" s="749" t="s">
        <v>601</v>
      </c>
      <c r="D1018" s="750" t="s">
        <v>602</v>
      </c>
      <c r="E1018" s="751">
        <v>50113001</v>
      </c>
      <c r="F1018" s="750" t="s">
        <v>616</v>
      </c>
      <c r="G1018" s="749" t="s">
        <v>628</v>
      </c>
      <c r="H1018" s="749">
        <v>161954</v>
      </c>
      <c r="I1018" s="749">
        <v>161954</v>
      </c>
      <c r="J1018" s="749" t="s">
        <v>1673</v>
      </c>
      <c r="K1018" s="749" t="s">
        <v>1003</v>
      </c>
      <c r="L1018" s="752">
        <v>99.72</v>
      </c>
      <c r="M1018" s="752">
        <v>1</v>
      </c>
      <c r="N1018" s="753">
        <v>99.72</v>
      </c>
    </row>
    <row r="1019" spans="1:14" ht="14.4" customHeight="1" x14ac:dyDescent="0.3">
      <c r="A1019" s="747" t="s">
        <v>579</v>
      </c>
      <c r="B1019" s="748" t="s">
        <v>580</v>
      </c>
      <c r="C1019" s="749" t="s">
        <v>601</v>
      </c>
      <c r="D1019" s="750" t="s">
        <v>602</v>
      </c>
      <c r="E1019" s="751">
        <v>50113001</v>
      </c>
      <c r="F1019" s="750" t="s">
        <v>616</v>
      </c>
      <c r="G1019" s="749" t="s">
        <v>628</v>
      </c>
      <c r="H1019" s="749">
        <v>849320</v>
      </c>
      <c r="I1019" s="749">
        <v>134270</v>
      </c>
      <c r="J1019" s="749" t="s">
        <v>1674</v>
      </c>
      <c r="K1019" s="749" t="s">
        <v>1003</v>
      </c>
      <c r="L1019" s="752">
        <v>78.400427740878001</v>
      </c>
      <c r="M1019" s="752">
        <v>1</v>
      </c>
      <c r="N1019" s="753">
        <v>78.400427740878001</v>
      </c>
    </row>
    <row r="1020" spans="1:14" ht="14.4" customHeight="1" x14ac:dyDescent="0.3">
      <c r="A1020" s="747" t="s">
        <v>579</v>
      </c>
      <c r="B1020" s="748" t="s">
        <v>580</v>
      </c>
      <c r="C1020" s="749" t="s">
        <v>601</v>
      </c>
      <c r="D1020" s="750" t="s">
        <v>602</v>
      </c>
      <c r="E1020" s="751">
        <v>50113001</v>
      </c>
      <c r="F1020" s="750" t="s">
        <v>616</v>
      </c>
      <c r="G1020" s="749" t="s">
        <v>581</v>
      </c>
      <c r="H1020" s="749">
        <v>214627</v>
      </c>
      <c r="I1020" s="749">
        <v>214627</v>
      </c>
      <c r="J1020" s="749" t="s">
        <v>1438</v>
      </c>
      <c r="K1020" s="749" t="s">
        <v>1339</v>
      </c>
      <c r="L1020" s="752">
        <v>84.73</v>
      </c>
      <c r="M1020" s="752">
        <v>3</v>
      </c>
      <c r="N1020" s="753">
        <v>254.19000000000003</v>
      </c>
    </row>
    <row r="1021" spans="1:14" ht="14.4" customHeight="1" x14ac:dyDescent="0.3">
      <c r="A1021" s="747" t="s">
        <v>579</v>
      </c>
      <c r="B1021" s="748" t="s">
        <v>580</v>
      </c>
      <c r="C1021" s="749" t="s">
        <v>601</v>
      </c>
      <c r="D1021" s="750" t="s">
        <v>602</v>
      </c>
      <c r="E1021" s="751">
        <v>50113001</v>
      </c>
      <c r="F1021" s="750" t="s">
        <v>616</v>
      </c>
      <c r="G1021" s="749" t="s">
        <v>617</v>
      </c>
      <c r="H1021" s="749">
        <v>191217</v>
      </c>
      <c r="I1021" s="749">
        <v>91217</v>
      </c>
      <c r="J1021" s="749" t="s">
        <v>1008</v>
      </c>
      <c r="K1021" s="749" t="s">
        <v>1009</v>
      </c>
      <c r="L1021" s="752">
        <v>81.004999999999995</v>
      </c>
      <c r="M1021" s="752">
        <v>2</v>
      </c>
      <c r="N1021" s="753">
        <v>162.01</v>
      </c>
    </row>
    <row r="1022" spans="1:14" ht="14.4" customHeight="1" x14ac:dyDescent="0.3">
      <c r="A1022" s="747" t="s">
        <v>579</v>
      </c>
      <c r="B1022" s="748" t="s">
        <v>580</v>
      </c>
      <c r="C1022" s="749" t="s">
        <v>601</v>
      </c>
      <c r="D1022" s="750" t="s">
        <v>602</v>
      </c>
      <c r="E1022" s="751">
        <v>50113001</v>
      </c>
      <c r="F1022" s="750" t="s">
        <v>616</v>
      </c>
      <c r="G1022" s="749" t="s">
        <v>628</v>
      </c>
      <c r="H1022" s="749">
        <v>131934</v>
      </c>
      <c r="I1022" s="749">
        <v>31934</v>
      </c>
      <c r="J1022" s="749" t="s">
        <v>1439</v>
      </c>
      <c r="K1022" s="749" t="s">
        <v>1440</v>
      </c>
      <c r="L1022" s="752">
        <v>50.170000000000016</v>
      </c>
      <c r="M1022" s="752">
        <v>1</v>
      </c>
      <c r="N1022" s="753">
        <v>50.170000000000016</v>
      </c>
    </row>
    <row r="1023" spans="1:14" ht="14.4" customHeight="1" x14ac:dyDescent="0.3">
      <c r="A1023" s="747" t="s">
        <v>579</v>
      </c>
      <c r="B1023" s="748" t="s">
        <v>580</v>
      </c>
      <c r="C1023" s="749" t="s">
        <v>601</v>
      </c>
      <c r="D1023" s="750" t="s">
        <v>602</v>
      </c>
      <c r="E1023" s="751">
        <v>50113001</v>
      </c>
      <c r="F1023" s="750" t="s">
        <v>616</v>
      </c>
      <c r="G1023" s="749" t="s">
        <v>617</v>
      </c>
      <c r="H1023" s="749">
        <v>130434</v>
      </c>
      <c r="I1023" s="749">
        <v>30434</v>
      </c>
      <c r="J1023" s="749" t="s">
        <v>1012</v>
      </c>
      <c r="K1023" s="749" t="s">
        <v>1675</v>
      </c>
      <c r="L1023" s="752">
        <v>156.63</v>
      </c>
      <c r="M1023" s="752">
        <v>1</v>
      </c>
      <c r="N1023" s="753">
        <v>156.63</v>
      </c>
    </row>
    <row r="1024" spans="1:14" ht="14.4" customHeight="1" x14ac:dyDescent="0.3">
      <c r="A1024" s="747" t="s">
        <v>579</v>
      </c>
      <c r="B1024" s="748" t="s">
        <v>580</v>
      </c>
      <c r="C1024" s="749" t="s">
        <v>601</v>
      </c>
      <c r="D1024" s="750" t="s">
        <v>602</v>
      </c>
      <c r="E1024" s="751">
        <v>50113001</v>
      </c>
      <c r="F1024" s="750" t="s">
        <v>616</v>
      </c>
      <c r="G1024" s="749" t="s">
        <v>617</v>
      </c>
      <c r="H1024" s="749">
        <v>118279</v>
      </c>
      <c r="I1024" s="749">
        <v>18279</v>
      </c>
      <c r="J1024" s="749" t="s">
        <v>1676</v>
      </c>
      <c r="K1024" s="749" t="s">
        <v>1677</v>
      </c>
      <c r="L1024" s="752">
        <v>1241</v>
      </c>
      <c r="M1024" s="752">
        <v>1</v>
      </c>
      <c r="N1024" s="753">
        <v>1241</v>
      </c>
    </row>
    <row r="1025" spans="1:14" ht="14.4" customHeight="1" x14ac:dyDescent="0.3">
      <c r="A1025" s="747" t="s">
        <v>579</v>
      </c>
      <c r="B1025" s="748" t="s">
        <v>580</v>
      </c>
      <c r="C1025" s="749" t="s">
        <v>601</v>
      </c>
      <c r="D1025" s="750" t="s">
        <v>602</v>
      </c>
      <c r="E1025" s="751">
        <v>50113001</v>
      </c>
      <c r="F1025" s="750" t="s">
        <v>616</v>
      </c>
      <c r="G1025" s="749" t="s">
        <v>617</v>
      </c>
      <c r="H1025" s="749">
        <v>147544</v>
      </c>
      <c r="I1025" s="749">
        <v>47544</v>
      </c>
      <c r="J1025" s="749" t="s">
        <v>1678</v>
      </c>
      <c r="K1025" s="749" t="s">
        <v>1679</v>
      </c>
      <c r="L1025" s="752">
        <v>214.48000000000005</v>
      </c>
      <c r="M1025" s="752">
        <v>1</v>
      </c>
      <c r="N1025" s="753">
        <v>214.48000000000005</v>
      </c>
    </row>
    <row r="1026" spans="1:14" ht="14.4" customHeight="1" x14ac:dyDescent="0.3">
      <c r="A1026" s="747" t="s">
        <v>579</v>
      </c>
      <c r="B1026" s="748" t="s">
        <v>580</v>
      </c>
      <c r="C1026" s="749" t="s">
        <v>601</v>
      </c>
      <c r="D1026" s="750" t="s">
        <v>602</v>
      </c>
      <c r="E1026" s="751">
        <v>50113001</v>
      </c>
      <c r="F1026" s="750" t="s">
        <v>616</v>
      </c>
      <c r="G1026" s="749" t="s">
        <v>617</v>
      </c>
      <c r="H1026" s="749">
        <v>148673</v>
      </c>
      <c r="I1026" s="749">
        <v>148673</v>
      </c>
      <c r="J1026" s="749" t="s">
        <v>1445</v>
      </c>
      <c r="K1026" s="749" t="s">
        <v>1357</v>
      </c>
      <c r="L1026" s="752">
        <v>133.02000000000001</v>
      </c>
      <c r="M1026" s="752">
        <v>2</v>
      </c>
      <c r="N1026" s="753">
        <v>266.04000000000002</v>
      </c>
    </row>
    <row r="1027" spans="1:14" ht="14.4" customHeight="1" x14ac:dyDescent="0.3">
      <c r="A1027" s="747" t="s">
        <v>579</v>
      </c>
      <c r="B1027" s="748" t="s">
        <v>580</v>
      </c>
      <c r="C1027" s="749" t="s">
        <v>601</v>
      </c>
      <c r="D1027" s="750" t="s">
        <v>602</v>
      </c>
      <c r="E1027" s="751">
        <v>50113001</v>
      </c>
      <c r="F1027" s="750" t="s">
        <v>616</v>
      </c>
      <c r="G1027" s="749" t="s">
        <v>581</v>
      </c>
      <c r="H1027" s="749">
        <v>196977</v>
      </c>
      <c r="I1027" s="749">
        <v>96977</v>
      </c>
      <c r="J1027" s="749" t="s">
        <v>1680</v>
      </c>
      <c r="K1027" s="749" t="s">
        <v>971</v>
      </c>
      <c r="L1027" s="752">
        <v>106.54000000000003</v>
      </c>
      <c r="M1027" s="752">
        <v>1</v>
      </c>
      <c r="N1027" s="753">
        <v>106.54000000000003</v>
      </c>
    </row>
    <row r="1028" spans="1:14" ht="14.4" customHeight="1" x14ac:dyDescent="0.3">
      <c r="A1028" s="747" t="s">
        <v>579</v>
      </c>
      <c r="B1028" s="748" t="s">
        <v>580</v>
      </c>
      <c r="C1028" s="749" t="s">
        <v>601</v>
      </c>
      <c r="D1028" s="750" t="s">
        <v>602</v>
      </c>
      <c r="E1028" s="751">
        <v>50113001</v>
      </c>
      <c r="F1028" s="750" t="s">
        <v>616</v>
      </c>
      <c r="G1028" s="749" t="s">
        <v>617</v>
      </c>
      <c r="H1028" s="749">
        <v>201607</v>
      </c>
      <c r="I1028" s="749">
        <v>201607</v>
      </c>
      <c r="J1028" s="749" t="s">
        <v>1446</v>
      </c>
      <c r="K1028" s="749" t="s">
        <v>1562</v>
      </c>
      <c r="L1028" s="752">
        <v>25.99</v>
      </c>
      <c r="M1028" s="752">
        <v>1</v>
      </c>
      <c r="N1028" s="753">
        <v>25.99</v>
      </c>
    </row>
    <row r="1029" spans="1:14" ht="14.4" customHeight="1" x14ac:dyDescent="0.3">
      <c r="A1029" s="747" t="s">
        <v>579</v>
      </c>
      <c r="B1029" s="748" t="s">
        <v>580</v>
      </c>
      <c r="C1029" s="749" t="s">
        <v>601</v>
      </c>
      <c r="D1029" s="750" t="s">
        <v>602</v>
      </c>
      <c r="E1029" s="751">
        <v>50113001</v>
      </c>
      <c r="F1029" s="750" t="s">
        <v>616</v>
      </c>
      <c r="G1029" s="749" t="s">
        <v>617</v>
      </c>
      <c r="H1029" s="749">
        <v>201608</v>
      </c>
      <c r="I1029" s="749">
        <v>201608</v>
      </c>
      <c r="J1029" s="749" t="s">
        <v>1446</v>
      </c>
      <c r="K1029" s="749" t="s">
        <v>1681</v>
      </c>
      <c r="L1029" s="752">
        <v>35.879999999999995</v>
      </c>
      <c r="M1029" s="752">
        <v>4</v>
      </c>
      <c r="N1029" s="753">
        <v>143.51999999999998</v>
      </c>
    </row>
    <row r="1030" spans="1:14" ht="14.4" customHeight="1" x14ac:dyDescent="0.3">
      <c r="A1030" s="747" t="s">
        <v>579</v>
      </c>
      <c r="B1030" s="748" t="s">
        <v>580</v>
      </c>
      <c r="C1030" s="749" t="s">
        <v>601</v>
      </c>
      <c r="D1030" s="750" t="s">
        <v>602</v>
      </c>
      <c r="E1030" s="751">
        <v>50113001</v>
      </c>
      <c r="F1030" s="750" t="s">
        <v>616</v>
      </c>
      <c r="G1030" s="749" t="s">
        <v>617</v>
      </c>
      <c r="H1030" s="749">
        <v>216531</v>
      </c>
      <c r="I1030" s="749">
        <v>216531</v>
      </c>
      <c r="J1030" s="749" t="s">
        <v>1682</v>
      </c>
      <c r="K1030" s="749" t="s">
        <v>1683</v>
      </c>
      <c r="L1030" s="752">
        <v>51.150000000000013</v>
      </c>
      <c r="M1030" s="752">
        <v>1</v>
      </c>
      <c r="N1030" s="753">
        <v>51.150000000000013</v>
      </c>
    </row>
    <row r="1031" spans="1:14" ht="14.4" customHeight="1" x14ac:dyDescent="0.3">
      <c r="A1031" s="747" t="s">
        <v>579</v>
      </c>
      <c r="B1031" s="748" t="s">
        <v>580</v>
      </c>
      <c r="C1031" s="749" t="s">
        <v>601</v>
      </c>
      <c r="D1031" s="750" t="s">
        <v>602</v>
      </c>
      <c r="E1031" s="751">
        <v>50113001</v>
      </c>
      <c r="F1031" s="750" t="s">
        <v>616</v>
      </c>
      <c r="G1031" s="749" t="s">
        <v>617</v>
      </c>
      <c r="H1031" s="749">
        <v>846280</v>
      </c>
      <c r="I1031" s="749">
        <v>107608</v>
      </c>
      <c r="J1031" s="749" t="s">
        <v>1684</v>
      </c>
      <c r="K1031" s="749" t="s">
        <v>1685</v>
      </c>
      <c r="L1031" s="752">
        <v>197.46</v>
      </c>
      <c r="M1031" s="752">
        <v>1</v>
      </c>
      <c r="N1031" s="753">
        <v>197.46</v>
      </c>
    </row>
    <row r="1032" spans="1:14" ht="14.4" customHeight="1" x14ac:dyDescent="0.3">
      <c r="A1032" s="747" t="s">
        <v>579</v>
      </c>
      <c r="B1032" s="748" t="s">
        <v>580</v>
      </c>
      <c r="C1032" s="749" t="s">
        <v>601</v>
      </c>
      <c r="D1032" s="750" t="s">
        <v>602</v>
      </c>
      <c r="E1032" s="751">
        <v>50113001</v>
      </c>
      <c r="F1032" s="750" t="s">
        <v>616</v>
      </c>
      <c r="G1032" s="749" t="s">
        <v>628</v>
      </c>
      <c r="H1032" s="749">
        <v>166030</v>
      </c>
      <c r="I1032" s="749">
        <v>66030</v>
      </c>
      <c r="J1032" s="749" t="s">
        <v>1024</v>
      </c>
      <c r="K1032" s="749" t="s">
        <v>1025</v>
      </c>
      <c r="L1032" s="752">
        <v>29.870000000000008</v>
      </c>
      <c r="M1032" s="752">
        <v>1</v>
      </c>
      <c r="N1032" s="753">
        <v>29.870000000000008</v>
      </c>
    </row>
    <row r="1033" spans="1:14" ht="14.4" customHeight="1" x14ac:dyDescent="0.3">
      <c r="A1033" s="747" t="s">
        <v>579</v>
      </c>
      <c r="B1033" s="748" t="s">
        <v>580</v>
      </c>
      <c r="C1033" s="749" t="s">
        <v>601</v>
      </c>
      <c r="D1033" s="750" t="s">
        <v>602</v>
      </c>
      <c r="E1033" s="751">
        <v>50113001</v>
      </c>
      <c r="F1033" s="750" t="s">
        <v>616</v>
      </c>
      <c r="G1033" s="749" t="s">
        <v>628</v>
      </c>
      <c r="H1033" s="749">
        <v>153950</v>
      </c>
      <c r="I1033" s="749">
        <v>53950</v>
      </c>
      <c r="J1033" s="749" t="s">
        <v>1448</v>
      </c>
      <c r="K1033" s="749" t="s">
        <v>1449</v>
      </c>
      <c r="L1033" s="752">
        <v>91.54</v>
      </c>
      <c r="M1033" s="752">
        <v>1</v>
      </c>
      <c r="N1033" s="753">
        <v>91.54</v>
      </c>
    </row>
    <row r="1034" spans="1:14" ht="14.4" customHeight="1" x14ac:dyDescent="0.3">
      <c r="A1034" s="747" t="s">
        <v>579</v>
      </c>
      <c r="B1034" s="748" t="s">
        <v>580</v>
      </c>
      <c r="C1034" s="749" t="s">
        <v>601</v>
      </c>
      <c r="D1034" s="750" t="s">
        <v>602</v>
      </c>
      <c r="E1034" s="751">
        <v>50113001</v>
      </c>
      <c r="F1034" s="750" t="s">
        <v>616</v>
      </c>
      <c r="G1034" s="749" t="s">
        <v>628</v>
      </c>
      <c r="H1034" s="749">
        <v>987473</v>
      </c>
      <c r="I1034" s="749">
        <v>146894</v>
      </c>
      <c r="J1034" s="749" t="s">
        <v>1026</v>
      </c>
      <c r="K1034" s="749" t="s">
        <v>1027</v>
      </c>
      <c r="L1034" s="752">
        <v>22.040476190476191</v>
      </c>
      <c r="M1034" s="752">
        <v>21</v>
      </c>
      <c r="N1034" s="753">
        <v>462.85</v>
      </c>
    </row>
    <row r="1035" spans="1:14" ht="14.4" customHeight="1" x14ac:dyDescent="0.3">
      <c r="A1035" s="747" t="s">
        <v>579</v>
      </c>
      <c r="B1035" s="748" t="s">
        <v>580</v>
      </c>
      <c r="C1035" s="749" t="s">
        <v>601</v>
      </c>
      <c r="D1035" s="750" t="s">
        <v>602</v>
      </c>
      <c r="E1035" s="751">
        <v>50113001</v>
      </c>
      <c r="F1035" s="750" t="s">
        <v>616</v>
      </c>
      <c r="G1035" s="749" t="s">
        <v>628</v>
      </c>
      <c r="H1035" s="749">
        <v>989453</v>
      </c>
      <c r="I1035" s="749">
        <v>146899</v>
      </c>
      <c r="J1035" s="749" t="s">
        <v>1026</v>
      </c>
      <c r="K1035" s="749" t="s">
        <v>1028</v>
      </c>
      <c r="L1035" s="752">
        <v>45.663333333333327</v>
      </c>
      <c r="M1035" s="752">
        <v>6</v>
      </c>
      <c r="N1035" s="753">
        <v>273.97999999999996</v>
      </c>
    </row>
    <row r="1036" spans="1:14" ht="14.4" customHeight="1" x14ac:dyDescent="0.3">
      <c r="A1036" s="747" t="s">
        <v>579</v>
      </c>
      <c r="B1036" s="748" t="s">
        <v>580</v>
      </c>
      <c r="C1036" s="749" t="s">
        <v>601</v>
      </c>
      <c r="D1036" s="750" t="s">
        <v>602</v>
      </c>
      <c r="E1036" s="751">
        <v>50113001</v>
      </c>
      <c r="F1036" s="750" t="s">
        <v>616</v>
      </c>
      <c r="G1036" s="749" t="s">
        <v>628</v>
      </c>
      <c r="H1036" s="749">
        <v>849578</v>
      </c>
      <c r="I1036" s="749">
        <v>149480</v>
      </c>
      <c r="J1036" s="749" t="s">
        <v>1686</v>
      </c>
      <c r="K1036" s="749" t="s">
        <v>1687</v>
      </c>
      <c r="L1036" s="752">
        <v>70.04000000000002</v>
      </c>
      <c r="M1036" s="752">
        <v>1</v>
      </c>
      <c r="N1036" s="753">
        <v>70.04000000000002</v>
      </c>
    </row>
    <row r="1037" spans="1:14" ht="14.4" customHeight="1" x14ac:dyDescent="0.3">
      <c r="A1037" s="747" t="s">
        <v>579</v>
      </c>
      <c r="B1037" s="748" t="s">
        <v>580</v>
      </c>
      <c r="C1037" s="749" t="s">
        <v>601</v>
      </c>
      <c r="D1037" s="750" t="s">
        <v>602</v>
      </c>
      <c r="E1037" s="751">
        <v>50113001</v>
      </c>
      <c r="F1037" s="750" t="s">
        <v>616</v>
      </c>
      <c r="G1037" s="749" t="s">
        <v>617</v>
      </c>
      <c r="H1037" s="749">
        <v>125937</v>
      </c>
      <c r="I1037" s="749">
        <v>25937</v>
      </c>
      <c r="J1037" s="749" t="s">
        <v>1688</v>
      </c>
      <c r="K1037" s="749" t="s">
        <v>1689</v>
      </c>
      <c r="L1037" s="752">
        <v>463.28</v>
      </c>
      <c r="M1037" s="752">
        <v>1</v>
      </c>
      <c r="N1037" s="753">
        <v>463.28</v>
      </c>
    </row>
    <row r="1038" spans="1:14" ht="14.4" customHeight="1" x14ac:dyDescent="0.3">
      <c r="A1038" s="747" t="s">
        <v>579</v>
      </c>
      <c r="B1038" s="748" t="s">
        <v>580</v>
      </c>
      <c r="C1038" s="749" t="s">
        <v>601</v>
      </c>
      <c r="D1038" s="750" t="s">
        <v>602</v>
      </c>
      <c r="E1038" s="751">
        <v>50113002</v>
      </c>
      <c r="F1038" s="750" t="s">
        <v>1031</v>
      </c>
      <c r="G1038" s="749" t="s">
        <v>617</v>
      </c>
      <c r="H1038" s="749">
        <v>149409</v>
      </c>
      <c r="I1038" s="749">
        <v>49409</v>
      </c>
      <c r="J1038" s="749" t="s">
        <v>1036</v>
      </c>
      <c r="K1038" s="749" t="s">
        <v>1035</v>
      </c>
      <c r="L1038" s="752">
        <v>1329.46</v>
      </c>
      <c r="M1038" s="752">
        <v>2</v>
      </c>
      <c r="N1038" s="753">
        <v>2658.92</v>
      </c>
    </row>
    <row r="1039" spans="1:14" ht="14.4" customHeight="1" x14ac:dyDescent="0.3">
      <c r="A1039" s="747" t="s">
        <v>579</v>
      </c>
      <c r="B1039" s="748" t="s">
        <v>580</v>
      </c>
      <c r="C1039" s="749" t="s">
        <v>601</v>
      </c>
      <c r="D1039" s="750" t="s">
        <v>602</v>
      </c>
      <c r="E1039" s="751">
        <v>50113002</v>
      </c>
      <c r="F1039" s="750" t="s">
        <v>1031</v>
      </c>
      <c r="G1039" s="749" t="s">
        <v>617</v>
      </c>
      <c r="H1039" s="749">
        <v>396914</v>
      </c>
      <c r="I1039" s="749">
        <v>52301</v>
      </c>
      <c r="J1039" s="749" t="s">
        <v>1450</v>
      </c>
      <c r="K1039" s="749" t="s">
        <v>1033</v>
      </c>
      <c r="L1039" s="752">
        <v>2221.34</v>
      </c>
      <c r="M1039" s="752">
        <v>7</v>
      </c>
      <c r="N1039" s="753">
        <v>15549.380000000001</v>
      </c>
    </row>
    <row r="1040" spans="1:14" ht="14.4" customHeight="1" x14ac:dyDescent="0.3">
      <c r="A1040" s="747" t="s">
        <v>579</v>
      </c>
      <c r="B1040" s="748" t="s">
        <v>580</v>
      </c>
      <c r="C1040" s="749" t="s">
        <v>601</v>
      </c>
      <c r="D1040" s="750" t="s">
        <v>602</v>
      </c>
      <c r="E1040" s="751">
        <v>50113002</v>
      </c>
      <c r="F1040" s="750" t="s">
        <v>1031</v>
      </c>
      <c r="G1040" s="749" t="s">
        <v>617</v>
      </c>
      <c r="H1040" s="749">
        <v>116337</v>
      </c>
      <c r="I1040" s="749">
        <v>16337</v>
      </c>
      <c r="J1040" s="749" t="s">
        <v>1037</v>
      </c>
      <c r="K1040" s="749" t="s">
        <v>1038</v>
      </c>
      <c r="L1040" s="752">
        <v>2062.5</v>
      </c>
      <c r="M1040" s="752">
        <v>1</v>
      </c>
      <c r="N1040" s="753">
        <v>2062.5</v>
      </c>
    </row>
    <row r="1041" spans="1:14" ht="14.4" customHeight="1" x14ac:dyDescent="0.3">
      <c r="A1041" s="747" t="s">
        <v>579</v>
      </c>
      <c r="B1041" s="748" t="s">
        <v>580</v>
      </c>
      <c r="C1041" s="749" t="s">
        <v>601</v>
      </c>
      <c r="D1041" s="750" t="s">
        <v>602</v>
      </c>
      <c r="E1041" s="751">
        <v>50113002</v>
      </c>
      <c r="F1041" s="750" t="s">
        <v>1031</v>
      </c>
      <c r="G1041" s="749" t="s">
        <v>617</v>
      </c>
      <c r="H1041" s="749">
        <v>103513</v>
      </c>
      <c r="I1041" s="749">
        <v>3513</v>
      </c>
      <c r="J1041" s="749" t="s">
        <v>1040</v>
      </c>
      <c r="K1041" s="749" t="s">
        <v>1041</v>
      </c>
      <c r="L1041" s="752">
        <v>2228.8199999999997</v>
      </c>
      <c r="M1041" s="752">
        <v>24</v>
      </c>
      <c r="N1041" s="753">
        <v>53491.679999999993</v>
      </c>
    </row>
    <row r="1042" spans="1:14" ht="14.4" customHeight="1" x14ac:dyDescent="0.3">
      <c r="A1042" s="747" t="s">
        <v>579</v>
      </c>
      <c r="B1042" s="748" t="s">
        <v>580</v>
      </c>
      <c r="C1042" s="749" t="s">
        <v>601</v>
      </c>
      <c r="D1042" s="750" t="s">
        <v>602</v>
      </c>
      <c r="E1042" s="751">
        <v>50113002</v>
      </c>
      <c r="F1042" s="750" t="s">
        <v>1031</v>
      </c>
      <c r="G1042" s="749" t="s">
        <v>617</v>
      </c>
      <c r="H1042" s="749">
        <v>103414</v>
      </c>
      <c r="I1042" s="749">
        <v>3414</v>
      </c>
      <c r="J1042" s="749" t="s">
        <v>1042</v>
      </c>
      <c r="K1042" s="749" t="s">
        <v>1041</v>
      </c>
      <c r="L1042" s="752">
        <v>2443.1900000000014</v>
      </c>
      <c r="M1042" s="752">
        <v>84</v>
      </c>
      <c r="N1042" s="753">
        <v>205227.96000000011</v>
      </c>
    </row>
    <row r="1043" spans="1:14" ht="14.4" customHeight="1" x14ac:dyDescent="0.3">
      <c r="A1043" s="747" t="s">
        <v>579</v>
      </c>
      <c r="B1043" s="748" t="s">
        <v>580</v>
      </c>
      <c r="C1043" s="749" t="s">
        <v>601</v>
      </c>
      <c r="D1043" s="750" t="s">
        <v>602</v>
      </c>
      <c r="E1043" s="751">
        <v>50113002</v>
      </c>
      <c r="F1043" s="750" t="s">
        <v>1031</v>
      </c>
      <c r="G1043" s="749" t="s">
        <v>617</v>
      </c>
      <c r="H1043" s="749">
        <v>110996</v>
      </c>
      <c r="I1043" s="749">
        <v>10996</v>
      </c>
      <c r="J1043" s="749" t="s">
        <v>1690</v>
      </c>
      <c r="K1043" s="749" t="s">
        <v>1041</v>
      </c>
      <c r="L1043" s="752">
        <v>2556.5300000000002</v>
      </c>
      <c r="M1043" s="752">
        <v>4</v>
      </c>
      <c r="N1043" s="753">
        <v>10226.120000000001</v>
      </c>
    </row>
    <row r="1044" spans="1:14" ht="14.4" customHeight="1" x14ac:dyDescent="0.3">
      <c r="A1044" s="747" t="s">
        <v>579</v>
      </c>
      <c r="B1044" s="748" t="s">
        <v>580</v>
      </c>
      <c r="C1044" s="749" t="s">
        <v>601</v>
      </c>
      <c r="D1044" s="750" t="s">
        <v>602</v>
      </c>
      <c r="E1044" s="751">
        <v>50113006</v>
      </c>
      <c r="F1044" s="750" t="s">
        <v>1044</v>
      </c>
      <c r="G1044" s="749" t="s">
        <v>617</v>
      </c>
      <c r="H1044" s="749">
        <v>217108</v>
      </c>
      <c r="I1044" s="749">
        <v>217108</v>
      </c>
      <c r="J1044" s="749" t="s">
        <v>1691</v>
      </c>
      <c r="K1044" s="749" t="s">
        <v>1046</v>
      </c>
      <c r="L1044" s="752">
        <v>166.4325</v>
      </c>
      <c r="M1044" s="752">
        <v>4</v>
      </c>
      <c r="N1044" s="753">
        <v>665.73</v>
      </c>
    </row>
    <row r="1045" spans="1:14" ht="14.4" customHeight="1" x14ac:dyDescent="0.3">
      <c r="A1045" s="747" t="s">
        <v>579</v>
      </c>
      <c r="B1045" s="748" t="s">
        <v>580</v>
      </c>
      <c r="C1045" s="749" t="s">
        <v>601</v>
      </c>
      <c r="D1045" s="750" t="s">
        <v>602</v>
      </c>
      <c r="E1045" s="751">
        <v>50113006</v>
      </c>
      <c r="F1045" s="750" t="s">
        <v>1044</v>
      </c>
      <c r="G1045" s="749" t="s">
        <v>628</v>
      </c>
      <c r="H1045" s="749">
        <v>133342</v>
      </c>
      <c r="I1045" s="749">
        <v>33342</v>
      </c>
      <c r="J1045" s="749" t="s">
        <v>1692</v>
      </c>
      <c r="K1045" s="749" t="s">
        <v>1048</v>
      </c>
      <c r="L1045" s="752">
        <v>41.180000000000007</v>
      </c>
      <c r="M1045" s="752">
        <v>16</v>
      </c>
      <c r="N1045" s="753">
        <v>658.88000000000011</v>
      </c>
    </row>
    <row r="1046" spans="1:14" ht="14.4" customHeight="1" x14ac:dyDescent="0.3">
      <c r="A1046" s="747" t="s">
        <v>579</v>
      </c>
      <c r="B1046" s="748" t="s">
        <v>580</v>
      </c>
      <c r="C1046" s="749" t="s">
        <v>601</v>
      </c>
      <c r="D1046" s="750" t="s">
        <v>602</v>
      </c>
      <c r="E1046" s="751">
        <v>50113006</v>
      </c>
      <c r="F1046" s="750" t="s">
        <v>1044</v>
      </c>
      <c r="G1046" s="749" t="s">
        <v>628</v>
      </c>
      <c r="H1046" s="749">
        <v>217109</v>
      </c>
      <c r="I1046" s="749">
        <v>217109</v>
      </c>
      <c r="J1046" s="749" t="s">
        <v>1693</v>
      </c>
      <c r="K1046" s="749" t="s">
        <v>1046</v>
      </c>
      <c r="L1046" s="752">
        <v>164.73000000000002</v>
      </c>
      <c r="M1046" s="752">
        <v>1</v>
      </c>
      <c r="N1046" s="753">
        <v>164.73000000000002</v>
      </c>
    </row>
    <row r="1047" spans="1:14" ht="14.4" customHeight="1" x14ac:dyDescent="0.3">
      <c r="A1047" s="747" t="s">
        <v>579</v>
      </c>
      <c r="B1047" s="748" t="s">
        <v>580</v>
      </c>
      <c r="C1047" s="749" t="s">
        <v>601</v>
      </c>
      <c r="D1047" s="750" t="s">
        <v>602</v>
      </c>
      <c r="E1047" s="751">
        <v>50113006</v>
      </c>
      <c r="F1047" s="750" t="s">
        <v>1044</v>
      </c>
      <c r="G1047" s="749" t="s">
        <v>628</v>
      </c>
      <c r="H1047" s="749">
        <v>133343</v>
      </c>
      <c r="I1047" s="749">
        <v>33343</v>
      </c>
      <c r="J1047" s="749" t="s">
        <v>1694</v>
      </c>
      <c r="K1047" s="749" t="s">
        <v>1048</v>
      </c>
      <c r="L1047" s="752">
        <v>41.180000000000007</v>
      </c>
      <c r="M1047" s="752">
        <v>4</v>
      </c>
      <c r="N1047" s="753">
        <v>164.72000000000003</v>
      </c>
    </row>
    <row r="1048" spans="1:14" ht="14.4" customHeight="1" x14ac:dyDescent="0.3">
      <c r="A1048" s="747" t="s">
        <v>579</v>
      </c>
      <c r="B1048" s="748" t="s">
        <v>580</v>
      </c>
      <c r="C1048" s="749" t="s">
        <v>601</v>
      </c>
      <c r="D1048" s="750" t="s">
        <v>602</v>
      </c>
      <c r="E1048" s="751">
        <v>50113006</v>
      </c>
      <c r="F1048" s="750" t="s">
        <v>1044</v>
      </c>
      <c r="G1048" s="749" t="s">
        <v>628</v>
      </c>
      <c r="H1048" s="749">
        <v>217110</v>
      </c>
      <c r="I1048" s="749">
        <v>217110</v>
      </c>
      <c r="J1048" s="749" t="s">
        <v>1695</v>
      </c>
      <c r="K1048" s="749" t="s">
        <v>1046</v>
      </c>
      <c r="L1048" s="752">
        <v>164.72999999999996</v>
      </c>
      <c r="M1048" s="752">
        <v>2</v>
      </c>
      <c r="N1048" s="753">
        <v>329.45999999999992</v>
      </c>
    </row>
    <row r="1049" spans="1:14" ht="14.4" customHeight="1" x14ac:dyDescent="0.3">
      <c r="A1049" s="747" t="s">
        <v>579</v>
      </c>
      <c r="B1049" s="748" t="s">
        <v>580</v>
      </c>
      <c r="C1049" s="749" t="s">
        <v>601</v>
      </c>
      <c r="D1049" s="750" t="s">
        <v>602</v>
      </c>
      <c r="E1049" s="751">
        <v>50113006</v>
      </c>
      <c r="F1049" s="750" t="s">
        <v>1044</v>
      </c>
      <c r="G1049" s="749" t="s">
        <v>628</v>
      </c>
      <c r="H1049" s="749">
        <v>33833</v>
      </c>
      <c r="I1049" s="749">
        <v>33833</v>
      </c>
      <c r="J1049" s="749" t="s">
        <v>1045</v>
      </c>
      <c r="K1049" s="749" t="s">
        <v>1046</v>
      </c>
      <c r="L1049" s="752">
        <v>163.66999999999999</v>
      </c>
      <c r="M1049" s="752">
        <v>12</v>
      </c>
      <c r="N1049" s="753">
        <v>1964.04</v>
      </c>
    </row>
    <row r="1050" spans="1:14" ht="14.4" customHeight="1" x14ac:dyDescent="0.3">
      <c r="A1050" s="747" t="s">
        <v>579</v>
      </c>
      <c r="B1050" s="748" t="s">
        <v>580</v>
      </c>
      <c r="C1050" s="749" t="s">
        <v>601</v>
      </c>
      <c r="D1050" s="750" t="s">
        <v>602</v>
      </c>
      <c r="E1050" s="751">
        <v>50113006</v>
      </c>
      <c r="F1050" s="750" t="s">
        <v>1044</v>
      </c>
      <c r="G1050" s="749" t="s">
        <v>628</v>
      </c>
      <c r="H1050" s="749">
        <v>133339</v>
      </c>
      <c r="I1050" s="749">
        <v>33339</v>
      </c>
      <c r="J1050" s="749" t="s">
        <v>1453</v>
      </c>
      <c r="K1050" s="749" t="s">
        <v>1048</v>
      </c>
      <c r="L1050" s="752">
        <v>40.920000000000009</v>
      </c>
      <c r="M1050" s="752">
        <v>9</v>
      </c>
      <c r="N1050" s="753">
        <v>368.28000000000009</v>
      </c>
    </row>
    <row r="1051" spans="1:14" ht="14.4" customHeight="1" x14ac:dyDescent="0.3">
      <c r="A1051" s="747" t="s">
        <v>579</v>
      </c>
      <c r="B1051" s="748" t="s">
        <v>580</v>
      </c>
      <c r="C1051" s="749" t="s">
        <v>601</v>
      </c>
      <c r="D1051" s="750" t="s">
        <v>602</v>
      </c>
      <c r="E1051" s="751">
        <v>50113006</v>
      </c>
      <c r="F1051" s="750" t="s">
        <v>1044</v>
      </c>
      <c r="G1051" s="749" t="s">
        <v>628</v>
      </c>
      <c r="H1051" s="749">
        <v>133340</v>
      </c>
      <c r="I1051" s="749">
        <v>33340</v>
      </c>
      <c r="J1051" s="749" t="s">
        <v>1047</v>
      </c>
      <c r="K1051" s="749" t="s">
        <v>1048</v>
      </c>
      <c r="L1051" s="752">
        <v>40.920000000000009</v>
      </c>
      <c r="M1051" s="752">
        <v>24</v>
      </c>
      <c r="N1051" s="753">
        <v>982.08000000000015</v>
      </c>
    </row>
    <row r="1052" spans="1:14" ht="14.4" customHeight="1" x14ac:dyDescent="0.3">
      <c r="A1052" s="747" t="s">
        <v>579</v>
      </c>
      <c r="B1052" s="748" t="s">
        <v>580</v>
      </c>
      <c r="C1052" s="749" t="s">
        <v>601</v>
      </c>
      <c r="D1052" s="750" t="s">
        <v>602</v>
      </c>
      <c r="E1052" s="751">
        <v>50113006</v>
      </c>
      <c r="F1052" s="750" t="s">
        <v>1044</v>
      </c>
      <c r="G1052" s="749" t="s">
        <v>628</v>
      </c>
      <c r="H1052" s="749">
        <v>217005</v>
      </c>
      <c r="I1052" s="749">
        <v>217005</v>
      </c>
      <c r="J1052" s="749" t="s">
        <v>1454</v>
      </c>
      <c r="K1052" s="749" t="s">
        <v>1046</v>
      </c>
      <c r="L1052" s="752">
        <v>140.58190835458348</v>
      </c>
      <c r="M1052" s="752">
        <v>12</v>
      </c>
      <c r="N1052" s="753">
        <v>1686.9829002550018</v>
      </c>
    </row>
    <row r="1053" spans="1:14" ht="14.4" customHeight="1" x14ac:dyDescent="0.3">
      <c r="A1053" s="747" t="s">
        <v>579</v>
      </c>
      <c r="B1053" s="748" t="s">
        <v>580</v>
      </c>
      <c r="C1053" s="749" t="s">
        <v>601</v>
      </c>
      <c r="D1053" s="750" t="s">
        <v>602</v>
      </c>
      <c r="E1053" s="751">
        <v>50113006</v>
      </c>
      <c r="F1053" s="750" t="s">
        <v>1044</v>
      </c>
      <c r="G1053" s="749" t="s">
        <v>581</v>
      </c>
      <c r="H1053" s="749">
        <v>217007</v>
      </c>
      <c r="I1053" s="749">
        <v>217007</v>
      </c>
      <c r="J1053" s="749" t="s">
        <v>1696</v>
      </c>
      <c r="K1053" s="749" t="s">
        <v>1697</v>
      </c>
      <c r="L1053" s="752">
        <v>804.37</v>
      </c>
      <c r="M1053" s="752">
        <v>1</v>
      </c>
      <c r="N1053" s="753">
        <v>804.37</v>
      </c>
    </row>
    <row r="1054" spans="1:14" ht="14.4" customHeight="1" x14ac:dyDescent="0.3">
      <c r="A1054" s="747" t="s">
        <v>579</v>
      </c>
      <c r="B1054" s="748" t="s">
        <v>580</v>
      </c>
      <c r="C1054" s="749" t="s">
        <v>601</v>
      </c>
      <c r="D1054" s="750" t="s">
        <v>602</v>
      </c>
      <c r="E1054" s="751">
        <v>50113006</v>
      </c>
      <c r="F1054" s="750" t="s">
        <v>1044</v>
      </c>
      <c r="G1054" s="749" t="s">
        <v>628</v>
      </c>
      <c r="H1054" s="749">
        <v>217006</v>
      </c>
      <c r="I1054" s="749">
        <v>217006</v>
      </c>
      <c r="J1054" s="749" t="s">
        <v>1455</v>
      </c>
      <c r="K1054" s="749" t="s">
        <v>1046</v>
      </c>
      <c r="L1054" s="752">
        <v>141.76343707710731</v>
      </c>
      <c r="M1054" s="752">
        <v>12</v>
      </c>
      <c r="N1054" s="753">
        <v>1701.1612449252877</v>
      </c>
    </row>
    <row r="1055" spans="1:14" ht="14.4" customHeight="1" x14ac:dyDescent="0.3">
      <c r="A1055" s="747" t="s">
        <v>579</v>
      </c>
      <c r="B1055" s="748" t="s">
        <v>580</v>
      </c>
      <c r="C1055" s="749" t="s">
        <v>601</v>
      </c>
      <c r="D1055" s="750" t="s">
        <v>602</v>
      </c>
      <c r="E1055" s="751">
        <v>50113006</v>
      </c>
      <c r="F1055" s="750" t="s">
        <v>1044</v>
      </c>
      <c r="G1055" s="749" t="s">
        <v>628</v>
      </c>
      <c r="H1055" s="749">
        <v>33855</v>
      </c>
      <c r="I1055" s="749">
        <v>33855</v>
      </c>
      <c r="J1055" s="749" t="s">
        <v>1698</v>
      </c>
      <c r="K1055" s="749" t="s">
        <v>1699</v>
      </c>
      <c r="L1055" s="752">
        <v>179.26</v>
      </c>
      <c r="M1055" s="752">
        <v>19</v>
      </c>
      <c r="N1055" s="753">
        <v>3405.9399999999996</v>
      </c>
    </row>
    <row r="1056" spans="1:14" ht="14.4" customHeight="1" x14ac:dyDescent="0.3">
      <c r="A1056" s="747" t="s">
        <v>579</v>
      </c>
      <c r="B1056" s="748" t="s">
        <v>580</v>
      </c>
      <c r="C1056" s="749" t="s">
        <v>601</v>
      </c>
      <c r="D1056" s="750" t="s">
        <v>602</v>
      </c>
      <c r="E1056" s="751">
        <v>50113006</v>
      </c>
      <c r="F1056" s="750" t="s">
        <v>1044</v>
      </c>
      <c r="G1056" s="749" t="s">
        <v>628</v>
      </c>
      <c r="H1056" s="749">
        <v>33897</v>
      </c>
      <c r="I1056" s="749">
        <v>33897</v>
      </c>
      <c r="J1056" s="749" t="s">
        <v>1700</v>
      </c>
      <c r="K1056" s="749" t="s">
        <v>1051</v>
      </c>
      <c r="L1056" s="752">
        <v>148.96000000000004</v>
      </c>
      <c r="M1056" s="752">
        <v>1</v>
      </c>
      <c r="N1056" s="753">
        <v>148.96000000000004</v>
      </c>
    </row>
    <row r="1057" spans="1:14" ht="14.4" customHeight="1" x14ac:dyDescent="0.3">
      <c r="A1057" s="747" t="s">
        <v>579</v>
      </c>
      <c r="B1057" s="748" t="s">
        <v>580</v>
      </c>
      <c r="C1057" s="749" t="s">
        <v>601</v>
      </c>
      <c r="D1057" s="750" t="s">
        <v>602</v>
      </c>
      <c r="E1057" s="751">
        <v>50113006</v>
      </c>
      <c r="F1057" s="750" t="s">
        <v>1044</v>
      </c>
      <c r="G1057" s="749" t="s">
        <v>628</v>
      </c>
      <c r="H1057" s="749">
        <v>33740</v>
      </c>
      <c r="I1057" s="749">
        <v>33740</v>
      </c>
      <c r="J1057" s="749" t="s">
        <v>1052</v>
      </c>
      <c r="K1057" s="749" t="s">
        <v>1051</v>
      </c>
      <c r="L1057" s="752">
        <v>148.96001067300017</v>
      </c>
      <c r="M1057" s="752">
        <v>1</v>
      </c>
      <c r="N1057" s="753">
        <v>148.96001067300017</v>
      </c>
    </row>
    <row r="1058" spans="1:14" ht="14.4" customHeight="1" x14ac:dyDescent="0.3">
      <c r="A1058" s="747" t="s">
        <v>579</v>
      </c>
      <c r="B1058" s="748" t="s">
        <v>580</v>
      </c>
      <c r="C1058" s="749" t="s">
        <v>601</v>
      </c>
      <c r="D1058" s="750" t="s">
        <v>602</v>
      </c>
      <c r="E1058" s="751">
        <v>50113006</v>
      </c>
      <c r="F1058" s="750" t="s">
        <v>1044</v>
      </c>
      <c r="G1058" s="749" t="s">
        <v>628</v>
      </c>
      <c r="H1058" s="749">
        <v>846765</v>
      </c>
      <c r="I1058" s="749">
        <v>33421</v>
      </c>
      <c r="J1058" s="749" t="s">
        <v>1054</v>
      </c>
      <c r="K1058" s="749" t="s">
        <v>1051</v>
      </c>
      <c r="L1058" s="752">
        <v>135.6</v>
      </c>
      <c r="M1058" s="752">
        <v>2</v>
      </c>
      <c r="N1058" s="753">
        <v>271.2</v>
      </c>
    </row>
    <row r="1059" spans="1:14" ht="14.4" customHeight="1" x14ac:dyDescent="0.3">
      <c r="A1059" s="747" t="s">
        <v>579</v>
      </c>
      <c r="B1059" s="748" t="s">
        <v>580</v>
      </c>
      <c r="C1059" s="749" t="s">
        <v>601</v>
      </c>
      <c r="D1059" s="750" t="s">
        <v>602</v>
      </c>
      <c r="E1059" s="751">
        <v>50113006</v>
      </c>
      <c r="F1059" s="750" t="s">
        <v>1044</v>
      </c>
      <c r="G1059" s="749" t="s">
        <v>628</v>
      </c>
      <c r="H1059" s="749">
        <v>846766</v>
      </c>
      <c r="I1059" s="749">
        <v>33420</v>
      </c>
      <c r="J1059" s="749" t="s">
        <v>1056</v>
      </c>
      <c r="K1059" s="749" t="s">
        <v>1051</v>
      </c>
      <c r="L1059" s="752">
        <v>135.59999999999994</v>
      </c>
      <c r="M1059" s="752">
        <v>2</v>
      </c>
      <c r="N1059" s="753">
        <v>271.19999999999987</v>
      </c>
    </row>
    <row r="1060" spans="1:14" ht="14.4" customHeight="1" x14ac:dyDescent="0.3">
      <c r="A1060" s="747" t="s">
        <v>579</v>
      </c>
      <c r="B1060" s="748" t="s">
        <v>580</v>
      </c>
      <c r="C1060" s="749" t="s">
        <v>601</v>
      </c>
      <c r="D1060" s="750" t="s">
        <v>602</v>
      </c>
      <c r="E1060" s="751">
        <v>50113006</v>
      </c>
      <c r="F1060" s="750" t="s">
        <v>1044</v>
      </c>
      <c r="G1060" s="749" t="s">
        <v>628</v>
      </c>
      <c r="H1060" s="749">
        <v>33751</v>
      </c>
      <c r="I1060" s="749">
        <v>33751</v>
      </c>
      <c r="J1060" s="749" t="s">
        <v>1057</v>
      </c>
      <c r="K1060" s="749" t="s">
        <v>1058</v>
      </c>
      <c r="L1060" s="752">
        <v>111.95000000000003</v>
      </c>
      <c r="M1060" s="752">
        <v>6</v>
      </c>
      <c r="N1060" s="753">
        <v>671.70000000000016</v>
      </c>
    </row>
    <row r="1061" spans="1:14" ht="14.4" customHeight="1" x14ac:dyDescent="0.3">
      <c r="A1061" s="747" t="s">
        <v>579</v>
      </c>
      <c r="B1061" s="748" t="s">
        <v>580</v>
      </c>
      <c r="C1061" s="749" t="s">
        <v>601</v>
      </c>
      <c r="D1061" s="750" t="s">
        <v>602</v>
      </c>
      <c r="E1061" s="751">
        <v>50113006</v>
      </c>
      <c r="F1061" s="750" t="s">
        <v>1044</v>
      </c>
      <c r="G1061" s="749" t="s">
        <v>628</v>
      </c>
      <c r="H1061" s="749">
        <v>395579</v>
      </c>
      <c r="I1061" s="749">
        <v>33752</v>
      </c>
      <c r="J1061" s="749" t="s">
        <v>1059</v>
      </c>
      <c r="K1061" s="749" t="s">
        <v>1060</v>
      </c>
      <c r="L1061" s="752">
        <v>111.95000000000003</v>
      </c>
      <c r="M1061" s="752">
        <v>1</v>
      </c>
      <c r="N1061" s="753">
        <v>111.95000000000003</v>
      </c>
    </row>
    <row r="1062" spans="1:14" ht="14.4" customHeight="1" x14ac:dyDescent="0.3">
      <c r="A1062" s="747" t="s">
        <v>579</v>
      </c>
      <c r="B1062" s="748" t="s">
        <v>580</v>
      </c>
      <c r="C1062" s="749" t="s">
        <v>601</v>
      </c>
      <c r="D1062" s="750" t="s">
        <v>602</v>
      </c>
      <c r="E1062" s="751">
        <v>50113006</v>
      </c>
      <c r="F1062" s="750" t="s">
        <v>1044</v>
      </c>
      <c r="G1062" s="749" t="s">
        <v>628</v>
      </c>
      <c r="H1062" s="749">
        <v>33750</v>
      </c>
      <c r="I1062" s="749">
        <v>33750</v>
      </c>
      <c r="J1062" s="749" t="s">
        <v>1061</v>
      </c>
      <c r="K1062" s="749" t="s">
        <v>1058</v>
      </c>
      <c r="L1062" s="752">
        <v>111.95</v>
      </c>
      <c r="M1062" s="752">
        <v>2</v>
      </c>
      <c r="N1062" s="753">
        <v>223.9</v>
      </c>
    </row>
    <row r="1063" spans="1:14" ht="14.4" customHeight="1" x14ac:dyDescent="0.3">
      <c r="A1063" s="747" t="s">
        <v>579</v>
      </c>
      <c r="B1063" s="748" t="s">
        <v>580</v>
      </c>
      <c r="C1063" s="749" t="s">
        <v>601</v>
      </c>
      <c r="D1063" s="750" t="s">
        <v>602</v>
      </c>
      <c r="E1063" s="751">
        <v>50113006</v>
      </c>
      <c r="F1063" s="750" t="s">
        <v>1044</v>
      </c>
      <c r="G1063" s="749" t="s">
        <v>628</v>
      </c>
      <c r="H1063" s="749">
        <v>33859</v>
      </c>
      <c r="I1063" s="749">
        <v>33859</v>
      </c>
      <c r="J1063" s="749" t="s">
        <v>1062</v>
      </c>
      <c r="K1063" s="749" t="s">
        <v>1046</v>
      </c>
      <c r="L1063" s="752">
        <v>129.97</v>
      </c>
      <c r="M1063" s="752">
        <v>7</v>
      </c>
      <c r="N1063" s="753">
        <v>909.79</v>
      </c>
    </row>
    <row r="1064" spans="1:14" ht="14.4" customHeight="1" x14ac:dyDescent="0.3">
      <c r="A1064" s="747" t="s">
        <v>579</v>
      </c>
      <c r="B1064" s="748" t="s">
        <v>580</v>
      </c>
      <c r="C1064" s="749" t="s">
        <v>601</v>
      </c>
      <c r="D1064" s="750" t="s">
        <v>602</v>
      </c>
      <c r="E1064" s="751">
        <v>50113006</v>
      </c>
      <c r="F1064" s="750" t="s">
        <v>1044</v>
      </c>
      <c r="G1064" s="749" t="s">
        <v>628</v>
      </c>
      <c r="H1064" s="749">
        <v>33858</v>
      </c>
      <c r="I1064" s="749">
        <v>33858</v>
      </c>
      <c r="J1064" s="749" t="s">
        <v>1701</v>
      </c>
      <c r="K1064" s="749" t="s">
        <v>1046</v>
      </c>
      <c r="L1064" s="752">
        <v>129.97</v>
      </c>
      <c r="M1064" s="752">
        <v>3</v>
      </c>
      <c r="N1064" s="753">
        <v>389.91</v>
      </c>
    </row>
    <row r="1065" spans="1:14" ht="14.4" customHeight="1" x14ac:dyDescent="0.3">
      <c r="A1065" s="747" t="s">
        <v>579</v>
      </c>
      <c r="B1065" s="748" t="s">
        <v>580</v>
      </c>
      <c r="C1065" s="749" t="s">
        <v>601</v>
      </c>
      <c r="D1065" s="750" t="s">
        <v>602</v>
      </c>
      <c r="E1065" s="751">
        <v>50113006</v>
      </c>
      <c r="F1065" s="750" t="s">
        <v>1044</v>
      </c>
      <c r="G1065" s="749" t="s">
        <v>628</v>
      </c>
      <c r="H1065" s="749">
        <v>33848</v>
      </c>
      <c r="I1065" s="749">
        <v>33848</v>
      </c>
      <c r="J1065" s="749" t="s">
        <v>1460</v>
      </c>
      <c r="K1065" s="749" t="s">
        <v>1046</v>
      </c>
      <c r="L1065" s="752">
        <v>122.68999999999998</v>
      </c>
      <c r="M1065" s="752">
        <v>2</v>
      </c>
      <c r="N1065" s="753">
        <v>245.37999999999997</v>
      </c>
    </row>
    <row r="1066" spans="1:14" ht="14.4" customHeight="1" x14ac:dyDescent="0.3">
      <c r="A1066" s="747" t="s">
        <v>579</v>
      </c>
      <c r="B1066" s="748" t="s">
        <v>580</v>
      </c>
      <c r="C1066" s="749" t="s">
        <v>601</v>
      </c>
      <c r="D1066" s="750" t="s">
        <v>602</v>
      </c>
      <c r="E1066" s="751">
        <v>50113006</v>
      </c>
      <c r="F1066" s="750" t="s">
        <v>1044</v>
      </c>
      <c r="G1066" s="749" t="s">
        <v>628</v>
      </c>
      <c r="H1066" s="749">
        <v>33857</v>
      </c>
      <c r="I1066" s="749">
        <v>33857</v>
      </c>
      <c r="J1066" s="749" t="s">
        <v>1702</v>
      </c>
      <c r="K1066" s="749" t="s">
        <v>1046</v>
      </c>
      <c r="L1066" s="752">
        <v>129.97000560140569</v>
      </c>
      <c r="M1066" s="752">
        <v>19</v>
      </c>
      <c r="N1066" s="753">
        <v>2469.4301064267083</v>
      </c>
    </row>
    <row r="1067" spans="1:14" ht="14.4" customHeight="1" x14ac:dyDescent="0.3">
      <c r="A1067" s="747" t="s">
        <v>579</v>
      </c>
      <c r="B1067" s="748" t="s">
        <v>580</v>
      </c>
      <c r="C1067" s="749" t="s">
        <v>601</v>
      </c>
      <c r="D1067" s="750" t="s">
        <v>602</v>
      </c>
      <c r="E1067" s="751">
        <v>50113006</v>
      </c>
      <c r="F1067" s="750" t="s">
        <v>1044</v>
      </c>
      <c r="G1067" s="749" t="s">
        <v>628</v>
      </c>
      <c r="H1067" s="749">
        <v>33527</v>
      </c>
      <c r="I1067" s="749">
        <v>33527</v>
      </c>
      <c r="J1067" s="749" t="s">
        <v>1064</v>
      </c>
      <c r="K1067" s="749" t="s">
        <v>1065</v>
      </c>
      <c r="L1067" s="752">
        <v>54.379999999999995</v>
      </c>
      <c r="M1067" s="752">
        <v>10</v>
      </c>
      <c r="N1067" s="753">
        <v>543.79999999999995</v>
      </c>
    </row>
    <row r="1068" spans="1:14" ht="14.4" customHeight="1" x14ac:dyDescent="0.3">
      <c r="A1068" s="747" t="s">
        <v>579</v>
      </c>
      <c r="B1068" s="748" t="s">
        <v>580</v>
      </c>
      <c r="C1068" s="749" t="s">
        <v>601</v>
      </c>
      <c r="D1068" s="750" t="s">
        <v>602</v>
      </c>
      <c r="E1068" s="751">
        <v>50113006</v>
      </c>
      <c r="F1068" s="750" t="s">
        <v>1044</v>
      </c>
      <c r="G1068" s="749" t="s">
        <v>628</v>
      </c>
      <c r="H1068" s="749">
        <v>33677</v>
      </c>
      <c r="I1068" s="749">
        <v>33677</v>
      </c>
      <c r="J1068" s="749" t="s">
        <v>1067</v>
      </c>
      <c r="K1068" s="749" t="s">
        <v>1068</v>
      </c>
      <c r="L1068" s="752">
        <v>275.18812500000001</v>
      </c>
      <c r="M1068" s="752">
        <v>16</v>
      </c>
      <c r="N1068" s="753">
        <v>4403.01</v>
      </c>
    </row>
    <row r="1069" spans="1:14" ht="14.4" customHeight="1" x14ac:dyDescent="0.3">
      <c r="A1069" s="747" t="s">
        <v>579</v>
      </c>
      <c r="B1069" s="748" t="s">
        <v>580</v>
      </c>
      <c r="C1069" s="749" t="s">
        <v>601</v>
      </c>
      <c r="D1069" s="750" t="s">
        <v>602</v>
      </c>
      <c r="E1069" s="751">
        <v>50113006</v>
      </c>
      <c r="F1069" s="750" t="s">
        <v>1044</v>
      </c>
      <c r="G1069" s="749" t="s">
        <v>628</v>
      </c>
      <c r="H1069" s="749">
        <v>133146</v>
      </c>
      <c r="I1069" s="749">
        <v>33530</v>
      </c>
      <c r="J1069" s="749" t="s">
        <v>1069</v>
      </c>
      <c r="K1069" s="749" t="s">
        <v>1070</v>
      </c>
      <c r="L1069" s="752">
        <v>156.49</v>
      </c>
      <c r="M1069" s="752">
        <v>6</v>
      </c>
      <c r="N1069" s="753">
        <v>938.94</v>
      </c>
    </row>
    <row r="1070" spans="1:14" ht="14.4" customHeight="1" x14ac:dyDescent="0.3">
      <c r="A1070" s="747" t="s">
        <v>579</v>
      </c>
      <c r="B1070" s="748" t="s">
        <v>580</v>
      </c>
      <c r="C1070" s="749" t="s">
        <v>601</v>
      </c>
      <c r="D1070" s="750" t="s">
        <v>602</v>
      </c>
      <c r="E1070" s="751">
        <v>50113006</v>
      </c>
      <c r="F1070" s="750" t="s">
        <v>1044</v>
      </c>
      <c r="G1070" s="749" t="s">
        <v>628</v>
      </c>
      <c r="H1070" s="749">
        <v>133220</v>
      </c>
      <c r="I1070" s="749">
        <v>33220</v>
      </c>
      <c r="J1070" s="749" t="s">
        <v>1465</v>
      </c>
      <c r="K1070" s="749" t="s">
        <v>1466</v>
      </c>
      <c r="L1070" s="752">
        <v>197.5449999999999</v>
      </c>
      <c r="M1070" s="752">
        <v>2</v>
      </c>
      <c r="N1070" s="753">
        <v>395.0899999999998</v>
      </c>
    </row>
    <row r="1071" spans="1:14" ht="14.4" customHeight="1" x14ac:dyDescent="0.3">
      <c r="A1071" s="747" t="s">
        <v>579</v>
      </c>
      <c r="B1071" s="748" t="s">
        <v>580</v>
      </c>
      <c r="C1071" s="749" t="s">
        <v>601</v>
      </c>
      <c r="D1071" s="750" t="s">
        <v>602</v>
      </c>
      <c r="E1071" s="751">
        <v>50113008</v>
      </c>
      <c r="F1071" s="750" t="s">
        <v>1071</v>
      </c>
      <c r="G1071" s="749"/>
      <c r="H1071" s="749"/>
      <c r="I1071" s="749">
        <v>138455</v>
      </c>
      <c r="J1071" s="749" t="s">
        <v>1467</v>
      </c>
      <c r="K1071" s="749" t="s">
        <v>1468</v>
      </c>
      <c r="L1071" s="752">
        <v>1287</v>
      </c>
      <c r="M1071" s="752">
        <v>12</v>
      </c>
      <c r="N1071" s="753">
        <v>15444</v>
      </c>
    </row>
    <row r="1072" spans="1:14" ht="14.4" customHeight="1" x14ac:dyDescent="0.3">
      <c r="A1072" s="747" t="s">
        <v>579</v>
      </c>
      <c r="B1072" s="748" t="s">
        <v>580</v>
      </c>
      <c r="C1072" s="749" t="s">
        <v>601</v>
      </c>
      <c r="D1072" s="750" t="s">
        <v>602</v>
      </c>
      <c r="E1072" s="751">
        <v>50113008</v>
      </c>
      <c r="F1072" s="750" t="s">
        <v>1071</v>
      </c>
      <c r="G1072" s="749"/>
      <c r="H1072" s="749"/>
      <c r="I1072" s="749">
        <v>62464</v>
      </c>
      <c r="J1072" s="749" t="s">
        <v>1469</v>
      </c>
      <c r="K1072" s="749" t="s">
        <v>1470</v>
      </c>
      <c r="L1072" s="752">
        <v>9157.759765625</v>
      </c>
      <c r="M1072" s="752">
        <v>2</v>
      </c>
      <c r="N1072" s="753">
        <v>18315.51953125</v>
      </c>
    </row>
    <row r="1073" spans="1:14" ht="14.4" customHeight="1" x14ac:dyDescent="0.3">
      <c r="A1073" s="747" t="s">
        <v>579</v>
      </c>
      <c r="B1073" s="748" t="s">
        <v>580</v>
      </c>
      <c r="C1073" s="749" t="s">
        <v>601</v>
      </c>
      <c r="D1073" s="750" t="s">
        <v>602</v>
      </c>
      <c r="E1073" s="751">
        <v>50113008</v>
      </c>
      <c r="F1073" s="750" t="s">
        <v>1071</v>
      </c>
      <c r="G1073" s="749"/>
      <c r="H1073" s="749"/>
      <c r="I1073" s="749">
        <v>104051</v>
      </c>
      <c r="J1073" s="749" t="s">
        <v>1471</v>
      </c>
      <c r="K1073" s="749" t="s">
        <v>1468</v>
      </c>
      <c r="L1073" s="752">
        <v>1291.4000244140625</v>
      </c>
      <c r="M1073" s="752">
        <v>2</v>
      </c>
      <c r="N1073" s="753">
        <v>2582.800048828125</v>
      </c>
    </row>
    <row r="1074" spans="1:14" ht="14.4" customHeight="1" x14ac:dyDescent="0.3">
      <c r="A1074" s="747" t="s">
        <v>579</v>
      </c>
      <c r="B1074" s="748" t="s">
        <v>580</v>
      </c>
      <c r="C1074" s="749" t="s">
        <v>601</v>
      </c>
      <c r="D1074" s="750" t="s">
        <v>602</v>
      </c>
      <c r="E1074" s="751">
        <v>50113008</v>
      </c>
      <c r="F1074" s="750" t="s">
        <v>1071</v>
      </c>
      <c r="G1074" s="749"/>
      <c r="H1074" s="749"/>
      <c r="I1074" s="749">
        <v>6480</v>
      </c>
      <c r="J1074" s="749" t="s">
        <v>1074</v>
      </c>
      <c r="K1074" s="749" t="s">
        <v>1075</v>
      </c>
      <c r="L1074" s="752">
        <v>4305.3999211237979</v>
      </c>
      <c r="M1074" s="752">
        <v>26</v>
      </c>
      <c r="N1074" s="753">
        <v>111940.39794921875</v>
      </c>
    </row>
    <row r="1075" spans="1:14" ht="14.4" customHeight="1" x14ac:dyDescent="0.3">
      <c r="A1075" s="747" t="s">
        <v>579</v>
      </c>
      <c r="B1075" s="748" t="s">
        <v>580</v>
      </c>
      <c r="C1075" s="749" t="s">
        <v>601</v>
      </c>
      <c r="D1075" s="750" t="s">
        <v>602</v>
      </c>
      <c r="E1075" s="751">
        <v>50113011</v>
      </c>
      <c r="F1075" s="750" t="s">
        <v>1472</v>
      </c>
      <c r="G1075" s="749"/>
      <c r="H1075" s="749"/>
      <c r="I1075" s="749">
        <v>87240</v>
      </c>
      <c r="J1075" s="749" t="s">
        <v>1703</v>
      </c>
      <c r="K1075" s="749" t="s">
        <v>1704</v>
      </c>
      <c r="L1075" s="752">
        <v>8505.3896484375</v>
      </c>
      <c r="M1075" s="752">
        <v>17</v>
      </c>
      <c r="N1075" s="753">
        <v>144591.6240234375</v>
      </c>
    </row>
    <row r="1076" spans="1:14" ht="14.4" customHeight="1" x14ac:dyDescent="0.3">
      <c r="A1076" s="747" t="s">
        <v>579</v>
      </c>
      <c r="B1076" s="748" t="s">
        <v>580</v>
      </c>
      <c r="C1076" s="749" t="s">
        <v>601</v>
      </c>
      <c r="D1076" s="750" t="s">
        <v>602</v>
      </c>
      <c r="E1076" s="751">
        <v>50113011</v>
      </c>
      <c r="F1076" s="750" t="s">
        <v>1472</v>
      </c>
      <c r="G1076" s="749"/>
      <c r="H1076" s="749"/>
      <c r="I1076" s="749">
        <v>87239</v>
      </c>
      <c r="J1076" s="749" t="s">
        <v>1703</v>
      </c>
      <c r="K1076" s="749" t="s">
        <v>1705</v>
      </c>
      <c r="L1076" s="752">
        <v>4252.68994140625</v>
      </c>
      <c r="M1076" s="752">
        <v>3</v>
      </c>
      <c r="N1076" s="753">
        <v>12758.06982421875</v>
      </c>
    </row>
    <row r="1077" spans="1:14" ht="14.4" customHeight="1" x14ac:dyDescent="0.3">
      <c r="A1077" s="747" t="s">
        <v>579</v>
      </c>
      <c r="B1077" s="748" t="s">
        <v>580</v>
      </c>
      <c r="C1077" s="749" t="s">
        <v>601</v>
      </c>
      <c r="D1077" s="750" t="s">
        <v>602</v>
      </c>
      <c r="E1077" s="751">
        <v>50113011</v>
      </c>
      <c r="F1077" s="750" t="s">
        <v>1472</v>
      </c>
      <c r="G1077" s="749"/>
      <c r="H1077" s="749"/>
      <c r="I1077" s="749">
        <v>173181</v>
      </c>
      <c r="J1077" s="749" t="s">
        <v>1473</v>
      </c>
      <c r="K1077" s="749" t="s">
        <v>1474</v>
      </c>
      <c r="L1077" s="752">
        <v>8505.1998697916661</v>
      </c>
      <c r="M1077" s="752">
        <v>3</v>
      </c>
      <c r="N1077" s="753">
        <v>25515.599609375</v>
      </c>
    </row>
    <row r="1078" spans="1:14" ht="14.4" customHeight="1" x14ac:dyDescent="0.3">
      <c r="A1078" s="747" t="s">
        <v>579</v>
      </c>
      <c r="B1078" s="748" t="s">
        <v>580</v>
      </c>
      <c r="C1078" s="749" t="s">
        <v>601</v>
      </c>
      <c r="D1078" s="750" t="s">
        <v>602</v>
      </c>
      <c r="E1078" s="751">
        <v>50113011</v>
      </c>
      <c r="F1078" s="750" t="s">
        <v>1472</v>
      </c>
      <c r="G1078" s="749"/>
      <c r="H1078" s="749"/>
      <c r="I1078" s="749">
        <v>203319</v>
      </c>
      <c r="J1078" s="749" t="s">
        <v>1475</v>
      </c>
      <c r="K1078" s="749" t="s">
        <v>1476</v>
      </c>
      <c r="L1078" s="752">
        <v>4252.60009765625</v>
      </c>
      <c r="M1078" s="752">
        <v>1</v>
      </c>
      <c r="N1078" s="753">
        <v>4252.60009765625</v>
      </c>
    </row>
    <row r="1079" spans="1:14" ht="14.4" customHeight="1" x14ac:dyDescent="0.3">
      <c r="A1079" s="747" t="s">
        <v>579</v>
      </c>
      <c r="B1079" s="748" t="s">
        <v>580</v>
      </c>
      <c r="C1079" s="749" t="s">
        <v>601</v>
      </c>
      <c r="D1079" s="750" t="s">
        <v>602</v>
      </c>
      <c r="E1079" s="751">
        <v>50113013</v>
      </c>
      <c r="F1079" s="750" t="s">
        <v>1076</v>
      </c>
      <c r="G1079" s="749" t="s">
        <v>628</v>
      </c>
      <c r="H1079" s="749">
        <v>194155</v>
      </c>
      <c r="I1079" s="749">
        <v>94155</v>
      </c>
      <c r="J1079" s="749" t="s">
        <v>1077</v>
      </c>
      <c r="K1079" s="749" t="s">
        <v>1078</v>
      </c>
      <c r="L1079" s="752">
        <v>321.56478947368413</v>
      </c>
      <c r="M1079" s="752">
        <v>19.000000000000004</v>
      </c>
      <c r="N1079" s="753">
        <v>6109.7309999999998</v>
      </c>
    </row>
    <row r="1080" spans="1:14" ht="14.4" customHeight="1" x14ac:dyDescent="0.3">
      <c r="A1080" s="747" t="s">
        <v>579</v>
      </c>
      <c r="B1080" s="748" t="s">
        <v>580</v>
      </c>
      <c r="C1080" s="749" t="s">
        <v>601</v>
      </c>
      <c r="D1080" s="750" t="s">
        <v>602</v>
      </c>
      <c r="E1080" s="751">
        <v>50113013</v>
      </c>
      <c r="F1080" s="750" t="s">
        <v>1076</v>
      </c>
      <c r="G1080" s="749" t="s">
        <v>628</v>
      </c>
      <c r="H1080" s="749">
        <v>195147</v>
      </c>
      <c r="I1080" s="749">
        <v>195147</v>
      </c>
      <c r="J1080" s="749" t="s">
        <v>1079</v>
      </c>
      <c r="K1080" s="749" t="s">
        <v>1080</v>
      </c>
      <c r="L1080" s="752">
        <v>563.89</v>
      </c>
      <c r="M1080" s="752">
        <v>4.5</v>
      </c>
      <c r="N1080" s="753">
        <v>2537.5050000000001</v>
      </c>
    </row>
    <row r="1081" spans="1:14" ht="14.4" customHeight="1" x14ac:dyDescent="0.3">
      <c r="A1081" s="747" t="s">
        <v>579</v>
      </c>
      <c r="B1081" s="748" t="s">
        <v>580</v>
      </c>
      <c r="C1081" s="749" t="s">
        <v>601</v>
      </c>
      <c r="D1081" s="750" t="s">
        <v>602</v>
      </c>
      <c r="E1081" s="751">
        <v>50113013</v>
      </c>
      <c r="F1081" s="750" t="s">
        <v>1076</v>
      </c>
      <c r="G1081" s="749" t="s">
        <v>628</v>
      </c>
      <c r="H1081" s="749">
        <v>185525</v>
      </c>
      <c r="I1081" s="749">
        <v>85525</v>
      </c>
      <c r="J1081" s="749" t="s">
        <v>1081</v>
      </c>
      <c r="K1081" s="749" t="s">
        <v>1082</v>
      </c>
      <c r="L1081" s="752">
        <v>111.32000000000001</v>
      </c>
      <c r="M1081" s="752">
        <v>15</v>
      </c>
      <c r="N1081" s="753">
        <v>1669.8000000000002</v>
      </c>
    </row>
    <row r="1082" spans="1:14" ht="14.4" customHeight="1" x14ac:dyDescent="0.3">
      <c r="A1082" s="747" t="s">
        <v>579</v>
      </c>
      <c r="B1082" s="748" t="s">
        <v>580</v>
      </c>
      <c r="C1082" s="749" t="s">
        <v>601</v>
      </c>
      <c r="D1082" s="750" t="s">
        <v>602</v>
      </c>
      <c r="E1082" s="751">
        <v>50113013</v>
      </c>
      <c r="F1082" s="750" t="s">
        <v>1076</v>
      </c>
      <c r="G1082" s="749" t="s">
        <v>628</v>
      </c>
      <c r="H1082" s="749">
        <v>203097</v>
      </c>
      <c r="I1082" s="749">
        <v>203097</v>
      </c>
      <c r="J1082" s="749" t="s">
        <v>1083</v>
      </c>
      <c r="K1082" s="749" t="s">
        <v>1084</v>
      </c>
      <c r="L1082" s="752">
        <v>167.56</v>
      </c>
      <c r="M1082" s="752">
        <v>5</v>
      </c>
      <c r="N1082" s="753">
        <v>837.8</v>
      </c>
    </row>
    <row r="1083" spans="1:14" ht="14.4" customHeight="1" x14ac:dyDescent="0.3">
      <c r="A1083" s="747" t="s">
        <v>579</v>
      </c>
      <c r="B1083" s="748" t="s">
        <v>580</v>
      </c>
      <c r="C1083" s="749" t="s">
        <v>601</v>
      </c>
      <c r="D1083" s="750" t="s">
        <v>602</v>
      </c>
      <c r="E1083" s="751">
        <v>50113013</v>
      </c>
      <c r="F1083" s="750" t="s">
        <v>1076</v>
      </c>
      <c r="G1083" s="749" t="s">
        <v>617</v>
      </c>
      <c r="H1083" s="749">
        <v>172972</v>
      </c>
      <c r="I1083" s="749">
        <v>72972</v>
      </c>
      <c r="J1083" s="749" t="s">
        <v>1085</v>
      </c>
      <c r="K1083" s="749" t="s">
        <v>1086</v>
      </c>
      <c r="L1083" s="752">
        <v>181.61296798697754</v>
      </c>
      <c r="M1083" s="752">
        <v>368.59999999999991</v>
      </c>
      <c r="N1083" s="753">
        <v>66942.539999999906</v>
      </c>
    </row>
    <row r="1084" spans="1:14" ht="14.4" customHeight="1" x14ac:dyDescent="0.3">
      <c r="A1084" s="747" t="s">
        <v>579</v>
      </c>
      <c r="B1084" s="748" t="s">
        <v>580</v>
      </c>
      <c r="C1084" s="749" t="s">
        <v>601</v>
      </c>
      <c r="D1084" s="750" t="s">
        <v>602</v>
      </c>
      <c r="E1084" s="751">
        <v>50113013</v>
      </c>
      <c r="F1084" s="750" t="s">
        <v>1076</v>
      </c>
      <c r="G1084" s="749" t="s">
        <v>628</v>
      </c>
      <c r="H1084" s="749">
        <v>105951</v>
      </c>
      <c r="I1084" s="749">
        <v>5951</v>
      </c>
      <c r="J1084" s="749" t="s">
        <v>1087</v>
      </c>
      <c r="K1084" s="749" t="s">
        <v>1088</v>
      </c>
      <c r="L1084" s="752">
        <v>113.79999999999998</v>
      </c>
      <c r="M1084" s="752">
        <v>2</v>
      </c>
      <c r="N1084" s="753">
        <v>227.59999999999997</v>
      </c>
    </row>
    <row r="1085" spans="1:14" ht="14.4" customHeight="1" x14ac:dyDescent="0.3">
      <c r="A1085" s="747" t="s">
        <v>579</v>
      </c>
      <c r="B1085" s="748" t="s">
        <v>580</v>
      </c>
      <c r="C1085" s="749" t="s">
        <v>601</v>
      </c>
      <c r="D1085" s="750" t="s">
        <v>602</v>
      </c>
      <c r="E1085" s="751">
        <v>50113013</v>
      </c>
      <c r="F1085" s="750" t="s">
        <v>1076</v>
      </c>
      <c r="G1085" s="749" t="s">
        <v>628</v>
      </c>
      <c r="H1085" s="749">
        <v>183817</v>
      </c>
      <c r="I1085" s="749">
        <v>183817</v>
      </c>
      <c r="J1085" s="749" t="s">
        <v>1089</v>
      </c>
      <c r="K1085" s="749" t="s">
        <v>1090</v>
      </c>
      <c r="L1085" s="752">
        <v>933.67469387755114</v>
      </c>
      <c r="M1085" s="752">
        <v>14.7</v>
      </c>
      <c r="N1085" s="753">
        <v>13725.018000000002</v>
      </c>
    </row>
    <row r="1086" spans="1:14" ht="14.4" customHeight="1" x14ac:dyDescent="0.3">
      <c r="A1086" s="747" t="s">
        <v>579</v>
      </c>
      <c r="B1086" s="748" t="s">
        <v>580</v>
      </c>
      <c r="C1086" s="749" t="s">
        <v>601</v>
      </c>
      <c r="D1086" s="750" t="s">
        <v>602</v>
      </c>
      <c r="E1086" s="751">
        <v>50113013</v>
      </c>
      <c r="F1086" s="750" t="s">
        <v>1076</v>
      </c>
      <c r="G1086" s="749" t="s">
        <v>628</v>
      </c>
      <c r="H1086" s="749">
        <v>183812</v>
      </c>
      <c r="I1086" s="749">
        <v>183812</v>
      </c>
      <c r="J1086" s="749" t="s">
        <v>1706</v>
      </c>
      <c r="K1086" s="749" t="s">
        <v>1707</v>
      </c>
      <c r="L1086" s="752">
        <v>591.95625000000007</v>
      </c>
      <c r="M1086" s="752">
        <v>1.6</v>
      </c>
      <c r="N1086" s="753">
        <v>947.13000000000011</v>
      </c>
    </row>
    <row r="1087" spans="1:14" ht="14.4" customHeight="1" x14ac:dyDescent="0.3">
      <c r="A1087" s="747" t="s">
        <v>579</v>
      </c>
      <c r="B1087" s="748" t="s">
        <v>580</v>
      </c>
      <c r="C1087" s="749" t="s">
        <v>601</v>
      </c>
      <c r="D1087" s="750" t="s">
        <v>602</v>
      </c>
      <c r="E1087" s="751">
        <v>50113013</v>
      </c>
      <c r="F1087" s="750" t="s">
        <v>1076</v>
      </c>
      <c r="G1087" s="749" t="s">
        <v>617</v>
      </c>
      <c r="H1087" s="749">
        <v>164831</v>
      </c>
      <c r="I1087" s="749">
        <v>64831</v>
      </c>
      <c r="J1087" s="749" t="s">
        <v>1091</v>
      </c>
      <c r="K1087" s="749" t="s">
        <v>1092</v>
      </c>
      <c r="L1087" s="752">
        <v>198.88</v>
      </c>
      <c r="M1087" s="752">
        <v>2.5</v>
      </c>
      <c r="N1087" s="753">
        <v>497.2</v>
      </c>
    </row>
    <row r="1088" spans="1:14" ht="14.4" customHeight="1" x14ac:dyDescent="0.3">
      <c r="A1088" s="747" t="s">
        <v>579</v>
      </c>
      <c r="B1088" s="748" t="s">
        <v>580</v>
      </c>
      <c r="C1088" s="749" t="s">
        <v>601</v>
      </c>
      <c r="D1088" s="750" t="s">
        <v>602</v>
      </c>
      <c r="E1088" s="751">
        <v>50113013</v>
      </c>
      <c r="F1088" s="750" t="s">
        <v>1076</v>
      </c>
      <c r="G1088" s="749" t="s">
        <v>617</v>
      </c>
      <c r="H1088" s="749">
        <v>183926</v>
      </c>
      <c r="I1088" s="749">
        <v>183926</v>
      </c>
      <c r="J1088" s="749" t="s">
        <v>1093</v>
      </c>
      <c r="K1088" s="749" t="s">
        <v>1090</v>
      </c>
      <c r="L1088" s="752">
        <v>143.63485714285716</v>
      </c>
      <c r="M1088" s="752">
        <v>3.4999999999999996</v>
      </c>
      <c r="N1088" s="753">
        <v>502.72200000000004</v>
      </c>
    </row>
    <row r="1089" spans="1:14" ht="14.4" customHeight="1" x14ac:dyDescent="0.3">
      <c r="A1089" s="747" t="s">
        <v>579</v>
      </c>
      <c r="B1089" s="748" t="s">
        <v>580</v>
      </c>
      <c r="C1089" s="749" t="s">
        <v>601</v>
      </c>
      <c r="D1089" s="750" t="s">
        <v>602</v>
      </c>
      <c r="E1089" s="751">
        <v>50113013</v>
      </c>
      <c r="F1089" s="750" t="s">
        <v>1076</v>
      </c>
      <c r="G1089" s="749" t="s">
        <v>617</v>
      </c>
      <c r="H1089" s="749">
        <v>206609</v>
      </c>
      <c r="I1089" s="749">
        <v>206609</v>
      </c>
      <c r="J1089" s="749" t="s">
        <v>1708</v>
      </c>
      <c r="K1089" s="749" t="s">
        <v>1709</v>
      </c>
      <c r="L1089" s="752">
        <v>246.83999999999995</v>
      </c>
      <c r="M1089" s="752">
        <v>1.3</v>
      </c>
      <c r="N1089" s="753">
        <v>320.89199999999994</v>
      </c>
    </row>
    <row r="1090" spans="1:14" ht="14.4" customHeight="1" x14ac:dyDescent="0.3">
      <c r="A1090" s="747" t="s">
        <v>579</v>
      </c>
      <c r="B1090" s="748" t="s">
        <v>580</v>
      </c>
      <c r="C1090" s="749" t="s">
        <v>601</v>
      </c>
      <c r="D1090" s="750" t="s">
        <v>602</v>
      </c>
      <c r="E1090" s="751">
        <v>50113013</v>
      </c>
      <c r="F1090" s="750" t="s">
        <v>1076</v>
      </c>
      <c r="G1090" s="749" t="s">
        <v>617</v>
      </c>
      <c r="H1090" s="749">
        <v>162187</v>
      </c>
      <c r="I1090" s="749">
        <v>162187</v>
      </c>
      <c r="J1090" s="749" t="s">
        <v>1110</v>
      </c>
      <c r="K1090" s="749" t="s">
        <v>1111</v>
      </c>
      <c r="L1090" s="752">
        <v>285.99999999999994</v>
      </c>
      <c r="M1090" s="752">
        <v>29.7</v>
      </c>
      <c r="N1090" s="753">
        <v>8494.1999999999989</v>
      </c>
    </row>
    <row r="1091" spans="1:14" ht="14.4" customHeight="1" x14ac:dyDescent="0.3">
      <c r="A1091" s="747" t="s">
        <v>579</v>
      </c>
      <c r="B1091" s="748" t="s">
        <v>580</v>
      </c>
      <c r="C1091" s="749" t="s">
        <v>601</v>
      </c>
      <c r="D1091" s="750" t="s">
        <v>602</v>
      </c>
      <c r="E1091" s="751">
        <v>50113013</v>
      </c>
      <c r="F1091" s="750" t="s">
        <v>1076</v>
      </c>
      <c r="G1091" s="749" t="s">
        <v>628</v>
      </c>
      <c r="H1091" s="749">
        <v>849655</v>
      </c>
      <c r="I1091" s="749">
        <v>129836</v>
      </c>
      <c r="J1091" s="749" t="s">
        <v>1112</v>
      </c>
      <c r="K1091" s="749" t="s">
        <v>1113</v>
      </c>
      <c r="L1091" s="752">
        <v>263.09059405940593</v>
      </c>
      <c r="M1091" s="752">
        <v>20.200000000000003</v>
      </c>
      <c r="N1091" s="753">
        <v>5314.43</v>
      </c>
    </row>
    <row r="1092" spans="1:14" ht="14.4" customHeight="1" x14ac:dyDescent="0.3">
      <c r="A1092" s="747" t="s">
        <v>579</v>
      </c>
      <c r="B1092" s="748" t="s">
        <v>580</v>
      </c>
      <c r="C1092" s="749" t="s">
        <v>601</v>
      </c>
      <c r="D1092" s="750" t="s">
        <v>602</v>
      </c>
      <c r="E1092" s="751">
        <v>50113013</v>
      </c>
      <c r="F1092" s="750" t="s">
        <v>1076</v>
      </c>
      <c r="G1092" s="749" t="s">
        <v>628</v>
      </c>
      <c r="H1092" s="749">
        <v>849887</v>
      </c>
      <c r="I1092" s="749">
        <v>129834</v>
      </c>
      <c r="J1092" s="749" t="s">
        <v>1485</v>
      </c>
      <c r="K1092" s="749" t="s">
        <v>581</v>
      </c>
      <c r="L1092" s="752">
        <v>154.41847826086956</v>
      </c>
      <c r="M1092" s="752">
        <v>9.1999999999999993</v>
      </c>
      <c r="N1092" s="753">
        <v>1420.6499999999999</v>
      </c>
    </row>
    <row r="1093" spans="1:14" ht="14.4" customHeight="1" x14ac:dyDescent="0.3">
      <c r="A1093" s="747" t="s">
        <v>579</v>
      </c>
      <c r="B1093" s="748" t="s">
        <v>580</v>
      </c>
      <c r="C1093" s="749" t="s">
        <v>601</v>
      </c>
      <c r="D1093" s="750" t="s">
        <v>602</v>
      </c>
      <c r="E1093" s="751">
        <v>50113013</v>
      </c>
      <c r="F1093" s="750" t="s">
        <v>1076</v>
      </c>
      <c r="G1093" s="749" t="s">
        <v>617</v>
      </c>
      <c r="H1093" s="749">
        <v>120605</v>
      </c>
      <c r="I1093" s="749">
        <v>20605</v>
      </c>
      <c r="J1093" s="749" t="s">
        <v>1114</v>
      </c>
      <c r="K1093" s="749" t="s">
        <v>1115</v>
      </c>
      <c r="L1093" s="752">
        <v>597.74</v>
      </c>
      <c r="M1093" s="752">
        <v>1</v>
      </c>
      <c r="N1093" s="753">
        <v>597.74</v>
      </c>
    </row>
    <row r="1094" spans="1:14" ht="14.4" customHeight="1" x14ac:dyDescent="0.3">
      <c r="A1094" s="747" t="s">
        <v>579</v>
      </c>
      <c r="B1094" s="748" t="s">
        <v>580</v>
      </c>
      <c r="C1094" s="749" t="s">
        <v>601</v>
      </c>
      <c r="D1094" s="750" t="s">
        <v>602</v>
      </c>
      <c r="E1094" s="751">
        <v>50113013</v>
      </c>
      <c r="F1094" s="750" t="s">
        <v>1076</v>
      </c>
      <c r="G1094" s="749" t="s">
        <v>617</v>
      </c>
      <c r="H1094" s="749">
        <v>844576</v>
      </c>
      <c r="I1094" s="749">
        <v>100339</v>
      </c>
      <c r="J1094" s="749" t="s">
        <v>1488</v>
      </c>
      <c r="K1094" s="749" t="s">
        <v>1489</v>
      </c>
      <c r="L1094" s="752">
        <v>97.61</v>
      </c>
      <c r="M1094" s="752">
        <v>1</v>
      </c>
      <c r="N1094" s="753">
        <v>97.61</v>
      </c>
    </row>
    <row r="1095" spans="1:14" ht="14.4" customHeight="1" x14ac:dyDescent="0.3">
      <c r="A1095" s="747" t="s">
        <v>579</v>
      </c>
      <c r="B1095" s="748" t="s">
        <v>580</v>
      </c>
      <c r="C1095" s="749" t="s">
        <v>601</v>
      </c>
      <c r="D1095" s="750" t="s">
        <v>602</v>
      </c>
      <c r="E1095" s="751">
        <v>50113013</v>
      </c>
      <c r="F1095" s="750" t="s">
        <v>1076</v>
      </c>
      <c r="G1095" s="749" t="s">
        <v>617</v>
      </c>
      <c r="H1095" s="749">
        <v>102427</v>
      </c>
      <c r="I1095" s="749">
        <v>2427</v>
      </c>
      <c r="J1095" s="749" t="s">
        <v>1710</v>
      </c>
      <c r="K1095" s="749" t="s">
        <v>1559</v>
      </c>
      <c r="L1095" s="752">
        <v>25.569999999999997</v>
      </c>
      <c r="M1095" s="752">
        <v>6</v>
      </c>
      <c r="N1095" s="753">
        <v>153.41999999999999</v>
      </c>
    </row>
    <row r="1096" spans="1:14" ht="14.4" customHeight="1" x14ac:dyDescent="0.3">
      <c r="A1096" s="747" t="s">
        <v>579</v>
      </c>
      <c r="B1096" s="748" t="s">
        <v>580</v>
      </c>
      <c r="C1096" s="749" t="s">
        <v>601</v>
      </c>
      <c r="D1096" s="750" t="s">
        <v>602</v>
      </c>
      <c r="E1096" s="751">
        <v>50113013</v>
      </c>
      <c r="F1096" s="750" t="s">
        <v>1076</v>
      </c>
      <c r="G1096" s="749" t="s">
        <v>617</v>
      </c>
      <c r="H1096" s="749">
        <v>207280</v>
      </c>
      <c r="I1096" s="749">
        <v>207280</v>
      </c>
      <c r="J1096" s="749" t="s">
        <v>1119</v>
      </c>
      <c r="K1096" s="749" t="s">
        <v>1120</v>
      </c>
      <c r="L1096" s="752">
        <v>89.61</v>
      </c>
      <c r="M1096" s="752">
        <v>1</v>
      </c>
      <c r="N1096" s="753">
        <v>89.61</v>
      </c>
    </row>
    <row r="1097" spans="1:14" ht="14.4" customHeight="1" x14ac:dyDescent="0.3">
      <c r="A1097" s="747" t="s">
        <v>579</v>
      </c>
      <c r="B1097" s="748" t="s">
        <v>580</v>
      </c>
      <c r="C1097" s="749" t="s">
        <v>601</v>
      </c>
      <c r="D1097" s="750" t="s">
        <v>602</v>
      </c>
      <c r="E1097" s="751">
        <v>50113013</v>
      </c>
      <c r="F1097" s="750" t="s">
        <v>1076</v>
      </c>
      <c r="G1097" s="749" t="s">
        <v>617</v>
      </c>
      <c r="H1097" s="749">
        <v>847476</v>
      </c>
      <c r="I1097" s="749">
        <v>112782</v>
      </c>
      <c r="J1097" s="749" t="s">
        <v>1123</v>
      </c>
      <c r="K1097" s="749" t="s">
        <v>1124</v>
      </c>
      <c r="L1097" s="752">
        <v>672.41967940552081</v>
      </c>
      <c r="M1097" s="752">
        <v>23.549999999999976</v>
      </c>
      <c r="N1097" s="753">
        <v>15835.48345</v>
      </c>
    </row>
    <row r="1098" spans="1:14" ht="14.4" customHeight="1" x14ac:dyDescent="0.3">
      <c r="A1098" s="747" t="s">
        <v>579</v>
      </c>
      <c r="B1098" s="748" t="s">
        <v>580</v>
      </c>
      <c r="C1098" s="749" t="s">
        <v>601</v>
      </c>
      <c r="D1098" s="750" t="s">
        <v>602</v>
      </c>
      <c r="E1098" s="751">
        <v>50113013</v>
      </c>
      <c r="F1098" s="750" t="s">
        <v>1076</v>
      </c>
      <c r="G1098" s="749" t="s">
        <v>617</v>
      </c>
      <c r="H1098" s="749">
        <v>96414</v>
      </c>
      <c r="I1098" s="749">
        <v>96414</v>
      </c>
      <c r="J1098" s="749" t="s">
        <v>1125</v>
      </c>
      <c r="K1098" s="749" t="s">
        <v>1126</v>
      </c>
      <c r="L1098" s="752">
        <v>57.989999999999995</v>
      </c>
      <c r="M1098" s="752">
        <v>2.6</v>
      </c>
      <c r="N1098" s="753">
        <v>150.774</v>
      </c>
    </row>
    <row r="1099" spans="1:14" ht="14.4" customHeight="1" x14ac:dyDescent="0.3">
      <c r="A1099" s="747" t="s">
        <v>579</v>
      </c>
      <c r="B1099" s="748" t="s">
        <v>580</v>
      </c>
      <c r="C1099" s="749" t="s">
        <v>601</v>
      </c>
      <c r="D1099" s="750" t="s">
        <v>602</v>
      </c>
      <c r="E1099" s="751">
        <v>50113013</v>
      </c>
      <c r="F1099" s="750" t="s">
        <v>1076</v>
      </c>
      <c r="G1099" s="749" t="s">
        <v>617</v>
      </c>
      <c r="H1099" s="749">
        <v>216199</v>
      </c>
      <c r="I1099" s="749">
        <v>216199</v>
      </c>
      <c r="J1099" s="749" t="s">
        <v>1127</v>
      </c>
      <c r="K1099" s="749" t="s">
        <v>1128</v>
      </c>
      <c r="L1099" s="752">
        <v>99.91</v>
      </c>
      <c r="M1099" s="752">
        <v>2</v>
      </c>
      <c r="N1099" s="753">
        <v>199.82</v>
      </c>
    </row>
    <row r="1100" spans="1:14" ht="14.4" customHeight="1" x14ac:dyDescent="0.3">
      <c r="A1100" s="747" t="s">
        <v>579</v>
      </c>
      <c r="B1100" s="748" t="s">
        <v>580</v>
      </c>
      <c r="C1100" s="749" t="s">
        <v>601</v>
      </c>
      <c r="D1100" s="750" t="s">
        <v>602</v>
      </c>
      <c r="E1100" s="751">
        <v>50113013</v>
      </c>
      <c r="F1100" s="750" t="s">
        <v>1076</v>
      </c>
      <c r="G1100" s="749" t="s">
        <v>617</v>
      </c>
      <c r="H1100" s="749">
        <v>216183</v>
      </c>
      <c r="I1100" s="749">
        <v>216183</v>
      </c>
      <c r="J1100" s="749" t="s">
        <v>1129</v>
      </c>
      <c r="K1100" s="749" t="s">
        <v>1130</v>
      </c>
      <c r="L1100" s="752">
        <v>251.16</v>
      </c>
      <c r="M1100" s="752">
        <v>10</v>
      </c>
      <c r="N1100" s="753">
        <v>2511.6</v>
      </c>
    </row>
    <row r="1101" spans="1:14" ht="14.4" customHeight="1" x14ac:dyDescent="0.3">
      <c r="A1101" s="747" t="s">
        <v>579</v>
      </c>
      <c r="B1101" s="748" t="s">
        <v>580</v>
      </c>
      <c r="C1101" s="749" t="s">
        <v>601</v>
      </c>
      <c r="D1101" s="750" t="s">
        <v>602</v>
      </c>
      <c r="E1101" s="751">
        <v>50113013</v>
      </c>
      <c r="F1101" s="750" t="s">
        <v>1076</v>
      </c>
      <c r="G1101" s="749" t="s">
        <v>581</v>
      </c>
      <c r="H1101" s="749">
        <v>156835</v>
      </c>
      <c r="I1101" s="749">
        <v>156835</v>
      </c>
      <c r="J1101" s="749" t="s">
        <v>1498</v>
      </c>
      <c r="K1101" s="749" t="s">
        <v>1499</v>
      </c>
      <c r="L1101" s="752">
        <v>1116.5</v>
      </c>
      <c r="M1101" s="752">
        <v>2</v>
      </c>
      <c r="N1101" s="753">
        <v>2233</v>
      </c>
    </row>
    <row r="1102" spans="1:14" ht="14.4" customHeight="1" x14ac:dyDescent="0.3">
      <c r="A1102" s="747" t="s">
        <v>579</v>
      </c>
      <c r="B1102" s="748" t="s">
        <v>580</v>
      </c>
      <c r="C1102" s="749" t="s">
        <v>601</v>
      </c>
      <c r="D1102" s="750" t="s">
        <v>602</v>
      </c>
      <c r="E1102" s="751">
        <v>50113013</v>
      </c>
      <c r="F1102" s="750" t="s">
        <v>1076</v>
      </c>
      <c r="G1102" s="749" t="s">
        <v>628</v>
      </c>
      <c r="H1102" s="749">
        <v>111592</v>
      </c>
      <c r="I1102" s="749">
        <v>11592</v>
      </c>
      <c r="J1102" s="749" t="s">
        <v>1500</v>
      </c>
      <c r="K1102" s="749" t="s">
        <v>1501</v>
      </c>
      <c r="L1102" s="752">
        <v>384.73</v>
      </c>
      <c r="M1102" s="752">
        <v>1.5</v>
      </c>
      <c r="N1102" s="753">
        <v>577.09500000000003</v>
      </c>
    </row>
    <row r="1103" spans="1:14" ht="14.4" customHeight="1" x14ac:dyDescent="0.3">
      <c r="A1103" s="747" t="s">
        <v>579</v>
      </c>
      <c r="B1103" s="748" t="s">
        <v>580</v>
      </c>
      <c r="C1103" s="749" t="s">
        <v>601</v>
      </c>
      <c r="D1103" s="750" t="s">
        <v>602</v>
      </c>
      <c r="E1103" s="751">
        <v>50113013</v>
      </c>
      <c r="F1103" s="750" t="s">
        <v>1076</v>
      </c>
      <c r="G1103" s="749" t="s">
        <v>628</v>
      </c>
      <c r="H1103" s="749">
        <v>197000</v>
      </c>
      <c r="I1103" s="749">
        <v>97000</v>
      </c>
      <c r="J1103" s="749" t="s">
        <v>1131</v>
      </c>
      <c r="K1103" s="749" t="s">
        <v>1132</v>
      </c>
      <c r="L1103" s="752">
        <v>22.823292418772567</v>
      </c>
      <c r="M1103" s="752">
        <v>1385</v>
      </c>
      <c r="N1103" s="753">
        <v>31610.260000000006</v>
      </c>
    </row>
    <row r="1104" spans="1:14" ht="14.4" customHeight="1" x14ac:dyDescent="0.3">
      <c r="A1104" s="747" t="s">
        <v>579</v>
      </c>
      <c r="B1104" s="748" t="s">
        <v>580</v>
      </c>
      <c r="C1104" s="749" t="s">
        <v>601</v>
      </c>
      <c r="D1104" s="750" t="s">
        <v>602</v>
      </c>
      <c r="E1104" s="751">
        <v>50113013</v>
      </c>
      <c r="F1104" s="750" t="s">
        <v>1076</v>
      </c>
      <c r="G1104" s="749" t="s">
        <v>617</v>
      </c>
      <c r="H1104" s="749">
        <v>202740</v>
      </c>
      <c r="I1104" s="749">
        <v>202740</v>
      </c>
      <c r="J1104" s="749" t="s">
        <v>1502</v>
      </c>
      <c r="K1104" s="749" t="s">
        <v>1503</v>
      </c>
      <c r="L1104" s="752">
        <v>391.1400000000001</v>
      </c>
      <c r="M1104" s="752">
        <v>1</v>
      </c>
      <c r="N1104" s="753">
        <v>391.1400000000001</v>
      </c>
    </row>
    <row r="1105" spans="1:14" ht="14.4" customHeight="1" x14ac:dyDescent="0.3">
      <c r="A1105" s="747" t="s">
        <v>579</v>
      </c>
      <c r="B1105" s="748" t="s">
        <v>580</v>
      </c>
      <c r="C1105" s="749" t="s">
        <v>601</v>
      </c>
      <c r="D1105" s="750" t="s">
        <v>602</v>
      </c>
      <c r="E1105" s="751">
        <v>50113013</v>
      </c>
      <c r="F1105" s="750" t="s">
        <v>1076</v>
      </c>
      <c r="G1105" s="749" t="s">
        <v>617</v>
      </c>
      <c r="H1105" s="749">
        <v>207636</v>
      </c>
      <c r="I1105" s="749">
        <v>207636</v>
      </c>
      <c r="J1105" s="749" t="s">
        <v>1711</v>
      </c>
      <c r="K1105" s="749" t="s">
        <v>1712</v>
      </c>
      <c r="L1105" s="752">
        <v>1663.12</v>
      </c>
      <c r="M1105" s="752">
        <v>0.3</v>
      </c>
      <c r="N1105" s="753">
        <v>498.93599999999992</v>
      </c>
    </row>
    <row r="1106" spans="1:14" ht="14.4" customHeight="1" x14ac:dyDescent="0.3">
      <c r="A1106" s="747" t="s">
        <v>579</v>
      </c>
      <c r="B1106" s="748" t="s">
        <v>580</v>
      </c>
      <c r="C1106" s="749" t="s">
        <v>601</v>
      </c>
      <c r="D1106" s="750" t="s">
        <v>602</v>
      </c>
      <c r="E1106" s="751">
        <v>50113013</v>
      </c>
      <c r="F1106" s="750" t="s">
        <v>1076</v>
      </c>
      <c r="G1106" s="749" t="s">
        <v>617</v>
      </c>
      <c r="H1106" s="749">
        <v>207116</v>
      </c>
      <c r="I1106" s="749">
        <v>207116</v>
      </c>
      <c r="J1106" s="749" t="s">
        <v>1713</v>
      </c>
      <c r="K1106" s="749" t="s">
        <v>1714</v>
      </c>
      <c r="L1106" s="752">
        <v>419.52</v>
      </c>
      <c r="M1106" s="752">
        <v>1.5</v>
      </c>
      <c r="N1106" s="753">
        <v>629.28</v>
      </c>
    </row>
    <row r="1107" spans="1:14" ht="14.4" customHeight="1" x14ac:dyDescent="0.3">
      <c r="A1107" s="747" t="s">
        <v>579</v>
      </c>
      <c r="B1107" s="748" t="s">
        <v>580</v>
      </c>
      <c r="C1107" s="749" t="s">
        <v>601</v>
      </c>
      <c r="D1107" s="750" t="s">
        <v>602</v>
      </c>
      <c r="E1107" s="751">
        <v>50113013</v>
      </c>
      <c r="F1107" s="750" t="s">
        <v>1076</v>
      </c>
      <c r="G1107" s="749" t="s">
        <v>617</v>
      </c>
      <c r="H1107" s="749">
        <v>141515</v>
      </c>
      <c r="I1107" s="749">
        <v>41515</v>
      </c>
      <c r="J1107" s="749" t="s">
        <v>1715</v>
      </c>
      <c r="K1107" s="749" t="s">
        <v>1716</v>
      </c>
      <c r="L1107" s="752">
        <v>103.06</v>
      </c>
      <c r="M1107" s="752">
        <v>1</v>
      </c>
      <c r="N1107" s="753">
        <v>103.06</v>
      </c>
    </row>
    <row r="1108" spans="1:14" ht="14.4" customHeight="1" x14ac:dyDescent="0.3">
      <c r="A1108" s="747" t="s">
        <v>579</v>
      </c>
      <c r="B1108" s="748" t="s">
        <v>580</v>
      </c>
      <c r="C1108" s="749" t="s">
        <v>601</v>
      </c>
      <c r="D1108" s="750" t="s">
        <v>602</v>
      </c>
      <c r="E1108" s="751">
        <v>50113013</v>
      </c>
      <c r="F1108" s="750" t="s">
        <v>1076</v>
      </c>
      <c r="G1108" s="749" t="s">
        <v>628</v>
      </c>
      <c r="H1108" s="749">
        <v>113453</v>
      </c>
      <c r="I1108" s="749">
        <v>113453</v>
      </c>
      <c r="J1108" s="749" t="s">
        <v>1135</v>
      </c>
      <c r="K1108" s="749" t="s">
        <v>1136</v>
      </c>
      <c r="L1108" s="752">
        <v>459.84207650273208</v>
      </c>
      <c r="M1108" s="752">
        <v>109.80000000000005</v>
      </c>
      <c r="N1108" s="753">
        <v>50490.660000000011</v>
      </c>
    </row>
    <row r="1109" spans="1:14" ht="14.4" customHeight="1" x14ac:dyDescent="0.3">
      <c r="A1109" s="747" t="s">
        <v>579</v>
      </c>
      <c r="B1109" s="748" t="s">
        <v>580</v>
      </c>
      <c r="C1109" s="749" t="s">
        <v>601</v>
      </c>
      <c r="D1109" s="750" t="s">
        <v>602</v>
      </c>
      <c r="E1109" s="751">
        <v>50113013</v>
      </c>
      <c r="F1109" s="750" t="s">
        <v>1076</v>
      </c>
      <c r="G1109" s="749" t="s">
        <v>581</v>
      </c>
      <c r="H1109" s="749">
        <v>141263</v>
      </c>
      <c r="I1109" s="749">
        <v>141263</v>
      </c>
      <c r="J1109" s="749" t="s">
        <v>1137</v>
      </c>
      <c r="K1109" s="749" t="s">
        <v>1138</v>
      </c>
      <c r="L1109" s="752">
        <v>156.70999999999998</v>
      </c>
      <c r="M1109" s="752">
        <v>20</v>
      </c>
      <c r="N1109" s="753">
        <v>3134.2</v>
      </c>
    </row>
    <row r="1110" spans="1:14" ht="14.4" customHeight="1" x14ac:dyDescent="0.3">
      <c r="A1110" s="747" t="s">
        <v>579</v>
      </c>
      <c r="B1110" s="748" t="s">
        <v>580</v>
      </c>
      <c r="C1110" s="749" t="s">
        <v>601</v>
      </c>
      <c r="D1110" s="750" t="s">
        <v>602</v>
      </c>
      <c r="E1110" s="751">
        <v>50113013</v>
      </c>
      <c r="F1110" s="750" t="s">
        <v>1076</v>
      </c>
      <c r="G1110" s="749" t="s">
        <v>617</v>
      </c>
      <c r="H1110" s="749">
        <v>106264</v>
      </c>
      <c r="I1110" s="749">
        <v>6264</v>
      </c>
      <c r="J1110" s="749" t="s">
        <v>1141</v>
      </c>
      <c r="K1110" s="749" t="s">
        <v>1142</v>
      </c>
      <c r="L1110" s="752">
        <v>31.803333333333342</v>
      </c>
      <c r="M1110" s="752">
        <v>33</v>
      </c>
      <c r="N1110" s="753">
        <v>1049.5100000000002</v>
      </c>
    </row>
    <row r="1111" spans="1:14" ht="14.4" customHeight="1" x14ac:dyDescent="0.3">
      <c r="A1111" s="747" t="s">
        <v>579</v>
      </c>
      <c r="B1111" s="748" t="s">
        <v>580</v>
      </c>
      <c r="C1111" s="749" t="s">
        <v>601</v>
      </c>
      <c r="D1111" s="750" t="s">
        <v>602</v>
      </c>
      <c r="E1111" s="751">
        <v>50113013</v>
      </c>
      <c r="F1111" s="750" t="s">
        <v>1076</v>
      </c>
      <c r="G1111" s="749" t="s">
        <v>617</v>
      </c>
      <c r="H1111" s="749">
        <v>847759</v>
      </c>
      <c r="I1111" s="749">
        <v>142077</v>
      </c>
      <c r="J1111" s="749" t="s">
        <v>1143</v>
      </c>
      <c r="K1111" s="749" t="s">
        <v>1144</v>
      </c>
      <c r="L1111" s="752">
        <v>1732.28</v>
      </c>
      <c r="M1111" s="752">
        <v>5</v>
      </c>
      <c r="N1111" s="753">
        <v>8661.4</v>
      </c>
    </row>
    <row r="1112" spans="1:14" ht="14.4" customHeight="1" x14ac:dyDescent="0.3">
      <c r="A1112" s="747" t="s">
        <v>579</v>
      </c>
      <c r="B1112" s="748" t="s">
        <v>580</v>
      </c>
      <c r="C1112" s="749" t="s">
        <v>601</v>
      </c>
      <c r="D1112" s="750" t="s">
        <v>602</v>
      </c>
      <c r="E1112" s="751">
        <v>50113013</v>
      </c>
      <c r="F1112" s="750" t="s">
        <v>1076</v>
      </c>
      <c r="G1112" s="749" t="s">
        <v>628</v>
      </c>
      <c r="H1112" s="749">
        <v>126127</v>
      </c>
      <c r="I1112" s="749">
        <v>26127</v>
      </c>
      <c r="J1112" s="749" t="s">
        <v>1145</v>
      </c>
      <c r="K1112" s="749" t="s">
        <v>1146</v>
      </c>
      <c r="L1112" s="752">
        <v>12400.083636363635</v>
      </c>
      <c r="M1112" s="752">
        <v>16.5</v>
      </c>
      <c r="N1112" s="753">
        <v>204601.37999999998</v>
      </c>
    </row>
    <row r="1113" spans="1:14" ht="14.4" customHeight="1" x14ac:dyDescent="0.3">
      <c r="A1113" s="747" t="s">
        <v>579</v>
      </c>
      <c r="B1113" s="748" t="s">
        <v>580</v>
      </c>
      <c r="C1113" s="749" t="s">
        <v>601</v>
      </c>
      <c r="D1113" s="750" t="s">
        <v>602</v>
      </c>
      <c r="E1113" s="751">
        <v>50113013</v>
      </c>
      <c r="F1113" s="750" t="s">
        <v>1076</v>
      </c>
      <c r="G1113" s="749" t="s">
        <v>617</v>
      </c>
      <c r="H1113" s="749">
        <v>116600</v>
      </c>
      <c r="I1113" s="749">
        <v>16600</v>
      </c>
      <c r="J1113" s="749" t="s">
        <v>1147</v>
      </c>
      <c r="K1113" s="749" t="s">
        <v>1148</v>
      </c>
      <c r="L1113" s="752">
        <v>23.560512028445416</v>
      </c>
      <c r="M1113" s="752">
        <v>1343</v>
      </c>
      <c r="N1113" s="753">
        <v>31641.767654202195</v>
      </c>
    </row>
    <row r="1114" spans="1:14" ht="14.4" customHeight="1" x14ac:dyDescent="0.3">
      <c r="A1114" s="747" t="s">
        <v>579</v>
      </c>
      <c r="B1114" s="748" t="s">
        <v>580</v>
      </c>
      <c r="C1114" s="749" t="s">
        <v>601</v>
      </c>
      <c r="D1114" s="750" t="s">
        <v>602</v>
      </c>
      <c r="E1114" s="751">
        <v>50113013</v>
      </c>
      <c r="F1114" s="750" t="s">
        <v>1076</v>
      </c>
      <c r="G1114" s="749" t="s">
        <v>617</v>
      </c>
      <c r="H1114" s="749">
        <v>117149</v>
      </c>
      <c r="I1114" s="749">
        <v>17149</v>
      </c>
      <c r="J1114" s="749" t="s">
        <v>1147</v>
      </c>
      <c r="K1114" s="749" t="s">
        <v>1508</v>
      </c>
      <c r="L1114" s="752">
        <v>163.33000000000001</v>
      </c>
      <c r="M1114" s="752">
        <v>3</v>
      </c>
      <c r="N1114" s="753">
        <v>489.99</v>
      </c>
    </row>
    <row r="1115" spans="1:14" ht="14.4" customHeight="1" x14ac:dyDescent="0.3">
      <c r="A1115" s="747" t="s">
        <v>579</v>
      </c>
      <c r="B1115" s="748" t="s">
        <v>580</v>
      </c>
      <c r="C1115" s="749" t="s">
        <v>601</v>
      </c>
      <c r="D1115" s="750" t="s">
        <v>602</v>
      </c>
      <c r="E1115" s="751">
        <v>50113013</v>
      </c>
      <c r="F1115" s="750" t="s">
        <v>1076</v>
      </c>
      <c r="G1115" s="749" t="s">
        <v>628</v>
      </c>
      <c r="H1115" s="749">
        <v>166269</v>
      </c>
      <c r="I1115" s="749">
        <v>166269</v>
      </c>
      <c r="J1115" s="749" t="s">
        <v>1149</v>
      </c>
      <c r="K1115" s="749" t="s">
        <v>1150</v>
      </c>
      <c r="L1115" s="752">
        <v>52.88000000000001</v>
      </c>
      <c r="M1115" s="752">
        <v>40</v>
      </c>
      <c r="N1115" s="753">
        <v>2115.2000000000003</v>
      </c>
    </row>
    <row r="1116" spans="1:14" ht="14.4" customHeight="1" x14ac:dyDescent="0.3">
      <c r="A1116" s="747" t="s">
        <v>579</v>
      </c>
      <c r="B1116" s="748" t="s">
        <v>580</v>
      </c>
      <c r="C1116" s="749" t="s">
        <v>601</v>
      </c>
      <c r="D1116" s="750" t="s">
        <v>602</v>
      </c>
      <c r="E1116" s="751">
        <v>50113013</v>
      </c>
      <c r="F1116" s="750" t="s">
        <v>1076</v>
      </c>
      <c r="G1116" s="749" t="s">
        <v>628</v>
      </c>
      <c r="H1116" s="749">
        <v>103708</v>
      </c>
      <c r="I1116" s="749">
        <v>3708</v>
      </c>
      <c r="J1116" s="749" t="s">
        <v>1717</v>
      </c>
      <c r="K1116" s="749" t="s">
        <v>1718</v>
      </c>
      <c r="L1116" s="752">
        <v>1128.7299999999993</v>
      </c>
      <c r="M1116" s="752">
        <v>0.39999999999999997</v>
      </c>
      <c r="N1116" s="753">
        <v>451.49199999999973</v>
      </c>
    </row>
    <row r="1117" spans="1:14" ht="14.4" customHeight="1" x14ac:dyDescent="0.3">
      <c r="A1117" s="747" t="s">
        <v>579</v>
      </c>
      <c r="B1117" s="748" t="s">
        <v>580</v>
      </c>
      <c r="C1117" s="749" t="s">
        <v>601</v>
      </c>
      <c r="D1117" s="750" t="s">
        <v>602</v>
      </c>
      <c r="E1117" s="751">
        <v>50113014</v>
      </c>
      <c r="F1117" s="750" t="s">
        <v>1153</v>
      </c>
      <c r="G1117" s="749" t="s">
        <v>617</v>
      </c>
      <c r="H1117" s="749">
        <v>850734</v>
      </c>
      <c r="I1117" s="749">
        <v>149384</v>
      </c>
      <c r="J1117" s="749" t="s">
        <v>1719</v>
      </c>
      <c r="K1117" s="749" t="s">
        <v>1720</v>
      </c>
      <c r="L1117" s="752">
        <v>9002.84</v>
      </c>
      <c r="M1117" s="752">
        <v>-2</v>
      </c>
      <c r="N1117" s="753">
        <v>-18005.68</v>
      </c>
    </row>
    <row r="1118" spans="1:14" ht="14.4" customHeight="1" x14ac:dyDescent="0.3">
      <c r="A1118" s="747" t="s">
        <v>579</v>
      </c>
      <c r="B1118" s="748" t="s">
        <v>580</v>
      </c>
      <c r="C1118" s="749" t="s">
        <v>601</v>
      </c>
      <c r="D1118" s="750" t="s">
        <v>602</v>
      </c>
      <c r="E1118" s="751">
        <v>50113014</v>
      </c>
      <c r="F1118" s="750" t="s">
        <v>1153</v>
      </c>
      <c r="G1118" s="749" t="s">
        <v>628</v>
      </c>
      <c r="H1118" s="749">
        <v>164401</v>
      </c>
      <c r="I1118" s="749">
        <v>164401</v>
      </c>
      <c r="J1118" s="749" t="s">
        <v>1156</v>
      </c>
      <c r="K1118" s="749" t="s">
        <v>1157</v>
      </c>
      <c r="L1118" s="752">
        <v>154</v>
      </c>
      <c r="M1118" s="752">
        <v>8</v>
      </c>
      <c r="N1118" s="753">
        <v>1232</v>
      </c>
    </row>
    <row r="1119" spans="1:14" ht="14.4" customHeight="1" x14ac:dyDescent="0.3">
      <c r="A1119" s="747" t="s">
        <v>579</v>
      </c>
      <c r="B1119" s="748" t="s">
        <v>580</v>
      </c>
      <c r="C1119" s="749" t="s">
        <v>601</v>
      </c>
      <c r="D1119" s="750" t="s">
        <v>602</v>
      </c>
      <c r="E1119" s="751">
        <v>50113014</v>
      </c>
      <c r="F1119" s="750" t="s">
        <v>1153</v>
      </c>
      <c r="G1119" s="749" t="s">
        <v>628</v>
      </c>
      <c r="H1119" s="749">
        <v>164407</v>
      </c>
      <c r="I1119" s="749">
        <v>164407</v>
      </c>
      <c r="J1119" s="749" t="s">
        <v>1156</v>
      </c>
      <c r="K1119" s="749" t="s">
        <v>1158</v>
      </c>
      <c r="L1119" s="752">
        <v>294.8</v>
      </c>
      <c r="M1119" s="752">
        <v>3.9</v>
      </c>
      <c r="N1119" s="753">
        <v>1149.72</v>
      </c>
    </row>
    <row r="1120" spans="1:14" ht="14.4" customHeight="1" x14ac:dyDescent="0.3">
      <c r="A1120" s="747" t="s">
        <v>579</v>
      </c>
      <c r="B1120" s="748" t="s">
        <v>580</v>
      </c>
      <c r="C1120" s="749" t="s">
        <v>601</v>
      </c>
      <c r="D1120" s="750" t="s">
        <v>602</v>
      </c>
      <c r="E1120" s="751">
        <v>50113014</v>
      </c>
      <c r="F1120" s="750" t="s">
        <v>1153</v>
      </c>
      <c r="G1120" s="749" t="s">
        <v>617</v>
      </c>
      <c r="H1120" s="749">
        <v>116895</v>
      </c>
      <c r="I1120" s="749">
        <v>16895</v>
      </c>
      <c r="J1120" s="749" t="s">
        <v>1512</v>
      </c>
      <c r="K1120" s="749" t="s">
        <v>1513</v>
      </c>
      <c r="L1120" s="752">
        <v>108.63000000000002</v>
      </c>
      <c r="M1120" s="752">
        <v>8</v>
      </c>
      <c r="N1120" s="753">
        <v>869.04000000000019</v>
      </c>
    </row>
    <row r="1121" spans="1:14" ht="14.4" customHeight="1" x14ac:dyDescent="0.3">
      <c r="A1121" s="747" t="s">
        <v>579</v>
      </c>
      <c r="B1121" s="748" t="s">
        <v>580</v>
      </c>
      <c r="C1121" s="749" t="s">
        <v>601</v>
      </c>
      <c r="D1121" s="750" t="s">
        <v>602</v>
      </c>
      <c r="E1121" s="751">
        <v>50113014</v>
      </c>
      <c r="F1121" s="750" t="s">
        <v>1153</v>
      </c>
      <c r="G1121" s="749" t="s">
        <v>617</v>
      </c>
      <c r="H1121" s="749">
        <v>129428</v>
      </c>
      <c r="I1121" s="749">
        <v>500720</v>
      </c>
      <c r="J1121" s="749" t="s">
        <v>1161</v>
      </c>
      <c r="K1121" s="749" t="s">
        <v>1162</v>
      </c>
      <c r="L1121" s="752">
        <v>4950</v>
      </c>
      <c r="M1121" s="752">
        <v>7</v>
      </c>
      <c r="N1121" s="753">
        <v>34650</v>
      </c>
    </row>
    <row r="1122" spans="1:14" ht="14.4" customHeight="1" x14ac:dyDescent="0.3">
      <c r="A1122" s="747" t="s">
        <v>579</v>
      </c>
      <c r="B1122" s="748" t="s">
        <v>580</v>
      </c>
      <c r="C1122" s="749" t="s">
        <v>604</v>
      </c>
      <c r="D1122" s="750" t="s">
        <v>605</v>
      </c>
      <c r="E1122" s="751">
        <v>50113001</v>
      </c>
      <c r="F1122" s="750" t="s">
        <v>616</v>
      </c>
      <c r="G1122" s="749" t="s">
        <v>617</v>
      </c>
      <c r="H1122" s="749">
        <v>100362</v>
      </c>
      <c r="I1122" s="749">
        <v>362</v>
      </c>
      <c r="J1122" s="749" t="s">
        <v>624</v>
      </c>
      <c r="K1122" s="749" t="s">
        <v>625</v>
      </c>
      <c r="L1122" s="752">
        <v>86.82</v>
      </c>
      <c r="M1122" s="752">
        <v>6</v>
      </c>
      <c r="N1122" s="753">
        <v>520.91999999999996</v>
      </c>
    </row>
    <row r="1123" spans="1:14" ht="14.4" customHeight="1" x14ac:dyDescent="0.3">
      <c r="A1123" s="747" t="s">
        <v>579</v>
      </c>
      <c r="B1123" s="748" t="s">
        <v>580</v>
      </c>
      <c r="C1123" s="749" t="s">
        <v>604</v>
      </c>
      <c r="D1123" s="750" t="s">
        <v>605</v>
      </c>
      <c r="E1123" s="751">
        <v>50113001</v>
      </c>
      <c r="F1123" s="750" t="s">
        <v>616</v>
      </c>
      <c r="G1123" s="749" t="s">
        <v>617</v>
      </c>
      <c r="H1123" s="749">
        <v>845008</v>
      </c>
      <c r="I1123" s="749">
        <v>107806</v>
      </c>
      <c r="J1123" s="749" t="s">
        <v>626</v>
      </c>
      <c r="K1123" s="749" t="s">
        <v>627</v>
      </c>
      <c r="L1123" s="752">
        <v>67.389927858264386</v>
      </c>
      <c r="M1123" s="752">
        <v>1</v>
      </c>
      <c r="N1123" s="753">
        <v>67.389927858264386</v>
      </c>
    </row>
    <row r="1124" spans="1:14" ht="14.4" customHeight="1" x14ac:dyDescent="0.3">
      <c r="A1124" s="747" t="s">
        <v>579</v>
      </c>
      <c r="B1124" s="748" t="s">
        <v>580</v>
      </c>
      <c r="C1124" s="749" t="s">
        <v>604</v>
      </c>
      <c r="D1124" s="750" t="s">
        <v>605</v>
      </c>
      <c r="E1124" s="751">
        <v>50113001</v>
      </c>
      <c r="F1124" s="750" t="s">
        <v>616</v>
      </c>
      <c r="G1124" s="749" t="s">
        <v>617</v>
      </c>
      <c r="H1124" s="749">
        <v>845369</v>
      </c>
      <c r="I1124" s="749">
        <v>107987</v>
      </c>
      <c r="J1124" s="749" t="s">
        <v>645</v>
      </c>
      <c r="K1124" s="749" t="s">
        <v>646</v>
      </c>
      <c r="L1124" s="752">
        <v>112.29</v>
      </c>
      <c r="M1124" s="752">
        <v>1</v>
      </c>
      <c r="N1124" s="753">
        <v>112.29</v>
      </c>
    </row>
    <row r="1125" spans="1:14" ht="14.4" customHeight="1" x14ac:dyDescent="0.3">
      <c r="A1125" s="747" t="s">
        <v>579</v>
      </c>
      <c r="B1125" s="748" t="s">
        <v>580</v>
      </c>
      <c r="C1125" s="749" t="s">
        <v>604</v>
      </c>
      <c r="D1125" s="750" t="s">
        <v>605</v>
      </c>
      <c r="E1125" s="751">
        <v>50113001</v>
      </c>
      <c r="F1125" s="750" t="s">
        <v>616</v>
      </c>
      <c r="G1125" s="749" t="s">
        <v>617</v>
      </c>
      <c r="H1125" s="749">
        <v>847713</v>
      </c>
      <c r="I1125" s="749">
        <v>125526</v>
      </c>
      <c r="J1125" s="749" t="s">
        <v>1185</v>
      </c>
      <c r="K1125" s="749" t="s">
        <v>1536</v>
      </c>
      <c r="L1125" s="752">
        <v>85.91</v>
      </c>
      <c r="M1125" s="752">
        <v>2</v>
      </c>
      <c r="N1125" s="753">
        <v>171.82</v>
      </c>
    </row>
    <row r="1126" spans="1:14" ht="14.4" customHeight="1" x14ac:dyDescent="0.3">
      <c r="A1126" s="747" t="s">
        <v>579</v>
      </c>
      <c r="B1126" s="748" t="s">
        <v>580</v>
      </c>
      <c r="C1126" s="749" t="s">
        <v>604</v>
      </c>
      <c r="D1126" s="750" t="s">
        <v>605</v>
      </c>
      <c r="E1126" s="751">
        <v>50113001</v>
      </c>
      <c r="F1126" s="750" t="s">
        <v>616</v>
      </c>
      <c r="G1126" s="749" t="s">
        <v>617</v>
      </c>
      <c r="H1126" s="749">
        <v>112895</v>
      </c>
      <c r="I1126" s="749">
        <v>12895</v>
      </c>
      <c r="J1126" s="749" t="s">
        <v>1193</v>
      </c>
      <c r="K1126" s="749" t="s">
        <v>1721</v>
      </c>
      <c r="L1126" s="752">
        <v>106.59000000000002</v>
      </c>
      <c r="M1126" s="752">
        <v>3</v>
      </c>
      <c r="N1126" s="753">
        <v>319.77000000000004</v>
      </c>
    </row>
    <row r="1127" spans="1:14" ht="14.4" customHeight="1" x14ac:dyDescent="0.3">
      <c r="A1127" s="747" t="s">
        <v>579</v>
      </c>
      <c r="B1127" s="748" t="s">
        <v>580</v>
      </c>
      <c r="C1127" s="749" t="s">
        <v>604</v>
      </c>
      <c r="D1127" s="750" t="s">
        <v>605</v>
      </c>
      <c r="E1127" s="751">
        <v>50113001</v>
      </c>
      <c r="F1127" s="750" t="s">
        <v>616</v>
      </c>
      <c r="G1127" s="749" t="s">
        <v>617</v>
      </c>
      <c r="H1127" s="749">
        <v>159714</v>
      </c>
      <c r="I1127" s="749">
        <v>59714</v>
      </c>
      <c r="J1127" s="749" t="s">
        <v>1722</v>
      </c>
      <c r="K1127" s="749" t="s">
        <v>1515</v>
      </c>
      <c r="L1127" s="752">
        <v>118.49000000000002</v>
      </c>
      <c r="M1127" s="752">
        <v>6</v>
      </c>
      <c r="N1127" s="753">
        <v>710.94000000000017</v>
      </c>
    </row>
    <row r="1128" spans="1:14" ht="14.4" customHeight="1" x14ac:dyDescent="0.3">
      <c r="A1128" s="747" t="s">
        <v>579</v>
      </c>
      <c r="B1128" s="748" t="s">
        <v>580</v>
      </c>
      <c r="C1128" s="749" t="s">
        <v>604</v>
      </c>
      <c r="D1128" s="750" t="s">
        <v>605</v>
      </c>
      <c r="E1128" s="751">
        <v>50113001</v>
      </c>
      <c r="F1128" s="750" t="s">
        <v>616</v>
      </c>
      <c r="G1128" s="749" t="s">
        <v>617</v>
      </c>
      <c r="H1128" s="749">
        <v>102679</v>
      </c>
      <c r="I1128" s="749">
        <v>2679</v>
      </c>
      <c r="J1128" s="749" t="s">
        <v>1197</v>
      </c>
      <c r="K1128" s="749" t="s">
        <v>1198</v>
      </c>
      <c r="L1128" s="752">
        <v>164.48</v>
      </c>
      <c r="M1128" s="752">
        <v>1</v>
      </c>
      <c r="N1128" s="753">
        <v>164.48</v>
      </c>
    </row>
    <row r="1129" spans="1:14" ht="14.4" customHeight="1" x14ac:dyDescent="0.3">
      <c r="A1129" s="747" t="s">
        <v>579</v>
      </c>
      <c r="B1129" s="748" t="s">
        <v>580</v>
      </c>
      <c r="C1129" s="749" t="s">
        <v>604</v>
      </c>
      <c r="D1129" s="750" t="s">
        <v>605</v>
      </c>
      <c r="E1129" s="751">
        <v>50113001</v>
      </c>
      <c r="F1129" s="750" t="s">
        <v>616</v>
      </c>
      <c r="G1129" s="749" t="s">
        <v>617</v>
      </c>
      <c r="H1129" s="749">
        <v>16328</v>
      </c>
      <c r="I1129" s="749">
        <v>16328</v>
      </c>
      <c r="J1129" s="749" t="s">
        <v>1723</v>
      </c>
      <c r="K1129" s="749" t="s">
        <v>1724</v>
      </c>
      <c r="L1129" s="752">
        <v>588.95000000000005</v>
      </c>
      <c r="M1129" s="752">
        <v>1</v>
      </c>
      <c r="N1129" s="753">
        <v>588.95000000000005</v>
      </c>
    </row>
    <row r="1130" spans="1:14" ht="14.4" customHeight="1" x14ac:dyDescent="0.3">
      <c r="A1130" s="747" t="s">
        <v>579</v>
      </c>
      <c r="B1130" s="748" t="s">
        <v>580</v>
      </c>
      <c r="C1130" s="749" t="s">
        <v>604</v>
      </c>
      <c r="D1130" s="750" t="s">
        <v>605</v>
      </c>
      <c r="E1130" s="751">
        <v>50113001</v>
      </c>
      <c r="F1130" s="750" t="s">
        <v>616</v>
      </c>
      <c r="G1130" s="749" t="s">
        <v>617</v>
      </c>
      <c r="H1130" s="749">
        <v>16321</v>
      </c>
      <c r="I1130" s="749">
        <v>16321</v>
      </c>
      <c r="J1130" s="749" t="s">
        <v>676</v>
      </c>
      <c r="K1130" s="749" t="s">
        <v>678</v>
      </c>
      <c r="L1130" s="752">
        <v>240.95999999999995</v>
      </c>
      <c r="M1130" s="752">
        <v>5</v>
      </c>
      <c r="N1130" s="753">
        <v>1204.7999999999997</v>
      </c>
    </row>
    <row r="1131" spans="1:14" ht="14.4" customHeight="1" x14ac:dyDescent="0.3">
      <c r="A1131" s="747" t="s">
        <v>579</v>
      </c>
      <c r="B1131" s="748" t="s">
        <v>580</v>
      </c>
      <c r="C1131" s="749" t="s">
        <v>604</v>
      </c>
      <c r="D1131" s="750" t="s">
        <v>605</v>
      </c>
      <c r="E1131" s="751">
        <v>50113001</v>
      </c>
      <c r="F1131" s="750" t="s">
        <v>616</v>
      </c>
      <c r="G1131" s="749" t="s">
        <v>617</v>
      </c>
      <c r="H1131" s="749">
        <v>116319</v>
      </c>
      <c r="I1131" s="749">
        <v>16319</v>
      </c>
      <c r="J1131" s="749" t="s">
        <v>676</v>
      </c>
      <c r="K1131" s="749" t="s">
        <v>1725</v>
      </c>
      <c r="L1131" s="752">
        <v>52.859999999999992</v>
      </c>
      <c r="M1131" s="752">
        <v>5</v>
      </c>
      <c r="N1131" s="753">
        <v>264.29999999999995</v>
      </c>
    </row>
    <row r="1132" spans="1:14" ht="14.4" customHeight="1" x14ac:dyDescent="0.3">
      <c r="A1132" s="747" t="s">
        <v>579</v>
      </c>
      <c r="B1132" s="748" t="s">
        <v>580</v>
      </c>
      <c r="C1132" s="749" t="s">
        <v>604</v>
      </c>
      <c r="D1132" s="750" t="s">
        <v>605</v>
      </c>
      <c r="E1132" s="751">
        <v>50113001</v>
      </c>
      <c r="F1132" s="750" t="s">
        <v>616</v>
      </c>
      <c r="G1132" s="749" t="s">
        <v>628</v>
      </c>
      <c r="H1132" s="749">
        <v>214433</v>
      </c>
      <c r="I1132" s="749">
        <v>214433</v>
      </c>
      <c r="J1132" s="749" t="s">
        <v>704</v>
      </c>
      <c r="K1132" s="749" t="s">
        <v>1726</v>
      </c>
      <c r="L1132" s="752">
        <v>12.210000000000008</v>
      </c>
      <c r="M1132" s="752">
        <v>3</v>
      </c>
      <c r="N1132" s="753">
        <v>36.630000000000024</v>
      </c>
    </row>
    <row r="1133" spans="1:14" ht="14.4" customHeight="1" x14ac:dyDescent="0.3">
      <c r="A1133" s="747" t="s">
        <v>579</v>
      </c>
      <c r="B1133" s="748" t="s">
        <v>580</v>
      </c>
      <c r="C1133" s="749" t="s">
        <v>604</v>
      </c>
      <c r="D1133" s="750" t="s">
        <v>605</v>
      </c>
      <c r="E1133" s="751">
        <v>50113001</v>
      </c>
      <c r="F1133" s="750" t="s">
        <v>616</v>
      </c>
      <c r="G1133" s="749" t="s">
        <v>617</v>
      </c>
      <c r="H1133" s="749">
        <v>193104</v>
      </c>
      <c r="I1133" s="749">
        <v>93104</v>
      </c>
      <c r="J1133" s="749" t="s">
        <v>711</v>
      </c>
      <c r="K1133" s="749" t="s">
        <v>712</v>
      </c>
      <c r="L1133" s="752">
        <v>47.319999999999993</v>
      </c>
      <c r="M1133" s="752">
        <v>1</v>
      </c>
      <c r="N1133" s="753">
        <v>47.319999999999993</v>
      </c>
    </row>
    <row r="1134" spans="1:14" ht="14.4" customHeight="1" x14ac:dyDescent="0.3">
      <c r="A1134" s="747" t="s">
        <v>579</v>
      </c>
      <c r="B1134" s="748" t="s">
        <v>580</v>
      </c>
      <c r="C1134" s="749" t="s">
        <v>604</v>
      </c>
      <c r="D1134" s="750" t="s">
        <v>605</v>
      </c>
      <c r="E1134" s="751">
        <v>50113001</v>
      </c>
      <c r="F1134" s="750" t="s">
        <v>616</v>
      </c>
      <c r="G1134" s="749" t="s">
        <v>617</v>
      </c>
      <c r="H1134" s="749">
        <v>192143</v>
      </c>
      <c r="I1134" s="749">
        <v>192143</v>
      </c>
      <c r="J1134" s="749" t="s">
        <v>1727</v>
      </c>
      <c r="K1134" s="749" t="s">
        <v>1728</v>
      </c>
      <c r="L1134" s="752">
        <v>215.10666666666665</v>
      </c>
      <c r="M1134" s="752">
        <v>3</v>
      </c>
      <c r="N1134" s="753">
        <v>645.31999999999994</v>
      </c>
    </row>
    <row r="1135" spans="1:14" ht="14.4" customHeight="1" x14ac:dyDescent="0.3">
      <c r="A1135" s="747" t="s">
        <v>579</v>
      </c>
      <c r="B1135" s="748" t="s">
        <v>580</v>
      </c>
      <c r="C1135" s="749" t="s">
        <v>604</v>
      </c>
      <c r="D1135" s="750" t="s">
        <v>605</v>
      </c>
      <c r="E1135" s="751">
        <v>50113001</v>
      </c>
      <c r="F1135" s="750" t="s">
        <v>616</v>
      </c>
      <c r="G1135" s="749" t="s">
        <v>617</v>
      </c>
      <c r="H1135" s="749">
        <v>920200</v>
      </c>
      <c r="I1135" s="749">
        <v>15877</v>
      </c>
      <c r="J1135" s="749" t="s">
        <v>739</v>
      </c>
      <c r="K1135" s="749" t="s">
        <v>581</v>
      </c>
      <c r="L1135" s="752">
        <v>252.97799999999995</v>
      </c>
      <c r="M1135" s="752">
        <v>1</v>
      </c>
      <c r="N1135" s="753">
        <v>252.97799999999995</v>
      </c>
    </row>
    <row r="1136" spans="1:14" ht="14.4" customHeight="1" x14ac:dyDescent="0.3">
      <c r="A1136" s="747" t="s">
        <v>579</v>
      </c>
      <c r="B1136" s="748" t="s">
        <v>580</v>
      </c>
      <c r="C1136" s="749" t="s">
        <v>604</v>
      </c>
      <c r="D1136" s="750" t="s">
        <v>605</v>
      </c>
      <c r="E1136" s="751">
        <v>50113001</v>
      </c>
      <c r="F1136" s="750" t="s">
        <v>616</v>
      </c>
      <c r="G1136" s="749" t="s">
        <v>617</v>
      </c>
      <c r="H1136" s="749">
        <v>930043</v>
      </c>
      <c r="I1136" s="749">
        <v>0</v>
      </c>
      <c r="J1136" s="749" t="s">
        <v>1729</v>
      </c>
      <c r="K1136" s="749" t="s">
        <v>581</v>
      </c>
      <c r="L1136" s="752">
        <v>31.871348942568648</v>
      </c>
      <c r="M1136" s="752">
        <v>17</v>
      </c>
      <c r="N1136" s="753">
        <v>541.81293202366703</v>
      </c>
    </row>
    <row r="1137" spans="1:14" ht="14.4" customHeight="1" x14ac:dyDescent="0.3">
      <c r="A1137" s="747" t="s">
        <v>579</v>
      </c>
      <c r="B1137" s="748" t="s">
        <v>580</v>
      </c>
      <c r="C1137" s="749" t="s">
        <v>604</v>
      </c>
      <c r="D1137" s="750" t="s">
        <v>605</v>
      </c>
      <c r="E1137" s="751">
        <v>50113001</v>
      </c>
      <c r="F1137" s="750" t="s">
        <v>616</v>
      </c>
      <c r="G1137" s="749" t="s">
        <v>617</v>
      </c>
      <c r="H1137" s="749">
        <v>214596</v>
      </c>
      <c r="I1137" s="749">
        <v>214596</v>
      </c>
      <c r="J1137" s="749" t="s">
        <v>1730</v>
      </c>
      <c r="K1137" s="749" t="s">
        <v>1731</v>
      </c>
      <c r="L1137" s="752">
        <v>75.25</v>
      </c>
      <c r="M1137" s="752">
        <v>1</v>
      </c>
      <c r="N1137" s="753">
        <v>75.25</v>
      </c>
    </row>
    <row r="1138" spans="1:14" ht="14.4" customHeight="1" x14ac:dyDescent="0.3">
      <c r="A1138" s="747" t="s">
        <v>579</v>
      </c>
      <c r="B1138" s="748" t="s">
        <v>580</v>
      </c>
      <c r="C1138" s="749" t="s">
        <v>604</v>
      </c>
      <c r="D1138" s="750" t="s">
        <v>605</v>
      </c>
      <c r="E1138" s="751">
        <v>50113001</v>
      </c>
      <c r="F1138" s="750" t="s">
        <v>616</v>
      </c>
      <c r="G1138" s="749" t="s">
        <v>617</v>
      </c>
      <c r="H1138" s="749">
        <v>116287</v>
      </c>
      <c r="I1138" s="749">
        <v>16287</v>
      </c>
      <c r="J1138" s="749" t="s">
        <v>1732</v>
      </c>
      <c r="K1138" s="749" t="s">
        <v>1733</v>
      </c>
      <c r="L1138" s="752">
        <v>159.59</v>
      </c>
      <c r="M1138" s="752">
        <v>2</v>
      </c>
      <c r="N1138" s="753">
        <v>319.18</v>
      </c>
    </row>
    <row r="1139" spans="1:14" ht="14.4" customHeight="1" x14ac:dyDescent="0.3">
      <c r="A1139" s="747" t="s">
        <v>579</v>
      </c>
      <c r="B1139" s="748" t="s">
        <v>580</v>
      </c>
      <c r="C1139" s="749" t="s">
        <v>604</v>
      </c>
      <c r="D1139" s="750" t="s">
        <v>605</v>
      </c>
      <c r="E1139" s="751">
        <v>50113001</v>
      </c>
      <c r="F1139" s="750" t="s">
        <v>616</v>
      </c>
      <c r="G1139" s="749" t="s">
        <v>617</v>
      </c>
      <c r="H1139" s="749">
        <v>215606</v>
      </c>
      <c r="I1139" s="749">
        <v>215606</v>
      </c>
      <c r="J1139" s="749" t="s">
        <v>810</v>
      </c>
      <c r="K1139" s="749" t="s">
        <v>811</v>
      </c>
      <c r="L1139" s="752">
        <v>72.88000000000001</v>
      </c>
      <c r="M1139" s="752">
        <v>1</v>
      </c>
      <c r="N1139" s="753">
        <v>72.88000000000001</v>
      </c>
    </row>
    <row r="1140" spans="1:14" ht="14.4" customHeight="1" x14ac:dyDescent="0.3">
      <c r="A1140" s="747" t="s">
        <v>579</v>
      </c>
      <c r="B1140" s="748" t="s">
        <v>580</v>
      </c>
      <c r="C1140" s="749" t="s">
        <v>604</v>
      </c>
      <c r="D1140" s="750" t="s">
        <v>605</v>
      </c>
      <c r="E1140" s="751">
        <v>50113001</v>
      </c>
      <c r="F1140" s="750" t="s">
        <v>616</v>
      </c>
      <c r="G1140" s="749" t="s">
        <v>617</v>
      </c>
      <c r="H1140" s="749">
        <v>989238</v>
      </c>
      <c r="I1140" s="749">
        <v>0</v>
      </c>
      <c r="J1140" s="749" t="s">
        <v>1734</v>
      </c>
      <c r="K1140" s="749" t="s">
        <v>581</v>
      </c>
      <c r="L1140" s="752">
        <v>219.41999999999996</v>
      </c>
      <c r="M1140" s="752">
        <v>1</v>
      </c>
      <c r="N1140" s="753">
        <v>219.41999999999996</v>
      </c>
    </row>
    <row r="1141" spans="1:14" ht="14.4" customHeight="1" x14ac:dyDescent="0.3">
      <c r="A1141" s="747" t="s">
        <v>579</v>
      </c>
      <c r="B1141" s="748" t="s">
        <v>580</v>
      </c>
      <c r="C1141" s="749" t="s">
        <v>604</v>
      </c>
      <c r="D1141" s="750" t="s">
        <v>605</v>
      </c>
      <c r="E1141" s="751">
        <v>50113001</v>
      </c>
      <c r="F1141" s="750" t="s">
        <v>616</v>
      </c>
      <c r="G1141" s="749" t="s">
        <v>581</v>
      </c>
      <c r="H1141" s="749">
        <v>103575</v>
      </c>
      <c r="I1141" s="749">
        <v>3575</v>
      </c>
      <c r="J1141" s="749" t="s">
        <v>812</v>
      </c>
      <c r="K1141" s="749" t="s">
        <v>813</v>
      </c>
      <c r="L1141" s="752">
        <v>66.33</v>
      </c>
      <c r="M1141" s="752">
        <v>2</v>
      </c>
      <c r="N1141" s="753">
        <v>132.66</v>
      </c>
    </row>
    <row r="1142" spans="1:14" ht="14.4" customHeight="1" x14ac:dyDescent="0.3">
      <c r="A1142" s="747" t="s">
        <v>579</v>
      </c>
      <c r="B1142" s="748" t="s">
        <v>580</v>
      </c>
      <c r="C1142" s="749" t="s">
        <v>604</v>
      </c>
      <c r="D1142" s="750" t="s">
        <v>605</v>
      </c>
      <c r="E1142" s="751">
        <v>50113001</v>
      </c>
      <c r="F1142" s="750" t="s">
        <v>616</v>
      </c>
      <c r="G1142" s="749" t="s">
        <v>617</v>
      </c>
      <c r="H1142" s="749">
        <v>845697</v>
      </c>
      <c r="I1142" s="749">
        <v>200935</v>
      </c>
      <c r="J1142" s="749" t="s">
        <v>1302</v>
      </c>
      <c r="K1142" s="749" t="s">
        <v>1303</v>
      </c>
      <c r="L1142" s="752">
        <v>34.449999999999996</v>
      </c>
      <c r="M1142" s="752">
        <v>1</v>
      </c>
      <c r="N1142" s="753">
        <v>34.449999999999996</v>
      </c>
    </row>
    <row r="1143" spans="1:14" ht="14.4" customHeight="1" x14ac:dyDescent="0.3">
      <c r="A1143" s="747" t="s">
        <v>579</v>
      </c>
      <c r="B1143" s="748" t="s">
        <v>580</v>
      </c>
      <c r="C1143" s="749" t="s">
        <v>604</v>
      </c>
      <c r="D1143" s="750" t="s">
        <v>605</v>
      </c>
      <c r="E1143" s="751">
        <v>50113001</v>
      </c>
      <c r="F1143" s="750" t="s">
        <v>616</v>
      </c>
      <c r="G1143" s="749" t="s">
        <v>617</v>
      </c>
      <c r="H1143" s="749">
        <v>900881</v>
      </c>
      <c r="I1143" s="749">
        <v>0</v>
      </c>
      <c r="J1143" s="749" t="s">
        <v>1306</v>
      </c>
      <c r="K1143" s="749" t="s">
        <v>581</v>
      </c>
      <c r="L1143" s="752">
        <v>135.11845850751021</v>
      </c>
      <c r="M1143" s="752">
        <v>29</v>
      </c>
      <c r="N1143" s="753">
        <v>3918.4352967177965</v>
      </c>
    </row>
    <row r="1144" spans="1:14" ht="14.4" customHeight="1" x14ac:dyDescent="0.3">
      <c r="A1144" s="747" t="s">
        <v>579</v>
      </c>
      <c r="B1144" s="748" t="s">
        <v>580</v>
      </c>
      <c r="C1144" s="749" t="s">
        <v>604</v>
      </c>
      <c r="D1144" s="750" t="s">
        <v>605</v>
      </c>
      <c r="E1144" s="751">
        <v>50113001</v>
      </c>
      <c r="F1144" s="750" t="s">
        <v>616</v>
      </c>
      <c r="G1144" s="749" t="s">
        <v>617</v>
      </c>
      <c r="H1144" s="749">
        <v>921284</v>
      </c>
      <c r="I1144" s="749">
        <v>0</v>
      </c>
      <c r="J1144" s="749" t="s">
        <v>1735</v>
      </c>
      <c r="K1144" s="749" t="s">
        <v>581</v>
      </c>
      <c r="L1144" s="752">
        <v>102.65267862547782</v>
      </c>
      <c r="M1144" s="752">
        <v>20</v>
      </c>
      <c r="N1144" s="753">
        <v>2053.0535725095565</v>
      </c>
    </row>
    <row r="1145" spans="1:14" ht="14.4" customHeight="1" x14ac:dyDescent="0.3">
      <c r="A1145" s="747" t="s">
        <v>579</v>
      </c>
      <c r="B1145" s="748" t="s">
        <v>580</v>
      </c>
      <c r="C1145" s="749" t="s">
        <v>604</v>
      </c>
      <c r="D1145" s="750" t="s">
        <v>605</v>
      </c>
      <c r="E1145" s="751">
        <v>50113001</v>
      </c>
      <c r="F1145" s="750" t="s">
        <v>616</v>
      </c>
      <c r="G1145" s="749" t="s">
        <v>617</v>
      </c>
      <c r="H1145" s="749">
        <v>500999</v>
      </c>
      <c r="I1145" s="749">
        <v>0</v>
      </c>
      <c r="J1145" s="749" t="s">
        <v>1736</v>
      </c>
      <c r="K1145" s="749" t="s">
        <v>1737</v>
      </c>
      <c r="L1145" s="752">
        <v>329.79912303333674</v>
      </c>
      <c r="M1145" s="752">
        <v>1</v>
      </c>
      <c r="N1145" s="753">
        <v>329.79912303333674</v>
      </c>
    </row>
    <row r="1146" spans="1:14" ht="14.4" customHeight="1" x14ac:dyDescent="0.3">
      <c r="A1146" s="747" t="s">
        <v>579</v>
      </c>
      <c r="B1146" s="748" t="s">
        <v>580</v>
      </c>
      <c r="C1146" s="749" t="s">
        <v>604</v>
      </c>
      <c r="D1146" s="750" t="s">
        <v>605</v>
      </c>
      <c r="E1146" s="751">
        <v>50113001</v>
      </c>
      <c r="F1146" s="750" t="s">
        <v>616</v>
      </c>
      <c r="G1146" s="749" t="s">
        <v>617</v>
      </c>
      <c r="H1146" s="749">
        <v>921525</v>
      </c>
      <c r="I1146" s="749">
        <v>0</v>
      </c>
      <c r="J1146" s="749" t="s">
        <v>1738</v>
      </c>
      <c r="K1146" s="749" t="s">
        <v>1737</v>
      </c>
      <c r="L1146" s="752">
        <v>428.48279991557388</v>
      </c>
      <c r="M1146" s="752">
        <v>6</v>
      </c>
      <c r="N1146" s="753">
        <v>2570.8967994934433</v>
      </c>
    </row>
    <row r="1147" spans="1:14" ht="14.4" customHeight="1" x14ac:dyDescent="0.3">
      <c r="A1147" s="747" t="s">
        <v>579</v>
      </c>
      <c r="B1147" s="748" t="s">
        <v>580</v>
      </c>
      <c r="C1147" s="749" t="s">
        <v>604</v>
      </c>
      <c r="D1147" s="750" t="s">
        <v>605</v>
      </c>
      <c r="E1147" s="751">
        <v>50113001</v>
      </c>
      <c r="F1147" s="750" t="s">
        <v>616</v>
      </c>
      <c r="G1147" s="749" t="s">
        <v>617</v>
      </c>
      <c r="H1147" s="749">
        <v>500979</v>
      </c>
      <c r="I1147" s="749">
        <v>0</v>
      </c>
      <c r="J1147" s="749" t="s">
        <v>1739</v>
      </c>
      <c r="K1147" s="749" t="s">
        <v>581</v>
      </c>
      <c r="L1147" s="752">
        <v>54.424749739531926</v>
      </c>
      <c r="M1147" s="752">
        <v>4</v>
      </c>
      <c r="N1147" s="753">
        <v>217.6989989581277</v>
      </c>
    </row>
    <row r="1148" spans="1:14" ht="14.4" customHeight="1" x14ac:dyDescent="0.3">
      <c r="A1148" s="747" t="s">
        <v>579</v>
      </c>
      <c r="B1148" s="748" t="s">
        <v>580</v>
      </c>
      <c r="C1148" s="749" t="s">
        <v>604</v>
      </c>
      <c r="D1148" s="750" t="s">
        <v>605</v>
      </c>
      <c r="E1148" s="751">
        <v>50113001</v>
      </c>
      <c r="F1148" s="750" t="s">
        <v>616</v>
      </c>
      <c r="G1148" s="749" t="s">
        <v>617</v>
      </c>
      <c r="H1148" s="749">
        <v>900321</v>
      </c>
      <c r="I1148" s="749">
        <v>0</v>
      </c>
      <c r="J1148" s="749" t="s">
        <v>868</v>
      </c>
      <c r="K1148" s="749" t="s">
        <v>581</v>
      </c>
      <c r="L1148" s="752">
        <v>203.65717230117841</v>
      </c>
      <c r="M1148" s="752">
        <v>2</v>
      </c>
      <c r="N1148" s="753">
        <v>407.31434460235681</v>
      </c>
    </row>
    <row r="1149" spans="1:14" ht="14.4" customHeight="1" x14ac:dyDescent="0.3">
      <c r="A1149" s="747" t="s">
        <v>579</v>
      </c>
      <c r="B1149" s="748" t="s">
        <v>580</v>
      </c>
      <c r="C1149" s="749" t="s">
        <v>604</v>
      </c>
      <c r="D1149" s="750" t="s">
        <v>605</v>
      </c>
      <c r="E1149" s="751">
        <v>50113001</v>
      </c>
      <c r="F1149" s="750" t="s">
        <v>616</v>
      </c>
      <c r="G1149" s="749" t="s">
        <v>617</v>
      </c>
      <c r="H1149" s="749">
        <v>921241</v>
      </c>
      <c r="I1149" s="749">
        <v>0</v>
      </c>
      <c r="J1149" s="749" t="s">
        <v>1740</v>
      </c>
      <c r="K1149" s="749" t="s">
        <v>581</v>
      </c>
      <c r="L1149" s="752">
        <v>142.63036993402437</v>
      </c>
      <c r="M1149" s="752">
        <v>4</v>
      </c>
      <c r="N1149" s="753">
        <v>570.52147973609749</v>
      </c>
    </row>
    <row r="1150" spans="1:14" ht="14.4" customHeight="1" x14ac:dyDescent="0.3">
      <c r="A1150" s="747" t="s">
        <v>579</v>
      </c>
      <c r="B1150" s="748" t="s">
        <v>580</v>
      </c>
      <c r="C1150" s="749" t="s">
        <v>604</v>
      </c>
      <c r="D1150" s="750" t="s">
        <v>605</v>
      </c>
      <c r="E1150" s="751">
        <v>50113001</v>
      </c>
      <c r="F1150" s="750" t="s">
        <v>616</v>
      </c>
      <c r="G1150" s="749" t="s">
        <v>617</v>
      </c>
      <c r="H1150" s="749">
        <v>921250</v>
      </c>
      <c r="I1150" s="749">
        <v>0</v>
      </c>
      <c r="J1150" s="749" t="s">
        <v>1741</v>
      </c>
      <c r="K1150" s="749" t="s">
        <v>581</v>
      </c>
      <c r="L1150" s="752">
        <v>125.3814813962955</v>
      </c>
      <c r="M1150" s="752">
        <v>4</v>
      </c>
      <c r="N1150" s="753">
        <v>501.52592558518199</v>
      </c>
    </row>
    <row r="1151" spans="1:14" ht="14.4" customHeight="1" x14ac:dyDescent="0.3">
      <c r="A1151" s="747" t="s">
        <v>579</v>
      </c>
      <c r="B1151" s="748" t="s">
        <v>580</v>
      </c>
      <c r="C1151" s="749" t="s">
        <v>604</v>
      </c>
      <c r="D1151" s="750" t="s">
        <v>605</v>
      </c>
      <c r="E1151" s="751">
        <v>50113001</v>
      </c>
      <c r="F1151" s="750" t="s">
        <v>616</v>
      </c>
      <c r="G1151" s="749" t="s">
        <v>617</v>
      </c>
      <c r="H1151" s="749">
        <v>921539</v>
      </c>
      <c r="I1151" s="749">
        <v>0</v>
      </c>
      <c r="J1151" s="749" t="s">
        <v>1742</v>
      </c>
      <c r="K1151" s="749" t="s">
        <v>581</v>
      </c>
      <c r="L1151" s="752">
        <v>160.05399666538926</v>
      </c>
      <c r="M1151" s="752">
        <v>2</v>
      </c>
      <c r="N1151" s="753">
        <v>320.10799333077853</v>
      </c>
    </row>
    <row r="1152" spans="1:14" ht="14.4" customHeight="1" x14ac:dyDescent="0.3">
      <c r="A1152" s="747" t="s">
        <v>579</v>
      </c>
      <c r="B1152" s="748" t="s">
        <v>580</v>
      </c>
      <c r="C1152" s="749" t="s">
        <v>604</v>
      </c>
      <c r="D1152" s="750" t="s">
        <v>605</v>
      </c>
      <c r="E1152" s="751">
        <v>50113001</v>
      </c>
      <c r="F1152" s="750" t="s">
        <v>616</v>
      </c>
      <c r="G1152" s="749" t="s">
        <v>617</v>
      </c>
      <c r="H1152" s="749">
        <v>900007</v>
      </c>
      <c r="I1152" s="749">
        <v>0</v>
      </c>
      <c r="J1152" s="749" t="s">
        <v>1743</v>
      </c>
      <c r="K1152" s="749" t="s">
        <v>581</v>
      </c>
      <c r="L1152" s="752">
        <v>52.119965631357644</v>
      </c>
      <c r="M1152" s="752">
        <v>2</v>
      </c>
      <c r="N1152" s="753">
        <v>104.23993126271529</v>
      </c>
    </row>
    <row r="1153" spans="1:14" ht="14.4" customHeight="1" x14ac:dyDescent="0.3">
      <c r="A1153" s="747" t="s">
        <v>579</v>
      </c>
      <c r="B1153" s="748" t="s">
        <v>580</v>
      </c>
      <c r="C1153" s="749" t="s">
        <v>604</v>
      </c>
      <c r="D1153" s="750" t="s">
        <v>605</v>
      </c>
      <c r="E1153" s="751">
        <v>50113001</v>
      </c>
      <c r="F1153" s="750" t="s">
        <v>616</v>
      </c>
      <c r="G1153" s="749" t="s">
        <v>617</v>
      </c>
      <c r="H1153" s="749">
        <v>920377</v>
      </c>
      <c r="I1153" s="749">
        <v>0</v>
      </c>
      <c r="J1153" s="749" t="s">
        <v>1744</v>
      </c>
      <c r="K1153" s="749" t="s">
        <v>581</v>
      </c>
      <c r="L1153" s="752">
        <v>90.542112108821016</v>
      </c>
      <c r="M1153" s="752">
        <v>23</v>
      </c>
      <c r="N1153" s="753">
        <v>2082.4685785028832</v>
      </c>
    </row>
    <row r="1154" spans="1:14" ht="14.4" customHeight="1" x14ac:dyDescent="0.3">
      <c r="A1154" s="747" t="s">
        <v>579</v>
      </c>
      <c r="B1154" s="748" t="s">
        <v>580</v>
      </c>
      <c r="C1154" s="749" t="s">
        <v>604</v>
      </c>
      <c r="D1154" s="750" t="s">
        <v>605</v>
      </c>
      <c r="E1154" s="751">
        <v>50113001</v>
      </c>
      <c r="F1154" s="750" t="s">
        <v>616</v>
      </c>
      <c r="G1154" s="749" t="s">
        <v>617</v>
      </c>
      <c r="H1154" s="749">
        <v>921184</v>
      </c>
      <c r="I1154" s="749">
        <v>0</v>
      </c>
      <c r="J1154" s="749" t="s">
        <v>1313</v>
      </c>
      <c r="K1154" s="749" t="s">
        <v>581</v>
      </c>
      <c r="L1154" s="752">
        <v>125.14410714947087</v>
      </c>
      <c r="M1154" s="752">
        <v>4</v>
      </c>
      <c r="N1154" s="753">
        <v>500.57642859788348</v>
      </c>
    </row>
    <row r="1155" spans="1:14" ht="14.4" customHeight="1" x14ac:dyDescent="0.3">
      <c r="A1155" s="747" t="s">
        <v>579</v>
      </c>
      <c r="B1155" s="748" t="s">
        <v>580</v>
      </c>
      <c r="C1155" s="749" t="s">
        <v>604</v>
      </c>
      <c r="D1155" s="750" t="s">
        <v>605</v>
      </c>
      <c r="E1155" s="751">
        <v>50113001</v>
      </c>
      <c r="F1155" s="750" t="s">
        <v>616</v>
      </c>
      <c r="G1155" s="749" t="s">
        <v>617</v>
      </c>
      <c r="H1155" s="749">
        <v>67558</v>
      </c>
      <c r="I1155" s="749">
        <v>67558</v>
      </c>
      <c r="J1155" s="749" t="s">
        <v>889</v>
      </c>
      <c r="K1155" s="749" t="s">
        <v>890</v>
      </c>
      <c r="L1155" s="752">
        <v>42.72</v>
      </c>
      <c r="M1155" s="752">
        <v>2</v>
      </c>
      <c r="N1155" s="753">
        <v>85.44</v>
      </c>
    </row>
    <row r="1156" spans="1:14" ht="14.4" customHeight="1" x14ac:dyDescent="0.3">
      <c r="A1156" s="747" t="s">
        <v>579</v>
      </c>
      <c r="B1156" s="748" t="s">
        <v>580</v>
      </c>
      <c r="C1156" s="749" t="s">
        <v>604</v>
      </c>
      <c r="D1156" s="750" t="s">
        <v>605</v>
      </c>
      <c r="E1156" s="751">
        <v>50113001</v>
      </c>
      <c r="F1156" s="750" t="s">
        <v>616</v>
      </c>
      <c r="G1156" s="749" t="s">
        <v>617</v>
      </c>
      <c r="H1156" s="749">
        <v>117992</v>
      </c>
      <c r="I1156" s="749">
        <v>17992</v>
      </c>
      <c r="J1156" s="749" t="s">
        <v>891</v>
      </c>
      <c r="K1156" s="749" t="s">
        <v>893</v>
      </c>
      <c r="L1156" s="752">
        <v>94.340000000000018</v>
      </c>
      <c r="M1156" s="752">
        <v>4</v>
      </c>
      <c r="N1156" s="753">
        <v>377.36000000000007</v>
      </c>
    </row>
    <row r="1157" spans="1:14" ht="14.4" customHeight="1" x14ac:dyDescent="0.3">
      <c r="A1157" s="747" t="s">
        <v>579</v>
      </c>
      <c r="B1157" s="748" t="s">
        <v>580</v>
      </c>
      <c r="C1157" s="749" t="s">
        <v>604</v>
      </c>
      <c r="D1157" s="750" t="s">
        <v>605</v>
      </c>
      <c r="E1157" s="751">
        <v>50113001</v>
      </c>
      <c r="F1157" s="750" t="s">
        <v>616</v>
      </c>
      <c r="G1157" s="749" t="s">
        <v>617</v>
      </c>
      <c r="H1157" s="749">
        <v>100498</v>
      </c>
      <c r="I1157" s="749">
        <v>498</v>
      </c>
      <c r="J1157" s="749" t="s">
        <v>894</v>
      </c>
      <c r="K1157" s="749" t="s">
        <v>895</v>
      </c>
      <c r="L1157" s="752">
        <v>96.24</v>
      </c>
      <c r="M1157" s="752">
        <v>5</v>
      </c>
      <c r="N1157" s="753">
        <v>481.2</v>
      </c>
    </row>
    <row r="1158" spans="1:14" ht="14.4" customHeight="1" x14ac:dyDescent="0.3">
      <c r="A1158" s="747" t="s">
        <v>579</v>
      </c>
      <c r="B1158" s="748" t="s">
        <v>580</v>
      </c>
      <c r="C1158" s="749" t="s">
        <v>604</v>
      </c>
      <c r="D1158" s="750" t="s">
        <v>605</v>
      </c>
      <c r="E1158" s="751">
        <v>50113001</v>
      </c>
      <c r="F1158" s="750" t="s">
        <v>616</v>
      </c>
      <c r="G1158" s="749" t="s">
        <v>617</v>
      </c>
      <c r="H1158" s="749">
        <v>116595</v>
      </c>
      <c r="I1158" s="749">
        <v>16595</v>
      </c>
      <c r="J1158" s="749" t="s">
        <v>1745</v>
      </c>
      <c r="K1158" s="749" t="s">
        <v>1746</v>
      </c>
      <c r="L1158" s="752">
        <v>93.410000000000011</v>
      </c>
      <c r="M1158" s="752">
        <v>3</v>
      </c>
      <c r="N1158" s="753">
        <v>280.23</v>
      </c>
    </row>
    <row r="1159" spans="1:14" ht="14.4" customHeight="1" x14ac:dyDescent="0.3">
      <c r="A1159" s="747" t="s">
        <v>579</v>
      </c>
      <c r="B1159" s="748" t="s">
        <v>580</v>
      </c>
      <c r="C1159" s="749" t="s">
        <v>604</v>
      </c>
      <c r="D1159" s="750" t="s">
        <v>605</v>
      </c>
      <c r="E1159" s="751">
        <v>50113001</v>
      </c>
      <c r="F1159" s="750" t="s">
        <v>616</v>
      </c>
      <c r="G1159" s="749" t="s">
        <v>617</v>
      </c>
      <c r="H1159" s="749">
        <v>102439</v>
      </c>
      <c r="I1159" s="749">
        <v>2439</v>
      </c>
      <c r="J1159" s="749" t="s">
        <v>1332</v>
      </c>
      <c r="K1159" s="749" t="s">
        <v>1333</v>
      </c>
      <c r="L1159" s="752">
        <v>285.08000000000004</v>
      </c>
      <c r="M1159" s="752">
        <v>2</v>
      </c>
      <c r="N1159" s="753">
        <v>570.16000000000008</v>
      </c>
    </row>
    <row r="1160" spans="1:14" ht="14.4" customHeight="1" x14ac:dyDescent="0.3">
      <c r="A1160" s="747" t="s">
        <v>579</v>
      </c>
      <c r="B1160" s="748" t="s">
        <v>580</v>
      </c>
      <c r="C1160" s="749" t="s">
        <v>604</v>
      </c>
      <c r="D1160" s="750" t="s">
        <v>605</v>
      </c>
      <c r="E1160" s="751">
        <v>50113001</v>
      </c>
      <c r="F1160" s="750" t="s">
        <v>616</v>
      </c>
      <c r="G1160" s="749" t="s">
        <v>617</v>
      </c>
      <c r="H1160" s="749">
        <v>102684</v>
      </c>
      <c r="I1160" s="749">
        <v>2684</v>
      </c>
      <c r="J1160" s="749" t="s">
        <v>899</v>
      </c>
      <c r="K1160" s="749" t="s">
        <v>900</v>
      </c>
      <c r="L1160" s="752">
        <v>73.93328891203123</v>
      </c>
      <c r="M1160" s="752">
        <v>15</v>
      </c>
      <c r="N1160" s="753">
        <v>1108.9993336804685</v>
      </c>
    </row>
    <row r="1161" spans="1:14" ht="14.4" customHeight="1" x14ac:dyDescent="0.3">
      <c r="A1161" s="747" t="s">
        <v>579</v>
      </c>
      <c r="B1161" s="748" t="s">
        <v>580</v>
      </c>
      <c r="C1161" s="749" t="s">
        <v>604</v>
      </c>
      <c r="D1161" s="750" t="s">
        <v>605</v>
      </c>
      <c r="E1161" s="751">
        <v>50113001</v>
      </c>
      <c r="F1161" s="750" t="s">
        <v>616</v>
      </c>
      <c r="G1161" s="749" t="s">
        <v>617</v>
      </c>
      <c r="H1161" s="749">
        <v>100502</v>
      </c>
      <c r="I1161" s="749">
        <v>502</v>
      </c>
      <c r="J1161" s="749" t="s">
        <v>899</v>
      </c>
      <c r="K1161" s="749" t="s">
        <v>901</v>
      </c>
      <c r="L1161" s="752">
        <v>238.76727272727268</v>
      </c>
      <c r="M1161" s="752">
        <v>33</v>
      </c>
      <c r="N1161" s="753">
        <v>7879.3199999999988</v>
      </c>
    </row>
    <row r="1162" spans="1:14" ht="14.4" customHeight="1" x14ac:dyDescent="0.3">
      <c r="A1162" s="747" t="s">
        <v>579</v>
      </c>
      <c r="B1162" s="748" t="s">
        <v>580</v>
      </c>
      <c r="C1162" s="749" t="s">
        <v>604</v>
      </c>
      <c r="D1162" s="750" t="s">
        <v>605</v>
      </c>
      <c r="E1162" s="751">
        <v>50113001</v>
      </c>
      <c r="F1162" s="750" t="s">
        <v>616</v>
      </c>
      <c r="G1162" s="749" t="s">
        <v>617</v>
      </c>
      <c r="H1162" s="749">
        <v>397982</v>
      </c>
      <c r="I1162" s="749">
        <v>0</v>
      </c>
      <c r="J1162" s="749" t="s">
        <v>902</v>
      </c>
      <c r="K1162" s="749" t="s">
        <v>581</v>
      </c>
      <c r="L1162" s="752">
        <v>17.267999999999997</v>
      </c>
      <c r="M1162" s="752">
        <v>2</v>
      </c>
      <c r="N1162" s="753">
        <v>34.535999999999994</v>
      </c>
    </row>
    <row r="1163" spans="1:14" ht="14.4" customHeight="1" x14ac:dyDescent="0.3">
      <c r="A1163" s="747" t="s">
        <v>579</v>
      </c>
      <c r="B1163" s="748" t="s">
        <v>580</v>
      </c>
      <c r="C1163" s="749" t="s">
        <v>604</v>
      </c>
      <c r="D1163" s="750" t="s">
        <v>605</v>
      </c>
      <c r="E1163" s="751">
        <v>50113001</v>
      </c>
      <c r="F1163" s="750" t="s">
        <v>616</v>
      </c>
      <c r="G1163" s="749" t="s">
        <v>628</v>
      </c>
      <c r="H1163" s="749">
        <v>107981</v>
      </c>
      <c r="I1163" s="749">
        <v>7981</v>
      </c>
      <c r="J1163" s="749" t="s">
        <v>911</v>
      </c>
      <c r="K1163" s="749" t="s">
        <v>1358</v>
      </c>
      <c r="L1163" s="752">
        <v>50.640000000000008</v>
      </c>
      <c r="M1163" s="752">
        <v>3</v>
      </c>
      <c r="N1163" s="753">
        <v>151.92000000000002</v>
      </c>
    </row>
    <row r="1164" spans="1:14" ht="14.4" customHeight="1" x14ac:dyDescent="0.3">
      <c r="A1164" s="747" t="s">
        <v>579</v>
      </c>
      <c r="B1164" s="748" t="s">
        <v>580</v>
      </c>
      <c r="C1164" s="749" t="s">
        <v>604</v>
      </c>
      <c r="D1164" s="750" t="s">
        <v>605</v>
      </c>
      <c r="E1164" s="751">
        <v>50113001</v>
      </c>
      <c r="F1164" s="750" t="s">
        <v>616</v>
      </c>
      <c r="G1164" s="749" t="s">
        <v>628</v>
      </c>
      <c r="H1164" s="749">
        <v>155824</v>
      </c>
      <c r="I1164" s="749">
        <v>55824</v>
      </c>
      <c r="J1164" s="749" t="s">
        <v>911</v>
      </c>
      <c r="K1164" s="749" t="s">
        <v>913</v>
      </c>
      <c r="L1164" s="752">
        <v>50.640000000000022</v>
      </c>
      <c r="M1164" s="752">
        <v>1</v>
      </c>
      <c r="N1164" s="753">
        <v>50.640000000000022</v>
      </c>
    </row>
    <row r="1165" spans="1:14" ht="14.4" customHeight="1" x14ac:dyDescent="0.3">
      <c r="A1165" s="747" t="s">
        <v>579</v>
      </c>
      <c r="B1165" s="748" t="s">
        <v>580</v>
      </c>
      <c r="C1165" s="749" t="s">
        <v>604</v>
      </c>
      <c r="D1165" s="750" t="s">
        <v>605</v>
      </c>
      <c r="E1165" s="751">
        <v>50113001</v>
      </c>
      <c r="F1165" s="750" t="s">
        <v>616</v>
      </c>
      <c r="G1165" s="749" t="s">
        <v>628</v>
      </c>
      <c r="H1165" s="749">
        <v>844651</v>
      </c>
      <c r="I1165" s="749">
        <v>101205</v>
      </c>
      <c r="J1165" s="749" t="s">
        <v>929</v>
      </c>
      <c r="K1165" s="749" t="s">
        <v>675</v>
      </c>
      <c r="L1165" s="752">
        <v>86.680000000000021</v>
      </c>
      <c r="M1165" s="752">
        <v>1</v>
      </c>
      <c r="N1165" s="753">
        <v>86.680000000000021</v>
      </c>
    </row>
    <row r="1166" spans="1:14" ht="14.4" customHeight="1" x14ac:dyDescent="0.3">
      <c r="A1166" s="747" t="s">
        <v>579</v>
      </c>
      <c r="B1166" s="748" t="s">
        <v>580</v>
      </c>
      <c r="C1166" s="749" t="s">
        <v>607</v>
      </c>
      <c r="D1166" s="750" t="s">
        <v>608</v>
      </c>
      <c r="E1166" s="751">
        <v>50113001</v>
      </c>
      <c r="F1166" s="750" t="s">
        <v>616</v>
      </c>
      <c r="G1166" s="749" t="s">
        <v>617</v>
      </c>
      <c r="H1166" s="749">
        <v>846758</v>
      </c>
      <c r="I1166" s="749">
        <v>103387</v>
      </c>
      <c r="J1166" s="749" t="s">
        <v>618</v>
      </c>
      <c r="K1166" s="749" t="s">
        <v>619</v>
      </c>
      <c r="L1166" s="752">
        <v>72.991944473650946</v>
      </c>
      <c r="M1166" s="752">
        <v>568</v>
      </c>
      <c r="N1166" s="753">
        <v>41459.424461033741</v>
      </c>
    </row>
    <row r="1167" spans="1:14" ht="14.4" customHeight="1" x14ac:dyDescent="0.3">
      <c r="A1167" s="747" t="s">
        <v>579</v>
      </c>
      <c r="B1167" s="748" t="s">
        <v>580</v>
      </c>
      <c r="C1167" s="749" t="s">
        <v>607</v>
      </c>
      <c r="D1167" s="750" t="s">
        <v>608</v>
      </c>
      <c r="E1167" s="751">
        <v>50113001</v>
      </c>
      <c r="F1167" s="750" t="s">
        <v>616</v>
      </c>
      <c r="G1167" s="749" t="s">
        <v>617</v>
      </c>
      <c r="H1167" s="749">
        <v>192729</v>
      </c>
      <c r="I1167" s="749">
        <v>92729</v>
      </c>
      <c r="J1167" s="749" t="s">
        <v>1169</v>
      </c>
      <c r="K1167" s="749" t="s">
        <v>1170</v>
      </c>
      <c r="L1167" s="752">
        <v>48.653312910946795</v>
      </c>
      <c r="M1167" s="752">
        <v>590</v>
      </c>
      <c r="N1167" s="753">
        <v>28705.45461745861</v>
      </c>
    </row>
    <row r="1168" spans="1:14" ht="14.4" customHeight="1" x14ac:dyDescent="0.3">
      <c r="A1168" s="747" t="s">
        <v>579</v>
      </c>
      <c r="B1168" s="748" t="s">
        <v>580</v>
      </c>
      <c r="C1168" s="749" t="s">
        <v>607</v>
      </c>
      <c r="D1168" s="750" t="s">
        <v>608</v>
      </c>
      <c r="E1168" s="751">
        <v>50113001</v>
      </c>
      <c r="F1168" s="750" t="s">
        <v>616</v>
      </c>
      <c r="G1168" s="749" t="s">
        <v>617</v>
      </c>
      <c r="H1168" s="749">
        <v>176064</v>
      </c>
      <c r="I1168" s="749">
        <v>76064</v>
      </c>
      <c r="J1168" s="749" t="s">
        <v>620</v>
      </c>
      <c r="K1168" s="749" t="s">
        <v>621</v>
      </c>
      <c r="L1168" s="752">
        <v>83.95999999999998</v>
      </c>
      <c r="M1168" s="752">
        <v>2</v>
      </c>
      <c r="N1168" s="753">
        <v>167.91999999999996</v>
      </c>
    </row>
    <row r="1169" spans="1:14" ht="14.4" customHeight="1" x14ac:dyDescent="0.3">
      <c r="A1169" s="747" t="s">
        <v>579</v>
      </c>
      <c r="B1169" s="748" t="s">
        <v>580</v>
      </c>
      <c r="C1169" s="749" t="s">
        <v>607</v>
      </c>
      <c r="D1169" s="750" t="s">
        <v>608</v>
      </c>
      <c r="E1169" s="751">
        <v>50113001</v>
      </c>
      <c r="F1169" s="750" t="s">
        <v>616</v>
      </c>
      <c r="G1169" s="749" t="s">
        <v>617</v>
      </c>
      <c r="H1169" s="749">
        <v>197323</v>
      </c>
      <c r="I1169" s="749">
        <v>197323</v>
      </c>
      <c r="J1169" s="749" t="s">
        <v>622</v>
      </c>
      <c r="K1169" s="749" t="s">
        <v>623</v>
      </c>
      <c r="L1169" s="752">
        <v>1351.0466666666669</v>
      </c>
      <c r="M1169" s="752">
        <v>3</v>
      </c>
      <c r="N1169" s="753">
        <v>4053.1400000000003</v>
      </c>
    </row>
    <row r="1170" spans="1:14" ht="14.4" customHeight="1" x14ac:dyDescent="0.3">
      <c r="A1170" s="747" t="s">
        <v>579</v>
      </c>
      <c r="B1170" s="748" t="s">
        <v>580</v>
      </c>
      <c r="C1170" s="749" t="s">
        <v>607</v>
      </c>
      <c r="D1170" s="750" t="s">
        <v>608</v>
      </c>
      <c r="E1170" s="751">
        <v>50113001</v>
      </c>
      <c r="F1170" s="750" t="s">
        <v>616</v>
      </c>
      <c r="G1170" s="749" t="s">
        <v>617</v>
      </c>
      <c r="H1170" s="749">
        <v>100362</v>
      </c>
      <c r="I1170" s="749">
        <v>362</v>
      </c>
      <c r="J1170" s="749" t="s">
        <v>624</v>
      </c>
      <c r="K1170" s="749" t="s">
        <v>625</v>
      </c>
      <c r="L1170" s="752">
        <v>86.892727272727285</v>
      </c>
      <c r="M1170" s="752">
        <v>11</v>
      </c>
      <c r="N1170" s="753">
        <v>955.82000000000016</v>
      </c>
    </row>
    <row r="1171" spans="1:14" ht="14.4" customHeight="1" x14ac:dyDescent="0.3">
      <c r="A1171" s="747" t="s">
        <v>579</v>
      </c>
      <c r="B1171" s="748" t="s">
        <v>580</v>
      </c>
      <c r="C1171" s="749" t="s">
        <v>607</v>
      </c>
      <c r="D1171" s="750" t="s">
        <v>608</v>
      </c>
      <c r="E1171" s="751">
        <v>50113001</v>
      </c>
      <c r="F1171" s="750" t="s">
        <v>616</v>
      </c>
      <c r="G1171" s="749" t="s">
        <v>617</v>
      </c>
      <c r="H1171" s="749">
        <v>845008</v>
      </c>
      <c r="I1171" s="749">
        <v>107806</v>
      </c>
      <c r="J1171" s="749" t="s">
        <v>626</v>
      </c>
      <c r="K1171" s="749" t="s">
        <v>627</v>
      </c>
      <c r="L1171" s="752">
        <v>52.59</v>
      </c>
      <c r="M1171" s="752">
        <v>1</v>
      </c>
      <c r="N1171" s="753">
        <v>52.59</v>
      </c>
    </row>
    <row r="1172" spans="1:14" ht="14.4" customHeight="1" x14ac:dyDescent="0.3">
      <c r="A1172" s="747" t="s">
        <v>579</v>
      </c>
      <c r="B1172" s="748" t="s">
        <v>580</v>
      </c>
      <c r="C1172" s="749" t="s">
        <v>607</v>
      </c>
      <c r="D1172" s="750" t="s">
        <v>608</v>
      </c>
      <c r="E1172" s="751">
        <v>50113001</v>
      </c>
      <c r="F1172" s="750" t="s">
        <v>616</v>
      </c>
      <c r="G1172" s="749" t="s">
        <v>628</v>
      </c>
      <c r="H1172" s="749">
        <v>102945</v>
      </c>
      <c r="I1172" s="749">
        <v>2945</v>
      </c>
      <c r="J1172" s="749" t="s">
        <v>631</v>
      </c>
      <c r="K1172" s="749" t="s">
        <v>632</v>
      </c>
      <c r="L1172" s="752">
        <v>18.770000000000007</v>
      </c>
      <c r="M1172" s="752">
        <v>1</v>
      </c>
      <c r="N1172" s="753">
        <v>18.770000000000007</v>
      </c>
    </row>
    <row r="1173" spans="1:14" ht="14.4" customHeight="1" x14ac:dyDescent="0.3">
      <c r="A1173" s="747" t="s">
        <v>579</v>
      </c>
      <c r="B1173" s="748" t="s">
        <v>580</v>
      </c>
      <c r="C1173" s="749" t="s">
        <v>607</v>
      </c>
      <c r="D1173" s="750" t="s">
        <v>608</v>
      </c>
      <c r="E1173" s="751">
        <v>50113001</v>
      </c>
      <c r="F1173" s="750" t="s">
        <v>616</v>
      </c>
      <c r="G1173" s="749" t="s">
        <v>617</v>
      </c>
      <c r="H1173" s="749">
        <v>167547</v>
      </c>
      <c r="I1173" s="749">
        <v>67547</v>
      </c>
      <c r="J1173" s="749" t="s">
        <v>636</v>
      </c>
      <c r="K1173" s="749" t="s">
        <v>637</v>
      </c>
      <c r="L1173" s="752">
        <v>47.107552776728824</v>
      </c>
      <c r="M1173" s="752">
        <v>93</v>
      </c>
      <c r="N1173" s="753">
        <v>4381.0024082357804</v>
      </c>
    </row>
    <row r="1174" spans="1:14" ht="14.4" customHeight="1" x14ac:dyDescent="0.3">
      <c r="A1174" s="747" t="s">
        <v>579</v>
      </c>
      <c r="B1174" s="748" t="s">
        <v>580</v>
      </c>
      <c r="C1174" s="749" t="s">
        <v>607</v>
      </c>
      <c r="D1174" s="750" t="s">
        <v>608</v>
      </c>
      <c r="E1174" s="751">
        <v>50113001</v>
      </c>
      <c r="F1174" s="750" t="s">
        <v>616</v>
      </c>
      <c r="G1174" s="749" t="s">
        <v>628</v>
      </c>
      <c r="H1174" s="749">
        <v>127260</v>
      </c>
      <c r="I1174" s="749">
        <v>127260</v>
      </c>
      <c r="J1174" s="749" t="s">
        <v>638</v>
      </c>
      <c r="K1174" s="749" t="s">
        <v>1529</v>
      </c>
      <c r="L1174" s="752">
        <v>19.140000000000004</v>
      </c>
      <c r="M1174" s="752">
        <v>2</v>
      </c>
      <c r="N1174" s="753">
        <v>38.280000000000008</v>
      </c>
    </row>
    <row r="1175" spans="1:14" ht="14.4" customHeight="1" x14ac:dyDescent="0.3">
      <c r="A1175" s="747" t="s">
        <v>579</v>
      </c>
      <c r="B1175" s="748" t="s">
        <v>580</v>
      </c>
      <c r="C1175" s="749" t="s">
        <v>607</v>
      </c>
      <c r="D1175" s="750" t="s">
        <v>608</v>
      </c>
      <c r="E1175" s="751">
        <v>50113001</v>
      </c>
      <c r="F1175" s="750" t="s">
        <v>616</v>
      </c>
      <c r="G1175" s="749" t="s">
        <v>628</v>
      </c>
      <c r="H1175" s="749">
        <v>127272</v>
      </c>
      <c r="I1175" s="749">
        <v>127272</v>
      </c>
      <c r="J1175" s="749" t="s">
        <v>638</v>
      </c>
      <c r="K1175" s="749" t="s">
        <v>640</v>
      </c>
      <c r="L1175" s="752">
        <v>29.92</v>
      </c>
      <c r="M1175" s="752">
        <v>1</v>
      </c>
      <c r="N1175" s="753">
        <v>29.92</v>
      </c>
    </row>
    <row r="1176" spans="1:14" ht="14.4" customHeight="1" x14ac:dyDescent="0.3">
      <c r="A1176" s="747" t="s">
        <v>579</v>
      </c>
      <c r="B1176" s="748" t="s">
        <v>580</v>
      </c>
      <c r="C1176" s="749" t="s">
        <v>607</v>
      </c>
      <c r="D1176" s="750" t="s">
        <v>608</v>
      </c>
      <c r="E1176" s="751">
        <v>50113001</v>
      </c>
      <c r="F1176" s="750" t="s">
        <v>616</v>
      </c>
      <c r="G1176" s="749" t="s">
        <v>628</v>
      </c>
      <c r="H1176" s="749">
        <v>849453</v>
      </c>
      <c r="I1176" s="749">
        <v>163077</v>
      </c>
      <c r="J1176" s="749" t="s">
        <v>1530</v>
      </c>
      <c r="K1176" s="749" t="s">
        <v>1531</v>
      </c>
      <c r="L1176" s="752">
        <v>13.860000000000003</v>
      </c>
      <c r="M1176" s="752">
        <v>1</v>
      </c>
      <c r="N1176" s="753">
        <v>13.860000000000003</v>
      </c>
    </row>
    <row r="1177" spans="1:14" ht="14.4" customHeight="1" x14ac:dyDescent="0.3">
      <c r="A1177" s="747" t="s">
        <v>579</v>
      </c>
      <c r="B1177" s="748" t="s">
        <v>580</v>
      </c>
      <c r="C1177" s="749" t="s">
        <v>607</v>
      </c>
      <c r="D1177" s="750" t="s">
        <v>608</v>
      </c>
      <c r="E1177" s="751">
        <v>50113001</v>
      </c>
      <c r="F1177" s="750" t="s">
        <v>616</v>
      </c>
      <c r="G1177" s="749" t="s">
        <v>617</v>
      </c>
      <c r="H1177" s="749">
        <v>194920</v>
      </c>
      <c r="I1177" s="749">
        <v>94920</v>
      </c>
      <c r="J1177" s="749" t="s">
        <v>641</v>
      </c>
      <c r="K1177" s="749" t="s">
        <v>642</v>
      </c>
      <c r="L1177" s="752">
        <v>71.555110400307314</v>
      </c>
      <c r="M1177" s="752">
        <v>129</v>
      </c>
      <c r="N1177" s="753">
        <v>9230.6092416396441</v>
      </c>
    </row>
    <row r="1178" spans="1:14" ht="14.4" customHeight="1" x14ac:dyDescent="0.3">
      <c r="A1178" s="747" t="s">
        <v>579</v>
      </c>
      <c r="B1178" s="748" t="s">
        <v>580</v>
      </c>
      <c r="C1178" s="749" t="s">
        <v>607</v>
      </c>
      <c r="D1178" s="750" t="s">
        <v>608</v>
      </c>
      <c r="E1178" s="751">
        <v>50113001</v>
      </c>
      <c r="F1178" s="750" t="s">
        <v>616</v>
      </c>
      <c r="G1178" s="749" t="s">
        <v>617</v>
      </c>
      <c r="H1178" s="749">
        <v>144794</v>
      </c>
      <c r="I1178" s="749">
        <v>144794</v>
      </c>
      <c r="J1178" s="749" t="s">
        <v>1747</v>
      </c>
      <c r="K1178" s="749" t="s">
        <v>898</v>
      </c>
      <c r="L1178" s="752">
        <v>156</v>
      </c>
      <c r="M1178" s="752">
        <v>1</v>
      </c>
      <c r="N1178" s="753">
        <v>156</v>
      </c>
    </row>
    <row r="1179" spans="1:14" ht="14.4" customHeight="1" x14ac:dyDescent="0.3">
      <c r="A1179" s="747" t="s">
        <v>579</v>
      </c>
      <c r="B1179" s="748" t="s">
        <v>580</v>
      </c>
      <c r="C1179" s="749" t="s">
        <v>607</v>
      </c>
      <c r="D1179" s="750" t="s">
        <v>608</v>
      </c>
      <c r="E1179" s="751">
        <v>50113001</v>
      </c>
      <c r="F1179" s="750" t="s">
        <v>616</v>
      </c>
      <c r="G1179" s="749" t="s">
        <v>628</v>
      </c>
      <c r="H1179" s="749">
        <v>159819</v>
      </c>
      <c r="I1179" s="749">
        <v>159819</v>
      </c>
      <c r="J1179" s="749" t="s">
        <v>1748</v>
      </c>
      <c r="K1179" s="749" t="s">
        <v>1749</v>
      </c>
      <c r="L1179" s="752">
        <v>518.88999999999987</v>
      </c>
      <c r="M1179" s="752">
        <v>1</v>
      </c>
      <c r="N1179" s="753">
        <v>518.88999999999987</v>
      </c>
    </row>
    <row r="1180" spans="1:14" ht="14.4" customHeight="1" x14ac:dyDescent="0.3">
      <c r="A1180" s="747" t="s">
        <v>579</v>
      </c>
      <c r="B1180" s="748" t="s">
        <v>580</v>
      </c>
      <c r="C1180" s="749" t="s">
        <v>607</v>
      </c>
      <c r="D1180" s="750" t="s">
        <v>608</v>
      </c>
      <c r="E1180" s="751">
        <v>50113001</v>
      </c>
      <c r="F1180" s="750" t="s">
        <v>616</v>
      </c>
      <c r="G1180" s="749" t="s">
        <v>617</v>
      </c>
      <c r="H1180" s="749">
        <v>845369</v>
      </c>
      <c r="I1180" s="749">
        <v>107987</v>
      </c>
      <c r="J1180" s="749" t="s">
        <v>645</v>
      </c>
      <c r="K1180" s="749" t="s">
        <v>646</v>
      </c>
      <c r="L1180" s="752">
        <v>112.28999999999998</v>
      </c>
      <c r="M1180" s="752">
        <v>1</v>
      </c>
      <c r="N1180" s="753">
        <v>112.28999999999998</v>
      </c>
    </row>
    <row r="1181" spans="1:14" ht="14.4" customHeight="1" x14ac:dyDescent="0.3">
      <c r="A1181" s="747" t="s">
        <v>579</v>
      </c>
      <c r="B1181" s="748" t="s">
        <v>580</v>
      </c>
      <c r="C1181" s="749" t="s">
        <v>607</v>
      </c>
      <c r="D1181" s="750" t="s">
        <v>608</v>
      </c>
      <c r="E1181" s="751">
        <v>50113001</v>
      </c>
      <c r="F1181" s="750" t="s">
        <v>616</v>
      </c>
      <c r="G1181" s="749" t="s">
        <v>617</v>
      </c>
      <c r="H1181" s="749">
        <v>158668</v>
      </c>
      <c r="I1181" s="749">
        <v>158668</v>
      </c>
      <c r="J1181" s="749" t="s">
        <v>1750</v>
      </c>
      <c r="K1181" s="749" t="s">
        <v>1751</v>
      </c>
      <c r="L1181" s="752">
        <v>78.539999999999992</v>
      </c>
      <c r="M1181" s="752">
        <v>10</v>
      </c>
      <c r="N1181" s="753">
        <v>785.39999999999986</v>
      </c>
    </row>
    <row r="1182" spans="1:14" ht="14.4" customHeight="1" x14ac:dyDescent="0.3">
      <c r="A1182" s="747" t="s">
        <v>579</v>
      </c>
      <c r="B1182" s="748" t="s">
        <v>580</v>
      </c>
      <c r="C1182" s="749" t="s">
        <v>607</v>
      </c>
      <c r="D1182" s="750" t="s">
        <v>608</v>
      </c>
      <c r="E1182" s="751">
        <v>50113001</v>
      </c>
      <c r="F1182" s="750" t="s">
        <v>616</v>
      </c>
      <c r="G1182" s="749" t="s">
        <v>617</v>
      </c>
      <c r="H1182" s="749">
        <v>196610</v>
      </c>
      <c r="I1182" s="749">
        <v>96610</v>
      </c>
      <c r="J1182" s="749" t="s">
        <v>647</v>
      </c>
      <c r="K1182" s="749" t="s">
        <v>648</v>
      </c>
      <c r="L1182" s="752">
        <v>46.304285714285712</v>
      </c>
      <c r="M1182" s="752">
        <v>7</v>
      </c>
      <c r="N1182" s="753">
        <v>324.13</v>
      </c>
    </row>
    <row r="1183" spans="1:14" ht="14.4" customHeight="1" x14ac:dyDescent="0.3">
      <c r="A1183" s="747" t="s">
        <v>579</v>
      </c>
      <c r="B1183" s="748" t="s">
        <v>580</v>
      </c>
      <c r="C1183" s="749" t="s">
        <v>607</v>
      </c>
      <c r="D1183" s="750" t="s">
        <v>608</v>
      </c>
      <c r="E1183" s="751">
        <v>50113001</v>
      </c>
      <c r="F1183" s="750" t="s">
        <v>616</v>
      </c>
      <c r="G1183" s="749" t="s">
        <v>581</v>
      </c>
      <c r="H1183" s="749">
        <v>847488</v>
      </c>
      <c r="I1183" s="749">
        <v>107869</v>
      </c>
      <c r="J1183" s="749" t="s">
        <v>649</v>
      </c>
      <c r="K1183" s="749" t="s">
        <v>650</v>
      </c>
      <c r="L1183" s="752">
        <v>68.08</v>
      </c>
      <c r="M1183" s="752">
        <v>1</v>
      </c>
      <c r="N1183" s="753">
        <v>68.08</v>
      </c>
    </row>
    <row r="1184" spans="1:14" ht="14.4" customHeight="1" x14ac:dyDescent="0.3">
      <c r="A1184" s="747" t="s">
        <v>579</v>
      </c>
      <c r="B1184" s="748" t="s">
        <v>580</v>
      </c>
      <c r="C1184" s="749" t="s">
        <v>607</v>
      </c>
      <c r="D1184" s="750" t="s">
        <v>608</v>
      </c>
      <c r="E1184" s="751">
        <v>50113001</v>
      </c>
      <c r="F1184" s="750" t="s">
        <v>616</v>
      </c>
      <c r="G1184" s="749" t="s">
        <v>581</v>
      </c>
      <c r="H1184" s="749">
        <v>849713</v>
      </c>
      <c r="I1184" s="749">
        <v>125046</v>
      </c>
      <c r="J1184" s="749" t="s">
        <v>651</v>
      </c>
      <c r="K1184" s="749" t="s">
        <v>630</v>
      </c>
      <c r="L1184" s="752">
        <v>61.729999999999983</v>
      </c>
      <c r="M1184" s="752">
        <v>1</v>
      </c>
      <c r="N1184" s="753">
        <v>61.729999999999983</v>
      </c>
    </row>
    <row r="1185" spans="1:14" ht="14.4" customHeight="1" x14ac:dyDescent="0.3">
      <c r="A1185" s="747" t="s">
        <v>579</v>
      </c>
      <c r="B1185" s="748" t="s">
        <v>580</v>
      </c>
      <c r="C1185" s="749" t="s">
        <v>607</v>
      </c>
      <c r="D1185" s="750" t="s">
        <v>608</v>
      </c>
      <c r="E1185" s="751">
        <v>50113001</v>
      </c>
      <c r="F1185" s="750" t="s">
        <v>616</v>
      </c>
      <c r="G1185" s="749" t="s">
        <v>581</v>
      </c>
      <c r="H1185" s="749">
        <v>845592</v>
      </c>
      <c r="I1185" s="749">
        <v>114287</v>
      </c>
      <c r="J1185" s="749" t="s">
        <v>1752</v>
      </c>
      <c r="K1185" s="749" t="s">
        <v>627</v>
      </c>
      <c r="L1185" s="752">
        <v>98.269999999999968</v>
      </c>
      <c r="M1185" s="752">
        <v>1</v>
      </c>
      <c r="N1185" s="753">
        <v>98.269999999999968</v>
      </c>
    </row>
    <row r="1186" spans="1:14" ht="14.4" customHeight="1" x14ac:dyDescent="0.3">
      <c r="A1186" s="747" t="s">
        <v>579</v>
      </c>
      <c r="B1186" s="748" t="s">
        <v>580</v>
      </c>
      <c r="C1186" s="749" t="s">
        <v>607</v>
      </c>
      <c r="D1186" s="750" t="s">
        <v>608</v>
      </c>
      <c r="E1186" s="751">
        <v>50113001</v>
      </c>
      <c r="F1186" s="750" t="s">
        <v>616</v>
      </c>
      <c r="G1186" s="749" t="s">
        <v>617</v>
      </c>
      <c r="H1186" s="749">
        <v>848439</v>
      </c>
      <c r="I1186" s="749">
        <v>122112</v>
      </c>
      <c r="J1186" s="749" t="s">
        <v>1753</v>
      </c>
      <c r="K1186" s="749" t="s">
        <v>1754</v>
      </c>
      <c r="L1186" s="752">
        <v>46.2699676101495</v>
      </c>
      <c r="M1186" s="752">
        <v>1</v>
      </c>
      <c r="N1186" s="753">
        <v>46.2699676101495</v>
      </c>
    </row>
    <row r="1187" spans="1:14" ht="14.4" customHeight="1" x14ac:dyDescent="0.3">
      <c r="A1187" s="747" t="s">
        <v>579</v>
      </c>
      <c r="B1187" s="748" t="s">
        <v>580</v>
      </c>
      <c r="C1187" s="749" t="s">
        <v>607</v>
      </c>
      <c r="D1187" s="750" t="s">
        <v>608</v>
      </c>
      <c r="E1187" s="751">
        <v>50113001</v>
      </c>
      <c r="F1187" s="750" t="s">
        <v>616</v>
      </c>
      <c r="G1187" s="749" t="s">
        <v>617</v>
      </c>
      <c r="H1187" s="749">
        <v>189244</v>
      </c>
      <c r="I1187" s="749">
        <v>89244</v>
      </c>
      <c r="J1187" s="749" t="s">
        <v>653</v>
      </c>
      <c r="K1187" s="749" t="s">
        <v>654</v>
      </c>
      <c r="L1187" s="752">
        <v>20.759000000000004</v>
      </c>
      <c r="M1187" s="752">
        <v>60</v>
      </c>
      <c r="N1187" s="753">
        <v>1245.5400000000002</v>
      </c>
    </row>
    <row r="1188" spans="1:14" ht="14.4" customHeight="1" x14ac:dyDescent="0.3">
      <c r="A1188" s="747" t="s">
        <v>579</v>
      </c>
      <c r="B1188" s="748" t="s">
        <v>580</v>
      </c>
      <c r="C1188" s="749" t="s">
        <v>607</v>
      </c>
      <c r="D1188" s="750" t="s">
        <v>608</v>
      </c>
      <c r="E1188" s="751">
        <v>50113001</v>
      </c>
      <c r="F1188" s="750" t="s">
        <v>616</v>
      </c>
      <c r="G1188" s="749" t="s">
        <v>617</v>
      </c>
      <c r="H1188" s="749">
        <v>110555</v>
      </c>
      <c r="I1188" s="749">
        <v>10555</v>
      </c>
      <c r="J1188" s="749" t="s">
        <v>655</v>
      </c>
      <c r="K1188" s="749" t="s">
        <v>656</v>
      </c>
      <c r="L1188" s="752">
        <v>254.97999999999996</v>
      </c>
      <c r="M1188" s="752">
        <v>1</v>
      </c>
      <c r="N1188" s="753">
        <v>254.97999999999996</v>
      </c>
    </row>
    <row r="1189" spans="1:14" ht="14.4" customHeight="1" x14ac:dyDescent="0.3">
      <c r="A1189" s="747" t="s">
        <v>579</v>
      </c>
      <c r="B1189" s="748" t="s">
        <v>580</v>
      </c>
      <c r="C1189" s="749" t="s">
        <v>607</v>
      </c>
      <c r="D1189" s="750" t="s">
        <v>608</v>
      </c>
      <c r="E1189" s="751">
        <v>50113001</v>
      </c>
      <c r="F1189" s="750" t="s">
        <v>616</v>
      </c>
      <c r="G1189" s="749" t="s">
        <v>617</v>
      </c>
      <c r="H1189" s="749">
        <v>187742</v>
      </c>
      <c r="I1189" s="749">
        <v>87742</v>
      </c>
      <c r="J1189" s="749" t="s">
        <v>1755</v>
      </c>
      <c r="K1189" s="749" t="s">
        <v>654</v>
      </c>
      <c r="L1189" s="752">
        <v>17.390012807206553</v>
      </c>
      <c r="M1189" s="752">
        <v>1560</v>
      </c>
      <c r="N1189" s="753">
        <v>27128.419979242222</v>
      </c>
    </row>
    <row r="1190" spans="1:14" ht="14.4" customHeight="1" x14ac:dyDescent="0.3">
      <c r="A1190" s="747" t="s">
        <v>579</v>
      </c>
      <c r="B1190" s="748" t="s">
        <v>580</v>
      </c>
      <c r="C1190" s="749" t="s">
        <v>607</v>
      </c>
      <c r="D1190" s="750" t="s">
        <v>608</v>
      </c>
      <c r="E1190" s="751">
        <v>50113001</v>
      </c>
      <c r="F1190" s="750" t="s">
        <v>616</v>
      </c>
      <c r="G1190" s="749" t="s">
        <v>617</v>
      </c>
      <c r="H1190" s="749">
        <v>187764</v>
      </c>
      <c r="I1190" s="749">
        <v>87764</v>
      </c>
      <c r="J1190" s="749" t="s">
        <v>1756</v>
      </c>
      <c r="K1190" s="749" t="s">
        <v>1757</v>
      </c>
      <c r="L1190" s="752">
        <v>52.46</v>
      </c>
      <c r="M1190" s="752">
        <v>4</v>
      </c>
      <c r="N1190" s="753">
        <v>209.84</v>
      </c>
    </row>
    <row r="1191" spans="1:14" ht="14.4" customHeight="1" x14ac:dyDescent="0.3">
      <c r="A1191" s="747" t="s">
        <v>579</v>
      </c>
      <c r="B1191" s="748" t="s">
        <v>580</v>
      </c>
      <c r="C1191" s="749" t="s">
        <v>607</v>
      </c>
      <c r="D1191" s="750" t="s">
        <v>608</v>
      </c>
      <c r="E1191" s="751">
        <v>50113001</v>
      </c>
      <c r="F1191" s="750" t="s">
        <v>616</v>
      </c>
      <c r="G1191" s="749" t="s">
        <v>617</v>
      </c>
      <c r="H1191" s="749">
        <v>169755</v>
      </c>
      <c r="I1191" s="749">
        <v>69755</v>
      </c>
      <c r="J1191" s="749" t="s">
        <v>657</v>
      </c>
      <c r="K1191" s="749" t="s">
        <v>658</v>
      </c>
      <c r="L1191" s="752">
        <v>36.93</v>
      </c>
      <c r="M1191" s="752">
        <v>6</v>
      </c>
      <c r="N1191" s="753">
        <v>221.57999999999998</v>
      </c>
    </row>
    <row r="1192" spans="1:14" ht="14.4" customHeight="1" x14ac:dyDescent="0.3">
      <c r="A1192" s="747" t="s">
        <v>579</v>
      </c>
      <c r="B1192" s="748" t="s">
        <v>580</v>
      </c>
      <c r="C1192" s="749" t="s">
        <v>607</v>
      </c>
      <c r="D1192" s="750" t="s">
        <v>608</v>
      </c>
      <c r="E1192" s="751">
        <v>50113001</v>
      </c>
      <c r="F1192" s="750" t="s">
        <v>616</v>
      </c>
      <c r="G1192" s="749" t="s">
        <v>628</v>
      </c>
      <c r="H1192" s="749">
        <v>210792</v>
      </c>
      <c r="I1192" s="749">
        <v>210792</v>
      </c>
      <c r="J1192" s="749" t="s">
        <v>1758</v>
      </c>
      <c r="K1192" s="749" t="s">
        <v>1759</v>
      </c>
      <c r="L1192" s="752">
        <v>1627.18</v>
      </c>
      <c r="M1192" s="752">
        <v>1</v>
      </c>
      <c r="N1192" s="753">
        <v>1627.18</v>
      </c>
    </row>
    <row r="1193" spans="1:14" ht="14.4" customHeight="1" x14ac:dyDescent="0.3">
      <c r="A1193" s="747" t="s">
        <v>579</v>
      </c>
      <c r="B1193" s="748" t="s">
        <v>580</v>
      </c>
      <c r="C1193" s="749" t="s">
        <v>607</v>
      </c>
      <c r="D1193" s="750" t="s">
        <v>608</v>
      </c>
      <c r="E1193" s="751">
        <v>50113001</v>
      </c>
      <c r="F1193" s="750" t="s">
        <v>616</v>
      </c>
      <c r="G1193" s="749" t="s">
        <v>617</v>
      </c>
      <c r="H1193" s="749">
        <v>203805</v>
      </c>
      <c r="I1193" s="749">
        <v>203805</v>
      </c>
      <c r="J1193" s="749" t="s">
        <v>1187</v>
      </c>
      <c r="K1193" s="749" t="s">
        <v>1188</v>
      </c>
      <c r="L1193" s="752">
        <v>602.76</v>
      </c>
      <c r="M1193" s="752">
        <v>1</v>
      </c>
      <c r="N1193" s="753">
        <v>602.76</v>
      </c>
    </row>
    <row r="1194" spans="1:14" ht="14.4" customHeight="1" x14ac:dyDescent="0.3">
      <c r="A1194" s="747" t="s">
        <v>579</v>
      </c>
      <c r="B1194" s="748" t="s">
        <v>580</v>
      </c>
      <c r="C1194" s="749" t="s">
        <v>607</v>
      </c>
      <c r="D1194" s="750" t="s">
        <v>608</v>
      </c>
      <c r="E1194" s="751">
        <v>50113001</v>
      </c>
      <c r="F1194" s="750" t="s">
        <v>616</v>
      </c>
      <c r="G1194" s="749" t="s">
        <v>617</v>
      </c>
      <c r="H1194" s="749">
        <v>196303</v>
      </c>
      <c r="I1194" s="749">
        <v>96303</v>
      </c>
      <c r="J1194" s="749" t="s">
        <v>1189</v>
      </c>
      <c r="K1194" s="749" t="s">
        <v>1190</v>
      </c>
      <c r="L1194" s="752">
        <v>40.76</v>
      </c>
      <c r="M1194" s="752">
        <v>1</v>
      </c>
      <c r="N1194" s="753">
        <v>40.76</v>
      </c>
    </row>
    <row r="1195" spans="1:14" ht="14.4" customHeight="1" x14ac:dyDescent="0.3">
      <c r="A1195" s="747" t="s">
        <v>579</v>
      </c>
      <c r="B1195" s="748" t="s">
        <v>580</v>
      </c>
      <c r="C1195" s="749" t="s">
        <v>607</v>
      </c>
      <c r="D1195" s="750" t="s">
        <v>608</v>
      </c>
      <c r="E1195" s="751">
        <v>50113001</v>
      </c>
      <c r="F1195" s="750" t="s">
        <v>616</v>
      </c>
      <c r="G1195" s="749" t="s">
        <v>628</v>
      </c>
      <c r="H1195" s="749">
        <v>158659</v>
      </c>
      <c r="I1195" s="749">
        <v>58659</v>
      </c>
      <c r="J1195" s="749" t="s">
        <v>660</v>
      </c>
      <c r="K1195" s="749" t="s">
        <v>661</v>
      </c>
      <c r="L1195" s="752">
        <v>49.100000000000016</v>
      </c>
      <c r="M1195" s="752">
        <v>1</v>
      </c>
      <c r="N1195" s="753">
        <v>49.100000000000016</v>
      </c>
    </row>
    <row r="1196" spans="1:14" ht="14.4" customHeight="1" x14ac:dyDescent="0.3">
      <c r="A1196" s="747" t="s">
        <v>579</v>
      </c>
      <c r="B1196" s="748" t="s">
        <v>580</v>
      </c>
      <c r="C1196" s="749" t="s">
        <v>607</v>
      </c>
      <c r="D1196" s="750" t="s">
        <v>608</v>
      </c>
      <c r="E1196" s="751">
        <v>50113001</v>
      </c>
      <c r="F1196" s="750" t="s">
        <v>616</v>
      </c>
      <c r="G1196" s="749" t="s">
        <v>617</v>
      </c>
      <c r="H1196" s="749">
        <v>100392</v>
      </c>
      <c r="I1196" s="749">
        <v>392</v>
      </c>
      <c r="J1196" s="749" t="s">
        <v>1760</v>
      </c>
      <c r="K1196" s="749" t="s">
        <v>960</v>
      </c>
      <c r="L1196" s="752">
        <v>57.803999999999995</v>
      </c>
      <c r="M1196" s="752">
        <v>5</v>
      </c>
      <c r="N1196" s="753">
        <v>289.02</v>
      </c>
    </row>
    <row r="1197" spans="1:14" ht="14.4" customHeight="1" x14ac:dyDescent="0.3">
      <c r="A1197" s="747" t="s">
        <v>579</v>
      </c>
      <c r="B1197" s="748" t="s">
        <v>580</v>
      </c>
      <c r="C1197" s="749" t="s">
        <v>607</v>
      </c>
      <c r="D1197" s="750" t="s">
        <v>608</v>
      </c>
      <c r="E1197" s="751">
        <v>50113001</v>
      </c>
      <c r="F1197" s="750" t="s">
        <v>616</v>
      </c>
      <c r="G1197" s="749" t="s">
        <v>617</v>
      </c>
      <c r="H1197" s="749">
        <v>192351</v>
      </c>
      <c r="I1197" s="749">
        <v>92351</v>
      </c>
      <c r="J1197" s="749" t="s">
        <v>664</v>
      </c>
      <c r="K1197" s="749" t="s">
        <v>665</v>
      </c>
      <c r="L1197" s="752">
        <v>86.22</v>
      </c>
      <c r="M1197" s="752">
        <v>8</v>
      </c>
      <c r="N1197" s="753">
        <v>689.76</v>
      </c>
    </row>
    <row r="1198" spans="1:14" ht="14.4" customHeight="1" x14ac:dyDescent="0.3">
      <c r="A1198" s="747" t="s">
        <v>579</v>
      </c>
      <c r="B1198" s="748" t="s">
        <v>580</v>
      </c>
      <c r="C1198" s="749" t="s">
        <v>607</v>
      </c>
      <c r="D1198" s="750" t="s">
        <v>608</v>
      </c>
      <c r="E1198" s="751">
        <v>50113001</v>
      </c>
      <c r="F1198" s="750" t="s">
        <v>616</v>
      </c>
      <c r="G1198" s="749" t="s">
        <v>617</v>
      </c>
      <c r="H1198" s="749">
        <v>176496</v>
      </c>
      <c r="I1198" s="749">
        <v>76496</v>
      </c>
      <c r="J1198" s="749" t="s">
        <v>666</v>
      </c>
      <c r="K1198" s="749" t="s">
        <v>667</v>
      </c>
      <c r="L1198" s="752">
        <v>125.43</v>
      </c>
      <c r="M1198" s="752">
        <v>21</v>
      </c>
      <c r="N1198" s="753">
        <v>2634.03</v>
      </c>
    </row>
    <row r="1199" spans="1:14" ht="14.4" customHeight="1" x14ac:dyDescent="0.3">
      <c r="A1199" s="747" t="s">
        <v>579</v>
      </c>
      <c r="B1199" s="748" t="s">
        <v>580</v>
      </c>
      <c r="C1199" s="749" t="s">
        <v>607</v>
      </c>
      <c r="D1199" s="750" t="s">
        <v>608</v>
      </c>
      <c r="E1199" s="751">
        <v>50113001</v>
      </c>
      <c r="F1199" s="750" t="s">
        <v>616</v>
      </c>
      <c r="G1199" s="749" t="s">
        <v>628</v>
      </c>
      <c r="H1199" s="749">
        <v>183974</v>
      </c>
      <c r="I1199" s="749">
        <v>83974</v>
      </c>
      <c r="J1199" s="749" t="s">
        <v>1761</v>
      </c>
      <c r="K1199" s="749" t="s">
        <v>1762</v>
      </c>
      <c r="L1199" s="752">
        <v>92.697500000000005</v>
      </c>
      <c r="M1199" s="752">
        <v>4</v>
      </c>
      <c r="N1199" s="753">
        <v>370.79</v>
      </c>
    </row>
    <row r="1200" spans="1:14" ht="14.4" customHeight="1" x14ac:dyDescent="0.3">
      <c r="A1200" s="747" t="s">
        <v>579</v>
      </c>
      <c r="B1200" s="748" t="s">
        <v>580</v>
      </c>
      <c r="C1200" s="749" t="s">
        <v>607</v>
      </c>
      <c r="D1200" s="750" t="s">
        <v>608</v>
      </c>
      <c r="E1200" s="751">
        <v>50113001</v>
      </c>
      <c r="F1200" s="750" t="s">
        <v>616</v>
      </c>
      <c r="G1200" s="749" t="s">
        <v>628</v>
      </c>
      <c r="H1200" s="749">
        <v>145499</v>
      </c>
      <c r="I1200" s="749">
        <v>45499</v>
      </c>
      <c r="J1200" s="749" t="s">
        <v>1763</v>
      </c>
      <c r="K1200" s="749" t="s">
        <v>1764</v>
      </c>
      <c r="L1200" s="752">
        <v>108.24</v>
      </c>
      <c r="M1200" s="752">
        <v>1</v>
      </c>
      <c r="N1200" s="753">
        <v>108.24</v>
      </c>
    </row>
    <row r="1201" spans="1:14" ht="14.4" customHeight="1" x14ac:dyDescent="0.3">
      <c r="A1201" s="747" t="s">
        <v>579</v>
      </c>
      <c r="B1201" s="748" t="s">
        <v>580</v>
      </c>
      <c r="C1201" s="749" t="s">
        <v>607</v>
      </c>
      <c r="D1201" s="750" t="s">
        <v>608</v>
      </c>
      <c r="E1201" s="751">
        <v>50113001</v>
      </c>
      <c r="F1201" s="750" t="s">
        <v>616</v>
      </c>
      <c r="G1201" s="749" t="s">
        <v>628</v>
      </c>
      <c r="H1201" s="749">
        <v>49941</v>
      </c>
      <c r="I1201" s="749">
        <v>49941</v>
      </c>
      <c r="J1201" s="749" t="s">
        <v>1763</v>
      </c>
      <c r="K1201" s="749" t="s">
        <v>1765</v>
      </c>
      <c r="L1201" s="752">
        <v>297.55</v>
      </c>
      <c r="M1201" s="752">
        <v>1</v>
      </c>
      <c r="N1201" s="753">
        <v>297.55</v>
      </c>
    </row>
    <row r="1202" spans="1:14" ht="14.4" customHeight="1" x14ac:dyDescent="0.3">
      <c r="A1202" s="747" t="s">
        <v>579</v>
      </c>
      <c r="B1202" s="748" t="s">
        <v>580</v>
      </c>
      <c r="C1202" s="749" t="s">
        <v>607</v>
      </c>
      <c r="D1202" s="750" t="s">
        <v>608</v>
      </c>
      <c r="E1202" s="751">
        <v>50113001</v>
      </c>
      <c r="F1202" s="750" t="s">
        <v>616</v>
      </c>
      <c r="G1202" s="749" t="s">
        <v>628</v>
      </c>
      <c r="H1202" s="749">
        <v>158041</v>
      </c>
      <c r="I1202" s="749">
        <v>58041</v>
      </c>
      <c r="J1202" s="749" t="s">
        <v>1766</v>
      </c>
      <c r="K1202" s="749" t="s">
        <v>1767</v>
      </c>
      <c r="L1202" s="752">
        <v>133.88999999999999</v>
      </c>
      <c r="M1202" s="752">
        <v>1</v>
      </c>
      <c r="N1202" s="753">
        <v>133.88999999999999</v>
      </c>
    </row>
    <row r="1203" spans="1:14" ht="14.4" customHeight="1" x14ac:dyDescent="0.3">
      <c r="A1203" s="747" t="s">
        <v>579</v>
      </c>
      <c r="B1203" s="748" t="s">
        <v>580</v>
      </c>
      <c r="C1203" s="749" t="s">
        <v>607</v>
      </c>
      <c r="D1203" s="750" t="s">
        <v>608</v>
      </c>
      <c r="E1203" s="751">
        <v>50113001</v>
      </c>
      <c r="F1203" s="750" t="s">
        <v>616</v>
      </c>
      <c r="G1203" s="749" t="s">
        <v>628</v>
      </c>
      <c r="H1203" s="749">
        <v>131536</v>
      </c>
      <c r="I1203" s="749">
        <v>31536</v>
      </c>
      <c r="J1203" s="749" t="s">
        <v>668</v>
      </c>
      <c r="K1203" s="749" t="s">
        <v>1768</v>
      </c>
      <c r="L1203" s="752">
        <v>220.66999999999996</v>
      </c>
      <c r="M1203" s="752">
        <v>1</v>
      </c>
      <c r="N1203" s="753">
        <v>220.66999999999996</v>
      </c>
    </row>
    <row r="1204" spans="1:14" ht="14.4" customHeight="1" x14ac:dyDescent="0.3">
      <c r="A1204" s="747" t="s">
        <v>579</v>
      </c>
      <c r="B1204" s="748" t="s">
        <v>580</v>
      </c>
      <c r="C1204" s="749" t="s">
        <v>607</v>
      </c>
      <c r="D1204" s="750" t="s">
        <v>608</v>
      </c>
      <c r="E1204" s="751">
        <v>50113001</v>
      </c>
      <c r="F1204" s="750" t="s">
        <v>616</v>
      </c>
      <c r="G1204" s="749" t="s">
        <v>628</v>
      </c>
      <c r="H1204" s="749">
        <v>132225</v>
      </c>
      <c r="I1204" s="749">
        <v>32225</v>
      </c>
      <c r="J1204" s="749" t="s">
        <v>668</v>
      </c>
      <c r="K1204" s="749" t="s">
        <v>669</v>
      </c>
      <c r="L1204" s="752">
        <v>73.29000000000002</v>
      </c>
      <c r="M1204" s="752">
        <v>1</v>
      </c>
      <c r="N1204" s="753">
        <v>73.29000000000002</v>
      </c>
    </row>
    <row r="1205" spans="1:14" ht="14.4" customHeight="1" x14ac:dyDescent="0.3">
      <c r="A1205" s="747" t="s">
        <v>579</v>
      </c>
      <c r="B1205" s="748" t="s">
        <v>580</v>
      </c>
      <c r="C1205" s="749" t="s">
        <v>607</v>
      </c>
      <c r="D1205" s="750" t="s">
        <v>608</v>
      </c>
      <c r="E1205" s="751">
        <v>50113001</v>
      </c>
      <c r="F1205" s="750" t="s">
        <v>616</v>
      </c>
      <c r="G1205" s="749" t="s">
        <v>628</v>
      </c>
      <c r="H1205" s="749">
        <v>158037</v>
      </c>
      <c r="I1205" s="749">
        <v>58037</v>
      </c>
      <c r="J1205" s="749" t="s">
        <v>670</v>
      </c>
      <c r="K1205" s="749" t="s">
        <v>671</v>
      </c>
      <c r="L1205" s="752">
        <v>93.859999999999985</v>
      </c>
      <c r="M1205" s="752">
        <v>1</v>
      </c>
      <c r="N1205" s="753">
        <v>93.859999999999985</v>
      </c>
    </row>
    <row r="1206" spans="1:14" ht="14.4" customHeight="1" x14ac:dyDescent="0.3">
      <c r="A1206" s="747" t="s">
        <v>579</v>
      </c>
      <c r="B1206" s="748" t="s">
        <v>580</v>
      </c>
      <c r="C1206" s="749" t="s">
        <v>607</v>
      </c>
      <c r="D1206" s="750" t="s">
        <v>608</v>
      </c>
      <c r="E1206" s="751">
        <v>50113001</v>
      </c>
      <c r="F1206" s="750" t="s">
        <v>616</v>
      </c>
      <c r="G1206" s="749" t="s">
        <v>617</v>
      </c>
      <c r="H1206" s="749">
        <v>848172</v>
      </c>
      <c r="I1206" s="749">
        <v>0</v>
      </c>
      <c r="J1206" s="749" t="s">
        <v>1201</v>
      </c>
      <c r="K1206" s="749" t="s">
        <v>581</v>
      </c>
      <c r="L1206" s="752">
        <v>145.65</v>
      </c>
      <c r="M1206" s="752">
        <v>2</v>
      </c>
      <c r="N1206" s="753">
        <v>291.3</v>
      </c>
    </row>
    <row r="1207" spans="1:14" ht="14.4" customHeight="1" x14ac:dyDescent="0.3">
      <c r="A1207" s="747" t="s">
        <v>579</v>
      </c>
      <c r="B1207" s="748" t="s">
        <v>580</v>
      </c>
      <c r="C1207" s="749" t="s">
        <v>607</v>
      </c>
      <c r="D1207" s="750" t="s">
        <v>608</v>
      </c>
      <c r="E1207" s="751">
        <v>50113001</v>
      </c>
      <c r="F1207" s="750" t="s">
        <v>616</v>
      </c>
      <c r="G1207" s="749" t="s">
        <v>617</v>
      </c>
      <c r="H1207" s="749">
        <v>845329</v>
      </c>
      <c r="I1207" s="749">
        <v>0</v>
      </c>
      <c r="J1207" s="749" t="s">
        <v>1202</v>
      </c>
      <c r="K1207" s="749" t="s">
        <v>581</v>
      </c>
      <c r="L1207" s="752">
        <v>169.92000000000004</v>
      </c>
      <c r="M1207" s="752">
        <v>14</v>
      </c>
      <c r="N1207" s="753">
        <v>2378.8800000000006</v>
      </c>
    </row>
    <row r="1208" spans="1:14" ht="14.4" customHeight="1" x14ac:dyDescent="0.3">
      <c r="A1208" s="747" t="s">
        <v>579</v>
      </c>
      <c r="B1208" s="748" t="s">
        <v>580</v>
      </c>
      <c r="C1208" s="749" t="s">
        <v>607</v>
      </c>
      <c r="D1208" s="750" t="s">
        <v>608</v>
      </c>
      <c r="E1208" s="751">
        <v>50113001</v>
      </c>
      <c r="F1208" s="750" t="s">
        <v>616</v>
      </c>
      <c r="G1208" s="749" t="s">
        <v>617</v>
      </c>
      <c r="H1208" s="749">
        <v>203954</v>
      </c>
      <c r="I1208" s="749">
        <v>203954</v>
      </c>
      <c r="J1208" s="749" t="s">
        <v>1096</v>
      </c>
      <c r="K1208" s="749" t="s">
        <v>1203</v>
      </c>
      <c r="L1208" s="752">
        <v>93.039999999999992</v>
      </c>
      <c r="M1208" s="752">
        <v>5</v>
      </c>
      <c r="N1208" s="753">
        <v>465.2</v>
      </c>
    </row>
    <row r="1209" spans="1:14" ht="14.4" customHeight="1" x14ac:dyDescent="0.3">
      <c r="A1209" s="747" t="s">
        <v>579</v>
      </c>
      <c r="B1209" s="748" t="s">
        <v>580</v>
      </c>
      <c r="C1209" s="749" t="s">
        <v>607</v>
      </c>
      <c r="D1209" s="750" t="s">
        <v>608</v>
      </c>
      <c r="E1209" s="751">
        <v>50113001</v>
      </c>
      <c r="F1209" s="750" t="s">
        <v>616</v>
      </c>
      <c r="G1209" s="749" t="s">
        <v>628</v>
      </c>
      <c r="H1209" s="749">
        <v>158692</v>
      </c>
      <c r="I1209" s="749">
        <v>158692</v>
      </c>
      <c r="J1209" s="749" t="s">
        <v>674</v>
      </c>
      <c r="K1209" s="749" t="s">
        <v>675</v>
      </c>
      <c r="L1209" s="752">
        <v>26.150000000000002</v>
      </c>
      <c r="M1209" s="752">
        <v>2</v>
      </c>
      <c r="N1209" s="753">
        <v>52.300000000000004</v>
      </c>
    </row>
    <row r="1210" spans="1:14" ht="14.4" customHeight="1" x14ac:dyDescent="0.3">
      <c r="A1210" s="747" t="s">
        <v>579</v>
      </c>
      <c r="B1210" s="748" t="s">
        <v>580</v>
      </c>
      <c r="C1210" s="749" t="s">
        <v>607</v>
      </c>
      <c r="D1210" s="750" t="s">
        <v>608</v>
      </c>
      <c r="E1210" s="751">
        <v>50113001</v>
      </c>
      <c r="F1210" s="750" t="s">
        <v>616</v>
      </c>
      <c r="G1210" s="749" t="s">
        <v>617</v>
      </c>
      <c r="H1210" s="749">
        <v>159392</v>
      </c>
      <c r="I1210" s="749">
        <v>59392</v>
      </c>
      <c r="J1210" s="749" t="s">
        <v>1769</v>
      </c>
      <c r="K1210" s="749" t="s">
        <v>1770</v>
      </c>
      <c r="L1210" s="752">
        <v>62.69</v>
      </c>
      <c r="M1210" s="752">
        <v>10</v>
      </c>
      <c r="N1210" s="753">
        <v>626.9</v>
      </c>
    </row>
    <row r="1211" spans="1:14" ht="14.4" customHeight="1" x14ac:dyDescent="0.3">
      <c r="A1211" s="747" t="s">
        <v>579</v>
      </c>
      <c r="B1211" s="748" t="s">
        <v>580</v>
      </c>
      <c r="C1211" s="749" t="s">
        <v>607</v>
      </c>
      <c r="D1211" s="750" t="s">
        <v>608</v>
      </c>
      <c r="E1211" s="751">
        <v>50113001</v>
      </c>
      <c r="F1211" s="750" t="s">
        <v>616</v>
      </c>
      <c r="G1211" s="749" t="s">
        <v>628</v>
      </c>
      <c r="H1211" s="749">
        <v>130543</v>
      </c>
      <c r="I1211" s="749">
        <v>30543</v>
      </c>
      <c r="J1211" s="749" t="s">
        <v>1771</v>
      </c>
      <c r="K1211" s="749" t="s">
        <v>686</v>
      </c>
      <c r="L1211" s="752">
        <v>183.92999999999998</v>
      </c>
      <c r="M1211" s="752">
        <v>1</v>
      </c>
      <c r="N1211" s="753">
        <v>183.92999999999998</v>
      </c>
    </row>
    <row r="1212" spans="1:14" ht="14.4" customHeight="1" x14ac:dyDescent="0.3">
      <c r="A1212" s="747" t="s">
        <v>579</v>
      </c>
      <c r="B1212" s="748" t="s">
        <v>580</v>
      </c>
      <c r="C1212" s="749" t="s">
        <v>607</v>
      </c>
      <c r="D1212" s="750" t="s">
        <v>608</v>
      </c>
      <c r="E1212" s="751">
        <v>50113001</v>
      </c>
      <c r="F1212" s="750" t="s">
        <v>616</v>
      </c>
      <c r="G1212" s="749" t="s">
        <v>617</v>
      </c>
      <c r="H1212" s="749">
        <v>149317</v>
      </c>
      <c r="I1212" s="749">
        <v>49317</v>
      </c>
      <c r="J1212" s="749" t="s">
        <v>1772</v>
      </c>
      <c r="K1212" s="749" t="s">
        <v>1773</v>
      </c>
      <c r="L1212" s="752">
        <v>319.83000000000004</v>
      </c>
      <c r="M1212" s="752">
        <v>2</v>
      </c>
      <c r="N1212" s="753">
        <v>639.66000000000008</v>
      </c>
    </row>
    <row r="1213" spans="1:14" ht="14.4" customHeight="1" x14ac:dyDescent="0.3">
      <c r="A1213" s="747" t="s">
        <v>579</v>
      </c>
      <c r="B1213" s="748" t="s">
        <v>580</v>
      </c>
      <c r="C1213" s="749" t="s">
        <v>607</v>
      </c>
      <c r="D1213" s="750" t="s">
        <v>608</v>
      </c>
      <c r="E1213" s="751">
        <v>50113001</v>
      </c>
      <c r="F1213" s="750" t="s">
        <v>616</v>
      </c>
      <c r="G1213" s="749" t="s">
        <v>617</v>
      </c>
      <c r="H1213" s="749">
        <v>100409</v>
      </c>
      <c r="I1213" s="749">
        <v>409</v>
      </c>
      <c r="J1213" s="749" t="s">
        <v>1774</v>
      </c>
      <c r="K1213" s="749" t="s">
        <v>895</v>
      </c>
      <c r="L1213" s="752">
        <v>70.59</v>
      </c>
      <c r="M1213" s="752">
        <v>1</v>
      </c>
      <c r="N1213" s="753">
        <v>70.59</v>
      </c>
    </row>
    <row r="1214" spans="1:14" ht="14.4" customHeight="1" x14ac:dyDescent="0.3">
      <c r="A1214" s="747" t="s">
        <v>579</v>
      </c>
      <c r="B1214" s="748" t="s">
        <v>580</v>
      </c>
      <c r="C1214" s="749" t="s">
        <v>607</v>
      </c>
      <c r="D1214" s="750" t="s">
        <v>608</v>
      </c>
      <c r="E1214" s="751">
        <v>50113001</v>
      </c>
      <c r="F1214" s="750" t="s">
        <v>616</v>
      </c>
      <c r="G1214" s="749" t="s">
        <v>617</v>
      </c>
      <c r="H1214" s="749">
        <v>850642</v>
      </c>
      <c r="I1214" s="749">
        <v>169673</v>
      </c>
      <c r="J1214" s="749" t="s">
        <v>685</v>
      </c>
      <c r="K1214" s="749" t="s">
        <v>686</v>
      </c>
      <c r="L1214" s="752">
        <v>126.90999999999998</v>
      </c>
      <c r="M1214" s="752">
        <v>1</v>
      </c>
      <c r="N1214" s="753">
        <v>126.90999999999998</v>
      </c>
    </row>
    <row r="1215" spans="1:14" ht="14.4" customHeight="1" x14ac:dyDescent="0.3">
      <c r="A1215" s="747" t="s">
        <v>579</v>
      </c>
      <c r="B1215" s="748" t="s">
        <v>580</v>
      </c>
      <c r="C1215" s="749" t="s">
        <v>607</v>
      </c>
      <c r="D1215" s="750" t="s">
        <v>608</v>
      </c>
      <c r="E1215" s="751">
        <v>50113001</v>
      </c>
      <c r="F1215" s="750" t="s">
        <v>616</v>
      </c>
      <c r="G1215" s="749" t="s">
        <v>617</v>
      </c>
      <c r="H1215" s="749">
        <v>188356</v>
      </c>
      <c r="I1215" s="749">
        <v>88356</v>
      </c>
      <c r="J1215" s="749" t="s">
        <v>689</v>
      </c>
      <c r="K1215" s="749" t="s">
        <v>690</v>
      </c>
      <c r="L1215" s="752">
        <v>96.697198836218718</v>
      </c>
      <c r="M1215" s="752">
        <v>1</v>
      </c>
      <c r="N1215" s="753">
        <v>96.697198836218718</v>
      </c>
    </row>
    <row r="1216" spans="1:14" ht="14.4" customHeight="1" x14ac:dyDescent="0.3">
      <c r="A1216" s="747" t="s">
        <v>579</v>
      </c>
      <c r="B1216" s="748" t="s">
        <v>580</v>
      </c>
      <c r="C1216" s="749" t="s">
        <v>607</v>
      </c>
      <c r="D1216" s="750" t="s">
        <v>608</v>
      </c>
      <c r="E1216" s="751">
        <v>50113001</v>
      </c>
      <c r="F1216" s="750" t="s">
        <v>616</v>
      </c>
      <c r="G1216" s="749" t="s">
        <v>628</v>
      </c>
      <c r="H1216" s="749">
        <v>850078</v>
      </c>
      <c r="I1216" s="749">
        <v>102608</v>
      </c>
      <c r="J1216" s="749" t="s">
        <v>1549</v>
      </c>
      <c r="K1216" s="749" t="s">
        <v>661</v>
      </c>
      <c r="L1216" s="752">
        <v>44.120000000000019</v>
      </c>
      <c r="M1216" s="752">
        <v>1</v>
      </c>
      <c r="N1216" s="753">
        <v>44.120000000000019</v>
      </c>
    </row>
    <row r="1217" spans="1:14" ht="14.4" customHeight="1" x14ac:dyDescent="0.3">
      <c r="A1217" s="747" t="s">
        <v>579</v>
      </c>
      <c r="B1217" s="748" t="s">
        <v>580</v>
      </c>
      <c r="C1217" s="749" t="s">
        <v>607</v>
      </c>
      <c r="D1217" s="750" t="s">
        <v>608</v>
      </c>
      <c r="E1217" s="751">
        <v>50113001</v>
      </c>
      <c r="F1217" s="750" t="s">
        <v>616</v>
      </c>
      <c r="G1217" s="749" t="s">
        <v>628</v>
      </c>
      <c r="H1217" s="749">
        <v>849990</v>
      </c>
      <c r="I1217" s="749">
        <v>102596</v>
      </c>
      <c r="J1217" s="749" t="s">
        <v>691</v>
      </c>
      <c r="K1217" s="749" t="s">
        <v>692</v>
      </c>
      <c r="L1217" s="752">
        <v>24.930000000000014</v>
      </c>
      <c r="M1217" s="752">
        <v>1</v>
      </c>
      <c r="N1217" s="753">
        <v>24.930000000000014</v>
      </c>
    </row>
    <row r="1218" spans="1:14" ht="14.4" customHeight="1" x14ac:dyDescent="0.3">
      <c r="A1218" s="747" t="s">
        <v>579</v>
      </c>
      <c r="B1218" s="748" t="s">
        <v>580</v>
      </c>
      <c r="C1218" s="749" t="s">
        <v>607</v>
      </c>
      <c r="D1218" s="750" t="s">
        <v>608</v>
      </c>
      <c r="E1218" s="751">
        <v>50113001</v>
      </c>
      <c r="F1218" s="750" t="s">
        <v>616</v>
      </c>
      <c r="G1218" s="749" t="s">
        <v>617</v>
      </c>
      <c r="H1218" s="749">
        <v>145981</v>
      </c>
      <c r="I1218" s="749">
        <v>45981</v>
      </c>
      <c r="J1218" s="749" t="s">
        <v>1204</v>
      </c>
      <c r="K1218" s="749" t="s">
        <v>1205</v>
      </c>
      <c r="L1218" s="752">
        <v>1704.5600000000002</v>
      </c>
      <c r="M1218" s="752">
        <v>6</v>
      </c>
      <c r="N1218" s="753">
        <v>10227.36</v>
      </c>
    </row>
    <row r="1219" spans="1:14" ht="14.4" customHeight="1" x14ac:dyDescent="0.3">
      <c r="A1219" s="747" t="s">
        <v>579</v>
      </c>
      <c r="B1219" s="748" t="s">
        <v>580</v>
      </c>
      <c r="C1219" s="749" t="s">
        <v>607</v>
      </c>
      <c r="D1219" s="750" t="s">
        <v>608</v>
      </c>
      <c r="E1219" s="751">
        <v>50113001</v>
      </c>
      <c r="F1219" s="750" t="s">
        <v>616</v>
      </c>
      <c r="G1219" s="749" t="s">
        <v>628</v>
      </c>
      <c r="H1219" s="749">
        <v>846446</v>
      </c>
      <c r="I1219" s="749">
        <v>124343</v>
      </c>
      <c r="J1219" s="749" t="s">
        <v>1206</v>
      </c>
      <c r="K1219" s="749" t="s">
        <v>675</v>
      </c>
      <c r="L1219" s="752">
        <v>43.616666666666674</v>
      </c>
      <c r="M1219" s="752">
        <v>3</v>
      </c>
      <c r="N1219" s="753">
        <v>130.85000000000002</v>
      </c>
    </row>
    <row r="1220" spans="1:14" ht="14.4" customHeight="1" x14ac:dyDescent="0.3">
      <c r="A1220" s="747" t="s">
        <v>579</v>
      </c>
      <c r="B1220" s="748" t="s">
        <v>580</v>
      </c>
      <c r="C1220" s="749" t="s">
        <v>607</v>
      </c>
      <c r="D1220" s="750" t="s">
        <v>608</v>
      </c>
      <c r="E1220" s="751">
        <v>50113001</v>
      </c>
      <c r="F1220" s="750" t="s">
        <v>616</v>
      </c>
      <c r="G1220" s="749" t="s">
        <v>628</v>
      </c>
      <c r="H1220" s="749">
        <v>117425</v>
      </c>
      <c r="I1220" s="749">
        <v>17425</v>
      </c>
      <c r="J1220" s="749" t="s">
        <v>1209</v>
      </c>
      <c r="K1220" s="749" t="s">
        <v>1210</v>
      </c>
      <c r="L1220" s="752">
        <v>19.93</v>
      </c>
      <c r="M1220" s="752">
        <v>1</v>
      </c>
      <c r="N1220" s="753">
        <v>19.93</v>
      </c>
    </row>
    <row r="1221" spans="1:14" ht="14.4" customHeight="1" x14ac:dyDescent="0.3">
      <c r="A1221" s="747" t="s">
        <v>579</v>
      </c>
      <c r="B1221" s="748" t="s">
        <v>580</v>
      </c>
      <c r="C1221" s="749" t="s">
        <v>607</v>
      </c>
      <c r="D1221" s="750" t="s">
        <v>608</v>
      </c>
      <c r="E1221" s="751">
        <v>50113001</v>
      </c>
      <c r="F1221" s="750" t="s">
        <v>616</v>
      </c>
      <c r="G1221" s="749" t="s">
        <v>628</v>
      </c>
      <c r="H1221" s="749">
        <v>117431</v>
      </c>
      <c r="I1221" s="749">
        <v>17431</v>
      </c>
      <c r="J1221" s="749" t="s">
        <v>697</v>
      </c>
      <c r="K1221" s="749" t="s">
        <v>627</v>
      </c>
      <c r="L1221" s="752">
        <v>27.197500000000002</v>
      </c>
      <c r="M1221" s="752">
        <v>4</v>
      </c>
      <c r="N1221" s="753">
        <v>108.79</v>
      </c>
    </row>
    <row r="1222" spans="1:14" ht="14.4" customHeight="1" x14ac:dyDescent="0.3">
      <c r="A1222" s="747" t="s">
        <v>579</v>
      </c>
      <c r="B1222" s="748" t="s">
        <v>580</v>
      </c>
      <c r="C1222" s="749" t="s">
        <v>607</v>
      </c>
      <c r="D1222" s="750" t="s">
        <v>608</v>
      </c>
      <c r="E1222" s="751">
        <v>50113001</v>
      </c>
      <c r="F1222" s="750" t="s">
        <v>616</v>
      </c>
      <c r="G1222" s="749" t="s">
        <v>617</v>
      </c>
      <c r="H1222" s="749">
        <v>207229</v>
      </c>
      <c r="I1222" s="749">
        <v>207229</v>
      </c>
      <c r="J1222" s="749" t="s">
        <v>1775</v>
      </c>
      <c r="K1222" s="749" t="s">
        <v>1776</v>
      </c>
      <c r="L1222" s="752">
        <v>187.2</v>
      </c>
      <c r="M1222" s="752">
        <v>1</v>
      </c>
      <c r="N1222" s="753">
        <v>187.2</v>
      </c>
    </row>
    <row r="1223" spans="1:14" ht="14.4" customHeight="1" x14ac:dyDescent="0.3">
      <c r="A1223" s="747" t="s">
        <v>579</v>
      </c>
      <c r="B1223" s="748" t="s">
        <v>580</v>
      </c>
      <c r="C1223" s="749" t="s">
        <v>607</v>
      </c>
      <c r="D1223" s="750" t="s">
        <v>608</v>
      </c>
      <c r="E1223" s="751">
        <v>50113001</v>
      </c>
      <c r="F1223" s="750" t="s">
        <v>616</v>
      </c>
      <c r="G1223" s="749" t="s">
        <v>617</v>
      </c>
      <c r="H1223" s="749">
        <v>156993</v>
      </c>
      <c r="I1223" s="749">
        <v>56993</v>
      </c>
      <c r="J1223" s="749" t="s">
        <v>700</v>
      </c>
      <c r="K1223" s="749" t="s">
        <v>701</v>
      </c>
      <c r="L1223" s="752">
        <v>73.354000000000013</v>
      </c>
      <c r="M1223" s="752">
        <v>5</v>
      </c>
      <c r="N1223" s="753">
        <v>366.77000000000004</v>
      </c>
    </row>
    <row r="1224" spans="1:14" ht="14.4" customHeight="1" x14ac:dyDescent="0.3">
      <c r="A1224" s="747" t="s">
        <v>579</v>
      </c>
      <c r="B1224" s="748" t="s">
        <v>580</v>
      </c>
      <c r="C1224" s="749" t="s">
        <v>607</v>
      </c>
      <c r="D1224" s="750" t="s">
        <v>608</v>
      </c>
      <c r="E1224" s="751">
        <v>50113001</v>
      </c>
      <c r="F1224" s="750" t="s">
        <v>616</v>
      </c>
      <c r="G1224" s="749" t="s">
        <v>628</v>
      </c>
      <c r="H1224" s="749">
        <v>214427</v>
      </c>
      <c r="I1224" s="749">
        <v>214427</v>
      </c>
      <c r="J1224" s="749" t="s">
        <v>706</v>
      </c>
      <c r="K1224" s="749" t="s">
        <v>707</v>
      </c>
      <c r="L1224" s="752">
        <v>57.711201550387592</v>
      </c>
      <c r="M1224" s="752">
        <v>1806</v>
      </c>
      <c r="N1224" s="753">
        <v>104226.43</v>
      </c>
    </row>
    <row r="1225" spans="1:14" ht="14.4" customHeight="1" x14ac:dyDescent="0.3">
      <c r="A1225" s="747" t="s">
        <v>579</v>
      </c>
      <c r="B1225" s="748" t="s">
        <v>580</v>
      </c>
      <c r="C1225" s="749" t="s">
        <v>607</v>
      </c>
      <c r="D1225" s="750" t="s">
        <v>608</v>
      </c>
      <c r="E1225" s="751">
        <v>50113001</v>
      </c>
      <c r="F1225" s="750" t="s">
        <v>616</v>
      </c>
      <c r="G1225" s="749" t="s">
        <v>628</v>
      </c>
      <c r="H1225" s="749">
        <v>848765</v>
      </c>
      <c r="I1225" s="749">
        <v>107938</v>
      </c>
      <c r="J1225" s="749" t="s">
        <v>708</v>
      </c>
      <c r="K1225" s="749" t="s">
        <v>1777</v>
      </c>
      <c r="L1225" s="752">
        <v>128.79064516129034</v>
      </c>
      <c r="M1225" s="752">
        <v>31</v>
      </c>
      <c r="N1225" s="753">
        <v>3992.51</v>
      </c>
    </row>
    <row r="1226" spans="1:14" ht="14.4" customHeight="1" x14ac:dyDescent="0.3">
      <c r="A1226" s="747" t="s">
        <v>579</v>
      </c>
      <c r="B1226" s="748" t="s">
        <v>580</v>
      </c>
      <c r="C1226" s="749" t="s">
        <v>607</v>
      </c>
      <c r="D1226" s="750" t="s">
        <v>608</v>
      </c>
      <c r="E1226" s="751">
        <v>50113001</v>
      </c>
      <c r="F1226" s="750" t="s">
        <v>616</v>
      </c>
      <c r="G1226" s="749" t="s">
        <v>628</v>
      </c>
      <c r="H1226" s="749">
        <v>113767</v>
      </c>
      <c r="I1226" s="749">
        <v>13767</v>
      </c>
      <c r="J1226" s="749" t="s">
        <v>708</v>
      </c>
      <c r="K1226" s="749" t="s">
        <v>709</v>
      </c>
      <c r="L1226" s="752">
        <v>45.035000000000011</v>
      </c>
      <c r="M1226" s="752">
        <v>4</v>
      </c>
      <c r="N1226" s="753">
        <v>180.14000000000004</v>
      </c>
    </row>
    <row r="1227" spans="1:14" ht="14.4" customHeight="1" x14ac:dyDescent="0.3">
      <c r="A1227" s="747" t="s">
        <v>579</v>
      </c>
      <c r="B1227" s="748" t="s">
        <v>580</v>
      </c>
      <c r="C1227" s="749" t="s">
        <v>607</v>
      </c>
      <c r="D1227" s="750" t="s">
        <v>608</v>
      </c>
      <c r="E1227" s="751">
        <v>50113001</v>
      </c>
      <c r="F1227" s="750" t="s">
        <v>616</v>
      </c>
      <c r="G1227" s="749" t="s">
        <v>617</v>
      </c>
      <c r="H1227" s="749">
        <v>176155</v>
      </c>
      <c r="I1227" s="749">
        <v>76155</v>
      </c>
      <c r="J1227" s="749" t="s">
        <v>1778</v>
      </c>
      <c r="K1227" s="749" t="s">
        <v>1779</v>
      </c>
      <c r="L1227" s="752">
        <v>61.409999999999989</v>
      </c>
      <c r="M1227" s="752">
        <v>1</v>
      </c>
      <c r="N1227" s="753">
        <v>61.409999999999989</v>
      </c>
    </row>
    <row r="1228" spans="1:14" ht="14.4" customHeight="1" x14ac:dyDescent="0.3">
      <c r="A1228" s="747" t="s">
        <v>579</v>
      </c>
      <c r="B1228" s="748" t="s">
        <v>580</v>
      </c>
      <c r="C1228" s="749" t="s">
        <v>607</v>
      </c>
      <c r="D1228" s="750" t="s">
        <v>608</v>
      </c>
      <c r="E1228" s="751">
        <v>50113001</v>
      </c>
      <c r="F1228" s="750" t="s">
        <v>616</v>
      </c>
      <c r="G1228" s="749" t="s">
        <v>617</v>
      </c>
      <c r="H1228" s="749">
        <v>193105</v>
      </c>
      <c r="I1228" s="749">
        <v>93105</v>
      </c>
      <c r="J1228" s="749" t="s">
        <v>711</v>
      </c>
      <c r="K1228" s="749" t="s">
        <v>713</v>
      </c>
      <c r="L1228" s="752">
        <v>208.74898681968887</v>
      </c>
      <c r="M1228" s="752">
        <v>89</v>
      </c>
      <c r="N1228" s="753">
        <v>18578.659826952309</v>
      </c>
    </row>
    <row r="1229" spans="1:14" ht="14.4" customHeight="1" x14ac:dyDescent="0.3">
      <c r="A1229" s="747" t="s">
        <v>579</v>
      </c>
      <c r="B1229" s="748" t="s">
        <v>580</v>
      </c>
      <c r="C1229" s="749" t="s">
        <v>607</v>
      </c>
      <c r="D1229" s="750" t="s">
        <v>608</v>
      </c>
      <c r="E1229" s="751">
        <v>50113001</v>
      </c>
      <c r="F1229" s="750" t="s">
        <v>616</v>
      </c>
      <c r="G1229" s="749" t="s">
        <v>628</v>
      </c>
      <c r="H1229" s="749">
        <v>847134</v>
      </c>
      <c r="I1229" s="749">
        <v>151050</v>
      </c>
      <c r="J1229" s="749" t="s">
        <v>1780</v>
      </c>
      <c r="K1229" s="749" t="s">
        <v>1781</v>
      </c>
      <c r="L1229" s="752">
        <v>501.86000000000013</v>
      </c>
      <c r="M1229" s="752">
        <v>3</v>
      </c>
      <c r="N1229" s="753">
        <v>1505.5800000000004</v>
      </c>
    </row>
    <row r="1230" spans="1:14" ht="14.4" customHeight="1" x14ac:dyDescent="0.3">
      <c r="A1230" s="747" t="s">
        <v>579</v>
      </c>
      <c r="B1230" s="748" t="s">
        <v>580</v>
      </c>
      <c r="C1230" s="749" t="s">
        <v>607</v>
      </c>
      <c r="D1230" s="750" t="s">
        <v>608</v>
      </c>
      <c r="E1230" s="751">
        <v>50113001</v>
      </c>
      <c r="F1230" s="750" t="s">
        <v>616</v>
      </c>
      <c r="G1230" s="749" t="s">
        <v>617</v>
      </c>
      <c r="H1230" s="749">
        <v>208694</v>
      </c>
      <c r="I1230" s="749">
        <v>208694</v>
      </c>
      <c r="J1230" s="749" t="s">
        <v>716</v>
      </c>
      <c r="K1230" s="749" t="s">
        <v>717</v>
      </c>
      <c r="L1230" s="752">
        <v>39.9</v>
      </c>
      <c r="M1230" s="752">
        <v>1</v>
      </c>
      <c r="N1230" s="753">
        <v>39.9</v>
      </c>
    </row>
    <row r="1231" spans="1:14" ht="14.4" customHeight="1" x14ac:dyDescent="0.3">
      <c r="A1231" s="747" t="s">
        <v>579</v>
      </c>
      <c r="B1231" s="748" t="s">
        <v>580</v>
      </c>
      <c r="C1231" s="749" t="s">
        <v>607</v>
      </c>
      <c r="D1231" s="750" t="s">
        <v>608</v>
      </c>
      <c r="E1231" s="751">
        <v>50113001</v>
      </c>
      <c r="F1231" s="750" t="s">
        <v>616</v>
      </c>
      <c r="G1231" s="749" t="s">
        <v>617</v>
      </c>
      <c r="H1231" s="749">
        <v>208695</v>
      </c>
      <c r="I1231" s="749">
        <v>208695</v>
      </c>
      <c r="J1231" s="749" t="s">
        <v>716</v>
      </c>
      <c r="K1231" s="749" t="s">
        <v>718</v>
      </c>
      <c r="L1231" s="752">
        <v>77.079999999999984</v>
      </c>
      <c r="M1231" s="752">
        <v>1</v>
      </c>
      <c r="N1231" s="753">
        <v>77.079999999999984</v>
      </c>
    </row>
    <row r="1232" spans="1:14" ht="14.4" customHeight="1" x14ac:dyDescent="0.3">
      <c r="A1232" s="747" t="s">
        <v>579</v>
      </c>
      <c r="B1232" s="748" t="s">
        <v>580</v>
      </c>
      <c r="C1232" s="749" t="s">
        <v>607</v>
      </c>
      <c r="D1232" s="750" t="s">
        <v>608</v>
      </c>
      <c r="E1232" s="751">
        <v>50113001</v>
      </c>
      <c r="F1232" s="750" t="s">
        <v>616</v>
      </c>
      <c r="G1232" s="749" t="s">
        <v>617</v>
      </c>
      <c r="H1232" s="749">
        <v>102477</v>
      </c>
      <c r="I1232" s="749">
        <v>2477</v>
      </c>
      <c r="J1232" s="749" t="s">
        <v>716</v>
      </c>
      <c r="K1232" s="749" t="s">
        <v>717</v>
      </c>
      <c r="L1232" s="752">
        <v>40.19</v>
      </c>
      <c r="M1232" s="752">
        <v>4</v>
      </c>
      <c r="N1232" s="753">
        <v>160.76</v>
      </c>
    </row>
    <row r="1233" spans="1:14" ht="14.4" customHeight="1" x14ac:dyDescent="0.3">
      <c r="A1233" s="747" t="s">
        <v>579</v>
      </c>
      <c r="B1233" s="748" t="s">
        <v>580</v>
      </c>
      <c r="C1233" s="749" t="s">
        <v>607</v>
      </c>
      <c r="D1233" s="750" t="s">
        <v>608</v>
      </c>
      <c r="E1233" s="751">
        <v>50113001</v>
      </c>
      <c r="F1233" s="750" t="s">
        <v>616</v>
      </c>
      <c r="G1233" s="749" t="s">
        <v>617</v>
      </c>
      <c r="H1233" s="749">
        <v>102478</v>
      </c>
      <c r="I1233" s="749">
        <v>2478</v>
      </c>
      <c r="J1233" s="749" t="s">
        <v>716</v>
      </c>
      <c r="K1233" s="749" t="s">
        <v>718</v>
      </c>
      <c r="L1233" s="752">
        <v>77.515000000000001</v>
      </c>
      <c r="M1233" s="752">
        <v>4</v>
      </c>
      <c r="N1233" s="753">
        <v>310.06</v>
      </c>
    </row>
    <row r="1234" spans="1:14" ht="14.4" customHeight="1" x14ac:dyDescent="0.3">
      <c r="A1234" s="747" t="s">
        <v>579</v>
      </c>
      <c r="B1234" s="748" t="s">
        <v>580</v>
      </c>
      <c r="C1234" s="749" t="s">
        <v>607</v>
      </c>
      <c r="D1234" s="750" t="s">
        <v>608</v>
      </c>
      <c r="E1234" s="751">
        <v>50113001</v>
      </c>
      <c r="F1234" s="750" t="s">
        <v>616</v>
      </c>
      <c r="G1234" s="749" t="s">
        <v>617</v>
      </c>
      <c r="H1234" s="749">
        <v>117011</v>
      </c>
      <c r="I1234" s="749">
        <v>17011</v>
      </c>
      <c r="J1234" s="749" t="s">
        <v>719</v>
      </c>
      <c r="K1234" s="749" t="s">
        <v>720</v>
      </c>
      <c r="L1234" s="752">
        <v>147.56380952380954</v>
      </c>
      <c r="M1234" s="752">
        <v>126</v>
      </c>
      <c r="N1234" s="753">
        <v>18593.04</v>
      </c>
    </row>
    <row r="1235" spans="1:14" ht="14.4" customHeight="1" x14ac:dyDescent="0.3">
      <c r="A1235" s="747" t="s">
        <v>579</v>
      </c>
      <c r="B1235" s="748" t="s">
        <v>580</v>
      </c>
      <c r="C1235" s="749" t="s">
        <v>607</v>
      </c>
      <c r="D1235" s="750" t="s">
        <v>608</v>
      </c>
      <c r="E1235" s="751">
        <v>50113001</v>
      </c>
      <c r="F1235" s="750" t="s">
        <v>616</v>
      </c>
      <c r="G1235" s="749" t="s">
        <v>617</v>
      </c>
      <c r="H1235" s="749">
        <v>183318</v>
      </c>
      <c r="I1235" s="749">
        <v>83318</v>
      </c>
      <c r="J1235" s="749" t="s">
        <v>721</v>
      </c>
      <c r="K1235" s="749" t="s">
        <v>722</v>
      </c>
      <c r="L1235" s="752">
        <v>27.579999999999991</v>
      </c>
      <c r="M1235" s="752">
        <v>2</v>
      </c>
      <c r="N1235" s="753">
        <v>55.159999999999982</v>
      </c>
    </row>
    <row r="1236" spans="1:14" ht="14.4" customHeight="1" x14ac:dyDescent="0.3">
      <c r="A1236" s="747" t="s">
        <v>579</v>
      </c>
      <c r="B1236" s="748" t="s">
        <v>580</v>
      </c>
      <c r="C1236" s="749" t="s">
        <v>607</v>
      </c>
      <c r="D1236" s="750" t="s">
        <v>608</v>
      </c>
      <c r="E1236" s="751">
        <v>50113001</v>
      </c>
      <c r="F1236" s="750" t="s">
        <v>616</v>
      </c>
      <c r="G1236" s="749" t="s">
        <v>617</v>
      </c>
      <c r="H1236" s="749">
        <v>103542</v>
      </c>
      <c r="I1236" s="749">
        <v>3542</v>
      </c>
      <c r="J1236" s="749" t="s">
        <v>723</v>
      </c>
      <c r="K1236" s="749" t="s">
        <v>724</v>
      </c>
      <c r="L1236" s="752">
        <v>35.33</v>
      </c>
      <c r="M1236" s="752">
        <v>1</v>
      </c>
      <c r="N1236" s="753">
        <v>35.33</v>
      </c>
    </row>
    <row r="1237" spans="1:14" ht="14.4" customHeight="1" x14ac:dyDescent="0.3">
      <c r="A1237" s="747" t="s">
        <v>579</v>
      </c>
      <c r="B1237" s="748" t="s">
        <v>580</v>
      </c>
      <c r="C1237" s="749" t="s">
        <v>607</v>
      </c>
      <c r="D1237" s="750" t="s">
        <v>608</v>
      </c>
      <c r="E1237" s="751">
        <v>50113001</v>
      </c>
      <c r="F1237" s="750" t="s">
        <v>616</v>
      </c>
      <c r="G1237" s="749" t="s">
        <v>617</v>
      </c>
      <c r="H1237" s="749">
        <v>844591</v>
      </c>
      <c r="I1237" s="749">
        <v>107161</v>
      </c>
      <c r="J1237" s="749" t="s">
        <v>1782</v>
      </c>
      <c r="K1237" s="749" t="s">
        <v>1783</v>
      </c>
      <c r="L1237" s="752">
        <v>935</v>
      </c>
      <c r="M1237" s="752">
        <v>10</v>
      </c>
      <c r="N1237" s="753">
        <v>9350</v>
      </c>
    </row>
    <row r="1238" spans="1:14" ht="14.4" customHeight="1" x14ac:dyDescent="0.3">
      <c r="A1238" s="747" t="s">
        <v>579</v>
      </c>
      <c r="B1238" s="748" t="s">
        <v>580</v>
      </c>
      <c r="C1238" s="749" t="s">
        <v>607</v>
      </c>
      <c r="D1238" s="750" t="s">
        <v>608</v>
      </c>
      <c r="E1238" s="751">
        <v>50113001</v>
      </c>
      <c r="F1238" s="750" t="s">
        <v>616</v>
      </c>
      <c r="G1238" s="749" t="s">
        <v>617</v>
      </c>
      <c r="H1238" s="749">
        <v>108499</v>
      </c>
      <c r="I1238" s="749">
        <v>8499</v>
      </c>
      <c r="J1238" s="749" t="s">
        <v>725</v>
      </c>
      <c r="K1238" s="749" t="s">
        <v>726</v>
      </c>
      <c r="L1238" s="752">
        <v>111.56203958475714</v>
      </c>
      <c r="M1238" s="752">
        <v>362</v>
      </c>
      <c r="N1238" s="753">
        <v>40385.458329682086</v>
      </c>
    </row>
    <row r="1239" spans="1:14" ht="14.4" customHeight="1" x14ac:dyDescent="0.3">
      <c r="A1239" s="747" t="s">
        <v>579</v>
      </c>
      <c r="B1239" s="748" t="s">
        <v>580</v>
      </c>
      <c r="C1239" s="749" t="s">
        <v>607</v>
      </c>
      <c r="D1239" s="750" t="s">
        <v>608</v>
      </c>
      <c r="E1239" s="751">
        <v>50113001</v>
      </c>
      <c r="F1239" s="750" t="s">
        <v>616</v>
      </c>
      <c r="G1239" s="749" t="s">
        <v>617</v>
      </c>
      <c r="H1239" s="749">
        <v>104071</v>
      </c>
      <c r="I1239" s="749">
        <v>4071</v>
      </c>
      <c r="J1239" s="749" t="s">
        <v>727</v>
      </c>
      <c r="K1239" s="749" t="s">
        <v>1221</v>
      </c>
      <c r="L1239" s="752">
        <v>153.24999999999997</v>
      </c>
      <c r="M1239" s="752">
        <v>4</v>
      </c>
      <c r="N1239" s="753">
        <v>612.99999999999989</v>
      </c>
    </row>
    <row r="1240" spans="1:14" ht="14.4" customHeight="1" x14ac:dyDescent="0.3">
      <c r="A1240" s="747" t="s">
        <v>579</v>
      </c>
      <c r="B1240" s="748" t="s">
        <v>580</v>
      </c>
      <c r="C1240" s="749" t="s">
        <v>607</v>
      </c>
      <c r="D1240" s="750" t="s">
        <v>608</v>
      </c>
      <c r="E1240" s="751">
        <v>50113001</v>
      </c>
      <c r="F1240" s="750" t="s">
        <v>616</v>
      </c>
      <c r="G1240" s="749" t="s">
        <v>617</v>
      </c>
      <c r="H1240" s="749">
        <v>102479</v>
      </c>
      <c r="I1240" s="749">
        <v>2479</v>
      </c>
      <c r="J1240" s="749" t="s">
        <v>727</v>
      </c>
      <c r="K1240" s="749" t="s">
        <v>728</v>
      </c>
      <c r="L1240" s="752">
        <v>65.580000000000013</v>
      </c>
      <c r="M1240" s="752">
        <v>1</v>
      </c>
      <c r="N1240" s="753">
        <v>65.580000000000013</v>
      </c>
    </row>
    <row r="1241" spans="1:14" ht="14.4" customHeight="1" x14ac:dyDescent="0.3">
      <c r="A1241" s="747" t="s">
        <v>579</v>
      </c>
      <c r="B1241" s="748" t="s">
        <v>580</v>
      </c>
      <c r="C1241" s="749" t="s">
        <v>607</v>
      </c>
      <c r="D1241" s="750" t="s">
        <v>608</v>
      </c>
      <c r="E1241" s="751">
        <v>50113001</v>
      </c>
      <c r="F1241" s="750" t="s">
        <v>616</v>
      </c>
      <c r="G1241" s="749" t="s">
        <v>617</v>
      </c>
      <c r="H1241" s="749">
        <v>154539</v>
      </c>
      <c r="I1241" s="749">
        <v>54539</v>
      </c>
      <c r="J1241" s="749" t="s">
        <v>731</v>
      </c>
      <c r="K1241" s="749" t="s">
        <v>732</v>
      </c>
      <c r="L1241" s="752">
        <v>60.570000000000007</v>
      </c>
      <c r="M1241" s="752">
        <v>26</v>
      </c>
      <c r="N1241" s="753">
        <v>1574.8200000000002</v>
      </c>
    </row>
    <row r="1242" spans="1:14" ht="14.4" customHeight="1" x14ac:dyDescent="0.3">
      <c r="A1242" s="747" t="s">
        <v>579</v>
      </c>
      <c r="B1242" s="748" t="s">
        <v>580</v>
      </c>
      <c r="C1242" s="749" t="s">
        <v>607</v>
      </c>
      <c r="D1242" s="750" t="s">
        <v>608</v>
      </c>
      <c r="E1242" s="751">
        <v>50113001</v>
      </c>
      <c r="F1242" s="750" t="s">
        <v>616</v>
      </c>
      <c r="G1242" s="749" t="s">
        <v>628</v>
      </c>
      <c r="H1242" s="749">
        <v>215713</v>
      </c>
      <c r="I1242" s="749">
        <v>215713</v>
      </c>
      <c r="J1242" s="749" t="s">
        <v>733</v>
      </c>
      <c r="K1242" s="749" t="s">
        <v>1225</v>
      </c>
      <c r="L1242" s="752">
        <v>49.797499999999999</v>
      </c>
      <c r="M1242" s="752">
        <v>8</v>
      </c>
      <c r="N1242" s="753">
        <v>398.38</v>
      </c>
    </row>
    <row r="1243" spans="1:14" ht="14.4" customHeight="1" x14ac:dyDescent="0.3">
      <c r="A1243" s="747" t="s">
        <v>579</v>
      </c>
      <c r="B1243" s="748" t="s">
        <v>580</v>
      </c>
      <c r="C1243" s="749" t="s">
        <v>607</v>
      </c>
      <c r="D1243" s="750" t="s">
        <v>608</v>
      </c>
      <c r="E1243" s="751">
        <v>50113001</v>
      </c>
      <c r="F1243" s="750" t="s">
        <v>616</v>
      </c>
      <c r="G1243" s="749" t="s">
        <v>628</v>
      </c>
      <c r="H1243" s="749">
        <v>215715</v>
      </c>
      <c r="I1243" s="749">
        <v>215715</v>
      </c>
      <c r="J1243" s="749" t="s">
        <v>733</v>
      </c>
      <c r="K1243" s="749" t="s">
        <v>734</v>
      </c>
      <c r="L1243" s="752">
        <v>66.72999999999999</v>
      </c>
      <c r="M1243" s="752">
        <v>1</v>
      </c>
      <c r="N1243" s="753">
        <v>66.72999999999999</v>
      </c>
    </row>
    <row r="1244" spans="1:14" ht="14.4" customHeight="1" x14ac:dyDescent="0.3">
      <c r="A1244" s="747" t="s">
        <v>579</v>
      </c>
      <c r="B1244" s="748" t="s">
        <v>580</v>
      </c>
      <c r="C1244" s="749" t="s">
        <v>607</v>
      </c>
      <c r="D1244" s="750" t="s">
        <v>608</v>
      </c>
      <c r="E1244" s="751">
        <v>50113001</v>
      </c>
      <c r="F1244" s="750" t="s">
        <v>616</v>
      </c>
      <c r="G1244" s="749" t="s">
        <v>628</v>
      </c>
      <c r="H1244" s="749">
        <v>181456</v>
      </c>
      <c r="I1244" s="749">
        <v>81456</v>
      </c>
      <c r="J1244" s="749" t="s">
        <v>733</v>
      </c>
      <c r="K1244" s="749" t="s">
        <v>734</v>
      </c>
      <c r="L1244" s="752">
        <v>66.730000000000018</v>
      </c>
      <c r="M1244" s="752">
        <v>1</v>
      </c>
      <c r="N1244" s="753">
        <v>66.730000000000018</v>
      </c>
    </row>
    <row r="1245" spans="1:14" ht="14.4" customHeight="1" x14ac:dyDescent="0.3">
      <c r="A1245" s="747" t="s">
        <v>579</v>
      </c>
      <c r="B1245" s="748" t="s">
        <v>580</v>
      </c>
      <c r="C1245" s="749" t="s">
        <v>607</v>
      </c>
      <c r="D1245" s="750" t="s">
        <v>608</v>
      </c>
      <c r="E1245" s="751">
        <v>50113001</v>
      </c>
      <c r="F1245" s="750" t="s">
        <v>616</v>
      </c>
      <c r="G1245" s="749" t="s">
        <v>617</v>
      </c>
      <c r="H1245" s="749">
        <v>920200</v>
      </c>
      <c r="I1245" s="749">
        <v>15877</v>
      </c>
      <c r="J1245" s="749" t="s">
        <v>739</v>
      </c>
      <c r="K1245" s="749" t="s">
        <v>581</v>
      </c>
      <c r="L1245" s="752">
        <v>252.97796665375753</v>
      </c>
      <c r="M1245" s="752">
        <v>2</v>
      </c>
      <c r="N1245" s="753">
        <v>505.95593330751507</v>
      </c>
    </row>
    <row r="1246" spans="1:14" ht="14.4" customHeight="1" x14ac:dyDescent="0.3">
      <c r="A1246" s="747" t="s">
        <v>579</v>
      </c>
      <c r="B1246" s="748" t="s">
        <v>580</v>
      </c>
      <c r="C1246" s="749" t="s">
        <v>607</v>
      </c>
      <c r="D1246" s="750" t="s">
        <v>608</v>
      </c>
      <c r="E1246" s="751">
        <v>50113001</v>
      </c>
      <c r="F1246" s="750" t="s">
        <v>616</v>
      </c>
      <c r="G1246" s="749" t="s">
        <v>617</v>
      </c>
      <c r="H1246" s="749">
        <v>500355</v>
      </c>
      <c r="I1246" s="749">
        <v>15879</v>
      </c>
      <c r="J1246" s="749" t="s">
        <v>740</v>
      </c>
      <c r="K1246" s="749" t="s">
        <v>581</v>
      </c>
      <c r="L1246" s="752">
        <v>97.051999099859813</v>
      </c>
      <c r="M1246" s="752">
        <v>3</v>
      </c>
      <c r="N1246" s="753">
        <v>291.15599729957944</v>
      </c>
    </row>
    <row r="1247" spans="1:14" ht="14.4" customHeight="1" x14ac:dyDescent="0.3">
      <c r="A1247" s="747" t="s">
        <v>579</v>
      </c>
      <c r="B1247" s="748" t="s">
        <v>580</v>
      </c>
      <c r="C1247" s="749" t="s">
        <v>607</v>
      </c>
      <c r="D1247" s="750" t="s">
        <v>608</v>
      </c>
      <c r="E1247" s="751">
        <v>50113001</v>
      </c>
      <c r="F1247" s="750" t="s">
        <v>616</v>
      </c>
      <c r="G1247" s="749" t="s">
        <v>617</v>
      </c>
      <c r="H1247" s="749">
        <v>23987</v>
      </c>
      <c r="I1247" s="749">
        <v>23987</v>
      </c>
      <c r="J1247" s="749" t="s">
        <v>743</v>
      </c>
      <c r="K1247" s="749" t="s">
        <v>744</v>
      </c>
      <c r="L1247" s="752">
        <v>175.03182951633249</v>
      </c>
      <c r="M1247" s="752">
        <v>10</v>
      </c>
      <c r="N1247" s="753">
        <v>1750.318295163325</v>
      </c>
    </row>
    <row r="1248" spans="1:14" ht="14.4" customHeight="1" x14ac:dyDescent="0.3">
      <c r="A1248" s="747" t="s">
        <v>579</v>
      </c>
      <c r="B1248" s="748" t="s">
        <v>580</v>
      </c>
      <c r="C1248" s="749" t="s">
        <v>607</v>
      </c>
      <c r="D1248" s="750" t="s">
        <v>608</v>
      </c>
      <c r="E1248" s="751">
        <v>50113001</v>
      </c>
      <c r="F1248" s="750" t="s">
        <v>616</v>
      </c>
      <c r="G1248" s="749" t="s">
        <v>617</v>
      </c>
      <c r="H1248" s="749">
        <v>501596</v>
      </c>
      <c r="I1248" s="749">
        <v>0</v>
      </c>
      <c r="J1248" s="749" t="s">
        <v>1784</v>
      </c>
      <c r="K1248" s="749" t="s">
        <v>1785</v>
      </c>
      <c r="L1248" s="752">
        <v>115.43000000000004</v>
      </c>
      <c r="M1248" s="752">
        <v>2</v>
      </c>
      <c r="N1248" s="753">
        <v>230.86000000000007</v>
      </c>
    </row>
    <row r="1249" spans="1:14" ht="14.4" customHeight="1" x14ac:dyDescent="0.3">
      <c r="A1249" s="747" t="s">
        <v>579</v>
      </c>
      <c r="B1249" s="748" t="s">
        <v>580</v>
      </c>
      <c r="C1249" s="749" t="s">
        <v>607</v>
      </c>
      <c r="D1249" s="750" t="s">
        <v>608</v>
      </c>
      <c r="E1249" s="751">
        <v>50113001</v>
      </c>
      <c r="F1249" s="750" t="s">
        <v>616</v>
      </c>
      <c r="G1249" s="749" t="s">
        <v>628</v>
      </c>
      <c r="H1249" s="749">
        <v>847627</v>
      </c>
      <c r="I1249" s="749">
        <v>134502</v>
      </c>
      <c r="J1249" s="749" t="s">
        <v>1786</v>
      </c>
      <c r="K1249" s="749" t="s">
        <v>1787</v>
      </c>
      <c r="L1249" s="752">
        <v>50.299999999999983</v>
      </c>
      <c r="M1249" s="752">
        <v>1</v>
      </c>
      <c r="N1249" s="753">
        <v>50.299999999999983</v>
      </c>
    </row>
    <row r="1250" spans="1:14" ht="14.4" customHeight="1" x14ac:dyDescent="0.3">
      <c r="A1250" s="747" t="s">
        <v>579</v>
      </c>
      <c r="B1250" s="748" t="s">
        <v>580</v>
      </c>
      <c r="C1250" s="749" t="s">
        <v>607</v>
      </c>
      <c r="D1250" s="750" t="s">
        <v>608</v>
      </c>
      <c r="E1250" s="751">
        <v>50113001</v>
      </c>
      <c r="F1250" s="750" t="s">
        <v>616</v>
      </c>
      <c r="G1250" s="749" t="s">
        <v>617</v>
      </c>
      <c r="H1250" s="749">
        <v>159642</v>
      </c>
      <c r="I1250" s="749">
        <v>59642</v>
      </c>
      <c r="J1250" s="749" t="s">
        <v>1239</v>
      </c>
      <c r="K1250" s="749" t="s">
        <v>1240</v>
      </c>
      <c r="L1250" s="752">
        <v>158.1100000000001</v>
      </c>
      <c r="M1250" s="752">
        <v>1</v>
      </c>
      <c r="N1250" s="753">
        <v>158.1100000000001</v>
      </c>
    </row>
    <row r="1251" spans="1:14" ht="14.4" customHeight="1" x14ac:dyDescent="0.3">
      <c r="A1251" s="747" t="s">
        <v>579</v>
      </c>
      <c r="B1251" s="748" t="s">
        <v>580</v>
      </c>
      <c r="C1251" s="749" t="s">
        <v>607</v>
      </c>
      <c r="D1251" s="750" t="s">
        <v>608</v>
      </c>
      <c r="E1251" s="751">
        <v>50113001</v>
      </c>
      <c r="F1251" s="750" t="s">
        <v>616</v>
      </c>
      <c r="G1251" s="749" t="s">
        <v>617</v>
      </c>
      <c r="H1251" s="749">
        <v>187076</v>
      </c>
      <c r="I1251" s="749">
        <v>87076</v>
      </c>
      <c r="J1251" s="749" t="s">
        <v>759</v>
      </c>
      <c r="K1251" s="749" t="s">
        <v>760</v>
      </c>
      <c r="L1251" s="752">
        <v>131.05000000000001</v>
      </c>
      <c r="M1251" s="752">
        <v>3</v>
      </c>
      <c r="N1251" s="753">
        <v>393.15000000000003</v>
      </c>
    </row>
    <row r="1252" spans="1:14" ht="14.4" customHeight="1" x14ac:dyDescent="0.3">
      <c r="A1252" s="747" t="s">
        <v>579</v>
      </c>
      <c r="B1252" s="748" t="s">
        <v>580</v>
      </c>
      <c r="C1252" s="749" t="s">
        <v>607</v>
      </c>
      <c r="D1252" s="750" t="s">
        <v>608</v>
      </c>
      <c r="E1252" s="751">
        <v>50113001</v>
      </c>
      <c r="F1252" s="750" t="s">
        <v>616</v>
      </c>
      <c r="G1252" s="749" t="s">
        <v>617</v>
      </c>
      <c r="H1252" s="749">
        <v>848560</v>
      </c>
      <c r="I1252" s="749">
        <v>125752</v>
      </c>
      <c r="J1252" s="749" t="s">
        <v>765</v>
      </c>
      <c r="K1252" s="749" t="s">
        <v>766</v>
      </c>
      <c r="L1252" s="752">
        <v>186.93666666666661</v>
      </c>
      <c r="M1252" s="752">
        <v>6</v>
      </c>
      <c r="N1252" s="753">
        <v>1121.6199999999997</v>
      </c>
    </row>
    <row r="1253" spans="1:14" ht="14.4" customHeight="1" x14ac:dyDescent="0.3">
      <c r="A1253" s="747" t="s">
        <v>579</v>
      </c>
      <c r="B1253" s="748" t="s">
        <v>580</v>
      </c>
      <c r="C1253" s="749" t="s">
        <v>607</v>
      </c>
      <c r="D1253" s="750" t="s">
        <v>608</v>
      </c>
      <c r="E1253" s="751">
        <v>50113001</v>
      </c>
      <c r="F1253" s="750" t="s">
        <v>616</v>
      </c>
      <c r="G1253" s="749" t="s">
        <v>628</v>
      </c>
      <c r="H1253" s="749">
        <v>169191</v>
      </c>
      <c r="I1253" s="749">
        <v>69191</v>
      </c>
      <c r="J1253" s="749" t="s">
        <v>773</v>
      </c>
      <c r="K1253" s="749" t="s">
        <v>774</v>
      </c>
      <c r="L1253" s="752">
        <v>94.279999999999987</v>
      </c>
      <c r="M1253" s="752">
        <v>1</v>
      </c>
      <c r="N1253" s="753">
        <v>94.279999999999987</v>
      </c>
    </row>
    <row r="1254" spans="1:14" ht="14.4" customHeight="1" x14ac:dyDescent="0.3">
      <c r="A1254" s="747" t="s">
        <v>579</v>
      </c>
      <c r="B1254" s="748" t="s">
        <v>580</v>
      </c>
      <c r="C1254" s="749" t="s">
        <v>607</v>
      </c>
      <c r="D1254" s="750" t="s">
        <v>608</v>
      </c>
      <c r="E1254" s="751">
        <v>50113001</v>
      </c>
      <c r="F1254" s="750" t="s">
        <v>616</v>
      </c>
      <c r="G1254" s="749" t="s">
        <v>628</v>
      </c>
      <c r="H1254" s="749">
        <v>169189</v>
      </c>
      <c r="I1254" s="749">
        <v>69189</v>
      </c>
      <c r="J1254" s="749" t="s">
        <v>775</v>
      </c>
      <c r="K1254" s="749" t="s">
        <v>776</v>
      </c>
      <c r="L1254" s="752">
        <v>60.919999999999995</v>
      </c>
      <c r="M1254" s="752">
        <v>3</v>
      </c>
      <c r="N1254" s="753">
        <v>182.76</v>
      </c>
    </row>
    <row r="1255" spans="1:14" ht="14.4" customHeight="1" x14ac:dyDescent="0.3">
      <c r="A1255" s="747" t="s">
        <v>579</v>
      </c>
      <c r="B1255" s="748" t="s">
        <v>580</v>
      </c>
      <c r="C1255" s="749" t="s">
        <v>607</v>
      </c>
      <c r="D1255" s="750" t="s">
        <v>608</v>
      </c>
      <c r="E1255" s="751">
        <v>50113001</v>
      </c>
      <c r="F1255" s="750" t="s">
        <v>616</v>
      </c>
      <c r="G1255" s="749" t="s">
        <v>617</v>
      </c>
      <c r="H1255" s="749">
        <v>149990</v>
      </c>
      <c r="I1255" s="749">
        <v>49990</v>
      </c>
      <c r="J1255" s="749" t="s">
        <v>777</v>
      </c>
      <c r="K1255" s="749" t="s">
        <v>778</v>
      </c>
      <c r="L1255" s="752">
        <v>124.09800000000003</v>
      </c>
      <c r="M1255" s="752">
        <v>10</v>
      </c>
      <c r="N1255" s="753">
        <v>1240.9800000000002</v>
      </c>
    </row>
    <row r="1256" spans="1:14" ht="14.4" customHeight="1" x14ac:dyDescent="0.3">
      <c r="A1256" s="747" t="s">
        <v>579</v>
      </c>
      <c r="B1256" s="748" t="s">
        <v>580</v>
      </c>
      <c r="C1256" s="749" t="s">
        <v>607</v>
      </c>
      <c r="D1256" s="750" t="s">
        <v>608</v>
      </c>
      <c r="E1256" s="751">
        <v>50113001</v>
      </c>
      <c r="F1256" s="750" t="s">
        <v>616</v>
      </c>
      <c r="G1256" s="749" t="s">
        <v>617</v>
      </c>
      <c r="H1256" s="749">
        <v>147862</v>
      </c>
      <c r="I1256" s="749">
        <v>47862</v>
      </c>
      <c r="J1256" s="749" t="s">
        <v>1788</v>
      </c>
      <c r="K1256" s="749" t="s">
        <v>1644</v>
      </c>
      <c r="L1256" s="752">
        <v>140.86666666666665</v>
      </c>
      <c r="M1256" s="752">
        <v>6</v>
      </c>
      <c r="N1256" s="753">
        <v>845.19999999999982</v>
      </c>
    </row>
    <row r="1257" spans="1:14" ht="14.4" customHeight="1" x14ac:dyDescent="0.3">
      <c r="A1257" s="747" t="s">
        <v>579</v>
      </c>
      <c r="B1257" s="748" t="s">
        <v>580</v>
      </c>
      <c r="C1257" s="749" t="s">
        <v>607</v>
      </c>
      <c r="D1257" s="750" t="s">
        <v>608</v>
      </c>
      <c r="E1257" s="751">
        <v>50113001</v>
      </c>
      <c r="F1257" s="750" t="s">
        <v>616</v>
      </c>
      <c r="G1257" s="749" t="s">
        <v>617</v>
      </c>
      <c r="H1257" s="749">
        <v>848802</v>
      </c>
      <c r="I1257" s="749">
        <v>163138</v>
      </c>
      <c r="J1257" s="749" t="s">
        <v>1262</v>
      </c>
      <c r="K1257" s="749" t="s">
        <v>1263</v>
      </c>
      <c r="L1257" s="752">
        <v>166.65</v>
      </c>
      <c r="M1257" s="752">
        <v>1</v>
      </c>
      <c r="N1257" s="753">
        <v>166.65</v>
      </c>
    </row>
    <row r="1258" spans="1:14" ht="14.4" customHeight="1" x14ac:dyDescent="0.3">
      <c r="A1258" s="747" t="s">
        <v>579</v>
      </c>
      <c r="B1258" s="748" t="s">
        <v>580</v>
      </c>
      <c r="C1258" s="749" t="s">
        <v>607</v>
      </c>
      <c r="D1258" s="750" t="s">
        <v>608</v>
      </c>
      <c r="E1258" s="751">
        <v>50113001</v>
      </c>
      <c r="F1258" s="750" t="s">
        <v>616</v>
      </c>
      <c r="G1258" s="749" t="s">
        <v>617</v>
      </c>
      <c r="H1258" s="749">
        <v>214598</v>
      </c>
      <c r="I1258" s="749">
        <v>214598</v>
      </c>
      <c r="J1258" s="749" t="s">
        <v>1262</v>
      </c>
      <c r="K1258" s="749" t="s">
        <v>1263</v>
      </c>
      <c r="L1258" s="752">
        <v>169.45999999999995</v>
      </c>
      <c r="M1258" s="752">
        <v>1</v>
      </c>
      <c r="N1258" s="753">
        <v>169.45999999999995</v>
      </c>
    </row>
    <row r="1259" spans="1:14" ht="14.4" customHeight="1" x14ac:dyDescent="0.3">
      <c r="A1259" s="747" t="s">
        <v>579</v>
      </c>
      <c r="B1259" s="748" t="s">
        <v>580</v>
      </c>
      <c r="C1259" s="749" t="s">
        <v>607</v>
      </c>
      <c r="D1259" s="750" t="s">
        <v>608</v>
      </c>
      <c r="E1259" s="751">
        <v>50113001</v>
      </c>
      <c r="F1259" s="750" t="s">
        <v>616</v>
      </c>
      <c r="G1259" s="749" t="s">
        <v>628</v>
      </c>
      <c r="H1259" s="749">
        <v>188734</v>
      </c>
      <c r="I1259" s="749">
        <v>88734</v>
      </c>
      <c r="J1259" s="749" t="s">
        <v>1264</v>
      </c>
      <c r="K1259" s="749" t="s">
        <v>1789</v>
      </c>
      <c r="L1259" s="752">
        <v>54.399999999999991</v>
      </c>
      <c r="M1259" s="752">
        <v>1</v>
      </c>
      <c r="N1259" s="753">
        <v>54.399999999999991</v>
      </c>
    </row>
    <row r="1260" spans="1:14" ht="14.4" customHeight="1" x14ac:dyDescent="0.3">
      <c r="A1260" s="747" t="s">
        <v>579</v>
      </c>
      <c r="B1260" s="748" t="s">
        <v>580</v>
      </c>
      <c r="C1260" s="749" t="s">
        <v>607</v>
      </c>
      <c r="D1260" s="750" t="s">
        <v>608</v>
      </c>
      <c r="E1260" s="751">
        <v>50113001</v>
      </c>
      <c r="F1260" s="750" t="s">
        <v>616</v>
      </c>
      <c r="G1260" s="749" t="s">
        <v>617</v>
      </c>
      <c r="H1260" s="749">
        <v>193779</v>
      </c>
      <c r="I1260" s="749">
        <v>93779</v>
      </c>
      <c r="J1260" s="749" t="s">
        <v>779</v>
      </c>
      <c r="K1260" s="749" t="s">
        <v>780</v>
      </c>
      <c r="L1260" s="752">
        <v>67.399999999999991</v>
      </c>
      <c r="M1260" s="752">
        <v>1</v>
      </c>
      <c r="N1260" s="753">
        <v>67.399999999999991</v>
      </c>
    </row>
    <row r="1261" spans="1:14" ht="14.4" customHeight="1" x14ac:dyDescent="0.3">
      <c r="A1261" s="747" t="s">
        <v>579</v>
      </c>
      <c r="B1261" s="748" t="s">
        <v>580</v>
      </c>
      <c r="C1261" s="749" t="s">
        <v>607</v>
      </c>
      <c r="D1261" s="750" t="s">
        <v>608</v>
      </c>
      <c r="E1261" s="751">
        <v>50113001</v>
      </c>
      <c r="F1261" s="750" t="s">
        <v>616</v>
      </c>
      <c r="G1261" s="749" t="s">
        <v>617</v>
      </c>
      <c r="H1261" s="749">
        <v>216978</v>
      </c>
      <c r="I1261" s="749">
        <v>216978</v>
      </c>
      <c r="J1261" s="749" t="s">
        <v>1267</v>
      </c>
      <c r="K1261" s="749" t="s">
        <v>1268</v>
      </c>
      <c r="L1261" s="752">
        <v>285.05</v>
      </c>
      <c r="M1261" s="752">
        <v>1</v>
      </c>
      <c r="N1261" s="753">
        <v>285.05</v>
      </c>
    </row>
    <row r="1262" spans="1:14" ht="14.4" customHeight="1" x14ac:dyDescent="0.3">
      <c r="A1262" s="747" t="s">
        <v>579</v>
      </c>
      <c r="B1262" s="748" t="s">
        <v>580</v>
      </c>
      <c r="C1262" s="749" t="s">
        <v>607</v>
      </c>
      <c r="D1262" s="750" t="s">
        <v>608</v>
      </c>
      <c r="E1262" s="751">
        <v>50113001</v>
      </c>
      <c r="F1262" s="750" t="s">
        <v>616</v>
      </c>
      <c r="G1262" s="749" t="s">
        <v>617</v>
      </c>
      <c r="H1262" s="749">
        <v>152334</v>
      </c>
      <c r="I1262" s="749">
        <v>52334</v>
      </c>
      <c r="J1262" s="749" t="s">
        <v>1269</v>
      </c>
      <c r="K1262" s="749" t="s">
        <v>1270</v>
      </c>
      <c r="L1262" s="752">
        <v>198.18999999999997</v>
      </c>
      <c r="M1262" s="752">
        <v>1</v>
      </c>
      <c r="N1262" s="753">
        <v>198.18999999999997</v>
      </c>
    </row>
    <row r="1263" spans="1:14" ht="14.4" customHeight="1" x14ac:dyDescent="0.3">
      <c r="A1263" s="747" t="s">
        <v>579</v>
      </c>
      <c r="B1263" s="748" t="s">
        <v>580</v>
      </c>
      <c r="C1263" s="749" t="s">
        <v>607</v>
      </c>
      <c r="D1263" s="750" t="s">
        <v>608</v>
      </c>
      <c r="E1263" s="751">
        <v>50113001</v>
      </c>
      <c r="F1263" s="750" t="s">
        <v>616</v>
      </c>
      <c r="G1263" s="749" t="s">
        <v>628</v>
      </c>
      <c r="H1263" s="749">
        <v>213477</v>
      </c>
      <c r="I1263" s="749">
        <v>213477</v>
      </c>
      <c r="J1263" s="749" t="s">
        <v>783</v>
      </c>
      <c r="K1263" s="749" t="s">
        <v>784</v>
      </c>
      <c r="L1263" s="752">
        <v>3300</v>
      </c>
      <c r="M1263" s="752">
        <v>23</v>
      </c>
      <c r="N1263" s="753">
        <v>75900</v>
      </c>
    </row>
    <row r="1264" spans="1:14" ht="14.4" customHeight="1" x14ac:dyDescent="0.3">
      <c r="A1264" s="747" t="s">
        <v>579</v>
      </c>
      <c r="B1264" s="748" t="s">
        <v>580</v>
      </c>
      <c r="C1264" s="749" t="s">
        <v>607</v>
      </c>
      <c r="D1264" s="750" t="s">
        <v>608</v>
      </c>
      <c r="E1264" s="751">
        <v>50113001</v>
      </c>
      <c r="F1264" s="750" t="s">
        <v>616</v>
      </c>
      <c r="G1264" s="749" t="s">
        <v>628</v>
      </c>
      <c r="H1264" s="749">
        <v>213494</v>
      </c>
      <c r="I1264" s="749">
        <v>213494</v>
      </c>
      <c r="J1264" s="749" t="s">
        <v>785</v>
      </c>
      <c r="K1264" s="749" t="s">
        <v>788</v>
      </c>
      <c r="L1264" s="752">
        <v>408.95</v>
      </c>
      <c r="M1264" s="752">
        <v>6</v>
      </c>
      <c r="N1264" s="753">
        <v>2453.6999999999998</v>
      </c>
    </row>
    <row r="1265" spans="1:14" ht="14.4" customHeight="1" x14ac:dyDescent="0.3">
      <c r="A1265" s="747" t="s">
        <v>579</v>
      </c>
      <c r="B1265" s="748" t="s">
        <v>580</v>
      </c>
      <c r="C1265" s="749" t="s">
        <v>607</v>
      </c>
      <c r="D1265" s="750" t="s">
        <v>608</v>
      </c>
      <c r="E1265" s="751">
        <v>50113001</v>
      </c>
      <c r="F1265" s="750" t="s">
        <v>616</v>
      </c>
      <c r="G1265" s="749" t="s">
        <v>628</v>
      </c>
      <c r="H1265" s="749">
        <v>156807</v>
      </c>
      <c r="I1265" s="749">
        <v>56807</v>
      </c>
      <c r="J1265" s="749" t="s">
        <v>793</v>
      </c>
      <c r="K1265" s="749" t="s">
        <v>794</v>
      </c>
      <c r="L1265" s="752">
        <v>72.23</v>
      </c>
      <c r="M1265" s="752">
        <v>1</v>
      </c>
      <c r="N1265" s="753">
        <v>72.23</v>
      </c>
    </row>
    <row r="1266" spans="1:14" ht="14.4" customHeight="1" x14ac:dyDescent="0.3">
      <c r="A1266" s="747" t="s">
        <v>579</v>
      </c>
      <c r="B1266" s="748" t="s">
        <v>580</v>
      </c>
      <c r="C1266" s="749" t="s">
        <v>607</v>
      </c>
      <c r="D1266" s="750" t="s">
        <v>608</v>
      </c>
      <c r="E1266" s="751">
        <v>50113001</v>
      </c>
      <c r="F1266" s="750" t="s">
        <v>616</v>
      </c>
      <c r="G1266" s="749" t="s">
        <v>581</v>
      </c>
      <c r="H1266" s="749">
        <v>102133</v>
      </c>
      <c r="I1266" s="749">
        <v>2133</v>
      </c>
      <c r="J1266" s="749" t="s">
        <v>797</v>
      </c>
      <c r="K1266" s="749" t="s">
        <v>798</v>
      </c>
      <c r="L1266" s="752">
        <v>28.082472324723252</v>
      </c>
      <c r="M1266" s="752">
        <v>542</v>
      </c>
      <c r="N1266" s="753">
        <v>15220.700000000003</v>
      </c>
    </row>
    <row r="1267" spans="1:14" ht="14.4" customHeight="1" x14ac:dyDescent="0.3">
      <c r="A1267" s="747" t="s">
        <v>579</v>
      </c>
      <c r="B1267" s="748" t="s">
        <v>580</v>
      </c>
      <c r="C1267" s="749" t="s">
        <v>607</v>
      </c>
      <c r="D1267" s="750" t="s">
        <v>608</v>
      </c>
      <c r="E1267" s="751">
        <v>50113001</v>
      </c>
      <c r="F1267" s="750" t="s">
        <v>616</v>
      </c>
      <c r="G1267" s="749" t="s">
        <v>617</v>
      </c>
      <c r="H1267" s="749">
        <v>199333</v>
      </c>
      <c r="I1267" s="749">
        <v>99333</v>
      </c>
      <c r="J1267" s="749" t="s">
        <v>1790</v>
      </c>
      <c r="K1267" s="749" t="s">
        <v>1791</v>
      </c>
      <c r="L1267" s="752">
        <v>219.29619756031161</v>
      </c>
      <c r="M1267" s="752">
        <v>60</v>
      </c>
      <c r="N1267" s="753">
        <v>13157.771853618697</v>
      </c>
    </row>
    <row r="1268" spans="1:14" ht="14.4" customHeight="1" x14ac:dyDescent="0.3">
      <c r="A1268" s="747" t="s">
        <v>579</v>
      </c>
      <c r="B1268" s="748" t="s">
        <v>580</v>
      </c>
      <c r="C1268" s="749" t="s">
        <v>607</v>
      </c>
      <c r="D1268" s="750" t="s">
        <v>608</v>
      </c>
      <c r="E1268" s="751">
        <v>50113001</v>
      </c>
      <c r="F1268" s="750" t="s">
        <v>616</v>
      </c>
      <c r="G1268" s="749" t="s">
        <v>581</v>
      </c>
      <c r="H1268" s="749">
        <v>102785</v>
      </c>
      <c r="I1268" s="749">
        <v>2785</v>
      </c>
      <c r="J1268" s="749" t="s">
        <v>1792</v>
      </c>
      <c r="K1268" s="749" t="s">
        <v>1370</v>
      </c>
      <c r="L1268" s="752">
        <v>50.55</v>
      </c>
      <c r="M1268" s="752">
        <v>1</v>
      </c>
      <c r="N1268" s="753">
        <v>50.55</v>
      </c>
    </row>
    <row r="1269" spans="1:14" ht="14.4" customHeight="1" x14ac:dyDescent="0.3">
      <c r="A1269" s="747" t="s">
        <v>579</v>
      </c>
      <c r="B1269" s="748" t="s">
        <v>580</v>
      </c>
      <c r="C1269" s="749" t="s">
        <v>607</v>
      </c>
      <c r="D1269" s="750" t="s">
        <v>608</v>
      </c>
      <c r="E1269" s="751">
        <v>50113001</v>
      </c>
      <c r="F1269" s="750" t="s">
        <v>616</v>
      </c>
      <c r="G1269" s="749" t="s">
        <v>617</v>
      </c>
      <c r="H1269" s="749">
        <v>111337</v>
      </c>
      <c r="I1269" s="749">
        <v>52421</v>
      </c>
      <c r="J1269" s="749" t="s">
        <v>799</v>
      </c>
      <c r="K1269" s="749" t="s">
        <v>800</v>
      </c>
      <c r="L1269" s="752">
        <v>74.493658536585357</v>
      </c>
      <c r="M1269" s="752">
        <v>41</v>
      </c>
      <c r="N1269" s="753">
        <v>3054.24</v>
      </c>
    </row>
    <row r="1270" spans="1:14" ht="14.4" customHeight="1" x14ac:dyDescent="0.3">
      <c r="A1270" s="747" t="s">
        <v>579</v>
      </c>
      <c r="B1270" s="748" t="s">
        <v>580</v>
      </c>
      <c r="C1270" s="749" t="s">
        <v>607</v>
      </c>
      <c r="D1270" s="750" t="s">
        <v>608</v>
      </c>
      <c r="E1270" s="751">
        <v>50113001</v>
      </c>
      <c r="F1270" s="750" t="s">
        <v>616</v>
      </c>
      <c r="G1270" s="749" t="s">
        <v>617</v>
      </c>
      <c r="H1270" s="749">
        <v>31915</v>
      </c>
      <c r="I1270" s="749">
        <v>31915</v>
      </c>
      <c r="J1270" s="749" t="s">
        <v>801</v>
      </c>
      <c r="K1270" s="749" t="s">
        <v>802</v>
      </c>
      <c r="L1270" s="752">
        <v>173.68999999311586</v>
      </c>
      <c r="M1270" s="752">
        <v>63</v>
      </c>
      <c r="N1270" s="753">
        <v>10942.4699995663</v>
      </c>
    </row>
    <row r="1271" spans="1:14" ht="14.4" customHeight="1" x14ac:dyDescent="0.3">
      <c r="A1271" s="747" t="s">
        <v>579</v>
      </c>
      <c r="B1271" s="748" t="s">
        <v>580</v>
      </c>
      <c r="C1271" s="749" t="s">
        <v>607</v>
      </c>
      <c r="D1271" s="750" t="s">
        <v>608</v>
      </c>
      <c r="E1271" s="751">
        <v>50113001</v>
      </c>
      <c r="F1271" s="750" t="s">
        <v>616</v>
      </c>
      <c r="G1271" s="749" t="s">
        <v>617</v>
      </c>
      <c r="H1271" s="749">
        <v>47706</v>
      </c>
      <c r="I1271" s="749">
        <v>47706</v>
      </c>
      <c r="J1271" s="749" t="s">
        <v>803</v>
      </c>
      <c r="K1271" s="749" t="s">
        <v>802</v>
      </c>
      <c r="L1271" s="752">
        <v>288.53000100533978</v>
      </c>
      <c r="M1271" s="752">
        <v>3</v>
      </c>
      <c r="N1271" s="753">
        <v>865.59000301601941</v>
      </c>
    </row>
    <row r="1272" spans="1:14" ht="14.4" customHeight="1" x14ac:dyDescent="0.3">
      <c r="A1272" s="747" t="s">
        <v>579</v>
      </c>
      <c r="B1272" s="748" t="s">
        <v>580</v>
      </c>
      <c r="C1272" s="749" t="s">
        <v>607</v>
      </c>
      <c r="D1272" s="750" t="s">
        <v>608</v>
      </c>
      <c r="E1272" s="751">
        <v>50113001</v>
      </c>
      <c r="F1272" s="750" t="s">
        <v>616</v>
      </c>
      <c r="G1272" s="749" t="s">
        <v>617</v>
      </c>
      <c r="H1272" s="749">
        <v>2584</v>
      </c>
      <c r="I1272" s="749">
        <v>2584</v>
      </c>
      <c r="J1272" s="749" t="s">
        <v>1793</v>
      </c>
      <c r="K1272" s="749" t="s">
        <v>802</v>
      </c>
      <c r="L1272" s="752">
        <v>365.97000000000008</v>
      </c>
      <c r="M1272" s="752">
        <v>1</v>
      </c>
      <c r="N1272" s="753">
        <v>365.97000000000008</v>
      </c>
    </row>
    <row r="1273" spans="1:14" ht="14.4" customHeight="1" x14ac:dyDescent="0.3">
      <c r="A1273" s="747" t="s">
        <v>579</v>
      </c>
      <c r="B1273" s="748" t="s">
        <v>580</v>
      </c>
      <c r="C1273" s="749" t="s">
        <v>607</v>
      </c>
      <c r="D1273" s="750" t="s">
        <v>608</v>
      </c>
      <c r="E1273" s="751">
        <v>50113001</v>
      </c>
      <c r="F1273" s="750" t="s">
        <v>616</v>
      </c>
      <c r="G1273" s="749" t="s">
        <v>617</v>
      </c>
      <c r="H1273" s="749">
        <v>47244</v>
      </c>
      <c r="I1273" s="749">
        <v>47244</v>
      </c>
      <c r="J1273" s="749" t="s">
        <v>804</v>
      </c>
      <c r="K1273" s="749" t="s">
        <v>802</v>
      </c>
      <c r="L1273" s="752">
        <v>143</v>
      </c>
      <c r="M1273" s="752">
        <v>7</v>
      </c>
      <c r="N1273" s="753">
        <v>1001</v>
      </c>
    </row>
    <row r="1274" spans="1:14" ht="14.4" customHeight="1" x14ac:dyDescent="0.3">
      <c r="A1274" s="747" t="s">
        <v>579</v>
      </c>
      <c r="B1274" s="748" t="s">
        <v>580</v>
      </c>
      <c r="C1274" s="749" t="s">
        <v>607</v>
      </c>
      <c r="D1274" s="750" t="s">
        <v>608</v>
      </c>
      <c r="E1274" s="751">
        <v>50113001</v>
      </c>
      <c r="F1274" s="750" t="s">
        <v>616</v>
      </c>
      <c r="G1274" s="749" t="s">
        <v>617</v>
      </c>
      <c r="H1274" s="749">
        <v>47249</v>
      </c>
      <c r="I1274" s="749">
        <v>47249</v>
      </c>
      <c r="J1274" s="749" t="s">
        <v>804</v>
      </c>
      <c r="K1274" s="749" t="s">
        <v>805</v>
      </c>
      <c r="L1274" s="752">
        <v>126.49999951365194</v>
      </c>
      <c r="M1274" s="752">
        <v>22</v>
      </c>
      <c r="N1274" s="753">
        <v>2782.9999893003428</v>
      </c>
    </row>
    <row r="1275" spans="1:14" ht="14.4" customHeight="1" x14ac:dyDescent="0.3">
      <c r="A1275" s="747" t="s">
        <v>579</v>
      </c>
      <c r="B1275" s="748" t="s">
        <v>580</v>
      </c>
      <c r="C1275" s="749" t="s">
        <v>607</v>
      </c>
      <c r="D1275" s="750" t="s">
        <v>608</v>
      </c>
      <c r="E1275" s="751">
        <v>50113001</v>
      </c>
      <c r="F1275" s="750" t="s">
        <v>616</v>
      </c>
      <c r="G1275" s="749" t="s">
        <v>617</v>
      </c>
      <c r="H1275" s="749">
        <v>47256</v>
      </c>
      <c r="I1275" s="749">
        <v>47256</v>
      </c>
      <c r="J1275" s="749" t="s">
        <v>804</v>
      </c>
      <c r="K1275" s="749" t="s">
        <v>806</v>
      </c>
      <c r="L1275" s="752">
        <v>222.19999746575832</v>
      </c>
      <c r="M1275" s="752">
        <v>15</v>
      </c>
      <c r="N1275" s="753">
        <v>3332.9999619863747</v>
      </c>
    </row>
    <row r="1276" spans="1:14" ht="14.4" customHeight="1" x14ac:dyDescent="0.3">
      <c r="A1276" s="747" t="s">
        <v>579</v>
      </c>
      <c r="B1276" s="748" t="s">
        <v>580</v>
      </c>
      <c r="C1276" s="749" t="s">
        <v>607</v>
      </c>
      <c r="D1276" s="750" t="s">
        <v>608</v>
      </c>
      <c r="E1276" s="751">
        <v>50113001</v>
      </c>
      <c r="F1276" s="750" t="s">
        <v>616</v>
      </c>
      <c r="G1276" s="749" t="s">
        <v>617</v>
      </c>
      <c r="H1276" s="749">
        <v>848930</v>
      </c>
      <c r="I1276" s="749">
        <v>155781</v>
      </c>
      <c r="J1276" s="749" t="s">
        <v>1577</v>
      </c>
      <c r="K1276" s="749" t="s">
        <v>1328</v>
      </c>
      <c r="L1276" s="752">
        <v>33.440000000000012</v>
      </c>
      <c r="M1276" s="752">
        <v>1</v>
      </c>
      <c r="N1276" s="753">
        <v>33.440000000000012</v>
      </c>
    </row>
    <row r="1277" spans="1:14" ht="14.4" customHeight="1" x14ac:dyDescent="0.3">
      <c r="A1277" s="747" t="s">
        <v>579</v>
      </c>
      <c r="B1277" s="748" t="s">
        <v>580</v>
      </c>
      <c r="C1277" s="749" t="s">
        <v>607</v>
      </c>
      <c r="D1277" s="750" t="s">
        <v>608</v>
      </c>
      <c r="E1277" s="751">
        <v>50113001</v>
      </c>
      <c r="F1277" s="750" t="s">
        <v>616</v>
      </c>
      <c r="G1277" s="749" t="s">
        <v>617</v>
      </c>
      <c r="H1277" s="749">
        <v>106092</v>
      </c>
      <c r="I1277" s="749">
        <v>6092</v>
      </c>
      <c r="J1277" s="749" t="s">
        <v>809</v>
      </c>
      <c r="K1277" s="749" t="s">
        <v>696</v>
      </c>
      <c r="L1277" s="752">
        <v>280.31727289663309</v>
      </c>
      <c r="M1277" s="752">
        <v>3</v>
      </c>
      <c r="N1277" s="753">
        <v>840.95181868989926</v>
      </c>
    </row>
    <row r="1278" spans="1:14" ht="14.4" customHeight="1" x14ac:dyDescent="0.3">
      <c r="A1278" s="747" t="s">
        <v>579</v>
      </c>
      <c r="B1278" s="748" t="s">
        <v>580</v>
      </c>
      <c r="C1278" s="749" t="s">
        <v>607</v>
      </c>
      <c r="D1278" s="750" t="s">
        <v>608</v>
      </c>
      <c r="E1278" s="751">
        <v>50113001</v>
      </c>
      <c r="F1278" s="750" t="s">
        <v>616</v>
      </c>
      <c r="G1278" s="749" t="s">
        <v>617</v>
      </c>
      <c r="H1278" s="749">
        <v>215605</v>
      </c>
      <c r="I1278" s="749">
        <v>215605</v>
      </c>
      <c r="J1278" s="749" t="s">
        <v>810</v>
      </c>
      <c r="K1278" s="749" t="s">
        <v>1754</v>
      </c>
      <c r="L1278" s="752">
        <v>28.376249999999999</v>
      </c>
      <c r="M1278" s="752">
        <v>16</v>
      </c>
      <c r="N1278" s="753">
        <v>454.02</v>
      </c>
    </row>
    <row r="1279" spans="1:14" ht="14.4" customHeight="1" x14ac:dyDescent="0.3">
      <c r="A1279" s="747" t="s">
        <v>579</v>
      </c>
      <c r="B1279" s="748" t="s">
        <v>580</v>
      </c>
      <c r="C1279" s="749" t="s">
        <v>607</v>
      </c>
      <c r="D1279" s="750" t="s">
        <v>608</v>
      </c>
      <c r="E1279" s="751">
        <v>50113001</v>
      </c>
      <c r="F1279" s="750" t="s">
        <v>616</v>
      </c>
      <c r="G1279" s="749" t="s">
        <v>617</v>
      </c>
      <c r="H1279" s="749">
        <v>193746</v>
      </c>
      <c r="I1279" s="749">
        <v>93746</v>
      </c>
      <c r="J1279" s="749" t="s">
        <v>1281</v>
      </c>
      <c r="K1279" s="749" t="s">
        <v>1282</v>
      </c>
      <c r="L1279" s="752">
        <v>374.52</v>
      </c>
      <c r="M1279" s="752">
        <v>2</v>
      </c>
      <c r="N1279" s="753">
        <v>749.04</v>
      </c>
    </row>
    <row r="1280" spans="1:14" ht="14.4" customHeight="1" x14ac:dyDescent="0.3">
      <c r="A1280" s="747" t="s">
        <v>579</v>
      </c>
      <c r="B1280" s="748" t="s">
        <v>580</v>
      </c>
      <c r="C1280" s="749" t="s">
        <v>607</v>
      </c>
      <c r="D1280" s="750" t="s">
        <v>608</v>
      </c>
      <c r="E1280" s="751">
        <v>50113001</v>
      </c>
      <c r="F1280" s="750" t="s">
        <v>616</v>
      </c>
      <c r="G1280" s="749" t="s">
        <v>581</v>
      </c>
      <c r="H1280" s="749">
        <v>103575</v>
      </c>
      <c r="I1280" s="749">
        <v>3575</v>
      </c>
      <c r="J1280" s="749" t="s">
        <v>812</v>
      </c>
      <c r="K1280" s="749" t="s">
        <v>813</v>
      </c>
      <c r="L1280" s="752">
        <v>66.493749999999991</v>
      </c>
      <c r="M1280" s="752">
        <v>48</v>
      </c>
      <c r="N1280" s="753">
        <v>3191.7</v>
      </c>
    </row>
    <row r="1281" spans="1:14" ht="14.4" customHeight="1" x14ac:dyDescent="0.3">
      <c r="A1281" s="747" t="s">
        <v>579</v>
      </c>
      <c r="B1281" s="748" t="s">
        <v>580</v>
      </c>
      <c r="C1281" s="749" t="s">
        <v>607</v>
      </c>
      <c r="D1281" s="750" t="s">
        <v>608</v>
      </c>
      <c r="E1281" s="751">
        <v>50113001</v>
      </c>
      <c r="F1281" s="750" t="s">
        <v>616</v>
      </c>
      <c r="G1281" s="749" t="s">
        <v>581</v>
      </c>
      <c r="H1281" s="749">
        <v>142849</v>
      </c>
      <c r="I1281" s="749">
        <v>42849</v>
      </c>
      <c r="J1281" s="749" t="s">
        <v>1794</v>
      </c>
      <c r="K1281" s="749" t="s">
        <v>630</v>
      </c>
      <c r="L1281" s="752">
        <v>70.160775457594227</v>
      </c>
      <c r="M1281" s="752">
        <v>1</v>
      </c>
      <c r="N1281" s="753">
        <v>70.160775457594227</v>
      </c>
    </row>
    <row r="1282" spans="1:14" ht="14.4" customHeight="1" x14ac:dyDescent="0.3">
      <c r="A1282" s="747" t="s">
        <v>579</v>
      </c>
      <c r="B1282" s="748" t="s">
        <v>580</v>
      </c>
      <c r="C1282" s="749" t="s">
        <v>607</v>
      </c>
      <c r="D1282" s="750" t="s">
        <v>608</v>
      </c>
      <c r="E1282" s="751">
        <v>50113001</v>
      </c>
      <c r="F1282" s="750" t="s">
        <v>616</v>
      </c>
      <c r="G1282" s="749" t="s">
        <v>628</v>
      </c>
      <c r="H1282" s="749">
        <v>100308</v>
      </c>
      <c r="I1282" s="749">
        <v>100308</v>
      </c>
      <c r="J1282" s="749" t="s">
        <v>814</v>
      </c>
      <c r="K1282" s="749" t="s">
        <v>815</v>
      </c>
      <c r="L1282" s="752">
        <v>65.336923076923071</v>
      </c>
      <c r="M1282" s="752">
        <v>26</v>
      </c>
      <c r="N1282" s="753">
        <v>1698.76</v>
      </c>
    </row>
    <row r="1283" spans="1:14" ht="14.4" customHeight="1" x14ac:dyDescent="0.3">
      <c r="A1283" s="747" t="s">
        <v>579</v>
      </c>
      <c r="B1283" s="748" t="s">
        <v>580</v>
      </c>
      <c r="C1283" s="749" t="s">
        <v>607</v>
      </c>
      <c r="D1283" s="750" t="s">
        <v>608</v>
      </c>
      <c r="E1283" s="751">
        <v>50113001</v>
      </c>
      <c r="F1283" s="750" t="s">
        <v>616</v>
      </c>
      <c r="G1283" s="749" t="s">
        <v>617</v>
      </c>
      <c r="H1283" s="749">
        <v>147195</v>
      </c>
      <c r="I1283" s="749">
        <v>47195</v>
      </c>
      <c r="J1283" s="749" t="s">
        <v>1283</v>
      </c>
      <c r="K1283" s="749" t="s">
        <v>819</v>
      </c>
      <c r="L1283" s="752">
        <v>215.20000000000005</v>
      </c>
      <c r="M1283" s="752">
        <v>1</v>
      </c>
      <c r="N1283" s="753">
        <v>215.20000000000005</v>
      </c>
    </row>
    <row r="1284" spans="1:14" ht="14.4" customHeight="1" x14ac:dyDescent="0.3">
      <c r="A1284" s="747" t="s">
        <v>579</v>
      </c>
      <c r="B1284" s="748" t="s">
        <v>580</v>
      </c>
      <c r="C1284" s="749" t="s">
        <v>607</v>
      </c>
      <c r="D1284" s="750" t="s">
        <v>608</v>
      </c>
      <c r="E1284" s="751">
        <v>50113001</v>
      </c>
      <c r="F1284" s="750" t="s">
        <v>616</v>
      </c>
      <c r="G1284" s="749" t="s">
        <v>617</v>
      </c>
      <c r="H1284" s="749">
        <v>147193</v>
      </c>
      <c r="I1284" s="749">
        <v>47193</v>
      </c>
      <c r="J1284" s="749" t="s">
        <v>818</v>
      </c>
      <c r="K1284" s="749" t="s">
        <v>819</v>
      </c>
      <c r="L1284" s="752">
        <v>240.59904761904761</v>
      </c>
      <c r="M1284" s="752">
        <v>21</v>
      </c>
      <c r="N1284" s="753">
        <v>5052.58</v>
      </c>
    </row>
    <row r="1285" spans="1:14" ht="14.4" customHeight="1" x14ac:dyDescent="0.3">
      <c r="A1285" s="747" t="s">
        <v>579</v>
      </c>
      <c r="B1285" s="748" t="s">
        <v>580</v>
      </c>
      <c r="C1285" s="749" t="s">
        <v>607</v>
      </c>
      <c r="D1285" s="750" t="s">
        <v>608</v>
      </c>
      <c r="E1285" s="751">
        <v>50113001</v>
      </c>
      <c r="F1285" s="750" t="s">
        <v>616</v>
      </c>
      <c r="G1285" s="749" t="s">
        <v>617</v>
      </c>
      <c r="H1285" s="749">
        <v>216572</v>
      </c>
      <c r="I1285" s="749">
        <v>216572</v>
      </c>
      <c r="J1285" s="749" t="s">
        <v>822</v>
      </c>
      <c r="K1285" s="749" t="s">
        <v>823</v>
      </c>
      <c r="L1285" s="752">
        <v>36.314000000000007</v>
      </c>
      <c r="M1285" s="752">
        <v>100</v>
      </c>
      <c r="N1285" s="753">
        <v>3631.4000000000005</v>
      </c>
    </row>
    <row r="1286" spans="1:14" ht="14.4" customHeight="1" x14ac:dyDescent="0.3">
      <c r="A1286" s="747" t="s">
        <v>579</v>
      </c>
      <c r="B1286" s="748" t="s">
        <v>580</v>
      </c>
      <c r="C1286" s="749" t="s">
        <v>607</v>
      </c>
      <c r="D1286" s="750" t="s">
        <v>608</v>
      </c>
      <c r="E1286" s="751">
        <v>50113001</v>
      </c>
      <c r="F1286" s="750" t="s">
        <v>616</v>
      </c>
      <c r="G1286" s="749" t="s">
        <v>617</v>
      </c>
      <c r="H1286" s="749">
        <v>109159</v>
      </c>
      <c r="I1286" s="749">
        <v>9159</v>
      </c>
      <c r="J1286" s="749" t="s">
        <v>824</v>
      </c>
      <c r="K1286" s="749" t="s">
        <v>825</v>
      </c>
      <c r="L1286" s="752">
        <v>126.55800000000002</v>
      </c>
      <c r="M1286" s="752">
        <v>5</v>
      </c>
      <c r="N1286" s="753">
        <v>632.79000000000008</v>
      </c>
    </row>
    <row r="1287" spans="1:14" ht="14.4" customHeight="1" x14ac:dyDescent="0.3">
      <c r="A1287" s="747" t="s">
        <v>579</v>
      </c>
      <c r="B1287" s="748" t="s">
        <v>580</v>
      </c>
      <c r="C1287" s="749" t="s">
        <v>607</v>
      </c>
      <c r="D1287" s="750" t="s">
        <v>608</v>
      </c>
      <c r="E1287" s="751">
        <v>50113001</v>
      </c>
      <c r="F1287" s="750" t="s">
        <v>616</v>
      </c>
      <c r="G1287" s="749" t="s">
        <v>617</v>
      </c>
      <c r="H1287" s="749">
        <v>100750</v>
      </c>
      <c r="I1287" s="749">
        <v>162390</v>
      </c>
      <c r="J1287" s="749" t="s">
        <v>1795</v>
      </c>
      <c r="K1287" s="749" t="s">
        <v>642</v>
      </c>
      <c r="L1287" s="752">
        <v>111.72000000000003</v>
      </c>
      <c r="M1287" s="752">
        <v>1</v>
      </c>
      <c r="N1287" s="753">
        <v>111.72000000000003</v>
      </c>
    </row>
    <row r="1288" spans="1:14" ht="14.4" customHeight="1" x14ac:dyDescent="0.3">
      <c r="A1288" s="747" t="s">
        <v>579</v>
      </c>
      <c r="B1288" s="748" t="s">
        <v>580</v>
      </c>
      <c r="C1288" s="749" t="s">
        <v>607</v>
      </c>
      <c r="D1288" s="750" t="s">
        <v>608</v>
      </c>
      <c r="E1288" s="751">
        <v>50113001</v>
      </c>
      <c r="F1288" s="750" t="s">
        <v>616</v>
      </c>
      <c r="G1288" s="749" t="s">
        <v>617</v>
      </c>
      <c r="H1288" s="749">
        <v>51366</v>
      </c>
      <c r="I1288" s="749">
        <v>51366</v>
      </c>
      <c r="J1288" s="749" t="s">
        <v>826</v>
      </c>
      <c r="K1288" s="749" t="s">
        <v>827</v>
      </c>
      <c r="L1288" s="752">
        <v>171.60000032026136</v>
      </c>
      <c r="M1288" s="752">
        <v>767.75</v>
      </c>
      <c r="N1288" s="753">
        <v>131745.90024588065</v>
      </c>
    </row>
    <row r="1289" spans="1:14" ht="14.4" customHeight="1" x14ac:dyDescent="0.3">
      <c r="A1289" s="747" t="s">
        <v>579</v>
      </c>
      <c r="B1289" s="748" t="s">
        <v>580</v>
      </c>
      <c r="C1289" s="749" t="s">
        <v>607</v>
      </c>
      <c r="D1289" s="750" t="s">
        <v>608</v>
      </c>
      <c r="E1289" s="751">
        <v>50113001</v>
      </c>
      <c r="F1289" s="750" t="s">
        <v>616</v>
      </c>
      <c r="G1289" s="749" t="s">
        <v>617</v>
      </c>
      <c r="H1289" s="749">
        <v>51383</v>
      </c>
      <c r="I1289" s="749">
        <v>51383</v>
      </c>
      <c r="J1289" s="749" t="s">
        <v>826</v>
      </c>
      <c r="K1289" s="749" t="s">
        <v>829</v>
      </c>
      <c r="L1289" s="752">
        <v>93.5</v>
      </c>
      <c r="M1289" s="752">
        <v>28</v>
      </c>
      <c r="N1289" s="753">
        <v>2618</v>
      </c>
    </row>
    <row r="1290" spans="1:14" ht="14.4" customHeight="1" x14ac:dyDescent="0.3">
      <c r="A1290" s="747" t="s">
        <v>579</v>
      </c>
      <c r="B1290" s="748" t="s">
        <v>580</v>
      </c>
      <c r="C1290" s="749" t="s">
        <v>607</v>
      </c>
      <c r="D1290" s="750" t="s">
        <v>608</v>
      </c>
      <c r="E1290" s="751">
        <v>50113001</v>
      </c>
      <c r="F1290" s="750" t="s">
        <v>616</v>
      </c>
      <c r="G1290" s="749" t="s">
        <v>617</v>
      </c>
      <c r="H1290" s="749">
        <v>51384</v>
      </c>
      <c r="I1290" s="749">
        <v>51384</v>
      </c>
      <c r="J1290" s="749" t="s">
        <v>826</v>
      </c>
      <c r="K1290" s="749" t="s">
        <v>1584</v>
      </c>
      <c r="L1290" s="752">
        <v>192.5</v>
      </c>
      <c r="M1290" s="752">
        <v>4</v>
      </c>
      <c r="N1290" s="753">
        <v>770</v>
      </c>
    </row>
    <row r="1291" spans="1:14" ht="14.4" customHeight="1" x14ac:dyDescent="0.3">
      <c r="A1291" s="747" t="s">
        <v>579</v>
      </c>
      <c r="B1291" s="748" t="s">
        <v>580</v>
      </c>
      <c r="C1291" s="749" t="s">
        <v>607</v>
      </c>
      <c r="D1291" s="750" t="s">
        <v>608</v>
      </c>
      <c r="E1291" s="751">
        <v>50113001</v>
      </c>
      <c r="F1291" s="750" t="s">
        <v>616</v>
      </c>
      <c r="G1291" s="749" t="s">
        <v>617</v>
      </c>
      <c r="H1291" s="749">
        <v>846629</v>
      </c>
      <c r="I1291" s="749">
        <v>100013</v>
      </c>
      <c r="J1291" s="749" t="s">
        <v>1287</v>
      </c>
      <c r="K1291" s="749" t="s">
        <v>1288</v>
      </c>
      <c r="L1291" s="752">
        <v>37.2425</v>
      </c>
      <c r="M1291" s="752">
        <v>4</v>
      </c>
      <c r="N1291" s="753">
        <v>148.97</v>
      </c>
    </row>
    <row r="1292" spans="1:14" ht="14.4" customHeight="1" x14ac:dyDescent="0.3">
      <c r="A1292" s="747" t="s">
        <v>579</v>
      </c>
      <c r="B1292" s="748" t="s">
        <v>580</v>
      </c>
      <c r="C1292" s="749" t="s">
        <v>607</v>
      </c>
      <c r="D1292" s="750" t="s">
        <v>608</v>
      </c>
      <c r="E1292" s="751">
        <v>50113001</v>
      </c>
      <c r="F1292" s="750" t="s">
        <v>616</v>
      </c>
      <c r="G1292" s="749" t="s">
        <v>617</v>
      </c>
      <c r="H1292" s="749">
        <v>146256</v>
      </c>
      <c r="I1292" s="749">
        <v>146256</v>
      </c>
      <c r="J1292" s="749" t="s">
        <v>832</v>
      </c>
      <c r="K1292" s="749" t="s">
        <v>833</v>
      </c>
      <c r="L1292" s="752">
        <v>138.03</v>
      </c>
      <c r="M1292" s="752">
        <v>2</v>
      </c>
      <c r="N1292" s="753">
        <v>276.06</v>
      </c>
    </row>
    <row r="1293" spans="1:14" ht="14.4" customHeight="1" x14ac:dyDescent="0.3">
      <c r="A1293" s="747" t="s">
        <v>579</v>
      </c>
      <c r="B1293" s="748" t="s">
        <v>580</v>
      </c>
      <c r="C1293" s="749" t="s">
        <v>607</v>
      </c>
      <c r="D1293" s="750" t="s">
        <v>608</v>
      </c>
      <c r="E1293" s="751">
        <v>50113001</v>
      </c>
      <c r="F1293" s="750" t="s">
        <v>616</v>
      </c>
      <c r="G1293" s="749" t="s">
        <v>617</v>
      </c>
      <c r="H1293" s="749">
        <v>187299</v>
      </c>
      <c r="I1293" s="749">
        <v>87299</v>
      </c>
      <c r="J1293" s="749" t="s">
        <v>1587</v>
      </c>
      <c r="K1293" s="749" t="s">
        <v>1588</v>
      </c>
      <c r="L1293" s="752">
        <v>1013.7700000000001</v>
      </c>
      <c r="M1293" s="752">
        <v>3</v>
      </c>
      <c r="N1293" s="753">
        <v>3041.3100000000004</v>
      </c>
    </row>
    <row r="1294" spans="1:14" ht="14.4" customHeight="1" x14ac:dyDescent="0.3">
      <c r="A1294" s="747" t="s">
        <v>579</v>
      </c>
      <c r="B1294" s="748" t="s">
        <v>580</v>
      </c>
      <c r="C1294" s="749" t="s">
        <v>607</v>
      </c>
      <c r="D1294" s="750" t="s">
        <v>608</v>
      </c>
      <c r="E1294" s="751">
        <v>50113001</v>
      </c>
      <c r="F1294" s="750" t="s">
        <v>616</v>
      </c>
      <c r="G1294" s="749" t="s">
        <v>617</v>
      </c>
      <c r="H1294" s="749">
        <v>193724</v>
      </c>
      <c r="I1294" s="749">
        <v>93724</v>
      </c>
      <c r="J1294" s="749" t="s">
        <v>837</v>
      </c>
      <c r="K1294" s="749" t="s">
        <v>838</v>
      </c>
      <c r="L1294" s="752">
        <v>68.330000000000013</v>
      </c>
      <c r="M1294" s="752">
        <v>1</v>
      </c>
      <c r="N1294" s="753">
        <v>68.330000000000013</v>
      </c>
    </row>
    <row r="1295" spans="1:14" ht="14.4" customHeight="1" x14ac:dyDescent="0.3">
      <c r="A1295" s="747" t="s">
        <v>579</v>
      </c>
      <c r="B1295" s="748" t="s">
        <v>580</v>
      </c>
      <c r="C1295" s="749" t="s">
        <v>607</v>
      </c>
      <c r="D1295" s="750" t="s">
        <v>608</v>
      </c>
      <c r="E1295" s="751">
        <v>50113001</v>
      </c>
      <c r="F1295" s="750" t="s">
        <v>616</v>
      </c>
      <c r="G1295" s="749" t="s">
        <v>617</v>
      </c>
      <c r="H1295" s="749">
        <v>193723</v>
      </c>
      <c r="I1295" s="749">
        <v>93723</v>
      </c>
      <c r="J1295" s="749" t="s">
        <v>839</v>
      </c>
      <c r="K1295" s="749" t="s">
        <v>840</v>
      </c>
      <c r="L1295" s="752">
        <v>40.28</v>
      </c>
      <c r="M1295" s="752">
        <v>1</v>
      </c>
      <c r="N1295" s="753">
        <v>40.28</v>
      </c>
    </row>
    <row r="1296" spans="1:14" ht="14.4" customHeight="1" x14ac:dyDescent="0.3">
      <c r="A1296" s="747" t="s">
        <v>579</v>
      </c>
      <c r="B1296" s="748" t="s">
        <v>580</v>
      </c>
      <c r="C1296" s="749" t="s">
        <v>607</v>
      </c>
      <c r="D1296" s="750" t="s">
        <v>608</v>
      </c>
      <c r="E1296" s="751">
        <v>50113001</v>
      </c>
      <c r="F1296" s="750" t="s">
        <v>616</v>
      </c>
      <c r="G1296" s="749" t="s">
        <v>617</v>
      </c>
      <c r="H1296" s="749">
        <v>152266</v>
      </c>
      <c r="I1296" s="749">
        <v>52266</v>
      </c>
      <c r="J1296" s="749" t="s">
        <v>1796</v>
      </c>
      <c r="K1296" s="749" t="s">
        <v>1797</v>
      </c>
      <c r="L1296" s="752">
        <v>40.311614209528869</v>
      </c>
      <c r="M1296" s="752">
        <v>74</v>
      </c>
      <c r="N1296" s="753">
        <v>2983.0594515051362</v>
      </c>
    </row>
    <row r="1297" spans="1:14" ht="14.4" customHeight="1" x14ac:dyDescent="0.3">
      <c r="A1297" s="747" t="s">
        <v>579</v>
      </c>
      <c r="B1297" s="748" t="s">
        <v>580</v>
      </c>
      <c r="C1297" s="749" t="s">
        <v>607</v>
      </c>
      <c r="D1297" s="750" t="s">
        <v>608</v>
      </c>
      <c r="E1297" s="751">
        <v>50113001</v>
      </c>
      <c r="F1297" s="750" t="s">
        <v>616</v>
      </c>
      <c r="G1297" s="749" t="s">
        <v>617</v>
      </c>
      <c r="H1297" s="749">
        <v>208465</v>
      </c>
      <c r="I1297" s="749">
        <v>208465</v>
      </c>
      <c r="J1297" s="749" t="s">
        <v>841</v>
      </c>
      <c r="K1297" s="749" t="s">
        <v>842</v>
      </c>
      <c r="L1297" s="752">
        <v>2234.6499999999996</v>
      </c>
      <c r="M1297" s="752">
        <v>0.20000000000000018</v>
      </c>
      <c r="N1297" s="753">
        <v>446.93000000000029</v>
      </c>
    </row>
    <row r="1298" spans="1:14" ht="14.4" customHeight="1" x14ac:dyDescent="0.3">
      <c r="A1298" s="747" t="s">
        <v>579</v>
      </c>
      <c r="B1298" s="748" t="s">
        <v>580</v>
      </c>
      <c r="C1298" s="749" t="s">
        <v>607</v>
      </c>
      <c r="D1298" s="750" t="s">
        <v>608</v>
      </c>
      <c r="E1298" s="751">
        <v>50113001</v>
      </c>
      <c r="F1298" s="750" t="s">
        <v>616</v>
      </c>
      <c r="G1298" s="749" t="s">
        <v>617</v>
      </c>
      <c r="H1298" s="749">
        <v>100802</v>
      </c>
      <c r="I1298" s="749">
        <v>1000</v>
      </c>
      <c r="J1298" s="749" t="s">
        <v>1297</v>
      </c>
      <c r="K1298" s="749" t="s">
        <v>1298</v>
      </c>
      <c r="L1298" s="752">
        <v>78.526653964141886</v>
      </c>
      <c r="M1298" s="752">
        <v>1</v>
      </c>
      <c r="N1298" s="753">
        <v>78.526653964141886</v>
      </c>
    </row>
    <row r="1299" spans="1:14" ht="14.4" customHeight="1" x14ac:dyDescent="0.3">
      <c r="A1299" s="747" t="s">
        <v>579</v>
      </c>
      <c r="B1299" s="748" t="s">
        <v>580</v>
      </c>
      <c r="C1299" s="749" t="s">
        <v>607</v>
      </c>
      <c r="D1299" s="750" t="s">
        <v>608</v>
      </c>
      <c r="E1299" s="751">
        <v>50113001</v>
      </c>
      <c r="F1299" s="750" t="s">
        <v>616</v>
      </c>
      <c r="G1299" s="749" t="s">
        <v>617</v>
      </c>
      <c r="H1299" s="749">
        <v>501705</v>
      </c>
      <c r="I1299" s="749">
        <v>0</v>
      </c>
      <c r="J1299" s="749" t="s">
        <v>1798</v>
      </c>
      <c r="K1299" s="749" t="s">
        <v>1799</v>
      </c>
      <c r="L1299" s="752">
        <v>396</v>
      </c>
      <c r="M1299" s="752">
        <v>3</v>
      </c>
      <c r="N1299" s="753">
        <v>1188</v>
      </c>
    </row>
    <row r="1300" spans="1:14" ht="14.4" customHeight="1" x14ac:dyDescent="0.3">
      <c r="A1300" s="747" t="s">
        <v>579</v>
      </c>
      <c r="B1300" s="748" t="s">
        <v>580</v>
      </c>
      <c r="C1300" s="749" t="s">
        <v>607</v>
      </c>
      <c r="D1300" s="750" t="s">
        <v>608</v>
      </c>
      <c r="E1300" s="751">
        <v>50113001</v>
      </c>
      <c r="F1300" s="750" t="s">
        <v>616</v>
      </c>
      <c r="G1300" s="749" t="s">
        <v>617</v>
      </c>
      <c r="H1300" s="749">
        <v>117189</v>
      </c>
      <c r="I1300" s="749">
        <v>17189</v>
      </c>
      <c r="J1300" s="749" t="s">
        <v>853</v>
      </c>
      <c r="K1300" s="749" t="s">
        <v>854</v>
      </c>
      <c r="L1300" s="752">
        <v>49.83874999999999</v>
      </c>
      <c r="M1300" s="752">
        <v>8</v>
      </c>
      <c r="N1300" s="753">
        <v>398.70999999999992</v>
      </c>
    </row>
    <row r="1301" spans="1:14" ht="14.4" customHeight="1" x14ac:dyDescent="0.3">
      <c r="A1301" s="747" t="s">
        <v>579</v>
      </c>
      <c r="B1301" s="748" t="s">
        <v>580</v>
      </c>
      <c r="C1301" s="749" t="s">
        <v>607</v>
      </c>
      <c r="D1301" s="750" t="s">
        <v>608</v>
      </c>
      <c r="E1301" s="751">
        <v>50113001</v>
      </c>
      <c r="F1301" s="750" t="s">
        <v>616</v>
      </c>
      <c r="G1301" s="749" t="s">
        <v>617</v>
      </c>
      <c r="H1301" s="749">
        <v>102486</v>
      </c>
      <c r="I1301" s="749">
        <v>2486</v>
      </c>
      <c r="J1301" s="749" t="s">
        <v>1591</v>
      </c>
      <c r="K1301" s="749" t="s">
        <v>1592</v>
      </c>
      <c r="L1301" s="752">
        <v>115.26999999999998</v>
      </c>
      <c r="M1301" s="752">
        <v>2</v>
      </c>
      <c r="N1301" s="753">
        <v>230.53999999999996</v>
      </c>
    </row>
    <row r="1302" spans="1:14" ht="14.4" customHeight="1" x14ac:dyDescent="0.3">
      <c r="A1302" s="747" t="s">
        <v>579</v>
      </c>
      <c r="B1302" s="748" t="s">
        <v>580</v>
      </c>
      <c r="C1302" s="749" t="s">
        <v>607</v>
      </c>
      <c r="D1302" s="750" t="s">
        <v>608</v>
      </c>
      <c r="E1302" s="751">
        <v>50113001</v>
      </c>
      <c r="F1302" s="750" t="s">
        <v>616</v>
      </c>
      <c r="G1302" s="749" t="s">
        <v>617</v>
      </c>
      <c r="H1302" s="749">
        <v>848725</v>
      </c>
      <c r="I1302" s="749">
        <v>107677</v>
      </c>
      <c r="J1302" s="749" t="s">
        <v>855</v>
      </c>
      <c r="K1302" s="749" t="s">
        <v>856</v>
      </c>
      <c r="L1302" s="752">
        <v>382.1099999999999</v>
      </c>
      <c r="M1302" s="752">
        <v>17</v>
      </c>
      <c r="N1302" s="753">
        <v>6495.8699999999981</v>
      </c>
    </row>
    <row r="1303" spans="1:14" ht="14.4" customHeight="1" x14ac:dyDescent="0.3">
      <c r="A1303" s="747" t="s">
        <v>579</v>
      </c>
      <c r="B1303" s="748" t="s">
        <v>580</v>
      </c>
      <c r="C1303" s="749" t="s">
        <v>607</v>
      </c>
      <c r="D1303" s="750" t="s">
        <v>608</v>
      </c>
      <c r="E1303" s="751">
        <v>50113001</v>
      </c>
      <c r="F1303" s="750" t="s">
        <v>616</v>
      </c>
      <c r="G1303" s="749" t="s">
        <v>617</v>
      </c>
      <c r="H1303" s="749">
        <v>100720</v>
      </c>
      <c r="I1303" s="749">
        <v>720</v>
      </c>
      <c r="J1303" s="749" t="s">
        <v>857</v>
      </c>
      <c r="K1303" s="749" t="s">
        <v>858</v>
      </c>
      <c r="L1303" s="752">
        <v>78.639999999999986</v>
      </c>
      <c r="M1303" s="752">
        <v>2</v>
      </c>
      <c r="N1303" s="753">
        <v>157.27999999999997</v>
      </c>
    </row>
    <row r="1304" spans="1:14" ht="14.4" customHeight="1" x14ac:dyDescent="0.3">
      <c r="A1304" s="747" t="s">
        <v>579</v>
      </c>
      <c r="B1304" s="748" t="s">
        <v>580</v>
      </c>
      <c r="C1304" s="749" t="s">
        <v>607</v>
      </c>
      <c r="D1304" s="750" t="s">
        <v>608</v>
      </c>
      <c r="E1304" s="751">
        <v>50113001</v>
      </c>
      <c r="F1304" s="750" t="s">
        <v>616</v>
      </c>
      <c r="G1304" s="749" t="s">
        <v>617</v>
      </c>
      <c r="H1304" s="749">
        <v>100489</v>
      </c>
      <c r="I1304" s="749">
        <v>489</v>
      </c>
      <c r="J1304" s="749" t="s">
        <v>857</v>
      </c>
      <c r="K1304" s="749" t="s">
        <v>859</v>
      </c>
      <c r="L1304" s="752">
        <v>42.041275920224528</v>
      </c>
      <c r="M1304" s="752">
        <v>86</v>
      </c>
      <c r="N1304" s="753">
        <v>3615.5497291393094</v>
      </c>
    </row>
    <row r="1305" spans="1:14" ht="14.4" customHeight="1" x14ac:dyDescent="0.3">
      <c r="A1305" s="747" t="s">
        <v>579</v>
      </c>
      <c r="B1305" s="748" t="s">
        <v>580</v>
      </c>
      <c r="C1305" s="749" t="s">
        <v>607</v>
      </c>
      <c r="D1305" s="750" t="s">
        <v>608</v>
      </c>
      <c r="E1305" s="751">
        <v>50113001</v>
      </c>
      <c r="F1305" s="750" t="s">
        <v>616</v>
      </c>
      <c r="G1305" s="749" t="s">
        <v>628</v>
      </c>
      <c r="H1305" s="749">
        <v>166759</v>
      </c>
      <c r="I1305" s="749">
        <v>166759</v>
      </c>
      <c r="J1305" s="749" t="s">
        <v>860</v>
      </c>
      <c r="K1305" s="749" t="s">
        <v>1305</v>
      </c>
      <c r="L1305" s="752">
        <v>65.95</v>
      </c>
      <c r="M1305" s="752">
        <v>1</v>
      </c>
      <c r="N1305" s="753">
        <v>65.95</v>
      </c>
    </row>
    <row r="1306" spans="1:14" ht="14.4" customHeight="1" x14ac:dyDescent="0.3">
      <c r="A1306" s="747" t="s">
        <v>579</v>
      </c>
      <c r="B1306" s="748" t="s">
        <v>580</v>
      </c>
      <c r="C1306" s="749" t="s">
        <v>607</v>
      </c>
      <c r="D1306" s="750" t="s">
        <v>608</v>
      </c>
      <c r="E1306" s="751">
        <v>50113001</v>
      </c>
      <c r="F1306" s="750" t="s">
        <v>616</v>
      </c>
      <c r="G1306" s="749" t="s">
        <v>617</v>
      </c>
      <c r="H1306" s="749">
        <v>930661</v>
      </c>
      <c r="I1306" s="749">
        <v>0</v>
      </c>
      <c r="J1306" s="749" t="s">
        <v>862</v>
      </c>
      <c r="K1306" s="749" t="s">
        <v>581</v>
      </c>
      <c r="L1306" s="752">
        <v>316.9153381225471</v>
      </c>
      <c r="M1306" s="752">
        <v>86</v>
      </c>
      <c r="N1306" s="753">
        <v>27254.719078539048</v>
      </c>
    </row>
    <row r="1307" spans="1:14" ht="14.4" customHeight="1" x14ac:dyDescent="0.3">
      <c r="A1307" s="747" t="s">
        <v>579</v>
      </c>
      <c r="B1307" s="748" t="s">
        <v>580</v>
      </c>
      <c r="C1307" s="749" t="s">
        <v>607</v>
      </c>
      <c r="D1307" s="750" t="s">
        <v>608</v>
      </c>
      <c r="E1307" s="751">
        <v>50113001</v>
      </c>
      <c r="F1307" s="750" t="s">
        <v>616</v>
      </c>
      <c r="G1307" s="749" t="s">
        <v>617</v>
      </c>
      <c r="H1307" s="749">
        <v>900881</v>
      </c>
      <c r="I1307" s="749">
        <v>0</v>
      </c>
      <c r="J1307" s="749" t="s">
        <v>1306</v>
      </c>
      <c r="K1307" s="749" t="s">
        <v>581</v>
      </c>
      <c r="L1307" s="752">
        <v>135.29183061779253</v>
      </c>
      <c r="M1307" s="752">
        <v>7</v>
      </c>
      <c r="N1307" s="753">
        <v>947.04281432454763</v>
      </c>
    </row>
    <row r="1308" spans="1:14" ht="14.4" customHeight="1" x14ac:dyDescent="0.3">
      <c r="A1308" s="747" t="s">
        <v>579</v>
      </c>
      <c r="B1308" s="748" t="s">
        <v>580</v>
      </c>
      <c r="C1308" s="749" t="s">
        <v>607</v>
      </c>
      <c r="D1308" s="750" t="s">
        <v>608</v>
      </c>
      <c r="E1308" s="751">
        <v>50113001</v>
      </c>
      <c r="F1308" s="750" t="s">
        <v>616</v>
      </c>
      <c r="G1308" s="749" t="s">
        <v>617</v>
      </c>
      <c r="H1308" s="749">
        <v>844350</v>
      </c>
      <c r="I1308" s="749">
        <v>0</v>
      </c>
      <c r="J1308" s="749" t="s">
        <v>864</v>
      </c>
      <c r="K1308" s="749" t="s">
        <v>581</v>
      </c>
      <c r="L1308" s="752">
        <v>66.152052818105773</v>
      </c>
      <c r="M1308" s="752">
        <v>10</v>
      </c>
      <c r="N1308" s="753">
        <v>661.52052818105778</v>
      </c>
    </row>
    <row r="1309" spans="1:14" ht="14.4" customHeight="1" x14ac:dyDescent="0.3">
      <c r="A1309" s="747" t="s">
        <v>579</v>
      </c>
      <c r="B1309" s="748" t="s">
        <v>580</v>
      </c>
      <c r="C1309" s="749" t="s">
        <v>607</v>
      </c>
      <c r="D1309" s="750" t="s">
        <v>608</v>
      </c>
      <c r="E1309" s="751">
        <v>50113001</v>
      </c>
      <c r="F1309" s="750" t="s">
        <v>616</v>
      </c>
      <c r="G1309" s="749" t="s">
        <v>617</v>
      </c>
      <c r="H1309" s="749">
        <v>397238</v>
      </c>
      <c r="I1309" s="749">
        <v>0</v>
      </c>
      <c r="J1309" s="749" t="s">
        <v>865</v>
      </c>
      <c r="K1309" s="749" t="s">
        <v>581</v>
      </c>
      <c r="L1309" s="752">
        <v>93.520997821691381</v>
      </c>
      <c r="M1309" s="752">
        <v>3</v>
      </c>
      <c r="N1309" s="753">
        <v>280.56299346507416</v>
      </c>
    </row>
    <row r="1310" spans="1:14" ht="14.4" customHeight="1" x14ac:dyDescent="0.3">
      <c r="A1310" s="747" t="s">
        <v>579</v>
      </c>
      <c r="B1310" s="748" t="s">
        <v>580</v>
      </c>
      <c r="C1310" s="749" t="s">
        <v>607</v>
      </c>
      <c r="D1310" s="750" t="s">
        <v>608</v>
      </c>
      <c r="E1310" s="751">
        <v>50113001</v>
      </c>
      <c r="F1310" s="750" t="s">
        <v>616</v>
      </c>
      <c r="G1310" s="749" t="s">
        <v>617</v>
      </c>
      <c r="H1310" s="749">
        <v>395019</v>
      </c>
      <c r="I1310" s="749">
        <v>0</v>
      </c>
      <c r="J1310" s="749" t="s">
        <v>866</v>
      </c>
      <c r="K1310" s="749" t="s">
        <v>581</v>
      </c>
      <c r="L1310" s="752">
        <v>92.956677561294754</v>
      </c>
      <c r="M1310" s="752">
        <v>71</v>
      </c>
      <c r="N1310" s="753">
        <v>6599.9241068519277</v>
      </c>
    </row>
    <row r="1311" spans="1:14" ht="14.4" customHeight="1" x14ac:dyDescent="0.3">
      <c r="A1311" s="747" t="s">
        <v>579</v>
      </c>
      <c r="B1311" s="748" t="s">
        <v>580</v>
      </c>
      <c r="C1311" s="749" t="s">
        <v>607</v>
      </c>
      <c r="D1311" s="750" t="s">
        <v>608</v>
      </c>
      <c r="E1311" s="751">
        <v>50113001</v>
      </c>
      <c r="F1311" s="750" t="s">
        <v>616</v>
      </c>
      <c r="G1311" s="749" t="s">
        <v>617</v>
      </c>
      <c r="H1311" s="749">
        <v>920356</v>
      </c>
      <c r="I1311" s="749">
        <v>0</v>
      </c>
      <c r="J1311" s="749" t="s">
        <v>1800</v>
      </c>
      <c r="K1311" s="749" t="s">
        <v>581</v>
      </c>
      <c r="L1311" s="752">
        <v>92.48189149135716</v>
      </c>
      <c r="M1311" s="752">
        <v>69</v>
      </c>
      <c r="N1311" s="753">
        <v>6381.2505129036444</v>
      </c>
    </row>
    <row r="1312" spans="1:14" ht="14.4" customHeight="1" x14ac:dyDescent="0.3">
      <c r="A1312" s="747" t="s">
        <v>579</v>
      </c>
      <c r="B1312" s="748" t="s">
        <v>580</v>
      </c>
      <c r="C1312" s="749" t="s">
        <v>607</v>
      </c>
      <c r="D1312" s="750" t="s">
        <v>608</v>
      </c>
      <c r="E1312" s="751">
        <v>50113001</v>
      </c>
      <c r="F1312" s="750" t="s">
        <v>616</v>
      </c>
      <c r="G1312" s="749" t="s">
        <v>617</v>
      </c>
      <c r="H1312" s="749">
        <v>900873</v>
      </c>
      <c r="I1312" s="749">
        <v>0</v>
      </c>
      <c r="J1312" s="749" t="s">
        <v>1314</v>
      </c>
      <c r="K1312" s="749" t="s">
        <v>581</v>
      </c>
      <c r="L1312" s="752">
        <v>55.411077763214529</v>
      </c>
      <c r="M1312" s="752">
        <v>9</v>
      </c>
      <c r="N1312" s="753">
        <v>498.69969986893074</v>
      </c>
    </row>
    <row r="1313" spans="1:14" ht="14.4" customHeight="1" x14ac:dyDescent="0.3">
      <c r="A1313" s="747" t="s">
        <v>579</v>
      </c>
      <c r="B1313" s="748" t="s">
        <v>580</v>
      </c>
      <c r="C1313" s="749" t="s">
        <v>607</v>
      </c>
      <c r="D1313" s="750" t="s">
        <v>608</v>
      </c>
      <c r="E1313" s="751">
        <v>50113001</v>
      </c>
      <c r="F1313" s="750" t="s">
        <v>616</v>
      </c>
      <c r="G1313" s="749" t="s">
        <v>617</v>
      </c>
      <c r="H1313" s="749">
        <v>921136</v>
      </c>
      <c r="I1313" s="749">
        <v>0</v>
      </c>
      <c r="J1313" s="749" t="s">
        <v>1801</v>
      </c>
      <c r="K1313" s="749" t="s">
        <v>581</v>
      </c>
      <c r="L1313" s="752">
        <v>104.63913964336892</v>
      </c>
      <c r="M1313" s="752">
        <v>2</v>
      </c>
      <c r="N1313" s="753">
        <v>209.27827928673784</v>
      </c>
    </row>
    <row r="1314" spans="1:14" ht="14.4" customHeight="1" x14ac:dyDescent="0.3">
      <c r="A1314" s="747" t="s">
        <v>579</v>
      </c>
      <c r="B1314" s="748" t="s">
        <v>580</v>
      </c>
      <c r="C1314" s="749" t="s">
        <v>607</v>
      </c>
      <c r="D1314" s="750" t="s">
        <v>608</v>
      </c>
      <c r="E1314" s="751">
        <v>50113001</v>
      </c>
      <c r="F1314" s="750" t="s">
        <v>616</v>
      </c>
      <c r="G1314" s="749" t="s">
        <v>617</v>
      </c>
      <c r="H1314" s="749">
        <v>990947</v>
      </c>
      <c r="I1314" s="749">
        <v>0</v>
      </c>
      <c r="J1314" s="749" t="s">
        <v>872</v>
      </c>
      <c r="K1314" s="749" t="s">
        <v>581</v>
      </c>
      <c r="L1314" s="752">
        <v>827.30999999999983</v>
      </c>
      <c r="M1314" s="752">
        <v>1</v>
      </c>
      <c r="N1314" s="753">
        <v>827.30999999999983</v>
      </c>
    </row>
    <row r="1315" spans="1:14" ht="14.4" customHeight="1" x14ac:dyDescent="0.3">
      <c r="A1315" s="747" t="s">
        <v>579</v>
      </c>
      <c r="B1315" s="748" t="s">
        <v>580</v>
      </c>
      <c r="C1315" s="749" t="s">
        <v>607</v>
      </c>
      <c r="D1315" s="750" t="s">
        <v>608</v>
      </c>
      <c r="E1315" s="751">
        <v>50113001</v>
      </c>
      <c r="F1315" s="750" t="s">
        <v>616</v>
      </c>
      <c r="G1315" s="749" t="s">
        <v>617</v>
      </c>
      <c r="H1315" s="749">
        <v>215172</v>
      </c>
      <c r="I1315" s="749">
        <v>215172</v>
      </c>
      <c r="J1315" s="749" t="s">
        <v>1315</v>
      </c>
      <c r="K1315" s="749" t="s">
        <v>1316</v>
      </c>
      <c r="L1315" s="752">
        <v>282.36999999999995</v>
      </c>
      <c r="M1315" s="752">
        <v>1</v>
      </c>
      <c r="N1315" s="753">
        <v>282.36999999999995</v>
      </c>
    </row>
    <row r="1316" spans="1:14" ht="14.4" customHeight="1" x14ac:dyDescent="0.3">
      <c r="A1316" s="747" t="s">
        <v>579</v>
      </c>
      <c r="B1316" s="748" t="s">
        <v>580</v>
      </c>
      <c r="C1316" s="749" t="s">
        <v>607</v>
      </c>
      <c r="D1316" s="750" t="s">
        <v>608</v>
      </c>
      <c r="E1316" s="751">
        <v>50113001</v>
      </c>
      <c r="F1316" s="750" t="s">
        <v>616</v>
      </c>
      <c r="G1316" s="749" t="s">
        <v>617</v>
      </c>
      <c r="H1316" s="749">
        <v>119570</v>
      </c>
      <c r="I1316" s="749">
        <v>19570</v>
      </c>
      <c r="J1316" s="749" t="s">
        <v>873</v>
      </c>
      <c r="K1316" s="749" t="s">
        <v>874</v>
      </c>
      <c r="L1316" s="752">
        <v>126.72999999999999</v>
      </c>
      <c r="M1316" s="752">
        <v>2</v>
      </c>
      <c r="N1316" s="753">
        <v>253.45999999999998</v>
      </c>
    </row>
    <row r="1317" spans="1:14" ht="14.4" customHeight="1" x14ac:dyDescent="0.3">
      <c r="A1317" s="747" t="s">
        <v>579</v>
      </c>
      <c r="B1317" s="748" t="s">
        <v>580</v>
      </c>
      <c r="C1317" s="749" t="s">
        <v>607</v>
      </c>
      <c r="D1317" s="750" t="s">
        <v>608</v>
      </c>
      <c r="E1317" s="751">
        <v>50113001</v>
      </c>
      <c r="F1317" s="750" t="s">
        <v>616</v>
      </c>
      <c r="G1317" s="749" t="s">
        <v>628</v>
      </c>
      <c r="H1317" s="749">
        <v>117139</v>
      </c>
      <c r="I1317" s="749">
        <v>17139</v>
      </c>
      <c r="J1317" s="749" t="s">
        <v>1802</v>
      </c>
      <c r="K1317" s="749" t="s">
        <v>1803</v>
      </c>
      <c r="L1317" s="752">
        <v>104.78</v>
      </c>
      <c r="M1317" s="752">
        <v>1</v>
      </c>
      <c r="N1317" s="753">
        <v>104.78</v>
      </c>
    </row>
    <row r="1318" spans="1:14" ht="14.4" customHeight="1" x14ac:dyDescent="0.3">
      <c r="A1318" s="747" t="s">
        <v>579</v>
      </c>
      <c r="B1318" s="748" t="s">
        <v>580</v>
      </c>
      <c r="C1318" s="749" t="s">
        <v>607</v>
      </c>
      <c r="D1318" s="750" t="s">
        <v>608</v>
      </c>
      <c r="E1318" s="751">
        <v>50113001</v>
      </c>
      <c r="F1318" s="750" t="s">
        <v>616</v>
      </c>
      <c r="G1318" s="749" t="s">
        <v>617</v>
      </c>
      <c r="H1318" s="749">
        <v>116034</v>
      </c>
      <c r="I1318" s="749">
        <v>16034</v>
      </c>
      <c r="J1318" s="749" t="s">
        <v>1804</v>
      </c>
      <c r="K1318" s="749" t="s">
        <v>1805</v>
      </c>
      <c r="L1318" s="752">
        <v>356.75000000000017</v>
      </c>
      <c r="M1318" s="752">
        <v>1</v>
      </c>
      <c r="N1318" s="753">
        <v>356.75000000000017</v>
      </c>
    </row>
    <row r="1319" spans="1:14" ht="14.4" customHeight="1" x14ac:dyDescent="0.3">
      <c r="A1319" s="747" t="s">
        <v>579</v>
      </c>
      <c r="B1319" s="748" t="s">
        <v>580</v>
      </c>
      <c r="C1319" s="749" t="s">
        <v>607</v>
      </c>
      <c r="D1319" s="750" t="s">
        <v>608</v>
      </c>
      <c r="E1319" s="751">
        <v>50113001</v>
      </c>
      <c r="F1319" s="750" t="s">
        <v>616</v>
      </c>
      <c r="G1319" s="749" t="s">
        <v>617</v>
      </c>
      <c r="H1319" s="749">
        <v>188217</v>
      </c>
      <c r="I1319" s="749">
        <v>88217</v>
      </c>
      <c r="J1319" s="749" t="s">
        <v>879</v>
      </c>
      <c r="K1319" s="749" t="s">
        <v>880</v>
      </c>
      <c r="L1319" s="752">
        <v>126.77333333333333</v>
      </c>
      <c r="M1319" s="752">
        <v>12</v>
      </c>
      <c r="N1319" s="753">
        <v>1521.28</v>
      </c>
    </row>
    <row r="1320" spans="1:14" ht="14.4" customHeight="1" x14ac:dyDescent="0.3">
      <c r="A1320" s="747" t="s">
        <v>579</v>
      </c>
      <c r="B1320" s="748" t="s">
        <v>580</v>
      </c>
      <c r="C1320" s="749" t="s">
        <v>607</v>
      </c>
      <c r="D1320" s="750" t="s">
        <v>608</v>
      </c>
      <c r="E1320" s="751">
        <v>50113001</v>
      </c>
      <c r="F1320" s="750" t="s">
        <v>616</v>
      </c>
      <c r="G1320" s="749" t="s">
        <v>617</v>
      </c>
      <c r="H1320" s="749">
        <v>188219</v>
      </c>
      <c r="I1320" s="749">
        <v>88219</v>
      </c>
      <c r="J1320" s="749" t="s">
        <v>881</v>
      </c>
      <c r="K1320" s="749" t="s">
        <v>882</v>
      </c>
      <c r="L1320" s="752">
        <v>141.61444444444442</v>
      </c>
      <c r="M1320" s="752">
        <v>9</v>
      </c>
      <c r="N1320" s="753">
        <v>1274.5299999999997</v>
      </c>
    </row>
    <row r="1321" spans="1:14" ht="14.4" customHeight="1" x14ac:dyDescent="0.3">
      <c r="A1321" s="747" t="s">
        <v>579</v>
      </c>
      <c r="B1321" s="748" t="s">
        <v>580</v>
      </c>
      <c r="C1321" s="749" t="s">
        <v>607</v>
      </c>
      <c r="D1321" s="750" t="s">
        <v>608</v>
      </c>
      <c r="E1321" s="751">
        <v>50113001</v>
      </c>
      <c r="F1321" s="750" t="s">
        <v>616</v>
      </c>
      <c r="G1321" s="749" t="s">
        <v>628</v>
      </c>
      <c r="H1321" s="749">
        <v>214919</v>
      </c>
      <c r="I1321" s="749">
        <v>214919</v>
      </c>
      <c r="J1321" s="749" t="s">
        <v>1806</v>
      </c>
      <c r="K1321" s="749" t="s">
        <v>1807</v>
      </c>
      <c r="L1321" s="752">
        <v>120.55999999999989</v>
      </c>
      <c r="M1321" s="752">
        <v>1</v>
      </c>
      <c r="N1321" s="753">
        <v>120.55999999999989</v>
      </c>
    </row>
    <row r="1322" spans="1:14" ht="14.4" customHeight="1" x14ac:dyDescent="0.3">
      <c r="A1322" s="747" t="s">
        <v>579</v>
      </c>
      <c r="B1322" s="748" t="s">
        <v>580</v>
      </c>
      <c r="C1322" s="749" t="s">
        <v>607</v>
      </c>
      <c r="D1322" s="750" t="s">
        <v>608</v>
      </c>
      <c r="E1322" s="751">
        <v>50113001</v>
      </c>
      <c r="F1322" s="750" t="s">
        <v>616</v>
      </c>
      <c r="G1322" s="749" t="s">
        <v>628</v>
      </c>
      <c r="H1322" s="749">
        <v>113603</v>
      </c>
      <c r="I1322" s="749">
        <v>13603</v>
      </c>
      <c r="J1322" s="749" t="s">
        <v>1808</v>
      </c>
      <c r="K1322" s="749" t="s">
        <v>686</v>
      </c>
      <c r="L1322" s="752">
        <v>123.88000000000002</v>
      </c>
      <c r="M1322" s="752">
        <v>1</v>
      </c>
      <c r="N1322" s="753">
        <v>123.88000000000002</v>
      </c>
    </row>
    <row r="1323" spans="1:14" ht="14.4" customHeight="1" x14ac:dyDescent="0.3">
      <c r="A1323" s="747" t="s">
        <v>579</v>
      </c>
      <c r="B1323" s="748" t="s">
        <v>580</v>
      </c>
      <c r="C1323" s="749" t="s">
        <v>607</v>
      </c>
      <c r="D1323" s="750" t="s">
        <v>608</v>
      </c>
      <c r="E1323" s="751">
        <v>50113001</v>
      </c>
      <c r="F1323" s="750" t="s">
        <v>616</v>
      </c>
      <c r="G1323" s="749" t="s">
        <v>628</v>
      </c>
      <c r="H1323" s="749">
        <v>149909</v>
      </c>
      <c r="I1323" s="749">
        <v>49909</v>
      </c>
      <c r="J1323" s="749" t="s">
        <v>883</v>
      </c>
      <c r="K1323" s="749" t="s">
        <v>884</v>
      </c>
      <c r="L1323" s="752">
        <v>42.58</v>
      </c>
      <c r="M1323" s="752">
        <v>1</v>
      </c>
      <c r="N1323" s="753">
        <v>42.58</v>
      </c>
    </row>
    <row r="1324" spans="1:14" ht="14.4" customHeight="1" x14ac:dyDescent="0.3">
      <c r="A1324" s="747" t="s">
        <v>579</v>
      </c>
      <c r="B1324" s="748" t="s">
        <v>580</v>
      </c>
      <c r="C1324" s="749" t="s">
        <v>607</v>
      </c>
      <c r="D1324" s="750" t="s">
        <v>608</v>
      </c>
      <c r="E1324" s="751">
        <v>50113001</v>
      </c>
      <c r="F1324" s="750" t="s">
        <v>616</v>
      </c>
      <c r="G1324" s="749" t="s">
        <v>628</v>
      </c>
      <c r="H1324" s="749">
        <v>845492</v>
      </c>
      <c r="I1324" s="749">
        <v>114068</v>
      </c>
      <c r="J1324" s="749" t="s">
        <v>1809</v>
      </c>
      <c r="K1324" s="749" t="s">
        <v>1810</v>
      </c>
      <c r="L1324" s="752">
        <v>34.27000000000001</v>
      </c>
      <c r="M1324" s="752">
        <v>1</v>
      </c>
      <c r="N1324" s="753">
        <v>34.27000000000001</v>
      </c>
    </row>
    <row r="1325" spans="1:14" ht="14.4" customHeight="1" x14ac:dyDescent="0.3">
      <c r="A1325" s="747" t="s">
        <v>579</v>
      </c>
      <c r="B1325" s="748" t="s">
        <v>580</v>
      </c>
      <c r="C1325" s="749" t="s">
        <v>607</v>
      </c>
      <c r="D1325" s="750" t="s">
        <v>608</v>
      </c>
      <c r="E1325" s="751">
        <v>50113001</v>
      </c>
      <c r="F1325" s="750" t="s">
        <v>616</v>
      </c>
      <c r="G1325" s="749" t="s">
        <v>628</v>
      </c>
      <c r="H1325" s="749">
        <v>844480</v>
      </c>
      <c r="I1325" s="749">
        <v>114059</v>
      </c>
      <c r="J1325" s="749" t="s">
        <v>1811</v>
      </c>
      <c r="K1325" s="749" t="s">
        <v>1812</v>
      </c>
      <c r="L1325" s="752">
        <v>14.400000000000004</v>
      </c>
      <c r="M1325" s="752">
        <v>1</v>
      </c>
      <c r="N1325" s="753">
        <v>14.400000000000004</v>
      </c>
    </row>
    <row r="1326" spans="1:14" ht="14.4" customHeight="1" x14ac:dyDescent="0.3">
      <c r="A1326" s="747" t="s">
        <v>579</v>
      </c>
      <c r="B1326" s="748" t="s">
        <v>580</v>
      </c>
      <c r="C1326" s="749" t="s">
        <v>607</v>
      </c>
      <c r="D1326" s="750" t="s">
        <v>608</v>
      </c>
      <c r="E1326" s="751">
        <v>50113001</v>
      </c>
      <c r="F1326" s="750" t="s">
        <v>616</v>
      </c>
      <c r="G1326" s="749" t="s">
        <v>628</v>
      </c>
      <c r="H1326" s="749">
        <v>844554</v>
      </c>
      <c r="I1326" s="749">
        <v>114065</v>
      </c>
      <c r="J1326" s="749" t="s">
        <v>885</v>
      </c>
      <c r="K1326" s="749" t="s">
        <v>887</v>
      </c>
      <c r="L1326" s="752">
        <v>21.670000000000009</v>
      </c>
      <c r="M1326" s="752">
        <v>1</v>
      </c>
      <c r="N1326" s="753">
        <v>21.670000000000009</v>
      </c>
    </row>
    <row r="1327" spans="1:14" ht="14.4" customHeight="1" x14ac:dyDescent="0.3">
      <c r="A1327" s="747" t="s">
        <v>579</v>
      </c>
      <c r="B1327" s="748" t="s">
        <v>580</v>
      </c>
      <c r="C1327" s="749" t="s">
        <v>607</v>
      </c>
      <c r="D1327" s="750" t="s">
        <v>608</v>
      </c>
      <c r="E1327" s="751">
        <v>50113001</v>
      </c>
      <c r="F1327" s="750" t="s">
        <v>616</v>
      </c>
      <c r="G1327" s="749" t="s">
        <v>617</v>
      </c>
      <c r="H1327" s="749">
        <v>117992</v>
      </c>
      <c r="I1327" s="749">
        <v>17992</v>
      </c>
      <c r="J1327" s="749" t="s">
        <v>891</v>
      </c>
      <c r="K1327" s="749" t="s">
        <v>893</v>
      </c>
      <c r="L1327" s="752">
        <v>94.339999999999989</v>
      </c>
      <c r="M1327" s="752">
        <v>1</v>
      </c>
      <c r="N1327" s="753">
        <v>94.339999999999989</v>
      </c>
    </row>
    <row r="1328" spans="1:14" ht="14.4" customHeight="1" x14ac:dyDescent="0.3">
      <c r="A1328" s="747" t="s">
        <v>579</v>
      </c>
      <c r="B1328" s="748" t="s">
        <v>580</v>
      </c>
      <c r="C1328" s="749" t="s">
        <v>607</v>
      </c>
      <c r="D1328" s="750" t="s">
        <v>608</v>
      </c>
      <c r="E1328" s="751">
        <v>50113001</v>
      </c>
      <c r="F1328" s="750" t="s">
        <v>616</v>
      </c>
      <c r="G1328" s="749" t="s">
        <v>617</v>
      </c>
      <c r="H1328" s="749">
        <v>100498</v>
      </c>
      <c r="I1328" s="749">
        <v>498</v>
      </c>
      <c r="J1328" s="749" t="s">
        <v>894</v>
      </c>
      <c r="K1328" s="749" t="s">
        <v>895</v>
      </c>
      <c r="L1328" s="752">
        <v>96.439230769230775</v>
      </c>
      <c r="M1328" s="752">
        <v>13</v>
      </c>
      <c r="N1328" s="753">
        <v>1253.71</v>
      </c>
    </row>
    <row r="1329" spans="1:14" ht="14.4" customHeight="1" x14ac:dyDescent="0.3">
      <c r="A1329" s="747" t="s">
        <v>579</v>
      </c>
      <c r="B1329" s="748" t="s">
        <v>580</v>
      </c>
      <c r="C1329" s="749" t="s">
        <v>607</v>
      </c>
      <c r="D1329" s="750" t="s">
        <v>608</v>
      </c>
      <c r="E1329" s="751">
        <v>50113001</v>
      </c>
      <c r="F1329" s="750" t="s">
        <v>616</v>
      </c>
      <c r="G1329" s="749" t="s">
        <v>617</v>
      </c>
      <c r="H1329" s="749">
        <v>100499</v>
      </c>
      <c r="I1329" s="749">
        <v>499</v>
      </c>
      <c r="J1329" s="749" t="s">
        <v>894</v>
      </c>
      <c r="K1329" s="749" t="s">
        <v>896</v>
      </c>
      <c r="L1329" s="752">
        <v>100.41404545454546</v>
      </c>
      <c r="M1329" s="752">
        <v>440</v>
      </c>
      <c r="N1329" s="753">
        <v>44182.18</v>
      </c>
    </row>
    <row r="1330" spans="1:14" ht="14.4" customHeight="1" x14ac:dyDescent="0.3">
      <c r="A1330" s="747" t="s">
        <v>579</v>
      </c>
      <c r="B1330" s="748" t="s">
        <v>580</v>
      </c>
      <c r="C1330" s="749" t="s">
        <v>607</v>
      </c>
      <c r="D1330" s="750" t="s">
        <v>608</v>
      </c>
      <c r="E1330" s="751">
        <v>50113001</v>
      </c>
      <c r="F1330" s="750" t="s">
        <v>616</v>
      </c>
      <c r="G1330" s="749" t="s">
        <v>617</v>
      </c>
      <c r="H1330" s="749">
        <v>102439</v>
      </c>
      <c r="I1330" s="749">
        <v>2439</v>
      </c>
      <c r="J1330" s="749" t="s">
        <v>1332</v>
      </c>
      <c r="K1330" s="749" t="s">
        <v>1333</v>
      </c>
      <c r="L1330" s="752">
        <v>285.08000000000004</v>
      </c>
      <c r="M1330" s="752">
        <v>1</v>
      </c>
      <c r="N1330" s="753">
        <v>285.08000000000004</v>
      </c>
    </row>
    <row r="1331" spans="1:14" ht="14.4" customHeight="1" x14ac:dyDescent="0.3">
      <c r="A1331" s="747" t="s">
        <v>579</v>
      </c>
      <c r="B1331" s="748" t="s">
        <v>580</v>
      </c>
      <c r="C1331" s="749" t="s">
        <v>607</v>
      </c>
      <c r="D1331" s="750" t="s">
        <v>608</v>
      </c>
      <c r="E1331" s="751">
        <v>50113001</v>
      </c>
      <c r="F1331" s="750" t="s">
        <v>616</v>
      </c>
      <c r="G1331" s="749" t="s">
        <v>628</v>
      </c>
      <c r="H1331" s="749">
        <v>140368</v>
      </c>
      <c r="I1331" s="749">
        <v>40368</v>
      </c>
      <c r="J1331" s="749" t="s">
        <v>1335</v>
      </c>
      <c r="K1331" s="749" t="s">
        <v>1336</v>
      </c>
      <c r="L1331" s="752">
        <v>61.7</v>
      </c>
      <c r="M1331" s="752">
        <v>2</v>
      </c>
      <c r="N1331" s="753">
        <v>123.4</v>
      </c>
    </row>
    <row r="1332" spans="1:14" ht="14.4" customHeight="1" x14ac:dyDescent="0.3">
      <c r="A1332" s="747" t="s">
        <v>579</v>
      </c>
      <c r="B1332" s="748" t="s">
        <v>580</v>
      </c>
      <c r="C1332" s="749" t="s">
        <v>607</v>
      </c>
      <c r="D1332" s="750" t="s">
        <v>608</v>
      </c>
      <c r="E1332" s="751">
        <v>50113001</v>
      </c>
      <c r="F1332" s="750" t="s">
        <v>616</v>
      </c>
      <c r="G1332" s="749" t="s">
        <v>617</v>
      </c>
      <c r="H1332" s="749">
        <v>102684</v>
      </c>
      <c r="I1332" s="749">
        <v>2684</v>
      </c>
      <c r="J1332" s="749" t="s">
        <v>899</v>
      </c>
      <c r="K1332" s="749" t="s">
        <v>900</v>
      </c>
      <c r="L1332" s="752">
        <v>72.576544265526749</v>
      </c>
      <c r="M1332" s="752">
        <v>33</v>
      </c>
      <c r="N1332" s="753">
        <v>2395.0259607623825</v>
      </c>
    </row>
    <row r="1333" spans="1:14" ht="14.4" customHeight="1" x14ac:dyDescent="0.3">
      <c r="A1333" s="747" t="s">
        <v>579</v>
      </c>
      <c r="B1333" s="748" t="s">
        <v>580</v>
      </c>
      <c r="C1333" s="749" t="s">
        <v>607</v>
      </c>
      <c r="D1333" s="750" t="s">
        <v>608</v>
      </c>
      <c r="E1333" s="751">
        <v>50113001</v>
      </c>
      <c r="F1333" s="750" t="s">
        <v>616</v>
      </c>
      <c r="G1333" s="749" t="s">
        <v>617</v>
      </c>
      <c r="H1333" s="749">
        <v>100502</v>
      </c>
      <c r="I1333" s="749">
        <v>502</v>
      </c>
      <c r="J1333" s="749" t="s">
        <v>899</v>
      </c>
      <c r="K1333" s="749" t="s">
        <v>901</v>
      </c>
      <c r="L1333" s="752">
        <v>207.96899999999999</v>
      </c>
      <c r="M1333" s="752">
        <v>10</v>
      </c>
      <c r="N1333" s="753">
        <v>2079.69</v>
      </c>
    </row>
    <row r="1334" spans="1:14" ht="14.4" customHeight="1" x14ac:dyDescent="0.3">
      <c r="A1334" s="747" t="s">
        <v>579</v>
      </c>
      <c r="B1334" s="748" t="s">
        <v>580</v>
      </c>
      <c r="C1334" s="749" t="s">
        <v>607</v>
      </c>
      <c r="D1334" s="750" t="s">
        <v>608</v>
      </c>
      <c r="E1334" s="751">
        <v>50113001</v>
      </c>
      <c r="F1334" s="750" t="s">
        <v>616</v>
      </c>
      <c r="G1334" s="749" t="s">
        <v>581</v>
      </c>
      <c r="H1334" s="749">
        <v>126554</v>
      </c>
      <c r="I1334" s="749">
        <v>26554</v>
      </c>
      <c r="J1334" s="749" t="s">
        <v>1612</v>
      </c>
      <c r="K1334" s="749" t="s">
        <v>1613</v>
      </c>
      <c r="L1334" s="752">
        <v>186.7</v>
      </c>
      <c r="M1334" s="752">
        <v>1</v>
      </c>
      <c r="N1334" s="753">
        <v>186.7</v>
      </c>
    </row>
    <row r="1335" spans="1:14" ht="14.4" customHeight="1" x14ac:dyDescent="0.3">
      <c r="A1335" s="747" t="s">
        <v>579</v>
      </c>
      <c r="B1335" s="748" t="s">
        <v>580</v>
      </c>
      <c r="C1335" s="749" t="s">
        <v>607</v>
      </c>
      <c r="D1335" s="750" t="s">
        <v>608</v>
      </c>
      <c r="E1335" s="751">
        <v>50113001</v>
      </c>
      <c r="F1335" s="750" t="s">
        <v>616</v>
      </c>
      <c r="G1335" s="749" t="s">
        <v>581</v>
      </c>
      <c r="H1335" s="749">
        <v>126578</v>
      </c>
      <c r="I1335" s="749">
        <v>26578</v>
      </c>
      <c r="J1335" s="749" t="s">
        <v>1614</v>
      </c>
      <c r="K1335" s="749" t="s">
        <v>688</v>
      </c>
      <c r="L1335" s="752">
        <v>231.70000000000002</v>
      </c>
      <c r="M1335" s="752">
        <v>1</v>
      </c>
      <c r="N1335" s="753">
        <v>231.70000000000002</v>
      </c>
    </row>
    <row r="1336" spans="1:14" ht="14.4" customHeight="1" x14ac:dyDescent="0.3">
      <c r="A1336" s="747" t="s">
        <v>579</v>
      </c>
      <c r="B1336" s="748" t="s">
        <v>580</v>
      </c>
      <c r="C1336" s="749" t="s">
        <v>607</v>
      </c>
      <c r="D1336" s="750" t="s">
        <v>608</v>
      </c>
      <c r="E1336" s="751">
        <v>50113001</v>
      </c>
      <c r="F1336" s="750" t="s">
        <v>616</v>
      </c>
      <c r="G1336" s="749" t="s">
        <v>581</v>
      </c>
      <c r="H1336" s="749">
        <v>102592</v>
      </c>
      <c r="I1336" s="749">
        <v>2592</v>
      </c>
      <c r="J1336" s="749" t="s">
        <v>1338</v>
      </c>
      <c r="K1336" s="749" t="s">
        <v>1339</v>
      </c>
      <c r="L1336" s="752">
        <v>63.050000000000004</v>
      </c>
      <c r="M1336" s="752">
        <v>2</v>
      </c>
      <c r="N1336" s="753">
        <v>126.10000000000001</v>
      </c>
    </row>
    <row r="1337" spans="1:14" ht="14.4" customHeight="1" x14ac:dyDescent="0.3">
      <c r="A1337" s="747" t="s">
        <v>579</v>
      </c>
      <c r="B1337" s="748" t="s">
        <v>580</v>
      </c>
      <c r="C1337" s="749" t="s">
        <v>607</v>
      </c>
      <c r="D1337" s="750" t="s">
        <v>608</v>
      </c>
      <c r="E1337" s="751">
        <v>50113001</v>
      </c>
      <c r="F1337" s="750" t="s">
        <v>616</v>
      </c>
      <c r="G1337" s="749" t="s">
        <v>617</v>
      </c>
      <c r="H1337" s="749">
        <v>850104</v>
      </c>
      <c r="I1337" s="749">
        <v>164344</v>
      </c>
      <c r="J1337" s="749" t="s">
        <v>1813</v>
      </c>
      <c r="K1337" s="749" t="s">
        <v>1814</v>
      </c>
      <c r="L1337" s="752">
        <v>227.52</v>
      </c>
      <c r="M1337" s="752">
        <v>1</v>
      </c>
      <c r="N1337" s="753">
        <v>227.52</v>
      </c>
    </row>
    <row r="1338" spans="1:14" ht="14.4" customHeight="1" x14ac:dyDescent="0.3">
      <c r="A1338" s="747" t="s">
        <v>579</v>
      </c>
      <c r="B1338" s="748" t="s">
        <v>580</v>
      </c>
      <c r="C1338" s="749" t="s">
        <v>607</v>
      </c>
      <c r="D1338" s="750" t="s">
        <v>608</v>
      </c>
      <c r="E1338" s="751">
        <v>50113001</v>
      </c>
      <c r="F1338" s="750" t="s">
        <v>616</v>
      </c>
      <c r="G1338" s="749" t="s">
        <v>617</v>
      </c>
      <c r="H1338" s="749">
        <v>101125</v>
      </c>
      <c r="I1338" s="749">
        <v>1125</v>
      </c>
      <c r="J1338" s="749" t="s">
        <v>906</v>
      </c>
      <c r="K1338" s="749" t="s">
        <v>907</v>
      </c>
      <c r="L1338" s="752">
        <v>79.222432432432456</v>
      </c>
      <c r="M1338" s="752">
        <v>148</v>
      </c>
      <c r="N1338" s="753">
        <v>11724.920000000004</v>
      </c>
    </row>
    <row r="1339" spans="1:14" ht="14.4" customHeight="1" x14ac:dyDescent="0.3">
      <c r="A1339" s="747" t="s">
        <v>579</v>
      </c>
      <c r="B1339" s="748" t="s">
        <v>580</v>
      </c>
      <c r="C1339" s="749" t="s">
        <v>607</v>
      </c>
      <c r="D1339" s="750" t="s">
        <v>608</v>
      </c>
      <c r="E1339" s="751">
        <v>50113001</v>
      </c>
      <c r="F1339" s="750" t="s">
        <v>616</v>
      </c>
      <c r="G1339" s="749" t="s">
        <v>617</v>
      </c>
      <c r="H1339" s="749">
        <v>194763</v>
      </c>
      <c r="I1339" s="749">
        <v>94763</v>
      </c>
      <c r="J1339" s="749" t="s">
        <v>1815</v>
      </c>
      <c r="K1339" s="749" t="s">
        <v>1816</v>
      </c>
      <c r="L1339" s="752">
        <v>83.8</v>
      </c>
      <c r="M1339" s="752">
        <v>1</v>
      </c>
      <c r="N1339" s="753">
        <v>83.8</v>
      </c>
    </row>
    <row r="1340" spans="1:14" ht="14.4" customHeight="1" x14ac:dyDescent="0.3">
      <c r="A1340" s="747" t="s">
        <v>579</v>
      </c>
      <c r="B1340" s="748" t="s">
        <v>580</v>
      </c>
      <c r="C1340" s="749" t="s">
        <v>607</v>
      </c>
      <c r="D1340" s="750" t="s">
        <v>608</v>
      </c>
      <c r="E1340" s="751">
        <v>50113001</v>
      </c>
      <c r="F1340" s="750" t="s">
        <v>616</v>
      </c>
      <c r="G1340" s="749" t="s">
        <v>617</v>
      </c>
      <c r="H1340" s="749">
        <v>100513</v>
      </c>
      <c r="I1340" s="749">
        <v>513</v>
      </c>
      <c r="J1340" s="749" t="s">
        <v>1350</v>
      </c>
      <c r="K1340" s="749" t="s">
        <v>895</v>
      </c>
      <c r="L1340" s="752">
        <v>56.789999999999985</v>
      </c>
      <c r="M1340" s="752">
        <v>6</v>
      </c>
      <c r="N1340" s="753">
        <v>340.7399999999999</v>
      </c>
    </row>
    <row r="1341" spans="1:14" ht="14.4" customHeight="1" x14ac:dyDescent="0.3">
      <c r="A1341" s="747" t="s">
        <v>579</v>
      </c>
      <c r="B1341" s="748" t="s">
        <v>580</v>
      </c>
      <c r="C1341" s="749" t="s">
        <v>607</v>
      </c>
      <c r="D1341" s="750" t="s">
        <v>608</v>
      </c>
      <c r="E1341" s="751">
        <v>50113001</v>
      </c>
      <c r="F1341" s="750" t="s">
        <v>616</v>
      </c>
      <c r="G1341" s="749" t="s">
        <v>581</v>
      </c>
      <c r="H1341" s="749">
        <v>53761</v>
      </c>
      <c r="I1341" s="749">
        <v>53761</v>
      </c>
      <c r="J1341" s="749" t="s">
        <v>1351</v>
      </c>
      <c r="K1341" s="749" t="s">
        <v>1352</v>
      </c>
      <c r="L1341" s="752">
        <v>93.15000000000002</v>
      </c>
      <c r="M1341" s="752">
        <v>1</v>
      </c>
      <c r="N1341" s="753">
        <v>93.15000000000002</v>
      </c>
    </row>
    <row r="1342" spans="1:14" ht="14.4" customHeight="1" x14ac:dyDescent="0.3">
      <c r="A1342" s="747" t="s">
        <v>579</v>
      </c>
      <c r="B1342" s="748" t="s">
        <v>580</v>
      </c>
      <c r="C1342" s="749" t="s">
        <v>607</v>
      </c>
      <c r="D1342" s="750" t="s">
        <v>608</v>
      </c>
      <c r="E1342" s="751">
        <v>50113001</v>
      </c>
      <c r="F1342" s="750" t="s">
        <v>616</v>
      </c>
      <c r="G1342" s="749" t="s">
        <v>628</v>
      </c>
      <c r="H1342" s="749">
        <v>112572</v>
      </c>
      <c r="I1342" s="749">
        <v>112572</v>
      </c>
      <c r="J1342" s="749" t="s">
        <v>1817</v>
      </c>
      <c r="K1342" s="749" t="s">
        <v>1352</v>
      </c>
      <c r="L1342" s="752">
        <v>64.23</v>
      </c>
      <c r="M1342" s="752">
        <v>1</v>
      </c>
      <c r="N1342" s="753">
        <v>64.23</v>
      </c>
    </row>
    <row r="1343" spans="1:14" ht="14.4" customHeight="1" x14ac:dyDescent="0.3">
      <c r="A1343" s="747" t="s">
        <v>579</v>
      </c>
      <c r="B1343" s="748" t="s">
        <v>580</v>
      </c>
      <c r="C1343" s="749" t="s">
        <v>607</v>
      </c>
      <c r="D1343" s="750" t="s">
        <v>608</v>
      </c>
      <c r="E1343" s="751">
        <v>50113001</v>
      </c>
      <c r="F1343" s="750" t="s">
        <v>616</v>
      </c>
      <c r="G1343" s="749" t="s">
        <v>617</v>
      </c>
      <c r="H1343" s="749">
        <v>110086</v>
      </c>
      <c r="I1343" s="749">
        <v>10086</v>
      </c>
      <c r="J1343" s="749" t="s">
        <v>908</v>
      </c>
      <c r="K1343" s="749" t="s">
        <v>909</v>
      </c>
      <c r="L1343" s="752">
        <v>1592.7999999999997</v>
      </c>
      <c r="M1343" s="752">
        <v>10</v>
      </c>
      <c r="N1343" s="753">
        <v>15927.999999999998</v>
      </c>
    </row>
    <row r="1344" spans="1:14" ht="14.4" customHeight="1" x14ac:dyDescent="0.3">
      <c r="A1344" s="747" t="s">
        <v>579</v>
      </c>
      <c r="B1344" s="748" t="s">
        <v>580</v>
      </c>
      <c r="C1344" s="749" t="s">
        <v>607</v>
      </c>
      <c r="D1344" s="750" t="s">
        <v>608</v>
      </c>
      <c r="E1344" s="751">
        <v>50113001</v>
      </c>
      <c r="F1344" s="750" t="s">
        <v>616</v>
      </c>
      <c r="G1344" s="749" t="s">
        <v>628</v>
      </c>
      <c r="H1344" s="749">
        <v>106618</v>
      </c>
      <c r="I1344" s="749">
        <v>6618</v>
      </c>
      <c r="J1344" s="749" t="s">
        <v>1619</v>
      </c>
      <c r="K1344" s="749" t="s">
        <v>1620</v>
      </c>
      <c r="L1344" s="752">
        <v>19.643333333333334</v>
      </c>
      <c r="M1344" s="752">
        <v>3</v>
      </c>
      <c r="N1344" s="753">
        <v>58.930000000000007</v>
      </c>
    </row>
    <row r="1345" spans="1:14" ht="14.4" customHeight="1" x14ac:dyDescent="0.3">
      <c r="A1345" s="747" t="s">
        <v>579</v>
      </c>
      <c r="B1345" s="748" t="s">
        <v>580</v>
      </c>
      <c r="C1345" s="749" t="s">
        <v>607</v>
      </c>
      <c r="D1345" s="750" t="s">
        <v>608</v>
      </c>
      <c r="E1345" s="751">
        <v>50113001</v>
      </c>
      <c r="F1345" s="750" t="s">
        <v>616</v>
      </c>
      <c r="G1345" s="749" t="s">
        <v>617</v>
      </c>
      <c r="H1345" s="749">
        <v>184399</v>
      </c>
      <c r="I1345" s="749">
        <v>84399</v>
      </c>
      <c r="J1345" s="749" t="s">
        <v>1354</v>
      </c>
      <c r="K1345" s="749" t="s">
        <v>1355</v>
      </c>
      <c r="L1345" s="752">
        <v>320.29000000000008</v>
      </c>
      <c r="M1345" s="752">
        <v>2</v>
      </c>
      <c r="N1345" s="753">
        <v>640.58000000000015</v>
      </c>
    </row>
    <row r="1346" spans="1:14" ht="14.4" customHeight="1" x14ac:dyDescent="0.3">
      <c r="A1346" s="747" t="s">
        <v>579</v>
      </c>
      <c r="B1346" s="748" t="s">
        <v>580</v>
      </c>
      <c r="C1346" s="749" t="s">
        <v>607</v>
      </c>
      <c r="D1346" s="750" t="s">
        <v>608</v>
      </c>
      <c r="E1346" s="751">
        <v>50113001</v>
      </c>
      <c r="F1346" s="750" t="s">
        <v>616</v>
      </c>
      <c r="G1346" s="749" t="s">
        <v>617</v>
      </c>
      <c r="H1346" s="749">
        <v>136129</v>
      </c>
      <c r="I1346" s="749">
        <v>136129</v>
      </c>
      <c r="J1346" s="749" t="s">
        <v>1818</v>
      </c>
      <c r="K1346" s="749" t="s">
        <v>1819</v>
      </c>
      <c r="L1346" s="752">
        <v>432.82833333333332</v>
      </c>
      <c r="M1346" s="752">
        <v>6</v>
      </c>
      <c r="N1346" s="753">
        <v>2596.9699999999998</v>
      </c>
    </row>
    <row r="1347" spans="1:14" ht="14.4" customHeight="1" x14ac:dyDescent="0.3">
      <c r="A1347" s="747" t="s">
        <v>579</v>
      </c>
      <c r="B1347" s="748" t="s">
        <v>580</v>
      </c>
      <c r="C1347" s="749" t="s">
        <v>607</v>
      </c>
      <c r="D1347" s="750" t="s">
        <v>608</v>
      </c>
      <c r="E1347" s="751">
        <v>50113001</v>
      </c>
      <c r="F1347" s="750" t="s">
        <v>616</v>
      </c>
      <c r="G1347" s="749" t="s">
        <v>628</v>
      </c>
      <c r="H1347" s="749">
        <v>850106</v>
      </c>
      <c r="I1347" s="749">
        <v>111898</v>
      </c>
      <c r="J1347" s="749" t="s">
        <v>1623</v>
      </c>
      <c r="K1347" s="749" t="s">
        <v>630</v>
      </c>
      <c r="L1347" s="752">
        <v>29.029999999999998</v>
      </c>
      <c r="M1347" s="752">
        <v>1</v>
      </c>
      <c r="N1347" s="753">
        <v>29.029999999999998</v>
      </c>
    </row>
    <row r="1348" spans="1:14" ht="14.4" customHeight="1" x14ac:dyDescent="0.3">
      <c r="A1348" s="747" t="s">
        <v>579</v>
      </c>
      <c r="B1348" s="748" t="s">
        <v>580</v>
      </c>
      <c r="C1348" s="749" t="s">
        <v>607</v>
      </c>
      <c r="D1348" s="750" t="s">
        <v>608</v>
      </c>
      <c r="E1348" s="751">
        <v>50113001</v>
      </c>
      <c r="F1348" s="750" t="s">
        <v>616</v>
      </c>
      <c r="G1348" s="749" t="s">
        <v>617</v>
      </c>
      <c r="H1348" s="749">
        <v>100536</v>
      </c>
      <c r="I1348" s="749">
        <v>536</v>
      </c>
      <c r="J1348" s="749" t="s">
        <v>910</v>
      </c>
      <c r="K1348" s="749" t="s">
        <v>625</v>
      </c>
      <c r="L1348" s="752">
        <v>132.96769230769232</v>
      </c>
      <c r="M1348" s="752">
        <v>130</v>
      </c>
      <c r="N1348" s="753">
        <v>17285.800000000003</v>
      </c>
    </row>
    <row r="1349" spans="1:14" ht="14.4" customHeight="1" x14ac:dyDescent="0.3">
      <c r="A1349" s="747" t="s">
        <v>579</v>
      </c>
      <c r="B1349" s="748" t="s">
        <v>580</v>
      </c>
      <c r="C1349" s="749" t="s">
        <v>607</v>
      </c>
      <c r="D1349" s="750" t="s">
        <v>608</v>
      </c>
      <c r="E1349" s="751">
        <v>50113001</v>
      </c>
      <c r="F1349" s="750" t="s">
        <v>616</v>
      </c>
      <c r="G1349" s="749" t="s">
        <v>628</v>
      </c>
      <c r="H1349" s="749">
        <v>107981</v>
      </c>
      <c r="I1349" s="749">
        <v>7981</v>
      </c>
      <c r="J1349" s="749" t="s">
        <v>911</v>
      </c>
      <c r="K1349" s="749" t="s">
        <v>1358</v>
      </c>
      <c r="L1349" s="752">
        <v>50.64</v>
      </c>
      <c r="M1349" s="752">
        <v>2</v>
      </c>
      <c r="N1349" s="753">
        <v>101.28</v>
      </c>
    </row>
    <row r="1350" spans="1:14" ht="14.4" customHeight="1" x14ac:dyDescent="0.3">
      <c r="A1350" s="747" t="s">
        <v>579</v>
      </c>
      <c r="B1350" s="748" t="s">
        <v>580</v>
      </c>
      <c r="C1350" s="749" t="s">
        <v>607</v>
      </c>
      <c r="D1350" s="750" t="s">
        <v>608</v>
      </c>
      <c r="E1350" s="751">
        <v>50113001</v>
      </c>
      <c r="F1350" s="750" t="s">
        <v>616</v>
      </c>
      <c r="G1350" s="749" t="s">
        <v>628</v>
      </c>
      <c r="H1350" s="749">
        <v>155823</v>
      </c>
      <c r="I1350" s="749">
        <v>55823</v>
      </c>
      <c r="J1350" s="749" t="s">
        <v>911</v>
      </c>
      <c r="K1350" s="749" t="s">
        <v>912</v>
      </c>
      <c r="L1350" s="752">
        <v>33.78</v>
      </c>
      <c r="M1350" s="752">
        <v>3</v>
      </c>
      <c r="N1350" s="753">
        <v>101.34</v>
      </c>
    </row>
    <row r="1351" spans="1:14" ht="14.4" customHeight="1" x14ac:dyDescent="0.3">
      <c r="A1351" s="747" t="s">
        <v>579</v>
      </c>
      <c r="B1351" s="748" t="s">
        <v>580</v>
      </c>
      <c r="C1351" s="749" t="s">
        <v>607</v>
      </c>
      <c r="D1351" s="750" t="s">
        <v>608</v>
      </c>
      <c r="E1351" s="751">
        <v>50113001</v>
      </c>
      <c r="F1351" s="750" t="s">
        <v>616</v>
      </c>
      <c r="G1351" s="749" t="s">
        <v>628</v>
      </c>
      <c r="H1351" s="749">
        <v>155824</v>
      </c>
      <c r="I1351" s="749">
        <v>55824</v>
      </c>
      <c r="J1351" s="749" t="s">
        <v>911</v>
      </c>
      <c r="K1351" s="749" t="s">
        <v>913</v>
      </c>
      <c r="L1351" s="752">
        <v>52.985117008678202</v>
      </c>
      <c r="M1351" s="752">
        <v>416</v>
      </c>
      <c r="N1351" s="753">
        <v>22041.808675610133</v>
      </c>
    </row>
    <row r="1352" spans="1:14" ht="14.4" customHeight="1" x14ac:dyDescent="0.3">
      <c r="A1352" s="747" t="s">
        <v>579</v>
      </c>
      <c r="B1352" s="748" t="s">
        <v>580</v>
      </c>
      <c r="C1352" s="749" t="s">
        <v>607</v>
      </c>
      <c r="D1352" s="750" t="s">
        <v>608</v>
      </c>
      <c r="E1352" s="751">
        <v>50113001</v>
      </c>
      <c r="F1352" s="750" t="s">
        <v>616</v>
      </c>
      <c r="G1352" s="749" t="s">
        <v>628</v>
      </c>
      <c r="H1352" s="749">
        <v>126786</v>
      </c>
      <c r="I1352" s="749">
        <v>26786</v>
      </c>
      <c r="J1352" s="749" t="s">
        <v>914</v>
      </c>
      <c r="K1352" s="749" t="s">
        <v>915</v>
      </c>
      <c r="L1352" s="752">
        <v>407.86560215109955</v>
      </c>
      <c r="M1352" s="752">
        <v>27</v>
      </c>
      <c r="N1352" s="753">
        <v>11012.371258079687</v>
      </c>
    </row>
    <row r="1353" spans="1:14" ht="14.4" customHeight="1" x14ac:dyDescent="0.3">
      <c r="A1353" s="747" t="s">
        <v>579</v>
      </c>
      <c r="B1353" s="748" t="s">
        <v>580</v>
      </c>
      <c r="C1353" s="749" t="s">
        <v>607</v>
      </c>
      <c r="D1353" s="750" t="s">
        <v>608</v>
      </c>
      <c r="E1353" s="751">
        <v>50113001</v>
      </c>
      <c r="F1353" s="750" t="s">
        <v>616</v>
      </c>
      <c r="G1353" s="749" t="s">
        <v>617</v>
      </c>
      <c r="H1353" s="749">
        <v>125907</v>
      </c>
      <c r="I1353" s="749">
        <v>125907</v>
      </c>
      <c r="J1353" s="749" t="s">
        <v>1359</v>
      </c>
      <c r="K1353" s="749" t="s">
        <v>1017</v>
      </c>
      <c r="L1353" s="752">
        <v>682</v>
      </c>
      <c r="M1353" s="752">
        <v>2</v>
      </c>
      <c r="N1353" s="753">
        <v>1364</v>
      </c>
    </row>
    <row r="1354" spans="1:14" ht="14.4" customHeight="1" x14ac:dyDescent="0.3">
      <c r="A1354" s="747" t="s">
        <v>579</v>
      </c>
      <c r="B1354" s="748" t="s">
        <v>580</v>
      </c>
      <c r="C1354" s="749" t="s">
        <v>607</v>
      </c>
      <c r="D1354" s="750" t="s">
        <v>608</v>
      </c>
      <c r="E1354" s="751">
        <v>50113001</v>
      </c>
      <c r="F1354" s="750" t="s">
        <v>616</v>
      </c>
      <c r="G1354" s="749" t="s">
        <v>617</v>
      </c>
      <c r="H1354" s="749">
        <v>162579</v>
      </c>
      <c r="I1354" s="749">
        <v>162579</v>
      </c>
      <c r="J1354" s="749" t="s">
        <v>1360</v>
      </c>
      <c r="K1354" s="749" t="s">
        <v>1361</v>
      </c>
      <c r="L1354" s="752">
        <v>47.334375000000009</v>
      </c>
      <c r="M1354" s="752">
        <v>32</v>
      </c>
      <c r="N1354" s="753">
        <v>1514.7000000000003</v>
      </c>
    </row>
    <row r="1355" spans="1:14" ht="14.4" customHeight="1" x14ac:dyDescent="0.3">
      <c r="A1355" s="747" t="s">
        <v>579</v>
      </c>
      <c r="B1355" s="748" t="s">
        <v>580</v>
      </c>
      <c r="C1355" s="749" t="s">
        <v>607</v>
      </c>
      <c r="D1355" s="750" t="s">
        <v>608</v>
      </c>
      <c r="E1355" s="751">
        <v>50113001</v>
      </c>
      <c r="F1355" s="750" t="s">
        <v>616</v>
      </c>
      <c r="G1355" s="749" t="s">
        <v>628</v>
      </c>
      <c r="H1355" s="749">
        <v>24550</v>
      </c>
      <c r="I1355" s="749">
        <v>24550</v>
      </c>
      <c r="J1355" s="749" t="s">
        <v>1820</v>
      </c>
      <c r="K1355" s="749" t="s">
        <v>1821</v>
      </c>
      <c r="L1355" s="752">
        <v>57.69996094992522</v>
      </c>
      <c r="M1355" s="752">
        <v>15</v>
      </c>
      <c r="N1355" s="753">
        <v>865.49941424887834</v>
      </c>
    </row>
    <row r="1356" spans="1:14" ht="14.4" customHeight="1" x14ac:dyDescent="0.3">
      <c r="A1356" s="747" t="s">
        <v>579</v>
      </c>
      <c r="B1356" s="748" t="s">
        <v>580</v>
      </c>
      <c r="C1356" s="749" t="s">
        <v>607</v>
      </c>
      <c r="D1356" s="750" t="s">
        <v>608</v>
      </c>
      <c r="E1356" s="751">
        <v>50113001</v>
      </c>
      <c r="F1356" s="750" t="s">
        <v>616</v>
      </c>
      <c r="G1356" s="749" t="s">
        <v>617</v>
      </c>
      <c r="H1356" s="749">
        <v>100876</v>
      </c>
      <c r="I1356" s="749">
        <v>876</v>
      </c>
      <c r="J1356" s="749" t="s">
        <v>1364</v>
      </c>
      <c r="K1356" s="749" t="s">
        <v>1365</v>
      </c>
      <c r="L1356" s="752">
        <v>66.525057680870589</v>
      </c>
      <c r="M1356" s="752">
        <v>2</v>
      </c>
      <c r="N1356" s="753">
        <v>133.05011536174118</v>
      </c>
    </row>
    <row r="1357" spans="1:14" ht="14.4" customHeight="1" x14ac:dyDescent="0.3">
      <c r="A1357" s="747" t="s">
        <v>579</v>
      </c>
      <c r="B1357" s="748" t="s">
        <v>580</v>
      </c>
      <c r="C1357" s="749" t="s">
        <v>607</v>
      </c>
      <c r="D1357" s="750" t="s">
        <v>608</v>
      </c>
      <c r="E1357" s="751">
        <v>50113001</v>
      </c>
      <c r="F1357" s="750" t="s">
        <v>616</v>
      </c>
      <c r="G1357" s="749" t="s">
        <v>628</v>
      </c>
      <c r="H1357" s="749">
        <v>850729</v>
      </c>
      <c r="I1357" s="749">
        <v>157875</v>
      </c>
      <c r="J1357" s="749" t="s">
        <v>919</v>
      </c>
      <c r="K1357" s="749" t="s">
        <v>920</v>
      </c>
      <c r="L1357" s="752">
        <v>256.27735294117645</v>
      </c>
      <c r="M1357" s="752">
        <v>68</v>
      </c>
      <c r="N1357" s="753">
        <v>17426.859999999997</v>
      </c>
    </row>
    <row r="1358" spans="1:14" ht="14.4" customHeight="1" x14ac:dyDescent="0.3">
      <c r="A1358" s="747" t="s">
        <v>579</v>
      </c>
      <c r="B1358" s="748" t="s">
        <v>580</v>
      </c>
      <c r="C1358" s="749" t="s">
        <v>607</v>
      </c>
      <c r="D1358" s="750" t="s">
        <v>608</v>
      </c>
      <c r="E1358" s="751">
        <v>50113001</v>
      </c>
      <c r="F1358" s="750" t="s">
        <v>616</v>
      </c>
      <c r="G1358" s="749" t="s">
        <v>617</v>
      </c>
      <c r="H1358" s="749">
        <v>104343</v>
      </c>
      <c r="I1358" s="749">
        <v>4343</v>
      </c>
      <c r="J1358" s="749" t="s">
        <v>1373</v>
      </c>
      <c r="K1358" s="749" t="s">
        <v>1374</v>
      </c>
      <c r="L1358" s="752">
        <v>29.814999999999991</v>
      </c>
      <c r="M1358" s="752">
        <v>2</v>
      </c>
      <c r="N1358" s="753">
        <v>59.629999999999981</v>
      </c>
    </row>
    <row r="1359" spans="1:14" ht="14.4" customHeight="1" x14ac:dyDescent="0.3">
      <c r="A1359" s="747" t="s">
        <v>579</v>
      </c>
      <c r="B1359" s="748" t="s">
        <v>580</v>
      </c>
      <c r="C1359" s="749" t="s">
        <v>607</v>
      </c>
      <c r="D1359" s="750" t="s">
        <v>608</v>
      </c>
      <c r="E1359" s="751">
        <v>50113001</v>
      </c>
      <c r="F1359" s="750" t="s">
        <v>616</v>
      </c>
      <c r="G1359" s="749" t="s">
        <v>617</v>
      </c>
      <c r="H1359" s="749">
        <v>848950</v>
      </c>
      <c r="I1359" s="749">
        <v>155148</v>
      </c>
      <c r="J1359" s="749" t="s">
        <v>921</v>
      </c>
      <c r="K1359" s="749" t="s">
        <v>1375</v>
      </c>
      <c r="L1359" s="752">
        <v>18.642495003389957</v>
      </c>
      <c r="M1359" s="752">
        <v>4</v>
      </c>
      <c r="N1359" s="753">
        <v>74.569980013559828</v>
      </c>
    </row>
    <row r="1360" spans="1:14" ht="14.4" customHeight="1" x14ac:dyDescent="0.3">
      <c r="A1360" s="747" t="s">
        <v>579</v>
      </c>
      <c r="B1360" s="748" t="s">
        <v>580</v>
      </c>
      <c r="C1360" s="749" t="s">
        <v>607</v>
      </c>
      <c r="D1360" s="750" t="s">
        <v>608</v>
      </c>
      <c r="E1360" s="751">
        <v>50113001</v>
      </c>
      <c r="F1360" s="750" t="s">
        <v>616</v>
      </c>
      <c r="G1360" s="749" t="s">
        <v>617</v>
      </c>
      <c r="H1360" s="749">
        <v>121393</v>
      </c>
      <c r="I1360" s="749">
        <v>0</v>
      </c>
      <c r="J1360" s="749" t="s">
        <v>923</v>
      </c>
      <c r="K1360" s="749" t="s">
        <v>924</v>
      </c>
      <c r="L1360" s="752">
        <v>6050</v>
      </c>
      <c r="M1360" s="752">
        <v>1</v>
      </c>
      <c r="N1360" s="753">
        <v>6050</v>
      </c>
    </row>
    <row r="1361" spans="1:14" ht="14.4" customHeight="1" x14ac:dyDescent="0.3">
      <c r="A1361" s="747" t="s">
        <v>579</v>
      </c>
      <c r="B1361" s="748" t="s">
        <v>580</v>
      </c>
      <c r="C1361" s="749" t="s">
        <v>607</v>
      </c>
      <c r="D1361" s="750" t="s">
        <v>608</v>
      </c>
      <c r="E1361" s="751">
        <v>50113001</v>
      </c>
      <c r="F1361" s="750" t="s">
        <v>616</v>
      </c>
      <c r="G1361" s="749" t="s">
        <v>617</v>
      </c>
      <c r="H1361" s="749">
        <v>147671</v>
      </c>
      <c r="I1361" s="749">
        <v>47671</v>
      </c>
      <c r="J1361" s="749" t="s">
        <v>1822</v>
      </c>
      <c r="K1361" s="749" t="s">
        <v>1823</v>
      </c>
      <c r="L1361" s="752">
        <v>351.19000000000005</v>
      </c>
      <c r="M1361" s="752">
        <v>12</v>
      </c>
      <c r="N1361" s="753">
        <v>4214.2800000000007</v>
      </c>
    </row>
    <row r="1362" spans="1:14" ht="14.4" customHeight="1" x14ac:dyDescent="0.3">
      <c r="A1362" s="747" t="s">
        <v>579</v>
      </c>
      <c r="B1362" s="748" t="s">
        <v>580</v>
      </c>
      <c r="C1362" s="749" t="s">
        <v>607</v>
      </c>
      <c r="D1362" s="750" t="s">
        <v>608</v>
      </c>
      <c r="E1362" s="751">
        <v>50113001</v>
      </c>
      <c r="F1362" s="750" t="s">
        <v>616</v>
      </c>
      <c r="G1362" s="749" t="s">
        <v>617</v>
      </c>
      <c r="H1362" s="749">
        <v>111696</v>
      </c>
      <c r="I1362" s="749">
        <v>11696</v>
      </c>
      <c r="J1362" s="749" t="s">
        <v>925</v>
      </c>
      <c r="K1362" s="749" t="s">
        <v>926</v>
      </c>
      <c r="L1362" s="752">
        <v>324.8300000000001</v>
      </c>
      <c r="M1362" s="752">
        <v>80</v>
      </c>
      <c r="N1362" s="753">
        <v>25986.400000000009</v>
      </c>
    </row>
    <row r="1363" spans="1:14" ht="14.4" customHeight="1" x14ac:dyDescent="0.3">
      <c r="A1363" s="747" t="s">
        <v>579</v>
      </c>
      <c r="B1363" s="748" t="s">
        <v>580</v>
      </c>
      <c r="C1363" s="749" t="s">
        <v>607</v>
      </c>
      <c r="D1363" s="750" t="s">
        <v>608</v>
      </c>
      <c r="E1363" s="751">
        <v>50113001</v>
      </c>
      <c r="F1363" s="750" t="s">
        <v>616</v>
      </c>
      <c r="G1363" s="749" t="s">
        <v>617</v>
      </c>
      <c r="H1363" s="749">
        <v>102963</v>
      </c>
      <c r="I1363" s="749">
        <v>2963</v>
      </c>
      <c r="J1363" s="749" t="s">
        <v>1384</v>
      </c>
      <c r="K1363" s="749" t="s">
        <v>1385</v>
      </c>
      <c r="L1363" s="752">
        <v>97.590000000000032</v>
      </c>
      <c r="M1363" s="752">
        <v>1</v>
      </c>
      <c r="N1363" s="753">
        <v>97.590000000000032</v>
      </c>
    </row>
    <row r="1364" spans="1:14" ht="14.4" customHeight="1" x14ac:dyDescent="0.3">
      <c r="A1364" s="747" t="s">
        <v>579</v>
      </c>
      <c r="B1364" s="748" t="s">
        <v>580</v>
      </c>
      <c r="C1364" s="749" t="s">
        <v>607</v>
      </c>
      <c r="D1364" s="750" t="s">
        <v>608</v>
      </c>
      <c r="E1364" s="751">
        <v>50113001</v>
      </c>
      <c r="F1364" s="750" t="s">
        <v>616</v>
      </c>
      <c r="G1364" s="749" t="s">
        <v>617</v>
      </c>
      <c r="H1364" s="749">
        <v>100269</v>
      </c>
      <c r="I1364" s="749">
        <v>269</v>
      </c>
      <c r="J1364" s="749" t="s">
        <v>1386</v>
      </c>
      <c r="K1364" s="749" t="s">
        <v>717</v>
      </c>
      <c r="L1364" s="752">
        <v>40.780000000000022</v>
      </c>
      <c r="M1364" s="752">
        <v>1</v>
      </c>
      <c r="N1364" s="753">
        <v>40.780000000000022</v>
      </c>
    </row>
    <row r="1365" spans="1:14" ht="14.4" customHeight="1" x14ac:dyDescent="0.3">
      <c r="A1365" s="747" t="s">
        <v>579</v>
      </c>
      <c r="B1365" s="748" t="s">
        <v>580</v>
      </c>
      <c r="C1365" s="749" t="s">
        <v>607</v>
      </c>
      <c r="D1365" s="750" t="s">
        <v>608</v>
      </c>
      <c r="E1365" s="751">
        <v>50113001</v>
      </c>
      <c r="F1365" s="750" t="s">
        <v>616</v>
      </c>
      <c r="G1365" s="749" t="s">
        <v>628</v>
      </c>
      <c r="H1365" s="749">
        <v>845796</v>
      </c>
      <c r="I1365" s="749">
        <v>126031</v>
      </c>
      <c r="J1365" s="749" t="s">
        <v>1628</v>
      </c>
      <c r="K1365" s="749" t="s">
        <v>898</v>
      </c>
      <c r="L1365" s="752">
        <v>65.53</v>
      </c>
      <c r="M1365" s="752">
        <v>1</v>
      </c>
      <c r="N1365" s="753">
        <v>65.53</v>
      </c>
    </row>
    <row r="1366" spans="1:14" ht="14.4" customHeight="1" x14ac:dyDescent="0.3">
      <c r="A1366" s="747" t="s">
        <v>579</v>
      </c>
      <c r="B1366" s="748" t="s">
        <v>580</v>
      </c>
      <c r="C1366" s="749" t="s">
        <v>607</v>
      </c>
      <c r="D1366" s="750" t="s">
        <v>608</v>
      </c>
      <c r="E1366" s="751">
        <v>50113001</v>
      </c>
      <c r="F1366" s="750" t="s">
        <v>616</v>
      </c>
      <c r="G1366" s="749" t="s">
        <v>628</v>
      </c>
      <c r="H1366" s="749">
        <v>844651</v>
      </c>
      <c r="I1366" s="749">
        <v>101205</v>
      </c>
      <c r="J1366" s="749" t="s">
        <v>929</v>
      </c>
      <c r="K1366" s="749" t="s">
        <v>675</v>
      </c>
      <c r="L1366" s="752">
        <v>86.385000000000019</v>
      </c>
      <c r="M1366" s="752">
        <v>2</v>
      </c>
      <c r="N1366" s="753">
        <v>172.77000000000004</v>
      </c>
    </row>
    <row r="1367" spans="1:14" ht="14.4" customHeight="1" x14ac:dyDescent="0.3">
      <c r="A1367" s="747" t="s">
        <v>579</v>
      </c>
      <c r="B1367" s="748" t="s">
        <v>580</v>
      </c>
      <c r="C1367" s="749" t="s">
        <v>607</v>
      </c>
      <c r="D1367" s="750" t="s">
        <v>608</v>
      </c>
      <c r="E1367" s="751">
        <v>50113001</v>
      </c>
      <c r="F1367" s="750" t="s">
        <v>616</v>
      </c>
      <c r="G1367" s="749" t="s">
        <v>628</v>
      </c>
      <c r="H1367" s="749">
        <v>849831</v>
      </c>
      <c r="I1367" s="749">
        <v>162008</v>
      </c>
      <c r="J1367" s="749" t="s">
        <v>1824</v>
      </c>
      <c r="K1367" s="749" t="s">
        <v>686</v>
      </c>
      <c r="L1367" s="752">
        <v>170.85000000000002</v>
      </c>
      <c r="M1367" s="752">
        <v>1</v>
      </c>
      <c r="N1367" s="753">
        <v>170.85000000000002</v>
      </c>
    </row>
    <row r="1368" spans="1:14" ht="14.4" customHeight="1" x14ac:dyDescent="0.3">
      <c r="A1368" s="747" t="s">
        <v>579</v>
      </c>
      <c r="B1368" s="748" t="s">
        <v>580</v>
      </c>
      <c r="C1368" s="749" t="s">
        <v>607</v>
      </c>
      <c r="D1368" s="750" t="s">
        <v>608</v>
      </c>
      <c r="E1368" s="751">
        <v>50113001</v>
      </c>
      <c r="F1368" s="750" t="s">
        <v>616</v>
      </c>
      <c r="G1368" s="749" t="s">
        <v>581</v>
      </c>
      <c r="H1368" s="749">
        <v>159942</v>
      </c>
      <c r="I1368" s="749">
        <v>59942</v>
      </c>
      <c r="J1368" s="749" t="s">
        <v>1825</v>
      </c>
      <c r="K1368" s="749" t="s">
        <v>1826</v>
      </c>
      <c r="L1368" s="752">
        <v>119.2</v>
      </c>
      <c r="M1368" s="752">
        <v>1</v>
      </c>
      <c r="N1368" s="753">
        <v>119.2</v>
      </c>
    </row>
    <row r="1369" spans="1:14" ht="14.4" customHeight="1" x14ac:dyDescent="0.3">
      <c r="A1369" s="747" t="s">
        <v>579</v>
      </c>
      <c r="B1369" s="748" t="s">
        <v>580</v>
      </c>
      <c r="C1369" s="749" t="s">
        <v>607</v>
      </c>
      <c r="D1369" s="750" t="s">
        <v>608</v>
      </c>
      <c r="E1369" s="751">
        <v>50113001</v>
      </c>
      <c r="F1369" s="750" t="s">
        <v>616</v>
      </c>
      <c r="G1369" s="749" t="s">
        <v>617</v>
      </c>
      <c r="H1369" s="749">
        <v>159710</v>
      </c>
      <c r="I1369" s="749">
        <v>59710</v>
      </c>
      <c r="J1369" s="749" t="s">
        <v>1827</v>
      </c>
      <c r="K1369" s="749" t="s">
        <v>1828</v>
      </c>
      <c r="L1369" s="752">
        <v>205.15999999999994</v>
      </c>
      <c r="M1369" s="752">
        <v>1</v>
      </c>
      <c r="N1369" s="753">
        <v>205.15999999999994</v>
      </c>
    </row>
    <row r="1370" spans="1:14" ht="14.4" customHeight="1" x14ac:dyDescent="0.3">
      <c r="A1370" s="747" t="s">
        <v>579</v>
      </c>
      <c r="B1370" s="748" t="s">
        <v>580</v>
      </c>
      <c r="C1370" s="749" t="s">
        <v>607</v>
      </c>
      <c r="D1370" s="750" t="s">
        <v>608</v>
      </c>
      <c r="E1370" s="751">
        <v>50113001</v>
      </c>
      <c r="F1370" s="750" t="s">
        <v>616</v>
      </c>
      <c r="G1370" s="749" t="s">
        <v>628</v>
      </c>
      <c r="H1370" s="749">
        <v>178689</v>
      </c>
      <c r="I1370" s="749">
        <v>178689</v>
      </c>
      <c r="J1370" s="749" t="s">
        <v>1829</v>
      </c>
      <c r="K1370" s="749" t="s">
        <v>1830</v>
      </c>
      <c r="L1370" s="752">
        <v>97.77</v>
      </c>
      <c r="M1370" s="752">
        <v>3</v>
      </c>
      <c r="N1370" s="753">
        <v>293.31</v>
      </c>
    </row>
    <row r="1371" spans="1:14" ht="14.4" customHeight="1" x14ac:dyDescent="0.3">
      <c r="A1371" s="747" t="s">
        <v>579</v>
      </c>
      <c r="B1371" s="748" t="s">
        <v>580</v>
      </c>
      <c r="C1371" s="749" t="s">
        <v>607</v>
      </c>
      <c r="D1371" s="750" t="s">
        <v>608</v>
      </c>
      <c r="E1371" s="751">
        <v>50113001</v>
      </c>
      <c r="F1371" s="750" t="s">
        <v>616</v>
      </c>
      <c r="G1371" s="749" t="s">
        <v>617</v>
      </c>
      <c r="H1371" s="749">
        <v>172476</v>
      </c>
      <c r="I1371" s="749">
        <v>172476</v>
      </c>
      <c r="J1371" s="749" t="s">
        <v>1390</v>
      </c>
      <c r="K1371" s="749" t="s">
        <v>1391</v>
      </c>
      <c r="L1371" s="752">
        <v>40.520000000000017</v>
      </c>
      <c r="M1371" s="752">
        <v>1</v>
      </c>
      <c r="N1371" s="753">
        <v>40.520000000000017</v>
      </c>
    </row>
    <row r="1372" spans="1:14" ht="14.4" customHeight="1" x14ac:dyDescent="0.3">
      <c r="A1372" s="747" t="s">
        <v>579</v>
      </c>
      <c r="B1372" s="748" t="s">
        <v>580</v>
      </c>
      <c r="C1372" s="749" t="s">
        <v>607</v>
      </c>
      <c r="D1372" s="750" t="s">
        <v>608</v>
      </c>
      <c r="E1372" s="751">
        <v>50113001</v>
      </c>
      <c r="F1372" s="750" t="s">
        <v>616</v>
      </c>
      <c r="G1372" s="749" t="s">
        <v>617</v>
      </c>
      <c r="H1372" s="749">
        <v>104207</v>
      </c>
      <c r="I1372" s="749">
        <v>4207</v>
      </c>
      <c r="J1372" s="749" t="s">
        <v>1831</v>
      </c>
      <c r="K1372" s="749" t="s">
        <v>1832</v>
      </c>
      <c r="L1372" s="752">
        <v>39.799999999999997</v>
      </c>
      <c r="M1372" s="752">
        <v>1</v>
      </c>
      <c r="N1372" s="753">
        <v>39.799999999999997</v>
      </c>
    </row>
    <row r="1373" spans="1:14" ht="14.4" customHeight="1" x14ac:dyDescent="0.3">
      <c r="A1373" s="747" t="s">
        <v>579</v>
      </c>
      <c r="B1373" s="748" t="s">
        <v>580</v>
      </c>
      <c r="C1373" s="749" t="s">
        <v>607</v>
      </c>
      <c r="D1373" s="750" t="s">
        <v>608</v>
      </c>
      <c r="E1373" s="751">
        <v>50113001</v>
      </c>
      <c r="F1373" s="750" t="s">
        <v>616</v>
      </c>
      <c r="G1373" s="749" t="s">
        <v>617</v>
      </c>
      <c r="H1373" s="749">
        <v>121890</v>
      </c>
      <c r="I1373" s="749">
        <v>21890</v>
      </c>
      <c r="J1373" s="749" t="s">
        <v>1833</v>
      </c>
      <c r="K1373" s="749" t="s">
        <v>1834</v>
      </c>
      <c r="L1373" s="752">
        <v>144.66</v>
      </c>
      <c r="M1373" s="752">
        <v>1</v>
      </c>
      <c r="N1373" s="753">
        <v>144.66</v>
      </c>
    </row>
    <row r="1374" spans="1:14" ht="14.4" customHeight="1" x14ac:dyDescent="0.3">
      <c r="A1374" s="747" t="s">
        <v>579</v>
      </c>
      <c r="B1374" s="748" t="s">
        <v>580</v>
      </c>
      <c r="C1374" s="749" t="s">
        <v>607</v>
      </c>
      <c r="D1374" s="750" t="s">
        <v>608</v>
      </c>
      <c r="E1374" s="751">
        <v>50113001</v>
      </c>
      <c r="F1374" s="750" t="s">
        <v>616</v>
      </c>
      <c r="G1374" s="749" t="s">
        <v>628</v>
      </c>
      <c r="H1374" s="749">
        <v>193969</v>
      </c>
      <c r="I1374" s="749">
        <v>93969</v>
      </c>
      <c r="J1374" s="749" t="s">
        <v>933</v>
      </c>
      <c r="K1374" s="749" t="s">
        <v>924</v>
      </c>
      <c r="L1374" s="752">
        <v>67.055753568067161</v>
      </c>
      <c r="M1374" s="752">
        <v>379</v>
      </c>
      <c r="N1374" s="753">
        <v>25414.130602297453</v>
      </c>
    </row>
    <row r="1375" spans="1:14" ht="14.4" customHeight="1" x14ac:dyDescent="0.3">
      <c r="A1375" s="747" t="s">
        <v>579</v>
      </c>
      <c r="B1375" s="748" t="s">
        <v>580</v>
      </c>
      <c r="C1375" s="749" t="s">
        <v>607</v>
      </c>
      <c r="D1375" s="750" t="s">
        <v>608</v>
      </c>
      <c r="E1375" s="751">
        <v>50113001</v>
      </c>
      <c r="F1375" s="750" t="s">
        <v>616</v>
      </c>
      <c r="G1375" s="749" t="s">
        <v>617</v>
      </c>
      <c r="H1375" s="749">
        <v>144357</v>
      </c>
      <c r="I1375" s="749">
        <v>44357</v>
      </c>
      <c r="J1375" s="749" t="s">
        <v>1396</v>
      </c>
      <c r="K1375" s="749" t="s">
        <v>1397</v>
      </c>
      <c r="L1375" s="752">
        <v>3569.2799999999997</v>
      </c>
      <c r="M1375" s="752">
        <v>5</v>
      </c>
      <c r="N1375" s="753">
        <v>17846.399999999998</v>
      </c>
    </row>
    <row r="1376" spans="1:14" ht="14.4" customHeight="1" x14ac:dyDescent="0.3">
      <c r="A1376" s="747" t="s">
        <v>579</v>
      </c>
      <c r="B1376" s="748" t="s">
        <v>580</v>
      </c>
      <c r="C1376" s="749" t="s">
        <v>607</v>
      </c>
      <c r="D1376" s="750" t="s">
        <v>608</v>
      </c>
      <c r="E1376" s="751">
        <v>50113001</v>
      </c>
      <c r="F1376" s="750" t="s">
        <v>616</v>
      </c>
      <c r="G1376" s="749" t="s">
        <v>617</v>
      </c>
      <c r="H1376" s="749">
        <v>118305</v>
      </c>
      <c r="I1376" s="749">
        <v>18305</v>
      </c>
      <c r="J1376" s="749" t="s">
        <v>1398</v>
      </c>
      <c r="K1376" s="749" t="s">
        <v>1399</v>
      </c>
      <c r="L1376" s="752">
        <v>241.99999982624084</v>
      </c>
      <c r="M1376" s="752">
        <v>240</v>
      </c>
      <c r="N1376" s="753">
        <v>58079.999958297798</v>
      </c>
    </row>
    <row r="1377" spans="1:14" ht="14.4" customHeight="1" x14ac:dyDescent="0.3">
      <c r="A1377" s="747" t="s">
        <v>579</v>
      </c>
      <c r="B1377" s="748" t="s">
        <v>580</v>
      </c>
      <c r="C1377" s="749" t="s">
        <v>607</v>
      </c>
      <c r="D1377" s="750" t="s">
        <v>608</v>
      </c>
      <c r="E1377" s="751">
        <v>50113001</v>
      </c>
      <c r="F1377" s="750" t="s">
        <v>616</v>
      </c>
      <c r="G1377" s="749" t="s">
        <v>628</v>
      </c>
      <c r="H1377" s="749">
        <v>197227</v>
      </c>
      <c r="I1377" s="749">
        <v>197227</v>
      </c>
      <c r="J1377" s="749" t="s">
        <v>1835</v>
      </c>
      <c r="K1377" s="749" t="s">
        <v>1633</v>
      </c>
      <c r="L1377" s="752">
        <v>135.69999999999999</v>
      </c>
      <c r="M1377" s="752">
        <v>1</v>
      </c>
      <c r="N1377" s="753">
        <v>135.69999999999999</v>
      </c>
    </row>
    <row r="1378" spans="1:14" ht="14.4" customHeight="1" x14ac:dyDescent="0.3">
      <c r="A1378" s="747" t="s">
        <v>579</v>
      </c>
      <c r="B1378" s="748" t="s">
        <v>580</v>
      </c>
      <c r="C1378" s="749" t="s">
        <v>607</v>
      </c>
      <c r="D1378" s="750" t="s">
        <v>608</v>
      </c>
      <c r="E1378" s="751">
        <v>50113001</v>
      </c>
      <c r="F1378" s="750" t="s">
        <v>616</v>
      </c>
      <c r="G1378" s="749" t="s">
        <v>581</v>
      </c>
      <c r="H1378" s="749">
        <v>147740</v>
      </c>
      <c r="I1378" s="749">
        <v>47740</v>
      </c>
      <c r="J1378" s="749" t="s">
        <v>934</v>
      </c>
      <c r="K1378" s="749" t="s">
        <v>675</v>
      </c>
      <c r="L1378" s="752">
        <v>36.536666666666669</v>
      </c>
      <c r="M1378" s="752">
        <v>3</v>
      </c>
      <c r="N1378" s="753">
        <v>109.61000000000001</v>
      </c>
    </row>
    <row r="1379" spans="1:14" ht="14.4" customHeight="1" x14ac:dyDescent="0.3">
      <c r="A1379" s="747" t="s">
        <v>579</v>
      </c>
      <c r="B1379" s="748" t="s">
        <v>580</v>
      </c>
      <c r="C1379" s="749" t="s">
        <v>607</v>
      </c>
      <c r="D1379" s="750" t="s">
        <v>608</v>
      </c>
      <c r="E1379" s="751">
        <v>50113001</v>
      </c>
      <c r="F1379" s="750" t="s">
        <v>616</v>
      </c>
      <c r="G1379" s="749" t="s">
        <v>617</v>
      </c>
      <c r="H1379" s="749">
        <v>185256</v>
      </c>
      <c r="I1379" s="749">
        <v>85256</v>
      </c>
      <c r="J1379" s="749" t="s">
        <v>1836</v>
      </c>
      <c r="K1379" s="749" t="s">
        <v>982</v>
      </c>
      <c r="L1379" s="752">
        <v>29.490000000000002</v>
      </c>
      <c r="M1379" s="752">
        <v>1</v>
      </c>
      <c r="N1379" s="753">
        <v>29.490000000000002</v>
      </c>
    </row>
    <row r="1380" spans="1:14" ht="14.4" customHeight="1" x14ac:dyDescent="0.3">
      <c r="A1380" s="747" t="s">
        <v>579</v>
      </c>
      <c r="B1380" s="748" t="s">
        <v>580</v>
      </c>
      <c r="C1380" s="749" t="s">
        <v>607</v>
      </c>
      <c r="D1380" s="750" t="s">
        <v>608</v>
      </c>
      <c r="E1380" s="751">
        <v>50113001</v>
      </c>
      <c r="F1380" s="750" t="s">
        <v>616</v>
      </c>
      <c r="G1380" s="749" t="s">
        <v>617</v>
      </c>
      <c r="H1380" s="749">
        <v>114938</v>
      </c>
      <c r="I1380" s="749">
        <v>14938</v>
      </c>
      <c r="J1380" s="749" t="s">
        <v>1837</v>
      </c>
      <c r="K1380" s="749" t="s">
        <v>1838</v>
      </c>
      <c r="L1380" s="752">
        <v>94.96</v>
      </c>
      <c r="M1380" s="752">
        <v>1</v>
      </c>
      <c r="N1380" s="753">
        <v>94.96</v>
      </c>
    </row>
    <row r="1381" spans="1:14" ht="14.4" customHeight="1" x14ac:dyDescent="0.3">
      <c r="A1381" s="747" t="s">
        <v>579</v>
      </c>
      <c r="B1381" s="748" t="s">
        <v>580</v>
      </c>
      <c r="C1381" s="749" t="s">
        <v>607</v>
      </c>
      <c r="D1381" s="750" t="s">
        <v>608</v>
      </c>
      <c r="E1381" s="751">
        <v>50113001</v>
      </c>
      <c r="F1381" s="750" t="s">
        <v>616</v>
      </c>
      <c r="G1381" s="749" t="s">
        <v>617</v>
      </c>
      <c r="H1381" s="749">
        <v>845467</v>
      </c>
      <c r="I1381" s="749">
        <v>114360</v>
      </c>
      <c r="J1381" s="749" t="s">
        <v>1839</v>
      </c>
      <c r="K1381" s="749" t="s">
        <v>1840</v>
      </c>
      <c r="L1381" s="752">
        <v>68.790000000000006</v>
      </c>
      <c r="M1381" s="752">
        <v>1</v>
      </c>
      <c r="N1381" s="753">
        <v>68.790000000000006</v>
      </c>
    </row>
    <row r="1382" spans="1:14" ht="14.4" customHeight="1" x14ac:dyDescent="0.3">
      <c r="A1382" s="747" t="s">
        <v>579</v>
      </c>
      <c r="B1382" s="748" t="s">
        <v>580</v>
      </c>
      <c r="C1382" s="749" t="s">
        <v>607</v>
      </c>
      <c r="D1382" s="750" t="s">
        <v>608</v>
      </c>
      <c r="E1382" s="751">
        <v>50113001</v>
      </c>
      <c r="F1382" s="750" t="s">
        <v>616</v>
      </c>
      <c r="G1382" s="749" t="s">
        <v>581</v>
      </c>
      <c r="H1382" s="749">
        <v>848925</v>
      </c>
      <c r="I1382" s="749">
        <v>148068</v>
      </c>
      <c r="J1382" s="749" t="s">
        <v>1638</v>
      </c>
      <c r="K1382" s="749" t="s">
        <v>1246</v>
      </c>
      <c r="L1382" s="752">
        <v>69.84999999999998</v>
      </c>
      <c r="M1382" s="752">
        <v>1</v>
      </c>
      <c r="N1382" s="753">
        <v>69.84999999999998</v>
      </c>
    </row>
    <row r="1383" spans="1:14" ht="14.4" customHeight="1" x14ac:dyDescent="0.3">
      <c r="A1383" s="747" t="s">
        <v>579</v>
      </c>
      <c r="B1383" s="748" t="s">
        <v>580</v>
      </c>
      <c r="C1383" s="749" t="s">
        <v>607</v>
      </c>
      <c r="D1383" s="750" t="s">
        <v>608</v>
      </c>
      <c r="E1383" s="751">
        <v>50113001</v>
      </c>
      <c r="F1383" s="750" t="s">
        <v>616</v>
      </c>
      <c r="G1383" s="749" t="s">
        <v>628</v>
      </c>
      <c r="H1383" s="749">
        <v>115245</v>
      </c>
      <c r="I1383" s="749">
        <v>15245</v>
      </c>
      <c r="J1383" s="749" t="s">
        <v>939</v>
      </c>
      <c r="K1383" s="749" t="s">
        <v>940</v>
      </c>
      <c r="L1383" s="752">
        <v>1375</v>
      </c>
      <c r="M1383" s="752">
        <v>41</v>
      </c>
      <c r="N1383" s="753">
        <v>56375</v>
      </c>
    </row>
    <row r="1384" spans="1:14" ht="14.4" customHeight="1" x14ac:dyDescent="0.3">
      <c r="A1384" s="747" t="s">
        <v>579</v>
      </c>
      <c r="B1384" s="748" t="s">
        <v>580</v>
      </c>
      <c r="C1384" s="749" t="s">
        <v>607</v>
      </c>
      <c r="D1384" s="750" t="s">
        <v>608</v>
      </c>
      <c r="E1384" s="751">
        <v>50113001</v>
      </c>
      <c r="F1384" s="750" t="s">
        <v>616</v>
      </c>
      <c r="G1384" s="749" t="s">
        <v>581</v>
      </c>
      <c r="H1384" s="749">
        <v>198054</v>
      </c>
      <c r="I1384" s="749">
        <v>198054</v>
      </c>
      <c r="J1384" s="749" t="s">
        <v>941</v>
      </c>
      <c r="K1384" s="749" t="s">
        <v>1027</v>
      </c>
      <c r="L1384" s="752">
        <v>44.000240058656011</v>
      </c>
      <c r="M1384" s="752">
        <v>1</v>
      </c>
      <c r="N1384" s="753">
        <v>44.000240058656011</v>
      </c>
    </row>
    <row r="1385" spans="1:14" ht="14.4" customHeight="1" x14ac:dyDescent="0.3">
      <c r="A1385" s="747" t="s">
        <v>579</v>
      </c>
      <c r="B1385" s="748" t="s">
        <v>580</v>
      </c>
      <c r="C1385" s="749" t="s">
        <v>607</v>
      </c>
      <c r="D1385" s="750" t="s">
        <v>608</v>
      </c>
      <c r="E1385" s="751">
        <v>50113001</v>
      </c>
      <c r="F1385" s="750" t="s">
        <v>616</v>
      </c>
      <c r="G1385" s="749" t="s">
        <v>617</v>
      </c>
      <c r="H1385" s="749">
        <v>172564</v>
      </c>
      <c r="I1385" s="749">
        <v>72564</v>
      </c>
      <c r="J1385" s="749" t="s">
        <v>945</v>
      </c>
      <c r="K1385" s="749" t="s">
        <v>946</v>
      </c>
      <c r="L1385" s="752">
        <v>475.82749999999999</v>
      </c>
      <c r="M1385" s="752">
        <v>4</v>
      </c>
      <c r="N1385" s="753">
        <v>1903.31</v>
      </c>
    </row>
    <row r="1386" spans="1:14" ht="14.4" customHeight="1" x14ac:dyDescent="0.3">
      <c r="A1386" s="747" t="s">
        <v>579</v>
      </c>
      <c r="B1386" s="748" t="s">
        <v>580</v>
      </c>
      <c r="C1386" s="749" t="s">
        <v>607</v>
      </c>
      <c r="D1386" s="750" t="s">
        <v>608</v>
      </c>
      <c r="E1386" s="751">
        <v>50113001</v>
      </c>
      <c r="F1386" s="750" t="s">
        <v>616</v>
      </c>
      <c r="G1386" s="749" t="s">
        <v>617</v>
      </c>
      <c r="H1386" s="749">
        <v>208204</v>
      </c>
      <c r="I1386" s="749">
        <v>208204</v>
      </c>
      <c r="J1386" s="749" t="s">
        <v>947</v>
      </c>
      <c r="K1386" s="749" t="s">
        <v>948</v>
      </c>
      <c r="L1386" s="752">
        <v>49.320000000000029</v>
      </c>
      <c r="M1386" s="752">
        <v>1</v>
      </c>
      <c r="N1386" s="753">
        <v>49.320000000000029</v>
      </c>
    </row>
    <row r="1387" spans="1:14" ht="14.4" customHeight="1" x14ac:dyDescent="0.3">
      <c r="A1387" s="747" t="s">
        <v>579</v>
      </c>
      <c r="B1387" s="748" t="s">
        <v>580</v>
      </c>
      <c r="C1387" s="749" t="s">
        <v>607</v>
      </c>
      <c r="D1387" s="750" t="s">
        <v>608</v>
      </c>
      <c r="E1387" s="751">
        <v>50113001</v>
      </c>
      <c r="F1387" s="750" t="s">
        <v>616</v>
      </c>
      <c r="G1387" s="749" t="s">
        <v>628</v>
      </c>
      <c r="H1387" s="749">
        <v>109709</v>
      </c>
      <c r="I1387" s="749">
        <v>9709</v>
      </c>
      <c r="J1387" s="749" t="s">
        <v>951</v>
      </c>
      <c r="K1387" s="749" t="s">
        <v>952</v>
      </c>
      <c r="L1387" s="752">
        <v>76.449636363636372</v>
      </c>
      <c r="M1387" s="752">
        <v>55</v>
      </c>
      <c r="N1387" s="753">
        <v>4204.7300000000005</v>
      </c>
    </row>
    <row r="1388" spans="1:14" ht="14.4" customHeight="1" x14ac:dyDescent="0.3">
      <c r="A1388" s="747" t="s">
        <v>579</v>
      </c>
      <c r="B1388" s="748" t="s">
        <v>580</v>
      </c>
      <c r="C1388" s="749" t="s">
        <v>607</v>
      </c>
      <c r="D1388" s="750" t="s">
        <v>608</v>
      </c>
      <c r="E1388" s="751">
        <v>50113001</v>
      </c>
      <c r="F1388" s="750" t="s">
        <v>616</v>
      </c>
      <c r="G1388" s="749" t="s">
        <v>628</v>
      </c>
      <c r="H1388" s="749">
        <v>194882</v>
      </c>
      <c r="I1388" s="749">
        <v>94882</v>
      </c>
      <c r="J1388" s="749" t="s">
        <v>951</v>
      </c>
      <c r="K1388" s="749" t="s">
        <v>1841</v>
      </c>
      <c r="L1388" s="752">
        <v>143.46999999999991</v>
      </c>
      <c r="M1388" s="752">
        <v>2</v>
      </c>
      <c r="N1388" s="753">
        <v>286.93999999999983</v>
      </c>
    </row>
    <row r="1389" spans="1:14" ht="14.4" customHeight="1" x14ac:dyDescent="0.3">
      <c r="A1389" s="747" t="s">
        <v>579</v>
      </c>
      <c r="B1389" s="748" t="s">
        <v>580</v>
      </c>
      <c r="C1389" s="749" t="s">
        <v>607</v>
      </c>
      <c r="D1389" s="750" t="s">
        <v>608</v>
      </c>
      <c r="E1389" s="751">
        <v>50113001</v>
      </c>
      <c r="F1389" s="750" t="s">
        <v>616</v>
      </c>
      <c r="G1389" s="749" t="s">
        <v>617</v>
      </c>
      <c r="H1389" s="749">
        <v>194852</v>
      </c>
      <c r="I1389" s="749">
        <v>94852</v>
      </c>
      <c r="J1389" s="749" t="s">
        <v>953</v>
      </c>
      <c r="K1389" s="749" t="s">
        <v>954</v>
      </c>
      <c r="L1389" s="752">
        <v>1037.75</v>
      </c>
      <c r="M1389" s="752">
        <v>4</v>
      </c>
      <c r="N1389" s="753">
        <v>4151</v>
      </c>
    </row>
    <row r="1390" spans="1:14" ht="14.4" customHeight="1" x14ac:dyDescent="0.3">
      <c r="A1390" s="747" t="s">
        <v>579</v>
      </c>
      <c r="B1390" s="748" t="s">
        <v>580</v>
      </c>
      <c r="C1390" s="749" t="s">
        <v>607</v>
      </c>
      <c r="D1390" s="750" t="s">
        <v>608</v>
      </c>
      <c r="E1390" s="751">
        <v>50113001</v>
      </c>
      <c r="F1390" s="750" t="s">
        <v>616</v>
      </c>
      <c r="G1390" s="749" t="s">
        <v>581</v>
      </c>
      <c r="H1390" s="749">
        <v>193013</v>
      </c>
      <c r="I1390" s="749">
        <v>93013</v>
      </c>
      <c r="J1390" s="749" t="s">
        <v>1410</v>
      </c>
      <c r="K1390" s="749" t="s">
        <v>1025</v>
      </c>
      <c r="L1390" s="752">
        <v>34.69</v>
      </c>
      <c r="M1390" s="752">
        <v>1</v>
      </c>
      <c r="N1390" s="753">
        <v>34.69</v>
      </c>
    </row>
    <row r="1391" spans="1:14" ht="14.4" customHeight="1" x14ac:dyDescent="0.3">
      <c r="A1391" s="747" t="s">
        <v>579</v>
      </c>
      <c r="B1391" s="748" t="s">
        <v>580</v>
      </c>
      <c r="C1391" s="749" t="s">
        <v>607</v>
      </c>
      <c r="D1391" s="750" t="s">
        <v>608</v>
      </c>
      <c r="E1391" s="751">
        <v>50113001</v>
      </c>
      <c r="F1391" s="750" t="s">
        <v>616</v>
      </c>
      <c r="G1391" s="749" t="s">
        <v>581</v>
      </c>
      <c r="H1391" s="749">
        <v>193016</v>
      </c>
      <c r="I1391" s="749">
        <v>93016</v>
      </c>
      <c r="J1391" s="749" t="s">
        <v>1842</v>
      </c>
      <c r="K1391" s="749" t="s">
        <v>1843</v>
      </c>
      <c r="L1391" s="752">
        <v>88.249999999999986</v>
      </c>
      <c r="M1391" s="752">
        <v>2</v>
      </c>
      <c r="N1391" s="753">
        <v>176.49999999999997</v>
      </c>
    </row>
    <row r="1392" spans="1:14" ht="14.4" customHeight="1" x14ac:dyDescent="0.3">
      <c r="A1392" s="747" t="s">
        <v>579</v>
      </c>
      <c r="B1392" s="748" t="s">
        <v>580</v>
      </c>
      <c r="C1392" s="749" t="s">
        <v>607</v>
      </c>
      <c r="D1392" s="750" t="s">
        <v>608</v>
      </c>
      <c r="E1392" s="751">
        <v>50113001</v>
      </c>
      <c r="F1392" s="750" t="s">
        <v>616</v>
      </c>
      <c r="G1392" s="749" t="s">
        <v>617</v>
      </c>
      <c r="H1392" s="749">
        <v>844145</v>
      </c>
      <c r="I1392" s="749">
        <v>56350</v>
      </c>
      <c r="J1392" s="749" t="s">
        <v>955</v>
      </c>
      <c r="K1392" s="749" t="s">
        <v>956</v>
      </c>
      <c r="L1392" s="752">
        <v>30.61999999999999</v>
      </c>
      <c r="M1392" s="752">
        <v>4</v>
      </c>
      <c r="N1392" s="753">
        <v>122.47999999999996</v>
      </c>
    </row>
    <row r="1393" spans="1:14" ht="14.4" customHeight="1" x14ac:dyDescent="0.3">
      <c r="A1393" s="747" t="s">
        <v>579</v>
      </c>
      <c r="B1393" s="748" t="s">
        <v>580</v>
      </c>
      <c r="C1393" s="749" t="s">
        <v>607</v>
      </c>
      <c r="D1393" s="750" t="s">
        <v>608</v>
      </c>
      <c r="E1393" s="751">
        <v>50113001</v>
      </c>
      <c r="F1393" s="750" t="s">
        <v>616</v>
      </c>
      <c r="G1393" s="749" t="s">
        <v>617</v>
      </c>
      <c r="H1393" s="749">
        <v>850445</v>
      </c>
      <c r="I1393" s="749">
        <v>109810</v>
      </c>
      <c r="J1393" s="749" t="s">
        <v>1844</v>
      </c>
      <c r="K1393" s="749" t="s">
        <v>1845</v>
      </c>
      <c r="L1393" s="752">
        <v>724.8</v>
      </c>
      <c r="M1393" s="752">
        <v>1</v>
      </c>
      <c r="N1393" s="753">
        <v>724.8</v>
      </c>
    </row>
    <row r="1394" spans="1:14" ht="14.4" customHeight="1" x14ac:dyDescent="0.3">
      <c r="A1394" s="747" t="s">
        <v>579</v>
      </c>
      <c r="B1394" s="748" t="s">
        <v>580</v>
      </c>
      <c r="C1394" s="749" t="s">
        <v>607</v>
      </c>
      <c r="D1394" s="750" t="s">
        <v>608</v>
      </c>
      <c r="E1394" s="751">
        <v>50113001</v>
      </c>
      <c r="F1394" s="750" t="s">
        <v>616</v>
      </c>
      <c r="G1394" s="749" t="s">
        <v>617</v>
      </c>
      <c r="H1394" s="749">
        <v>103688</v>
      </c>
      <c r="I1394" s="749">
        <v>3688</v>
      </c>
      <c r="J1394" s="749" t="s">
        <v>1417</v>
      </c>
      <c r="K1394" s="749" t="s">
        <v>1418</v>
      </c>
      <c r="L1394" s="752">
        <v>58.150000000000013</v>
      </c>
      <c r="M1394" s="752">
        <v>8</v>
      </c>
      <c r="N1394" s="753">
        <v>465.2000000000001</v>
      </c>
    </row>
    <row r="1395" spans="1:14" ht="14.4" customHeight="1" x14ac:dyDescent="0.3">
      <c r="A1395" s="747" t="s">
        <v>579</v>
      </c>
      <c r="B1395" s="748" t="s">
        <v>580</v>
      </c>
      <c r="C1395" s="749" t="s">
        <v>607</v>
      </c>
      <c r="D1395" s="750" t="s">
        <v>608</v>
      </c>
      <c r="E1395" s="751">
        <v>50113001</v>
      </c>
      <c r="F1395" s="750" t="s">
        <v>616</v>
      </c>
      <c r="G1395" s="749" t="s">
        <v>617</v>
      </c>
      <c r="H1395" s="749">
        <v>100610</v>
      </c>
      <c r="I1395" s="749">
        <v>610</v>
      </c>
      <c r="J1395" s="749" t="s">
        <v>957</v>
      </c>
      <c r="K1395" s="749" t="s">
        <v>958</v>
      </c>
      <c r="L1395" s="752">
        <v>64.325385879381528</v>
      </c>
      <c r="M1395" s="752">
        <v>170</v>
      </c>
      <c r="N1395" s="753">
        <v>10935.315599494859</v>
      </c>
    </row>
    <row r="1396" spans="1:14" ht="14.4" customHeight="1" x14ac:dyDescent="0.3">
      <c r="A1396" s="747" t="s">
        <v>579</v>
      </c>
      <c r="B1396" s="748" t="s">
        <v>580</v>
      </c>
      <c r="C1396" s="749" t="s">
        <v>607</v>
      </c>
      <c r="D1396" s="750" t="s">
        <v>608</v>
      </c>
      <c r="E1396" s="751">
        <v>50113001</v>
      </c>
      <c r="F1396" s="750" t="s">
        <v>616</v>
      </c>
      <c r="G1396" s="749" t="s">
        <v>617</v>
      </c>
      <c r="H1396" s="749">
        <v>100612</v>
      </c>
      <c r="I1396" s="749">
        <v>612</v>
      </c>
      <c r="J1396" s="749" t="s">
        <v>959</v>
      </c>
      <c r="K1396" s="749" t="s">
        <v>960</v>
      </c>
      <c r="L1396" s="752">
        <v>60.034810044313502</v>
      </c>
      <c r="M1396" s="752">
        <v>217</v>
      </c>
      <c r="N1396" s="753">
        <v>13027.55377961603</v>
      </c>
    </row>
    <row r="1397" spans="1:14" ht="14.4" customHeight="1" x14ac:dyDescent="0.3">
      <c r="A1397" s="747" t="s">
        <v>579</v>
      </c>
      <c r="B1397" s="748" t="s">
        <v>580</v>
      </c>
      <c r="C1397" s="749" t="s">
        <v>607</v>
      </c>
      <c r="D1397" s="750" t="s">
        <v>608</v>
      </c>
      <c r="E1397" s="751">
        <v>50113001</v>
      </c>
      <c r="F1397" s="750" t="s">
        <v>616</v>
      </c>
      <c r="G1397" s="749" t="s">
        <v>617</v>
      </c>
      <c r="H1397" s="749">
        <v>395294</v>
      </c>
      <c r="I1397" s="749">
        <v>180306</v>
      </c>
      <c r="J1397" s="749" t="s">
        <v>962</v>
      </c>
      <c r="K1397" s="749" t="s">
        <v>963</v>
      </c>
      <c r="L1397" s="752">
        <v>174.39760696795804</v>
      </c>
      <c r="M1397" s="752">
        <v>29</v>
      </c>
      <c r="N1397" s="753">
        <v>5057.5306020707831</v>
      </c>
    </row>
    <row r="1398" spans="1:14" ht="14.4" customHeight="1" x14ac:dyDescent="0.3">
      <c r="A1398" s="747" t="s">
        <v>579</v>
      </c>
      <c r="B1398" s="748" t="s">
        <v>580</v>
      </c>
      <c r="C1398" s="749" t="s">
        <v>607</v>
      </c>
      <c r="D1398" s="750" t="s">
        <v>608</v>
      </c>
      <c r="E1398" s="751">
        <v>50113001</v>
      </c>
      <c r="F1398" s="750" t="s">
        <v>616</v>
      </c>
      <c r="G1398" s="749" t="s">
        <v>617</v>
      </c>
      <c r="H1398" s="749">
        <v>114711</v>
      </c>
      <c r="I1398" s="749">
        <v>14711</v>
      </c>
      <c r="J1398" s="749" t="s">
        <v>964</v>
      </c>
      <c r="K1398" s="749" t="s">
        <v>965</v>
      </c>
      <c r="L1398" s="752">
        <v>54.419999999999995</v>
      </c>
      <c r="M1398" s="752">
        <v>1</v>
      </c>
      <c r="N1398" s="753">
        <v>54.419999999999995</v>
      </c>
    </row>
    <row r="1399" spans="1:14" ht="14.4" customHeight="1" x14ac:dyDescent="0.3">
      <c r="A1399" s="747" t="s">
        <v>579</v>
      </c>
      <c r="B1399" s="748" t="s">
        <v>580</v>
      </c>
      <c r="C1399" s="749" t="s">
        <v>607</v>
      </c>
      <c r="D1399" s="750" t="s">
        <v>608</v>
      </c>
      <c r="E1399" s="751">
        <v>50113001</v>
      </c>
      <c r="F1399" s="750" t="s">
        <v>616</v>
      </c>
      <c r="G1399" s="749" t="s">
        <v>617</v>
      </c>
      <c r="H1399" s="749">
        <v>188630</v>
      </c>
      <c r="I1399" s="749">
        <v>88630</v>
      </c>
      <c r="J1399" s="749" t="s">
        <v>1420</v>
      </c>
      <c r="K1399" s="749" t="s">
        <v>1421</v>
      </c>
      <c r="L1399" s="752">
        <v>67.968626260673275</v>
      </c>
      <c r="M1399" s="752">
        <v>22</v>
      </c>
      <c r="N1399" s="753">
        <v>1495.3097777348121</v>
      </c>
    </row>
    <row r="1400" spans="1:14" ht="14.4" customHeight="1" x14ac:dyDescent="0.3">
      <c r="A1400" s="747" t="s">
        <v>579</v>
      </c>
      <c r="B1400" s="748" t="s">
        <v>580</v>
      </c>
      <c r="C1400" s="749" t="s">
        <v>607</v>
      </c>
      <c r="D1400" s="750" t="s">
        <v>608</v>
      </c>
      <c r="E1400" s="751">
        <v>50113001</v>
      </c>
      <c r="F1400" s="750" t="s">
        <v>616</v>
      </c>
      <c r="G1400" s="749" t="s">
        <v>617</v>
      </c>
      <c r="H1400" s="749">
        <v>184360</v>
      </c>
      <c r="I1400" s="749">
        <v>84360</v>
      </c>
      <c r="J1400" s="749" t="s">
        <v>970</v>
      </c>
      <c r="K1400" s="749" t="s">
        <v>971</v>
      </c>
      <c r="L1400" s="752">
        <v>131.16000000000003</v>
      </c>
      <c r="M1400" s="752">
        <v>1</v>
      </c>
      <c r="N1400" s="753">
        <v>131.16000000000003</v>
      </c>
    </row>
    <row r="1401" spans="1:14" ht="14.4" customHeight="1" x14ac:dyDescent="0.3">
      <c r="A1401" s="747" t="s">
        <v>579</v>
      </c>
      <c r="B1401" s="748" t="s">
        <v>580</v>
      </c>
      <c r="C1401" s="749" t="s">
        <v>607</v>
      </c>
      <c r="D1401" s="750" t="s">
        <v>608</v>
      </c>
      <c r="E1401" s="751">
        <v>50113001</v>
      </c>
      <c r="F1401" s="750" t="s">
        <v>616</v>
      </c>
      <c r="G1401" s="749" t="s">
        <v>617</v>
      </c>
      <c r="H1401" s="749">
        <v>131215</v>
      </c>
      <c r="I1401" s="749">
        <v>31215</v>
      </c>
      <c r="J1401" s="749" t="s">
        <v>972</v>
      </c>
      <c r="K1401" s="749" t="s">
        <v>973</v>
      </c>
      <c r="L1401" s="752">
        <v>54.930000000000014</v>
      </c>
      <c r="M1401" s="752">
        <v>1</v>
      </c>
      <c r="N1401" s="753">
        <v>54.930000000000014</v>
      </c>
    </row>
    <row r="1402" spans="1:14" ht="14.4" customHeight="1" x14ac:dyDescent="0.3">
      <c r="A1402" s="747" t="s">
        <v>579</v>
      </c>
      <c r="B1402" s="748" t="s">
        <v>580</v>
      </c>
      <c r="C1402" s="749" t="s">
        <v>607</v>
      </c>
      <c r="D1402" s="750" t="s">
        <v>608</v>
      </c>
      <c r="E1402" s="751">
        <v>50113001</v>
      </c>
      <c r="F1402" s="750" t="s">
        <v>616</v>
      </c>
      <c r="G1402" s="749" t="s">
        <v>617</v>
      </c>
      <c r="H1402" s="749">
        <v>844242</v>
      </c>
      <c r="I1402" s="749">
        <v>105937</v>
      </c>
      <c r="J1402" s="749" t="s">
        <v>1846</v>
      </c>
      <c r="K1402" s="749" t="s">
        <v>1847</v>
      </c>
      <c r="L1402" s="752">
        <v>2800</v>
      </c>
      <c r="M1402" s="752">
        <v>2</v>
      </c>
      <c r="N1402" s="753">
        <v>5600</v>
      </c>
    </row>
    <row r="1403" spans="1:14" ht="14.4" customHeight="1" x14ac:dyDescent="0.3">
      <c r="A1403" s="747" t="s">
        <v>579</v>
      </c>
      <c r="B1403" s="748" t="s">
        <v>580</v>
      </c>
      <c r="C1403" s="749" t="s">
        <v>607</v>
      </c>
      <c r="D1403" s="750" t="s">
        <v>608</v>
      </c>
      <c r="E1403" s="751">
        <v>50113001</v>
      </c>
      <c r="F1403" s="750" t="s">
        <v>616</v>
      </c>
      <c r="G1403" s="749" t="s">
        <v>617</v>
      </c>
      <c r="H1403" s="749">
        <v>848632</v>
      </c>
      <c r="I1403" s="749">
        <v>125315</v>
      </c>
      <c r="J1403" s="749" t="s">
        <v>975</v>
      </c>
      <c r="K1403" s="749" t="s">
        <v>977</v>
      </c>
      <c r="L1403" s="752">
        <v>81.118490566037735</v>
      </c>
      <c r="M1403" s="752">
        <v>53</v>
      </c>
      <c r="N1403" s="753">
        <v>4299.28</v>
      </c>
    </row>
    <row r="1404" spans="1:14" ht="14.4" customHeight="1" x14ac:dyDescent="0.3">
      <c r="A1404" s="747" t="s">
        <v>579</v>
      </c>
      <c r="B1404" s="748" t="s">
        <v>580</v>
      </c>
      <c r="C1404" s="749" t="s">
        <v>607</v>
      </c>
      <c r="D1404" s="750" t="s">
        <v>608</v>
      </c>
      <c r="E1404" s="751">
        <v>50113001</v>
      </c>
      <c r="F1404" s="750" t="s">
        <v>616</v>
      </c>
      <c r="G1404" s="749" t="s">
        <v>617</v>
      </c>
      <c r="H1404" s="749">
        <v>849055</v>
      </c>
      <c r="I1404" s="749">
        <v>125314</v>
      </c>
      <c r="J1404" s="749" t="s">
        <v>975</v>
      </c>
      <c r="K1404" s="749" t="s">
        <v>1848</v>
      </c>
      <c r="L1404" s="752">
        <v>113.31999999999995</v>
      </c>
      <c r="M1404" s="752">
        <v>1</v>
      </c>
      <c r="N1404" s="753">
        <v>113.31999999999995</v>
      </c>
    </row>
    <row r="1405" spans="1:14" ht="14.4" customHeight="1" x14ac:dyDescent="0.3">
      <c r="A1405" s="747" t="s">
        <v>579</v>
      </c>
      <c r="B1405" s="748" t="s">
        <v>580</v>
      </c>
      <c r="C1405" s="749" t="s">
        <v>607</v>
      </c>
      <c r="D1405" s="750" t="s">
        <v>608</v>
      </c>
      <c r="E1405" s="751">
        <v>50113001</v>
      </c>
      <c r="F1405" s="750" t="s">
        <v>616</v>
      </c>
      <c r="G1405" s="749" t="s">
        <v>617</v>
      </c>
      <c r="H1405" s="749">
        <v>148578</v>
      </c>
      <c r="I1405" s="749">
        <v>48578</v>
      </c>
      <c r="J1405" s="749" t="s">
        <v>975</v>
      </c>
      <c r="K1405" s="749" t="s">
        <v>976</v>
      </c>
      <c r="L1405" s="752">
        <v>54.98</v>
      </c>
      <c r="M1405" s="752">
        <v>2</v>
      </c>
      <c r="N1405" s="753">
        <v>109.96</v>
      </c>
    </row>
    <row r="1406" spans="1:14" ht="14.4" customHeight="1" x14ac:dyDescent="0.3">
      <c r="A1406" s="747" t="s">
        <v>579</v>
      </c>
      <c r="B1406" s="748" t="s">
        <v>580</v>
      </c>
      <c r="C1406" s="749" t="s">
        <v>607</v>
      </c>
      <c r="D1406" s="750" t="s">
        <v>608</v>
      </c>
      <c r="E1406" s="751">
        <v>50113001</v>
      </c>
      <c r="F1406" s="750" t="s">
        <v>616</v>
      </c>
      <c r="G1406" s="749" t="s">
        <v>628</v>
      </c>
      <c r="H1406" s="749">
        <v>187788</v>
      </c>
      <c r="I1406" s="749">
        <v>187788</v>
      </c>
      <c r="J1406" s="749" t="s">
        <v>1849</v>
      </c>
      <c r="K1406" s="749" t="s">
        <v>898</v>
      </c>
      <c r="L1406" s="752">
        <v>79.62</v>
      </c>
      <c r="M1406" s="752">
        <v>1</v>
      </c>
      <c r="N1406" s="753">
        <v>79.62</v>
      </c>
    </row>
    <row r="1407" spans="1:14" ht="14.4" customHeight="1" x14ac:dyDescent="0.3">
      <c r="A1407" s="747" t="s">
        <v>579</v>
      </c>
      <c r="B1407" s="748" t="s">
        <v>580</v>
      </c>
      <c r="C1407" s="749" t="s">
        <v>607</v>
      </c>
      <c r="D1407" s="750" t="s">
        <v>608</v>
      </c>
      <c r="E1407" s="751">
        <v>50113001</v>
      </c>
      <c r="F1407" s="750" t="s">
        <v>616</v>
      </c>
      <c r="G1407" s="749" t="s">
        <v>617</v>
      </c>
      <c r="H1407" s="749">
        <v>191836</v>
      </c>
      <c r="I1407" s="749">
        <v>91836</v>
      </c>
      <c r="J1407" s="749" t="s">
        <v>978</v>
      </c>
      <c r="K1407" s="749" t="s">
        <v>979</v>
      </c>
      <c r="L1407" s="752">
        <v>44.477500000000013</v>
      </c>
      <c r="M1407" s="752">
        <v>16</v>
      </c>
      <c r="N1407" s="753">
        <v>711.64000000000021</v>
      </c>
    </row>
    <row r="1408" spans="1:14" ht="14.4" customHeight="1" x14ac:dyDescent="0.3">
      <c r="A1408" s="747" t="s">
        <v>579</v>
      </c>
      <c r="B1408" s="748" t="s">
        <v>580</v>
      </c>
      <c r="C1408" s="749" t="s">
        <v>607</v>
      </c>
      <c r="D1408" s="750" t="s">
        <v>608</v>
      </c>
      <c r="E1408" s="751">
        <v>50113001</v>
      </c>
      <c r="F1408" s="750" t="s">
        <v>616</v>
      </c>
      <c r="G1408" s="749" t="s">
        <v>581</v>
      </c>
      <c r="H1408" s="749">
        <v>204690</v>
      </c>
      <c r="I1408" s="749">
        <v>204690</v>
      </c>
      <c r="J1408" s="749" t="s">
        <v>1850</v>
      </c>
      <c r="K1408" s="749" t="s">
        <v>1404</v>
      </c>
      <c r="L1408" s="752">
        <v>65.640000000000015</v>
      </c>
      <c r="M1408" s="752">
        <v>1</v>
      </c>
      <c r="N1408" s="753">
        <v>65.640000000000015</v>
      </c>
    </row>
    <row r="1409" spans="1:14" ht="14.4" customHeight="1" x14ac:dyDescent="0.3">
      <c r="A1409" s="747" t="s">
        <v>579</v>
      </c>
      <c r="B1409" s="748" t="s">
        <v>580</v>
      </c>
      <c r="C1409" s="749" t="s">
        <v>607</v>
      </c>
      <c r="D1409" s="750" t="s">
        <v>608</v>
      </c>
      <c r="E1409" s="751">
        <v>50113001</v>
      </c>
      <c r="F1409" s="750" t="s">
        <v>616</v>
      </c>
      <c r="G1409" s="749" t="s">
        <v>581</v>
      </c>
      <c r="H1409" s="749">
        <v>159760</v>
      </c>
      <c r="I1409" s="749">
        <v>159760</v>
      </c>
      <c r="J1409" s="749" t="s">
        <v>993</v>
      </c>
      <c r="K1409" s="749" t="s">
        <v>994</v>
      </c>
      <c r="L1409" s="752">
        <v>98.44</v>
      </c>
      <c r="M1409" s="752">
        <v>1</v>
      </c>
      <c r="N1409" s="753">
        <v>98.44</v>
      </c>
    </row>
    <row r="1410" spans="1:14" ht="14.4" customHeight="1" x14ac:dyDescent="0.3">
      <c r="A1410" s="747" t="s">
        <v>579</v>
      </c>
      <c r="B1410" s="748" t="s">
        <v>580</v>
      </c>
      <c r="C1410" s="749" t="s">
        <v>607</v>
      </c>
      <c r="D1410" s="750" t="s">
        <v>608</v>
      </c>
      <c r="E1410" s="751">
        <v>50113001</v>
      </c>
      <c r="F1410" s="750" t="s">
        <v>616</v>
      </c>
      <c r="G1410" s="749" t="s">
        <v>628</v>
      </c>
      <c r="H1410" s="749">
        <v>190973</v>
      </c>
      <c r="I1410" s="749">
        <v>190973</v>
      </c>
      <c r="J1410" s="749" t="s">
        <v>1851</v>
      </c>
      <c r="K1410" s="749" t="s">
        <v>686</v>
      </c>
      <c r="L1410" s="752">
        <v>272.72999999999996</v>
      </c>
      <c r="M1410" s="752">
        <v>1</v>
      </c>
      <c r="N1410" s="753">
        <v>272.72999999999996</v>
      </c>
    </row>
    <row r="1411" spans="1:14" ht="14.4" customHeight="1" x14ac:dyDescent="0.3">
      <c r="A1411" s="747" t="s">
        <v>579</v>
      </c>
      <c r="B1411" s="748" t="s">
        <v>580</v>
      </c>
      <c r="C1411" s="749" t="s">
        <v>607</v>
      </c>
      <c r="D1411" s="750" t="s">
        <v>608</v>
      </c>
      <c r="E1411" s="751">
        <v>50113001</v>
      </c>
      <c r="F1411" s="750" t="s">
        <v>616</v>
      </c>
      <c r="G1411" s="749" t="s">
        <v>628</v>
      </c>
      <c r="H1411" s="749">
        <v>190958</v>
      </c>
      <c r="I1411" s="749">
        <v>190958</v>
      </c>
      <c r="J1411" s="749" t="s">
        <v>995</v>
      </c>
      <c r="K1411" s="749" t="s">
        <v>686</v>
      </c>
      <c r="L1411" s="752">
        <v>164.19</v>
      </c>
      <c r="M1411" s="752">
        <v>1</v>
      </c>
      <c r="N1411" s="753">
        <v>164.19</v>
      </c>
    </row>
    <row r="1412" spans="1:14" ht="14.4" customHeight="1" x14ac:dyDescent="0.3">
      <c r="A1412" s="747" t="s">
        <v>579</v>
      </c>
      <c r="B1412" s="748" t="s">
        <v>580</v>
      </c>
      <c r="C1412" s="749" t="s">
        <v>607</v>
      </c>
      <c r="D1412" s="750" t="s">
        <v>608</v>
      </c>
      <c r="E1412" s="751">
        <v>50113001</v>
      </c>
      <c r="F1412" s="750" t="s">
        <v>616</v>
      </c>
      <c r="G1412" s="749" t="s">
        <v>628</v>
      </c>
      <c r="H1412" s="749">
        <v>156981</v>
      </c>
      <c r="I1412" s="749">
        <v>56981</v>
      </c>
      <c r="J1412" s="749" t="s">
        <v>1669</v>
      </c>
      <c r="K1412" s="749" t="s">
        <v>1573</v>
      </c>
      <c r="L1412" s="752">
        <v>35.844999999999985</v>
      </c>
      <c r="M1412" s="752">
        <v>2</v>
      </c>
      <c r="N1412" s="753">
        <v>71.689999999999969</v>
      </c>
    </row>
    <row r="1413" spans="1:14" ht="14.4" customHeight="1" x14ac:dyDescent="0.3">
      <c r="A1413" s="747" t="s">
        <v>579</v>
      </c>
      <c r="B1413" s="748" t="s">
        <v>580</v>
      </c>
      <c r="C1413" s="749" t="s">
        <v>607</v>
      </c>
      <c r="D1413" s="750" t="s">
        <v>608</v>
      </c>
      <c r="E1413" s="751">
        <v>50113001</v>
      </c>
      <c r="F1413" s="750" t="s">
        <v>616</v>
      </c>
      <c r="G1413" s="749" t="s">
        <v>617</v>
      </c>
      <c r="H1413" s="749">
        <v>154094</v>
      </c>
      <c r="I1413" s="749">
        <v>54094</v>
      </c>
      <c r="J1413" s="749" t="s">
        <v>1670</v>
      </c>
      <c r="K1413" s="749" t="s">
        <v>1671</v>
      </c>
      <c r="L1413" s="752">
        <v>111.39000000000003</v>
      </c>
      <c r="M1413" s="752">
        <v>1</v>
      </c>
      <c r="N1413" s="753">
        <v>111.39000000000003</v>
      </c>
    </row>
    <row r="1414" spans="1:14" ht="14.4" customHeight="1" x14ac:dyDescent="0.3">
      <c r="A1414" s="747" t="s">
        <v>579</v>
      </c>
      <c r="B1414" s="748" t="s">
        <v>580</v>
      </c>
      <c r="C1414" s="749" t="s">
        <v>607</v>
      </c>
      <c r="D1414" s="750" t="s">
        <v>608</v>
      </c>
      <c r="E1414" s="751">
        <v>50113001</v>
      </c>
      <c r="F1414" s="750" t="s">
        <v>616</v>
      </c>
      <c r="G1414" s="749" t="s">
        <v>628</v>
      </c>
      <c r="H1414" s="749">
        <v>174681</v>
      </c>
      <c r="I1414" s="749">
        <v>174681</v>
      </c>
      <c r="J1414" s="749" t="s">
        <v>1435</v>
      </c>
      <c r="K1414" s="749" t="s">
        <v>1436</v>
      </c>
      <c r="L1414" s="752">
        <v>219.44000000000003</v>
      </c>
      <c r="M1414" s="752">
        <v>2</v>
      </c>
      <c r="N1414" s="753">
        <v>438.88000000000005</v>
      </c>
    </row>
    <row r="1415" spans="1:14" ht="14.4" customHeight="1" x14ac:dyDescent="0.3">
      <c r="A1415" s="747" t="s">
        <v>579</v>
      </c>
      <c r="B1415" s="748" t="s">
        <v>580</v>
      </c>
      <c r="C1415" s="749" t="s">
        <v>607</v>
      </c>
      <c r="D1415" s="750" t="s">
        <v>608</v>
      </c>
      <c r="E1415" s="751">
        <v>50113001</v>
      </c>
      <c r="F1415" s="750" t="s">
        <v>616</v>
      </c>
      <c r="G1415" s="749" t="s">
        <v>617</v>
      </c>
      <c r="H1415" s="749">
        <v>197864</v>
      </c>
      <c r="I1415" s="749">
        <v>97864</v>
      </c>
      <c r="J1415" s="749" t="s">
        <v>999</v>
      </c>
      <c r="K1415" s="749" t="s">
        <v>1000</v>
      </c>
      <c r="L1415" s="752">
        <v>302.52</v>
      </c>
      <c r="M1415" s="752">
        <v>1</v>
      </c>
      <c r="N1415" s="753">
        <v>302.52</v>
      </c>
    </row>
    <row r="1416" spans="1:14" ht="14.4" customHeight="1" x14ac:dyDescent="0.3">
      <c r="A1416" s="747" t="s">
        <v>579</v>
      </c>
      <c r="B1416" s="748" t="s">
        <v>580</v>
      </c>
      <c r="C1416" s="749" t="s">
        <v>607</v>
      </c>
      <c r="D1416" s="750" t="s">
        <v>608</v>
      </c>
      <c r="E1416" s="751">
        <v>50113001</v>
      </c>
      <c r="F1416" s="750" t="s">
        <v>616</v>
      </c>
      <c r="G1416" s="749" t="s">
        <v>628</v>
      </c>
      <c r="H1416" s="749">
        <v>158380</v>
      </c>
      <c r="I1416" s="749">
        <v>58380</v>
      </c>
      <c r="J1416" s="749" t="s">
        <v>1010</v>
      </c>
      <c r="K1416" s="749" t="s">
        <v>1011</v>
      </c>
      <c r="L1416" s="752">
        <v>81.25</v>
      </c>
      <c r="M1416" s="752">
        <v>4</v>
      </c>
      <c r="N1416" s="753">
        <v>325</v>
      </c>
    </row>
    <row r="1417" spans="1:14" ht="14.4" customHeight="1" x14ac:dyDescent="0.3">
      <c r="A1417" s="747" t="s">
        <v>579</v>
      </c>
      <c r="B1417" s="748" t="s">
        <v>580</v>
      </c>
      <c r="C1417" s="749" t="s">
        <v>607</v>
      </c>
      <c r="D1417" s="750" t="s">
        <v>608</v>
      </c>
      <c r="E1417" s="751">
        <v>50113001</v>
      </c>
      <c r="F1417" s="750" t="s">
        <v>616</v>
      </c>
      <c r="G1417" s="749" t="s">
        <v>617</v>
      </c>
      <c r="H1417" s="749">
        <v>130434</v>
      </c>
      <c r="I1417" s="749">
        <v>30434</v>
      </c>
      <c r="J1417" s="749" t="s">
        <v>1012</v>
      </c>
      <c r="K1417" s="749" t="s">
        <v>1675</v>
      </c>
      <c r="L1417" s="752">
        <v>156.63</v>
      </c>
      <c r="M1417" s="752">
        <v>1</v>
      </c>
      <c r="N1417" s="753">
        <v>156.63</v>
      </c>
    </row>
    <row r="1418" spans="1:14" ht="14.4" customHeight="1" x14ac:dyDescent="0.3">
      <c r="A1418" s="747" t="s">
        <v>579</v>
      </c>
      <c r="B1418" s="748" t="s">
        <v>580</v>
      </c>
      <c r="C1418" s="749" t="s">
        <v>607</v>
      </c>
      <c r="D1418" s="750" t="s">
        <v>608</v>
      </c>
      <c r="E1418" s="751">
        <v>50113001</v>
      </c>
      <c r="F1418" s="750" t="s">
        <v>616</v>
      </c>
      <c r="G1418" s="749" t="s">
        <v>617</v>
      </c>
      <c r="H1418" s="749">
        <v>103550</v>
      </c>
      <c r="I1418" s="749">
        <v>3550</v>
      </c>
      <c r="J1418" s="749" t="s">
        <v>1012</v>
      </c>
      <c r="K1418" s="749" t="s">
        <v>1013</v>
      </c>
      <c r="L1418" s="752">
        <v>39.860000000000007</v>
      </c>
      <c r="M1418" s="752">
        <v>4</v>
      </c>
      <c r="N1418" s="753">
        <v>159.44000000000003</v>
      </c>
    </row>
    <row r="1419" spans="1:14" ht="14.4" customHeight="1" x14ac:dyDescent="0.3">
      <c r="A1419" s="747" t="s">
        <v>579</v>
      </c>
      <c r="B1419" s="748" t="s">
        <v>580</v>
      </c>
      <c r="C1419" s="749" t="s">
        <v>607</v>
      </c>
      <c r="D1419" s="750" t="s">
        <v>608</v>
      </c>
      <c r="E1419" s="751">
        <v>50113001</v>
      </c>
      <c r="F1419" s="750" t="s">
        <v>616</v>
      </c>
      <c r="G1419" s="749" t="s">
        <v>617</v>
      </c>
      <c r="H1419" s="749">
        <v>112023</v>
      </c>
      <c r="I1419" s="749">
        <v>12023</v>
      </c>
      <c r="J1419" s="749" t="s">
        <v>1852</v>
      </c>
      <c r="K1419" s="749" t="s">
        <v>1853</v>
      </c>
      <c r="L1419" s="752">
        <v>70.510000000000034</v>
      </c>
      <c r="M1419" s="752">
        <v>1</v>
      </c>
      <c r="N1419" s="753">
        <v>70.510000000000034</v>
      </c>
    </row>
    <row r="1420" spans="1:14" ht="14.4" customHeight="1" x14ac:dyDescent="0.3">
      <c r="A1420" s="747" t="s">
        <v>579</v>
      </c>
      <c r="B1420" s="748" t="s">
        <v>580</v>
      </c>
      <c r="C1420" s="749" t="s">
        <v>607</v>
      </c>
      <c r="D1420" s="750" t="s">
        <v>608</v>
      </c>
      <c r="E1420" s="751">
        <v>50113001</v>
      </c>
      <c r="F1420" s="750" t="s">
        <v>616</v>
      </c>
      <c r="G1420" s="749" t="s">
        <v>617</v>
      </c>
      <c r="H1420" s="749">
        <v>142595</v>
      </c>
      <c r="I1420" s="749">
        <v>42595</v>
      </c>
      <c r="J1420" s="749" t="s">
        <v>1016</v>
      </c>
      <c r="K1420" s="749" t="s">
        <v>1017</v>
      </c>
      <c r="L1420" s="752">
        <v>943.7700000000001</v>
      </c>
      <c r="M1420" s="752">
        <v>2</v>
      </c>
      <c r="N1420" s="753">
        <v>1887.5400000000002</v>
      </c>
    </row>
    <row r="1421" spans="1:14" ht="14.4" customHeight="1" x14ac:dyDescent="0.3">
      <c r="A1421" s="747" t="s">
        <v>579</v>
      </c>
      <c r="B1421" s="748" t="s">
        <v>580</v>
      </c>
      <c r="C1421" s="749" t="s">
        <v>607</v>
      </c>
      <c r="D1421" s="750" t="s">
        <v>608</v>
      </c>
      <c r="E1421" s="751">
        <v>50113001</v>
      </c>
      <c r="F1421" s="750" t="s">
        <v>616</v>
      </c>
      <c r="G1421" s="749" t="s">
        <v>581</v>
      </c>
      <c r="H1421" s="749">
        <v>190959</v>
      </c>
      <c r="I1421" s="749">
        <v>90959</v>
      </c>
      <c r="J1421" s="749" t="s">
        <v>1680</v>
      </c>
      <c r="K1421" s="749" t="s">
        <v>1854</v>
      </c>
      <c r="L1421" s="752">
        <v>61.239999999999995</v>
      </c>
      <c r="M1421" s="752">
        <v>2</v>
      </c>
      <c r="N1421" s="753">
        <v>122.47999999999999</v>
      </c>
    </row>
    <row r="1422" spans="1:14" ht="14.4" customHeight="1" x14ac:dyDescent="0.3">
      <c r="A1422" s="747" t="s">
        <v>579</v>
      </c>
      <c r="B1422" s="748" t="s">
        <v>580</v>
      </c>
      <c r="C1422" s="749" t="s">
        <v>607</v>
      </c>
      <c r="D1422" s="750" t="s">
        <v>608</v>
      </c>
      <c r="E1422" s="751">
        <v>50113001</v>
      </c>
      <c r="F1422" s="750" t="s">
        <v>616</v>
      </c>
      <c r="G1422" s="749" t="s">
        <v>581</v>
      </c>
      <c r="H1422" s="749">
        <v>183099</v>
      </c>
      <c r="I1422" s="749">
        <v>83099</v>
      </c>
      <c r="J1422" s="749" t="s">
        <v>1855</v>
      </c>
      <c r="K1422" s="749" t="s">
        <v>1856</v>
      </c>
      <c r="L1422" s="752">
        <v>90.660000000000025</v>
      </c>
      <c r="M1422" s="752">
        <v>1</v>
      </c>
      <c r="N1422" s="753">
        <v>90.660000000000025</v>
      </c>
    </row>
    <row r="1423" spans="1:14" ht="14.4" customHeight="1" x14ac:dyDescent="0.3">
      <c r="A1423" s="747" t="s">
        <v>579</v>
      </c>
      <c r="B1423" s="748" t="s">
        <v>580</v>
      </c>
      <c r="C1423" s="749" t="s">
        <v>607</v>
      </c>
      <c r="D1423" s="750" t="s">
        <v>608</v>
      </c>
      <c r="E1423" s="751">
        <v>50113001</v>
      </c>
      <c r="F1423" s="750" t="s">
        <v>616</v>
      </c>
      <c r="G1423" s="749" t="s">
        <v>628</v>
      </c>
      <c r="H1423" s="749">
        <v>500570</v>
      </c>
      <c r="I1423" s="749">
        <v>500570</v>
      </c>
      <c r="J1423" s="749" t="s">
        <v>1857</v>
      </c>
      <c r="K1423" s="749" t="s">
        <v>1858</v>
      </c>
      <c r="L1423" s="752">
        <v>950.75000000000023</v>
      </c>
      <c r="M1423" s="752">
        <v>1</v>
      </c>
      <c r="N1423" s="753">
        <v>950.75000000000023</v>
      </c>
    </row>
    <row r="1424" spans="1:14" ht="14.4" customHeight="1" x14ac:dyDescent="0.3">
      <c r="A1424" s="747" t="s">
        <v>579</v>
      </c>
      <c r="B1424" s="748" t="s">
        <v>580</v>
      </c>
      <c r="C1424" s="749" t="s">
        <v>607</v>
      </c>
      <c r="D1424" s="750" t="s">
        <v>608</v>
      </c>
      <c r="E1424" s="751">
        <v>50113001</v>
      </c>
      <c r="F1424" s="750" t="s">
        <v>616</v>
      </c>
      <c r="G1424" s="749" t="s">
        <v>617</v>
      </c>
      <c r="H1424" s="749">
        <v>846280</v>
      </c>
      <c r="I1424" s="749">
        <v>107608</v>
      </c>
      <c r="J1424" s="749" t="s">
        <v>1684</v>
      </c>
      <c r="K1424" s="749" t="s">
        <v>1685</v>
      </c>
      <c r="L1424" s="752">
        <v>197.46</v>
      </c>
      <c r="M1424" s="752">
        <v>3</v>
      </c>
      <c r="N1424" s="753">
        <v>592.38</v>
      </c>
    </row>
    <row r="1425" spans="1:14" ht="14.4" customHeight="1" x14ac:dyDescent="0.3">
      <c r="A1425" s="747" t="s">
        <v>579</v>
      </c>
      <c r="B1425" s="748" t="s">
        <v>580</v>
      </c>
      <c r="C1425" s="749" t="s">
        <v>607</v>
      </c>
      <c r="D1425" s="750" t="s">
        <v>608</v>
      </c>
      <c r="E1425" s="751">
        <v>50113001</v>
      </c>
      <c r="F1425" s="750" t="s">
        <v>616</v>
      </c>
      <c r="G1425" s="749" t="s">
        <v>617</v>
      </c>
      <c r="H1425" s="749">
        <v>130526</v>
      </c>
      <c r="I1425" s="749">
        <v>30526</v>
      </c>
      <c r="J1425" s="749" t="s">
        <v>1022</v>
      </c>
      <c r="K1425" s="749" t="s">
        <v>1023</v>
      </c>
      <c r="L1425" s="752">
        <v>328.93000000000006</v>
      </c>
      <c r="M1425" s="752">
        <v>1</v>
      </c>
      <c r="N1425" s="753">
        <v>328.93000000000006</v>
      </c>
    </row>
    <row r="1426" spans="1:14" ht="14.4" customHeight="1" x14ac:dyDescent="0.3">
      <c r="A1426" s="747" t="s">
        <v>579</v>
      </c>
      <c r="B1426" s="748" t="s">
        <v>580</v>
      </c>
      <c r="C1426" s="749" t="s">
        <v>607</v>
      </c>
      <c r="D1426" s="750" t="s">
        <v>608</v>
      </c>
      <c r="E1426" s="751">
        <v>50113001</v>
      </c>
      <c r="F1426" s="750" t="s">
        <v>616</v>
      </c>
      <c r="G1426" s="749" t="s">
        <v>628</v>
      </c>
      <c r="H1426" s="749">
        <v>166030</v>
      </c>
      <c r="I1426" s="749">
        <v>66030</v>
      </c>
      <c r="J1426" s="749" t="s">
        <v>1024</v>
      </c>
      <c r="K1426" s="749" t="s">
        <v>1025</v>
      </c>
      <c r="L1426" s="752">
        <v>29.789999999999996</v>
      </c>
      <c r="M1426" s="752">
        <v>1</v>
      </c>
      <c r="N1426" s="753">
        <v>29.789999999999996</v>
      </c>
    </row>
    <row r="1427" spans="1:14" ht="14.4" customHeight="1" x14ac:dyDescent="0.3">
      <c r="A1427" s="747" t="s">
        <v>579</v>
      </c>
      <c r="B1427" s="748" t="s">
        <v>580</v>
      </c>
      <c r="C1427" s="749" t="s">
        <v>607</v>
      </c>
      <c r="D1427" s="750" t="s">
        <v>608</v>
      </c>
      <c r="E1427" s="751">
        <v>50113001</v>
      </c>
      <c r="F1427" s="750" t="s">
        <v>616</v>
      </c>
      <c r="G1427" s="749" t="s">
        <v>628</v>
      </c>
      <c r="H1427" s="749">
        <v>987473</v>
      </c>
      <c r="I1427" s="749">
        <v>146894</v>
      </c>
      <c r="J1427" s="749" t="s">
        <v>1026</v>
      </c>
      <c r="K1427" s="749" t="s">
        <v>1027</v>
      </c>
      <c r="L1427" s="752">
        <v>21.978571428571428</v>
      </c>
      <c r="M1427" s="752">
        <v>7</v>
      </c>
      <c r="N1427" s="753">
        <v>153.85</v>
      </c>
    </row>
    <row r="1428" spans="1:14" ht="14.4" customHeight="1" x14ac:dyDescent="0.3">
      <c r="A1428" s="747" t="s">
        <v>579</v>
      </c>
      <c r="B1428" s="748" t="s">
        <v>580</v>
      </c>
      <c r="C1428" s="749" t="s">
        <v>607</v>
      </c>
      <c r="D1428" s="750" t="s">
        <v>608</v>
      </c>
      <c r="E1428" s="751">
        <v>50113001</v>
      </c>
      <c r="F1428" s="750" t="s">
        <v>616</v>
      </c>
      <c r="G1428" s="749" t="s">
        <v>617</v>
      </c>
      <c r="H1428" s="749">
        <v>208357</v>
      </c>
      <c r="I1428" s="749">
        <v>208357</v>
      </c>
      <c r="J1428" s="749" t="s">
        <v>1859</v>
      </c>
      <c r="K1428" s="749" t="s">
        <v>1860</v>
      </c>
      <c r="L1428" s="752">
        <v>168.36999999999998</v>
      </c>
      <c r="M1428" s="752">
        <v>1</v>
      </c>
      <c r="N1428" s="753">
        <v>168.36999999999998</v>
      </c>
    </row>
    <row r="1429" spans="1:14" ht="14.4" customHeight="1" x14ac:dyDescent="0.3">
      <c r="A1429" s="747" t="s">
        <v>579</v>
      </c>
      <c r="B1429" s="748" t="s">
        <v>580</v>
      </c>
      <c r="C1429" s="749" t="s">
        <v>607</v>
      </c>
      <c r="D1429" s="750" t="s">
        <v>608</v>
      </c>
      <c r="E1429" s="751">
        <v>50113001</v>
      </c>
      <c r="F1429" s="750" t="s">
        <v>616</v>
      </c>
      <c r="G1429" s="749" t="s">
        <v>617</v>
      </c>
      <c r="H1429" s="749">
        <v>113703</v>
      </c>
      <c r="I1429" s="749">
        <v>13703</v>
      </c>
      <c r="J1429" s="749" t="s">
        <v>1029</v>
      </c>
      <c r="K1429" s="749" t="s">
        <v>1030</v>
      </c>
      <c r="L1429" s="752">
        <v>175.6</v>
      </c>
      <c r="M1429" s="752">
        <v>1</v>
      </c>
      <c r="N1429" s="753">
        <v>175.6</v>
      </c>
    </row>
    <row r="1430" spans="1:14" ht="14.4" customHeight="1" x14ac:dyDescent="0.3">
      <c r="A1430" s="747" t="s">
        <v>579</v>
      </c>
      <c r="B1430" s="748" t="s">
        <v>580</v>
      </c>
      <c r="C1430" s="749" t="s">
        <v>607</v>
      </c>
      <c r="D1430" s="750" t="s">
        <v>608</v>
      </c>
      <c r="E1430" s="751">
        <v>50113002</v>
      </c>
      <c r="F1430" s="750" t="s">
        <v>1031</v>
      </c>
      <c r="G1430" s="749" t="s">
        <v>617</v>
      </c>
      <c r="H1430" s="749">
        <v>149415</v>
      </c>
      <c r="I1430" s="749">
        <v>49415</v>
      </c>
      <c r="J1430" s="749" t="s">
        <v>1034</v>
      </c>
      <c r="K1430" s="749" t="s">
        <v>1035</v>
      </c>
      <c r="L1430" s="752">
        <v>1680.5800000000002</v>
      </c>
      <c r="M1430" s="752">
        <v>2</v>
      </c>
      <c r="N1430" s="753">
        <v>3361.1600000000003</v>
      </c>
    </row>
    <row r="1431" spans="1:14" ht="14.4" customHeight="1" x14ac:dyDescent="0.3">
      <c r="A1431" s="747" t="s">
        <v>579</v>
      </c>
      <c r="B1431" s="748" t="s">
        <v>580</v>
      </c>
      <c r="C1431" s="749" t="s">
        <v>607</v>
      </c>
      <c r="D1431" s="750" t="s">
        <v>608</v>
      </c>
      <c r="E1431" s="751">
        <v>50113002</v>
      </c>
      <c r="F1431" s="750" t="s">
        <v>1031</v>
      </c>
      <c r="G1431" s="749" t="s">
        <v>617</v>
      </c>
      <c r="H1431" s="749">
        <v>157102</v>
      </c>
      <c r="I1431" s="749">
        <v>157102</v>
      </c>
      <c r="J1431" s="749" t="s">
        <v>1861</v>
      </c>
      <c r="K1431" s="749" t="s">
        <v>1862</v>
      </c>
      <c r="L1431" s="752">
        <v>3300.0000000000014</v>
      </c>
      <c r="M1431" s="752">
        <v>3</v>
      </c>
      <c r="N1431" s="753">
        <v>9900.0000000000036</v>
      </c>
    </row>
    <row r="1432" spans="1:14" ht="14.4" customHeight="1" x14ac:dyDescent="0.3">
      <c r="A1432" s="747" t="s">
        <v>579</v>
      </c>
      <c r="B1432" s="748" t="s">
        <v>580</v>
      </c>
      <c r="C1432" s="749" t="s">
        <v>607</v>
      </c>
      <c r="D1432" s="750" t="s">
        <v>608</v>
      </c>
      <c r="E1432" s="751">
        <v>50113002</v>
      </c>
      <c r="F1432" s="750" t="s">
        <v>1031</v>
      </c>
      <c r="G1432" s="749" t="s">
        <v>617</v>
      </c>
      <c r="H1432" s="749">
        <v>116336</v>
      </c>
      <c r="I1432" s="749">
        <v>16336</v>
      </c>
      <c r="J1432" s="749" t="s">
        <v>1037</v>
      </c>
      <c r="K1432" s="749" t="s">
        <v>1863</v>
      </c>
      <c r="L1432" s="752">
        <v>1659.64</v>
      </c>
      <c r="M1432" s="752">
        <v>5</v>
      </c>
      <c r="N1432" s="753">
        <v>8298.2000000000007</v>
      </c>
    </row>
    <row r="1433" spans="1:14" ht="14.4" customHeight="1" x14ac:dyDescent="0.3">
      <c r="A1433" s="747" t="s">
        <v>579</v>
      </c>
      <c r="B1433" s="748" t="s">
        <v>580</v>
      </c>
      <c r="C1433" s="749" t="s">
        <v>607</v>
      </c>
      <c r="D1433" s="750" t="s">
        <v>608</v>
      </c>
      <c r="E1433" s="751">
        <v>50113002</v>
      </c>
      <c r="F1433" s="750" t="s">
        <v>1031</v>
      </c>
      <c r="G1433" s="749" t="s">
        <v>617</v>
      </c>
      <c r="H1433" s="749">
        <v>116337</v>
      </c>
      <c r="I1433" s="749">
        <v>16337</v>
      </c>
      <c r="J1433" s="749" t="s">
        <v>1037</v>
      </c>
      <c r="K1433" s="749" t="s">
        <v>1038</v>
      </c>
      <c r="L1433" s="752">
        <v>2062.5</v>
      </c>
      <c r="M1433" s="752">
        <v>3</v>
      </c>
      <c r="N1433" s="753">
        <v>6187.5</v>
      </c>
    </row>
    <row r="1434" spans="1:14" ht="14.4" customHeight="1" x14ac:dyDescent="0.3">
      <c r="A1434" s="747" t="s">
        <v>579</v>
      </c>
      <c r="B1434" s="748" t="s">
        <v>580</v>
      </c>
      <c r="C1434" s="749" t="s">
        <v>607</v>
      </c>
      <c r="D1434" s="750" t="s">
        <v>608</v>
      </c>
      <c r="E1434" s="751">
        <v>50113002</v>
      </c>
      <c r="F1434" s="750" t="s">
        <v>1031</v>
      </c>
      <c r="G1434" s="749" t="s">
        <v>617</v>
      </c>
      <c r="H1434" s="749">
        <v>142003</v>
      </c>
      <c r="I1434" s="749">
        <v>142003</v>
      </c>
      <c r="J1434" s="749" t="s">
        <v>1039</v>
      </c>
      <c r="K1434" s="749" t="s">
        <v>1035</v>
      </c>
      <c r="L1434" s="752">
        <v>3410</v>
      </c>
      <c r="M1434" s="752">
        <v>4</v>
      </c>
      <c r="N1434" s="753">
        <v>13640</v>
      </c>
    </row>
    <row r="1435" spans="1:14" ht="14.4" customHeight="1" x14ac:dyDescent="0.3">
      <c r="A1435" s="747" t="s">
        <v>579</v>
      </c>
      <c r="B1435" s="748" t="s">
        <v>580</v>
      </c>
      <c r="C1435" s="749" t="s">
        <v>607</v>
      </c>
      <c r="D1435" s="750" t="s">
        <v>608</v>
      </c>
      <c r="E1435" s="751">
        <v>50113002</v>
      </c>
      <c r="F1435" s="750" t="s">
        <v>1031</v>
      </c>
      <c r="G1435" s="749" t="s">
        <v>617</v>
      </c>
      <c r="H1435" s="749">
        <v>103513</v>
      </c>
      <c r="I1435" s="749">
        <v>3513</v>
      </c>
      <c r="J1435" s="749" t="s">
        <v>1040</v>
      </c>
      <c r="K1435" s="749" t="s">
        <v>1041</v>
      </c>
      <c r="L1435" s="752">
        <v>2227.7637840562284</v>
      </c>
      <c r="M1435" s="752">
        <v>211</v>
      </c>
      <c r="N1435" s="753">
        <v>470058.15843586414</v>
      </c>
    </row>
    <row r="1436" spans="1:14" ht="14.4" customHeight="1" x14ac:dyDescent="0.3">
      <c r="A1436" s="747" t="s">
        <v>579</v>
      </c>
      <c r="B1436" s="748" t="s">
        <v>580</v>
      </c>
      <c r="C1436" s="749" t="s">
        <v>607</v>
      </c>
      <c r="D1436" s="750" t="s">
        <v>608</v>
      </c>
      <c r="E1436" s="751">
        <v>50113002</v>
      </c>
      <c r="F1436" s="750" t="s">
        <v>1031</v>
      </c>
      <c r="G1436" s="749" t="s">
        <v>617</v>
      </c>
      <c r="H1436" s="749">
        <v>152194</v>
      </c>
      <c r="I1436" s="749">
        <v>152194</v>
      </c>
      <c r="J1436" s="749" t="s">
        <v>1864</v>
      </c>
      <c r="K1436" s="749" t="s">
        <v>1865</v>
      </c>
      <c r="L1436" s="752">
        <v>3524.84</v>
      </c>
      <c r="M1436" s="752">
        <v>1</v>
      </c>
      <c r="N1436" s="753">
        <v>3524.84</v>
      </c>
    </row>
    <row r="1437" spans="1:14" ht="14.4" customHeight="1" x14ac:dyDescent="0.3">
      <c r="A1437" s="747" t="s">
        <v>579</v>
      </c>
      <c r="B1437" s="748" t="s">
        <v>580</v>
      </c>
      <c r="C1437" s="749" t="s">
        <v>607</v>
      </c>
      <c r="D1437" s="750" t="s">
        <v>608</v>
      </c>
      <c r="E1437" s="751">
        <v>50113002</v>
      </c>
      <c r="F1437" s="750" t="s">
        <v>1031</v>
      </c>
      <c r="G1437" s="749" t="s">
        <v>617</v>
      </c>
      <c r="H1437" s="749">
        <v>397302</v>
      </c>
      <c r="I1437" s="749">
        <v>3290</v>
      </c>
      <c r="J1437" s="749" t="s">
        <v>1042</v>
      </c>
      <c r="K1437" s="749" t="s">
        <v>1043</v>
      </c>
      <c r="L1437" s="752">
        <v>1285.899996888307</v>
      </c>
      <c r="M1437" s="752">
        <v>23</v>
      </c>
      <c r="N1437" s="753">
        <v>29575.699928431059</v>
      </c>
    </row>
    <row r="1438" spans="1:14" ht="14.4" customHeight="1" x14ac:dyDescent="0.3">
      <c r="A1438" s="747" t="s">
        <v>579</v>
      </c>
      <c r="B1438" s="748" t="s">
        <v>580</v>
      </c>
      <c r="C1438" s="749" t="s">
        <v>607</v>
      </c>
      <c r="D1438" s="750" t="s">
        <v>608</v>
      </c>
      <c r="E1438" s="751">
        <v>50113002</v>
      </c>
      <c r="F1438" s="750" t="s">
        <v>1031</v>
      </c>
      <c r="G1438" s="749" t="s">
        <v>617</v>
      </c>
      <c r="H1438" s="749">
        <v>103414</v>
      </c>
      <c r="I1438" s="749">
        <v>3414</v>
      </c>
      <c r="J1438" s="749" t="s">
        <v>1042</v>
      </c>
      <c r="K1438" s="749" t="s">
        <v>1041</v>
      </c>
      <c r="L1438" s="752">
        <v>2443.190000000001</v>
      </c>
      <c r="M1438" s="752">
        <v>46</v>
      </c>
      <c r="N1438" s="753">
        <v>112386.74000000005</v>
      </c>
    </row>
    <row r="1439" spans="1:14" ht="14.4" customHeight="1" x14ac:dyDescent="0.3">
      <c r="A1439" s="747" t="s">
        <v>579</v>
      </c>
      <c r="B1439" s="748" t="s">
        <v>580</v>
      </c>
      <c r="C1439" s="749" t="s">
        <v>607</v>
      </c>
      <c r="D1439" s="750" t="s">
        <v>608</v>
      </c>
      <c r="E1439" s="751">
        <v>50113002</v>
      </c>
      <c r="F1439" s="750" t="s">
        <v>1031</v>
      </c>
      <c r="G1439" s="749" t="s">
        <v>617</v>
      </c>
      <c r="H1439" s="749">
        <v>500831</v>
      </c>
      <c r="I1439" s="749">
        <v>157109</v>
      </c>
      <c r="J1439" s="749" t="s">
        <v>1866</v>
      </c>
      <c r="K1439" s="749" t="s">
        <v>1867</v>
      </c>
      <c r="L1439" s="752">
        <v>3054.5166666666664</v>
      </c>
      <c r="M1439" s="752">
        <v>6</v>
      </c>
      <c r="N1439" s="753">
        <v>18327.099999999999</v>
      </c>
    </row>
    <row r="1440" spans="1:14" ht="14.4" customHeight="1" x14ac:dyDescent="0.3">
      <c r="A1440" s="747" t="s">
        <v>579</v>
      </c>
      <c r="B1440" s="748" t="s">
        <v>580</v>
      </c>
      <c r="C1440" s="749" t="s">
        <v>607</v>
      </c>
      <c r="D1440" s="750" t="s">
        <v>608</v>
      </c>
      <c r="E1440" s="751">
        <v>50113002</v>
      </c>
      <c r="F1440" s="750" t="s">
        <v>1031</v>
      </c>
      <c r="G1440" s="749" t="s">
        <v>617</v>
      </c>
      <c r="H1440" s="749">
        <v>394774</v>
      </c>
      <c r="I1440" s="749">
        <v>157118</v>
      </c>
      <c r="J1440" s="749" t="s">
        <v>1868</v>
      </c>
      <c r="K1440" s="749" t="s">
        <v>1867</v>
      </c>
      <c r="L1440" s="752">
        <v>3428.4249999999997</v>
      </c>
      <c r="M1440" s="752">
        <v>12</v>
      </c>
      <c r="N1440" s="753">
        <v>41141.1</v>
      </c>
    </row>
    <row r="1441" spans="1:14" ht="14.4" customHeight="1" x14ac:dyDescent="0.3">
      <c r="A1441" s="747" t="s">
        <v>579</v>
      </c>
      <c r="B1441" s="748" t="s">
        <v>580</v>
      </c>
      <c r="C1441" s="749" t="s">
        <v>607</v>
      </c>
      <c r="D1441" s="750" t="s">
        <v>608</v>
      </c>
      <c r="E1441" s="751">
        <v>50113006</v>
      </c>
      <c r="F1441" s="750" t="s">
        <v>1044</v>
      </c>
      <c r="G1441" s="749" t="s">
        <v>617</v>
      </c>
      <c r="H1441" s="749">
        <v>990223</v>
      </c>
      <c r="I1441" s="749">
        <v>0</v>
      </c>
      <c r="J1441" s="749" t="s">
        <v>1869</v>
      </c>
      <c r="K1441" s="749" t="s">
        <v>581</v>
      </c>
      <c r="L1441" s="752">
        <v>221.69000000000005</v>
      </c>
      <c r="M1441" s="752">
        <v>13</v>
      </c>
      <c r="N1441" s="753">
        <v>2881.9700000000007</v>
      </c>
    </row>
    <row r="1442" spans="1:14" ht="14.4" customHeight="1" x14ac:dyDescent="0.3">
      <c r="A1442" s="747" t="s">
        <v>579</v>
      </c>
      <c r="B1442" s="748" t="s">
        <v>580</v>
      </c>
      <c r="C1442" s="749" t="s">
        <v>607</v>
      </c>
      <c r="D1442" s="750" t="s">
        <v>608</v>
      </c>
      <c r="E1442" s="751">
        <v>50113006</v>
      </c>
      <c r="F1442" s="750" t="s">
        <v>1044</v>
      </c>
      <c r="G1442" s="749" t="s">
        <v>628</v>
      </c>
      <c r="H1442" s="749">
        <v>33855</v>
      </c>
      <c r="I1442" s="749">
        <v>33855</v>
      </c>
      <c r="J1442" s="749" t="s">
        <v>1698</v>
      </c>
      <c r="K1442" s="749" t="s">
        <v>1699</v>
      </c>
      <c r="L1442" s="752">
        <v>179.26</v>
      </c>
      <c r="M1442" s="752">
        <v>2</v>
      </c>
      <c r="N1442" s="753">
        <v>358.52</v>
      </c>
    </row>
    <row r="1443" spans="1:14" ht="14.4" customHeight="1" x14ac:dyDescent="0.3">
      <c r="A1443" s="747" t="s">
        <v>579</v>
      </c>
      <c r="B1443" s="748" t="s">
        <v>580</v>
      </c>
      <c r="C1443" s="749" t="s">
        <v>607</v>
      </c>
      <c r="D1443" s="750" t="s">
        <v>608</v>
      </c>
      <c r="E1443" s="751">
        <v>50113006</v>
      </c>
      <c r="F1443" s="750" t="s">
        <v>1044</v>
      </c>
      <c r="G1443" s="749" t="s">
        <v>628</v>
      </c>
      <c r="H1443" s="749">
        <v>846763</v>
      </c>
      <c r="I1443" s="749">
        <v>33419</v>
      </c>
      <c r="J1443" s="749" t="s">
        <v>1053</v>
      </c>
      <c r="K1443" s="749" t="s">
        <v>1051</v>
      </c>
      <c r="L1443" s="752">
        <v>130.22333333333333</v>
      </c>
      <c r="M1443" s="752">
        <v>3</v>
      </c>
      <c r="N1443" s="753">
        <v>390.66999999999996</v>
      </c>
    </row>
    <row r="1444" spans="1:14" ht="14.4" customHeight="1" x14ac:dyDescent="0.3">
      <c r="A1444" s="747" t="s">
        <v>579</v>
      </c>
      <c r="B1444" s="748" t="s">
        <v>580</v>
      </c>
      <c r="C1444" s="749" t="s">
        <v>607</v>
      </c>
      <c r="D1444" s="750" t="s">
        <v>608</v>
      </c>
      <c r="E1444" s="751">
        <v>50113006</v>
      </c>
      <c r="F1444" s="750" t="s">
        <v>1044</v>
      </c>
      <c r="G1444" s="749" t="s">
        <v>628</v>
      </c>
      <c r="H1444" s="749">
        <v>846764</v>
      </c>
      <c r="I1444" s="749">
        <v>33418</v>
      </c>
      <c r="J1444" s="749" t="s">
        <v>1457</v>
      </c>
      <c r="K1444" s="749" t="s">
        <v>1051</v>
      </c>
      <c r="L1444" s="752">
        <v>135.6</v>
      </c>
      <c r="M1444" s="752">
        <v>3</v>
      </c>
      <c r="N1444" s="753">
        <v>406.79999999999995</v>
      </c>
    </row>
    <row r="1445" spans="1:14" ht="14.4" customHeight="1" x14ac:dyDescent="0.3">
      <c r="A1445" s="747" t="s">
        <v>579</v>
      </c>
      <c r="B1445" s="748" t="s">
        <v>580</v>
      </c>
      <c r="C1445" s="749" t="s">
        <v>607</v>
      </c>
      <c r="D1445" s="750" t="s">
        <v>608</v>
      </c>
      <c r="E1445" s="751">
        <v>50113006</v>
      </c>
      <c r="F1445" s="750" t="s">
        <v>1044</v>
      </c>
      <c r="G1445" s="749" t="s">
        <v>628</v>
      </c>
      <c r="H1445" s="749">
        <v>846765</v>
      </c>
      <c r="I1445" s="749">
        <v>33421</v>
      </c>
      <c r="J1445" s="749" t="s">
        <v>1054</v>
      </c>
      <c r="K1445" s="749" t="s">
        <v>1051</v>
      </c>
      <c r="L1445" s="752">
        <v>135.59999999999997</v>
      </c>
      <c r="M1445" s="752">
        <v>5</v>
      </c>
      <c r="N1445" s="753">
        <v>677.99999999999977</v>
      </c>
    </row>
    <row r="1446" spans="1:14" ht="14.4" customHeight="1" x14ac:dyDescent="0.3">
      <c r="A1446" s="747" t="s">
        <v>579</v>
      </c>
      <c r="B1446" s="748" t="s">
        <v>580</v>
      </c>
      <c r="C1446" s="749" t="s">
        <v>607</v>
      </c>
      <c r="D1446" s="750" t="s">
        <v>608</v>
      </c>
      <c r="E1446" s="751">
        <v>50113006</v>
      </c>
      <c r="F1446" s="750" t="s">
        <v>1044</v>
      </c>
      <c r="G1446" s="749" t="s">
        <v>628</v>
      </c>
      <c r="H1446" s="749">
        <v>33865</v>
      </c>
      <c r="I1446" s="749">
        <v>33865</v>
      </c>
      <c r="J1446" s="749" t="s">
        <v>1458</v>
      </c>
      <c r="K1446" s="749" t="s">
        <v>1051</v>
      </c>
      <c r="L1446" s="752">
        <v>135.59999999999994</v>
      </c>
      <c r="M1446" s="752">
        <v>1</v>
      </c>
      <c r="N1446" s="753">
        <v>135.59999999999994</v>
      </c>
    </row>
    <row r="1447" spans="1:14" ht="14.4" customHeight="1" x14ac:dyDescent="0.3">
      <c r="A1447" s="747" t="s">
        <v>579</v>
      </c>
      <c r="B1447" s="748" t="s">
        <v>580</v>
      </c>
      <c r="C1447" s="749" t="s">
        <v>607</v>
      </c>
      <c r="D1447" s="750" t="s">
        <v>608</v>
      </c>
      <c r="E1447" s="751">
        <v>50113006</v>
      </c>
      <c r="F1447" s="750" t="s">
        <v>1044</v>
      </c>
      <c r="G1447" s="749" t="s">
        <v>628</v>
      </c>
      <c r="H1447" s="749">
        <v>33866</v>
      </c>
      <c r="I1447" s="749">
        <v>33866</v>
      </c>
      <c r="J1447" s="749" t="s">
        <v>1055</v>
      </c>
      <c r="K1447" s="749" t="s">
        <v>1051</v>
      </c>
      <c r="L1447" s="752">
        <v>135.59999999999997</v>
      </c>
      <c r="M1447" s="752">
        <v>1</v>
      </c>
      <c r="N1447" s="753">
        <v>135.59999999999997</v>
      </c>
    </row>
    <row r="1448" spans="1:14" ht="14.4" customHeight="1" x14ac:dyDescent="0.3">
      <c r="A1448" s="747" t="s">
        <v>579</v>
      </c>
      <c r="B1448" s="748" t="s">
        <v>580</v>
      </c>
      <c r="C1448" s="749" t="s">
        <v>607</v>
      </c>
      <c r="D1448" s="750" t="s">
        <v>608</v>
      </c>
      <c r="E1448" s="751">
        <v>50113006</v>
      </c>
      <c r="F1448" s="750" t="s">
        <v>1044</v>
      </c>
      <c r="G1448" s="749" t="s">
        <v>628</v>
      </c>
      <c r="H1448" s="749">
        <v>846766</v>
      </c>
      <c r="I1448" s="749">
        <v>33420</v>
      </c>
      <c r="J1448" s="749" t="s">
        <v>1056</v>
      </c>
      <c r="K1448" s="749" t="s">
        <v>1051</v>
      </c>
      <c r="L1448" s="752">
        <v>135.6</v>
      </c>
      <c r="M1448" s="752">
        <v>4</v>
      </c>
      <c r="N1448" s="753">
        <v>542.4</v>
      </c>
    </row>
    <row r="1449" spans="1:14" ht="14.4" customHeight="1" x14ac:dyDescent="0.3">
      <c r="A1449" s="747" t="s">
        <v>579</v>
      </c>
      <c r="B1449" s="748" t="s">
        <v>580</v>
      </c>
      <c r="C1449" s="749" t="s">
        <v>607</v>
      </c>
      <c r="D1449" s="750" t="s">
        <v>608</v>
      </c>
      <c r="E1449" s="751">
        <v>50113006</v>
      </c>
      <c r="F1449" s="750" t="s">
        <v>1044</v>
      </c>
      <c r="G1449" s="749" t="s">
        <v>628</v>
      </c>
      <c r="H1449" s="749">
        <v>987792</v>
      </c>
      <c r="I1449" s="749">
        <v>33749</v>
      </c>
      <c r="J1449" s="749" t="s">
        <v>1459</v>
      </c>
      <c r="K1449" s="749" t="s">
        <v>1058</v>
      </c>
      <c r="L1449" s="752">
        <v>111.95</v>
      </c>
      <c r="M1449" s="752">
        <v>4</v>
      </c>
      <c r="N1449" s="753">
        <v>447.8</v>
      </c>
    </row>
    <row r="1450" spans="1:14" ht="14.4" customHeight="1" x14ac:dyDescent="0.3">
      <c r="A1450" s="747" t="s">
        <v>579</v>
      </c>
      <c r="B1450" s="748" t="s">
        <v>580</v>
      </c>
      <c r="C1450" s="749" t="s">
        <v>607</v>
      </c>
      <c r="D1450" s="750" t="s">
        <v>608</v>
      </c>
      <c r="E1450" s="751">
        <v>50113006</v>
      </c>
      <c r="F1450" s="750" t="s">
        <v>1044</v>
      </c>
      <c r="G1450" s="749" t="s">
        <v>628</v>
      </c>
      <c r="H1450" s="749">
        <v>33751</v>
      </c>
      <c r="I1450" s="749">
        <v>33751</v>
      </c>
      <c r="J1450" s="749" t="s">
        <v>1057</v>
      </c>
      <c r="K1450" s="749" t="s">
        <v>1058</v>
      </c>
      <c r="L1450" s="752">
        <v>111.94999999999999</v>
      </c>
      <c r="M1450" s="752">
        <v>4</v>
      </c>
      <c r="N1450" s="753">
        <v>447.79999999999995</v>
      </c>
    </row>
    <row r="1451" spans="1:14" ht="14.4" customHeight="1" x14ac:dyDescent="0.3">
      <c r="A1451" s="747" t="s">
        <v>579</v>
      </c>
      <c r="B1451" s="748" t="s">
        <v>580</v>
      </c>
      <c r="C1451" s="749" t="s">
        <v>607</v>
      </c>
      <c r="D1451" s="750" t="s">
        <v>608</v>
      </c>
      <c r="E1451" s="751">
        <v>50113006</v>
      </c>
      <c r="F1451" s="750" t="s">
        <v>1044</v>
      </c>
      <c r="G1451" s="749" t="s">
        <v>628</v>
      </c>
      <c r="H1451" s="749">
        <v>395579</v>
      </c>
      <c r="I1451" s="749">
        <v>33752</v>
      </c>
      <c r="J1451" s="749" t="s">
        <v>1059</v>
      </c>
      <c r="K1451" s="749" t="s">
        <v>1060</v>
      </c>
      <c r="L1451" s="752">
        <v>111.95</v>
      </c>
      <c r="M1451" s="752">
        <v>2</v>
      </c>
      <c r="N1451" s="753">
        <v>223.9</v>
      </c>
    </row>
    <row r="1452" spans="1:14" ht="14.4" customHeight="1" x14ac:dyDescent="0.3">
      <c r="A1452" s="747" t="s">
        <v>579</v>
      </c>
      <c r="B1452" s="748" t="s">
        <v>580</v>
      </c>
      <c r="C1452" s="749" t="s">
        <v>607</v>
      </c>
      <c r="D1452" s="750" t="s">
        <v>608</v>
      </c>
      <c r="E1452" s="751">
        <v>50113006</v>
      </c>
      <c r="F1452" s="750" t="s">
        <v>1044</v>
      </c>
      <c r="G1452" s="749" t="s">
        <v>628</v>
      </c>
      <c r="H1452" s="749">
        <v>33750</v>
      </c>
      <c r="I1452" s="749">
        <v>33750</v>
      </c>
      <c r="J1452" s="749" t="s">
        <v>1061</v>
      </c>
      <c r="K1452" s="749" t="s">
        <v>1058</v>
      </c>
      <c r="L1452" s="752">
        <v>111.95</v>
      </c>
      <c r="M1452" s="752">
        <v>4</v>
      </c>
      <c r="N1452" s="753">
        <v>447.8</v>
      </c>
    </row>
    <row r="1453" spans="1:14" ht="14.4" customHeight="1" x14ac:dyDescent="0.3">
      <c r="A1453" s="747" t="s">
        <v>579</v>
      </c>
      <c r="B1453" s="748" t="s">
        <v>580</v>
      </c>
      <c r="C1453" s="749" t="s">
        <v>607</v>
      </c>
      <c r="D1453" s="750" t="s">
        <v>608</v>
      </c>
      <c r="E1453" s="751">
        <v>50113006</v>
      </c>
      <c r="F1453" s="750" t="s">
        <v>1044</v>
      </c>
      <c r="G1453" s="749" t="s">
        <v>628</v>
      </c>
      <c r="H1453" s="749">
        <v>33848</v>
      </c>
      <c r="I1453" s="749">
        <v>33848</v>
      </c>
      <c r="J1453" s="749" t="s">
        <v>1460</v>
      </c>
      <c r="K1453" s="749" t="s">
        <v>1046</v>
      </c>
      <c r="L1453" s="752">
        <v>122.68999999999996</v>
      </c>
      <c r="M1453" s="752">
        <v>3</v>
      </c>
      <c r="N1453" s="753">
        <v>368.06999999999988</v>
      </c>
    </row>
    <row r="1454" spans="1:14" ht="14.4" customHeight="1" x14ac:dyDescent="0.3">
      <c r="A1454" s="747" t="s">
        <v>579</v>
      </c>
      <c r="B1454" s="748" t="s">
        <v>580</v>
      </c>
      <c r="C1454" s="749" t="s">
        <v>607</v>
      </c>
      <c r="D1454" s="750" t="s">
        <v>608</v>
      </c>
      <c r="E1454" s="751">
        <v>50113006</v>
      </c>
      <c r="F1454" s="750" t="s">
        <v>1044</v>
      </c>
      <c r="G1454" s="749" t="s">
        <v>628</v>
      </c>
      <c r="H1454" s="749">
        <v>33847</v>
      </c>
      <c r="I1454" s="749">
        <v>33847</v>
      </c>
      <c r="J1454" s="749" t="s">
        <v>1462</v>
      </c>
      <c r="K1454" s="749" t="s">
        <v>1046</v>
      </c>
      <c r="L1454" s="752">
        <v>123.535</v>
      </c>
      <c r="M1454" s="752">
        <v>2</v>
      </c>
      <c r="N1454" s="753">
        <v>247.07</v>
      </c>
    </row>
    <row r="1455" spans="1:14" ht="14.4" customHeight="1" x14ac:dyDescent="0.3">
      <c r="A1455" s="747" t="s">
        <v>579</v>
      </c>
      <c r="B1455" s="748" t="s">
        <v>580</v>
      </c>
      <c r="C1455" s="749" t="s">
        <v>607</v>
      </c>
      <c r="D1455" s="750" t="s">
        <v>608</v>
      </c>
      <c r="E1455" s="751">
        <v>50113006</v>
      </c>
      <c r="F1455" s="750" t="s">
        <v>1044</v>
      </c>
      <c r="G1455" s="749" t="s">
        <v>617</v>
      </c>
      <c r="H1455" s="749">
        <v>217054</v>
      </c>
      <c r="I1455" s="749">
        <v>217054</v>
      </c>
      <c r="J1455" s="749" t="s">
        <v>1064</v>
      </c>
      <c r="K1455" s="749" t="s">
        <v>1066</v>
      </c>
      <c r="L1455" s="752">
        <v>1109.04</v>
      </c>
      <c r="M1455" s="752">
        <v>11</v>
      </c>
      <c r="N1455" s="753">
        <v>12199.439999999999</v>
      </c>
    </row>
    <row r="1456" spans="1:14" ht="14.4" customHeight="1" x14ac:dyDescent="0.3">
      <c r="A1456" s="747" t="s">
        <v>579</v>
      </c>
      <c r="B1456" s="748" t="s">
        <v>580</v>
      </c>
      <c r="C1456" s="749" t="s">
        <v>607</v>
      </c>
      <c r="D1456" s="750" t="s">
        <v>608</v>
      </c>
      <c r="E1456" s="751">
        <v>50113006</v>
      </c>
      <c r="F1456" s="750" t="s">
        <v>1044</v>
      </c>
      <c r="G1456" s="749" t="s">
        <v>617</v>
      </c>
      <c r="H1456" s="749">
        <v>988740</v>
      </c>
      <c r="I1456" s="749">
        <v>0</v>
      </c>
      <c r="J1456" s="749" t="s">
        <v>1870</v>
      </c>
      <c r="K1456" s="749" t="s">
        <v>581</v>
      </c>
      <c r="L1456" s="752">
        <v>253.76</v>
      </c>
      <c r="M1456" s="752">
        <v>21</v>
      </c>
      <c r="N1456" s="753">
        <v>5328.96</v>
      </c>
    </row>
    <row r="1457" spans="1:14" ht="14.4" customHeight="1" x14ac:dyDescent="0.3">
      <c r="A1457" s="747" t="s">
        <v>579</v>
      </c>
      <c r="B1457" s="748" t="s">
        <v>580</v>
      </c>
      <c r="C1457" s="749" t="s">
        <v>607</v>
      </c>
      <c r="D1457" s="750" t="s">
        <v>608</v>
      </c>
      <c r="E1457" s="751">
        <v>50113006</v>
      </c>
      <c r="F1457" s="750" t="s">
        <v>1044</v>
      </c>
      <c r="G1457" s="749" t="s">
        <v>628</v>
      </c>
      <c r="H1457" s="749">
        <v>848207</v>
      </c>
      <c r="I1457" s="749">
        <v>33422</v>
      </c>
      <c r="J1457" s="749" t="s">
        <v>1463</v>
      </c>
      <c r="K1457" s="749" t="s">
        <v>1464</v>
      </c>
      <c r="L1457" s="752">
        <v>164.43</v>
      </c>
      <c r="M1457" s="752">
        <v>24</v>
      </c>
      <c r="N1457" s="753">
        <v>3946.32</v>
      </c>
    </row>
    <row r="1458" spans="1:14" ht="14.4" customHeight="1" x14ac:dyDescent="0.3">
      <c r="A1458" s="747" t="s">
        <v>579</v>
      </c>
      <c r="B1458" s="748" t="s">
        <v>580</v>
      </c>
      <c r="C1458" s="749" t="s">
        <v>607</v>
      </c>
      <c r="D1458" s="750" t="s">
        <v>608</v>
      </c>
      <c r="E1458" s="751">
        <v>50113008</v>
      </c>
      <c r="F1458" s="750" t="s">
        <v>1071</v>
      </c>
      <c r="G1458" s="749"/>
      <c r="H1458" s="749"/>
      <c r="I1458" s="749">
        <v>138455</v>
      </c>
      <c r="J1458" s="749" t="s">
        <v>1467</v>
      </c>
      <c r="K1458" s="749" t="s">
        <v>1468</v>
      </c>
      <c r="L1458" s="752">
        <v>1287</v>
      </c>
      <c r="M1458" s="752">
        <v>53</v>
      </c>
      <c r="N1458" s="753">
        <v>68211</v>
      </c>
    </row>
    <row r="1459" spans="1:14" ht="14.4" customHeight="1" x14ac:dyDescent="0.3">
      <c r="A1459" s="747" t="s">
        <v>579</v>
      </c>
      <c r="B1459" s="748" t="s">
        <v>580</v>
      </c>
      <c r="C1459" s="749" t="s">
        <v>607</v>
      </c>
      <c r="D1459" s="750" t="s">
        <v>608</v>
      </c>
      <c r="E1459" s="751">
        <v>50113008</v>
      </c>
      <c r="F1459" s="750" t="s">
        <v>1071</v>
      </c>
      <c r="G1459" s="749"/>
      <c r="H1459" s="749"/>
      <c r="I1459" s="749">
        <v>62464</v>
      </c>
      <c r="J1459" s="749" t="s">
        <v>1469</v>
      </c>
      <c r="K1459" s="749" t="s">
        <v>1470</v>
      </c>
      <c r="L1459" s="752">
        <v>9157.759765625</v>
      </c>
      <c r="M1459" s="752">
        <v>3</v>
      </c>
      <c r="N1459" s="753">
        <v>27473.279296875</v>
      </c>
    </row>
    <row r="1460" spans="1:14" ht="14.4" customHeight="1" x14ac:dyDescent="0.3">
      <c r="A1460" s="747" t="s">
        <v>579</v>
      </c>
      <c r="B1460" s="748" t="s">
        <v>580</v>
      </c>
      <c r="C1460" s="749" t="s">
        <v>607</v>
      </c>
      <c r="D1460" s="750" t="s">
        <v>608</v>
      </c>
      <c r="E1460" s="751">
        <v>50113008</v>
      </c>
      <c r="F1460" s="750" t="s">
        <v>1071</v>
      </c>
      <c r="G1460" s="749"/>
      <c r="H1460" s="749"/>
      <c r="I1460" s="749">
        <v>6480</v>
      </c>
      <c r="J1460" s="749" t="s">
        <v>1074</v>
      </c>
      <c r="K1460" s="749" t="s">
        <v>1075</v>
      </c>
      <c r="L1460" s="752">
        <v>4305.3999999999996</v>
      </c>
      <c r="M1460" s="752">
        <v>5</v>
      </c>
      <c r="N1460" s="753">
        <v>21527</v>
      </c>
    </row>
    <row r="1461" spans="1:14" ht="14.4" customHeight="1" x14ac:dyDescent="0.3">
      <c r="A1461" s="747" t="s">
        <v>579</v>
      </c>
      <c r="B1461" s="748" t="s">
        <v>580</v>
      </c>
      <c r="C1461" s="749" t="s">
        <v>607</v>
      </c>
      <c r="D1461" s="750" t="s">
        <v>608</v>
      </c>
      <c r="E1461" s="751">
        <v>50113011</v>
      </c>
      <c r="F1461" s="750" t="s">
        <v>1472</v>
      </c>
      <c r="G1461" s="749"/>
      <c r="H1461" s="749"/>
      <c r="I1461" s="749">
        <v>87239</v>
      </c>
      <c r="J1461" s="749" t="s">
        <v>1703</v>
      </c>
      <c r="K1461" s="749" t="s">
        <v>1705</v>
      </c>
      <c r="L1461" s="752">
        <v>4252.6900390624996</v>
      </c>
      <c r="M1461" s="752">
        <v>35</v>
      </c>
      <c r="N1461" s="753">
        <v>148844.1513671875</v>
      </c>
    </row>
    <row r="1462" spans="1:14" ht="14.4" customHeight="1" x14ac:dyDescent="0.3">
      <c r="A1462" s="747" t="s">
        <v>579</v>
      </c>
      <c r="B1462" s="748" t="s">
        <v>580</v>
      </c>
      <c r="C1462" s="749" t="s">
        <v>607</v>
      </c>
      <c r="D1462" s="750" t="s">
        <v>608</v>
      </c>
      <c r="E1462" s="751">
        <v>50113011</v>
      </c>
      <c r="F1462" s="750" t="s">
        <v>1472</v>
      </c>
      <c r="G1462" s="749"/>
      <c r="H1462" s="749"/>
      <c r="I1462" s="749">
        <v>87240</v>
      </c>
      <c r="J1462" s="749" t="s">
        <v>1703</v>
      </c>
      <c r="K1462" s="749" t="s">
        <v>1704</v>
      </c>
      <c r="L1462" s="752">
        <v>8505.3896484375</v>
      </c>
      <c r="M1462" s="752">
        <v>12</v>
      </c>
      <c r="N1462" s="753">
        <v>102064.67578125</v>
      </c>
    </row>
    <row r="1463" spans="1:14" ht="14.4" customHeight="1" x14ac:dyDescent="0.3">
      <c r="A1463" s="747" t="s">
        <v>579</v>
      </c>
      <c r="B1463" s="748" t="s">
        <v>580</v>
      </c>
      <c r="C1463" s="749" t="s">
        <v>607</v>
      </c>
      <c r="D1463" s="750" t="s">
        <v>608</v>
      </c>
      <c r="E1463" s="751">
        <v>50113013</v>
      </c>
      <c r="F1463" s="750" t="s">
        <v>1076</v>
      </c>
      <c r="G1463" s="749" t="s">
        <v>628</v>
      </c>
      <c r="H1463" s="749">
        <v>194155</v>
      </c>
      <c r="I1463" s="749">
        <v>94155</v>
      </c>
      <c r="J1463" s="749" t="s">
        <v>1077</v>
      </c>
      <c r="K1463" s="749" t="s">
        <v>1078</v>
      </c>
      <c r="L1463" s="752">
        <v>322.8863076923077</v>
      </c>
      <c r="M1463" s="752">
        <v>13</v>
      </c>
      <c r="N1463" s="753">
        <v>4197.5219999999999</v>
      </c>
    </row>
    <row r="1464" spans="1:14" ht="14.4" customHeight="1" x14ac:dyDescent="0.3">
      <c r="A1464" s="747" t="s">
        <v>579</v>
      </c>
      <c r="B1464" s="748" t="s">
        <v>580</v>
      </c>
      <c r="C1464" s="749" t="s">
        <v>607</v>
      </c>
      <c r="D1464" s="750" t="s">
        <v>608</v>
      </c>
      <c r="E1464" s="751">
        <v>50113013</v>
      </c>
      <c r="F1464" s="750" t="s">
        <v>1076</v>
      </c>
      <c r="G1464" s="749" t="s">
        <v>628</v>
      </c>
      <c r="H1464" s="749">
        <v>195147</v>
      </c>
      <c r="I1464" s="749">
        <v>195147</v>
      </c>
      <c r="J1464" s="749" t="s">
        <v>1079</v>
      </c>
      <c r="K1464" s="749" t="s">
        <v>1080</v>
      </c>
      <c r="L1464" s="752">
        <v>564.1875</v>
      </c>
      <c r="M1464" s="752">
        <v>4</v>
      </c>
      <c r="N1464" s="753">
        <v>2256.75</v>
      </c>
    </row>
    <row r="1465" spans="1:14" ht="14.4" customHeight="1" x14ac:dyDescent="0.3">
      <c r="A1465" s="747" t="s">
        <v>579</v>
      </c>
      <c r="B1465" s="748" t="s">
        <v>580</v>
      </c>
      <c r="C1465" s="749" t="s">
        <v>607</v>
      </c>
      <c r="D1465" s="750" t="s">
        <v>608</v>
      </c>
      <c r="E1465" s="751">
        <v>50113013</v>
      </c>
      <c r="F1465" s="750" t="s">
        <v>1076</v>
      </c>
      <c r="G1465" s="749" t="s">
        <v>617</v>
      </c>
      <c r="H1465" s="749">
        <v>172972</v>
      </c>
      <c r="I1465" s="749">
        <v>72972</v>
      </c>
      <c r="J1465" s="749" t="s">
        <v>1085</v>
      </c>
      <c r="K1465" s="749" t="s">
        <v>1086</v>
      </c>
      <c r="L1465" s="752">
        <v>181.61359223300965</v>
      </c>
      <c r="M1465" s="752">
        <v>226.6</v>
      </c>
      <c r="N1465" s="753">
        <v>41153.639999999985</v>
      </c>
    </row>
    <row r="1466" spans="1:14" ht="14.4" customHeight="1" x14ac:dyDescent="0.3">
      <c r="A1466" s="747" t="s">
        <v>579</v>
      </c>
      <c r="B1466" s="748" t="s">
        <v>580</v>
      </c>
      <c r="C1466" s="749" t="s">
        <v>607</v>
      </c>
      <c r="D1466" s="750" t="s">
        <v>608</v>
      </c>
      <c r="E1466" s="751">
        <v>50113013</v>
      </c>
      <c r="F1466" s="750" t="s">
        <v>1076</v>
      </c>
      <c r="G1466" s="749" t="s">
        <v>628</v>
      </c>
      <c r="H1466" s="749">
        <v>183817</v>
      </c>
      <c r="I1466" s="749">
        <v>183817</v>
      </c>
      <c r="J1466" s="749" t="s">
        <v>1089</v>
      </c>
      <c r="K1466" s="749" t="s">
        <v>1090</v>
      </c>
      <c r="L1466" s="752">
        <v>932.05500000000006</v>
      </c>
      <c r="M1466" s="752">
        <v>32</v>
      </c>
      <c r="N1466" s="753">
        <v>29825.760000000002</v>
      </c>
    </row>
    <row r="1467" spans="1:14" ht="14.4" customHeight="1" x14ac:dyDescent="0.3">
      <c r="A1467" s="747" t="s">
        <v>579</v>
      </c>
      <c r="B1467" s="748" t="s">
        <v>580</v>
      </c>
      <c r="C1467" s="749" t="s">
        <v>607</v>
      </c>
      <c r="D1467" s="750" t="s">
        <v>608</v>
      </c>
      <c r="E1467" s="751">
        <v>50113013</v>
      </c>
      <c r="F1467" s="750" t="s">
        <v>1076</v>
      </c>
      <c r="G1467" s="749" t="s">
        <v>628</v>
      </c>
      <c r="H1467" s="749">
        <v>183812</v>
      </c>
      <c r="I1467" s="749">
        <v>183812</v>
      </c>
      <c r="J1467" s="749" t="s">
        <v>1706</v>
      </c>
      <c r="K1467" s="749" t="s">
        <v>1707</v>
      </c>
      <c r="L1467" s="752">
        <v>539.54</v>
      </c>
      <c r="M1467" s="752">
        <v>8</v>
      </c>
      <c r="N1467" s="753">
        <v>4316.32</v>
      </c>
    </row>
    <row r="1468" spans="1:14" ht="14.4" customHeight="1" x14ac:dyDescent="0.3">
      <c r="A1468" s="747" t="s">
        <v>579</v>
      </c>
      <c r="B1468" s="748" t="s">
        <v>580</v>
      </c>
      <c r="C1468" s="749" t="s">
        <v>607</v>
      </c>
      <c r="D1468" s="750" t="s">
        <v>608</v>
      </c>
      <c r="E1468" s="751">
        <v>50113013</v>
      </c>
      <c r="F1468" s="750" t="s">
        <v>1076</v>
      </c>
      <c r="G1468" s="749" t="s">
        <v>617</v>
      </c>
      <c r="H1468" s="749">
        <v>164831</v>
      </c>
      <c r="I1468" s="749">
        <v>64831</v>
      </c>
      <c r="J1468" s="749" t="s">
        <v>1091</v>
      </c>
      <c r="K1468" s="749" t="s">
        <v>1092</v>
      </c>
      <c r="L1468" s="752">
        <v>198.87999999999997</v>
      </c>
      <c r="M1468" s="752">
        <v>3.2</v>
      </c>
      <c r="N1468" s="753">
        <v>636.41599999999994</v>
      </c>
    </row>
    <row r="1469" spans="1:14" ht="14.4" customHeight="1" x14ac:dyDescent="0.3">
      <c r="A1469" s="747" t="s">
        <v>579</v>
      </c>
      <c r="B1469" s="748" t="s">
        <v>580</v>
      </c>
      <c r="C1469" s="749" t="s">
        <v>607</v>
      </c>
      <c r="D1469" s="750" t="s">
        <v>608</v>
      </c>
      <c r="E1469" s="751">
        <v>50113013</v>
      </c>
      <c r="F1469" s="750" t="s">
        <v>1076</v>
      </c>
      <c r="G1469" s="749" t="s">
        <v>617</v>
      </c>
      <c r="H1469" s="749">
        <v>183926</v>
      </c>
      <c r="I1469" s="749">
        <v>183926</v>
      </c>
      <c r="J1469" s="749" t="s">
        <v>1093</v>
      </c>
      <c r="K1469" s="749" t="s">
        <v>1090</v>
      </c>
      <c r="L1469" s="752">
        <v>132.66</v>
      </c>
      <c r="M1469" s="752">
        <v>0.2</v>
      </c>
      <c r="N1469" s="753">
        <v>26.532</v>
      </c>
    </row>
    <row r="1470" spans="1:14" ht="14.4" customHeight="1" x14ac:dyDescent="0.3">
      <c r="A1470" s="747" t="s">
        <v>579</v>
      </c>
      <c r="B1470" s="748" t="s">
        <v>580</v>
      </c>
      <c r="C1470" s="749" t="s">
        <v>607</v>
      </c>
      <c r="D1470" s="750" t="s">
        <v>608</v>
      </c>
      <c r="E1470" s="751">
        <v>50113013</v>
      </c>
      <c r="F1470" s="750" t="s">
        <v>1076</v>
      </c>
      <c r="G1470" s="749" t="s">
        <v>628</v>
      </c>
      <c r="H1470" s="749">
        <v>111706</v>
      </c>
      <c r="I1470" s="749">
        <v>11706</v>
      </c>
      <c r="J1470" s="749" t="s">
        <v>1096</v>
      </c>
      <c r="K1470" s="749" t="s">
        <v>1097</v>
      </c>
      <c r="L1470" s="752">
        <v>232.32000000000002</v>
      </c>
      <c r="M1470" s="752">
        <v>12</v>
      </c>
      <c r="N1470" s="753">
        <v>2787.84</v>
      </c>
    </row>
    <row r="1471" spans="1:14" ht="14.4" customHeight="1" x14ac:dyDescent="0.3">
      <c r="A1471" s="747" t="s">
        <v>579</v>
      </c>
      <c r="B1471" s="748" t="s">
        <v>580</v>
      </c>
      <c r="C1471" s="749" t="s">
        <v>607</v>
      </c>
      <c r="D1471" s="750" t="s">
        <v>608</v>
      </c>
      <c r="E1471" s="751">
        <v>50113013</v>
      </c>
      <c r="F1471" s="750" t="s">
        <v>1076</v>
      </c>
      <c r="G1471" s="749" t="s">
        <v>617</v>
      </c>
      <c r="H1471" s="749">
        <v>131656</v>
      </c>
      <c r="I1471" s="749">
        <v>131656</v>
      </c>
      <c r="J1471" s="749" t="s">
        <v>1102</v>
      </c>
      <c r="K1471" s="749" t="s">
        <v>1103</v>
      </c>
      <c r="L1471" s="752">
        <v>517</v>
      </c>
      <c r="M1471" s="752">
        <v>10.200000000000001</v>
      </c>
      <c r="N1471" s="753">
        <v>5273.4000000000005</v>
      </c>
    </row>
    <row r="1472" spans="1:14" ht="14.4" customHeight="1" x14ac:dyDescent="0.3">
      <c r="A1472" s="747" t="s">
        <v>579</v>
      </c>
      <c r="B1472" s="748" t="s">
        <v>580</v>
      </c>
      <c r="C1472" s="749" t="s">
        <v>607</v>
      </c>
      <c r="D1472" s="750" t="s">
        <v>608</v>
      </c>
      <c r="E1472" s="751">
        <v>50113013</v>
      </c>
      <c r="F1472" s="750" t="s">
        <v>1076</v>
      </c>
      <c r="G1472" s="749" t="s">
        <v>617</v>
      </c>
      <c r="H1472" s="749">
        <v>162187</v>
      </c>
      <c r="I1472" s="749">
        <v>162187</v>
      </c>
      <c r="J1472" s="749" t="s">
        <v>1110</v>
      </c>
      <c r="K1472" s="749" t="s">
        <v>1111</v>
      </c>
      <c r="L1472" s="752">
        <v>286</v>
      </c>
      <c r="M1472" s="752">
        <v>10</v>
      </c>
      <c r="N1472" s="753">
        <v>2860</v>
      </c>
    </row>
    <row r="1473" spans="1:14" ht="14.4" customHeight="1" x14ac:dyDescent="0.3">
      <c r="A1473" s="747" t="s">
        <v>579</v>
      </c>
      <c r="B1473" s="748" t="s">
        <v>580</v>
      </c>
      <c r="C1473" s="749" t="s">
        <v>607</v>
      </c>
      <c r="D1473" s="750" t="s">
        <v>608</v>
      </c>
      <c r="E1473" s="751">
        <v>50113013</v>
      </c>
      <c r="F1473" s="750" t="s">
        <v>1076</v>
      </c>
      <c r="G1473" s="749" t="s">
        <v>628</v>
      </c>
      <c r="H1473" s="749">
        <v>849655</v>
      </c>
      <c r="I1473" s="749">
        <v>129836</v>
      </c>
      <c r="J1473" s="749" t="s">
        <v>1112</v>
      </c>
      <c r="K1473" s="749" t="s">
        <v>1113</v>
      </c>
      <c r="L1473" s="752">
        <v>262.89999999999998</v>
      </c>
      <c r="M1473" s="752">
        <v>5</v>
      </c>
      <c r="N1473" s="753">
        <v>1314.5</v>
      </c>
    </row>
    <row r="1474" spans="1:14" ht="14.4" customHeight="1" x14ac:dyDescent="0.3">
      <c r="A1474" s="747" t="s">
        <v>579</v>
      </c>
      <c r="B1474" s="748" t="s">
        <v>580</v>
      </c>
      <c r="C1474" s="749" t="s">
        <v>607</v>
      </c>
      <c r="D1474" s="750" t="s">
        <v>608</v>
      </c>
      <c r="E1474" s="751">
        <v>50113013</v>
      </c>
      <c r="F1474" s="750" t="s">
        <v>1076</v>
      </c>
      <c r="G1474" s="749" t="s">
        <v>617</v>
      </c>
      <c r="H1474" s="749">
        <v>120605</v>
      </c>
      <c r="I1474" s="749">
        <v>20605</v>
      </c>
      <c r="J1474" s="749" t="s">
        <v>1114</v>
      </c>
      <c r="K1474" s="749" t="s">
        <v>1115</v>
      </c>
      <c r="L1474" s="752">
        <v>603.22500000000002</v>
      </c>
      <c r="M1474" s="752">
        <v>6</v>
      </c>
      <c r="N1474" s="753">
        <v>3619.3500000000004</v>
      </c>
    </row>
    <row r="1475" spans="1:14" ht="14.4" customHeight="1" x14ac:dyDescent="0.3">
      <c r="A1475" s="747" t="s">
        <v>579</v>
      </c>
      <c r="B1475" s="748" t="s">
        <v>580</v>
      </c>
      <c r="C1475" s="749" t="s">
        <v>607</v>
      </c>
      <c r="D1475" s="750" t="s">
        <v>608</v>
      </c>
      <c r="E1475" s="751">
        <v>50113013</v>
      </c>
      <c r="F1475" s="750" t="s">
        <v>1076</v>
      </c>
      <c r="G1475" s="749" t="s">
        <v>617</v>
      </c>
      <c r="H1475" s="749">
        <v>168860</v>
      </c>
      <c r="I1475" s="749">
        <v>168860</v>
      </c>
      <c r="J1475" s="749" t="s">
        <v>1871</v>
      </c>
      <c r="K1475" s="749" t="s">
        <v>1872</v>
      </c>
      <c r="L1475" s="752">
        <v>28965.49</v>
      </c>
      <c r="M1475" s="752">
        <v>1</v>
      </c>
      <c r="N1475" s="753">
        <v>28965.49</v>
      </c>
    </row>
    <row r="1476" spans="1:14" ht="14.4" customHeight="1" x14ac:dyDescent="0.3">
      <c r="A1476" s="747" t="s">
        <v>579</v>
      </c>
      <c r="B1476" s="748" t="s">
        <v>580</v>
      </c>
      <c r="C1476" s="749" t="s">
        <v>607</v>
      </c>
      <c r="D1476" s="750" t="s">
        <v>608</v>
      </c>
      <c r="E1476" s="751">
        <v>50113013</v>
      </c>
      <c r="F1476" s="750" t="s">
        <v>1076</v>
      </c>
      <c r="G1476" s="749" t="s">
        <v>617</v>
      </c>
      <c r="H1476" s="749">
        <v>188746</v>
      </c>
      <c r="I1476" s="749">
        <v>88746</v>
      </c>
      <c r="J1476" s="749" t="s">
        <v>1490</v>
      </c>
      <c r="K1476" s="749" t="s">
        <v>1491</v>
      </c>
      <c r="L1476" s="752">
        <v>52.32</v>
      </c>
      <c r="M1476" s="752">
        <v>3</v>
      </c>
      <c r="N1476" s="753">
        <v>156.96</v>
      </c>
    </row>
    <row r="1477" spans="1:14" ht="14.4" customHeight="1" x14ac:dyDescent="0.3">
      <c r="A1477" s="747" t="s">
        <v>579</v>
      </c>
      <c r="B1477" s="748" t="s">
        <v>580</v>
      </c>
      <c r="C1477" s="749" t="s">
        <v>607</v>
      </c>
      <c r="D1477" s="750" t="s">
        <v>608</v>
      </c>
      <c r="E1477" s="751">
        <v>50113013</v>
      </c>
      <c r="F1477" s="750" t="s">
        <v>1076</v>
      </c>
      <c r="G1477" s="749" t="s">
        <v>617</v>
      </c>
      <c r="H1477" s="749">
        <v>394618</v>
      </c>
      <c r="I1477" s="749">
        <v>112786</v>
      </c>
      <c r="J1477" s="749" t="s">
        <v>1121</v>
      </c>
      <c r="K1477" s="749" t="s">
        <v>1122</v>
      </c>
      <c r="L1477" s="752">
        <v>310.00049999999999</v>
      </c>
      <c r="M1477" s="752">
        <v>1</v>
      </c>
      <c r="N1477" s="753">
        <v>310.00049999999999</v>
      </c>
    </row>
    <row r="1478" spans="1:14" ht="14.4" customHeight="1" x14ac:dyDescent="0.3">
      <c r="A1478" s="747" t="s">
        <v>579</v>
      </c>
      <c r="B1478" s="748" t="s">
        <v>580</v>
      </c>
      <c r="C1478" s="749" t="s">
        <v>607</v>
      </c>
      <c r="D1478" s="750" t="s">
        <v>608</v>
      </c>
      <c r="E1478" s="751">
        <v>50113013</v>
      </c>
      <c r="F1478" s="750" t="s">
        <v>1076</v>
      </c>
      <c r="G1478" s="749" t="s">
        <v>617</v>
      </c>
      <c r="H1478" s="749">
        <v>847476</v>
      </c>
      <c r="I1478" s="749">
        <v>112782</v>
      </c>
      <c r="J1478" s="749" t="s">
        <v>1123</v>
      </c>
      <c r="K1478" s="749" t="s">
        <v>1124</v>
      </c>
      <c r="L1478" s="752">
        <v>667.98363959390826</v>
      </c>
      <c r="M1478" s="752">
        <v>9.850000000000005</v>
      </c>
      <c r="N1478" s="753">
        <v>6579.6388499999994</v>
      </c>
    </row>
    <row r="1479" spans="1:14" ht="14.4" customHeight="1" x14ac:dyDescent="0.3">
      <c r="A1479" s="747" t="s">
        <v>579</v>
      </c>
      <c r="B1479" s="748" t="s">
        <v>580</v>
      </c>
      <c r="C1479" s="749" t="s">
        <v>607</v>
      </c>
      <c r="D1479" s="750" t="s">
        <v>608</v>
      </c>
      <c r="E1479" s="751">
        <v>50113013</v>
      </c>
      <c r="F1479" s="750" t="s">
        <v>1076</v>
      </c>
      <c r="G1479" s="749" t="s">
        <v>617</v>
      </c>
      <c r="H1479" s="749">
        <v>216199</v>
      </c>
      <c r="I1479" s="749">
        <v>216199</v>
      </c>
      <c r="J1479" s="749" t="s">
        <v>1127</v>
      </c>
      <c r="K1479" s="749" t="s">
        <v>1128</v>
      </c>
      <c r="L1479" s="752">
        <v>100.6</v>
      </c>
      <c r="M1479" s="752">
        <v>1</v>
      </c>
      <c r="N1479" s="753">
        <v>100.6</v>
      </c>
    </row>
    <row r="1480" spans="1:14" ht="14.4" customHeight="1" x14ac:dyDescent="0.3">
      <c r="A1480" s="747" t="s">
        <v>579</v>
      </c>
      <c r="B1480" s="748" t="s">
        <v>580</v>
      </c>
      <c r="C1480" s="749" t="s">
        <v>607</v>
      </c>
      <c r="D1480" s="750" t="s">
        <v>608</v>
      </c>
      <c r="E1480" s="751">
        <v>50113013</v>
      </c>
      <c r="F1480" s="750" t="s">
        <v>1076</v>
      </c>
      <c r="G1480" s="749" t="s">
        <v>617</v>
      </c>
      <c r="H1480" s="749">
        <v>216183</v>
      </c>
      <c r="I1480" s="749">
        <v>216183</v>
      </c>
      <c r="J1480" s="749" t="s">
        <v>1129</v>
      </c>
      <c r="K1480" s="749" t="s">
        <v>1130</v>
      </c>
      <c r="L1480" s="752">
        <v>251.16</v>
      </c>
      <c r="M1480" s="752">
        <v>30</v>
      </c>
      <c r="N1480" s="753">
        <v>7534.8</v>
      </c>
    </row>
    <row r="1481" spans="1:14" ht="14.4" customHeight="1" x14ac:dyDescent="0.3">
      <c r="A1481" s="747" t="s">
        <v>579</v>
      </c>
      <c r="B1481" s="748" t="s">
        <v>580</v>
      </c>
      <c r="C1481" s="749" t="s">
        <v>607</v>
      </c>
      <c r="D1481" s="750" t="s">
        <v>608</v>
      </c>
      <c r="E1481" s="751">
        <v>50113013</v>
      </c>
      <c r="F1481" s="750" t="s">
        <v>1076</v>
      </c>
      <c r="G1481" s="749" t="s">
        <v>581</v>
      </c>
      <c r="H1481" s="749">
        <v>156835</v>
      </c>
      <c r="I1481" s="749">
        <v>156835</v>
      </c>
      <c r="J1481" s="749" t="s">
        <v>1498</v>
      </c>
      <c r="K1481" s="749" t="s">
        <v>1499</v>
      </c>
      <c r="L1481" s="752">
        <v>1116.5</v>
      </c>
      <c r="M1481" s="752">
        <v>14</v>
      </c>
      <c r="N1481" s="753">
        <v>15631</v>
      </c>
    </row>
    <row r="1482" spans="1:14" ht="14.4" customHeight="1" x14ac:dyDescent="0.3">
      <c r="A1482" s="747" t="s">
        <v>579</v>
      </c>
      <c r="B1482" s="748" t="s">
        <v>580</v>
      </c>
      <c r="C1482" s="749" t="s">
        <v>607</v>
      </c>
      <c r="D1482" s="750" t="s">
        <v>608</v>
      </c>
      <c r="E1482" s="751">
        <v>50113013</v>
      </c>
      <c r="F1482" s="750" t="s">
        <v>1076</v>
      </c>
      <c r="G1482" s="749" t="s">
        <v>628</v>
      </c>
      <c r="H1482" s="749">
        <v>197000</v>
      </c>
      <c r="I1482" s="749">
        <v>97000</v>
      </c>
      <c r="J1482" s="749" t="s">
        <v>1131</v>
      </c>
      <c r="K1482" s="749" t="s">
        <v>1132</v>
      </c>
      <c r="L1482" s="752">
        <v>24.004121338912132</v>
      </c>
      <c r="M1482" s="752">
        <v>478</v>
      </c>
      <c r="N1482" s="753">
        <v>11473.97</v>
      </c>
    </row>
    <row r="1483" spans="1:14" ht="14.4" customHeight="1" x14ac:dyDescent="0.3">
      <c r="A1483" s="747" t="s">
        <v>579</v>
      </c>
      <c r="B1483" s="748" t="s">
        <v>580</v>
      </c>
      <c r="C1483" s="749" t="s">
        <v>607</v>
      </c>
      <c r="D1483" s="750" t="s">
        <v>608</v>
      </c>
      <c r="E1483" s="751">
        <v>50113013</v>
      </c>
      <c r="F1483" s="750" t="s">
        <v>1076</v>
      </c>
      <c r="G1483" s="749" t="s">
        <v>581</v>
      </c>
      <c r="H1483" s="749">
        <v>196370</v>
      </c>
      <c r="I1483" s="749">
        <v>196370</v>
      </c>
      <c r="J1483" s="749" t="s">
        <v>1133</v>
      </c>
      <c r="K1483" s="749" t="s">
        <v>1134</v>
      </c>
      <c r="L1483" s="752">
        <v>517</v>
      </c>
      <c r="M1483" s="752">
        <v>5</v>
      </c>
      <c r="N1483" s="753">
        <v>2585</v>
      </c>
    </row>
    <row r="1484" spans="1:14" ht="14.4" customHeight="1" x14ac:dyDescent="0.3">
      <c r="A1484" s="747" t="s">
        <v>579</v>
      </c>
      <c r="B1484" s="748" t="s">
        <v>580</v>
      </c>
      <c r="C1484" s="749" t="s">
        <v>607</v>
      </c>
      <c r="D1484" s="750" t="s">
        <v>608</v>
      </c>
      <c r="E1484" s="751">
        <v>50113013</v>
      </c>
      <c r="F1484" s="750" t="s">
        <v>1076</v>
      </c>
      <c r="G1484" s="749" t="s">
        <v>617</v>
      </c>
      <c r="H1484" s="749">
        <v>207116</v>
      </c>
      <c r="I1484" s="749">
        <v>207116</v>
      </c>
      <c r="J1484" s="749" t="s">
        <v>1713</v>
      </c>
      <c r="K1484" s="749" t="s">
        <v>1714</v>
      </c>
      <c r="L1484" s="752">
        <v>419.52</v>
      </c>
      <c r="M1484" s="752">
        <v>3</v>
      </c>
      <c r="N1484" s="753">
        <v>1258.56</v>
      </c>
    </row>
    <row r="1485" spans="1:14" ht="14.4" customHeight="1" x14ac:dyDescent="0.3">
      <c r="A1485" s="747" t="s">
        <v>579</v>
      </c>
      <c r="B1485" s="748" t="s">
        <v>580</v>
      </c>
      <c r="C1485" s="749" t="s">
        <v>607</v>
      </c>
      <c r="D1485" s="750" t="s">
        <v>608</v>
      </c>
      <c r="E1485" s="751">
        <v>50113013</v>
      </c>
      <c r="F1485" s="750" t="s">
        <v>1076</v>
      </c>
      <c r="G1485" s="749" t="s">
        <v>628</v>
      </c>
      <c r="H1485" s="749">
        <v>113453</v>
      </c>
      <c r="I1485" s="749">
        <v>113453</v>
      </c>
      <c r="J1485" s="749" t="s">
        <v>1135</v>
      </c>
      <c r="K1485" s="749" t="s">
        <v>1136</v>
      </c>
      <c r="L1485" s="752">
        <v>459.91036184210549</v>
      </c>
      <c r="M1485" s="752">
        <v>60.8</v>
      </c>
      <c r="N1485" s="753">
        <v>27962.550000000014</v>
      </c>
    </row>
    <row r="1486" spans="1:14" ht="14.4" customHeight="1" x14ac:dyDescent="0.3">
      <c r="A1486" s="747" t="s">
        <v>579</v>
      </c>
      <c r="B1486" s="748" t="s">
        <v>580</v>
      </c>
      <c r="C1486" s="749" t="s">
        <v>607</v>
      </c>
      <c r="D1486" s="750" t="s">
        <v>608</v>
      </c>
      <c r="E1486" s="751">
        <v>50113013</v>
      </c>
      <c r="F1486" s="750" t="s">
        <v>1076</v>
      </c>
      <c r="G1486" s="749" t="s">
        <v>581</v>
      </c>
      <c r="H1486" s="749">
        <v>141263</v>
      </c>
      <c r="I1486" s="749">
        <v>141263</v>
      </c>
      <c r="J1486" s="749" t="s">
        <v>1137</v>
      </c>
      <c r="K1486" s="749" t="s">
        <v>1138</v>
      </c>
      <c r="L1486" s="752">
        <v>156.70999999999998</v>
      </c>
      <c r="M1486" s="752">
        <v>10</v>
      </c>
      <c r="N1486" s="753">
        <v>1567.1</v>
      </c>
    </row>
    <row r="1487" spans="1:14" ht="14.4" customHeight="1" x14ac:dyDescent="0.3">
      <c r="A1487" s="747" t="s">
        <v>579</v>
      </c>
      <c r="B1487" s="748" t="s">
        <v>580</v>
      </c>
      <c r="C1487" s="749" t="s">
        <v>607</v>
      </c>
      <c r="D1487" s="750" t="s">
        <v>608</v>
      </c>
      <c r="E1487" s="751">
        <v>50113013</v>
      </c>
      <c r="F1487" s="750" t="s">
        <v>1076</v>
      </c>
      <c r="G1487" s="749" t="s">
        <v>581</v>
      </c>
      <c r="H1487" s="749">
        <v>201030</v>
      </c>
      <c r="I1487" s="749">
        <v>201030</v>
      </c>
      <c r="J1487" s="749" t="s">
        <v>1139</v>
      </c>
      <c r="K1487" s="749" t="s">
        <v>1140</v>
      </c>
      <c r="L1487" s="752">
        <v>26.610000000000003</v>
      </c>
      <c r="M1487" s="752">
        <v>30</v>
      </c>
      <c r="N1487" s="753">
        <v>798.30000000000007</v>
      </c>
    </row>
    <row r="1488" spans="1:14" ht="14.4" customHeight="1" x14ac:dyDescent="0.3">
      <c r="A1488" s="747" t="s">
        <v>579</v>
      </c>
      <c r="B1488" s="748" t="s">
        <v>580</v>
      </c>
      <c r="C1488" s="749" t="s">
        <v>607</v>
      </c>
      <c r="D1488" s="750" t="s">
        <v>608</v>
      </c>
      <c r="E1488" s="751">
        <v>50113013</v>
      </c>
      <c r="F1488" s="750" t="s">
        <v>1076</v>
      </c>
      <c r="G1488" s="749" t="s">
        <v>617</v>
      </c>
      <c r="H1488" s="749">
        <v>106264</v>
      </c>
      <c r="I1488" s="749">
        <v>6264</v>
      </c>
      <c r="J1488" s="749" t="s">
        <v>1141</v>
      </c>
      <c r="K1488" s="749" t="s">
        <v>1142</v>
      </c>
      <c r="L1488" s="752">
        <v>31.88999999999999</v>
      </c>
      <c r="M1488" s="752">
        <v>3</v>
      </c>
      <c r="N1488" s="753">
        <v>95.669999999999973</v>
      </c>
    </row>
    <row r="1489" spans="1:14" ht="14.4" customHeight="1" x14ac:dyDescent="0.3">
      <c r="A1489" s="747" t="s">
        <v>579</v>
      </c>
      <c r="B1489" s="748" t="s">
        <v>580</v>
      </c>
      <c r="C1489" s="749" t="s">
        <v>607</v>
      </c>
      <c r="D1489" s="750" t="s">
        <v>608</v>
      </c>
      <c r="E1489" s="751">
        <v>50113013</v>
      </c>
      <c r="F1489" s="750" t="s">
        <v>1076</v>
      </c>
      <c r="G1489" s="749" t="s">
        <v>617</v>
      </c>
      <c r="H1489" s="749">
        <v>847759</v>
      </c>
      <c r="I1489" s="749">
        <v>142077</v>
      </c>
      <c r="J1489" s="749" t="s">
        <v>1143</v>
      </c>
      <c r="K1489" s="749" t="s">
        <v>1144</v>
      </c>
      <c r="L1489" s="752">
        <v>1479.9197435897433</v>
      </c>
      <c r="M1489" s="752">
        <v>15.600000000000001</v>
      </c>
      <c r="N1489" s="753">
        <v>23086.748</v>
      </c>
    </row>
    <row r="1490" spans="1:14" ht="14.4" customHeight="1" x14ac:dyDescent="0.3">
      <c r="A1490" s="747" t="s">
        <v>579</v>
      </c>
      <c r="B1490" s="748" t="s">
        <v>580</v>
      </c>
      <c r="C1490" s="749" t="s">
        <v>607</v>
      </c>
      <c r="D1490" s="750" t="s">
        <v>608</v>
      </c>
      <c r="E1490" s="751">
        <v>50113013</v>
      </c>
      <c r="F1490" s="750" t="s">
        <v>1076</v>
      </c>
      <c r="G1490" s="749" t="s">
        <v>628</v>
      </c>
      <c r="H1490" s="749">
        <v>126127</v>
      </c>
      <c r="I1490" s="749">
        <v>26127</v>
      </c>
      <c r="J1490" s="749" t="s">
        <v>1145</v>
      </c>
      <c r="K1490" s="749" t="s">
        <v>1146</v>
      </c>
      <c r="L1490" s="752">
        <v>12320.844117647061</v>
      </c>
      <c r="M1490" s="752">
        <v>10.199999999999999</v>
      </c>
      <c r="N1490" s="753">
        <v>125672.61</v>
      </c>
    </row>
    <row r="1491" spans="1:14" ht="14.4" customHeight="1" x14ac:dyDescent="0.3">
      <c r="A1491" s="747" t="s">
        <v>579</v>
      </c>
      <c r="B1491" s="748" t="s">
        <v>580</v>
      </c>
      <c r="C1491" s="749" t="s">
        <v>607</v>
      </c>
      <c r="D1491" s="750" t="s">
        <v>608</v>
      </c>
      <c r="E1491" s="751">
        <v>50113013</v>
      </c>
      <c r="F1491" s="750" t="s">
        <v>1076</v>
      </c>
      <c r="G1491" s="749" t="s">
        <v>617</v>
      </c>
      <c r="H1491" s="749">
        <v>116600</v>
      </c>
      <c r="I1491" s="749">
        <v>16600</v>
      </c>
      <c r="J1491" s="749" t="s">
        <v>1147</v>
      </c>
      <c r="K1491" s="749" t="s">
        <v>1148</v>
      </c>
      <c r="L1491" s="752">
        <v>23.563968456027329</v>
      </c>
      <c r="M1491" s="752">
        <v>645</v>
      </c>
      <c r="N1491" s="753">
        <v>15198.759654137626</v>
      </c>
    </row>
    <row r="1492" spans="1:14" ht="14.4" customHeight="1" x14ac:dyDescent="0.3">
      <c r="A1492" s="747" t="s">
        <v>579</v>
      </c>
      <c r="B1492" s="748" t="s">
        <v>580</v>
      </c>
      <c r="C1492" s="749" t="s">
        <v>607</v>
      </c>
      <c r="D1492" s="750" t="s">
        <v>608</v>
      </c>
      <c r="E1492" s="751">
        <v>50113013</v>
      </c>
      <c r="F1492" s="750" t="s">
        <v>1076</v>
      </c>
      <c r="G1492" s="749" t="s">
        <v>628</v>
      </c>
      <c r="H1492" s="749">
        <v>166269</v>
      </c>
      <c r="I1492" s="749">
        <v>166269</v>
      </c>
      <c r="J1492" s="749" t="s">
        <v>1149</v>
      </c>
      <c r="K1492" s="749" t="s">
        <v>1150</v>
      </c>
      <c r="L1492" s="752">
        <v>53.416666666666664</v>
      </c>
      <c r="M1492" s="752">
        <v>24</v>
      </c>
      <c r="N1492" s="753">
        <v>1282</v>
      </c>
    </row>
    <row r="1493" spans="1:14" ht="14.4" customHeight="1" x14ac:dyDescent="0.3">
      <c r="A1493" s="747" t="s">
        <v>579</v>
      </c>
      <c r="B1493" s="748" t="s">
        <v>580</v>
      </c>
      <c r="C1493" s="749" t="s">
        <v>607</v>
      </c>
      <c r="D1493" s="750" t="s">
        <v>608</v>
      </c>
      <c r="E1493" s="751">
        <v>50113013</v>
      </c>
      <c r="F1493" s="750" t="s">
        <v>1076</v>
      </c>
      <c r="G1493" s="749" t="s">
        <v>628</v>
      </c>
      <c r="H1493" s="749">
        <v>118547</v>
      </c>
      <c r="I1493" s="749">
        <v>18547</v>
      </c>
      <c r="J1493" s="749" t="s">
        <v>1510</v>
      </c>
      <c r="K1493" s="749" t="s">
        <v>1511</v>
      </c>
      <c r="L1493" s="752">
        <v>123.5</v>
      </c>
      <c r="M1493" s="752">
        <v>2</v>
      </c>
      <c r="N1493" s="753">
        <v>247</v>
      </c>
    </row>
    <row r="1494" spans="1:14" ht="14.4" customHeight="1" x14ac:dyDescent="0.3">
      <c r="A1494" s="747" t="s">
        <v>579</v>
      </c>
      <c r="B1494" s="748" t="s">
        <v>580</v>
      </c>
      <c r="C1494" s="749" t="s">
        <v>607</v>
      </c>
      <c r="D1494" s="750" t="s">
        <v>608</v>
      </c>
      <c r="E1494" s="751">
        <v>50113014</v>
      </c>
      <c r="F1494" s="750" t="s">
        <v>1153</v>
      </c>
      <c r="G1494" s="749" t="s">
        <v>628</v>
      </c>
      <c r="H1494" s="749">
        <v>64942</v>
      </c>
      <c r="I1494" s="749">
        <v>64942</v>
      </c>
      <c r="J1494" s="749" t="s">
        <v>1154</v>
      </c>
      <c r="K1494" s="749" t="s">
        <v>1155</v>
      </c>
      <c r="L1494" s="752">
        <v>2113.9600000000005</v>
      </c>
      <c r="M1494" s="752">
        <v>1</v>
      </c>
      <c r="N1494" s="753">
        <v>2113.9600000000005</v>
      </c>
    </row>
    <row r="1495" spans="1:14" ht="14.4" customHeight="1" x14ac:dyDescent="0.3">
      <c r="A1495" s="747" t="s">
        <v>579</v>
      </c>
      <c r="B1495" s="748" t="s">
        <v>580</v>
      </c>
      <c r="C1495" s="749" t="s">
        <v>607</v>
      </c>
      <c r="D1495" s="750" t="s">
        <v>608</v>
      </c>
      <c r="E1495" s="751">
        <v>50113014</v>
      </c>
      <c r="F1495" s="750" t="s">
        <v>1153</v>
      </c>
      <c r="G1495" s="749" t="s">
        <v>628</v>
      </c>
      <c r="H1495" s="749">
        <v>164401</v>
      </c>
      <c r="I1495" s="749">
        <v>164401</v>
      </c>
      <c r="J1495" s="749" t="s">
        <v>1156</v>
      </c>
      <c r="K1495" s="749" t="s">
        <v>1157</v>
      </c>
      <c r="L1495" s="752">
        <v>151.40566037735852</v>
      </c>
      <c r="M1495" s="752">
        <v>10.6</v>
      </c>
      <c r="N1495" s="753">
        <v>1604.9000000000003</v>
      </c>
    </row>
    <row r="1496" spans="1:14" ht="14.4" customHeight="1" x14ac:dyDescent="0.3">
      <c r="A1496" s="747" t="s">
        <v>579</v>
      </c>
      <c r="B1496" s="748" t="s">
        <v>580</v>
      </c>
      <c r="C1496" s="749" t="s">
        <v>607</v>
      </c>
      <c r="D1496" s="750" t="s">
        <v>608</v>
      </c>
      <c r="E1496" s="751">
        <v>50113014</v>
      </c>
      <c r="F1496" s="750" t="s">
        <v>1153</v>
      </c>
      <c r="G1496" s="749" t="s">
        <v>617</v>
      </c>
      <c r="H1496" s="749">
        <v>129428</v>
      </c>
      <c r="I1496" s="749">
        <v>500720</v>
      </c>
      <c r="J1496" s="749" t="s">
        <v>1161</v>
      </c>
      <c r="K1496" s="749" t="s">
        <v>1162</v>
      </c>
      <c r="L1496" s="752">
        <v>4950</v>
      </c>
      <c r="M1496" s="752">
        <v>10</v>
      </c>
      <c r="N1496" s="753">
        <v>49500</v>
      </c>
    </row>
    <row r="1497" spans="1:14" ht="14.4" customHeight="1" x14ac:dyDescent="0.3">
      <c r="A1497" s="747" t="s">
        <v>579</v>
      </c>
      <c r="B1497" s="748" t="s">
        <v>580</v>
      </c>
      <c r="C1497" s="749" t="s">
        <v>607</v>
      </c>
      <c r="D1497" s="750" t="s">
        <v>608</v>
      </c>
      <c r="E1497" s="751">
        <v>50113014</v>
      </c>
      <c r="F1497" s="750" t="s">
        <v>1153</v>
      </c>
      <c r="G1497" s="749" t="s">
        <v>628</v>
      </c>
      <c r="H1497" s="749">
        <v>210001</v>
      </c>
      <c r="I1497" s="749">
        <v>210001</v>
      </c>
      <c r="J1497" s="749" t="s">
        <v>1873</v>
      </c>
      <c r="K1497" s="749" t="s">
        <v>1874</v>
      </c>
      <c r="L1497" s="752">
        <v>10560.43</v>
      </c>
      <c r="M1497" s="752">
        <v>1</v>
      </c>
      <c r="N1497" s="753">
        <v>10560.43</v>
      </c>
    </row>
    <row r="1498" spans="1:14" ht="14.4" customHeight="1" x14ac:dyDescent="0.3">
      <c r="A1498" s="747" t="s">
        <v>579</v>
      </c>
      <c r="B1498" s="748" t="s">
        <v>580</v>
      </c>
      <c r="C1498" s="749" t="s">
        <v>607</v>
      </c>
      <c r="D1498" s="750" t="s">
        <v>608</v>
      </c>
      <c r="E1498" s="751">
        <v>50113014</v>
      </c>
      <c r="F1498" s="750" t="s">
        <v>1153</v>
      </c>
      <c r="G1498" s="749" t="s">
        <v>581</v>
      </c>
      <c r="H1498" s="749">
        <v>205772</v>
      </c>
      <c r="I1498" s="749">
        <v>205772</v>
      </c>
      <c r="J1498" s="749" t="s">
        <v>1875</v>
      </c>
      <c r="K1498" s="749" t="s">
        <v>1876</v>
      </c>
      <c r="L1498" s="752">
        <v>218.9</v>
      </c>
      <c r="M1498" s="752">
        <v>45</v>
      </c>
      <c r="N1498" s="753">
        <v>9850.5</v>
      </c>
    </row>
    <row r="1499" spans="1:14" ht="14.4" customHeight="1" x14ac:dyDescent="0.3">
      <c r="A1499" s="747" t="s">
        <v>579</v>
      </c>
      <c r="B1499" s="748" t="s">
        <v>580</v>
      </c>
      <c r="C1499" s="749" t="s">
        <v>610</v>
      </c>
      <c r="D1499" s="750" t="s">
        <v>611</v>
      </c>
      <c r="E1499" s="751">
        <v>50113001</v>
      </c>
      <c r="F1499" s="750" t="s">
        <v>616</v>
      </c>
      <c r="G1499" s="749" t="s">
        <v>617</v>
      </c>
      <c r="H1499" s="749">
        <v>501710</v>
      </c>
      <c r="I1499" s="749">
        <v>0</v>
      </c>
      <c r="J1499" s="749" t="s">
        <v>1877</v>
      </c>
      <c r="K1499" s="749" t="s">
        <v>1878</v>
      </c>
      <c r="L1499" s="752">
        <v>14850</v>
      </c>
      <c r="M1499" s="752">
        <v>1</v>
      </c>
      <c r="N1499" s="753">
        <v>14850</v>
      </c>
    </row>
    <row r="1500" spans="1:14" ht="14.4" customHeight="1" x14ac:dyDescent="0.3">
      <c r="A1500" s="747" t="s">
        <v>579</v>
      </c>
      <c r="B1500" s="748" t="s">
        <v>580</v>
      </c>
      <c r="C1500" s="749" t="s">
        <v>610</v>
      </c>
      <c r="D1500" s="750" t="s">
        <v>611</v>
      </c>
      <c r="E1500" s="751">
        <v>50113001</v>
      </c>
      <c r="F1500" s="750" t="s">
        <v>616</v>
      </c>
      <c r="G1500" s="749" t="s">
        <v>617</v>
      </c>
      <c r="H1500" s="749">
        <v>47247</v>
      </c>
      <c r="I1500" s="749">
        <v>47247</v>
      </c>
      <c r="J1500" s="749" t="s">
        <v>804</v>
      </c>
      <c r="K1500" s="749" t="s">
        <v>1879</v>
      </c>
      <c r="L1500" s="752">
        <v>287.09998402096124</v>
      </c>
      <c r="M1500" s="752">
        <v>2</v>
      </c>
      <c r="N1500" s="753">
        <v>574.19996804192249</v>
      </c>
    </row>
    <row r="1501" spans="1:14" ht="14.4" customHeight="1" x14ac:dyDescent="0.3">
      <c r="A1501" s="747" t="s">
        <v>579</v>
      </c>
      <c r="B1501" s="748" t="s">
        <v>580</v>
      </c>
      <c r="C1501" s="749" t="s">
        <v>610</v>
      </c>
      <c r="D1501" s="750" t="s">
        <v>611</v>
      </c>
      <c r="E1501" s="751">
        <v>50113001</v>
      </c>
      <c r="F1501" s="750" t="s">
        <v>616</v>
      </c>
      <c r="G1501" s="749" t="s">
        <v>617</v>
      </c>
      <c r="H1501" s="749">
        <v>102439</v>
      </c>
      <c r="I1501" s="749">
        <v>2439</v>
      </c>
      <c r="J1501" s="749" t="s">
        <v>1332</v>
      </c>
      <c r="K1501" s="749" t="s">
        <v>1333</v>
      </c>
      <c r="L1501" s="752">
        <v>282.42396157682037</v>
      </c>
      <c r="M1501" s="752">
        <v>103</v>
      </c>
      <c r="N1501" s="753">
        <v>29089.668042412501</v>
      </c>
    </row>
    <row r="1502" spans="1:14" ht="14.4" customHeight="1" x14ac:dyDescent="0.3">
      <c r="A1502" s="747" t="s">
        <v>579</v>
      </c>
      <c r="B1502" s="748" t="s">
        <v>580</v>
      </c>
      <c r="C1502" s="749" t="s">
        <v>610</v>
      </c>
      <c r="D1502" s="750" t="s">
        <v>611</v>
      </c>
      <c r="E1502" s="751">
        <v>50113001</v>
      </c>
      <c r="F1502" s="750" t="s">
        <v>616</v>
      </c>
      <c r="G1502" s="749" t="s">
        <v>617</v>
      </c>
      <c r="H1502" s="749">
        <v>100502</v>
      </c>
      <c r="I1502" s="749">
        <v>502</v>
      </c>
      <c r="J1502" s="749" t="s">
        <v>899</v>
      </c>
      <c r="K1502" s="749" t="s">
        <v>901</v>
      </c>
      <c r="L1502" s="752">
        <v>238.67999999999998</v>
      </c>
      <c r="M1502" s="752">
        <v>6</v>
      </c>
      <c r="N1502" s="753">
        <v>1432.08</v>
      </c>
    </row>
    <row r="1503" spans="1:14" ht="14.4" customHeight="1" x14ac:dyDescent="0.3">
      <c r="A1503" s="747" t="s">
        <v>579</v>
      </c>
      <c r="B1503" s="748" t="s">
        <v>580</v>
      </c>
      <c r="C1503" s="749" t="s">
        <v>610</v>
      </c>
      <c r="D1503" s="750" t="s">
        <v>611</v>
      </c>
      <c r="E1503" s="751">
        <v>50113001</v>
      </c>
      <c r="F1503" s="750" t="s">
        <v>616</v>
      </c>
      <c r="G1503" s="749" t="s">
        <v>617</v>
      </c>
      <c r="H1503" s="749">
        <v>128176</v>
      </c>
      <c r="I1503" s="749">
        <v>28176</v>
      </c>
      <c r="J1503" s="749" t="s">
        <v>1880</v>
      </c>
      <c r="K1503" s="749" t="s">
        <v>1881</v>
      </c>
      <c r="L1503" s="752">
        <v>6960.6099999999988</v>
      </c>
      <c r="M1503" s="752">
        <v>2</v>
      </c>
      <c r="N1503" s="753">
        <v>13921.219999999998</v>
      </c>
    </row>
    <row r="1504" spans="1:14" ht="14.4" customHeight="1" x14ac:dyDescent="0.3">
      <c r="A1504" s="747" t="s">
        <v>579</v>
      </c>
      <c r="B1504" s="748" t="s">
        <v>580</v>
      </c>
      <c r="C1504" s="749" t="s">
        <v>610</v>
      </c>
      <c r="D1504" s="750" t="s">
        <v>611</v>
      </c>
      <c r="E1504" s="751">
        <v>50113001</v>
      </c>
      <c r="F1504" s="750" t="s">
        <v>616</v>
      </c>
      <c r="G1504" s="749" t="s">
        <v>617</v>
      </c>
      <c r="H1504" s="749">
        <v>128178</v>
      </c>
      <c r="I1504" s="749">
        <v>28178</v>
      </c>
      <c r="J1504" s="749" t="s">
        <v>1880</v>
      </c>
      <c r="K1504" s="749" t="s">
        <v>1882</v>
      </c>
      <c r="L1504" s="752">
        <v>1323.7909090909091</v>
      </c>
      <c r="M1504" s="752">
        <v>11</v>
      </c>
      <c r="N1504" s="753">
        <v>14561.7</v>
      </c>
    </row>
    <row r="1505" spans="1:14" ht="14.4" customHeight="1" x14ac:dyDescent="0.3">
      <c r="A1505" s="747" t="s">
        <v>579</v>
      </c>
      <c r="B1505" s="748" t="s">
        <v>580</v>
      </c>
      <c r="C1505" s="749" t="s">
        <v>613</v>
      </c>
      <c r="D1505" s="750" t="s">
        <v>614</v>
      </c>
      <c r="E1505" s="751">
        <v>50113001</v>
      </c>
      <c r="F1505" s="750" t="s">
        <v>616</v>
      </c>
      <c r="G1505" s="749" t="s">
        <v>617</v>
      </c>
      <c r="H1505" s="749">
        <v>100362</v>
      </c>
      <c r="I1505" s="749">
        <v>362</v>
      </c>
      <c r="J1505" s="749" t="s">
        <v>624</v>
      </c>
      <c r="K1505" s="749" t="s">
        <v>625</v>
      </c>
      <c r="L1505" s="752">
        <v>86.820000000000007</v>
      </c>
      <c r="M1505" s="752">
        <v>2</v>
      </c>
      <c r="N1505" s="753">
        <v>173.64000000000001</v>
      </c>
    </row>
    <row r="1506" spans="1:14" ht="14.4" customHeight="1" x14ac:dyDescent="0.3">
      <c r="A1506" s="747" t="s">
        <v>579</v>
      </c>
      <c r="B1506" s="748" t="s">
        <v>580</v>
      </c>
      <c r="C1506" s="749" t="s">
        <v>613</v>
      </c>
      <c r="D1506" s="750" t="s">
        <v>614</v>
      </c>
      <c r="E1506" s="751">
        <v>50113001</v>
      </c>
      <c r="F1506" s="750" t="s">
        <v>616</v>
      </c>
      <c r="G1506" s="749" t="s">
        <v>617</v>
      </c>
      <c r="H1506" s="749">
        <v>102529</v>
      </c>
      <c r="I1506" s="749">
        <v>2529</v>
      </c>
      <c r="J1506" s="749" t="s">
        <v>1883</v>
      </c>
      <c r="K1506" s="749" t="s">
        <v>1884</v>
      </c>
      <c r="L1506" s="752">
        <v>560.42999999999984</v>
      </c>
      <c r="M1506" s="752">
        <v>1</v>
      </c>
      <c r="N1506" s="753">
        <v>560.42999999999984</v>
      </c>
    </row>
    <row r="1507" spans="1:14" ht="14.4" customHeight="1" x14ac:dyDescent="0.3">
      <c r="A1507" s="747" t="s">
        <v>579</v>
      </c>
      <c r="B1507" s="748" t="s">
        <v>580</v>
      </c>
      <c r="C1507" s="749" t="s">
        <v>613</v>
      </c>
      <c r="D1507" s="750" t="s">
        <v>614</v>
      </c>
      <c r="E1507" s="751">
        <v>50113001</v>
      </c>
      <c r="F1507" s="750" t="s">
        <v>616</v>
      </c>
      <c r="G1507" s="749" t="s">
        <v>617</v>
      </c>
      <c r="H1507" s="749">
        <v>116319</v>
      </c>
      <c r="I1507" s="749">
        <v>16319</v>
      </c>
      <c r="J1507" s="749" t="s">
        <v>676</v>
      </c>
      <c r="K1507" s="749" t="s">
        <v>1725</v>
      </c>
      <c r="L1507" s="752">
        <v>47.91</v>
      </c>
      <c r="M1507" s="752">
        <v>1</v>
      </c>
      <c r="N1507" s="753">
        <v>47.91</v>
      </c>
    </row>
    <row r="1508" spans="1:14" ht="14.4" customHeight="1" x14ac:dyDescent="0.3">
      <c r="A1508" s="747" t="s">
        <v>579</v>
      </c>
      <c r="B1508" s="748" t="s">
        <v>580</v>
      </c>
      <c r="C1508" s="749" t="s">
        <v>613</v>
      </c>
      <c r="D1508" s="750" t="s">
        <v>614</v>
      </c>
      <c r="E1508" s="751">
        <v>50113001</v>
      </c>
      <c r="F1508" s="750" t="s">
        <v>616</v>
      </c>
      <c r="G1508" s="749" t="s">
        <v>617</v>
      </c>
      <c r="H1508" s="749">
        <v>141155</v>
      </c>
      <c r="I1508" s="749">
        <v>41155</v>
      </c>
      <c r="J1508" s="749" t="s">
        <v>1885</v>
      </c>
      <c r="K1508" s="749" t="s">
        <v>1886</v>
      </c>
      <c r="L1508" s="752">
        <v>50.340000000000025</v>
      </c>
      <c r="M1508" s="752">
        <v>1</v>
      </c>
      <c r="N1508" s="753">
        <v>50.340000000000025</v>
      </c>
    </row>
    <row r="1509" spans="1:14" ht="14.4" customHeight="1" x14ac:dyDescent="0.3">
      <c r="A1509" s="747" t="s">
        <v>579</v>
      </c>
      <c r="B1509" s="748" t="s">
        <v>580</v>
      </c>
      <c r="C1509" s="749" t="s">
        <v>613</v>
      </c>
      <c r="D1509" s="750" t="s">
        <v>614</v>
      </c>
      <c r="E1509" s="751">
        <v>50113001</v>
      </c>
      <c r="F1509" s="750" t="s">
        <v>616</v>
      </c>
      <c r="G1509" s="749" t="s">
        <v>617</v>
      </c>
      <c r="H1509" s="749">
        <v>198169</v>
      </c>
      <c r="I1509" s="749">
        <v>98169</v>
      </c>
      <c r="J1509" s="749" t="s">
        <v>1885</v>
      </c>
      <c r="K1509" s="749" t="s">
        <v>1887</v>
      </c>
      <c r="L1509" s="752">
        <v>88.448749999999976</v>
      </c>
      <c r="M1509" s="752">
        <v>48</v>
      </c>
      <c r="N1509" s="753">
        <v>4245.5399999999991</v>
      </c>
    </row>
    <row r="1510" spans="1:14" ht="14.4" customHeight="1" x14ac:dyDescent="0.3">
      <c r="A1510" s="747" t="s">
        <v>579</v>
      </c>
      <c r="B1510" s="748" t="s">
        <v>580</v>
      </c>
      <c r="C1510" s="749" t="s">
        <v>613</v>
      </c>
      <c r="D1510" s="750" t="s">
        <v>614</v>
      </c>
      <c r="E1510" s="751">
        <v>50113001</v>
      </c>
      <c r="F1510" s="750" t="s">
        <v>616</v>
      </c>
      <c r="G1510" s="749" t="s">
        <v>617</v>
      </c>
      <c r="H1510" s="749">
        <v>394227</v>
      </c>
      <c r="I1510" s="749">
        <v>15878</v>
      </c>
      <c r="J1510" s="749" t="s">
        <v>1888</v>
      </c>
      <c r="K1510" s="749" t="s">
        <v>581</v>
      </c>
      <c r="L1510" s="752">
        <v>59.971887675720978</v>
      </c>
      <c r="M1510" s="752">
        <v>1</v>
      </c>
      <c r="N1510" s="753">
        <v>59.971887675720978</v>
      </c>
    </row>
    <row r="1511" spans="1:14" ht="14.4" customHeight="1" x14ac:dyDescent="0.3">
      <c r="A1511" s="747" t="s">
        <v>579</v>
      </c>
      <c r="B1511" s="748" t="s">
        <v>580</v>
      </c>
      <c r="C1511" s="749" t="s">
        <v>613</v>
      </c>
      <c r="D1511" s="750" t="s">
        <v>614</v>
      </c>
      <c r="E1511" s="751">
        <v>50113001</v>
      </c>
      <c r="F1511" s="750" t="s">
        <v>616</v>
      </c>
      <c r="G1511" s="749" t="s">
        <v>617</v>
      </c>
      <c r="H1511" s="749">
        <v>500355</v>
      </c>
      <c r="I1511" s="749">
        <v>15879</v>
      </c>
      <c r="J1511" s="749" t="s">
        <v>740</v>
      </c>
      <c r="K1511" s="749" t="s">
        <v>581</v>
      </c>
      <c r="L1511" s="752">
        <v>97.051992684778654</v>
      </c>
      <c r="M1511" s="752">
        <v>1</v>
      </c>
      <c r="N1511" s="753">
        <v>97.051992684778654</v>
      </c>
    </row>
    <row r="1512" spans="1:14" ht="14.4" customHeight="1" x14ac:dyDescent="0.3">
      <c r="A1512" s="747" t="s">
        <v>579</v>
      </c>
      <c r="B1512" s="748" t="s">
        <v>580</v>
      </c>
      <c r="C1512" s="749" t="s">
        <v>613</v>
      </c>
      <c r="D1512" s="750" t="s">
        <v>614</v>
      </c>
      <c r="E1512" s="751">
        <v>50113001</v>
      </c>
      <c r="F1512" s="750" t="s">
        <v>616</v>
      </c>
      <c r="G1512" s="749" t="s">
        <v>617</v>
      </c>
      <c r="H1512" s="749">
        <v>101681</v>
      </c>
      <c r="I1512" s="749">
        <v>1681</v>
      </c>
      <c r="J1512" s="749" t="s">
        <v>1889</v>
      </c>
      <c r="K1512" s="749" t="s">
        <v>1515</v>
      </c>
      <c r="L1512" s="752">
        <v>626.87999999999988</v>
      </c>
      <c r="M1512" s="752">
        <v>2</v>
      </c>
      <c r="N1512" s="753">
        <v>1253.7599999999998</v>
      </c>
    </row>
    <row r="1513" spans="1:14" ht="14.4" customHeight="1" x14ac:dyDescent="0.3">
      <c r="A1513" s="747" t="s">
        <v>579</v>
      </c>
      <c r="B1513" s="748" t="s">
        <v>580</v>
      </c>
      <c r="C1513" s="749" t="s">
        <v>613</v>
      </c>
      <c r="D1513" s="750" t="s">
        <v>614</v>
      </c>
      <c r="E1513" s="751">
        <v>50113001</v>
      </c>
      <c r="F1513" s="750" t="s">
        <v>616</v>
      </c>
      <c r="G1513" s="749" t="s">
        <v>628</v>
      </c>
      <c r="H1513" s="749">
        <v>100308</v>
      </c>
      <c r="I1513" s="749">
        <v>100308</v>
      </c>
      <c r="J1513" s="749" t="s">
        <v>814</v>
      </c>
      <c r="K1513" s="749" t="s">
        <v>815</v>
      </c>
      <c r="L1513" s="752">
        <v>60.83000000000002</v>
      </c>
      <c r="M1513" s="752">
        <v>2</v>
      </c>
      <c r="N1513" s="753">
        <v>121.66000000000004</v>
      </c>
    </row>
    <row r="1514" spans="1:14" ht="14.4" customHeight="1" x14ac:dyDescent="0.3">
      <c r="A1514" s="747" t="s">
        <v>579</v>
      </c>
      <c r="B1514" s="748" t="s">
        <v>580</v>
      </c>
      <c r="C1514" s="749" t="s">
        <v>613</v>
      </c>
      <c r="D1514" s="750" t="s">
        <v>614</v>
      </c>
      <c r="E1514" s="751">
        <v>50113001</v>
      </c>
      <c r="F1514" s="750" t="s">
        <v>616</v>
      </c>
      <c r="G1514" s="749" t="s">
        <v>628</v>
      </c>
      <c r="H1514" s="749">
        <v>846694</v>
      </c>
      <c r="I1514" s="749">
        <v>100311</v>
      </c>
      <c r="J1514" s="749" t="s">
        <v>817</v>
      </c>
      <c r="K1514" s="749" t="s">
        <v>815</v>
      </c>
      <c r="L1514" s="752">
        <v>99.03000000000003</v>
      </c>
      <c r="M1514" s="752">
        <v>2</v>
      </c>
      <c r="N1514" s="753">
        <v>198.06000000000006</v>
      </c>
    </row>
    <row r="1515" spans="1:14" ht="14.4" customHeight="1" x14ac:dyDescent="0.3">
      <c r="A1515" s="747" t="s">
        <v>579</v>
      </c>
      <c r="B1515" s="748" t="s">
        <v>580</v>
      </c>
      <c r="C1515" s="749" t="s">
        <v>613</v>
      </c>
      <c r="D1515" s="750" t="s">
        <v>614</v>
      </c>
      <c r="E1515" s="751">
        <v>50113001</v>
      </c>
      <c r="F1515" s="750" t="s">
        <v>616</v>
      </c>
      <c r="G1515" s="749" t="s">
        <v>617</v>
      </c>
      <c r="H1515" s="749">
        <v>100858</v>
      </c>
      <c r="I1515" s="749">
        <v>858</v>
      </c>
      <c r="J1515" s="749" t="s">
        <v>820</v>
      </c>
      <c r="K1515" s="749" t="s">
        <v>821</v>
      </c>
      <c r="L1515" s="752">
        <v>29.059999999999995</v>
      </c>
      <c r="M1515" s="752">
        <v>2</v>
      </c>
      <c r="N1515" s="753">
        <v>58.11999999999999</v>
      </c>
    </row>
    <row r="1516" spans="1:14" ht="14.4" customHeight="1" x14ac:dyDescent="0.3">
      <c r="A1516" s="747" t="s">
        <v>579</v>
      </c>
      <c r="B1516" s="748" t="s">
        <v>580</v>
      </c>
      <c r="C1516" s="749" t="s">
        <v>613</v>
      </c>
      <c r="D1516" s="750" t="s">
        <v>614</v>
      </c>
      <c r="E1516" s="751">
        <v>50113001</v>
      </c>
      <c r="F1516" s="750" t="s">
        <v>616</v>
      </c>
      <c r="G1516" s="749" t="s">
        <v>617</v>
      </c>
      <c r="H1516" s="749">
        <v>51366</v>
      </c>
      <c r="I1516" s="749">
        <v>51366</v>
      </c>
      <c r="J1516" s="749" t="s">
        <v>826</v>
      </c>
      <c r="K1516" s="749" t="s">
        <v>827</v>
      </c>
      <c r="L1516" s="752">
        <v>171.59999991430419</v>
      </c>
      <c r="M1516" s="752">
        <v>5</v>
      </c>
      <c r="N1516" s="753">
        <v>857.9999995715209</v>
      </c>
    </row>
    <row r="1517" spans="1:14" ht="14.4" customHeight="1" x14ac:dyDescent="0.3">
      <c r="A1517" s="747" t="s">
        <v>579</v>
      </c>
      <c r="B1517" s="748" t="s">
        <v>580</v>
      </c>
      <c r="C1517" s="749" t="s">
        <v>613</v>
      </c>
      <c r="D1517" s="750" t="s">
        <v>614</v>
      </c>
      <c r="E1517" s="751">
        <v>50113001</v>
      </c>
      <c r="F1517" s="750" t="s">
        <v>616</v>
      </c>
      <c r="G1517" s="749" t="s">
        <v>617</v>
      </c>
      <c r="H1517" s="749">
        <v>394712</v>
      </c>
      <c r="I1517" s="749">
        <v>0</v>
      </c>
      <c r="J1517" s="749" t="s">
        <v>1890</v>
      </c>
      <c r="K1517" s="749" t="s">
        <v>1891</v>
      </c>
      <c r="L1517" s="752">
        <v>23.700602867066802</v>
      </c>
      <c r="M1517" s="752">
        <v>156</v>
      </c>
      <c r="N1517" s="753">
        <v>3697.2940472624214</v>
      </c>
    </row>
    <row r="1518" spans="1:14" ht="14.4" customHeight="1" x14ac:dyDescent="0.3">
      <c r="A1518" s="747" t="s">
        <v>579</v>
      </c>
      <c r="B1518" s="748" t="s">
        <v>580</v>
      </c>
      <c r="C1518" s="749" t="s">
        <v>613</v>
      </c>
      <c r="D1518" s="750" t="s">
        <v>614</v>
      </c>
      <c r="E1518" s="751">
        <v>50113001</v>
      </c>
      <c r="F1518" s="750" t="s">
        <v>616</v>
      </c>
      <c r="G1518" s="749" t="s">
        <v>617</v>
      </c>
      <c r="H1518" s="749">
        <v>930444</v>
      </c>
      <c r="I1518" s="749">
        <v>0</v>
      </c>
      <c r="J1518" s="749" t="s">
        <v>1892</v>
      </c>
      <c r="K1518" s="749" t="s">
        <v>581</v>
      </c>
      <c r="L1518" s="752">
        <v>37.4345</v>
      </c>
      <c r="M1518" s="752">
        <v>12</v>
      </c>
      <c r="N1518" s="753">
        <v>449.214</v>
      </c>
    </row>
    <row r="1519" spans="1:14" ht="14.4" customHeight="1" x14ac:dyDescent="0.3">
      <c r="A1519" s="747" t="s">
        <v>579</v>
      </c>
      <c r="B1519" s="748" t="s">
        <v>580</v>
      </c>
      <c r="C1519" s="749" t="s">
        <v>613</v>
      </c>
      <c r="D1519" s="750" t="s">
        <v>614</v>
      </c>
      <c r="E1519" s="751">
        <v>50113001</v>
      </c>
      <c r="F1519" s="750" t="s">
        <v>616</v>
      </c>
      <c r="G1519" s="749" t="s">
        <v>617</v>
      </c>
      <c r="H1519" s="749">
        <v>921525</v>
      </c>
      <c r="I1519" s="749">
        <v>0</v>
      </c>
      <c r="J1519" s="749" t="s">
        <v>1738</v>
      </c>
      <c r="K1519" s="749" t="s">
        <v>1737</v>
      </c>
      <c r="L1519" s="752">
        <v>407.7054273723906</v>
      </c>
      <c r="M1519" s="752">
        <v>3</v>
      </c>
      <c r="N1519" s="753">
        <v>1223.1162821171717</v>
      </c>
    </row>
    <row r="1520" spans="1:14" ht="14.4" customHeight="1" x14ac:dyDescent="0.3">
      <c r="A1520" s="747" t="s">
        <v>579</v>
      </c>
      <c r="B1520" s="748" t="s">
        <v>580</v>
      </c>
      <c r="C1520" s="749" t="s">
        <v>613</v>
      </c>
      <c r="D1520" s="750" t="s">
        <v>614</v>
      </c>
      <c r="E1520" s="751">
        <v>50113001</v>
      </c>
      <c r="F1520" s="750" t="s">
        <v>616</v>
      </c>
      <c r="G1520" s="749" t="s">
        <v>617</v>
      </c>
      <c r="H1520" s="749">
        <v>394080</v>
      </c>
      <c r="I1520" s="749">
        <v>0</v>
      </c>
      <c r="J1520" s="749" t="s">
        <v>1893</v>
      </c>
      <c r="K1520" s="749" t="s">
        <v>1737</v>
      </c>
      <c r="L1520" s="752">
        <v>485.03024448194691</v>
      </c>
      <c r="M1520" s="752">
        <v>12</v>
      </c>
      <c r="N1520" s="753">
        <v>5820.3629337833627</v>
      </c>
    </row>
    <row r="1521" spans="1:14" ht="14.4" customHeight="1" x14ac:dyDescent="0.3">
      <c r="A1521" s="747" t="s">
        <v>579</v>
      </c>
      <c r="B1521" s="748" t="s">
        <v>580</v>
      </c>
      <c r="C1521" s="749" t="s">
        <v>613</v>
      </c>
      <c r="D1521" s="750" t="s">
        <v>614</v>
      </c>
      <c r="E1521" s="751">
        <v>50113001</v>
      </c>
      <c r="F1521" s="750" t="s">
        <v>616</v>
      </c>
      <c r="G1521" s="749" t="s">
        <v>617</v>
      </c>
      <c r="H1521" s="749">
        <v>900496</v>
      </c>
      <c r="I1521" s="749">
        <v>0</v>
      </c>
      <c r="J1521" s="749" t="s">
        <v>1894</v>
      </c>
      <c r="K1521" s="749" t="s">
        <v>581</v>
      </c>
      <c r="L1521" s="752">
        <v>51.265361420259858</v>
      </c>
      <c r="M1521" s="752">
        <v>3</v>
      </c>
      <c r="N1521" s="753">
        <v>153.79608426077957</v>
      </c>
    </row>
    <row r="1522" spans="1:14" ht="14.4" customHeight="1" x14ac:dyDescent="0.3">
      <c r="A1522" s="747" t="s">
        <v>579</v>
      </c>
      <c r="B1522" s="748" t="s">
        <v>580</v>
      </c>
      <c r="C1522" s="749" t="s">
        <v>613</v>
      </c>
      <c r="D1522" s="750" t="s">
        <v>614</v>
      </c>
      <c r="E1522" s="751">
        <v>50113001</v>
      </c>
      <c r="F1522" s="750" t="s">
        <v>616</v>
      </c>
      <c r="G1522" s="749" t="s">
        <v>617</v>
      </c>
      <c r="H1522" s="749">
        <v>921283</v>
      </c>
      <c r="I1522" s="749">
        <v>0</v>
      </c>
      <c r="J1522" s="749" t="s">
        <v>1895</v>
      </c>
      <c r="K1522" s="749" t="s">
        <v>581</v>
      </c>
      <c r="L1522" s="752">
        <v>108.89790770850075</v>
      </c>
      <c r="M1522" s="752">
        <v>2</v>
      </c>
      <c r="N1522" s="753">
        <v>217.79581541700151</v>
      </c>
    </row>
    <row r="1523" spans="1:14" ht="14.4" customHeight="1" x14ac:dyDescent="0.3">
      <c r="A1523" s="747" t="s">
        <v>579</v>
      </c>
      <c r="B1523" s="748" t="s">
        <v>580</v>
      </c>
      <c r="C1523" s="749" t="s">
        <v>613</v>
      </c>
      <c r="D1523" s="750" t="s">
        <v>614</v>
      </c>
      <c r="E1523" s="751">
        <v>50113001</v>
      </c>
      <c r="F1523" s="750" t="s">
        <v>616</v>
      </c>
      <c r="G1523" s="749" t="s">
        <v>617</v>
      </c>
      <c r="H1523" s="749">
        <v>921241</v>
      </c>
      <c r="I1523" s="749">
        <v>0</v>
      </c>
      <c r="J1523" s="749" t="s">
        <v>1740</v>
      </c>
      <c r="K1523" s="749" t="s">
        <v>581</v>
      </c>
      <c r="L1523" s="752">
        <v>160.30550142356066</v>
      </c>
      <c r="M1523" s="752">
        <v>5</v>
      </c>
      <c r="N1523" s="753">
        <v>801.52750711780322</v>
      </c>
    </row>
    <row r="1524" spans="1:14" ht="14.4" customHeight="1" x14ac:dyDescent="0.3">
      <c r="A1524" s="747" t="s">
        <v>579</v>
      </c>
      <c r="B1524" s="748" t="s">
        <v>580</v>
      </c>
      <c r="C1524" s="749" t="s">
        <v>613</v>
      </c>
      <c r="D1524" s="750" t="s">
        <v>614</v>
      </c>
      <c r="E1524" s="751">
        <v>50113001</v>
      </c>
      <c r="F1524" s="750" t="s">
        <v>616</v>
      </c>
      <c r="G1524" s="749" t="s">
        <v>617</v>
      </c>
      <c r="H1524" s="749">
        <v>500988</v>
      </c>
      <c r="I1524" s="749">
        <v>0</v>
      </c>
      <c r="J1524" s="749" t="s">
        <v>1896</v>
      </c>
      <c r="K1524" s="749" t="s">
        <v>581</v>
      </c>
      <c r="L1524" s="752">
        <v>235.85301108094512</v>
      </c>
      <c r="M1524" s="752">
        <v>1</v>
      </c>
      <c r="N1524" s="753">
        <v>235.85301108094512</v>
      </c>
    </row>
    <row r="1525" spans="1:14" ht="14.4" customHeight="1" x14ac:dyDescent="0.3">
      <c r="A1525" s="747" t="s">
        <v>579</v>
      </c>
      <c r="B1525" s="748" t="s">
        <v>580</v>
      </c>
      <c r="C1525" s="749" t="s">
        <v>613</v>
      </c>
      <c r="D1525" s="750" t="s">
        <v>614</v>
      </c>
      <c r="E1525" s="751">
        <v>50113001</v>
      </c>
      <c r="F1525" s="750" t="s">
        <v>616</v>
      </c>
      <c r="G1525" s="749" t="s">
        <v>617</v>
      </c>
      <c r="H1525" s="749">
        <v>921230</v>
      </c>
      <c r="I1525" s="749">
        <v>0</v>
      </c>
      <c r="J1525" s="749" t="s">
        <v>871</v>
      </c>
      <c r="K1525" s="749" t="s">
        <v>581</v>
      </c>
      <c r="L1525" s="752">
        <v>39.386467813208888</v>
      </c>
      <c r="M1525" s="752">
        <v>5</v>
      </c>
      <c r="N1525" s="753">
        <v>196.93233906604445</v>
      </c>
    </row>
    <row r="1526" spans="1:14" ht="14.4" customHeight="1" x14ac:dyDescent="0.3">
      <c r="A1526" s="747" t="s">
        <v>579</v>
      </c>
      <c r="B1526" s="748" t="s">
        <v>580</v>
      </c>
      <c r="C1526" s="749" t="s">
        <v>613</v>
      </c>
      <c r="D1526" s="750" t="s">
        <v>614</v>
      </c>
      <c r="E1526" s="751">
        <v>50113001</v>
      </c>
      <c r="F1526" s="750" t="s">
        <v>616</v>
      </c>
      <c r="G1526" s="749" t="s">
        <v>617</v>
      </c>
      <c r="H1526" s="749">
        <v>67558</v>
      </c>
      <c r="I1526" s="749">
        <v>67558</v>
      </c>
      <c r="J1526" s="749" t="s">
        <v>889</v>
      </c>
      <c r="K1526" s="749" t="s">
        <v>890</v>
      </c>
      <c r="L1526" s="752">
        <v>27.43517233737963</v>
      </c>
      <c r="M1526" s="752">
        <v>29</v>
      </c>
      <c r="N1526" s="753">
        <v>795.61999778400923</v>
      </c>
    </row>
    <row r="1527" spans="1:14" ht="14.4" customHeight="1" x14ac:dyDescent="0.3">
      <c r="A1527" s="747" t="s">
        <v>579</v>
      </c>
      <c r="B1527" s="748" t="s">
        <v>580</v>
      </c>
      <c r="C1527" s="749" t="s">
        <v>613</v>
      </c>
      <c r="D1527" s="750" t="s">
        <v>614</v>
      </c>
      <c r="E1527" s="751">
        <v>50113001</v>
      </c>
      <c r="F1527" s="750" t="s">
        <v>616</v>
      </c>
      <c r="G1527" s="749" t="s">
        <v>617</v>
      </c>
      <c r="H1527" s="749">
        <v>100498</v>
      </c>
      <c r="I1527" s="749">
        <v>498</v>
      </c>
      <c r="J1527" s="749" t="s">
        <v>894</v>
      </c>
      <c r="K1527" s="749" t="s">
        <v>895</v>
      </c>
      <c r="L1527" s="752">
        <v>96.433333333333351</v>
      </c>
      <c r="M1527" s="752">
        <v>3</v>
      </c>
      <c r="N1527" s="753">
        <v>289.30000000000007</v>
      </c>
    </row>
    <row r="1528" spans="1:14" ht="14.4" customHeight="1" x14ac:dyDescent="0.3">
      <c r="A1528" s="747" t="s">
        <v>579</v>
      </c>
      <c r="B1528" s="748" t="s">
        <v>580</v>
      </c>
      <c r="C1528" s="749" t="s">
        <v>613</v>
      </c>
      <c r="D1528" s="750" t="s">
        <v>614</v>
      </c>
      <c r="E1528" s="751">
        <v>50113001</v>
      </c>
      <c r="F1528" s="750" t="s">
        <v>616</v>
      </c>
      <c r="G1528" s="749" t="s">
        <v>617</v>
      </c>
      <c r="H1528" s="749">
        <v>100502</v>
      </c>
      <c r="I1528" s="749">
        <v>502</v>
      </c>
      <c r="J1528" s="749" t="s">
        <v>899</v>
      </c>
      <c r="K1528" s="749" t="s">
        <v>901</v>
      </c>
      <c r="L1528" s="752">
        <v>238.8</v>
      </c>
      <c r="M1528" s="752">
        <v>2</v>
      </c>
      <c r="N1528" s="753">
        <v>477.6</v>
      </c>
    </row>
    <row r="1529" spans="1:14" ht="14.4" customHeight="1" x14ac:dyDescent="0.3">
      <c r="A1529" s="747" t="s">
        <v>579</v>
      </c>
      <c r="B1529" s="748" t="s">
        <v>580</v>
      </c>
      <c r="C1529" s="749" t="s">
        <v>613</v>
      </c>
      <c r="D1529" s="750" t="s">
        <v>614</v>
      </c>
      <c r="E1529" s="751">
        <v>50113001</v>
      </c>
      <c r="F1529" s="750" t="s">
        <v>616</v>
      </c>
      <c r="G1529" s="749" t="s">
        <v>617</v>
      </c>
      <c r="H1529" s="749">
        <v>102684</v>
      </c>
      <c r="I1529" s="749">
        <v>2684</v>
      </c>
      <c r="J1529" s="749" t="s">
        <v>899</v>
      </c>
      <c r="K1529" s="749" t="s">
        <v>900</v>
      </c>
      <c r="L1529" s="752">
        <v>74.21999999999997</v>
      </c>
      <c r="M1529" s="752">
        <v>4</v>
      </c>
      <c r="N1529" s="753">
        <v>296.87999999999988</v>
      </c>
    </row>
    <row r="1530" spans="1:14" ht="14.4" customHeight="1" x14ac:dyDescent="0.3">
      <c r="A1530" s="747" t="s">
        <v>579</v>
      </c>
      <c r="B1530" s="748" t="s">
        <v>580</v>
      </c>
      <c r="C1530" s="749" t="s">
        <v>613</v>
      </c>
      <c r="D1530" s="750" t="s">
        <v>614</v>
      </c>
      <c r="E1530" s="751">
        <v>50113001</v>
      </c>
      <c r="F1530" s="750" t="s">
        <v>616</v>
      </c>
      <c r="G1530" s="749" t="s">
        <v>617</v>
      </c>
      <c r="H1530" s="749">
        <v>203765</v>
      </c>
      <c r="I1530" s="749">
        <v>203765</v>
      </c>
      <c r="J1530" s="749" t="s">
        <v>1897</v>
      </c>
      <c r="K1530" s="749" t="s">
        <v>1898</v>
      </c>
      <c r="L1530" s="752">
        <v>141.95500000000004</v>
      </c>
      <c r="M1530" s="752">
        <v>2</v>
      </c>
      <c r="N1530" s="753">
        <v>283.91000000000008</v>
      </c>
    </row>
    <row r="1531" spans="1:14" ht="14.4" customHeight="1" thickBot="1" x14ac:dyDescent="0.35">
      <c r="A1531" s="754" t="s">
        <v>579</v>
      </c>
      <c r="B1531" s="755" t="s">
        <v>580</v>
      </c>
      <c r="C1531" s="756" t="s">
        <v>613</v>
      </c>
      <c r="D1531" s="757" t="s">
        <v>614</v>
      </c>
      <c r="E1531" s="758">
        <v>50113001</v>
      </c>
      <c r="F1531" s="757" t="s">
        <v>616</v>
      </c>
      <c r="G1531" s="756" t="s">
        <v>617</v>
      </c>
      <c r="H1531" s="756">
        <v>155911</v>
      </c>
      <c r="I1531" s="756">
        <v>55911</v>
      </c>
      <c r="J1531" s="756" t="s">
        <v>1626</v>
      </c>
      <c r="K1531" s="756" t="s">
        <v>1627</v>
      </c>
      <c r="L1531" s="759">
        <v>35.511250000000004</v>
      </c>
      <c r="M1531" s="759">
        <v>8</v>
      </c>
      <c r="N1531" s="760">
        <v>284.09000000000003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1899</v>
      </c>
      <c r="B5" s="745">
        <v>10992.434018191962</v>
      </c>
      <c r="C5" s="765">
        <v>2.1510161594546044E-2</v>
      </c>
      <c r="D5" s="745">
        <v>500042.03542898881</v>
      </c>
      <c r="E5" s="765">
        <v>0.978489838405454</v>
      </c>
      <c r="F5" s="746">
        <v>511034.46944718075</v>
      </c>
    </row>
    <row r="6" spans="1:6" ht="14.4" customHeight="1" x14ac:dyDescent="0.3">
      <c r="A6" s="776" t="s">
        <v>1900</v>
      </c>
      <c r="B6" s="752">
        <v>11653.870113961217</v>
      </c>
      <c r="C6" s="766">
        <v>1.4398883729653717E-2</v>
      </c>
      <c r="D6" s="752">
        <v>797705.4061166473</v>
      </c>
      <c r="E6" s="766">
        <v>0.9856011162703463</v>
      </c>
      <c r="F6" s="753">
        <v>809359.27623060846</v>
      </c>
    </row>
    <row r="7" spans="1:6" ht="14.4" customHeight="1" x14ac:dyDescent="0.3">
      <c r="A7" s="776" t="s">
        <v>1901</v>
      </c>
      <c r="B7" s="752">
        <v>49105.970775457601</v>
      </c>
      <c r="C7" s="766">
        <v>8.1444530477149613E-2</v>
      </c>
      <c r="D7" s="752">
        <v>553831.64195023628</v>
      </c>
      <c r="E7" s="766">
        <v>0.9185554695228505</v>
      </c>
      <c r="F7" s="753">
        <v>602937.61272569385</v>
      </c>
    </row>
    <row r="8" spans="1:6" ht="14.4" customHeight="1" x14ac:dyDescent="0.3">
      <c r="A8" s="776" t="s">
        <v>1902</v>
      </c>
      <c r="B8" s="752">
        <v>22844.613678266178</v>
      </c>
      <c r="C8" s="766">
        <v>3.4591691475089878E-2</v>
      </c>
      <c r="D8" s="752">
        <v>637562.92073551088</v>
      </c>
      <c r="E8" s="766">
        <v>0.96540830852491011</v>
      </c>
      <c r="F8" s="753">
        <v>660407.53441377706</v>
      </c>
    </row>
    <row r="9" spans="1:6" ht="14.4" customHeight="1" x14ac:dyDescent="0.3">
      <c r="A9" s="776" t="s">
        <v>1903</v>
      </c>
      <c r="B9" s="752"/>
      <c r="C9" s="766">
        <v>0</v>
      </c>
      <c r="D9" s="752">
        <v>319.72000000000008</v>
      </c>
      <c r="E9" s="766">
        <v>1</v>
      </c>
      <c r="F9" s="753">
        <v>319.72000000000008</v>
      </c>
    </row>
    <row r="10" spans="1:6" ht="14.4" customHeight="1" thickBot="1" x14ac:dyDescent="0.35">
      <c r="A10" s="777" t="s">
        <v>1904</v>
      </c>
      <c r="B10" s="768"/>
      <c r="C10" s="769">
        <v>0</v>
      </c>
      <c r="D10" s="768">
        <v>325.87000000000012</v>
      </c>
      <c r="E10" s="769">
        <v>1</v>
      </c>
      <c r="F10" s="770">
        <v>325.87000000000012</v>
      </c>
    </row>
    <row r="11" spans="1:6" ht="14.4" customHeight="1" thickBot="1" x14ac:dyDescent="0.35">
      <c r="A11" s="771" t="s">
        <v>3</v>
      </c>
      <c r="B11" s="772">
        <v>94596.888585876964</v>
      </c>
      <c r="C11" s="773">
        <v>3.6603256680583403E-2</v>
      </c>
      <c r="D11" s="772">
        <v>2489787.5942313839</v>
      </c>
      <c r="E11" s="773">
        <v>0.96339674331941694</v>
      </c>
      <c r="F11" s="774">
        <v>2584384.4828172601</v>
      </c>
    </row>
    <row r="12" spans="1:6" ht="14.4" customHeight="1" thickBot="1" x14ac:dyDescent="0.35"/>
    <row r="13" spans="1:6" ht="14.4" customHeight="1" x14ac:dyDescent="0.3">
      <c r="A13" s="775" t="s">
        <v>1905</v>
      </c>
      <c r="B13" s="745"/>
      <c r="C13" s="765">
        <v>0</v>
      </c>
      <c r="D13" s="745">
        <v>27962.493034334333</v>
      </c>
      <c r="E13" s="765">
        <v>1</v>
      </c>
      <c r="F13" s="746">
        <v>27962.493034334333</v>
      </c>
    </row>
    <row r="14" spans="1:6" ht="14.4" customHeight="1" x14ac:dyDescent="0.3">
      <c r="A14" s="776" t="s">
        <v>1906</v>
      </c>
      <c r="B14" s="752"/>
      <c r="C14" s="766">
        <v>0</v>
      </c>
      <c r="D14" s="752">
        <v>259932.04334200831</v>
      </c>
      <c r="E14" s="766">
        <v>1</v>
      </c>
      <c r="F14" s="753">
        <v>259932.04334200831</v>
      </c>
    </row>
    <row r="15" spans="1:6" ht="14.4" customHeight="1" x14ac:dyDescent="0.3">
      <c r="A15" s="776" t="s">
        <v>1907</v>
      </c>
      <c r="B15" s="752"/>
      <c r="C15" s="766">
        <v>0</v>
      </c>
      <c r="D15" s="752">
        <v>65.38</v>
      </c>
      <c r="E15" s="766">
        <v>1</v>
      </c>
      <c r="F15" s="753">
        <v>65.38</v>
      </c>
    </row>
    <row r="16" spans="1:6" ht="14.4" customHeight="1" x14ac:dyDescent="0.3">
      <c r="A16" s="776" t="s">
        <v>1908</v>
      </c>
      <c r="B16" s="752"/>
      <c r="C16" s="766">
        <v>0</v>
      </c>
      <c r="D16" s="752">
        <v>4152.2994142488787</v>
      </c>
      <c r="E16" s="766">
        <v>1</v>
      </c>
      <c r="F16" s="753">
        <v>4152.2994142488787</v>
      </c>
    </row>
    <row r="17" spans="1:6" ht="14.4" customHeight="1" x14ac:dyDescent="0.3">
      <c r="A17" s="776" t="s">
        <v>1909</v>
      </c>
      <c r="B17" s="752"/>
      <c r="C17" s="766">
        <v>0</v>
      </c>
      <c r="D17" s="752">
        <v>4531.93</v>
      </c>
      <c r="E17" s="766">
        <v>1</v>
      </c>
      <c r="F17" s="753">
        <v>4531.93</v>
      </c>
    </row>
    <row r="18" spans="1:6" ht="14.4" customHeight="1" x14ac:dyDescent="0.3">
      <c r="A18" s="776" t="s">
        <v>1910</v>
      </c>
      <c r="B18" s="752"/>
      <c r="C18" s="766">
        <v>0</v>
      </c>
      <c r="D18" s="752">
        <v>24863.251258079676</v>
      </c>
      <c r="E18" s="766">
        <v>1</v>
      </c>
      <c r="F18" s="753">
        <v>24863.251258079676</v>
      </c>
    </row>
    <row r="19" spans="1:6" ht="14.4" customHeight="1" x14ac:dyDescent="0.3">
      <c r="A19" s="776" t="s">
        <v>1911</v>
      </c>
      <c r="B19" s="752"/>
      <c r="C19" s="766">
        <v>0</v>
      </c>
      <c r="D19" s="752">
        <v>191.07999999999998</v>
      </c>
      <c r="E19" s="766">
        <v>1</v>
      </c>
      <c r="F19" s="753">
        <v>191.07999999999998</v>
      </c>
    </row>
    <row r="20" spans="1:6" ht="14.4" customHeight="1" x14ac:dyDescent="0.3">
      <c r="A20" s="776" t="s">
        <v>1912</v>
      </c>
      <c r="B20" s="752"/>
      <c r="C20" s="766">
        <v>0</v>
      </c>
      <c r="D20" s="752">
        <v>27.630000000000003</v>
      </c>
      <c r="E20" s="766">
        <v>1</v>
      </c>
      <c r="F20" s="753">
        <v>27.630000000000003</v>
      </c>
    </row>
    <row r="21" spans="1:6" ht="14.4" customHeight="1" x14ac:dyDescent="0.3">
      <c r="A21" s="776" t="s">
        <v>1913</v>
      </c>
      <c r="B21" s="752"/>
      <c r="C21" s="766">
        <v>0</v>
      </c>
      <c r="D21" s="752">
        <v>111.26999999999998</v>
      </c>
      <c r="E21" s="766">
        <v>1</v>
      </c>
      <c r="F21" s="753">
        <v>111.26999999999998</v>
      </c>
    </row>
    <row r="22" spans="1:6" ht="14.4" customHeight="1" x14ac:dyDescent="0.3">
      <c r="A22" s="776" t="s">
        <v>1914</v>
      </c>
      <c r="B22" s="752"/>
      <c r="C22" s="766">
        <v>0</v>
      </c>
      <c r="D22" s="752">
        <v>588903.24692819326</v>
      </c>
      <c r="E22" s="766">
        <v>1</v>
      </c>
      <c r="F22" s="753">
        <v>588903.24692819326</v>
      </c>
    </row>
    <row r="23" spans="1:6" ht="14.4" customHeight="1" x14ac:dyDescent="0.3">
      <c r="A23" s="776" t="s">
        <v>1915</v>
      </c>
      <c r="B23" s="752"/>
      <c r="C23" s="766">
        <v>0</v>
      </c>
      <c r="D23" s="752">
        <v>70.04000000000002</v>
      </c>
      <c r="E23" s="766">
        <v>1</v>
      </c>
      <c r="F23" s="753">
        <v>70.04000000000002</v>
      </c>
    </row>
    <row r="24" spans="1:6" ht="14.4" customHeight="1" x14ac:dyDescent="0.3">
      <c r="A24" s="776" t="s">
        <v>1916</v>
      </c>
      <c r="B24" s="752"/>
      <c r="C24" s="766">
        <v>0</v>
      </c>
      <c r="D24" s="752">
        <v>72.95999999999998</v>
      </c>
      <c r="E24" s="766">
        <v>1</v>
      </c>
      <c r="F24" s="753">
        <v>72.95999999999998</v>
      </c>
    </row>
    <row r="25" spans="1:6" ht="14.4" customHeight="1" x14ac:dyDescent="0.3">
      <c r="A25" s="776" t="s">
        <v>1917</v>
      </c>
      <c r="B25" s="752">
        <v>119.2</v>
      </c>
      <c r="C25" s="766">
        <v>0.33310976972948808</v>
      </c>
      <c r="D25" s="752">
        <v>238.64</v>
      </c>
      <c r="E25" s="766">
        <v>0.66689023027051197</v>
      </c>
      <c r="F25" s="753">
        <v>357.84</v>
      </c>
    </row>
    <row r="26" spans="1:6" ht="14.4" customHeight="1" x14ac:dyDescent="0.3">
      <c r="A26" s="776" t="s">
        <v>1918</v>
      </c>
      <c r="B26" s="752"/>
      <c r="C26" s="766">
        <v>0</v>
      </c>
      <c r="D26" s="752">
        <v>4488.45</v>
      </c>
      <c r="E26" s="766">
        <v>1</v>
      </c>
      <c r="F26" s="753">
        <v>4488.45</v>
      </c>
    </row>
    <row r="27" spans="1:6" ht="14.4" customHeight="1" x14ac:dyDescent="0.3">
      <c r="A27" s="776" t="s">
        <v>1919</v>
      </c>
      <c r="B27" s="752">
        <v>98.44</v>
      </c>
      <c r="C27" s="766">
        <v>0.25128270580727502</v>
      </c>
      <c r="D27" s="752">
        <v>293.31</v>
      </c>
      <c r="E27" s="766">
        <v>0.74871729419272492</v>
      </c>
      <c r="F27" s="753">
        <v>391.75</v>
      </c>
    </row>
    <row r="28" spans="1:6" ht="14.4" customHeight="1" x14ac:dyDescent="0.3">
      <c r="A28" s="776" t="s">
        <v>1920</v>
      </c>
      <c r="B28" s="752"/>
      <c r="C28" s="766">
        <v>0</v>
      </c>
      <c r="D28" s="752">
        <v>157.38999999999993</v>
      </c>
      <c r="E28" s="766">
        <v>1</v>
      </c>
      <c r="F28" s="753">
        <v>157.38999999999993</v>
      </c>
    </row>
    <row r="29" spans="1:6" ht="14.4" customHeight="1" x14ac:dyDescent="0.3">
      <c r="A29" s="776" t="s">
        <v>1921</v>
      </c>
      <c r="B29" s="752">
        <v>9305.880000000001</v>
      </c>
      <c r="C29" s="766">
        <v>0.93866710779680718</v>
      </c>
      <c r="D29" s="752">
        <v>608.05000000000007</v>
      </c>
      <c r="E29" s="766">
        <v>6.1332892203192886E-2</v>
      </c>
      <c r="F29" s="753">
        <v>9913.93</v>
      </c>
    </row>
    <row r="30" spans="1:6" ht="14.4" customHeight="1" x14ac:dyDescent="0.3">
      <c r="A30" s="776" t="s">
        <v>1922</v>
      </c>
      <c r="B30" s="752">
        <v>663.3</v>
      </c>
      <c r="C30" s="766">
        <v>0.10041191136866294</v>
      </c>
      <c r="D30" s="752">
        <v>5942.49</v>
      </c>
      <c r="E30" s="766">
        <v>0.89958808863133699</v>
      </c>
      <c r="F30" s="753">
        <v>6605.79</v>
      </c>
    </row>
    <row r="31" spans="1:6" ht="14.4" customHeight="1" x14ac:dyDescent="0.3">
      <c r="A31" s="776" t="s">
        <v>1923</v>
      </c>
      <c r="B31" s="752">
        <v>84.9</v>
      </c>
      <c r="C31" s="766">
        <v>8.96449116841945E-2</v>
      </c>
      <c r="D31" s="752">
        <v>862.16992739409352</v>
      </c>
      <c r="E31" s="766">
        <v>0.91035508831580558</v>
      </c>
      <c r="F31" s="753">
        <v>947.0699273940935</v>
      </c>
    </row>
    <row r="32" spans="1:6" ht="14.4" customHeight="1" x14ac:dyDescent="0.3">
      <c r="A32" s="776" t="s">
        <v>1924</v>
      </c>
      <c r="B32" s="752"/>
      <c r="C32" s="766">
        <v>0</v>
      </c>
      <c r="D32" s="752">
        <v>208.53999999999996</v>
      </c>
      <c r="E32" s="766">
        <v>1</v>
      </c>
      <c r="F32" s="753">
        <v>208.53999999999996</v>
      </c>
    </row>
    <row r="33" spans="1:6" ht="14.4" customHeight="1" x14ac:dyDescent="0.3">
      <c r="A33" s="776" t="s">
        <v>1925</v>
      </c>
      <c r="B33" s="752"/>
      <c r="C33" s="766">
        <v>0</v>
      </c>
      <c r="D33" s="752">
        <v>701.05000000000007</v>
      </c>
      <c r="E33" s="766">
        <v>1</v>
      </c>
      <c r="F33" s="753">
        <v>701.05000000000007</v>
      </c>
    </row>
    <row r="34" spans="1:6" ht="14.4" customHeight="1" x14ac:dyDescent="0.3">
      <c r="A34" s="776" t="s">
        <v>1926</v>
      </c>
      <c r="B34" s="752"/>
      <c r="C34" s="766">
        <v>0</v>
      </c>
      <c r="D34" s="752">
        <v>559.20006946131286</v>
      </c>
      <c r="E34" s="766">
        <v>1</v>
      </c>
      <c r="F34" s="753">
        <v>559.20006946131286</v>
      </c>
    </row>
    <row r="35" spans="1:6" ht="14.4" customHeight="1" x14ac:dyDescent="0.3">
      <c r="A35" s="776" t="s">
        <v>1927</v>
      </c>
      <c r="B35" s="752"/>
      <c r="C35" s="766">
        <v>0</v>
      </c>
      <c r="D35" s="752">
        <v>64.23</v>
      </c>
      <c r="E35" s="766">
        <v>1</v>
      </c>
      <c r="F35" s="753">
        <v>64.23</v>
      </c>
    </row>
    <row r="36" spans="1:6" ht="14.4" customHeight="1" x14ac:dyDescent="0.3">
      <c r="A36" s="776" t="s">
        <v>1928</v>
      </c>
      <c r="B36" s="752"/>
      <c r="C36" s="766">
        <v>0</v>
      </c>
      <c r="D36" s="752">
        <v>187.96000000000004</v>
      </c>
      <c r="E36" s="766">
        <v>1</v>
      </c>
      <c r="F36" s="753">
        <v>187.96000000000004</v>
      </c>
    </row>
    <row r="37" spans="1:6" ht="14.4" customHeight="1" x14ac:dyDescent="0.3">
      <c r="A37" s="776" t="s">
        <v>1929</v>
      </c>
      <c r="B37" s="752"/>
      <c r="C37" s="766">
        <v>0</v>
      </c>
      <c r="D37" s="752">
        <v>123.88000000000002</v>
      </c>
      <c r="E37" s="766">
        <v>1</v>
      </c>
      <c r="F37" s="753">
        <v>123.88000000000002</v>
      </c>
    </row>
    <row r="38" spans="1:6" ht="14.4" customHeight="1" x14ac:dyDescent="0.3">
      <c r="A38" s="776" t="s">
        <v>1930</v>
      </c>
      <c r="B38" s="752">
        <v>130.87077545759425</v>
      </c>
      <c r="C38" s="766">
        <v>0.66448469244931818</v>
      </c>
      <c r="D38" s="752">
        <v>66.080000000000013</v>
      </c>
      <c r="E38" s="766">
        <v>0.33551530755068182</v>
      </c>
      <c r="F38" s="753">
        <v>196.95077545759426</v>
      </c>
    </row>
    <row r="39" spans="1:6" ht="14.4" customHeight="1" x14ac:dyDescent="0.3">
      <c r="A39" s="776" t="s">
        <v>1931</v>
      </c>
      <c r="B39" s="752"/>
      <c r="C39" s="766">
        <v>0</v>
      </c>
      <c r="D39" s="752">
        <v>90.62</v>
      </c>
      <c r="E39" s="766">
        <v>1</v>
      </c>
      <c r="F39" s="753">
        <v>90.62</v>
      </c>
    </row>
    <row r="40" spans="1:6" ht="14.4" customHeight="1" x14ac:dyDescent="0.3">
      <c r="A40" s="776" t="s">
        <v>1932</v>
      </c>
      <c r="B40" s="752"/>
      <c r="C40" s="766">
        <v>0</v>
      </c>
      <c r="D40" s="752">
        <v>89.41</v>
      </c>
      <c r="E40" s="766">
        <v>1</v>
      </c>
      <c r="F40" s="753">
        <v>89.41</v>
      </c>
    </row>
    <row r="41" spans="1:6" ht="14.4" customHeight="1" x14ac:dyDescent="0.3">
      <c r="A41" s="776" t="s">
        <v>1933</v>
      </c>
      <c r="B41" s="752"/>
      <c r="C41" s="766">
        <v>0</v>
      </c>
      <c r="D41" s="752">
        <v>755.9899999999999</v>
      </c>
      <c r="E41" s="766">
        <v>1</v>
      </c>
      <c r="F41" s="753">
        <v>755.9899999999999</v>
      </c>
    </row>
    <row r="42" spans="1:6" ht="14.4" customHeight="1" x14ac:dyDescent="0.3">
      <c r="A42" s="776" t="s">
        <v>1934</v>
      </c>
      <c r="B42" s="752"/>
      <c r="C42" s="766">
        <v>0</v>
      </c>
      <c r="D42" s="752">
        <v>1101.1900000000003</v>
      </c>
      <c r="E42" s="766">
        <v>1</v>
      </c>
      <c r="F42" s="753">
        <v>1101.1900000000003</v>
      </c>
    </row>
    <row r="43" spans="1:6" ht="14.4" customHeight="1" x14ac:dyDescent="0.3">
      <c r="A43" s="776" t="s">
        <v>1935</v>
      </c>
      <c r="B43" s="752"/>
      <c r="C43" s="766">
        <v>0</v>
      </c>
      <c r="D43" s="752">
        <v>216.99999999999991</v>
      </c>
      <c r="E43" s="766">
        <v>1</v>
      </c>
      <c r="F43" s="753">
        <v>216.99999999999991</v>
      </c>
    </row>
    <row r="44" spans="1:6" ht="14.4" customHeight="1" x14ac:dyDescent="0.3">
      <c r="A44" s="776" t="s">
        <v>1936</v>
      </c>
      <c r="B44" s="752">
        <v>64.14</v>
      </c>
      <c r="C44" s="766">
        <v>1</v>
      </c>
      <c r="D44" s="752"/>
      <c r="E44" s="766">
        <v>0</v>
      </c>
      <c r="F44" s="753">
        <v>64.14</v>
      </c>
    </row>
    <row r="45" spans="1:6" ht="14.4" customHeight="1" x14ac:dyDescent="0.3">
      <c r="A45" s="776" t="s">
        <v>1937</v>
      </c>
      <c r="B45" s="752"/>
      <c r="C45" s="766">
        <v>0</v>
      </c>
      <c r="D45" s="752">
        <v>2194.3900000000003</v>
      </c>
      <c r="E45" s="766">
        <v>1</v>
      </c>
      <c r="F45" s="753">
        <v>2194.3900000000003</v>
      </c>
    </row>
    <row r="46" spans="1:6" ht="14.4" customHeight="1" x14ac:dyDescent="0.3">
      <c r="A46" s="776" t="s">
        <v>1938</v>
      </c>
      <c r="B46" s="752"/>
      <c r="C46" s="766">
        <v>0</v>
      </c>
      <c r="D46" s="752">
        <v>76.809999999999988</v>
      </c>
      <c r="E46" s="766">
        <v>1</v>
      </c>
      <c r="F46" s="753">
        <v>76.809999999999988</v>
      </c>
    </row>
    <row r="47" spans="1:6" ht="14.4" customHeight="1" x14ac:dyDescent="0.3">
      <c r="A47" s="776" t="s">
        <v>1939</v>
      </c>
      <c r="B47" s="752"/>
      <c r="C47" s="766">
        <v>0</v>
      </c>
      <c r="D47" s="752">
        <v>450.41778456043448</v>
      </c>
      <c r="E47" s="766">
        <v>1</v>
      </c>
      <c r="F47" s="753">
        <v>450.41778456043448</v>
      </c>
    </row>
    <row r="48" spans="1:6" ht="14.4" customHeight="1" x14ac:dyDescent="0.3">
      <c r="A48" s="776" t="s">
        <v>1940</v>
      </c>
      <c r="B48" s="752"/>
      <c r="C48" s="766">
        <v>0</v>
      </c>
      <c r="D48" s="752">
        <v>747.1</v>
      </c>
      <c r="E48" s="766">
        <v>1</v>
      </c>
      <c r="F48" s="753">
        <v>747.1</v>
      </c>
    </row>
    <row r="49" spans="1:6" ht="14.4" customHeight="1" x14ac:dyDescent="0.3">
      <c r="A49" s="776" t="s">
        <v>1941</v>
      </c>
      <c r="B49" s="752"/>
      <c r="C49" s="766">
        <v>0</v>
      </c>
      <c r="D49" s="752">
        <v>224.06</v>
      </c>
      <c r="E49" s="766">
        <v>1</v>
      </c>
      <c r="F49" s="753">
        <v>224.06</v>
      </c>
    </row>
    <row r="50" spans="1:6" ht="14.4" customHeight="1" x14ac:dyDescent="0.3">
      <c r="A50" s="776" t="s">
        <v>1942</v>
      </c>
      <c r="B50" s="752"/>
      <c r="C50" s="766">
        <v>0</v>
      </c>
      <c r="D50" s="752">
        <v>49.82</v>
      </c>
      <c r="E50" s="766">
        <v>1</v>
      </c>
      <c r="F50" s="753">
        <v>49.82</v>
      </c>
    </row>
    <row r="51" spans="1:6" ht="14.4" customHeight="1" x14ac:dyDescent="0.3">
      <c r="A51" s="776" t="s">
        <v>1943</v>
      </c>
      <c r="B51" s="752">
        <v>373.4</v>
      </c>
      <c r="C51" s="766">
        <v>0.45556030012810345</v>
      </c>
      <c r="D51" s="752">
        <v>446.25</v>
      </c>
      <c r="E51" s="766">
        <v>0.54443969987189655</v>
      </c>
      <c r="F51" s="753">
        <v>819.65</v>
      </c>
    </row>
    <row r="52" spans="1:6" ht="14.4" customHeight="1" x14ac:dyDescent="0.3">
      <c r="A52" s="776" t="s">
        <v>1944</v>
      </c>
      <c r="B52" s="752"/>
      <c r="C52" s="766">
        <v>0</v>
      </c>
      <c r="D52" s="752">
        <v>58.59999999999998</v>
      </c>
      <c r="E52" s="766">
        <v>1</v>
      </c>
      <c r="F52" s="753">
        <v>58.59999999999998</v>
      </c>
    </row>
    <row r="53" spans="1:6" ht="14.4" customHeight="1" x14ac:dyDescent="0.3">
      <c r="A53" s="776" t="s">
        <v>1945</v>
      </c>
      <c r="B53" s="752"/>
      <c r="C53" s="766">
        <v>0</v>
      </c>
      <c r="D53" s="752">
        <v>213.47</v>
      </c>
      <c r="E53" s="766">
        <v>1</v>
      </c>
      <c r="F53" s="753">
        <v>213.47</v>
      </c>
    </row>
    <row r="54" spans="1:6" ht="14.4" customHeight="1" x14ac:dyDescent="0.3">
      <c r="A54" s="776" t="s">
        <v>1946</v>
      </c>
      <c r="B54" s="752"/>
      <c r="C54" s="766">
        <v>0</v>
      </c>
      <c r="D54" s="752">
        <v>63.689999999999991</v>
      </c>
      <c r="E54" s="766">
        <v>1</v>
      </c>
      <c r="F54" s="753">
        <v>63.689999999999991</v>
      </c>
    </row>
    <row r="55" spans="1:6" ht="14.4" customHeight="1" x14ac:dyDescent="0.3">
      <c r="A55" s="776" t="s">
        <v>1947</v>
      </c>
      <c r="B55" s="752"/>
      <c r="C55" s="766">
        <v>0</v>
      </c>
      <c r="D55" s="752">
        <v>272.16000000000003</v>
      </c>
      <c r="E55" s="766">
        <v>1</v>
      </c>
      <c r="F55" s="753">
        <v>272.16000000000003</v>
      </c>
    </row>
    <row r="56" spans="1:6" ht="14.4" customHeight="1" x14ac:dyDescent="0.3">
      <c r="A56" s="776" t="s">
        <v>1948</v>
      </c>
      <c r="B56" s="752"/>
      <c r="C56" s="766">
        <v>0</v>
      </c>
      <c r="D56" s="752">
        <v>991.61008368741477</v>
      </c>
      <c r="E56" s="766">
        <v>1</v>
      </c>
      <c r="F56" s="753">
        <v>991.61008368741477</v>
      </c>
    </row>
    <row r="57" spans="1:6" ht="14.4" customHeight="1" x14ac:dyDescent="0.3">
      <c r="A57" s="776" t="s">
        <v>1949</v>
      </c>
      <c r="B57" s="752">
        <v>328.40000000000003</v>
      </c>
      <c r="C57" s="766">
        <v>0.16158236567604806</v>
      </c>
      <c r="D57" s="752">
        <v>1703.9999999999998</v>
      </c>
      <c r="E57" s="766">
        <v>0.83841763432395189</v>
      </c>
      <c r="F57" s="753">
        <v>2032.3999999999999</v>
      </c>
    </row>
    <row r="58" spans="1:6" ht="14.4" customHeight="1" x14ac:dyDescent="0.3">
      <c r="A58" s="776" t="s">
        <v>1950</v>
      </c>
      <c r="B58" s="752"/>
      <c r="C58" s="766">
        <v>0</v>
      </c>
      <c r="D58" s="752">
        <v>160.49000000000004</v>
      </c>
      <c r="E58" s="766">
        <v>1</v>
      </c>
      <c r="F58" s="753">
        <v>160.49000000000004</v>
      </c>
    </row>
    <row r="59" spans="1:6" ht="14.4" customHeight="1" x14ac:dyDescent="0.3">
      <c r="A59" s="776" t="s">
        <v>1951</v>
      </c>
      <c r="B59" s="752"/>
      <c r="C59" s="766">
        <v>0</v>
      </c>
      <c r="D59" s="752">
        <v>702.81999999999982</v>
      </c>
      <c r="E59" s="766">
        <v>1</v>
      </c>
      <c r="F59" s="753">
        <v>702.81999999999982</v>
      </c>
    </row>
    <row r="60" spans="1:6" ht="14.4" customHeight="1" x14ac:dyDescent="0.3">
      <c r="A60" s="776" t="s">
        <v>1952</v>
      </c>
      <c r="B60" s="752"/>
      <c r="C60" s="766">
        <v>0</v>
      </c>
      <c r="D60" s="752">
        <v>444.91999999999996</v>
      </c>
      <c r="E60" s="766">
        <v>1</v>
      </c>
      <c r="F60" s="753">
        <v>444.91999999999996</v>
      </c>
    </row>
    <row r="61" spans="1:6" ht="14.4" customHeight="1" x14ac:dyDescent="0.3">
      <c r="A61" s="776" t="s">
        <v>1953</v>
      </c>
      <c r="B61" s="752">
        <v>584.13</v>
      </c>
      <c r="C61" s="766">
        <v>1</v>
      </c>
      <c r="D61" s="752"/>
      <c r="E61" s="766">
        <v>0</v>
      </c>
      <c r="F61" s="753">
        <v>584.13</v>
      </c>
    </row>
    <row r="62" spans="1:6" ht="14.4" customHeight="1" x14ac:dyDescent="0.3">
      <c r="A62" s="776" t="s">
        <v>1954</v>
      </c>
      <c r="B62" s="752"/>
      <c r="C62" s="766">
        <v>0</v>
      </c>
      <c r="D62" s="752">
        <v>147125</v>
      </c>
      <c r="E62" s="766">
        <v>1</v>
      </c>
      <c r="F62" s="753">
        <v>147125</v>
      </c>
    </row>
    <row r="63" spans="1:6" ht="14.4" customHeight="1" x14ac:dyDescent="0.3">
      <c r="A63" s="776" t="s">
        <v>1955</v>
      </c>
      <c r="B63" s="752"/>
      <c r="C63" s="766">
        <v>0</v>
      </c>
      <c r="D63" s="752">
        <v>12166.570000000003</v>
      </c>
      <c r="E63" s="766">
        <v>1</v>
      </c>
      <c r="F63" s="753">
        <v>12166.570000000003</v>
      </c>
    </row>
    <row r="64" spans="1:6" ht="14.4" customHeight="1" x14ac:dyDescent="0.3">
      <c r="A64" s="776" t="s">
        <v>1956</v>
      </c>
      <c r="B64" s="752"/>
      <c r="C64" s="766">
        <v>0</v>
      </c>
      <c r="D64" s="752">
        <v>2102.1999987177319</v>
      </c>
      <c r="E64" s="766">
        <v>1</v>
      </c>
      <c r="F64" s="753">
        <v>2102.1999987177319</v>
      </c>
    </row>
    <row r="65" spans="1:6" ht="14.4" customHeight="1" x14ac:dyDescent="0.3">
      <c r="A65" s="776" t="s">
        <v>1957</v>
      </c>
      <c r="B65" s="752"/>
      <c r="C65" s="766">
        <v>0</v>
      </c>
      <c r="D65" s="752">
        <v>707409.604988646</v>
      </c>
      <c r="E65" s="766">
        <v>1</v>
      </c>
      <c r="F65" s="753">
        <v>707409.604988646</v>
      </c>
    </row>
    <row r="66" spans="1:6" ht="14.4" customHeight="1" x14ac:dyDescent="0.3">
      <c r="A66" s="776" t="s">
        <v>1958</v>
      </c>
      <c r="B66" s="752"/>
      <c r="C66" s="766">
        <v>0</v>
      </c>
      <c r="D66" s="752">
        <v>8605.8784085181869</v>
      </c>
      <c r="E66" s="766">
        <v>1</v>
      </c>
      <c r="F66" s="753">
        <v>8605.8784085181869</v>
      </c>
    </row>
    <row r="67" spans="1:6" ht="14.4" customHeight="1" x14ac:dyDescent="0.3">
      <c r="A67" s="776" t="s">
        <v>1959</v>
      </c>
      <c r="B67" s="752">
        <v>10656.279999999999</v>
      </c>
      <c r="C67" s="766">
        <v>6.3223729824381944E-2</v>
      </c>
      <c r="D67" s="752">
        <v>157892.46000000002</v>
      </c>
      <c r="E67" s="766">
        <v>0.93677627017561804</v>
      </c>
      <c r="F67" s="753">
        <v>168548.74000000002</v>
      </c>
    </row>
    <row r="68" spans="1:6" ht="14.4" customHeight="1" x14ac:dyDescent="0.3">
      <c r="A68" s="776" t="s">
        <v>1960</v>
      </c>
      <c r="B68" s="752">
        <v>634.75001819196245</v>
      </c>
      <c r="C68" s="766">
        <v>0.63143497309616614</v>
      </c>
      <c r="D68" s="752">
        <v>370.50000000000011</v>
      </c>
      <c r="E68" s="766">
        <v>0.3685650269038338</v>
      </c>
      <c r="F68" s="753">
        <v>1005.2500181919626</v>
      </c>
    </row>
    <row r="69" spans="1:6" ht="14.4" customHeight="1" x14ac:dyDescent="0.3">
      <c r="A69" s="776" t="s">
        <v>1961</v>
      </c>
      <c r="B69" s="752">
        <v>4104.6940000000004</v>
      </c>
      <c r="C69" s="766">
        <v>1</v>
      </c>
      <c r="D69" s="752"/>
      <c r="E69" s="766">
        <v>0</v>
      </c>
      <c r="F69" s="753">
        <v>4104.6940000000004</v>
      </c>
    </row>
    <row r="70" spans="1:6" ht="14.4" customHeight="1" x14ac:dyDescent="0.3">
      <c r="A70" s="776" t="s">
        <v>1962</v>
      </c>
      <c r="B70" s="752">
        <v>20097</v>
      </c>
      <c r="C70" s="766">
        <v>0.15788260548014554</v>
      </c>
      <c r="D70" s="752">
        <v>107193.78</v>
      </c>
      <c r="E70" s="766">
        <v>0.84211739451985446</v>
      </c>
      <c r="F70" s="753">
        <v>127290.78</v>
      </c>
    </row>
    <row r="71" spans="1:6" ht="14.4" customHeight="1" x14ac:dyDescent="0.3">
      <c r="A71" s="776" t="s">
        <v>1963</v>
      </c>
      <c r="B71" s="752"/>
      <c r="C71" s="766">
        <v>0</v>
      </c>
      <c r="D71" s="752">
        <v>3710.12</v>
      </c>
      <c r="E71" s="766">
        <v>1</v>
      </c>
      <c r="F71" s="753">
        <v>3710.12</v>
      </c>
    </row>
    <row r="72" spans="1:6" ht="14.4" customHeight="1" x14ac:dyDescent="0.3">
      <c r="A72" s="776" t="s">
        <v>1964</v>
      </c>
      <c r="B72" s="752"/>
      <c r="C72" s="766">
        <v>0</v>
      </c>
      <c r="D72" s="752">
        <v>156.68</v>
      </c>
      <c r="E72" s="766">
        <v>1</v>
      </c>
      <c r="F72" s="753">
        <v>156.68</v>
      </c>
    </row>
    <row r="73" spans="1:6" ht="14.4" customHeight="1" x14ac:dyDescent="0.3">
      <c r="A73" s="776" t="s">
        <v>1965</v>
      </c>
      <c r="B73" s="752"/>
      <c r="C73" s="766">
        <v>0</v>
      </c>
      <c r="D73" s="752">
        <v>12619.31</v>
      </c>
      <c r="E73" s="766">
        <v>1</v>
      </c>
      <c r="F73" s="753">
        <v>12619.31</v>
      </c>
    </row>
    <row r="74" spans="1:6" ht="14.4" customHeight="1" x14ac:dyDescent="0.3">
      <c r="A74" s="776" t="s">
        <v>1966</v>
      </c>
      <c r="B74" s="752"/>
      <c r="C74" s="766">
        <v>0</v>
      </c>
      <c r="D74" s="752">
        <v>12030.849000000002</v>
      </c>
      <c r="E74" s="766">
        <v>1</v>
      </c>
      <c r="F74" s="753">
        <v>12030.849000000002</v>
      </c>
    </row>
    <row r="75" spans="1:6" ht="14.4" customHeight="1" x14ac:dyDescent="0.3">
      <c r="A75" s="776" t="s">
        <v>1967</v>
      </c>
      <c r="B75" s="752"/>
      <c r="C75" s="766">
        <v>0</v>
      </c>
      <c r="D75" s="752">
        <v>21096.480420198441</v>
      </c>
      <c r="E75" s="766">
        <v>1</v>
      </c>
      <c r="F75" s="753">
        <v>21096.480420198441</v>
      </c>
    </row>
    <row r="76" spans="1:6" ht="14.4" customHeight="1" x14ac:dyDescent="0.3">
      <c r="A76" s="776" t="s">
        <v>1968</v>
      </c>
      <c r="B76" s="752">
        <v>5170</v>
      </c>
      <c r="C76" s="766">
        <v>1</v>
      </c>
      <c r="D76" s="752"/>
      <c r="E76" s="766">
        <v>0</v>
      </c>
      <c r="F76" s="753">
        <v>5170</v>
      </c>
    </row>
    <row r="77" spans="1:6" ht="14.4" customHeight="1" x14ac:dyDescent="0.3">
      <c r="A77" s="776" t="s">
        <v>1969</v>
      </c>
      <c r="B77" s="752"/>
      <c r="C77" s="766">
        <v>0</v>
      </c>
      <c r="D77" s="752">
        <v>8624.7000000000007</v>
      </c>
      <c r="E77" s="766">
        <v>1</v>
      </c>
      <c r="F77" s="753">
        <v>8624.7000000000007</v>
      </c>
    </row>
    <row r="78" spans="1:6" ht="14.4" customHeight="1" x14ac:dyDescent="0.3">
      <c r="A78" s="776" t="s">
        <v>1970</v>
      </c>
      <c r="B78" s="752">
        <v>1341.9749999999999</v>
      </c>
      <c r="C78" s="766">
        <v>1.9469897391149852E-2</v>
      </c>
      <c r="D78" s="752">
        <v>67583.657890597664</v>
      </c>
      <c r="E78" s="766">
        <v>0.9805301026088501</v>
      </c>
      <c r="F78" s="753">
        <v>68925.63289059767</v>
      </c>
    </row>
    <row r="79" spans="1:6" ht="14.4" customHeight="1" x14ac:dyDescent="0.3">
      <c r="A79" s="776" t="s">
        <v>1971</v>
      </c>
      <c r="B79" s="752"/>
      <c r="C79" s="766">
        <v>0</v>
      </c>
      <c r="D79" s="752">
        <v>13751.151999999998</v>
      </c>
      <c r="E79" s="766">
        <v>1</v>
      </c>
      <c r="F79" s="753">
        <v>13751.151999999998</v>
      </c>
    </row>
    <row r="80" spans="1:6" ht="14.4" customHeight="1" x14ac:dyDescent="0.3">
      <c r="A80" s="776" t="s">
        <v>1972</v>
      </c>
      <c r="B80" s="752"/>
      <c r="C80" s="766">
        <v>0</v>
      </c>
      <c r="D80" s="752">
        <v>18963.299999999996</v>
      </c>
      <c r="E80" s="766">
        <v>1</v>
      </c>
      <c r="F80" s="753">
        <v>18963.299999999996</v>
      </c>
    </row>
    <row r="81" spans="1:6" ht="14.4" customHeight="1" x14ac:dyDescent="0.3">
      <c r="A81" s="776" t="s">
        <v>1973</v>
      </c>
      <c r="B81" s="752">
        <v>12317.8</v>
      </c>
      <c r="C81" s="766">
        <v>1</v>
      </c>
      <c r="D81" s="752"/>
      <c r="E81" s="766">
        <v>0</v>
      </c>
      <c r="F81" s="753">
        <v>12317.8</v>
      </c>
    </row>
    <row r="82" spans="1:6" ht="14.4" customHeight="1" x14ac:dyDescent="0.3">
      <c r="A82" s="776" t="s">
        <v>1974</v>
      </c>
      <c r="B82" s="752">
        <v>10560.43</v>
      </c>
      <c r="C82" s="766">
        <v>1</v>
      </c>
      <c r="D82" s="752"/>
      <c r="E82" s="766">
        <v>0</v>
      </c>
      <c r="F82" s="753">
        <v>10560.43</v>
      </c>
    </row>
    <row r="83" spans="1:6" ht="14.4" customHeight="1" x14ac:dyDescent="0.3">
      <c r="A83" s="776" t="s">
        <v>1975</v>
      </c>
      <c r="B83" s="752"/>
      <c r="C83" s="766">
        <v>0</v>
      </c>
      <c r="D83" s="752">
        <v>950.75000000000023</v>
      </c>
      <c r="E83" s="766">
        <v>1</v>
      </c>
      <c r="F83" s="753">
        <v>950.75000000000023</v>
      </c>
    </row>
    <row r="84" spans="1:6" ht="14.4" customHeight="1" x14ac:dyDescent="0.3">
      <c r="A84" s="776" t="s">
        <v>1976</v>
      </c>
      <c r="B84" s="752"/>
      <c r="C84" s="766">
        <v>0</v>
      </c>
      <c r="D84" s="752">
        <v>369.7299999999999</v>
      </c>
      <c r="E84" s="766">
        <v>1</v>
      </c>
      <c r="F84" s="753">
        <v>369.7299999999999</v>
      </c>
    </row>
    <row r="85" spans="1:6" ht="14.4" customHeight="1" x14ac:dyDescent="0.3">
      <c r="A85" s="776" t="s">
        <v>1977</v>
      </c>
      <c r="B85" s="752">
        <v>597.11011396121637</v>
      </c>
      <c r="C85" s="766">
        <v>0.56527382757301137</v>
      </c>
      <c r="D85" s="752">
        <v>459.21000000000004</v>
      </c>
      <c r="E85" s="766">
        <v>0.43472617242698858</v>
      </c>
      <c r="F85" s="753">
        <v>1056.3201139612165</v>
      </c>
    </row>
    <row r="86" spans="1:6" ht="14.4" customHeight="1" x14ac:dyDescent="0.3">
      <c r="A86" s="776" t="s">
        <v>1978</v>
      </c>
      <c r="B86" s="752">
        <v>4537.5686782661815</v>
      </c>
      <c r="C86" s="766">
        <v>0.69623991691434661</v>
      </c>
      <c r="D86" s="752">
        <v>1979.68</v>
      </c>
      <c r="E86" s="766">
        <v>0.30376008308565339</v>
      </c>
      <c r="F86" s="753">
        <v>6517.2486782661817</v>
      </c>
    </row>
    <row r="87" spans="1:6" ht="14.4" customHeight="1" x14ac:dyDescent="0.3">
      <c r="A87" s="776" t="s">
        <v>1979</v>
      </c>
      <c r="B87" s="752">
        <v>10034.030000000001</v>
      </c>
      <c r="C87" s="766">
        <v>1</v>
      </c>
      <c r="D87" s="752"/>
      <c r="E87" s="766">
        <v>0</v>
      </c>
      <c r="F87" s="753">
        <v>10034.030000000001</v>
      </c>
    </row>
    <row r="88" spans="1:6" ht="14.4" customHeight="1" x14ac:dyDescent="0.3">
      <c r="A88" s="776" t="s">
        <v>1980</v>
      </c>
      <c r="B88" s="752"/>
      <c r="C88" s="766">
        <v>0</v>
      </c>
      <c r="D88" s="752">
        <v>92999.972875379273</v>
      </c>
      <c r="E88" s="766">
        <v>1</v>
      </c>
      <c r="F88" s="753">
        <v>92999.972875379273</v>
      </c>
    </row>
    <row r="89" spans="1:6" ht="14.4" customHeight="1" x14ac:dyDescent="0.3">
      <c r="A89" s="776" t="s">
        <v>1981</v>
      </c>
      <c r="B89" s="752"/>
      <c r="C89" s="766">
        <v>0</v>
      </c>
      <c r="D89" s="752">
        <v>31538.099999999995</v>
      </c>
      <c r="E89" s="766">
        <v>1</v>
      </c>
      <c r="F89" s="753">
        <v>31538.099999999995</v>
      </c>
    </row>
    <row r="90" spans="1:6" ht="14.4" customHeight="1" x14ac:dyDescent="0.3">
      <c r="A90" s="776" t="s">
        <v>1982</v>
      </c>
      <c r="B90" s="752"/>
      <c r="C90" s="766">
        <v>0</v>
      </c>
      <c r="D90" s="752">
        <v>1563.8300000000004</v>
      </c>
      <c r="E90" s="766">
        <v>1</v>
      </c>
      <c r="F90" s="753">
        <v>1563.8300000000004</v>
      </c>
    </row>
    <row r="91" spans="1:6" ht="14.4" customHeight="1" x14ac:dyDescent="0.3">
      <c r="A91" s="776" t="s">
        <v>1983</v>
      </c>
      <c r="B91" s="752"/>
      <c r="C91" s="766">
        <v>0</v>
      </c>
      <c r="D91" s="752">
        <v>104.78</v>
      </c>
      <c r="E91" s="766">
        <v>1</v>
      </c>
      <c r="F91" s="753">
        <v>104.78</v>
      </c>
    </row>
    <row r="92" spans="1:6" ht="14.4" customHeight="1" x14ac:dyDescent="0.3">
      <c r="A92" s="776" t="s">
        <v>1984</v>
      </c>
      <c r="B92" s="752"/>
      <c r="C92" s="766">
        <v>0</v>
      </c>
      <c r="D92" s="752">
        <v>322.49</v>
      </c>
      <c r="E92" s="766">
        <v>1</v>
      </c>
      <c r="F92" s="753">
        <v>322.49</v>
      </c>
    </row>
    <row r="93" spans="1:6" ht="14.4" customHeight="1" x14ac:dyDescent="0.3">
      <c r="A93" s="776" t="s">
        <v>1985</v>
      </c>
      <c r="B93" s="752"/>
      <c r="C93" s="766">
        <v>0</v>
      </c>
      <c r="D93" s="752">
        <v>1316.6400000000003</v>
      </c>
      <c r="E93" s="766">
        <v>1</v>
      </c>
      <c r="F93" s="753">
        <v>1316.6400000000003</v>
      </c>
    </row>
    <row r="94" spans="1:6" ht="14.4" customHeight="1" x14ac:dyDescent="0.3">
      <c r="A94" s="776" t="s">
        <v>1986</v>
      </c>
      <c r="B94" s="752"/>
      <c r="C94" s="766">
        <v>0</v>
      </c>
      <c r="D94" s="752">
        <v>335.38</v>
      </c>
      <c r="E94" s="766">
        <v>1</v>
      </c>
      <c r="F94" s="753">
        <v>335.38</v>
      </c>
    </row>
    <row r="95" spans="1:6" ht="14.4" customHeight="1" x14ac:dyDescent="0.3">
      <c r="A95" s="776" t="s">
        <v>1987</v>
      </c>
      <c r="B95" s="752"/>
      <c r="C95" s="766">
        <v>0</v>
      </c>
      <c r="D95" s="752">
        <v>251.78</v>
      </c>
      <c r="E95" s="766">
        <v>1</v>
      </c>
      <c r="F95" s="753">
        <v>251.78</v>
      </c>
    </row>
    <row r="96" spans="1:6" ht="14.4" customHeight="1" x14ac:dyDescent="0.3">
      <c r="A96" s="776" t="s">
        <v>1988</v>
      </c>
      <c r="B96" s="752"/>
      <c r="C96" s="766">
        <v>0</v>
      </c>
      <c r="D96" s="752">
        <v>389.86</v>
      </c>
      <c r="E96" s="766">
        <v>1</v>
      </c>
      <c r="F96" s="753">
        <v>389.86</v>
      </c>
    </row>
    <row r="97" spans="1:6" ht="14.4" customHeight="1" x14ac:dyDescent="0.3">
      <c r="A97" s="776" t="s">
        <v>1989</v>
      </c>
      <c r="B97" s="752">
        <v>229.02000000000004</v>
      </c>
      <c r="C97" s="766">
        <v>0.33311030951826853</v>
      </c>
      <c r="D97" s="752">
        <v>458.50000000000011</v>
      </c>
      <c r="E97" s="766">
        <v>0.66688969048173141</v>
      </c>
      <c r="F97" s="753">
        <v>687.52000000000021</v>
      </c>
    </row>
    <row r="98" spans="1:6" ht="14.4" customHeight="1" x14ac:dyDescent="0.3">
      <c r="A98" s="776" t="s">
        <v>1990</v>
      </c>
      <c r="B98" s="752"/>
      <c r="C98" s="766">
        <v>0</v>
      </c>
      <c r="D98" s="752">
        <v>60.08</v>
      </c>
      <c r="E98" s="766">
        <v>1</v>
      </c>
      <c r="F98" s="753">
        <v>60.08</v>
      </c>
    </row>
    <row r="99" spans="1:6" ht="14.4" customHeight="1" x14ac:dyDescent="0.3">
      <c r="A99" s="776" t="s">
        <v>1991</v>
      </c>
      <c r="B99" s="752">
        <v>242</v>
      </c>
      <c r="C99" s="766">
        <v>8.5837214334105405E-2</v>
      </c>
      <c r="D99" s="752">
        <v>2577.2899999999995</v>
      </c>
      <c r="E99" s="766">
        <v>0.91416278566589459</v>
      </c>
      <c r="F99" s="753">
        <v>2819.2899999999995</v>
      </c>
    </row>
    <row r="100" spans="1:6" ht="14.4" customHeight="1" x14ac:dyDescent="0.3">
      <c r="A100" s="776" t="s">
        <v>1992</v>
      </c>
      <c r="B100" s="752">
        <v>98.269999999999968</v>
      </c>
      <c r="C100" s="766">
        <v>0.14303596640612487</v>
      </c>
      <c r="D100" s="752">
        <v>588.76</v>
      </c>
      <c r="E100" s="766">
        <v>0.85696403359387507</v>
      </c>
      <c r="F100" s="753">
        <v>687.03</v>
      </c>
    </row>
    <row r="101" spans="1:6" ht="14.4" customHeight="1" x14ac:dyDescent="0.3">
      <c r="A101" s="776" t="s">
        <v>1993</v>
      </c>
      <c r="B101" s="752"/>
      <c r="C101" s="766">
        <v>0</v>
      </c>
      <c r="D101" s="752">
        <v>183.71008741465346</v>
      </c>
      <c r="E101" s="766">
        <v>1</v>
      </c>
      <c r="F101" s="753">
        <v>183.71008741465346</v>
      </c>
    </row>
    <row r="102" spans="1:6" ht="14.4" customHeight="1" x14ac:dyDescent="0.3">
      <c r="A102" s="776" t="s">
        <v>1994</v>
      </c>
      <c r="B102" s="752">
        <v>71.17</v>
      </c>
      <c r="C102" s="766">
        <v>0.58590598501687663</v>
      </c>
      <c r="D102" s="752">
        <v>50.299999999999983</v>
      </c>
      <c r="E102" s="766">
        <v>0.41409401498312332</v>
      </c>
      <c r="F102" s="753">
        <v>121.46999999999998</v>
      </c>
    </row>
    <row r="103" spans="1:6" ht="14.4" customHeight="1" x14ac:dyDescent="0.3">
      <c r="A103" s="776" t="s">
        <v>1995</v>
      </c>
      <c r="B103" s="752"/>
      <c r="C103" s="766">
        <v>0</v>
      </c>
      <c r="D103" s="752">
        <v>101.70000000000005</v>
      </c>
      <c r="E103" s="766">
        <v>1</v>
      </c>
      <c r="F103" s="753">
        <v>101.70000000000005</v>
      </c>
    </row>
    <row r="104" spans="1:6" ht="14.4" customHeight="1" x14ac:dyDescent="0.3">
      <c r="A104" s="776" t="s">
        <v>1996</v>
      </c>
      <c r="B104" s="752"/>
      <c r="C104" s="766">
        <v>0</v>
      </c>
      <c r="D104" s="752">
        <v>315.48</v>
      </c>
      <c r="E104" s="766">
        <v>1</v>
      </c>
      <c r="F104" s="753">
        <v>315.48</v>
      </c>
    </row>
    <row r="105" spans="1:6" ht="14.4" customHeight="1" x14ac:dyDescent="0.3">
      <c r="A105" s="776" t="s">
        <v>1997</v>
      </c>
      <c r="B105" s="752"/>
      <c r="C105" s="766">
        <v>0</v>
      </c>
      <c r="D105" s="752">
        <v>636.84</v>
      </c>
      <c r="E105" s="766">
        <v>1</v>
      </c>
      <c r="F105" s="753">
        <v>636.84</v>
      </c>
    </row>
    <row r="106" spans="1:6" ht="14.4" customHeight="1" x14ac:dyDescent="0.3">
      <c r="A106" s="776" t="s">
        <v>1998</v>
      </c>
      <c r="B106" s="752">
        <v>1347.76</v>
      </c>
      <c r="C106" s="766">
        <v>0.7797235769535612</v>
      </c>
      <c r="D106" s="752">
        <v>380.74999999999994</v>
      </c>
      <c r="E106" s="766">
        <v>0.2202764230464388</v>
      </c>
      <c r="F106" s="753">
        <v>1728.51</v>
      </c>
    </row>
    <row r="107" spans="1:6" ht="14.4" customHeight="1" x14ac:dyDescent="0.3">
      <c r="A107" s="776" t="s">
        <v>1999</v>
      </c>
      <c r="B107" s="752"/>
      <c r="C107" s="766">
        <v>0</v>
      </c>
      <c r="D107" s="752">
        <v>330.80999999999995</v>
      </c>
      <c r="E107" s="766">
        <v>1</v>
      </c>
      <c r="F107" s="753">
        <v>330.80999999999995</v>
      </c>
    </row>
    <row r="108" spans="1:6" ht="14.4" customHeight="1" x14ac:dyDescent="0.3">
      <c r="A108" s="776" t="s">
        <v>2000</v>
      </c>
      <c r="B108" s="752"/>
      <c r="C108" s="766">
        <v>0</v>
      </c>
      <c r="D108" s="752">
        <v>305.33000000000004</v>
      </c>
      <c r="E108" s="766">
        <v>1</v>
      </c>
      <c r="F108" s="753">
        <v>305.33000000000004</v>
      </c>
    </row>
    <row r="109" spans="1:6" ht="14.4" customHeight="1" x14ac:dyDescent="0.3">
      <c r="A109" s="776" t="s">
        <v>2001</v>
      </c>
      <c r="B109" s="752"/>
      <c r="C109" s="766">
        <v>0</v>
      </c>
      <c r="D109" s="752">
        <v>143.72</v>
      </c>
      <c r="E109" s="766">
        <v>1</v>
      </c>
      <c r="F109" s="753">
        <v>143.72</v>
      </c>
    </row>
    <row r="110" spans="1:6" ht="14.4" customHeight="1" x14ac:dyDescent="0.3">
      <c r="A110" s="776" t="s">
        <v>2002</v>
      </c>
      <c r="B110" s="752"/>
      <c r="C110" s="766">
        <v>0</v>
      </c>
      <c r="D110" s="752">
        <v>95.6</v>
      </c>
      <c r="E110" s="766">
        <v>1</v>
      </c>
      <c r="F110" s="753">
        <v>95.6</v>
      </c>
    </row>
    <row r="111" spans="1:6" ht="14.4" customHeight="1" x14ac:dyDescent="0.3">
      <c r="A111" s="776" t="s">
        <v>2003</v>
      </c>
      <c r="B111" s="752"/>
      <c r="C111" s="766">
        <v>0</v>
      </c>
      <c r="D111" s="752">
        <v>160.70999999999995</v>
      </c>
      <c r="E111" s="766">
        <v>1</v>
      </c>
      <c r="F111" s="753">
        <v>160.70999999999995</v>
      </c>
    </row>
    <row r="112" spans="1:6" ht="14.4" customHeight="1" x14ac:dyDescent="0.3">
      <c r="A112" s="776" t="s">
        <v>2004</v>
      </c>
      <c r="B112" s="752">
        <v>804.37</v>
      </c>
      <c r="C112" s="766">
        <v>7.5533162939978755E-3</v>
      </c>
      <c r="D112" s="752">
        <v>105687.92671994274</v>
      </c>
      <c r="E112" s="766">
        <v>0.9924466837060022</v>
      </c>
      <c r="F112" s="753">
        <v>106492.29671994274</v>
      </c>
    </row>
    <row r="113" spans="1:6" ht="14.4" customHeight="1" x14ac:dyDescent="0.3">
      <c r="A113" s="776" t="s">
        <v>2005</v>
      </c>
      <c r="B113" s="752"/>
      <c r="C113" s="766">
        <v>0</v>
      </c>
      <c r="D113" s="752">
        <v>1627.18</v>
      </c>
      <c r="E113" s="766">
        <v>1</v>
      </c>
      <c r="F113" s="753">
        <v>1627.18</v>
      </c>
    </row>
    <row r="114" spans="1:6" ht="14.4" customHeight="1" x14ac:dyDescent="0.3">
      <c r="A114" s="776" t="s">
        <v>2006</v>
      </c>
      <c r="B114" s="752"/>
      <c r="C114" s="766">
        <v>0</v>
      </c>
      <c r="D114" s="752">
        <v>680.26</v>
      </c>
      <c r="E114" s="766">
        <v>1</v>
      </c>
      <c r="F114" s="753">
        <v>680.26</v>
      </c>
    </row>
    <row r="115" spans="1:6" ht="14.4" customHeight="1" x14ac:dyDescent="0.3">
      <c r="A115" s="776" t="s">
        <v>2007</v>
      </c>
      <c r="B115" s="752"/>
      <c r="C115" s="766">
        <v>0</v>
      </c>
      <c r="D115" s="752">
        <v>272.72999999999996</v>
      </c>
      <c r="E115" s="766">
        <v>1</v>
      </c>
      <c r="F115" s="753">
        <v>272.72999999999996</v>
      </c>
    </row>
    <row r="116" spans="1:6" ht="14.4" customHeight="1" x14ac:dyDescent="0.3">
      <c r="A116" s="776" t="s">
        <v>2008</v>
      </c>
      <c r="B116" s="752"/>
      <c r="C116" s="766">
        <v>0</v>
      </c>
      <c r="D116" s="752">
        <v>2526.56</v>
      </c>
      <c r="E116" s="766">
        <v>1</v>
      </c>
      <c r="F116" s="753">
        <v>2526.56</v>
      </c>
    </row>
    <row r="117" spans="1:6" ht="14.4" customHeight="1" x14ac:dyDescent="0.3">
      <c r="A117" s="776" t="s">
        <v>2009</v>
      </c>
      <c r="B117" s="752"/>
      <c r="C117" s="766">
        <v>0</v>
      </c>
      <c r="D117" s="752">
        <v>1272.1500000000001</v>
      </c>
      <c r="E117" s="766">
        <v>1</v>
      </c>
      <c r="F117" s="753">
        <v>1272.1500000000001</v>
      </c>
    </row>
    <row r="118" spans="1:6" ht="14.4" customHeight="1" x14ac:dyDescent="0.3">
      <c r="A118" s="776" t="s">
        <v>2010</v>
      </c>
      <c r="B118" s="752"/>
      <c r="C118" s="766">
        <v>0</v>
      </c>
      <c r="D118" s="752">
        <v>74.430000000000007</v>
      </c>
      <c r="E118" s="766">
        <v>1</v>
      </c>
      <c r="F118" s="753">
        <v>74.430000000000007</v>
      </c>
    </row>
    <row r="119" spans="1:6" ht="14.4" customHeight="1" thickBot="1" x14ac:dyDescent="0.35">
      <c r="A119" s="777" t="s">
        <v>2011</v>
      </c>
      <c r="B119" s="768"/>
      <c r="C119" s="769">
        <v>0</v>
      </c>
      <c r="D119" s="768">
        <v>832.45</v>
      </c>
      <c r="E119" s="769">
        <v>1</v>
      </c>
      <c r="F119" s="770">
        <v>832.45</v>
      </c>
    </row>
    <row r="120" spans="1:6" ht="14.4" customHeight="1" thickBot="1" x14ac:dyDescent="0.35">
      <c r="A120" s="771" t="s">
        <v>3</v>
      </c>
      <c r="B120" s="772">
        <v>94596.88858587695</v>
      </c>
      <c r="C120" s="773">
        <v>3.660325668058341E-2</v>
      </c>
      <c r="D120" s="772">
        <v>2489787.5942313829</v>
      </c>
      <c r="E120" s="773">
        <v>0.96339674331941683</v>
      </c>
      <c r="F120" s="774">
        <v>2584384.4828172592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2678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698.3</v>
      </c>
      <c r="G3" s="47">
        <f>SUBTOTAL(9,G6:G1048576)</f>
        <v>94596.888585876964</v>
      </c>
      <c r="H3" s="48">
        <f>IF(M3=0,0,G3/M3)</f>
        <v>3.6603256680583486E-2</v>
      </c>
      <c r="I3" s="47">
        <f>SUBTOTAL(9,I6:I1048576)</f>
        <v>12856.7</v>
      </c>
      <c r="J3" s="47">
        <f>SUBTOTAL(9,J6:J1048576)</f>
        <v>2489787.5942313778</v>
      </c>
      <c r="K3" s="48">
        <f>IF(M3=0,0,J3/M3)</f>
        <v>0.9633967433194166</v>
      </c>
      <c r="L3" s="47">
        <f>SUBTOTAL(9,L6:L1048576)</f>
        <v>13555</v>
      </c>
      <c r="M3" s="49">
        <f>SUBTOTAL(9,M6:M1048576)</f>
        <v>2584384.4828172545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593</v>
      </c>
      <c r="B6" s="741" t="s">
        <v>2012</v>
      </c>
      <c r="C6" s="741" t="s">
        <v>2013</v>
      </c>
      <c r="D6" s="741" t="s">
        <v>933</v>
      </c>
      <c r="E6" s="741" t="s">
        <v>2014</v>
      </c>
      <c r="F6" s="745"/>
      <c r="G6" s="745"/>
      <c r="H6" s="765">
        <v>0</v>
      </c>
      <c r="I6" s="745">
        <v>13</v>
      </c>
      <c r="J6" s="745">
        <v>870.63000000000011</v>
      </c>
      <c r="K6" s="765">
        <v>1</v>
      </c>
      <c r="L6" s="745">
        <v>13</v>
      </c>
      <c r="M6" s="746">
        <v>870.63000000000011</v>
      </c>
    </row>
    <row r="7" spans="1:13" ht="14.4" customHeight="1" x14ac:dyDescent="0.3">
      <c r="A7" s="747" t="s">
        <v>593</v>
      </c>
      <c r="B7" s="748" t="s">
        <v>2015</v>
      </c>
      <c r="C7" s="748" t="s">
        <v>2016</v>
      </c>
      <c r="D7" s="748" t="s">
        <v>706</v>
      </c>
      <c r="E7" s="748" t="s">
        <v>2017</v>
      </c>
      <c r="F7" s="752"/>
      <c r="G7" s="752"/>
      <c r="H7" s="766">
        <v>0</v>
      </c>
      <c r="I7" s="752">
        <v>560</v>
      </c>
      <c r="J7" s="752">
        <v>36138.788998672768</v>
      </c>
      <c r="K7" s="766">
        <v>1</v>
      </c>
      <c r="L7" s="752">
        <v>560</v>
      </c>
      <c r="M7" s="753">
        <v>36138.788998672768</v>
      </c>
    </row>
    <row r="8" spans="1:13" ht="14.4" customHeight="1" x14ac:dyDescent="0.3">
      <c r="A8" s="747" t="s">
        <v>593</v>
      </c>
      <c r="B8" s="748" t="s">
        <v>2015</v>
      </c>
      <c r="C8" s="748" t="s">
        <v>2018</v>
      </c>
      <c r="D8" s="748" t="s">
        <v>2019</v>
      </c>
      <c r="E8" s="748" t="s">
        <v>2020</v>
      </c>
      <c r="F8" s="752"/>
      <c r="G8" s="752"/>
      <c r="H8" s="766">
        <v>0</v>
      </c>
      <c r="I8" s="752">
        <v>40</v>
      </c>
      <c r="J8" s="752">
        <v>3551.56</v>
      </c>
      <c r="K8" s="766">
        <v>1</v>
      </c>
      <c r="L8" s="752">
        <v>40</v>
      </c>
      <c r="M8" s="753">
        <v>3551.56</v>
      </c>
    </row>
    <row r="9" spans="1:13" ht="14.4" customHeight="1" x14ac:dyDescent="0.3">
      <c r="A9" s="747" t="s">
        <v>593</v>
      </c>
      <c r="B9" s="748" t="s">
        <v>2021</v>
      </c>
      <c r="C9" s="748" t="s">
        <v>2022</v>
      </c>
      <c r="D9" s="748" t="s">
        <v>2023</v>
      </c>
      <c r="E9" s="748" t="s">
        <v>2024</v>
      </c>
      <c r="F9" s="752"/>
      <c r="G9" s="752"/>
      <c r="H9" s="766">
        <v>0</v>
      </c>
      <c r="I9" s="752">
        <v>10</v>
      </c>
      <c r="J9" s="752">
        <v>1651.6400000000003</v>
      </c>
      <c r="K9" s="766">
        <v>1</v>
      </c>
      <c r="L9" s="752">
        <v>10</v>
      </c>
      <c r="M9" s="753">
        <v>1651.6400000000003</v>
      </c>
    </row>
    <row r="10" spans="1:13" ht="14.4" customHeight="1" x14ac:dyDescent="0.3">
      <c r="A10" s="747" t="s">
        <v>593</v>
      </c>
      <c r="B10" s="748" t="s">
        <v>2025</v>
      </c>
      <c r="C10" s="748" t="s">
        <v>2026</v>
      </c>
      <c r="D10" s="748" t="s">
        <v>733</v>
      </c>
      <c r="E10" s="748" t="s">
        <v>2027</v>
      </c>
      <c r="F10" s="752"/>
      <c r="G10" s="752"/>
      <c r="H10" s="766">
        <v>0</v>
      </c>
      <c r="I10" s="752">
        <v>6</v>
      </c>
      <c r="J10" s="752">
        <v>398.82000000000005</v>
      </c>
      <c r="K10" s="766">
        <v>1</v>
      </c>
      <c r="L10" s="752">
        <v>6</v>
      </c>
      <c r="M10" s="753">
        <v>398.82000000000005</v>
      </c>
    </row>
    <row r="11" spans="1:13" ht="14.4" customHeight="1" x14ac:dyDescent="0.3">
      <c r="A11" s="747" t="s">
        <v>593</v>
      </c>
      <c r="B11" s="748" t="s">
        <v>2025</v>
      </c>
      <c r="C11" s="748" t="s">
        <v>2028</v>
      </c>
      <c r="D11" s="748" t="s">
        <v>733</v>
      </c>
      <c r="E11" s="748" t="s">
        <v>2027</v>
      </c>
      <c r="F11" s="752"/>
      <c r="G11" s="752"/>
      <c r="H11" s="766">
        <v>0</v>
      </c>
      <c r="I11" s="752">
        <v>1</v>
      </c>
      <c r="J11" s="752">
        <v>66.730000000000018</v>
      </c>
      <c r="K11" s="766">
        <v>1</v>
      </c>
      <c r="L11" s="752">
        <v>1</v>
      </c>
      <c r="M11" s="753">
        <v>66.730000000000018</v>
      </c>
    </row>
    <row r="12" spans="1:13" ht="14.4" customHeight="1" x14ac:dyDescent="0.3">
      <c r="A12" s="747" t="s">
        <v>593</v>
      </c>
      <c r="B12" s="748" t="s">
        <v>2029</v>
      </c>
      <c r="C12" s="748" t="s">
        <v>2030</v>
      </c>
      <c r="D12" s="748" t="s">
        <v>2031</v>
      </c>
      <c r="E12" s="748" t="s">
        <v>2032</v>
      </c>
      <c r="F12" s="752"/>
      <c r="G12" s="752"/>
      <c r="H12" s="766">
        <v>0</v>
      </c>
      <c r="I12" s="752">
        <v>13</v>
      </c>
      <c r="J12" s="752">
        <v>5296.0300000000007</v>
      </c>
      <c r="K12" s="766">
        <v>1</v>
      </c>
      <c r="L12" s="752">
        <v>13</v>
      </c>
      <c r="M12" s="753">
        <v>5296.0300000000007</v>
      </c>
    </row>
    <row r="13" spans="1:13" ht="14.4" customHeight="1" x14ac:dyDescent="0.3">
      <c r="A13" s="747" t="s">
        <v>593</v>
      </c>
      <c r="B13" s="748" t="s">
        <v>2033</v>
      </c>
      <c r="C13" s="748" t="s">
        <v>2034</v>
      </c>
      <c r="D13" s="748" t="s">
        <v>783</v>
      </c>
      <c r="E13" s="748" t="s">
        <v>2035</v>
      </c>
      <c r="F13" s="752"/>
      <c r="G13" s="752"/>
      <c r="H13" s="766">
        <v>0</v>
      </c>
      <c r="I13" s="752">
        <v>45</v>
      </c>
      <c r="J13" s="752">
        <v>148500</v>
      </c>
      <c r="K13" s="766">
        <v>1</v>
      </c>
      <c r="L13" s="752">
        <v>45</v>
      </c>
      <c r="M13" s="753">
        <v>148500</v>
      </c>
    </row>
    <row r="14" spans="1:13" ht="14.4" customHeight="1" x14ac:dyDescent="0.3">
      <c r="A14" s="747" t="s">
        <v>593</v>
      </c>
      <c r="B14" s="748" t="s">
        <v>2033</v>
      </c>
      <c r="C14" s="748" t="s">
        <v>2036</v>
      </c>
      <c r="D14" s="748" t="s">
        <v>785</v>
      </c>
      <c r="E14" s="748" t="s">
        <v>2037</v>
      </c>
      <c r="F14" s="752"/>
      <c r="G14" s="752"/>
      <c r="H14" s="766">
        <v>0</v>
      </c>
      <c r="I14" s="752">
        <v>4</v>
      </c>
      <c r="J14" s="752">
        <v>1205.8784986096857</v>
      </c>
      <c r="K14" s="766">
        <v>1</v>
      </c>
      <c r="L14" s="752">
        <v>4</v>
      </c>
      <c r="M14" s="753">
        <v>1205.8784986096857</v>
      </c>
    </row>
    <row r="15" spans="1:13" ht="14.4" customHeight="1" x14ac:dyDescent="0.3">
      <c r="A15" s="747" t="s">
        <v>593</v>
      </c>
      <c r="B15" s="748" t="s">
        <v>2033</v>
      </c>
      <c r="C15" s="748" t="s">
        <v>2038</v>
      </c>
      <c r="D15" s="748" t="s">
        <v>785</v>
      </c>
      <c r="E15" s="748" t="s">
        <v>2039</v>
      </c>
      <c r="F15" s="752"/>
      <c r="G15" s="752"/>
      <c r="H15" s="766">
        <v>0</v>
      </c>
      <c r="I15" s="752">
        <v>1</v>
      </c>
      <c r="J15" s="752">
        <v>630.66</v>
      </c>
      <c r="K15" s="766">
        <v>1</v>
      </c>
      <c r="L15" s="752">
        <v>1</v>
      </c>
      <c r="M15" s="753">
        <v>630.66</v>
      </c>
    </row>
    <row r="16" spans="1:13" ht="14.4" customHeight="1" x14ac:dyDescent="0.3">
      <c r="A16" s="747" t="s">
        <v>593</v>
      </c>
      <c r="B16" s="748" t="s">
        <v>2033</v>
      </c>
      <c r="C16" s="748" t="s">
        <v>2040</v>
      </c>
      <c r="D16" s="748" t="s">
        <v>785</v>
      </c>
      <c r="E16" s="748" t="s">
        <v>2041</v>
      </c>
      <c r="F16" s="752"/>
      <c r="G16" s="752"/>
      <c r="H16" s="766">
        <v>0</v>
      </c>
      <c r="I16" s="752">
        <v>22</v>
      </c>
      <c r="J16" s="752">
        <v>8996.9</v>
      </c>
      <c r="K16" s="766">
        <v>1</v>
      </c>
      <c r="L16" s="752">
        <v>22</v>
      </c>
      <c r="M16" s="753">
        <v>8996.9</v>
      </c>
    </row>
    <row r="17" spans="1:13" ht="14.4" customHeight="1" x14ac:dyDescent="0.3">
      <c r="A17" s="747" t="s">
        <v>593</v>
      </c>
      <c r="B17" s="748" t="s">
        <v>2033</v>
      </c>
      <c r="C17" s="748" t="s">
        <v>2042</v>
      </c>
      <c r="D17" s="748" t="s">
        <v>789</v>
      </c>
      <c r="E17" s="748" t="s">
        <v>2043</v>
      </c>
      <c r="F17" s="752"/>
      <c r="G17" s="752"/>
      <c r="H17" s="766">
        <v>0</v>
      </c>
      <c r="I17" s="752">
        <v>1</v>
      </c>
      <c r="J17" s="752">
        <v>1963.8</v>
      </c>
      <c r="K17" s="766">
        <v>1</v>
      </c>
      <c r="L17" s="752">
        <v>1</v>
      </c>
      <c r="M17" s="753">
        <v>1963.8</v>
      </c>
    </row>
    <row r="18" spans="1:13" ht="14.4" customHeight="1" x14ac:dyDescent="0.3">
      <c r="A18" s="747" t="s">
        <v>593</v>
      </c>
      <c r="B18" s="748" t="s">
        <v>2044</v>
      </c>
      <c r="C18" s="748" t="s">
        <v>2045</v>
      </c>
      <c r="D18" s="748" t="s">
        <v>2046</v>
      </c>
      <c r="E18" s="748" t="s">
        <v>2047</v>
      </c>
      <c r="F18" s="752"/>
      <c r="G18" s="752"/>
      <c r="H18" s="766">
        <v>0</v>
      </c>
      <c r="I18" s="752">
        <v>1</v>
      </c>
      <c r="J18" s="752">
        <v>119.32</v>
      </c>
      <c r="K18" s="766">
        <v>1</v>
      </c>
      <c r="L18" s="752">
        <v>1</v>
      </c>
      <c r="M18" s="753">
        <v>119.32</v>
      </c>
    </row>
    <row r="19" spans="1:13" ht="14.4" customHeight="1" x14ac:dyDescent="0.3">
      <c r="A19" s="747" t="s">
        <v>593</v>
      </c>
      <c r="B19" s="748" t="s">
        <v>2048</v>
      </c>
      <c r="C19" s="748" t="s">
        <v>2049</v>
      </c>
      <c r="D19" s="748" t="s">
        <v>708</v>
      </c>
      <c r="E19" s="748" t="s">
        <v>2050</v>
      </c>
      <c r="F19" s="752"/>
      <c r="G19" s="752"/>
      <c r="H19" s="766">
        <v>0</v>
      </c>
      <c r="I19" s="752">
        <v>4</v>
      </c>
      <c r="J19" s="752">
        <v>180.22999999999993</v>
      </c>
      <c r="K19" s="766">
        <v>1</v>
      </c>
      <c r="L19" s="752">
        <v>4</v>
      </c>
      <c r="M19" s="753">
        <v>180.22999999999993</v>
      </c>
    </row>
    <row r="20" spans="1:13" ht="14.4" customHeight="1" x14ac:dyDescent="0.3">
      <c r="A20" s="747" t="s">
        <v>593</v>
      </c>
      <c r="B20" s="748" t="s">
        <v>2048</v>
      </c>
      <c r="C20" s="748" t="s">
        <v>2051</v>
      </c>
      <c r="D20" s="748" t="s">
        <v>708</v>
      </c>
      <c r="E20" s="748" t="s">
        <v>2052</v>
      </c>
      <c r="F20" s="752"/>
      <c r="G20" s="752"/>
      <c r="H20" s="766">
        <v>0</v>
      </c>
      <c r="I20" s="752">
        <v>1</v>
      </c>
      <c r="J20" s="752">
        <v>90.379999999999939</v>
      </c>
      <c r="K20" s="766">
        <v>1</v>
      </c>
      <c r="L20" s="752">
        <v>1</v>
      </c>
      <c r="M20" s="753">
        <v>90.379999999999939</v>
      </c>
    </row>
    <row r="21" spans="1:13" ht="14.4" customHeight="1" x14ac:dyDescent="0.3">
      <c r="A21" s="747" t="s">
        <v>593</v>
      </c>
      <c r="B21" s="748" t="s">
        <v>2053</v>
      </c>
      <c r="C21" s="748" t="s">
        <v>2054</v>
      </c>
      <c r="D21" s="748" t="s">
        <v>2055</v>
      </c>
      <c r="E21" s="748" t="s">
        <v>2056</v>
      </c>
      <c r="F21" s="752">
        <v>1</v>
      </c>
      <c r="G21" s="752">
        <v>98.44</v>
      </c>
      <c r="H21" s="766">
        <v>1</v>
      </c>
      <c r="I21" s="752"/>
      <c r="J21" s="752"/>
      <c r="K21" s="766">
        <v>0</v>
      </c>
      <c r="L21" s="752">
        <v>1</v>
      </c>
      <c r="M21" s="753">
        <v>98.44</v>
      </c>
    </row>
    <row r="22" spans="1:13" ht="14.4" customHeight="1" x14ac:dyDescent="0.3">
      <c r="A22" s="747" t="s">
        <v>593</v>
      </c>
      <c r="B22" s="748" t="s">
        <v>2057</v>
      </c>
      <c r="C22" s="748" t="s">
        <v>2058</v>
      </c>
      <c r="D22" s="748" t="s">
        <v>797</v>
      </c>
      <c r="E22" s="748" t="s">
        <v>2059</v>
      </c>
      <c r="F22" s="752">
        <v>24</v>
      </c>
      <c r="G22" s="752">
        <v>672.24</v>
      </c>
      <c r="H22" s="766">
        <v>1</v>
      </c>
      <c r="I22" s="752"/>
      <c r="J22" s="752"/>
      <c r="K22" s="766">
        <v>0</v>
      </c>
      <c r="L22" s="752">
        <v>24</v>
      </c>
      <c r="M22" s="753">
        <v>672.24</v>
      </c>
    </row>
    <row r="23" spans="1:13" ht="14.4" customHeight="1" x14ac:dyDescent="0.3">
      <c r="A23" s="747" t="s">
        <v>593</v>
      </c>
      <c r="B23" s="748" t="s">
        <v>2057</v>
      </c>
      <c r="C23" s="748" t="s">
        <v>2060</v>
      </c>
      <c r="D23" s="748" t="s">
        <v>795</v>
      </c>
      <c r="E23" s="748" t="s">
        <v>2061</v>
      </c>
      <c r="F23" s="752"/>
      <c r="G23" s="752"/>
      <c r="H23" s="766">
        <v>0</v>
      </c>
      <c r="I23" s="752">
        <v>1</v>
      </c>
      <c r="J23" s="752">
        <v>58.719999999999992</v>
      </c>
      <c r="K23" s="766">
        <v>1</v>
      </c>
      <c r="L23" s="752">
        <v>1</v>
      </c>
      <c r="M23" s="753">
        <v>58.719999999999992</v>
      </c>
    </row>
    <row r="24" spans="1:13" ht="14.4" customHeight="1" x14ac:dyDescent="0.3">
      <c r="A24" s="747" t="s">
        <v>593</v>
      </c>
      <c r="B24" s="748" t="s">
        <v>2057</v>
      </c>
      <c r="C24" s="748" t="s">
        <v>2062</v>
      </c>
      <c r="D24" s="748" t="s">
        <v>793</v>
      </c>
      <c r="E24" s="748" t="s">
        <v>2063</v>
      </c>
      <c r="F24" s="752"/>
      <c r="G24" s="752"/>
      <c r="H24" s="766">
        <v>0</v>
      </c>
      <c r="I24" s="752">
        <v>1</v>
      </c>
      <c r="J24" s="752">
        <v>57.77</v>
      </c>
      <c r="K24" s="766">
        <v>1</v>
      </c>
      <c r="L24" s="752">
        <v>1</v>
      </c>
      <c r="M24" s="753">
        <v>57.77</v>
      </c>
    </row>
    <row r="25" spans="1:13" ht="14.4" customHeight="1" x14ac:dyDescent="0.3">
      <c r="A25" s="747" t="s">
        <v>593</v>
      </c>
      <c r="B25" s="748" t="s">
        <v>2057</v>
      </c>
      <c r="C25" s="748" t="s">
        <v>2064</v>
      </c>
      <c r="D25" s="748" t="s">
        <v>791</v>
      </c>
      <c r="E25" s="748" t="s">
        <v>2065</v>
      </c>
      <c r="F25" s="752">
        <v>2</v>
      </c>
      <c r="G25" s="752">
        <v>118.60000000000002</v>
      </c>
      <c r="H25" s="766">
        <v>1</v>
      </c>
      <c r="I25" s="752"/>
      <c r="J25" s="752"/>
      <c r="K25" s="766">
        <v>0</v>
      </c>
      <c r="L25" s="752">
        <v>2</v>
      </c>
      <c r="M25" s="753">
        <v>118.60000000000002</v>
      </c>
    </row>
    <row r="26" spans="1:13" ht="14.4" customHeight="1" x14ac:dyDescent="0.3">
      <c r="A26" s="747" t="s">
        <v>593</v>
      </c>
      <c r="B26" s="748" t="s">
        <v>2066</v>
      </c>
      <c r="C26" s="748" t="s">
        <v>2067</v>
      </c>
      <c r="D26" s="748" t="s">
        <v>814</v>
      </c>
      <c r="E26" s="748" t="s">
        <v>2068</v>
      </c>
      <c r="F26" s="752"/>
      <c r="G26" s="752"/>
      <c r="H26" s="766">
        <v>0</v>
      </c>
      <c r="I26" s="752">
        <v>11</v>
      </c>
      <c r="J26" s="752">
        <v>804.40000000000009</v>
      </c>
      <c r="K26" s="766">
        <v>1</v>
      </c>
      <c r="L26" s="752">
        <v>11</v>
      </c>
      <c r="M26" s="753">
        <v>804.40000000000009</v>
      </c>
    </row>
    <row r="27" spans="1:13" ht="14.4" customHeight="1" x14ac:dyDescent="0.3">
      <c r="A27" s="747" t="s">
        <v>593</v>
      </c>
      <c r="B27" s="748" t="s">
        <v>2066</v>
      </c>
      <c r="C27" s="748" t="s">
        <v>2069</v>
      </c>
      <c r="D27" s="748" t="s">
        <v>814</v>
      </c>
      <c r="E27" s="748" t="s">
        <v>2070</v>
      </c>
      <c r="F27" s="752"/>
      <c r="G27" s="752"/>
      <c r="H27" s="766">
        <v>0</v>
      </c>
      <c r="I27" s="752">
        <v>19</v>
      </c>
      <c r="J27" s="752">
        <v>1160.98</v>
      </c>
      <c r="K27" s="766">
        <v>1</v>
      </c>
      <c r="L27" s="752">
        <v>19</v>
      </c>
      <c r="M27" s="753">
        <v>1160.98</v>
      </c>
    </row>
    <row r="28" spans="1:13" ht="14.4" customHeight="1" x14ac:dyDescent="0.3">
      <c r="A28" s="747" t="s">
        <v>593</v>
      </c>
      <c r="B28" s="748" t="s">
        <v>2066</v>
      </c>
      <c r="C28" s="748" t="s">
        <v>2071</v>
      </c>
      <c r="D28" s="748" t="s">
        <v>817</v>
      </c>
      <c r="E28" s="748" t="s">
        <v>2072</v>
      </c>
      <c r="F28" s="752"/>
      <c r="G28" s="752"/>
      <c r="H28" s="766">
        <v>0</v>
      </c>
      <c r="I28" s="752">
        <v>6</v>
      </c>
      <c r="J28" s="752">
        <v>647.79</v>
      </c>
      <c r="K28" s="766">
        <v>1</v>
      </c>
      <c r="L28" s="752">
        <v>6</v>
      </c>
      <c r="M28" s="753">
        <v>647.79</v>
      </c>
    </row>
    <row r="29" spans="1:13" ht="14.4" customHeight="1" x14ac:dyDescent="0.3">
      <c r="A29" s="747" t="s">
        <v>593</v>
      </c>
      <c r="B29" s="748" t="s">
        <v>2073</v>
      </c>
      <c r="C29" s="748" t="s">
        <v>2074</v>
      </c>
      <c r="D29" s="748" t="s">
        <v>1006</v>
      </c>
      <c r="E29" s="748" t="s">
        <v>2075</v>
      </c>
      <c r="F29" s="752"/>
      <c r="G29" s="752"/>
      <c r="H29" s="766">
        <v>0</v>
      </c>
      <c r="I29" s="752">
        <v>1</v>
      </c>
      <c r="J29" s="752">
        <v>70.40000000000002</v>
      </c>
      <c r="K29" s="766">
        <v>1</v>
      </c>
      <c r="L29" s="752">
        <v>1</v>
      </c>
      <c r="M29" s="753">
        <v>70.40000000000002</v>
      </c>
    </row>
    <row r="30" spans="1:13" ht="14.4" customHeight="1" x14ac:dyDescent="0.3">
      <c r="A30" s="747" t="s">
        <v>593</v>
      </c>
      <c r="B30" s="748" t="s">
        <v>2073</v>
      </c>
      <c r="C30" s="748" t="s">
        <v>2076</v>
      </c>
      <c r="D30" s="748" t="s">
        <v>2077</v>
      </c>
      <c r="E30" s="748" t="s">
        <v>2078</v>
      </c>
      <c r="F30" s="752"/>
      <c r="G30" s="752"/>
      <c r="H30" s="766">
        <v>0</v>
      </c>
      <c r="I30" s="752">
        <v>1</v>
      </c>
      <c r="J30" s="752">
        <v>76.95999999999998</v>
      </c>
      <c r="K30" s="766">
        <v>1</v>
      </c>
      <c r="L30" s="752">
        <v>1</v>
      </c>
      <c r="M30" s="753">
        <v>76.95999999999998</v>
      </c>
    </row>
    <row r="31" spans="1:13" ht="14.4" customHeight="1" x14ac:dyDescent="0.3">
      <c r="A31" s="747" t="s">
        <v>593</v>
      </c>
      <c r="B31" s="748" t="s">
        <v>2073</v>
      </c>
      <c r="C31" s="748" t="s">
        <v>2079</v>
      </c>
      <c r="D31" s="748" t="s">
        <v>2077</v>
      </c>
      <c r="E31" s="748" t="s">
        <v>2080</v>
      </c>
      <c r="F31" s="752"/>
      <c r="G31" s="752"/>
      <c r="H31" s="766">
        <v>0</v>
      </c>
      <c r="I31" s="752">
        <v>1</v>
      </c>
      <c r="J31" s="752">
        <v>99.86</v>
      </c>
      <c r="K31" s="766">
        <v>1</v>
      </c>
      <c r="L31" s="752">
        <v>1</v>
      </c>
      <c r="M31" s="753">
        <v>99.86</v>
      </c>
    </row>
    <row r="32" spans="1:13" ht="14.4" customHeight="1" x14ac:dyDescent="0.3">
      <c r="A32" s="747" t="s">
        <v>593</v>
      </c>
      <c r="B32" s="748" t="s">
        <v>2081</v>
      </c>
      <c r="C32" s="748" t="s">
        <v>2082</v>
      </c>
      <c r="D32" s="748" t="s">
        <v>662</v>
      </c>
      <c r="E32" s="748" t="s">
        <v>2083</v>
      </c>
      <c r="F32" s="752"/>
      <c r="G32" s="752"/>
      <c r="H32" s="766">
        <v>0</v>
      </c>
      <c r="I32" s="752">
        <v>1</v>
      </c>
      <c r="J32" s="752">
        <v>62.710000000000015</v>
      </c>
      <c r="K32" s="766">
        <v>1</v>
      </c>
      <c r="L32" s="752">
        <v>1</v>
      </c>
      <c r="M32" s="753">
        <v>62.710000000000015</v>
      </c>
    </row>
    <row r="33" spans="1:13" ht="14.4" customHeight="1" x14ac:dyDescent="0.3">
      <c r="A33" s="747" t="s">
        <v>593</v>
      </c>
      <c r="B33" s="748" t="s">
        <v>2081</v>
      </c>
      <c r="C33" s="748" t="s">
        <v>2084</v>
      </c>
      <c r="D33" s="748" t="s">
        <v>660</v>
      </c>
      <c r="E33" s="748" t="s">
        <v>2085</v>
      </c>
      <c r="F33" s="752"/>
      <c r="G33" s="752"/>
      <c r="H33" s="766">
        <v>0</v>
      </c>
      <c r="I33" s="752">
        <v>3</v>
      </c>
      <c r="J33" s="752">
        <v>145.82999999999996</v>
      </c>
      <c r="K33" s="766">
        <v>1</v>
      </c>
      <c r="L33" s="752">
        <v>3</v>
      </c>
      <c r="M33" s="753">
        <v>145.82999999999996</v>
      </c>
    </row>
    <row r="34" spans="1:13" ht="14.4" customHeight="1" x14ac:dyDescent="0.3">
      <c r="A34" s="747" t="s">
        <v>593</v>
      </c>
      <c r="B34" s="748" t="s">
        <v>2086</v>
      </c>
      <c r="C34" s="748" t="s">
        <v>2087</v>
      </c>
      <c r="D34" s="748" t="s">
        <v>2088</v>
      </c>
      <c r="E34" s="748" t="s">
        <v>2089</v>
      </c>
      <c r="F34" s="752"/>
      <c r="G34" s="752"/>
      <c r="H34" s="766">
        <v>0</v>
      </c>
      <c r="I34" s="752">
        <v>4</v>
      </c>
      <c r="J34" s="752">
        <v>169.90000000000003</v>
      </c>
      <c r="K34" s="766">
        <v>1</v>
      </c>
      <c r="L34" s="752">
        <v>4</v>
      </c>
      <c r="M34" s="753">
        <v>169.90000000000003</v>
      </c>
    </row>
    <row r="35" spans="1:13" ht="14.4" customHeight="1" x14ac:dyDescent="0.3">
      <c r="A35" s="747" t="s">
        <v>593</v>
      </c>
      <c r="B35" s="748" t="s">
        <v>2090</v>
      </c>
      <c r="C35" s="748" t="s">
        <v>2091</v>
      </c>
      <c r="D35" s="748" t="s">
        <v>2092</v>
      </c>
      <c r="E35" s="748" t="s">
        <v>2093</v>
      </c>
      <c r="F35" s="752"/>
      <c r="G35" s="752"/>
      <c r="H35" s="766">
        <v>0</v>
      </c>
      <c r="I35" s="752">
        <v>2</v>
      </c>
      <c r="J35" s="752">
        <v>52.3</v>
      </c>
      <c r="K35" s="766">
        <v>1</v>
      </c>
      <c r="L35" s="752">
        <v>2</v>
      </c>
      <c r="M35" s="753">
        <v>52.3</v>
      </c>
    </row>
    <row r="36" spans="1:13" ht="14.4" customHeight="1" x14ac:dyDescent="0.3">
      <c r="A36" s="747" t="s">
        <v>593</v>
      </c>
      <c r="B36" s="748" t="s">
        <v>2090</v>
      </c>
      <c r="C36" s="748" t="s">
        <v>2094</v>
      </c>
      <c r="D36" s="748" t="s">
        <v>934</v>
      </c>
      <c r="E36" s="748" t="s">
        <v>2093</v>
      </c>
      <c r="F36" s="752"/>
      <c r="G36" s="752"/>
      <c r="H36" s="766">
        <v>0</v>
      </c>
      <c r="I36" s="752">
        <v>2</v>
      </c>
      <c r="J36" s="752">
        <v>73.239999999999995</v>
      </c>
      <c r="K36" s="766">
        <v>1</v>
      </c>
      <c r="L36" s="752">
        <v>2</v>
      </c>
      <c r="M36" s="753">
        <v>73.239999999999995</v>
      </c>
    </row>
    <row r="37" spans="1:13" ht="14.4" customHeight="1" x14ac:dyDescent="0.3">
      <c r="A37" s="747" t="s">
        <v>593</v>
      </c>
      <c r="B37" s="748" t="s">
        <v>2095</v>
      </c>
      <c r="C37" s="748" t="s">
        <v>2096</v>
      </c>
      <c r="D37" s="748" t="s">
        <v>691</v>
      </c>
      <c r="E37" s="748" t="s">
        <v>2097</v>
      </c>
      <c r="F37" s="752"/>
      <c r="G37" s="752"/>
      <c r="H37" s="766">
        <v>0</v>
      </c>
      <c r="I37" s="752">
        <v>1</v>
      </c>
      <c r="J37" s="752">
        <v>24.93000000000001</v>
      </c>
      <c r="K37" s="766">
        <v>1</v>
      </c>
      <c r="L37" s="752">
        <v>1</v>
      </c>
      <c r="M37" s="753">
        <v>24.93000000000001</v>
      </c>
    </row>
    <row r="38" spans="1:13" ht="14.4" customHeight="1" x14ac:dyDescent="0.3">
      <c r="A38" s="747" t="s">
        <v>593</v>
      </c>
      <c r="B38" s="748" t="s">
        <v>2098</v>
      </c>
      <c r="C38" s="748" t="s">
        <v>2099</v>
      </c>
      <c r="D38" s="748" t="s">
        <v>651</v>
      </c>
      <c r="E38" s="748" t="s">
        <v>2100</v>
      </c>
      <c r="F38" s="752">
        <v>1</v>
      </c>
      <c r="G38" s="752">
        <v>60.710000000000029</v>
      </c>
      <c r="H38" s="766">
        <v>1</v>
      </c>
      <c r="I38" s="752"/>
      <c r="J38" s="752"/>
      <c r="K38" s="766">
        <v>0</v>
      </c>
      <c r="L38" s="752">
        <v>1</v>
      </c>
      <c r="M38" s="753">
        <v>60.710000000000029</v>
      </c>
    </row>
    <row r="39" spans="1:13" ht="14.4" customHeight="1" x14ac:dyDescent="0.3">
      <c r="A39" s="747" t="s">
        <v>593</v>
      </c>
      <c r="B39" s="748" t="s">
        <v>2098</v>
      </c>
      <c r="C39" s="748" t="s">
        <v>2101</v>
      </c>
      <c r="D39" s="748" t="s">
        <v>631</v>
      </c>
      <c r="E39" s="748" t="s">
        <v>2102</v>
      </c>
      <c r="F39" s="752"/>
      <c r="G39" s="752"/>
      <c r="H39" s="766">
        <v>0</v>
      </c>
      <c r="I39" s="752">
        <v>2</v>
      </c>
      <c r="J39" s="752">
        <v>42.440000000000005</v>
      </c>
      <c r="K39" s="766">
        <v>1</v>
      </c>
      <c r="L39" s="752">
        <v>2</v>
      </c>
      <c r="M39" s="753">
        <v>42.440000000000005</v>
      </c>
    </row>
    <row r="40" spans="1:13" ht="14.4" customHeight="1" x14ac:dyDescent="0.3">
      <c r="A40" s="747" t="s">
        <v>593</v>
      </c>
      <c r="B40" s="748" t="s">
        <v>2098</v>
      </c>
      <c r="C40" s="748" t="s">
        <v>2103</v>
      </c>
      <c r="D40" s="748" t="s">
        <v>631</v>
      </c>
      <c r="E40" s="748" t="s">
        <v>2104</v>
      </c>
      <c r="F40" s="752"/>
      <c r="G40" s="752"/>
      <c r="H40" s="766">
        <v>0</v>
      </c>
      <c r="I40" s="752">
        <v>1</v>
      </c>
      <c r="J40" s="752">
        <v>8.6700000000000017</v>
      </c>
      <c r="K40" s="766">
        <v>1</v>
      </c>
      <c r="L40" s="752">
        <v>1</v>
      </c>
      <c r="M40" s="753">
        <v>8.6700000000000017</v>
      </c>
    </row>
    <row r="41" spans="1:13" ht="14.4" customHeight="1" x14ac:dyDescent="0.3">
      <c r="A41" s="747" t="s">
        <v>593</v>
      </c>
      <c r="B41" s="748" t="s">
        <v>2098</v>
      </c>
      <c r="C41" s="748" t="s">
        <v>2105</v>
      </c>
      <c r="D41" s="748" t="s">
        <v>629</v>
      </c>
      <c r="E41" s="748" t="s">
        <v>2100</v>
      </c>
      <c r="F41" s="752"/>
      <c r="G41" s="752"/>
      <c r="H41" s="766">
        <v>0</v>
      </c>
      <c r="I41" s="752">
        <v>1</v>
      </c>
      <c r="J41" s="752">
        <v>14.970000000000004</v>
      </c>
      <c r="K41" s="766">
        <v>1</v>
      </c>
      <c r="L41" s="752">
        <v>1</v>
      </c>
      <c r="M41" s="753">
        <v>14.970000000000004</v>
      </c>
    </row>
    <row r="42" spans="1:13" ht="14.4" customHeight="1" x14ac:dyDescent="0.3">
      <c r="A42" s="747" t="s">
        <v>593</v>
      </c>
      <c r="B42" s="748" t="s">
        <v>2106</v>
      </c>
      <c r="C42" s="748" t="s">
        <v>2107</v>
      </c>
      <c r="D42" s="748" t="s">
        <v>2108</v>
      </c>
      <c r="E42" s="748" t="s">
        <v>2109</v>
      </c>
      <c r="F42" s="752"/>
      <c r="G42" s="752"/>
      <c r="H42" s="766">
        <v>0</v>
      </c>
      <c r="I42" s="752">
        <v>3</v>
      </c>
      <c r="J42" s="752">
        <v>491.90999999999991</v>
      </c>
      <c r="K42" s="766">
        <v>1</v>
      </c>
      <c r="L42" s="752">
        <v>3</v>
      </c>
      <c r="M42" s="753">
        <v>491.90999999999991</v>
      </c>
    </row>
    <row r="43" spans="1:13" ht="14.4" customHeight="1" x14ac:dyDescent="0.3">
      <c r="A43" s="747" t="s">
        <v>593</v>
      </c>
      <c r="B43" s="748" t="s">
        <v>2106</v>
      </c>
      <c r="C43" s="748" t="s">
        <v>2110</v>
      </c>
      <c r="D43" s="748" t="s">
        <v>849</v>
      </c>
      <c r="E43" s="748" t="s">
        <v>850</v>
      </c>
      <c r="F43" s="752"/>
      <c r="G43" s="752"/>
      <c r="H43" s="766">
        <v>0</v>
      </c>
      <c r="I43" s="752">
        <v>1</v>
      </c>
      <c r="J43" s="752">
        <v>113.31999999999996</v>
      </c>
      <c r="K43" s="766">
        <v>1</v>
      </c>
      <c r="L43" s="752">
        <v>1</v>
      </c>
      <c r="M43" s="753">
        <v>113.31999999999996</v>
      </c>
    </row>
    <row r="44" spans="1:13" ht="14.4" customHeight="1" x14ac:dyDescent="0.3">
      <c r="A44" s="747" t="s">
        <v>593</v>
      </c>
      <c r="B44" s="748" t="s">
        <v>2111</v>
      </c>
      <c r="C44" s="748" t="s">
        <v>2112</v>
      </c>
      <c r="D44" s="748" t="s">
        <v>929</v>
      </c>
      <c r="E44" s="748" t="s">
        <v>2093</v>
      </c>
      <c r="F44" s="752"/>
      <c r="G44" s="752"/>
      <c r="H44" s="766">
        <v>0</v>
      </c>
      <c r="I44" s="752">
        <v>1</v>
      </c>
      <c r="J44" s="752">
        <v>86.090000000000018</v>
      </c>
      <c r="K44" s="766">
        <v>1</v>
      </c>
      <c r="L44" s="752">
        <v>1</v>
      </c>
      <c r="M44" s="753">
        <v>86.090000000000018</v>
      </c>
    </row>
    <row r="45" spans="1:13" ht="14.4" customHeight="1" x14ac:dyDescent="0.3">
      <c r="A45" s="747" t="s">
        <v>593</v>
      </c>
      <c r="B45" s="748" t="s">
        <v>2113</v>
      </c>
      <c r="C45" s="748" t="s">
        <v>2114</v>
      </c>
      <c r="D45" s="748" t="s">
        <v>807</v>
      </c>
      <c r="E45" s="748" t="s">
        <v>808</v>
      </c>
      <c r="F45" s="752">
        <v>1</v>
      </c>
      <c r="G45" s="752">
        <v>64.14</v>
      </c>
      <c r="H45" s="766">
        <v>1</v>
      </c>
      <c r="I45" s="752"/>
      <c r="J45" s="752"/>
      <c r="K45" s="766">
        <v>0</v>
      </c>
      <c r="L45" s="752">
        <v>1</v>
      </c>
      <c r="M45" s="753">
        <v>64.14</v>
      </c>
    </row>
    <row r="46" spans="1:13" ht="14.4" customHeight="1" x14ac:dyDescent="0.3">
      <c r="A46" s="747" t="s">
        <v>593</v>
      </c>
      <c r="B46" s="748" t="s">
        <v>2115</v>
      </c>
      <c r="C46" s="748" t="s">
        <v>2116</v>
      </c>
      <c r="D46" s="748" t="s">
        <v>2117</v>
      </c>
      <c r="E46" s="748" t="s">
        <v>2118</v>
      </c>
      <c r="F46" s="752"/>
      <c r="G46" s="752"/>
      <c r="H46" s="766">
        <v>0</v>
      </c>
      <c r="I46" s="752">
        <v>1</v>
      </c>
      <c r="J46" s="752">
        <v>116.84000000000006</v>
      </c>
      <c r="K46" s="766">
        <v>1</v>
      </c>
      <c r="L46" s="752">
        <v>1</v>
      </c>
      <c r="M46" s="753">
        <v>116.84000000000006</v>
      </c>
    </row>
    <row r="47" spans="1:13" ht="14.4" customHeight="1" x14ac:dyDescent="0.3">
      <c r="A47" s="747" t="s">
        <v>593</v>
      </c>
      <c r="B47" s="748" t="s">
        <v>2119</v>
      </c>
      <c r="C47" s="748" t="s">
        <v>2120</v>
      </c>
      <c r="D47" s="748" t="s">
        <v>885</v>
      </c>
      <c r="E47" s="748" t="s">
        <v>2121</v>
      </c>
      <c r="F47" s="752"/>
      <c r="G47" s="752"/>
      <c r="H47" s="766">
        <v>0</v>
      </c>
      <c r="I47" s="752">
        <v>3</v>
      </c>
      <c r="J47" s="752">
        <v>54.75</v>
      </c>
      <c r="K47" s="766">
        <v>1</v>
      </c>
      <c r="L47" s="752">
        <v>3</v>
      </c>
      <c r="M47" s="753">
        <v>54.75</v>
      </c>
    </row>
    <row r="48" spans="1:13" ht="14.4" customHeight="1" x14ac:dyDescent="0.3">
      <c r="A48" s="747" t="s">
        <v>593</v>
      </c>
      <c r="B48" s="748" t="s">
        <v>2119</v>
      </c>
      <c r="C48" s="748" t="s">
        <v>2122</v>
      </c>
      <c r="D48" s="748" t="s">
        <v>885</v>
      </c>
      <c r="E48" s="748" t="s">
        <v>2123</v>
      </c>
      <c r="F48" s="752"/>
      <c r="G48" s="752"/>
      <c r="H48" s="766">
        <v>0</v>
      </c>
      <c r="I48" s="752">
        <v>1</v>
      </c>
      <c r="J48" s="752">
        <v>55.779999999999987</v>
      </c>
      <c r="K48" s="766">
        <v>1</v>
      </c>
      <c r="L48" s="752">
        <v>1</v>
      </c>
      <c r="M48" s="753">
        <v>55.779999999999987</v>
      </c>
    </row>
    <row r="49" spans="1:13" ht="14.4" customHeight="1" x14ac:dyDescent="0.3">
      <c r="A49" s="747" t="s">
        <v>593</v>
      </c>
      <c r="B49" s="748" t="s">
        <v>2124</v>
      </c>
      <c r="C49" s="748" t="s">
        <v>2125</v>
      </c>
      <c r="D49" s="748" t="s">
        <v>2126</v>
      </c>
      <c r="E49" s="748" t="s">
        <v>2127</v>
      </c>
      <c r="F49" s="752"/>
      <c r="G49" s="752"/>
      <c r="H49" s="766">
        <v>0</v>
      </c>
      <c r="I49" s="752">
        <v>1</v>
      </c>
      <c r="J49" s="752">
        <v>49.82</v>
      </c>
      <c r="K49" s="766">
        <v>1</v>
      </c>
      <c r="L49" s="752">
        <v>1</v>
      </c>
      <c r="M49" s="753">
        <v>49.82</v>
      </c>
    </row>
    <row r="50" spans="1:13" ht="14.4" customHeight="1" x14ac:dyDescent="0.3">
      <c r="A50" s="747" t="s">
        <v>593</v>
      </c>
      <c r="B50" s="748" t="s">
        <v>2128</v>
      </c>
      <c r="C50" s="748" t="s">
        <v>2129</v>
      </c>
      <c r="D50" s="748" t="s">
        <v>2130</v>
      </c>
      <c r="E50" s="748" t="s">
        <v>2131</v>
      </c>
      <c r="F50" s="752"/>
      <c r="G50" s="752"/>
      <c r="H50" s="766">
        <v>0</v>
      </c>
      <c r="I50" s="752">
        <v>4</v>
      </c>
      <c r="J50" s="752">
        <v>246.45000000000002</v>
      </c>
      <c r="K50" s="766">
        <v>1</v>
      </c>
      <c r="L50" s="752">
        <v>4</v>
      </c>
      <c r="M50" s="753">
        <v>246.45000000000002</v>
      </c>
    </row>
    <row r="51" spans="1:13" ht="14.4" customHeight="1" x14ac:dyDescent="0.3">
      <c r="A51" s="747" t="s">
        <v>593</v>
      </c>
      <c r="B51" s="748" t="s">
        <v>2132</v>
      </c>
      <c r="C51" s="748" t="s">
        <v>2133</v>
      </c>
      <c r="D51" s="748" t="s">
        <v>888</v>
      </c>
      <c r="E51" s="748" t="s">
        <v>2134</v>
      </c>
      <c r="F51" s="752"/>
      <c r="G51" s="752"/>
      <c r="H51" s="766">
        <v>0</v>
      </c>
      <c r="I51" s="752">
        <v>1</v>
      </c>
      <c r="J51" s="752">
        <v>29.3</v>
      </c>
      <c r="K51" s="766">
        <v>1</v>
      </c>
      <c r="L51" s="752">
        <v>1</v>
      </c>
      <c r="M51" s="753">
        <v>29.3</v>
      </c>
    </row>
    <row r="52" spans="1:13" ht="14.4" customHeight="1" x14ac:dyDescent="0.3">
      <c r="A52" s="747" t="s">
        <v>593</v>
      </c>
      <c r="B52" s="748" t="s">
        <v>2135</v>
      </c>
      <c r="C52" s="748" t="s">
        <v>2136</v>
      </c>
      <c r="D52" s="748" t="s">
        <v>2137</v>
      </c>
      <c r="E52" s="748" t="s">
        <v>2138</v>
      </c>
      <c r="F52" s="752"/>
      <c r="G52" s="752"/>
      <c r="H52" s="766">
        <v>0</v>
      </c>
      <c r="I52" s="752">
        <v>1</v>
      </c>
      <c r="J52" s="752">
        <v>113.75</v>
      </c>
      <c r="K52" s="766">
        <v>1</v>
      </c>
      <c r="L52" s="752">
        <v>1</v>
      </c>
      <c r="M52" s="753">
        <v>113.75</v>
      </c>
    </row>
    <row r="53" spans="1:13" ht="14.4" customHeight="1" x14ac:dyDescent="0.3">
      <c r="A53" s="747" t="s">
        <v>593</v>
      </c>
      <c r="B53" s="748" t="s">
        <v>2139</v>
      </c>
      <c r="C53" s="748" t="s">
        <v>2140</v>
      </c>
      <c r="D53" s="748" t="s">
        <v>2141</v>
      </c>
      <c r="E53" s="748" t="s">
        <v>2142</v>
      </c>
      <c r="F53" s="752"/>
      <c r="G53" s="752"/>
      <c r="H53" s="766">
        <v>0</v>
      </c>
      <c r="I53" s="752">
        <v>2</v>
      </c>
      <c r="J53" s="752">
        <v>138.07999999999998</v>
      </c>
      <c r="K53" s="766">
        <v>1</v>
      </c>
      <c r="L53" s="752">
        <v>2</v>
      </c>
      <c r="M53" s="753">
        <v>138.07999999999998</v>
      </c>
    </row>
    <row r="54" spans="1:13" ht="14.4" customHeight="1" x14ac:dyDescent="0.3">
      <c r="A54" s="747" t="s">
        <v>593</v>
      </c>
      <c r="B54" s="748" t="s">
        <v>2143</v>
      </c>
      <c r="C54" s="748" t="s">
        <v>2144</v>
      </c>
      <c r="D54" s="748" t="s">
        <v>2145</v>
      </c>
      <c r="E54" s="748" t="s">
        <v>2146</v>
      </c>
      <c r="F54" s="752"/>
      <c r="G54" s="752"/>
      <c r="H54" s="766">
        <v>0</v>
      </c>
      <c r="I54" s="752">
        <v>13</v>
      </c>
      <c r="J54" s="752">
        <v>17875</v>
      </c>
      <c r="K54" s="766">
        <v>1</v>
      </c>
      <c r="L54" s="752">
        <v>13</v>
      </c>
      <c r="M54" s="753">
        <v>17875</v>
      </c>
    </row>
    <row r="55" spans="1:13" ht="14.4" customHeight="1" x14ac:dyDescent="0.3">
      <c r="A55" s="747" t="s">
        <v>593</v>
      </c>
      <c r="B55" s="748" t="s">
        <v>2147</v>
      </c>
      <c r="C55" s="748" t="s">
        <v>2148</v>
      </c>
      <c r="D55" s="748" t="s">
        <v>951</v>
      </c>
      <c r="E55" s="748" t="s">
        <v>2149</v>
      </c>
      <c r="F55" s="752"/>
      <c r="G55" s="752"/>
      <c r="H55" s="766">
        <v>0</v>
      </c>
      <c r="I55" s="752">
        <v>56</v>
      </c>
      <c r="J55" s="752">
        <v>4192.12</v>
      </c>
      <c r="K55" s="766">
        <v>1</v>
      </c>
      <c r="L55" s="752">
        <v>56</v>
      </c>
      <c r="M55" s="753">
        <v>4192.12</v>
      </c>
    </row>
    <row r="56" spans="1:13" ht="14.4" customHeight="1" x14ac:dyDescent="0.3">
      <c r="A56" s="747" t="s">
        <v>593</v>
      </c>
      <c r="B56" s="748" t="s">
        <v>2150</v>
      </c>
      <c r="C56" s="748" t="s">
        <v>2151</v>
      </c>
      <c r="D56" s="748" t="s">
        <v>2152</v>
      </c>
      <c r="E56" s="748" t="s">
        <v>2153</v>
      </c>
      <c r="F56" s="752"/>
      <c r="G56" s="752"/>
      <c r="H56" s="766">
        <v>0</v>
      </c>
      <c r="I56" s="752">
        <v>3</v>
      </c>
      <c r="J56" s="752">
        <v>338.37999999999994</v>
      </c>
      <c r="K56" s="766">
        <v>1</v>
      </c>
      <c r="L56" s="752">
        <v>3</v>
      </c>
      <c r="M56" s="753">
        <v>338.37999999999994</v>
      </c>
    </row>
    <row r="57" spans="1:13" ht="14.4" customHeight="1" x14ac:dyDescent="0.3">
      <c r="A57" s="747" t="s">
        <v>593</v>
      </c>
      <c r="B57" s="748" t="s">
        <v>2150</v>
      </c>
      <c r="C57" s="748" t="s">
        <v>2154</v>
      </c>
      <c r="D57" s="748" t="s">
        <v>2155</v>
      </c>
      <c r="E57" s="748" t="s">
        <v>2156</v>
      </c>
      <c r="F57" s="752"/>
      <c r="G57" s="752"/>
      <c r="H57" s="766">
        <v>0</v>
      </c>
      <c r="I57" s="752">
        <v>4</v>
      </c>
      <c r="J57" s="752">
        <v>244.89</v>
      </c>
      <c r="K57" s="766">
        <v>1</v>
      </c>
      <c r="L57" s="752">
        <v>4</v>
      </c>
      <c r="M57" s="753">
        <v>244.89</v>
      </c>
    </row>
    <row r="58" spans="1:13" ht="14.4" customHeight="1" x14ac:dyDescent="0.3">
      <c r="A58" s="747" t="s">
        <v>593</v>
      </c>
      <c r="B58" s="748" t="s">
        <v>2150</v>
      </c>
      <c r="C58" s="748" t="s">
        <v>2157</v>
      </c>
      <c r="D58" s="748" t="s">
        <v>2155</v>
      </c>
      <c r="E58" s="748" t="s">
        <v>2158</v>
      </c>
      <c r="F58" s="752"/>
      <c r="G58" s="752"/>
      <c r="H58" s="766">
        <v>0</v>
      </c>
      <c r="I58" s="752">
        <v>1</v>
      </c>
      <c r="J58" s="752">
        <v>94.28</v>
      </c>
      <c r="K58" s="766">
        <v>1</v>
      </c>
      <c r="L58" s="752">
        <v>1</v>
      </c>
      <c r="M58" s="753">
        <v>94.28</v>
      </c>
    </row>
    <row r="59" spans="1:13" ht="14.4" customHeight="1" x14ac:dyDescent="0.3">
      <c r="A59" s="747" t="s">
        <v>593</v>
      </c>
      <c r="B59" s="748" t="s">
        <v>2159</v>
      </c>
      <c r="C59" s="748" t="s">
        <v>2160</v>
      </c>
      <c r="D59" s="748" t="s">
        <v>2161</v>
      </c>
      <c r="E59" s="748" t="s">
        <v>2162</v>
      </c>
      <c r="F59" s="752"/>
      <c r="G59" s="752"/>
      <c r="H59" s="766">
        <v>0</v>
      </c>
      <c r="I59" s="752">
        <v>7.6</v>
      </c>
      <c r="J59" s="752">
        <v>93816.064988646074</v>
      </c>
      <c r="K59" s="766">
        <v>1</v>
      </c>
      <c r="L59" s="752">
        <v>7.6</v>
      </c>
      <c r="M59" s="753">
        <v>93816.064988646074</v>
      </c>
    </row>
    <row r="60" spans="1:13" ht="14.4" customHeight="1" x14ac:dyDescent="0.3">
      <c r="A60" s="747" t="s">
        <v>593</v>
      </c>
      <c r="B60" s="748" t="s">
        <v>2163</v>
      </c>
      <c r="C60" s="748" t="s">
        <v>2164</v>
      </c>
      <c r="D60" s="748" t="s">
        <v>1083</v>
      </c>
      <c r="E60" s="748" t="s">
        <v>2165</v>
      </c>
      <c r="F60" s="752"/>
      <c r="G60" s="752"/>
      <c r="H60" s="766">
        <v>0</v>
      </c>
      <c r="I60" s="752">
        <v>5</v>
      </c>
      <c r="J60" s="752">
        <v>837.80210021804555</v>
      </c>
      <c r="K60" s="766">
        <v>1</v>
      </c>
      <c r="L60" s="752">
        <v>5</v>
      </c>
      <c r="M60" s="753">
        <v>837.80210021804555</v>
      </c>
    </row>
    <row r="61" spans="1:13" ht="14.4" customHeight="1" x14ac:dyDescent="0.3">
      <c r="A61" s="747" t="s">
        <v>593</v>
      </c>
      <c r="B61" s="748" t="s">
        <v>2163</v>
      </c>
      <c r="C61" s="748" t="s">
        <v>2166</v>
      </c>
      <c r="D61" s="748" t="s">
        <v>1083</v>
      </c>
      <c r="E61" s="748" t="s">
        <v>2167</v>
      </c>
      <c r="F61" s="752"/>
      <c r="G61" s="752"/>
      <c r="H61" s="766">
        <v>0</v>
      </c>
      <c r="I61" s="752">
        <v>11</v>
      </c>
      <c r="J61" s="752">
        <v>1265.2400000000002</v>
      </c>
      <c r="K61" s="766">
        <v>1</v>
      </c>
      <c r="L61" s="752">
        <v>11</v>
      </c>
      <c r="M61" s="753">
        <v>1265.2400000000002</v>
      </c>
    </row>
    <row r="62" spans="1:13" ht="14.4" customHeight="1" x14ac:dyDescent="0.3">
      <c r="A62" s="747" t="s">
        <v>593</v>
      </c>
      <c r="B62" s="748" t="s">
        <v>2163</v>
      </c>
      <c r="C62" s="748" t="s">
        <v>2168</v>
      </c>
      <c r="D62" s="748" t="s">
        <v>2169</v>
      </c>
      <c r="E62" s="748" t="s">
        <v>2170</v>
      </c>
      <c r="F62" s="752"/>
      <c r="G62" s="752"/>
      <c r="H62" s="766">
        <v>0</v>
      </c>
      <c r="I62" s="752">
        <v>6</v>
      </c>
      <c r="J62" s="752">
        <v>667.91999999999985</v>
      </c>
      <c r="K62" s="766">
        <v>1</v>
      </c>
      <c r="L62" s="752">
        <v>6</v>
      </c>
      <c r="M62" s="753">
        <v>667.91999999999985</v>
      </c>
    </row>
    <row r="63" spans="1:13" ht="14.4" customHeight="1" x14ac:dyDescent="0.3">
      <c r="A63" s="747" t="s">
        <v>593</v>
      </c>
      <c r="B63" s="748" t="s">
        <v>2171</v>
      </c>
      <c r="C63" s="748" t="s">
        <v>2172</v>
      </c>
      <c r="D63" s="748" t="s">
        <v>2173</v>
      </c>
      <c r="E63" s="748" t="s">
        <v>2174</v>
      </c>
      <c r="F63" s="752"/>
      <c r="G63" s="752"/>
      <c r="H63" s="766">
        <v>0</v>
      </c>
      <c r="I63" s="752">
        <v>80.599999999999994</v>
      </c>
      <c r="J63" s="752">
        <v>37060.649999999994</v>
      </c>
      <c r="K63" s="766">
        <v>1</v>
      </c>
      <c r="L63" s="752">
        <v>80.599999999999994</v>
      </c>
      <c r="M63" s="753">
        <v>37060.649999999994</v>
      </c>
    </row>
    <row r="64" spans="1:13" ht="14.4" customHeight="1" x14ac:dyDescent="0.3">
      <c r="A64" s="747" t="s">
        <v>593</v>
      </c>
      <c r="B64" s="748" t="s">
        <v>2171</v>
      </c>
      <c r="C64" s="748" t="s">
        <v>2175</v>
      </c>
      <c r="D64" s="748" t="s">
        <v>1137</v>
      </c>
      <c r="E64" s="748" t="s">
        <v>2176</v>
      </c>
      <c r="F64" s="752">
        <v>18</v>
      </c>
      <c r="G64" s="752">
        <v>2820.7799999999997</v>
      </c>
      <c r="H64" s="766">
        <v>1</v>
      </c>
      <c r="I64" s="752"/>
      <c r="J64" s="752"/>
      <c r="K64" s="766">
        <v>0</v>
      </c>
      <c r="L64" s="752">
        <v>18</v>
      </c>
      <c r="M64" s="753">
        <v>2820.7799999999997</v>
      </c>
    </row>
    <row r="65" spans="1:13" ht="14.4" customHeight="1" x14ac:dyDescent="0.3">
      <c r="A65" s="747" t="s">
        <v>593</v>
      </c>
      <c r="B65" s="748" t="s">
        <v>2177</v>
      </c>
      <c r="C65" s="748" t="s">
        <v>2178</v>
      </c>
      <c r="D65" s="748" t="s">
        <v>2179</v>
      </c>
      <c r="E65" s="748" t="s">
        <v>1482</v>
      </c>
      <c r="F65" s="752">
        <v>2</v>
      </c>
      <c r="G65" s="752">
        <v>253.90001819196254</v>
      </c>
      <c r="H65" s="766">
        <v>1</v>
      </c>
      <c r="I65" s="752"/>
      <c r="J65" s="752"/>
      <c r="K65" s="766">
        <v>0</v>
      </c>
      <c r="L65" s="752">
        <v>2</v>
      </c>
      <c r="M65" s="753">
        <v>253.90001819196254</v>
      </c>
    </row>
    <row r="66" spans="1:13" ht="14.4" customHeight="1" x14ac:dyDescent="0.3">
      <c r="A66" s="747" t="s">
        <v>593</v>
      </c>
      <c r="B66" s="748" t="s">
        <v>2180</v>
      </c>
      <c r="C66" s="748" t="s">
        <v>2181</v>
      </c>
      <c r="D66" s="748" t="s">
        <v>2182</v>
      </c>
      <c r="E66" s="748" t="s">
        <v>2183</v>
      </c>
      <c r="F66" s="752">
        <v>71</v>
      </c>
      <c r="G66" s="752">
        <v>1889.3100000000002</v>
      </c>
      <c r="H66" s="766">
        <v>1</v>
      </c>
      <c r="I66" s="752"/>
      <c r="J66" s="752"/>
      <c r="K66" s="766">
        <v>0</v>
      </c>
      <c r="L66" s="752">
        <v>71</v>
      </c>
      <c r="M66" s="753">
        <v>1889.3100000000002</v>
      </c>
    </row>
    <row r="67" spans="1:13" ht="14.4" customHeight="1" x14ac:dyDescent="0.3">
      <c r="A67" s="747" t="s">
        <v>593</v>
      </c>
      <c r="B67" s="748" t="s">
        <v>2180</v>
      </c>
      <c r="C67" s="748" t="s">
        <v>2184</v>
      </c>
      <c r="D67" s="748" t="s">
        <v>2185</v>
      </c>
      <c r="E67" s="748" t="s">
        <v>2186</v>
      </c>
      <c r="F67" s="752">
        <v>2.8</v>
      </c>
      <c r="G67" s="752">
        <v>884.88400000000001</v>
      </c>
      <c r="H67" s="766">
        <v>1</v>
      </c>
      <c r="I67" s="752"/>
      <c r="J67" s="752"/>
      <c r="K67" s="766">
        <v>0</v>
      </c>
      <c r="L67" s="752">
        <v>2.8</v>
      </c>
      <c r="M67" s="753">
        <v>884.88400000000001</v>
      </c>
    </row>
    <row r="68" spans="1:13" ht="14.4" customHeight="1" x14ac:dyDescent="0.3">
      <c r="A68" s="747" t="s">
        <v>593</v>
      </c>
      <c r="B68" s="748" t="s">
        <v>2187</v>
      </c>
      <c r="C68" s="748" t="s">
        <v>2188</v>
      </c>
      <c r="D68" s="748" t="s">
        <v>2189</v>
      </c>
      <c r="E68" s="748" t="s">
        <v>2190</v>
      </c>
      <c r="F68" s="752"/>
      <c r="G68" s="752"/>
      <c r="H68" s="766">
        <v>0</v>
      </c>
      <c r="I68" s="752">
        <v>17.399999999999999</v>
      </c>
      <c r="J68" s="752">
        <v>16429.878000000001</v>
      </c>
      <c r="K68" s="766">
        <v>1</v>
      </c>
      <c r="L68" s="752">
        <v>17.399999999999999</v>
      </c>
      <c r="M68" s="753">
        <v>16429.878000000001</v>
      </c>
    </row>
    <row r="69" spans="1:13" ht="14.4" customHeight="1" x14ac:dyDescent="0.3">
      <c r="A69" s="747" t="s">
        <v>593</v>
      </c>
      <c r="B69" s="748" t="s">
        <v>2191</v>
      </c>
      <c r="C69" s="748" t="s">
        <v>2192</v>
      </c>
      <c r="D69" s="748" t="s">
        <v>1096</v>
      </c>
      <c r="E69" s="748" t="s">
        <v>2193</v>
      </c>
      <c r="F69" s="752"/>
      <c r="G69" s="752"/>
      <c r="H69" s="766">
        <v>0</v>
      </c>
      <c r="I69" s="752">
        <v>1</v>
      </c>
      <c r="J69" s="752">
        <v>233.72</v>
      </c>
      <c r="K69" s="766">
        <v>1</v>
      </c>
      <c r="L69" s="752">
        <v>1</v>
      </c>
      <c r="M69" s="753">
        <v>233.72</v>
      </c>
    </row>
    <row r="70" spans="1:13" ht="14.4" customHeight="1" x14ac:dyDescent="0.3">
      <c r="A70" s="747" t="s">
        <v>593</v>
      </c>
      <c r="B70" s="748" t="s">
        <v>2194</v>
      </c>
      <c r="C70" s="748" t="s">
        <v>2195</v>
      </c>
      <c r="D70" s="748" t="s">
        <v>2196</v>
      </c>
      <c r="E70" s="748" t="s">
        <v>2197</v>
      </c>
      <c r="F70" s="752"/>
      <c r="G70" s="752"/>
      <c r="H70" s="766">
        <v>0</v>
      </c>
      <c r="I70" s="752">
        <v>2</v>
      </c>
      <c r="J70" s="752">
        <v>156.68</v>
      </c>
      <c r="K70" s="766">
        <v>1</v>
      </c>
      <c r="L70" s="752">
        <v>2</v>
      </c>
      <c r="M70" s="753">
        <v>156.68</v>
      </c>
    </row>
    <row r="71" spans="1:13" ht="14.4" customHeight="1" x14ac:dyDescent="0.3">
      <c r="A71" s="747" t="s">
        <v>593</v>
      </c>
      <c r="B71" s="748" t="s">
        <v>2198</v>
      </c>
      <c r="C71" s="748" t="s">
        <v>2199</v>
      </c>
      <c r="D71" s="748" t="s">
        <v>2200</v>
      </c>
      <c r="E71" s="748" t="s">
        <v>2201</v>
      </c>
      <c r="F71" s="752"/>
      <c r="G71" s="752"/>
      <c r="H71" s="766">
        <v>0</v>
      </c>
      <c r="I71" s="752">
        <v>3.3</v>
      </c>
      <c r="J71" s="752">
        <v>869.87999999999988</v>
      </c>
      <c r="K71" s="766">
        <v>1</v>
      </c>
      <c r="L71" s="752">
        <v>3.3</v>
      </c>
      <c r="M71" s="753">
        <v>869.87999999999988</v>
      </c>
    </row>
    <row r="72" spans="1:13" ht="14.4" customHeight="1" x14ac:dyDescent="0.3">
      <c r="A72" s="747" t="s">
        <v>593</v>
      </c>
      <c r="B72" s="748" t="s">
        <v>2202</v>
      </c>
      <c r="C72" s="748" t="s">
        <v>2203</v>
      </c>
      <c r="D72" s="748" t="s">
        <v>2204</v>
      </c>
      <c r="E72" s="748" t="s">
        <v>2205</v>
      </c>
      <c r="F72" s="752"/>
      <c r="G72" s="752"/>
      <c r="H72" s="766">
        <v>0</v>
      </c>
      <c r="I72" s="752">
        <v>3.6</v>
      </c>
      <c r="J72" s="752">
        <v>2059.9920000000002</v>
      </c>
      <c r="K72" s="766">
        <v>1</v>
      </c>
      <c r="L72" s="752">
        <v>3.6</v>
      </c>
      <c r="M72" s="753">
        <v>2059.9920000000002</v>
      </c>
    </row>
    <row r="73" spans="1:13" ht="14.4" customHeight="1" x14ac:dyDescent="0.3">
      <c r="A73" s="747" t="s">
        <v>593</v>
      </c>
      <c r="B73" s="748" t="s">
        <v>2206</v>
      </c>
      <c r="C73" s="748" t="s">
        <v>2207</v>
      </c>
      <c r="D73" s="748" t="s">
        <v>1077</v>
      </c>
      <c r="E73" s="748" t="s">
        <v>2208</v>
      </c>
      <c r="F73" s="752"/>
      <c r="G73" s="752"/>
      <c r="H73" s="766">
        <v>0</v>
      </c>
      <c r="I73" s="752">
        <v>15.599999999999998</v>
      </c>
      <c r="J73" s="752">
        <v>5027.1449999999995</v>
      </c>
      <c r="K73" s="766">
        <v>1</v>
      </c>
      <c r="L73" s="752">
        <v>15.599999999999998</v>
      </c>
      <c r="M73" s="753">
        <v>5027.1449999999995</v>
      </c>
    </row>
    <row r="74" spans="1:13" ht="14.4" customHeight="1" x14ac:dyDescent="0.3">
      <c r="A74" s="747" t="s">
        <v>593</v>
      </c>
      <c r="B74" s="748" t="s">
        <v>2209</v>
      </c>
      <c r="C74" s="748" t="s">
        <v>2210</v>
      </c>
      <c r="D74" s="748" t="s">
        <v>2211</v>
      </c>
      <c r="E74" s="748" t="s">
        <v>2212</v>
      </c>
      <c r="F74" s="752">
        <v>5</v>
      </c>
      <c r="G74" s="752">
        <v>2585</v>
      </c>
      <c r="H74" s="766">
        <v>1</v>
      </c>
      <c r="I74" s="752"/>
      <c r="J74" s="752"/>
      <c r="K74" s="766">
        <v>0</v>
      </c>
      <c r="L74" s="752">
        <v>5</v>
      </c>
      <c r="M74" s="753">
        <v>2585</v>
      </c>
    </row>
    <row r="75" spans="1:13" ht="14.4" customHeight="1" x14ac:dyDescent="0.3">
      <c r="A75" s="747" t="s">
        <v>593</v>
      </c>
      <c r="B75" s="748" t="s">
        <v>2213</v>
      </c>
      <c r="C75" s="748" t="s">
        <v>2214</v>
      </c>
      <c r="D75" s="748" t="s">
        <v>2215</v>
      </c>
      <c r="E75" s="748" t="s">
        <v>2216</v>
      </c>
      <c r="F75" s="752"/>
      <c r="G75" s="752"/>
      <c r="H75" s="766">
        <v>0</v>
      </c>
      <c r="I75" s="752">
        <v>63</v>
      </c>
      <c r="J75" s="752">
        <v>3502.1000000000004</v>
      </c>
      <c r="K75" s="766">
        <v>1</v>
      </c>
      <c r="L75" s="752">
        <v>63</v>
      </c>
      <c r="M75" s="753">
        <v>3502.1000000000004</v>
      </c>
    </row>
    <row r="76" spans="1:13" ht="14.4" customHeight="1" x14ac:dyDescent="0.3">
      <c r="A76" s="747" t="s">
        <v>593</v>
      </c>
      <c r="B76" s="748" t="s">
        <v>2217</v>
      </c>
      <c r="C76" s="748" t="s">
        <v>2218</v>
      </c>
      <c r="D76" s="748" t="s">
        <v>2219</v>
      </c>
      <c r="E76" s="748" t="s">
        <v>2220</v>
      </c>
      <c r="F76" s="752"/>
      <c r="G76" s="752"/>
      <c r="H76" s="766">
        <v>0</v>
      </c>
      <c r="I76" s="752">
        <v>362</v>
      </c>
      <c r="J76" s="752">
        <v>8323.8300000000017</v>
      </c>
      <c r="K76" s="766">
        <v>1</v>
      </c>
      <c r="L76" s="752">
        <v>362</v>
      </c>
      <c r="M76" s="753">
        <v>8323.8300000000017</v>
      </c>
    </row>
    <row r="77" spans="1:13" ht="14.4" customHeight="1" x14ac:dyDescent="0.3">
      <c r="A77" s="747" t="s">
        <v>593</v>
      </c>
      <c r="B77" s="748" t="s">
        <v>2221</v>
      </c>
      <c r="C77" s="748" t="s">
        <v>2222</v>
      </c>
      <c r="D77" s="748" t="s">
        <v>2223</v>
      </c>
      <c r="E77" s="748" t="s">
        <v>2224</v>
      </c>
      <c r="F77" s="752"/>
      <c r="G77" s="752"/>
      <c r="H77" s="766">
        <v>0</v>
      </c>
      <c r="I77" s="752">
        <v>16.599999999999998</v>
      </c>
      <c r="J77" s="752">
        <v>2510.1999999999998</v>
      </c>
      <c r="K77" s="766">
        <v>1</v>
      </c>
      <c r="L77" s="752">
        <v>16.599999999999998</v>
      </c>
      <c r="M77" s="753">
        <v>2510.1999999999998</v>
      </c>
    </row>
    <row r="78" spans="1:13" ht="14.4" customHeight="1" x14ac:dyDescent="0.3">
      <c r="A78" s="747" t="s">
        <v>593</v>
      </c>
      <c r="B78" s="748" t="s">
        <v>2221</v>
      </c>
      <c r="C78" s="748" t="s">
        <v>2225</v>
      </c>
      <c r="D78" s="748" t="s">
        <v>2223</v>
      </c>
      <c r="E78" s="748" t="s">
        <v>2226</v>
      </c>
      <c r="F78" s="752"/>
      <c r="G78" s="752"/>
      <c r="H78" s="766">
        <v>0</v>
      </c>
      <c r="I78" s="752">
        <v>4.0999999999999996</v>
      </c>
      <c r="J78" s="752">
        <v>1229.8000000000002</v>
      </c>
      <c r="K78" s="766">
        <v>1</v>
      </c>
      <c r="L78" s="752">
        <v>4.0999999999999996</v>
      </c>
      <c r="M78" s="753">
        <v>1229.8000000000002</v>
      </c>
    </row>
    <row r="79" spans="1:13" ht="14.4" customHeight="1" x14ac:dyDescent="0.3">
      <c r="A79" s="747" t="s">
        <v>593</v>
      </c>
      <c r="B79" s="748" t="s">
        <v>2221</v>
      </c>
      <c r="C79" s="748" t="s">
        <v>2227</v>
      </c>
      <c r="D79" s="748" t="s">
        <v>2228</v>
      </c>
      <c r="E79" s="748" t="s">
        <v>2229</v>
      </c>
      <c r="F79" s="752"/>
      <c r="G79" s="752"/>
      <c r="H79" s="766">
        <v>0</v>
      </c>
      <c r="I79" s="752">
        <v>1</v>
      </c>
      <c r="J79" s="752">
        <v>2113.9600000000005</v>
      </c>
      <c r="K79" s="766">
        <v>1</v>
      </c>
      <c r="L79" s="752">
        <v>1</v>
      </c>
      <c r="M79" s="753">
        <v>2113.9600000000005</v>
      </c>
    </row>
    <row r="80" spans="1:13" ht="14.4" customHeight="1" x14ac:dyDescent="0.3">
      <c r="A80" s="747" t="s">
        <v>593</v>
      </c>
      <c r="B80" s="748" t="s">
        <v>2230</v>
      </c>
      <c r="C80" s="748" t="s">
        <v>2231</v>
      </c>
      <c r="D80" s="748" t="s">
        <v>649</v>
      </c>
      <c r="E80" s="748" t="s">
        <v>639</v>
      </c>
      <c r="F80" s="752">
        <v>1</v>
      </c>
      <c r="G80" s="752">
        <v>68.550000000000011</v>
      </c>
      <c r="H80" s="766">
        <v>1</v>
      </c>
      <c r="I80" s="752"/>
      <c r="J80" s="752"/>
      <c r="K80" s="766">
        <v>0</v>
      </c>
      <c r="L80" s="752">
        <v>1</v>
      </c>
      <c r="M80" s="753">
        <v>68.550000000000011</v>
      </c>
    </row>
    <row r="81" spans="1:13" ht="14.4" customHeight="1" x14ac:dyDescent="0.3">
      <c r="A81" s="747" t="s">
        <v>593</v>
      </c>
      <c r="B81" s="748" t="s">
        <v>2230</v>
      </c>
      <c r="C81" s="748" t="s">
        <v>2232</v>
      </c>
      <c r="D81" s="748" t="s">
        <v>638</v>
      </c>
      <c r="E81" s="748" t="s">
        <v>639</v>
      </c>
      <c r="F81" s="752"/>
      <c r="G81" s="752"/>
      <c r="H81" s="766">
        <v>0</v>
      </c>
      <c r="I81" s="752">
        <v>2</v>
      </c>
      <c r="J81" s="752">
        <v>117.81999999999998</v>
      </c>
      <c r="K81" s="766">
        <v>1</v>
      </c>
      <c r="L81" s="752">
        <v>2</v>
      </c>
      <c r="M81" s="753">
        <v>117.81999999999998</v>
      </c>
    </row>
    <row r="82" spans="1:13" ht="14.4" customHeight="1" x14ac:dyDescent="0.3">
      <c r="A82" s="747" t="s">
        <v>593</v>
      </c>
      <c r="B82" s="748" t="s">
        <v>2230</v>
      </c>
      <c r="C82" s="748" t="s">
        <v>2233</v>
      </c>
      <c r="D82" s="748" t="s">
        <v>638</v>
      </c>
      <c r="E82" s="748" t="s">
        <v>640</v>
      </c>
      <c r="F82" s="752"/>
      <c r="G82" s="752"/>
      <c r="H82" s="766">
        <v>0</v>
      </c>
      <c r="I82" s="752">
        <v>1</v>
      </c>
      <c r="J82" s="752">
        <v>30.22</v>
      </c>
      <c r="K82" s="766">
        <v>1</v>
      </c>
      <c r="L82" s="752">
        <v>1</v>
      </c>
      <c r="M82" s="753">
        <v>30.22</v>
      </c>
    </row>
    <row r="83" spans="1:13" ht="14.4" customHeight="1" x14ac:dyDescent="0.3">
      <c r="A83" s="747" t="s">
        <v>593</v>
      </c>
      <c r="B83" s="748" t="s">
        <v>2234</v>
      </c>
      <c r="C83" s="748" t="s">
        <v>2235</v>
      </c>
      <c r="D83" s="748" t="s">
        <v>2236</v>
      </c>
      <c r="E83" s="748" t="s">
        <v>2237</v>
      </c>
      <c r="F83" s="752">
        <v>1</v>
      </c>
      <c r="G83" s="752">
        <v>774.51</v>
      </c>
      <c r="H83" s="766">
        <v>1</v>
      </c>
      <c r="I83" s="752"/>
      <c r="J83" s="752"/>
      <c r="K83" s="766">
        <v>0</v>
      </c>
      <c r="L83" s="752">
        <v>1</v>
      </c>
      <c r="M83" s="753">
        <v>774.51</v>
      </c>
    </row>
    <row r="84" spans="1:13" ht="14.4" customHeight="1" x14ac:dyDescent="0.3">
      <c r="A84" s="747" t="s">
        <v>593</v>
      </c>
      <c r="B84" s="748" t="s">
        <v>2238</v>
      </c>
      <c r="C84" s="748" t="s">
        <v>2239</v>
      </c>
      <c r="D84" s="748" t="s">
        <v>2240</v>
      </c>
      <c r="E84" s="748" t="s">
        <v>2241</v>
      </c>
      <c r="F84" s="752">
        <v>1</v>
      </c>
      <c r="G84" s="752">
        <v>591.37</v>
      </c>
      <c r="H84" s="766">
        <v>1</v>
      </c>
      <c r="I84" s="752"/>
      <c r="J84" s="752"/>
      <c r="K84" s="766">
        <v>0</v>
      </c>
      <c r="L84" s="752">
        <v>1</v>
      </c>
      <c r="M84" s="753">
        <v>591.37</v>
      </c>
    </row>
    <row r="85" spans="1:13" ht="14.4" customHeight="1" x14ac:dyDescent="0.3">
      <c r="A85" s="747" t="s">
        <v>593</v>
      </c>
      <c r="B85" s="748" t="s">
        <v>2242</v>
      </c>
      <c r="C85" s="748" t="s">
        <v>2243</v>
      </c>
      <c r="D85" s="748" t="s">
        <v>2244</v>
      </c>
      <c r="E85" s="748" t="s">
        <v>2245</v>
      </c>
      <c r="F85" s="752"/>
      <c r="G85" s="752"/>
      <c r="H85" s="766">
        <v>0</v>
      </c>
      <c r="I85" s="752">
        <v>1</v>
      </c>
      <c r="J85" s="752">
        <v>24.93</v>
      </c>
      <c r="K85" s="766">
        <v>1</v>
      </c>
      <c r="L85" s="752">
        <v>1</v>
      </c>
      <c r="M85" s="753">
        <v>24.93</v>
      </c>
    </row>
    <row r="86" spans="1:13" ht="14.4" customHeight="1" x14ac:dyDescent="0.3">
      <c r="A86" s="747" t="s">
        <v>593</v>
      </c>
      <c r="B86" s="748" t="s">
        <v>2246</v>
      </c>
      <c r="C86" s="748" t="s">
        <v>2247</v>
      </c>
      <c r="D86" s="748" t="s">
        <v>2248</v>
      </c>
      <c r="E86" s="748" t="s">
        <v>2249</v>
      </c>
      <c r="F86" s="752"/>
      <c r="G86" s="752"/>
      <c r="H86" s="766">
        <v>0</v>
      </c>
      <c r="I86" s="752">
        <v>157</v>
      </c>
      <c r="J86" s="752">
        <v>5793.8899999999994</v>
      </c>
      <c r="K86" s="766">
        <v>1</v>
      </c>
      <c r="L86" s="752">
        <v>157</v>
      </c>
      <c r="M86" s="753">
        <v>5793.8899999999994</v>
      </c>
    </row>
    <row r="87" spans="1:13" ht="14.4" customHeight="1" x14ac:dyDescent="0.3">
      <c r="A87" s="747" t="s">
        <v>593</v>
      </c>
      <c r="B87" s="748" t="s">
        <v>2246</v>
      </c>
      <c r="C87" s="748" t="s">
        <v>2250</v>
      </c>
      <c r="D87" s="748" t="s">
        <v>2251</v>
      </c>
      <c r="E87" s="748" t="s">
        <v>2252</v>
      </c>
      <c r="F87" s="752"/>
      <c r="G87" s="752"/>
      <c r="H87" s="766">
        <v>0</v>
      </c>
      <c r="I87" s="752">
        <v>217</v>
      </c>
      <c r="J87" s="752">
        <v>11437.04299243184</v>
      </c>
      <c r="K87" s="766">
        <v>1</v>
      </c>
      <c r="L87" s="752">
        <v>217</v>
      </c>
      <c r="M87" s="753">
        <v>11437.04299243184</v>
      </c>
    </row>
    <row r="88" spans="1:13" ht="14.4" customHeight="1" x14ac:dyDescent="0.3">
      <c r="A88" s="747" t="s">
        <v>593</v>
      </c>
      <c r="B88" s="748" t="s">
        <v>2253</v>
      </c>
      <c r="C88" s="748" t="s">
        <v>2254</v>
      </c>
      <c r="D88" s="748" t="s">
        <v>2255</v>
      </c>
      <c r="E88" s="748" t="s">
        <v>2256</v>
      </c>
      <c r="F88" s="752"/>
      <c r="G88" s="752"/>
      <c r="H88" s="766">
        <v>0</v>
      </c>
      <c r="I88" s="752">
        <v>15</v>
      </c>
      <c r="J88" s="752">
        <v>3880.7999999999997</v>
      </c>
      <c r="K88" s="766">
        <v>1</v>
      </c>
      <c r="L88" s="752">
        <v>15</v>
      </c>
      <c r="M88" s="753">
        <v>3880.7999999999997</v>
      </c>
    </row>
    <row r="89" spans="1:13" ht="14.4" customHeight="1" x14ac:dyDescent="0.3">
      <c r="A89" s="747" t="s">
        <v>593</v>
      </c>
      <c r="B89" s="748" t="s">
        <v>2257</v>
      </c>
      <c r="C89" s="748" t="s">
        <v>2258</v>
      </c>
      <c r="D89" s="748" t="s">
        <v>2259</v>
      </c>
      <c r="E89" s="748" t="s">
        <v>2260</v>
      </c>
      <c r="F89" s="752"/>
      <c r="G89" s="752"/>
      <c r="H89" s="766">
        <v>0</v>
      </c>
      <c r="I89" s="752">
        <v>3</v>
      </c>
      <c r="J89" s="752">
        <v>335.38</v>
      </c>
      <c r="K89" s="766">
        <v>1</v>
      </c>
      <c r="L89" s="752">
        <v>3</v>
      </c>
      <c r="M89" s="753">
        <v>335.38</v>
      </c>
    </row>
    <row r="90" spans="1:13" ht="14.4" customHeight="1" x14ac:dyDescent="0.3">
      <c r="A90" s="747" t="s">
        <v>593</v>
      </c>
      <c r="B90" s="748" t="s">
        <v>2261</v>
      </c>
      <c r="C90" s="748" t="s">
        <v>2262</v>
      </c>
      <c r="D90" s="748" t="s">
        <v>2263</v>
      </c>
      <c r="E90" s="748" t="s">
        <v>2050</v>
      </c>
      <c r="F90" s="752"/>
      <c r="G90" s="752"/>
      <c r="H90" s="766">
        <v>0</v>
      </c>
      <c r="I90" s="752">
        <v>1</v>
      </c>
      <c r="J90" s="752">
        <v>251.78</v>
      </c>
      <c r="K90" s="766">
        <v>1</v>
      </c>
      <c r="L90" s="752">
        <v>1</v>
      </c>
      <c r="M90" s="753">
        <v>251.78</v>
      </c>
    </row>
    <row r="91" spans="1:13" ht="14.4" customHeight="1" x14ac:dyDescent="0.3">
      <c r="A91" s="747" t="s">
        <v>593</v>
      </c>
      <c r="B91" s="748" t="s">
        <v>2264</v>
      </c>
      <c r="C91" s="748" t="s">
        <v>2265</v>
      </c>
      <c r="D91" s="748" t="s">
        <v>1026</v>
      </c>
      <c r="E91" s="748" t="s">
        <v>2266</v>
      </c>
      <c r="F91" s="752"/>
      <c r="G91" s="752"/>
      <c r="H91" s="766">
        <v>0</v>
      </c>
      <c r="I91" s="752">
        <v>3</v>
      </c>
      <c r="J91" s="752">
        <v>66.27</v>
      </c>
      <c r="K91" s="766">
        <v>1</v>
      </c>
      <c r="L91" s="752">
        <v>3</v>
      </c>
      <c r="M91" s="753">
        <v>66.27</v>
      </c>
    </row>
    <row r="92" spans="1:13" ht="14.4" customHeight="1" x14ac:dyDescent="0.3">
      <c r="A92" s="747" t="s">
        <v>593</v>
      </c>
      <c r="B92" s="748" t="s">
        <v>2264</v>
      </c>
      <c r="C92" s="748" t="s">
        <v>2267</v>
      </c>
      <c r="D92" s="748" t="s">
        <v>1026</v>
      </c>
      <c r="E92" s="748" t="s">
        <v>2268</v>
      </c>
      <c r="F92" s="752"/>
      <c r="G92" s="752"/>
      <c r="H92" s="766">
        <v>0</v>
      </c>
      <c r="I92" s="752">
        <v>10</v>
      </c>
      <c r="J92" s="752">
        <v>455.41999999999996</v>
      </c>
      <c r="K92" s="766">
        <v>1</v>
      </c>
      <c r="L92" s="752">
        <v>10</v>
      </c>
      <c r="M92" s="753">
        <v>455.41999999999996</v>
      </c>
    </row>
    <row r="93" spans="1:13" ht="14.4" customHeight="1" x14ac:dyDescent="0.3">
      <c r="A93" s="747" t="s">
        <v>593</v>
      </c>
      <c r="B93" s="748" t="s">
        <v>2264</v>
      </c>
      <c r="C93" s="748" t="s">
        <v>2269</v>
      </c>
      <c r="D93" s="748" t="s">
        <v>2270</v>
      </c>
      <c r="E93" s="748" t="s">
        <v>2271</v>
      </c>
      <c r="F93" s="752">
        <v>1</v>
      </c>
      <c r="G93" s="752">
        <v>110</v>
      </c>
      <c r="H93" s="766">
        <v>1</v>
      </c>
      <c r="I93" s="752"/>
      <c r="J93" s="752"/>
      <c r="K93" s="766">
        <v>0</v>
      </c>
      <c r="L93" s="752">
        <v>1</v>
      </c>
      <c r="M93" s="753">
        <v>110</v>
      </c>
    </row>
    <row r="94" spans="1:13" ht="14.4" customHeight="1" x14ac:dyDescent="0.3">
      <c r="A94" s="747" t="s">
        <v>593</v>
      </c>
      <c r="B94" s="748" t="s">
        <v>2272</v>
      </c>
      <c r="C94" s="748" t="s">
        <v>2273</v>
      </c>
      <c r="D94" s="748" t="s">
        <v>697</v>
      </c>
      <c r="E94" s="748" t="s">
        <v>2142</v>
      </c>
      <c r="F94" s="752"/>
      <c r="G94" s="752"/>
      <c r="H94" s="766">
        <v>0</v>
      </c>
      <c r="I94" s="752">
        <v>6</v>
      </c>
      <c r="J94" s="752">
        <v>163.26000000000002</v>
      </c>
      <c r="K94" s="766">
        <v>1</v>
      </c>
      <c r="L94" s="752">
        <v>6</v>
      </c>
      <c r="M94" s="753">
        <v>163.26000000000002</v>
      </c>
    </row>
    <row r="95" spans="1:13" ht="14.4" customHeight="1" x14ac:dyDescent="0.3">
      <c r="A95" s="747" t="s">
        <v>593</v>
      </c>
      <c r="B95" s="748" t="s">
        <v>2274</v>
      </c>
      <c r="C95" s="748" t="s">
        <v>2275</v>
      </c>
      <c r="D95" s="748" t="s">
        <v>695</v>
      </c>
      <c r="E95" s="748" t="s">
        <v>2276</v>
      </c>
      <c r="F95" s="752"/>
      <c r="G95" s="752"/>
      <c r="H95" s="766">
        <v>0</v>
      </c>
      <c r="I95" s="752">
        <v>1</v>
      </c>
      <c r="J95" s="752">
        <v>101.70000000000005</v>
      </c>
      <c r="K95" s="766">
        <v>1</v>
      </c>
      <c r="L95" s="752">
        <v>1</v>
      </c>
      <c r="M95" s="753">
        <v>101.70000000000005</v>
      </c>
    </row>
    <row r="96" spans="1:13" ht="14.4" customHeight="1" x14ac:dyDescent="0.3">
      <c r="A96" s="747" t="s">
        <v>593</v>
      </c>
      <c r="B96" s="748" t="s">
        <v>2277</v>
      </c>
      <c r="C96" s="748" t="s">
        <v>2278</v>
      </c>
      <c r="D96" s="748" t="s">
        <v>2279</v>
      </c>
      <c r="E96" s="748" t="s">
        <v>2280</v>
      </c>
      <c r="F96" s="752"/>
      <c r="G96" s="752"/>
      <c r="H96" s="766">
        <v>0</v>
      </c>
      <c r="I96" s="752">
        <v>2</v>
      </c>
      <c r="J96" s="752">
        <v>162.49999999999997</v>
      </c>
      <c r="K96" s="766">
        <v>1</v>
      </c>
      <c r="L96" s="752">
        <v>2</v>
      </c>
      <c r="M96" s="753">
        <v>162.49999999999997</v>
      </c>
    </row>
    <row r="97" spans="1:13" ht="14.4" customHeight="1" x14ac:dyDescent="0.3">
      <c r="A97" s="747" t="s">
        <v>593</v>
      </c>
      <c r="B97" s="748" t="s">
        <v>2281</v>
      </c>
      <c r="C97" s="748" t="s">
        <v>2282</v>
      </c>
      <c r="D97" s="748" t="s">
        <v>2283</v>
      </c>
      <c r="E97" s="748" t="s">
        <v>2284</v>
      </c>
      <c r="F97" s="752"/>
      <c r="G97" s="752"/>
      <c r="H97" s="766">
        <v>0</v>
      </c>
      <c r="I97" s="752">
        <v>1</v>
      </c>
      <c r="J97" s="752">
        <v>1272.1500000000001</v>
      </c>
      <c r="K97" s="766">
        <v>1</v>
      </c>
      <c r="L97" s="752">
        <v>1</v>
      </c>
      <c r="M97" s="753">
        <v>1272.1500000000001</v>
      </c>
    </row>
    <row r="98" spans="1:13" ht="14.4" customHeight="1" x14ac:dyDescent="0.3">
      <c r="A98" s="747" t="s">
        <v>593</v>
      </c>
      <c r="B98" s="748" t="s">
        <v>2285</v>
      </c>
      <c r="C98" s="748" t="s">
        <v>2286</v>
      </c>
      <c r="D98" s="748" t="s">
        <v>1024</v>
      </c>
      <c r="E98" s="748" t="s">
        <v>2287</v>
      </c>
      <c r="F98" s="752"/>
      <c r="G98" s="752"/>
      <c r="H98" s="766">
        <v>0</v>
      </c>
      <c r="I98" s="752">
        <v>5</v>
      </c>
      <c r="J98" s="752">
        <v>150.67000000000002</v>
      </c>
      <c r="K98" s="766">
        <v>1</v>
      </c>
      <c r="L98" s="752">
        <v>5</v>
      </c>
      <c r="M98" s="753">
        <v>150.67000000000002</v>
      </c>
    </row>
    <row r="99" spans="1:13" ht="14.4" customHeight="1" x14ac:dyDescent="0.3">
      <c r="A99" s="747" t="s">
        <v>593</v>
      </c>
      <c r="B99" s="748" t="s">
        <v>2288</v>
      </c>
      <c r="C99" s="748" t="s">
        <v>2289</v>
      </c>
      <c r="D99" s="748" t="s">
        <v>1020</v>
      </c>
      <c r="E99" s="748" t="s">
        <v>2290</v>
      </c>
      <c r="F99" s="752"/>
      <c r="G99" s="752"/>
      <c r="H99" s="766">
        <v>0</v>
      </c>
      <c r="I99" s="752">
        <v>1</v>
      </c>
      <c r="J99" s="752">
        <v>160.70999999999995</v>
      </c>
      <c r="K99" s="766">
        <v>1</v>
      </c>
      <c r="L99" s="752">
        <v>1</v>
      </c>
      <c r="M99" s="753">
        <v>160.70999999999995</v>
      </c>
    </row>
    <row r="100" spans="1:13" ht="14.4" customHeight="1" x14ac:dyDescent="0.3">
      <c r="A100" s="747" t="s">
        <v>593</v>
      </c>
      <c r="B100" s="748" t="s">
        <v>2291</v>
      </c>
      <c r="C100" s="748" t="s">
        <v>2292</v>
      </c>
      <c r="D100" s="748" t="s">
        <v>1047</v>
      </c>
      <c r="E100" s="748" t="s">
        <v>1048</v>
      </c>
      <c r="F100" s="752"/>
      <c r="G100" s="752"/>
      <c r="H100" s="766">
        <v>0</v>
      </c>
      <c r="I100" s="752">
        <v>8</v>
      </c>
      <c r="J100" s="752">
        <v>327.36</v>
      </c>
      <c r="K100" s="766">
        <v>1</v>
      </c>
      <c r="L100" s="752">
        <v>8</v>
      </c>
      <c r="M100" s="753">
        <v>327.36</v>
      </c>
    </row>
    <row r="101" spans="1:13" ht="14.4" customHeight="1" x14ac:dyDescent="0.3">
      <c r="A101" s="747" t="s">
        <v>593</v>
      </c>
      <c r="B101" s="748" t="s">
        <v>2291</v>
      </c>
      <c r="C101" s="748" t="s">
        <v>2293</v>
      </c>
      <c r="D101" s="748" t="s">
        <v>1053</v>
      </c>
      <c r="E101" s="748" t="s">
        <v>1051</v>
      </c>
      <c r="F101" s="752"/>
      <c r="G101" s="752"/>
      <c r="H101" s="766">
        <v>0</v>
      </c>
      <c r="I101" s="752">
        <v>9</v>
      </c>
      <c r="J101" s="752">
        <v>1220.3999999999999</v>
      </c>
      <c r="K101" s="766">
        <v>1</v>
      </c>
      <c r="L101" s="752">
        <v>9</v>
      </c>
      <c r="M101" s="753">
        <v>1220.3999999999999</v>
      </c>
    </row>
    <row r="102" spans="1:13" ht="14.4" customHeight="1" x14ac:dyDescent="0.3">
      <c r="A102" s="747" t="s">
        <v>593</v>
      </c>
      <c r="B102" s="748" t="s">
        <v>2291</v>
      </c>
      <c r="C102" s="748" t="s">
        <v>2294</v>
      </c>
      <c r="D102" s="748" t="s">
        <v>1056</v>
      </c>
      <c r="E102" s="748" t="s">
        <v>1051</v>
      </c>
      <c r="F102" s="752"/>
      <c r="G102" s="752"/>
      <c r="H102" s="766">
        <v>0</v>
      </c>
      <c r="I102" s="752">
        <v>2</v>
      </c>
      <c r="J102" s="752">
        <v>271.19999999999993</v>
      </c>
      <c r="K102" s="766">
        <v>1</v>
      </c>
      <c r="L102" s="752">
        <v>2</v>
      </c>
      <c r="M102" s="753">
        <v>271.19999999999993</v>
      </c>
    </row>
    <row r="103" spans="1:13" ht="14.4" customHeight="1" x14ac:dyDescent="0.3">
      <c r="A103" s="747" t="s">
        <v>593</v>
      </c>
      <c r="B103" s="748" t="s">
        <v>2291</v>
      </c>
      <c r="C103" s="748" t="s">
        <v>2295</v>
      </c>
      <c r="D103" s="748" t="s">
        <v>1054</v>
      </c>
      <c r="E103" s="748" t="s">
        <v>1051</v>
      </c>
      <c r="F103" s="752"/>
      <c r="G103" s="752"/>
      <c r="H103" s="766">
        <v>0</v>
      </c>
      <c r="I103" s="752">
        <v>9</v>
      </c>
      <c r="J103" s="752">
        <v>1220.4000000000001</v>
      </c>
      <c r="K103" s="766">
        <v>1</v>
      </c>
      <c r="L103" s="752">
        <v>9</v>
      </c>
      <c r="M103" s="753">
        <v>1220.4000000000001</v>
      </c>
    </row>
    <row r="104" spans="1:13" ht="14.4" customHeight="1" x14ac:dyDescent="0.3">
      <c r="A104" s="747" t="s">
        <v>593</v>
      </c>
      <c r="B104" s="748" t="s">
        <v>2291</v>
      </c>
      <c r="C104" s="748" t="s">
        <v>2296</v>
      </c>
      <c r="D104" s="748" t="s">
        <v>1064</v>
      </c>
      <c r="E104" s="748" t="s">
        <v>1065</v>
      </c>
      <c r="F104" s="752"/>
      <c r="G104" s="752"/>
      <c r="H104" s="766">
        <v>0</v>
      </c>
      <c r="I104" s="752">
        <v>96</v>
      </c>
      <c r="J104" s="752">
        <v>5220.482671009845</v>
      </c>
      <c r="K104" s="766">
        <v>1</v>
      </c>
      <c r="L104" s="752">
        <v>96</v>
      </c>
      <c r="M104" s="753">
        <v>5220.482671009845</v>
      </c>
    </row>
    <row r="105" spans="1:13" ht="14.4" customHeight="1" x14ac:dyDescent="0.3">
      <c r="A105" s="747" t="s">
        <v>593</v>
      </c>
      <c r="B105" s="748" t="s">
        <v>2291</v>
      </c>
      <c r="C105" s="748" t="s">
        <v>2297</v>
      </c>
      <c r="D105" s="748" t="s">
        <v>1069</v>
      </c>
      <c r="E105" s="748" t="s">
        <v>2298</v>
      </c>
      <c r="F105" s="752"/>
      <c r="G105" s="752"/>
      <c r="H105" s="766">
        <v>0</v>
      </c>
      <c r="I105" s="752">
        <v>301</v>
      </c>
      <c r="J105" s="752">
        <v>47103.490179400411</v>
      </c>
      <c r="K105" s="766">
        <v>1</v>
      </c>
      <c r="L105" s="752">
        <v>301</v>
      </c>
      <c r="M105" s="753">
        <v>47103.490179400411</v>
      </c>
    </row>
    <row r="106" spans="1:13" ht="14.4" customHeight="1" x14ac:dyDescent="0.3">
      <c r="A106" s="747" t="s">
        <v>593</v>
      </c>
      <c r="B106" s="748" t="s">
        <v>2291</v>
      </c>
      <c r="C106" s="748" t="s">
        <v>2299</v>
      </c>
      <c r="D106" s="748" t="s">
        <v>1067</v>
      </c>
      <c r="E106" s="748" t="s">
        <v>1068</v>
      </c>
      <c r="F106" s="752"/>
      <c r="G106" s="752"/>
      <c r="H106" s="766">
        <v>0</v>
      </c>
      <c r="I106" s="752">
        <v>8</v>
      </c>
      <c r="J106" s="752">
        <v>2198</v>
      </c>
      <c r="K106" s="766">
        <v>1</v>
      </c>
      <c r="L106" s="752">
        <v>8</v>
      </c>
      <c r="M106" s="753">
        <v>2198</v>
      </c>
    </row>
    <row r="107" spans="1:13" ht="14.4" customHeight="1" x14ac:dyDescent="0.3">
      <c r="A107" s="747" t="s">
        <v>593</v>
      </c>
      <c r="B107" s="748" t="s">
        <v>2291</v>
      </c>
      <c r="C107" s="748" t="s">
        <v>2300</v>
      </c>
      <c r="D107" s="748" t="s">
        <v>1052</v>
      </c>
      <c r="E107" s="748" t="s">
        <v>1051</v>
      </c>
      <c r="F107" s="752"/>
      <c r="G107" s="752"/>
      <c r="H107" s="766">
        <v>0</v>
      </c>
      <c r="I107" s="752">
        <v>1</v>
      </c>
      <c r="J107" s="752">
        <v>148.96</v>
      </c>
      <c r="K107" s="766">
        <v>1</v>
      </c>
      <c r="L107" s="752">
        <v>1</v>
      </c>
      <c r="M107" s="753">
        <v>148.96</v>
      </c>
    </row>
    <row r="108" spans="1:13" ht="14.4" customHeight="1" x14ac:dyDescent="0.3">
      <c r="A108" s="747" t="s">
        <v>593</v>
      </c>
      <c r="B108" s="748" t="s">
        <v>2291</v>
      </c>
      <c r="C108" s="748" t="s">
        <v>2301</v>
      </c>
      <c r="D108" s="748" t="s">
        <v>1061</v>
      </c>
      <c r="E108" s="748" t="s">
        <v>2302</v>
      </c>
      <c r="F108" s="752"/>
      <c r="G108" s="752"/>
      <c r="H108" s="766">
        <v>0</v>
      </c>
      <c r="I108" s="752">
        <v>2</v>
      </c>
      <c r="J108" s="752">
        <v>223.90000000000003</v>
      </c>
      <c r="K108" s="766">
        <v>1</v>
      </c>
      <c r="L108" s="752">
        <v>2</v>
      </c>
      <c r="M108" s="753">
        <v>223.90000000000003</v>
      </c>
    </row>
    <row r="109" spans="1:13" ht="14.4" customHeight="1" x14ac:dyDescent="0.3">
      <c r="A109" s="747" t="s">
        <v>593</v>
      </c>
      <c r="B109" s="748" t="s">
        <v>2291</v>
      </c>
      <c r="C109" s="748" t="s">
        <v>2303</v>
      </c>
      <c r="D109" s="748" t="s">
        <v>1057</v>
      </c>
      <c r="E109" s="748" t="s">
        <v>2302</v>
      </c>
      <c r="F109" s="752"/>
      <c r="G109" s="752"/>
      <c r="H109" s="766">
        <v>0</v>
      </c>
      <c r="I109" s="752">
        <v>2</v>
      </c>
      <c r="J109" s="752">
        <v>223.90000000000003</v>
      </c>
      <c r="K109" s="766">
        <v>1</v>
      </c>
      <c r="L109" s="752">
        <v>2</v>
      </c>
      <c r="M109" s="753">
        <v>223.90000000000003</v>
      </c>
    </row>
    <row r="110" spans="1:13" ht="14.4" customHeight="1" x14ac:dyDescent="0.3">
      <c r="A110" s="747" t="s">
        <v>593</v>
      </c>
      <c r="B110" s="748" t="s">
        <v>2291</v>
      </c>
      <c r="C110" s="748" t="s">
        <v>2304</v>
      </c>
      <c r="D110" s="748" t="s">
        <v>2305</v>
      </c>
      <c r="E110" s="748" t="s">
        <v>2302</v>
      </c>
      <c r="F110" s="752"/>
      <c r="G110" s="752"/>
      <c r="H110" s="766">
        <v>0</v>
      </c>
      <c r="I110" s="752">
        <v>3</v>
      </c>
      <c r="J110" s="752">
        <v>335.84999999999997</v>
      </c>
      <c r="K110" s="766">
        <v>1</v>
      </c>
      <c r="L110" s="752">
        <v>3</v>
      </c>
      <c r="M110" s="753">
        <v>335.84999999999997</v>
      </c>
    </row>
    <row r="111" spans="1:13" ht="14.4" customHeight="1" x14ac:dyDescent="0.3">
      <c r="A111" s="747" t="s">
        <v>593</v>
      </c>
      <c r="B111" s="748" t="s">
        <v>2291</v>
      </c>
      <c r="C111" s="748" t="s">
        <v>2306</v>
      </c>
      <c r="D111" s="748" t="s">
        <v>1045</v>
      </c>
      <c r="E111" s="748" t="s">
        <v>1046</v>
      </c>
      <c r="F111" s="752"/>
      <c r="G111" s="752"/>
      <c r="H111" s="766">
        <v>0</v>
      </c>
      <c r="I111" s="752">
        <v>4</v>
      </c>
      <c r="J111" s="752">
        <v>654.67999999999995</v>
      </c>
      <c r="K111" s="766">
        <v>1</v>
      </c>
      <c r="L111" s="752">
        <v>4</v>
      </c>
      <c r="M111" s="753">
        <v>654.67999999999995</v>
      </c>
    </row>
    <row r="112" spans="1:13" ht="14.4" customHeight="1" x14ac:dyDescent="0.3">
      <c r="A112" s="747" t="s">
        <v>593</v>
      </c>
      <c r="B112" s="748" t="s">
        <v>2291</v>
      </c>
      <c r="C112" s="748" t="s">
        <v>2307</v>
      </c>
      <c r="D112" s="748" t="s">
        <v>1062</v>
      </c>
      <c r="E112" s="748" t="s">
        <v>1046</v>
      </c>
      <c r="F112" s="752"/>
      <c r="G112" s="752"/>
      <c r="H112" s="766">
        <v>0</v>
      </c>
      <c r="I112" s="752">
        <v>13</v>
      </c>
      <c r="J112" s="752">
        <v>1689.61</v>
      </c>
      <c r="K112" s="766">
        <v>1</v>
      </c>
      <c r="L112" s="752">
        <v>13</v>
      </c>
      <c r="M112" s="753">
        <v>1689.61</v>
      </c>
    </row>
    <row r="113" spans="1:13" ht="14.4" customHeight="1" x14ac:dyDescent="0.3">
      <c r="A113" s="747" t="s">
        <v>593</v>
      </c>
      <c r="B113" s="748" t="s">
        <v>2291</v>
      </c>
      <c r="C113" s="748" t="s">
        <v>2308</v>
      </c>
      <c r="D113" s="748" t="s">
        <v>1055</v>
      </c>
      <c r="E113" s="748" t="s">
        <v>1051</v>
      </c>
      <c r="F113" s="752"/>
      <c r="G113" s="752"/>
      <c r="H113" s="766">
        <v>0</v>
      </c>
      <c r="I113" s="752">
        <v>2</v>
      </c>
      <c r="J113" s="752">
        <v>271.19999999999993</v>
      </c>
      <c r="K113" s="766">
        <v>1</v>
      </c>
      <c r="L113" s="752">
        <v>2</v>
      </c>
      <c r="M113" s="753">
        <v>271.19999999999993</v>
      </c>
    </row>
    <row r="114" spans="1:13" ht="14.4" customHeight="1" x14ac:dyDescent="0.3">
      <c r="A114" s="747" t="s">
        <v>593</v>
      </c>
      <c r="B114" s="748" t="s">
        <v>2291</v>
      </c>
      <c r="C114" s="748" t="s">
        <v>2309</v>
      </c>
      <c r="D114" s="748" t="s">
        <v>1050</v>
      </c>
      <c r="E114" s="748" t="s">
        <v>1051</v>
      </c>
      <c r="F114" s="752"/>
      <c r="G114" s="752"/>
      <c r="H114" s="766">
        <v>0</v>
      </c>
      <c r="I114" s="752">
        <v>7</v>
      </c>
      <c r="J114" s="752">
        <v>949.2</v>
      </c>
      <c r="K114" s="766">
        <v>1</v>
      </c>
      <c r="L114" s="752">
        <v>7</v>
      </c>
      <c r="M114" s="753">
        <v>949.2</v>
      </c>
    </row>
    <row r="115" spans="1:13" ht="14.4" customHeight="1" x14ac:dyDescent="0.3">
      <c r="A115" s="747" t="s">
        <v>598</v>
      </c>
      <c r="B115" s="748" t="s">
        <v>2012</v>
      </c>
      <c r="C115" s="748" t="s">
        <v>2013</v>
      </c>
      <c r="D115" s="748" t="s">
        <v>933</v>
      </c>
      <c r="E115" s="748" t="s">
        <v>2014</v>
      </c>
      <c r="F115" s="752"/>
      <c r="G115" s="752"/>
      <c r="H115" s="766">
        <v>0</v>
      </c>
      <c r="I115" s="752">
        <v>10</v>
      </c>
      <c r="J115" s="752">
        <v>671.1</v>
      </c>
      <c r="K115" s="766">
        <v>1</v>
      </c>
      <c r="L115" s="752">
        <v>10</v>
      </c>
      <c r="M115" s="753">
        <v>671.1</v>
      </c>
    </row>
    <row r="116" spans="1:13" ht="14.4" customHeight="1" x14ac:dyDescent="0.3">
      <c r="A116" s="747" t="s">
        <v>598</v>
      </c>
      <c r="B116" s="748" t="s">
        <v>2015</v>
      </c>
      <c r="C116" s="748" t="s">
        <v>2016</v>
      </c>
      <c r="D116" s="748" t="s">
        <v>706</v>
      </c>
      <c r="E116" s="748" t="s">
        <v>2017</v>
      </c>
      <c r="F116" s="752"/>
      <c r="G116" s="752"/>
      <c r="H116" s="766">
        <v>0</v>
      </c>
      <c r="I116" s="752">
        <v>800</v>
      </c>
      <c r="J116" s="752">
        <v>51544.147347317245</v>
      </c>
      <c r="K116" s="766">
        <v>1</v>
      </c>
      <c r="L116" s="752">
        <v>800</v>
      </c>
      <c r="M116" s="753">
        <v>51544.147347317245</v>
      </c>
    </row>
    <row r="117" spans="1:13" ht="14.4" customHeight="1" x14ac:dyDescent="0.3">
      <c r="A117" s="747" t="s">
        <v>598</v>
      </c>
      <c r="B117" s="748" t="s">
        <v>2310</v>
      </c>
      <c r="C117" s="748" t="s">
        <v>2311</v>
      </c>
      <c r="D117" s="748" t="s">
        <v>2312</v>
      </c>
      <c r="E117" s="748" t="s">
        <v>2313</v>
      </c>
      <c r="F117" s="752"/>
      <c r="G117" s="752"/>
      <c r="H117" s="766">
        <v>0</v>
      </c>
      <c r="I117" s="752">
        <v>1</v>
      </c>
      <c r="J117" s="752">
        <v>65.38</v>
      </c>
      <c r="K117" s="766">
        <v>1</v>
      </c>
      <c r="L117" s="752">
        <v>1</v>
      </c>
      <c r="M117" s="753">
        <v>65.38</v>
      </c>
    </row>
    <row r="118" spans="1:13" ht="14.4" customHeight="1" x14ac:dyDescent="0.3">
      <c r="A118" s="747" t="s">
        <v>598</v>
      </c>
      <c r="B118" s="748" t="s">
        <v>2021</v>
      </c>
      <c r="C118" s="748" t="s">
        <v>2314</v>
      </c>
      <c r="D118" s="748" t="s">
        <v>2023</v>
      </c>
      <c r="E118" s="748" t="s">
        <v>2315</v>
      </c>
      <c r="F118" s="752"/>
      <c r="G118" s="752"/>
      <c r="H118" s="766">
        <v>0</v>
      </c>
      <c r="I118" s="752">
        <v>9</v>
      </c>
      <c r="J118" s="752">
        <v>594.90000000000009</v>
      </c>
      <c r="K118" s="766">
        <v>1</v>
      </c>
      <c r="L118" s="752">
        <v>9</v>
      </c>
      <c r="M118" s="753">
        <v>594.90000000000009</v>
      </c>
    </row>
    <row r="119" spans="1:13" ht="14.4" customHeight="1" x14ac:dyDescent="0.3">
      <c r="A119" s="747" t="s">
        <v>598</v>
      </c>
      <c r="B119" s="748" t="s">
        <v>2316</v>
      </c>
      <c r="C119" s="748" t="s">
        <v>2317</v>
      </c>
      <c r="D119" s="748" t="s">
        <v>2318</v>
      </c>
      <c r="E119" s="748" t="s">
        <v>2319</v>
      </c>
      <c r="F119" s="752"/>
      <c r="G119" s="752"/>
      <c r="H119" s="766">
        <v>0</v>
      </c>
      <c r="I119" s="752">
        <v>6</v>
      </c>
      <c r="J119" s="752">
        <v>1643.4</v>
      </c>
      <c r="K119" s="766">
        <v>1</v>
      </c>
      <c r="L119" s="752">
        <v>6</v>
      </c>
      <c r="M119" s="753">
        <v>1643.4</v>
      </c>
    </row>
    <row r="120" spans="1:13" ht="14.4" customHeight="1" x14ac:dyDescent="0.3">
      <c r="A120" s="747" t="s">
        <v>598</v>
      </c>
      <c r="B120" s="748" t="s">
        <v>2025</v>
      </c>
      <c r="C120" s="748" t="s">
        <v>2320</v>
      </c>
      <c r="D120" s="748" t="s">
        <v>733</v>
      </c>
      <c r="E120" s="748" t="s">
        <v>2321</v>
      </c>
      <c r="F120" s="752"/>
      <c r="G120" s="752"/>
      <c r="H120" s="766">
        <v>0</v>
      </c>
      <c r="I120" s="752">
        <v>12</v>
      </c>
      <c r="J120" s="752">
        <v>606.21999999999991</v>
      </c>
      <c r="K120" s="766">
        <v>1</v>
      </c>
      <c r="L120" s="752">
        <v>12</v>
      </c>
      <c r="M120" s="753">
        <v>606.21999999999991</v>
      </c>
    </row>
    <row r="121" spans="1:13" ht="14.4" customHeight="1" x14ac:dyDescent="0.3">
      <c r="A121" s="747" t="s">
        <v>598</v>
      </c>
      <c r="B121" s="748" t="s">
        <v>2025</v>
      </c>
      <c r="C121" s="748" t="s">
        <v>2026</v>
      </c>
      <c r="D121" s="748" t="s">
        <v>733</v>
      </c>
      <c r="E121" s="748" t="s">
        <v>2027</v>
      </c>
      <c r="F121" s="752"/>
      <c r="G121" s="752"/>
      <c r="H121" s="766">
        <v>0</v>
      </c>
      <c r="I121" s="752">
        <v>4</v>
      </c>
      <c r="J121" s="752">
        <v>400.38000000000005</v>
      </c>
      <c r="K121" s="766">
        <v>1</v>
      </c>
      <c r="L121" s="752">
        <v>4</v>
      </c>
      <c r="M121" s="753">
        <v>400.38000000000005</v>
      </c>
    </row>
    <row r="122" spans="1:13" ht="14.4" customHeight="1" x14ac:dyDescent="0.3">
      <c r="A122" s="747" t="s">
        <v>598</v>
      </c>
      <c r="B122" s="748" t="s">
        <v>2029</v>
      </c>
      <c r="C122" s="748" t="s">
        <v>2030</v>
      </c>
      <c r="D122" s="748" t="s">
        <v>2031</v>
      </c>
      <c r="E122" s="748" t="s">
        <v>2032</v>
      </c>
      <c r="F122" s="752"/>
      <c r="G122" s="752"/>
      <c r="H122" s="766">
        <v>0</v>
      </c>
      <c r="I122" s="752">
        <v>9</v>
      </c>
      <c r="J122" s="752">
        <v>3668.41</v>
      </c>
      <c r="K122" s="766">
        <v>1</v>
      </c>
      <c r="L122" s="752">
        <v>9</v>
      </c>
      <c r="M122" s="753">
        <v>3668.41</v>
      </c>
    </row>
    <row r="123" spans="1:13" ht="14.4" customHeight="1" x14ac:dyDescent="0.3">
      <c r="A123" s="747" t="s">
        <v>598</v>
      </c>
      <c r="B123" s="748" t="s">
        <v>2322</v>
      </c>
      <c r="C123" s="748" t="s">
        <v>2323</v>
      </c>
      <c r="D123" s="748" t="s">
        <v>947</v>
      </c>
      <c r="E123" s="748" t="s">
        <v>2324</v>
      </c>
      <c r="F123" s="752"/>
      <c r="G123" s="752"/>
      <c r="H123" s="766">
        <v>0</v>
      </c>
      <c r="I123" s="752">
        <v>2</v>
      </c>
      <c r="J123" s="752">
        <v>98.639999999999986</v>
      </c>
      <c r="K123" s="766">
        <v>1</v>
      </c>
      <c r="L123" s="752">
        <v>2</v>
      </c>
      <c r="M123" s="753">
        <v>98.639999999999986</v>
      </c>
    </row>
    <row r="124" spans="1:13" ht="14.4" customHeight="1" x14ac:dyDescent="0.3">
      <c r="A124" s="747" t="s">
        <v>598</v>
      </c>
      <c r="B124" s="748" t="s">
        <v>2325</v>
      </c>
      <c r="C124" s="748" t="s">
        <v>2326</v>
      </c>
      <c r="D124" s="748" t="s">
        <v>2327</v>
      </c>
      <c r="E124" s="748" t="s">
        <v>2328</v>
      </c>
      <c r="F124" s="752"/>
      <c r="G124" s="752"/>
      <c r="H124" s="766">
        <v>0</v>
      </c>
      <c r="I124" s="752">
        <v>1</v>
      </c>
      <c r="J124" s="752">
        <v>111.26999999999998</v>
      </c>
      <c r="K124" s="766">
        <v>1</v>
      </c>
      <c r="L124" s="752">
        <v>1</v>
      </c>
      <c r="M124" s="753">
        <v>111.26999999999998</v>
      </c>
    </row>
    <row r="125" spans="1:13" ht="14.4" customHeight="1" x14ac:dyDescent="0.3">
      <c r="A125" s="747" t="s">
        <v>598</v>
      </c>
      <c r="B125" s="748" t="s">
        <v>2033</v>
      </c>
      <c r="C125" s="748" t="s">
        <v>2034</v>
      </c>
      <c r="D125" s="748" t="s">
        <v>783</v>
      </c>
      <c r="E125" s="748" t="s">
        <v>2035</v>
      </c>
      <c r="F125" s="752"/>
      <c r="G125" s="752"/>
      <c r="H125" s="766">
        <v>0</v>
      </c>
      <c r="I125" s="752">
        <v>49</v>
      </c>
      <c r="J125" s="752">
        <v>161700</v>
      </c>
      <c r="K125" s="766">
        <v>1</v>
      </c>
      <c r="L125" s="752">
        <v>49</v>
      </c>
      <c r="M125" s="753">
        <v>161700</v>
      </c>
    </row>
    <row r="126" spans="1:13" ht="14.4" customHeight="1" x14ac:dyDescent="0.3">
      <c r="A126" s="747" t="s">
        <v>598</v>
      </c>
      <c r="B126" s="748" t="s">
        <v>2033</v>
      </c>
      <c r="C126" s="748" t="s">
        <v>2036</v>
      </c>
      <c r="D126" s="748" t="s">
        <v>785</v>
      </c>
      <c r="E126" s="748" t="s">
        <v>2037</v>
      </c>
      <c r="F126" s="752"/>
      <c r="G126" s="752"/>
      <c r="H126" s="766">
        <v>0</v>
      </c>
      <c r="I126" s="752">
        <v>6</v>
      </c>
      <c r="J126" s="752">
        <v>1808.8200000000002</v>
      </c>
      <c r="K126" s="766">
        <v>1</v>
      </c>
      <c r="L126" s="752">
        <v>6</v>
      </c>
      <c r="M126" s="753">
        <v>1808.8200000000002</v>
      </c>
    </row>
    <row r="127" spans="1:13" ht="14.4" customHeight="1" x14ac:dyDescent="0.3">
      <c r="A127" s="747" t="s">
        <v>598</v>
      </c>
      <c r="B127" s="748" t="s">
        <v>2033</v>
      </c>
      <c r="C127" s="748" t="s">
        <v>2038</v>
      </c>
      <c r="D127" s="748" t="s">
        <v>785</v>
      </c>
      <c r="E127" s="748" t="s">
        <v>2039</v>
      </c>
      <c r="F127" s="752"/>
      <c r="G127" s="752"/>
      <c r="H127" s="766">
        <v>0</v>
      </c>
      <c r="I127" s="752">
        <v>1</v>
      </c>
      <c r="J127" s="752">
        <v>630.66</v>
      </c>
      <c r="K127" s="766">
        <v>1</v>
      </c>
      <c r="L127" s="752">
        <v>1</v>
      </c>
      <c r="M127" s="753">
        <v>630.66</v>
      </c>
    </row>
    <row r="128" spans="1:13" ht="14.4" customHeight="1" x14ac:dyDescent="0.3">
      <c r="A128" s="747" t="s">
        <v>598</v>
      </c>
      <c r="B128" s="748" t="s">
        <v>2033</v>
      </c>
      <c r="C128" s="748" t="s">
        <v>2040</v>
      </c>
      <c r="D128" s="748" t="s">
        <v>785</v>
      </c>
      <c r="E128" s="748" t="s">
        <v>2041</v>
      </c>
      <c r="F128" s="752"/>
      <c r="G128" s="752"/>
      <c r="H128" s="766">
        <v>0</v>
      </c>
      <c r="I128" s="752">
        <v>29</v>
      </c>
      <c r="J128" s="752">
        <v>11859.55</v>
      </c>
      <c r="K128" s="766">
        <v>1</v>
      </c>
      <c r="L128" s="752">
        <v>29</v>
      </c>
      <c r="M128" s="753">
        <v>11859.55</v>
      </c>
    </row>
    <row r="129" spans="1:13" ht="14.4" customHeight="1" x14ac:dyDescent="0.3">
      <c r="A129" s="747" t="s">
        <v>598</v>
      </c>
      <c r="B129" s="748" t="s">
        <v>2033</v>
      </c>
      <c r="C129" s="748" t="s">
        <v>2329</v>
      </c>
      <c r="D129" s="748" t="s">
        <v>785</v>
      </c>
      <c r="E129" s="748" t="s">
        <v>2330</v>
      </c>
      <c r="F129" s="752"/>
      <c r="G129" s="752"/>
      <c r="H129" s="766">
        <v>0</v>
      </c>
      <c r="I129" s="752">
        <v>1</v>
      </c>
      <c r="J129" s="752">
        <v>721.19999999999993</v>
      </c>
      <c r="K129" s="766">
        <v>1</v>
      </c>
      <c r="L129" s="752">
        <v>1</v>
      </c>
      <c r="M129" s="753">
        <v>721.19999999999993</v>
      </c>
    </row>
    <row r="130" spans="1:13" ht="14.4" customHeight="1" x14ac:dyDescent="0.3">
      <c r="A130" s="747" t="s">
        <v>598</v>
      </c>
      <c r="B130" s="748" t="s">
        <v>2044</v>
      </c>
      <c r="C130" s="748" t="s">
        <v>2045</v>
      </c>
      <c r="D130" s="748" t="s">
        <v>2046</v>
      </c>
      <c r="E130" s="748" t="s">
        <v>2047</v>
      </c>
      <c r="F130" s="752"/>
      <c r="G130" s="752"/>
      <c r="H130" s="766">
        <v>0</v>
      </c>
      <c r="I130" s="752">
        <v>1</v>
      </c>
      <c r="J130" s="752">
        <v>119.32</v>
      </c>
      <c r="K130" s="766">
        <v>1</v>
      </c>
      <c r="L130" s="752">
        <v>1</v>
      </c>
      <c r="M130" s="753">
        <v>119.32</v>
      </c>
    </row>
    <row r="131" spans="1:13" ht="14.4" customHeight="1" x14ac:dyDescent="0.3">
      <c r="A131" s="747" t="s">
        <v>598</v>
      </c>
      <c r="B131" s="748" t="s">
        <v>2331</v>
      </c>
      <c r="C131" s="748" t="s">
        <v>2332</v>
      </c>
      <c r="D131" s="748" t="s">
        <v>2333</v>
      </c>
      <c r="E131" s="748" t="s">
        <v>2334</v>
      </c>
      <c r="F131" s="752"/>
      <c r="G131" s="752"/>
      <c r="H131" s="766">
        <v>0</v>
      </c>
      <c r="I131" s="752">
        <v>1</v>
      </c>
      <c r="J131" s="752">
        <v>104.68999999999994</v>
      </c>
      <c r="K131" s="766">
        <v>1</v>
      </c>
      <c r="L131" s="752">
        <v>1</v>
      </c>
      <c r="M131" s="753">
        <v>104.68999999999994</v>
      </c>
    </row>
    <row r="132" spans="1:13" ht="14.4" customHeight="1" x14ac:dyDescent="0.3">
      <c r="A132" s="747" t="s">
        <v>598</v>
      </c>
      <c r="B132" s="748" t="s">
        <v>2057</v>
      </c>
      <c r="C132" s="748" t="s">
        <v>2058</v>
      </c>
      <c r="D132" s="748" t="s">
        <v>797</v>
      </c>
      <c r="E132" s="748" t="s">
        <v>2059</v>
      </c>
      <c r="F132" s="752">
        <v>32</v>
      </c>
      <c r="G132" s="752">
        <v>896.32000000000028</v>
      </c>
      <c r="H132" s="766">
        <v>1</v>
      </c>
      <c r="I132" s="752"/>
      <c r="J132" s="752"/>
      <c r="K132" s="766">
        <v>0</v>
      </c>
      <c r="L132" s="752">
        <v>32</v>
      </c>
      <c r="M132" s="753">
        <v>896.32000000000028</v>
      </c>
    </row>
    <row r="133" spans="1:13" ht="14.4" customHeight="1" x14ac:dyDescent="0.3">
      <c r="A133" s="747" t="s">
        <v>598</v>
      </c>
      <c r="B133" s="748" t="s">
        <v>2057</v>
      </c>
      <c r="C133" s="748" t="s">
        <v>2335</v>
      </c>
      <c r="D133" s="748" t="s">
        <v>795</v>
      </c>
      <c r="E133" s="748" t="s">
        <v>2065</v>
      </c>
      <c r="F133" s="752"/>
      <c r="G133" s="752"/>
      <c r="H133" s="766">
        <v>0</v>
      </c>
      <c r="I133" s="752">
        <v>2</v>
      </c>
      <c r="J133" s="752">
        <v>63.519999999999996</v>
      </c>
      <c r="K133" s="766">
        <v>1</v>
      </c>
      <c r="L133" s="752">
        <v>2</v>
      </c>
      <c r="M133" s="753">
        <v>63.519999999999996</v>
      </c>
    </row>
    <row r="134" spans="1:13" ht="14.4" customHeight="1" x14ac:dyDescent="0.3">
      <c r="A134" s="747" t="s">
        <v>598</v>
      </c>
      <c r="B134" s="748" t="s">
        <v>2057</v>
      </c>
      <c r="C134" s="748" t="s">
        <v>2060</v>
      </c>
      <c r="D134" s="748" t="s">
        <v>795</v>
      </c>
      <c r="E134" s="748" t="s">
        <v>2061</v>
      </c>
      <c r="F134" s="752"/>
      <c r="G134" s="752"/>
      <c r="H134" s="766">
        <v>0</v>
      </c>
      <c r="I134" s="752">
        <v>1</v>
      </c>
      <c r="J134" s="752">
        <v>58.720000000000013</v>
      </c>
      <c r="K134" s="766">
        <v>1</v>
      </c>
      <c r="L134" s="752">
        <v>1</v>
      </c>
      <c r="M134" s="753">
        <v>58.720000000000013</v>
      </c>
    </row>
    <row r="135" spans="1:13" ht="14.4" customHeight="1" x14ac:dyDescent="0.3">
      <c r="A135" s="747" t="s">
        <v>598</v>
      </c>
      <c r="B135" s="748" t="s">
        <v>2057</v>
      </c>
      <c r="C135" s="748" t="s">
        <v>2336</v>
      </c>
      <c r="D135" s="748" t="s">
        <v>793</v>
      </c>
      <c r="E135" s="748" t="s">
        <v>2337</v>
      </c>
      <c r="F135" s="752"/>
      <c r="G135" s="752"/>
      <c r="H135" s="766">
        <v>0</v>
      </c>
      <c r="I135" s="752">
        <v>1</v>
      </c>
      <c r="J135" s="752">
        <v>92.77</v>
      </c>
      <c r="K135" s="766">
        <v>1</v>
      </c>
      <c r="L135" s="752">
        <v>1</v>
      </c>
      <c r="M135" s="753">
        <v>92.77</v>
      </c>
    </row>
    <row r="136" spans="1:13" ht="14.4" customHeight="1" x14ac:dyDescent="0.3">
      <c r="A136" s="747" t="s">
        <v>598</v>
      </c>
      <c r="B136" s="748" t="s">
        <v>2066</v>
      </c>
      <c r="C136" s="748" t="s">
        <v>2069</v>
      </c>
      <c r="D136" s="748" t="s">
        <v>814</v>
      </c>
      <c r="E136" s="748" t="s">
        <v>2070</v>
      </c>
      <c r="F136" s="752"/>
      <c r="G136" s="752"/>
      <c r="H136" s="766">
        <v>0</v>
      </c>
      <c r="I136" s="752">
        <v>20</v>
      </c>
      <c r="J136" s="752">
        <v>1310.84</v>
      </c>
      <c r="K136" s="766">
        <v>1</v>
      </c>
      <c r="L136" s="752">
        <v>20</v>
      </c>
      <c r="M136" s="753">
        <v>1310.84</v>
      </c>
    </row>
    <row r="137" spans="1:13" ht="14.4" customHeight="1" x14ac:dyDescent="0.3">
      <c r="A137" s="747" t="s">
        <v>598</v>
      </c>
      <c r="B137" s="748" t="s">
        <v>2073</v>
      </c>
      <c r="C137" s="748" t="s">
        <v>2338</v>
      </c>
      <c r="D137" s="748" t="s">
        <v>1438</v>
      </c>
      <c r="E137" s="748" t="s">
        <v>2339</v>
      </c>
      <c r="F137" s="752">
        <v>1</v>
      </c>
      <c r="G137" s="752">
        <v>84.9</v>
      </c>
      <c r="H137" s="766">
        <v>1</v>
      </c>
      <c r="I137" s="752"/>
      <c r="J137" s="752"/>
      <c r="K137" s="766">
        <v>0</v>
      </c>
      <c r="L137" s="752">
        <v>1</v>
      </c>
      <c r="M137" s="753">
        <v>84.9</v>
      </c>
    </row>
    <row r="138" spans="1:13" ht="14.4" customHeight="1" x14ac:dyDescent="0.3">
      <c r="A138" s="747" t="s">
        <v>598</v>
      </c>
      <c r="B138" s="748" t="s">
        <v>2086</v>
      </c>
      <c r="C138" s="748" t="s">
        <v>2087</v>
      </c>
      <c r="D138" s="748" t="s">
        <v>2088</v>
      </c>
      <c r="E138" s="748" t="s">
        <v>2089</v>
      </c>
      <c r="F138" s="752"/>
      <c r="G138" s="752"/>
      <c r="H138" s="766">
        <v>0</v>
      </c>
      <c r="I138" s="752">
        <v>5</v>
      </c>
      <c r="J138" s="752">
        <v>212.89999999999998</v>
      </c>
      <c r="K138" s="766">
        <v>1</v>
      </c>
      <c r="L138" s="752">
        <v>5</v>
      </c>
      <c r="M138" s="753">
        <v>212.89999999999998</v>
      </c>
    </row>
    <row r="139" spans="1:13" ht="14.4" customHeight="1" x14ac:dyDescent="0.3">
      <c r="A139" s="747" t="s">
        <v>598</v>
      </c>
      <c r="B139" s="748" t="s">
        <v>2090</v>
      </c>
      <c r="C139" s="748" t="s">
        <v>2091</v>
      </c>
      <c r="D139" s="748" t="s">
        <v>2092</v>
      </c>
      <c r="E139" s="748" t="s">
        <v>2093</v>
      </c>
      <c r="F139" s="752"/>
      <c r="G139" s="752"/>
      <c r="H139" s="766">
        <v>0</v>
      </c>
      <c r="I139" s="752">
        <v>1</v>
      </c>
      <c r="J139" s="752">
        <v>25.879999999999995</v>
      </c>
      <c r="K139" s="766">
        <v>1</v>
      </c>
      <c r="L139" s="752">
        <v>1</v>
      </c>
      <c r="M139" s="753">
        <v>25.879999999999995</v>
      </c>
    </row>
    <row r="140" spans="1:13" ht="14.4" customHeight="1" x14ac:dyDescent="0.3">
      <c r="A140" s="747" t="s">
        <v>598</v>
      </c>
      <c r="B140" s="748" t="s">
        <v>2090</v>
      </c>
      <c r="C140" s="748" t="s">
        <v>2094</v>
      </c>
      <c r="D140" s="748" t="s">
        <v>934</v>
      </c>
      <c r="E140" s="748" t="s">
        <v>2093</v>
      </c>
      <c r="F140" s="752"/>
      <c r="G140" s="752"/>
      <c r="H140" s="766">
        <v>0</v>
      </c>
      <c r="I140" s="752">
        <v>2</v>
      </c>
      <c r="J140" s="752">
        <v>73.239999999999981</v>
      </c>
      <c r="K140" s="766">
        <v>1</v>
      </c>
      <c r="L140" s="752">
        <v>2</v>
      </c>
      <c r="M140" s="753">
        <v>73.239999999999981</v>
      </c>
    </row>
    <row r="141" spans="1:13" ht="14.4" customHeight="1" x14ac:dyDescent="0.3">
      <c r="A141" s="747" t="s">
        <v>598</v>
      </c>
      <c r="B141" s="748" t="s">
        <v>2095</v>
      </c>
      <c r="C141" s="748" t="s">
        <v>2096</v>
      </c>
      <c r="D141" s="748" t="s">
        <v>691</v>
      </c>
      <c r="E141" s="748" t="s">
        <v>2097</v>
      </c>
      <c r="F141" s="752"/>
      <c r="G141" s="752"/>
      <c r="H141" s="766">
        <v>0</v>
      </c>
      <c r="I141" s="752">
        <v>1</v>
      </c>
      <c r="J141" s="752">
        <v>24.929999999999993</v>
      </c>
      <c r="K141" s="766">
        <v>1</v>
      </c>
      <c r="L141" s="752">
        <v>1</v>
      </c>
      <c r="M141" s="753">
        <v>24.929999999999993</v>
      </c>
    </row>
    <row r="142" spans="1:13" ht="14.4" customHeight="1" x14ac:dyDescent="0.3">
      <c r="A142" s="747" t="s">
        <v>598</v>
      </c>
      <c r="B142" s="748" t="s">
        <v>2340</v>
      </c>
      <c r="C142" s="748" t="s">
        <v>2341</v>
      </c>
      <c r="D142" s="748" t="s">
        <v>2342</v>
      </c>
      <c r="E142" s="748" t="s">
        <v>2343</v>
      </c>
      <c r="F142" s="752"/>
      <c r="G142" s="752"/>
      <c r="H142" s="766">
        <v>0</v>
      </c>
      <c r="I142" s="752">
        <v>1</v>
      </c>
      <c r="J142" s="752">
        <v>32.560000000000009</v>
      </c>
      <c r="K142" s="766">
        <v>1</v>
      </c>
      <c r="L142" s="752">
        <v>1</v>
      </c>
      <c r="M142" s="753">
        <v>32.560000000000009</v>
      </c>
    </row>
    <row r="143" spans="1:13" ht="14.4" customHeight="1" x14ac:dyDescent="0.3">
      <c r="A143" s="747" t="s">
        <v>598</v>
      </c>
      <c r="B143" s="748" t="s">
        <v>2111</v>
      </c>
      <c r="C143" s="748" t="s">
        <v>2112</v>
      </c>
      <c r="D143" s="748" t="s">
        <v>929</v>
      </c>
      <c r="E143" s="748" t="s">
        <v>2093</v>
      </c>
      <c r="F143" s="752"/>
      <c r="G143" s="752"/>
      <c r="H143" s="766">
        <v>0</v>
      </c>
      <c r="I143" s="752">
        <v>4</v>
      </c>
      <c r="J143" s="752">
        <v>344.95000000000005</v>
      </c>
      <c r="K143" s="766">
        <v>1</v>
      </c>
      <c r="L143" s="752">
        <v>4</v>
      </c>
      <c r="M143" s="753">
        <v>344.95000000000005</v>
      </c>
    </row>
    <row r="144" spans="1:13" ht="14.4" customHeight="1" x14ac:dyDescent="0.3">
      <c r="A144" s="747" t="s">
        <v>598</v>
      </c>
      <c r="B144" s="748" t="s">
        <v>2111</v>
      </c>
      <c r="C144" s="748" t="s">
        <v>2344</v>
      </c>
      <c r="D144" s="748" t="s">
        <v>929</v>
      </c>
      <c r="E144" s="748" t="s">
        <v>2345</v>
      </c>
      <c r="F144" s="752"/>
      <c r="G144" s="752"/>
      <c r="H144" s="766">
        <v>0</v>
      </c>
      <c r="I144" s="752">
        <v>1</v>
      </c>
      <c r="J144" s="752">
        <v>219.59</v>
      </c>
      <c r="K144" s="766">
        <v>1</v>
      </c>
      <c r="L144" s="752">
        <v>1</v>
      </c>
      <c r="M144" s="753">
        <v>219.59</v>
      </c>
    </row>
    <row r="145" spans="1:13" ht="14.4" customHeight="1" x14ac:dyDescent="0.3">
      <c r="A145" s="747" t="s">
        <v>598</v>
      </c>
      <c r="B145" s="748" t="s">
        <v>2111</v>
      </c>
      <c r="C145" s="748" t="s">
        <v>2346</v>
      </c>
      <c r="D145" s="748" t="s">
        <v>1376</v>
      </c>
      <c r="E145" s="748" t="s">
        <v>1377</v>
      </c>
      <c r="F145" s="752"/>
      <c r="G145" s="752"/>
      <c r="H145" s="766">
        <v>0</v>
      </c>
      <c r="I145" s="752">
        <v>1</v>
      </c>
      <c r="J145" s="752">
        <v>35.75</v>
      </c>
      <c r="K145" s="766">
        <v>1</v>
      </c>
      <c r="L145" s="752">
        <v>1</v>
      </c>
      <c r="M145" s="753">
        <v>35.75</v>
      </c>
    </row>
    <row r="146" spans="1:13" ht="14.4" customHeight="1" x14ac:dyDescent="0.3">
      <c r="A146" s="747" t="s">
        <v>598</v>
      </c>
      <c r="B146" s="748" t="s">
        <v>2115</v>
      </c>
      <c r="C146" s="748" t="s">
        <v>2116</v>
      </c>
      <c r="D146" s="748" t="s">
        <v>2117</v>
      </c>
      <c r="E146" s="748" t="s">
        <v>2118</v>
      </c>
      <c r="F146" s="752"/>
      <c r="G146" s="752"/>
      <c r="H146" s="766">
        <v>0</v>
      </c>
      <c r="I146" s="752">
        <v>1</v>
      </c>
      <c r="J146" s="752">
        <v>116.04999999999995</v>
      </c>
      <c r="K146" s="766">
        <v>1</v>
      </c>
      <c r="L146" s="752">
        <v>1</v>
      </c>
      <c r="M146" s="753">
        <v>116.04999999999995</v>
      </c>
    </row>
    <row r="147" spans="1:13" ht="14.4" customHeight="1" x14ac:dyDescent="0.3">
      <c r="A147" s="747" t="s">
        <v>598</v>
      </c>
      <c r="B147" s="748" t="s">
        <v>2115</v>
      </c>
      <c r="C147" s="748" t="s">
        <v>2347</v>
      </c>
      <c r="D147" s="748" t="s">
        <v>2348</v>
      </c>
      <c r="E147" s="748" t="s">
        <v>2349</v>
      </c>
      <c r="F147" s="752"/>
      <c r="G147" s="752"/>
      <c r="H147" s="766">
        <v>0</v>
      </c>
      <c r="I147" s="752">
        <v>1</v>
      </c>
      <c r="J147" s="752">
        <v>146.99</v>
      </c>
      <c r="K147" s="766">
        <v>1</v>
      </c>
      <c r="L147" s="752">
        <v>1</v>
      </c>
      <c r="M147" s="753">
        <v>146.99</v>
      </c>
    </row>
    <row r="148" spans="1:13" ht="14.4" customHeight="1" x14ac:dyDescent="0.3">
      <c r="A148" s="747" t="s">
        <v>598</v>
      </c>
      <c r="B148" s="748" t="s">
        <v>2350</v>
      </c>
      <c r="C148" s="748" t="s">
        <v>2351</v>
      </c>
      <c r="D148" s="748" t="s">
        <v>2352</v>
      </c>
      <c r="E148" s="748" t="s">
        <v>2353</v>
      </c>
      <c r="F148" s="752"/>
      <c r="G148" s="752"/>
      <c r="H148" s="766">
        <v>0</v>
      </c>
      <c r="I148" s="752">
        <v>1</v>
      </c>
      <c r="J148" s="752">
        <v>76.809999999999988</v>
      </c>
      <c r="K148" s="766">
        <v>1</v>
      </c>
      <c r="L148" s="752">
        <v>1</v>
      </c>
      <c r="M148" s="753">
        <v>76.809999999999988</v>
      </c>
    </row>
    <row r="149" spans="1:13" ht="14.4" customHeight="1" x14ac:dyDescent="0.3">
      <c r="A149" s="747" t="s">
        <v>598</v>
      </c>
      <c r="B149" s="748" t="s">
        <v>2354</v>
      </c>
      <c r="C149" s="748" t="s">
        <v>2355</v>
      </c>
      <c r="D149" s="748" t="s">
        <v>1168</v>
      </c>
      <c r="E149" s="748" t="s">
        <v>2356</v>
      </c>
      <c r="F149" s="752"/>
      <c r="G149" s="752"/>
      <c r="H149" s="766">
        <v>0</v>
      </c>
      <c r="I149" s="752">
        <v>1</v>
      </c>
      <c r="J149" s="752">
        <v>75.959999999999994</v>
      </c>
      <c r="K149" s="766">
        <v>1</v>
      </c>
      <c r="L149" s="752">
        <v>1</v>
      </c>
      <c r="M149" s="753">
        <v>75.959999999999994</v>
      </c>
    </row>
    <row r="150" spans="1:13" ht="14.4" customHeight="1" x14ac:dyDescent="0.3">
      <c r="A150" s="747" t="s">
        <v>598</v>
      </c>
      <c r="B150" s="748" t="s">
        <v>2354</v>
      </c>
      <c r="C150" s="748" t="s">
        <v>2357</v>
      </c>
      <c r="D150" s="748" t="s">
        <v>2358</v>
      </c>
      <c r="E150" s="748" t="s">
        <v>2359</v>
      </c>
      <c r="F150" s="752"/>
      <c r="G150" s="752"/>
      <c r="H150" s="766">
        <v>0</v>
      </c>
      <c r="I150" s="752">
        <v>1</v>
      </c>
      <c r="J150" s="752">
        <v>145.02000000000004</v>
      </c>
      <c r="K150" s="766">
        <v>1</v>
      </c>
      <c r="L150" s="752">
        <v>1</v>
      </c>
      <c r="M150" s="753">
        <v>145.02000000000004</v>
      </c>
    </row>
    <row r="151" spans="1:13" ht="14.4" customHeight="1" x14ac:dyDescent="0.3">
      <c r="A151" s="747" t="s">
        <v>598</v>
      </c>
      <c r="B151" s="748" t="s">
        <v>2360</v>
      </c>
      <c r="C151" s="748" t="s">
        <v>2361</v>
      </c>
      <c r="D151" s="748" t="s">
        <v>2362</v>
      </c>
      <c r="E151" s="748" t="s">
        <v>2363</v>
      </c>
      <c r="F151" s="752"/>
      <c r="G151" s="752"/>
      <c r="H151" s="766">
        <v>0</v>
      </c>
      <c r="I151" s="752">
        <v>1</v>
      </c>
      <c r="J151" s="752">
        <v>158.98000000000002</v>
      </c>
      <c r="K151" s="766">
        <v>1</v>
      </c>
      <c r="L151" s="752">
        <v>1</v>
      </c>
      <c r="M151" s="753">
        <v>158.98000000000002</v>
      </c>
    </row>
    <row r="152" spans="1:13" ht="14.4" customHeight="1" x14ac:dyDescent="0.3">
      <c r="A152" s="747" t="s">
        <v>598</v>
      </c>
      <c r="B152" s="748" t="s">
        <v>2119</v>
      </c>
      <c r="C152" s="748" t="s">
        <v>2120</v>
      </c>
      <c r="D152" s="748" t="s">
        <v>885</v>
      </c>
      <c r="E152" s="748" t="s">
        <v>2121</v>
      </c>
      <c r="F152" s="752"/>
      <c r="G152" s="752"/>
      <c r="H152" s="766">
        <v>0</v>
      </c>
      <c r="I152" s="752">
        <v>2</v>
      </c>
      <c r="J152" s="752">
        <v>43.19</v>
      </c>
      <c r="K152" s="766">
        <v>1</v>
      </c>
      <c r="L152" s="752">
        <v>2</v>
      </c>
      <c r="M152" s="753">
        <v>43.19</v>
      </c>
    </row>
    <row r="153" spans="1:13" ht="14.4" customHeight="1" x14ac:dyDescent="0.3">
      <c r="A153" s="747" t="s">
        <v>598</v>
      </c>
      <c r="B153" s="748" t="s">
        <v>2128</v>
      </c>
      <c r="C153" s="748" t="s">
        <v>2129</v>
      </c>
      <c r="D153" s="748" t="s">
        <v>2130</v>
      </c>
      <c r="E153" s="748" t="s">
        <v>2131</v>
      </c>
      <c r="F153" s="752"/>
      <c r="G153" s="752"/>
      <c r="H153" s="766">
        <v>0</v>
      </c>
      <c r="I153" s="752">
        <v>2</v>
      </c>
      <c r="J153" s="752">
        <v>140.12</v>
      </c>
      <c r="K153" s="766">
        <v>1</v>
      </c>
      <c r="L153" s="752">
        <v>2</v>
      </c>
      <c r="M153" s="753">
        <v>140.12</v>
      </c>
    </row>
    <row r="154" spans="1:13" ht="14.4" customHeight="1" x14ac:dyDescent="0.3">
      <c r="A154" s="747" t="s">
        <v>598</v>
      </c>
      <c r="B154" s="748" t="s">
        <v>2132</v>
      </c>
      <c r="C154" s="748" t="s">
        <v>2133</v>
      </c>
      <c r="D154" s="748" t="s">
        <v>888</v>
      </c>
      <c r="E154" s="748" t="s">
        <v>2134</v>
      </c>
      <c r="F154" s="752"/>
      <c r="G154" s="752"/>
      <c r="H154" s="766">
        <v>0</v>
      </c>
      <c r="I154" s="752">
        <v>1</v>
      </c>
      <c r="J154" s="752">
        <v>29.299999999999979</v>
      </c>
      <c r="K154" s="766">
        <v>1</v>
      </c>
      <c r="L154" s="752">
        <v>1</v>
      </c>
      <c r="M154" s="753">
        <v>29.299999999999979</v>
      </c>
    </row>
    <row r="155" spans="1:13" ht="14.4" customHeight="1" x14ac:dyDescent="0.3">
      <c r="A155" s="747" t="s">
        <v>598</v>
      </c>
      <c r="B155" s="748" t="s">
        <v>2364</v>
      </c>
      <c r="C155" s="748" t="s">
        <v>2365</v>
      </c>
      <c r="D155" s="748" t="s">
        <v>2366</v>
      </c>
      <c r="E155" s="748" t="s">
        <v>2367</v>
      </c>
      <c r="F155" s="752"/>
      <c r="G155" s="752"/>
      <c r="H155" s="766">
        <v>0</v>
      </c>
      <c r="I155" s="752">
        <v>1</v>
      </c>
      <c r="J155" s="752">
        <v>63.689999999999991</v>
      </c>
      <c r="K155" s="766">
        <v>1</v>
      </c>
      <c r="L155" s="752">
        <v>1</v>
      </c>
      <c r="M155" s="753">
        <v>63.689999999999991</v>
      </c>
    </row>
    <row r="156" spans="1:13" ht="14.4" customHeight="1" x14ac:dyDescent="0.3">
      <c r="A156" s="747" t="s">
        <v>598</v>
      </c>
      <c r="B156" s="748" t="s">
        <v>2368</v>
      </c>
      <c r="C156" s="748" t="s">
        <v>2369</v>
      </c>
      <c r="D156" s="748" t="s">
        <v>2370</v>
      </c>
      <c r="E156" s="748" t="s">
        <v>2371</v>
      </c>
      <c r="F156" s="752"/>
      <c r="G156" s="752"/>
      <c r="H156" s="766">
        <v>0</v>
      </c>
      <c r="I156" s="752">
        <v>1</v>
      </c>
      <c r="J156" s="752">
        <v>272.16000000000003</v>
      </c>
      <c r="K156" s="766">
        <v>1</v>
      </c>
      <c r="L156" s="752">
        <v>1</v>
      </c>
      <c r="M156" s="753">
        <v>272.16000000000003</v>
      </c>
    </row>
    <row r="157" spans="1:13" ht="14.4" customHeight="1" x14ac:dyDescent="0.3">
      <c r="A157" s="747" t="s">
        <v>598</v>
      </c>
      <c r="B157" s="748" t="s">
        <v>2139</v>
      </c>
      <c r="C157" s="748" t="s">
        <v>2372</v>
      </c>
      <c r="D157" s="748" t="s">
        <v>2373</v>
      </c>
      <c r="E157" s="748" t="s">
        <v>2287</v>
      </c>
      <c r="F157" s="752"/>
      <c r="G157" s="752"/>
      <c r="H157" s="766">
        <v>0</v>
      </c>
      <c r="I157" s="752">
        <v>4</v>
      </c>
      <c r="J157" s="752">
        <v>167.09008368741479</v>
      </c>
      <c r="K157" s="766">
        <v>1</v>
      </c>
      <c r="L157" s="752">
        <v>4</v>
      </c>
      <c r="M157" s="753">
        <v>167.09008368741479</v>
      </c>
    </row>
    <row r="158" spans="1:13" ht="14.4" customHeight="1" x14ac:dyDescent="0.3">
      <c r="A158" s="747" t="s">
        <v>598</v>
      </c>
      <c r="B158" s="748" t="s">
        <v>2374</v>
      </c>
      <c r="C158" s="748" t="s">
        <v>2375</v>
      </c>
      <c r="D158" s="748" t="s">
        <v>2376</v>
      </c>
      <c r="E158" s="748" t="s">
        <v>2287</v>
      </c>
      <c r="F158" s="752"/>
      <c r="G158" s="752"/>
      <c r="H158" s="766">
        <v>0</v>
      </c>
      <c r="I158" s="752">
        <v>2</v>
      </c>
      <c r="J158" s="752">
        <v>138.76</v>
      </c>
      <c r="K158" s="766">
        <v>1</v>
      </c>
      <c r="L158" s="752">
        <v>2</v>
      </c>
      <c r="M158" s="753">
        <v>138.76</v>
      </c>
    </row>
    <row r="159" spans="1:13" ht="14.4" customHeight="1" x14ac:dyDescent="0.3">
      <c r="A159" s="747" t="s">
        <v>598</v>
      </c>
      <c r="B159" s="748" t="s">
        <v>2374</v>
      </c>
      <c r="C159" s="748" t="s">
        <v>2377</v>
      </c>
      <c r="D159" s="748" t="s">
        <v>2378</v>
      </c>
      <c r="E159" s="748" t="s">
        <v>2142</v>
      </c>
      <c r="F159" s="752"/>
      <c r="G159" s="752"/>
      <c r="H159" s="766">
        <v>0</v>
      </c>
      <c r="I159" s="752">
        <v>1</v>
      </c>
      <c r="J159" s="752">
        <v>107.45999999999998</v>
      </c>
      <c r="K159" s="766">
        <v>1</v>
      </c>
      <c r="L159" s="752">
        <v>1</v>
      </c>
      <c r="M159" s="753">
        <v>107.45999999999998</v>
      </c>
    </row>
    <row r="160" spans="1:13" ht="14.4" customHeight="1" x14ac:dyDescent="0.3">
      <c r="A160" s="747" t="s">
        <v>598</v>
      </c>
      <c r="B160" s="748" t="s">
        <v>2374</v>
      </c>
      <c r="C160" s="748" t="s">
        <v>2379</v>
      </c>
      <c r="D160" s="748" t="s">
        <v>2378</v>
      </c>
      <c r="E160" s="748" t="s">
        <v>2380</v>
      </c>
      <c r="F160" s="752">
        <v>1</v>
      </c>
      <c r="G160" s="752">
        <v>164.20000000000002</v>
      </c>
      <c r="H160" s="766">
        <v>1</v>
      </c>
      <c r="I160" s="752"/>
      <c r="J160" s="752"/>
      <c r="K160" s="766">
        <v>0</v>
      </c>
      <c r="L160" s="752">
        <v>1</v>
      </c>
      <c r="M160" s="753">
        <v>164.20000000000002</v>
      </c>
    </row>
    <row r="161" spans="1:13" ht="14.4" customHeight="1" x14ac:dyDescent="0.3">
      <c r="A161" s="747" t="s">
        <v>598</v>
      </c>
      <c r="B161" s="748" t="s">
        <v>2381</v>
      </c>
      <c r="C161" s="748" t="s">
        <v>2382</v>
      </c>
      <c r="D161" s="748" t="s">
        <v>1265</v>
      </c>
      <c r="E161" s="748" t="s">
        <v>2383</v>
      </c>
      <c r="F161" s="752"/>
      <c r="G161" s="752"/>
      <c r="H161" s="766">
        <v>0</v>
      </c>
      <c r="I161" s="752">
        <v>3</v>
      </c>
      <c r="J161" s="752">
        <v>247.71999999999997</v>
      </c>
      <c r="K161" s="766">
        <v>1</v>
      </c>
      <c r="L161" s="752">
        <v>3</v>
      </c>
      <c r="M161" s="753">
        <v>247.71999999999997</v>
      </c>
    </row>
    <row r="162" spans="1:13" ht="14.4" customHeight="1" x14ac:dyDescent="0.3">
      <c r="A162" s="747" t="s">
        <v>598</v>
      </c>
      <c r="B162" s="748" t="s">
        <v>2384</v>
      </c>
      <c r="C162" s="748" t="s">
        <v>2385</v>
      </c>
      <c r="D162" s="748" t="s">
        <v>2386</v>
      </c>
      <c r="E162" s="748" t="s">
        <v>2387</v>
      </c>
      <c r="F162" s="752">
        <v>1</v>
      </c>
      <c r="G162" s="752">
        <v>584.13</v>
      </c>
      <c r="H162" s="766">
        <v>1</v>
      </c>
      <c r="I162" s="752"/>
      <c r="J162" s="752"/>
      <c r="K162" s="766">
        <v>0</v>
      </c>
      <c r="L162" s="752">
        <v>1</v>
      </c>
      <c r="M162" s="753">
        <v>584.13</v>
      </c>
    </row>
    <row r="163" spans="1:13" ht="14.4" customHeight="1" x14ac:dyDescent="0.3">
      <c r="A163" s="747" t="s">
        <v>598</v>
      </c>
      <c r="B163" s="748" t="s">
        <v>2143</v>
      </c>
      <c r="C163" s="748" t="s">
        <v>2144</v>
      </c>
      <c r="D163" s="748" t="s">
        <v>2145</v>
      </c>
      <c r="E163" s="748" t="s">
        <v>2146</v>
      </c>
      <c r="F163" s="752"/>
      <c r="G163" s="752"/>
      <c r="H163" s="766">
        <v>0</v>
      </c>
      <c r="I163" s="752">
        <v>51</v>
      </c>
      <c r="J163" s="752">
        <v>70125</v>
      </c>
      <c r="K163" s="766">
        <v>1</v>
      </c>
      <c r="L163" s="752">
        <v>51</v>
      </c>
      <c r="M163" s="753">
        <v>70125</v>
      </c>
    </row>
    <row r="164" spans="1:13" ht="14.4" customHeight="1" x14ac:dyDescent="0.3">
      <c r="A164" s="747" t="s">
        <v>598</v>
      </c>
      <c r="B164" s="748" t="s">
        <v>2147</v>
      </c>
      <c r="C164" s="748" t="s">
        <v>2388</v>
      </c>
      <c r="D164" s="748" t="s">
        <v>2389</v>
      </c>
      <c r="E164" s="748" t="s">
        <v>2390</v>
      </c>
      <c r="F164" s="752"/>
      <c r="G164" s="752"/>
      <c r="H164" s="766">
        <v>0</v>
      </c>
      <c r="I164" s="752">
        <v>2</v>
      </c>
      <c r="J164" s="752">
        <v>124.23999999999998</v>
      </c>
      <c r="K164" s="766">
        <v>1</v>
      </c>
      <c r="L164" s="752">
        <v>2</v>
      </c>
      <c r="M164" s="753">
        <v>124.23999999999998</v>
      </c>
    </row>
    <row r="165" spans="1:13" ht="14.4" customHeight="1" x14ac:dyDescent="0.3">
      <c r="A165" s="747" t="s">
        <v>598</v>
      </c>
      <c r="B165" s="748" t="s">
        <v>2147</v>
      </c>
      <c r="C165" s="748" t="s">
        <v>2148</v>
      </c>
      <c r="D165" s="748" t="s">
        <v>951</v>
      </c>
      <c r="E165" s="748" t="s">
        <v>2149</v>
      </c>
      <c r="F165" s="752"/>
      <c r="G165" s="752"/>
      <c r="H165" s="766">
        <v>0</v>
      </c>
      <c r="I165" s="752">
        <v>28</v>
      </c>
      <c r="J165" s="752">
        <v>1799.3200000000004</v>
      </c>
      <c r="K165" s="766">
        <v>1</v>
      </c>
      <c r="L165" s="752">
        <v>28</v>
      </c>
      <c r="M165" s="753">
        <v>1799.3200000000004</v>
      </c>
    </row>
    <row r="166" spans="1:13" ht="14.4" customHeight="1" x14ac:dyDescent="0.3">
      <c r="A166" s="747" t="s">
        <v>598</v>
      </c>
      <c r="B166" s="748" t="s">
        <v>2150</v>
      </c>
      <c r="C166" s="748" t="s">
        <v>2391</v>
      </c>
      <c r="D166" s="748" t="s">
        <v>2155</v>
      </c>
      <c r="E166" s="748" t="s">
        <v>2392</v>
      </c>
      <c r="F166" s="752"/>
      <c r="G166" s="752"/>
      <c r="H166" s="766">
        <v>0</v>
      </c>
      <c r="I166" s="752">
        <v>1</v>
      </c>
      <c r="J166" s="752">
        <v>92.199999999999989</v>
      </c>
      <c r="K166" s="766">
        <v>1</v>
      </c>
      <c r="L166" s="752">
        <v>1</v>
      </c>
      <c r="M166" s="753">
        <v>92.199999999999989</v>
      </c>
    </row>
    <row r="167" spans="1:13" ht="14.4" customHeight="1" x14ac:dyDescent="0.3">
      <c r="A167" s="747" t="s">
        <v>598</v>
      </c>
      <c r="B167" s="748" t="s">
        <v>2150</v>
      </c>
      <c r="C167" s="748" t="s">
        <v>2393</v>
      </c>
      <c r="D167" s="748" t="s">
        <v>2155</v>
      </c>
      <c r="E167" s="748" t="s">
        <v>2394</v>
      </c>
      <c r="F167" s="752"/>
      <c r="G167" s="752"/>
      <c r="H167" s="766">
        <v>0</v>
      </c>
      <c r="I167" s="752">
        <v>1</v>
      </c>
      <c r="J167" s="752">
        <v>99.39</v>
      </c>
      <c r="K167" s="766">
        <v>1</v>
      </c>
      <c r="L167" s="752">
        <v>1</v>
      </c>
      <c r="M167" s="753">
        <v>99.39</v>
      </c>
    </row>
    <row r="168" spans="1:13" ht="14.4" customHeight="1" x14ac:dyDescent="0.3">
      <c r="A168" s="747" t="s">
        <v>598</v>
      </c>
      <c r="B168" s="748" t="s">
        <v>2150</v>
      </c>
      <c r="C168" s="748" t="s">
        <v>2151</v>
      </c>
      <c r="D168" s="748" t="s">
        <v>2152</v>
      </c>
      <c r="E168" s="748" t="s">
        <v>2153</v>
      </c>
      <c r="F168" s="752"/>
      <c r="G168" s="752"/>
      <c r="H168" s="766">
        <v>0</v>
      </c>
      <c r="I168" s="752">
        <v>3</v>
      </c>
      <c r="J168" s="752">
        <v>337.61000000000013</v>
      </c>
      <c r="K168" s="766">
        <v>1</v>
      </c>
      <c r="L168" s="752">
        <v>3</v>
      </c>
      <c r="M168" s="753">
        <v>337.61000000000013</v>
      </c>
    </row>
    <row r="169" spans="1:13" ht="14.4" customHeight="1" x14ac:dyDescent="0.3">
      <c r="A169" s="747" t="s">
        <v>598</v>
      </c>
      <c r="B169" s="748" t="s">
        <v>2150</v>
      </c>
      <c r="C169" s="748" t="s">
        <v>2395</v>
      </c>
      <c r="D169" s="748" t="s">
        <v>2152</v>
      </c>
      <c r="E169" s="748" t="s">
        <v>2156</v>
      </c>
      <c r="F169" s="752"/>
      <c r="G169" s="752"/>
      <c r="H169" s="766">
        <v>0</v>
      </c>
      <c r="I169" s="752">
        <v>2</v>
      </c>
      <c r="J169" s="752">
        <v>99.100000000000023</v>
      </c>
      <c r="K169" s="766">
        <v>1</v>
      </c>
      <c r="L169" s="752">
        <v>2</v>
      </c>
      <c r="M169" s="753">
        <v>99.100000000000023</v>
      </c>
    </row>
    <row r="170" spans="1:13" ht="14.4" customHeight="1" x14ac:dyDescent="0.3">
      <c r="A170" s="747" t="s">
        <v>598</v>
      </c>
      <c r="B170" s="748" t="s">
        <v>2150</v>
      </c>
      <c r="C170" s="748" t="s">
        <v>2396</v>
      </c>
      <c r="D170" s="748" t="s">
        <v>2155</v>
      </c>
      <c r="E170" s="748" t="s">
        <v>2397</v>
      </c>
      <c r="F170" s="752"/>
      <c r="G170" s="752"/>
      <c r="H170" s="766">
        <v>0</v>
      </c>
      <c r="I170" s="752">
        <v>1</v>
      </c>
      <c r="J170" s="752">
        <v>77.759999999999991</v>
      </c>
      <c r="K170" s="766">
        <v>1</v>
      </c>
      <c r="L170" s="752">
        <v>1</v>
      </c>
      <c r="M170" s="753">
        <v>77.759999999999991</v>
      </c>
    </row>
    <row r="171" spans="1:13" ht="14.4" customHeight="1" x14ac:dyDescent="0.3">
      <c r="A171" s="747" t="s">
        <v>598</v>
      </c>
      <c r="B171" s="748" t="s">
        <v>2150</v>
      </c>
      <c r="C171" s="748" t="s">
        <v>2154</v>
      </c>
      <c r="D171" s="748" t="s">
        <v>2155</v>
      </c>
      <c r="E171" s="748" t="s">
        <v>2156</v>
      </c>
      <c r="F171" s="752"/>
      <c r="G171" s="752"/>
      <c r="H171" s="766">
        <v>0</v>
      </c>
      <c r="I171" s="752">
        <v>1</v>
      </c>
      <c r="J171" s="752">
        <v>61.11999999999999</v>
      </c>
      <c r="K171" s="766">
        <v>1</v>
      </c>
      <c r="L171" s="752">
        <v>1</v>
      </c>
      <c r="M171" s="753">
        <v>61.11999999999999</v>
      </c>
    </row>
    <row r="172" spans="1:13" ht="14.4" customHeight="1" x14ac:dyDescent="0.3">
      <c r="A172" s="747" t="s">
        <v>598</v>
      </c>
      <c r="B172" s="748" t="s">
        <v>2150</v>
      </c>
      <c r="C172" s="748" t="s">
        <v>2157</v>
      </c>
      <c r="D172" s="748" t="s">
        <v>2155</v>
      </c>
      <c r="E172" s="748" t="s">
        <v>2158</v>
      </c>
      <c r="F172" s="752"/>
      <c r="G172" s="752"/>
      <c r="H172" s="766">
        <v>0</v>
      </c>
      <c r="I172" s="752">
        <v>1</v>
      </c>
      <c r="J172" s="752">
        <v>94.279999999999973</v>
      </c>
      <c r="K172" s="766">
        <v>1</v>
      </c>
      <c r="L172" s="752">
        <v>1</v>
      </c>
      <c r="M172" s="753">
        <v>94.279999999999973</v>
      </c>
    </row>
    <row r="173" spans="1:13" ht="14.4" customHeight="1" x14ac:dyDescent="0.3">
      <c r="A173" s="747" t="s">
        <v>598</v>
      </c>
      <c r="B173" s="748" t="s">
        <v>2159</v>
      </c>
      <c r="C173" s="748" t="s">
        <v>2160</v>
      </c>
      <c r="D173" s="748" t="s">
        <v>2161</v>
      </c>
      <c r="E173" s="748" t="s">
        <v>2162</v>
      </c>
      <c r="F173" s="752"/>
      <c r="G173" s="752"/>
      <c r="H173" s="766">
        <v>0</v>
      </c>
      <c r="I173" s="752">
        <v>23</v>
      </c>
      <c r="J173" s="752">
        <v>283319.55</v>
      </c>
      <c r="K173" s="766">
        <v>1</v>
      </c>
      <c r="L173" s="752">
        <v>23</v>
      </c>
      <c r="M173" s="753">
        <v>283319.55</v>
      </c>
    </row>
    <row r="174" spans="1:13" ht="14.4" customHeight="1" x14ac:dyDescent="0.3">
      <c r="A174" s="747" t="s">
        <v>598</v>
      </c>
      <c r="B174" s="748" t="s">
        <v>2163</v>
      </c>
      <c r="C174" s="748" t="s">
        <v>2166</v>
      </c>
      <c r="D174" s="748" t="s">
        <v>1083</v>
      </c>
      <c r="E174" s="748" t="s">
        <v>2167</v>
      </c>
      <c r="F174" s="752"/>
      <c r="G174" s="752"/>
      <c r="H174" s="766">
        <v>0</v>
      </c>
      <c r="I174" s="752">
        <v>27</v>
      </c>
      <c r="J174" s="752">
        <v>3099.7163083001419</v>
      </c>
      <c r="K174" s="766">
        <v>1</v>
      </c>
      <c r="L174" s="752">
        <v>27</v>
      </c>
      <c r="M174" s="753">
        <v>3099.7163083001419</v>
      </c>
    </row>
    <row r="175" spans="1:13" ht="14.4" customHeight="1" x14ac:dyDescent="0.3">
      <c r="A175" s="747" t="s">
        <v>598</v>
      </c>
      <c r="B175" s="748" t="s">
        <v>2171</v>
      </c>
      <c r="C175" s="748" t="s">
        <v>2172</v>
      </c>
      <c r="D175" s="748" t="s">
        <v>2173</v>
      </c>
      <c r="E175" s="748" t="s">
        <v>2174</v>
      </c>
      <c r="F175" s="752"/>
      <c r="G175" s="752"/>
      <c r="H175" s="766">
        <v>0</v>
      </c>
      <c r="I175" s="752">
        <v>106</v>
      </c>
      <c r="J175" s="752">
        <v>48708.000000000007</v>
      </c>
      <c r="K175" s="766">
        <v>1</v>
      </c>
      <c r="L175" s="752">
        <v>106</v>
      </c>
      <c r="M175" s="753">
        <v>48708.000000000007</v>
      </c>
    </row>
    <row r="176" spans="1:13" ht="14.4" customHeight="1" x14ac:dyDescent="0.3">
      <c r="A176" s="747" t="s">
        <v>598</v>
      </c>
      <c r="B176" s="748" t="s">
        <v>2171</v>
      </c>
      <c r="C176" s="748" t="s">
        <v>2175</v>
      </c>
      <c r="D176" s="748" t="s">
        <v>1137</v>
      </c>
      <c r="E176" s="748" t="s">
        <v>2176</v>
      </c>
      <c r="F176" s="752">
        <v>20</v>
      </c>
      <c r="G176" s="752">
        <v>3134.2</v>
      </c>
      <c r="H176" s="766">
        <v>1</v>
      </c>
      <c r="I176" s="752"/>
      <c r="J176" s="752"/>
      <c r="K176" s="766">
        <v>0</v>
      </c>
      <c r="L176" s="752">
        <v>20</v>
      </c>
      <c r="M176" s="753">
        <v>3134.2</v>
      </c>
    </row>
    <row r="177" spans="1:13" ht="14.4" customHeight="1" x14ac:dyDescent="0.3">
      <c r="A177" s="747" t="s">
        <v>598</v>
      </c>
      <c r="B177" s="748" t="s">
        <v>2177</v>
      </c>
      <c r="C177" s="748" t="s">
        <v>2398</v>
      </c>
      <c r="D177" s="748" t="s">
        <v>2399</v>
      </c>
      <c r="E177" s="748" t="s">
        <v>1482</v>
      </c>
      <c r="F177" s="752"/>
      <c r="G177" s="752"/>
      <c r="H177" s="766">
        <v>0</v>
      </c>
      <c r="I177" s="752">
        <v>1</v>
      </c>
      <c r="J177" s="752">
        <v>123.50000000000009</v>
      </c>
      <c r="K177" s="766">
        <v>1</v>
      </c>
      <c r="L177" s="752">
        <v>1</v>
      </c>
      <c r="M177" s="753">
        <v>123.50000000000009</v>
      </c>
    </row>
    <row r="178" spans="1:13" ht="14.4" customHeight="1" x14ac:dyDescent="0.3">
      <c r="A178" s="747" t="s">
        <v>598</v>
      </c>
      <c r="B178" s="748" t="s">
        <v>2177</v>
      </c>
      <c r="C178" s="748" t="s">
        <v>2178</v>
      </c>
      <c r="D178" s="748" t="s">
        <v>2179</v>
      </c>
      <c r="E178" s="748" t="s">
        <v>1482</v>
      </c>
      <c r="F178" s="752">
        <v>3</v>
      </c>
      <c r="G178" s="752">
        <v>380.84999999999997</v>
      </c>
      <c r="H178" s="766">
        <v>1</v>
      </c>
      <c r="I178" s="752"/>
      <c r="J178" s="752"/>
      <c r="K178" s="766">
        <v>0</v>
      </c>
      <c r="L178" s="752">
        <v>3</v>
      </c>
      <c r="M178" s="753">
        <v>380.84999999999997</v>
      </c>
    </row>
    <row r="179" spans="1:13" ht="14.4" customHeight="1" x14ac:dyDescent="0.3">
      <c r="A179" s="747" t="s">
        <v>598</v>
      </c>
      <c r="B179" s="748" t="s">
        <v>2180</v>
      </c>
      <c r="C179" s="748" t="s">
        <v>2181</v>
      </c>
      <c r="D179" s="748" t="s">
        <v>2182</v>
      </c>
      <c r="E179" s="748" t="s">
        <v>2183</v>
      </c>
      <c r="F179" s="752">
        <v>20</v>
      </c>
      <c r="G179" s="752">
        <v>532.20000000000005</v>
      </c>
      <c r="H179" s="766">
        <v>1</v>
      </c>
      <c r="I179" s="752"/>
      <c r="J179" s="752"/>
      <c r="K179" s="766">
        <v>0</v>
      </c>
      <c r="L179" s="752">
        <v>20</v>
      </c>
      <c r="M179" s="753">
        <v>532.20000000000005</v>
      </c>
    </row>
    <row r="180" spans="1:13" ht="14.4" customHeight="1" x14ac:dyDescent="0.3">
      <c r="A180" s="747" t="s">
        <v>598</v>
      </c>
      <c r="B180" s="748" t="s">
        <v>2187</v>
      </c>
      <c r="C180" s="748" t="s">
        <v>2400</v>
      </c>
      <c r="D180" s="748" t="s">
        <v>2401</v>
      </c>
      <c r="E180" s="748" t="s">
        <v>2190</v>
      </c>
      <c r="F180" s="752">
        <v>2</v>
      </c>
      <c r="G180" s="752">
        <v>2233</v>
      </c>
      <c r="H180" s="766">
        <v>1</v>
      </c>
      <c r="I180" s="752"/>
      <c r="J180" s="752"/>
      <c r="K180" s="766">
        <v>0</v>
      </c>
      <c r="L180" s="752">
        <v>2</v>
      </c>
      <c r="M180" s="753">
        <v>2233</v>
      </c>
    </row>
    <row r="181" spans="1:13" ht="14.4" customHeight="1" x14ac:dyDescent="0.3">
      <c r="A181" s="747" t="s">
        <v>598</v>
      </c>
      <c r="B181" s="748" t="s">
        <v>2187</v>
      </c>
      <c r="C181" s="748" t="s">
        <v>2188</v>
      </c>
      <c r="D181" s="748" t="s">
        <v>2189</v>
      </c>
      <c r="E181" s="748" t="s">
        <v>2190</v>
      </c>
      <c r="F181" s="752"/>
      <c r="G181" s="752"/>
      <c r="H181" s="766">
        <v>0</v>
      </c>
      <c r="I181" s="752">
        <v>45</v>
      </c>
      <c r="J181" s="752">
        <v>41949.673999999999</v>
      </c>
      <c r="K181" s="766">
        <v>1</v>
      </c>
      <c r="L181" s="752">
        <v>45</v>
      </c>
      <c r="M181" s="753">
        <v>41949.673999999999</v>
      </c>
    </row>
    <row r="182" spans="1:13" ht="14.4" customHeight="1" x14ac:dyDescent="0.3">
      <c r="A182" s="747" t="s">
        <v>598</v>
      </c>
      <c r="B182" s="748" t="s">
        <v>2191</v>
      </c>
      <c r="C182" s="748" t="s">
        <v>2192</v>
      </c>
      <c r="D182" s="748" t="s">
        <v>1096</v>
      </c>
      <c r="E182" s="748" t="s">
        <v>2193</v>
      </c>
      <c r="F182" s="752"/>
      <c r="G182" s="752"/>
      <c r="H182" s="766">
        <v>0</v>
      </c>
      <c r="I182" s="752">
        <v>3</v>
      </c>
      <c r="J182" s="752">
        <v>688.56000000000006</v>
      </c>
      <c r="K182" s="766">
        <v>1</v>
      </c>
      <c r="L182" s="752">
        <v>3</v>
      </c>
      <c r="M182" s="753">
        <v>688.56000000000006</v>
      </c>
    </row>
    <row r="183" spans="1:13" ht="14.4" customHeight="1" x14ac:dyDescent="0.3">
      <c r="A183" s="747" t="s">
        <v>598</v>
      </c>
      <c r="B183" s="748" t="s">
        <v>2198</v>
      </c>
      <c r="C183" s="748" t="s">
        <v>2402</v>
      </c>
      <c r="D183" s="748" t="s">
        <v>2200</v>
      </c>
      <c r="E183" s="748" t="s">
        <v>2403</v>
      </c>
      <c r="F183" s="752"/>
      <c r="G183" s="752"/>
      <c r="H183" s="766">
        <v>0</v>
      </c>
      <c r="I183" s="752">
        <v>6.4</v>
      </c>
      <c r="J183" s="752">
        <v>987.80000000000007</v>
      </c>
      <c r="K183" s="766">
        <v>1</v>
      </c>
      <c r="L183" s="752">
        <v>6.4</v>
      </c>
      <c r="M183" s="753">
        <v>987.80000000000007</v>
      </c>
    </row>
    <row r="184" spans="1:13" ht="14.4" customHeight="1" x14ac:dyDescent="0.3">
      <c r="A184" s="747" t="s">
        <v>598</v>
      </c>
      <c r="B184" s="748" t="s">
        <v>2198</v>
      </c>
      <c r="C184" s="748" t="s">
        <v>2199</v>
      </c>
      <c r="D184" s="748" t="s">
        <v>2200</v>
      </c>
      <c r="E184" s="748" t="s">
        <v>2201</v>
      </c>
      <c r="F184" s="752"/>
      <c r="G184" s="752"/>
      <c r="H184" s="766">
        <v>0</v>
      </c>
      <c r="I184" s="752">
        <v>10.3</v>
      </c>
      <c r="J184" s="752">
        <v>2712.0499999999997</v>
      </c>
      <c r="K184" s="766">
        <v>1</v>
      </c>
      <c r="L184" s="752">
        <v>10.3</v>
      </c>
      <c r="M184" s="753">
        <v>2712.0499999999997</v>
      </c>
    </row>
    <row r="185" spans="1:13" ht="14.4" customHeight="1" x14ac:dyDescent="0.3">
      <c r="A185" s="747" t="s">
        <v>598</v>
      </c>
      <c r="B185" s="748" t="s">
        <v>2202</v>
      </c>
      <c r="C185" s="748" t="s">
        <v>2203</v>
      </c>
      <c r="D185" s="748" t="s">
        <v>2204</v>
      </c>
      <c r="E185" s="748" t="s">
        <v>2205</v>
      </c>
      <c r="F185" s="752"/>
      <c r="G185" s="752"/>
      <c r="H185" s="766">
        <v>0</v>
      </c>
      <c r="I185" s="752">
        <v>9.1999999999999993</v>
      </c>
      <c r="J185" s="752">
        <v>5176.6019999999999</v>
      </c>
      <c r="K185" s="766">
        <v>1</v>
      </c>
      <c r="L185" s="752">
        <v>9.1999999999999993</v>
      </c>
      <c r="M185" s="753">
        <v>5176.6019999999999</v>
      </c>
    </row>
    <row r="186" spans="1:13" ht="14.4" customHeight="1" x14ac:dyDescent="0.3">
      <c r="A186" s="747" t="s">
        <v>598</v>
      </c>
      <c r="B186" s="748" t="s">
        <v>2206</v>
      </c>
      <c r="C186" s="748" t="s">
        <v>2207</v>
      </c>
      <c r="D186" s="748" t="s">
        <v>1077</v>
      </c>
      <c r="E186" s="748" t="s">
        <v>2208</v>
      </c>
      <c r="F186" s="752"/>
      <c r="G186" s="752"/>
      <c r="H186" s="766">
        <v>0</v>
      </c>
      <c r="I186" s="752">
        <v>17.899999999999999</v>
      </c>
      <c r="J186" s="752">
        <v>5762.0824201984378</v>
      </c>
      <c r="K186" s="766">
        <v>1</v>
      </c>
      <c r="L186" s="752">
        <v>17.899999999999999</v>
      </c>
      <c r="M186" s="753">
        <v>5762.0824201984378</v>
      </c>
    </row>
    <row r="187" spans="1:13" ht="14.4" customHeight="1" x14ac:dyDescent="0.3">
      <c r="A187" s="747" t="s">
        <v>598</v>
      </c>
      <c r="B187" s="748" t="s">
        <v>2213</v>
      </c>
      <c r="C187" s="748" t="s">
        <v>2404</v>
      </c>
      <c r="D187" s="748" t="s">
        <v>2215</v>
      </c>
      <c r="E187" s="748" t="s">
        <v>2405</v>
      </c>
      <c r="F187" s="752"/>
      <c r="G187" s="752"/>
      <c r="H187" s="766">
        <v>0</v>
      </c>
      <c r="I187" s="752">
        <v>20</v>
      </c>
      <c r="J187" s="752">
        <v>667.8</v>
      </c>
      <c r="K187" s="766">
        <v>1</v>
      </c>
      <c r="L187" s="752">
        <v>20</v>
      </c>
      <c r="M187" s="753">
        <v>667.8</v>
      </c>
    </row>
    <row r="188" spans="1:13" ht="14.4" customHeight="1" x14ac:dyDescent="0.3">
      <c r="A188" s="747" t="s">
        <v>598</v>
      </c>
      <c r="B188" s="748" t="s">
        <v>2213</v>
      </c>
      <c r="C188" s="748" t="s">
        <v>2214</v>
      </c>
      <c r="D188" s="748" t="s">
        <v>2215</v>
      </c>
      <c r="E188" s="748" t="s">
        <v>2216</v>
      </c>
      <c r="F188" s="752"/>
      <c r="G188" s="752"/>
      <c r="H188" s="766">
        <v>0</v>
      </c>
      <c r="I188" s="752">
        <v>20</v>
      </c>
      <c r="J188" s="752">
        <v>1057.6000000000004</v>
      </c>
      <c r="K188" s="766">
        <v>1</v>
      </c>
      <c r="L188" s="752">
        <v>20</v>
      </c>
      <c r="M188" s="753">
        <v>1057.6000000000004</v>
      </c>
    </row>
    <row r="189" spans="1:13" ht="14.4" customHeight="1" x14ac:dyDescent="0.3">
      <c r="A189" s="747" t="s">
        <v>598</v>
      </c>
      <c r="B189" s="748" t="s">
        <v>2217</v>
      </c>
      <c r="C189" s="748" t="s">
        <v>2406</v>
      </c>
      <c r="D189" s="748" t="s">
        <v>2407</v>
      </c>
      <c r="E189" s="748" t="s">
        <v>2408</v>
      </c>
      <c r="F189" s="752">
        <v>2</v>
      </c>
      <c r="G189" s="752">
        <v>764.88</v>
      </c>
      <c r="H189" s="766">
        <v>1</v>
      </c>
      <c r="I189" s="752"/>
      <c r="J189" s="752"/>
      <c r="K189" s="766">
        <v>0</v>
      </c>
      <c r="L189" s="752">
        <v>2</v>
      </c>
      <c r="M189" s="753">
        <v>764.88</v>
      </c>
    </row>
    <row r="190" spans="1:13" ht="14.4" customHeight="1" x14ac:dyDescent="0.3">
      <c r="A190" s="747" t="s">
        <v>598</v>
      </c>
      <c r="B190" s="748" t="s">
        <v>2217</v>
      </c>
      <c r="C190" s="748" t="s">
        <v>2218</v>
      </c>
      <c r="D190" s="748" t="s">
        <v>2219</v>
      </c>
      <c r="E190" s="748" t="s">
        <v>2220</v>
      </c>
      <c r="F190" s="752"/>
      <c r="G190" s="752"/>
      <c r="H190" s="766">
        <v>0</v>
      </c>
      <c r="I190" s="752">
        <v>700</v>
      </c>
      <c r="J190" s="752">
        <v>16175.597890597646</v>
      </c>
      <c r="K190" s="766">
        <v>1</v>
      </c>
      <c r="L190" s="752">
        <v>700</v>
      </c>
      <c r="M190" s="753">
        <v>16175.597890597646</v>
      </c>
    </row>
    <row r="191" spans="1:13" ht="14.4" customHeight="1" x14ac:dyDescent="0.3">
      <c r="A191" s="747" t="s">
        <v>598</v>
      </c>
      <c r="B191" s="748" t="s">
        <v>2409</v>
      </c>
      <c r="C191" s="748" t="s">
        <v>2410</v>
      </c>
      <c r="D191" s="748" t="s">
        <v>2411</v>
      </c>
      <c r="E191" s="748" t="s">
        <v>2412</v>
      </c>
      <c r="F191" s="752"/>
      <c r="G191" s="752"/>
      <c r="H191" s="766">
        <v>0</v>
      </c>
      <c r="I191" s="752">
        <v>2</v>
      </c>
      <c r="J191" s="752">
        <v>13299.659999999998</v>
      </c>
      <c r="K191" s="766">
        <v>1</v>
      </c>
      <c r="L191" s="752">
        <v>2</v>
      </c>
      <c r="M191" s="753">
        <v>13299.659999999998</v>
      </c>
    </row>
    <row r="192" spans="1:13" ht="14.4" customHeight="1" x14ac:dyDescent="0.3">
      <c r="A192" s="747" t="s">
        <v>598</v>
      </c>
      <c r="B192" s="748" t="s">
        <v>2221</v>
      </c>
      <c r="C192" s="748" t="s">
        <v>2222</v>
      </c>
      <c r="D192" s="748" t="s">
        <v>2223</v>
      </c>
      <c r="E192" s="748" t="s">
        <v>2224</v>
      </c>
      <c r="F192" s="752"/>
      <c r="G192" s="752"/>
      <c r="H192" s="766">
        <v>0</v>
      </c>
      <c r="I192" s="752">
        <v>18.399999999999999</v>
      </c>
      <c r="J192" s="752">
        <v>2835.8</v>
      </c>
      <c r="K192" s="766">
        <v>1</v>
      </c>
      <c r="L192" s="752">
        <v>18.399999999999999</v>
      </c>
      <c r="M192" s="753">
        <v>2835.8</v>
      </c>
    </row>
    <row r="193" spans="1:13" ht="14.4" customHeight="1" x14ac:dyDescent="0.3">
      <c r="A193" s="747" t="s">
        <v>598</v>
      </c>
      <c r="B193" s="748" t="s">
        <v>2221</v>
      </c>
      <c r="C193" s="748" t="s">
        <v>2225</v>
      </c>
      <c r="D193" s="748" t="s">
        <v>2223</v>
      </c>
      <c r="E193" s="748" t="s">
        <v>2226</v>
      </c>
      <c r="F193" s="752"/>
      <c r="G193" s="752"/>
      <c r="H193" s="766">
        <v>0</v>
      </c>
      <c r="I193" s="752">
        <v>12</v>
      </c>
      <c r="J193" s="752">
        <v>3603.6000000000008</v>
      </c>
      <c r="K193" s="766">
        <v>1</v>
      </c>
      <c r="L193" s="752">
        <v>12</v>
      </c>
      <c r="M193" s="753">
        <v>3603.6000000000008</v>
      </c>
    </row>
    <row r="194" spans="1:13" ht="14.4" customHeight="1" x14ac:dyDescent="0.3">
      <c r="A194" s="747" t="s">
        <v>598</v>
      </c>
      <c r="B194" s="748" t="s">
        <v>2221</v>
      </c>
      <c r="C194" s="748" t="s">
        <v>2227</v>
      </c>
      <c r="D194" s="748" t="s">
        <v>2228</v>
      </c>
      <c r="E194" s="748" t="s">
        <v>2229</v>
      </c>
      <c r="F194" s="752"/>
      <c r="G194" s="752"/>
      <c r="H194" s="766">
        <v>0</v>
      </c>
      <c r="I194" s="752">
        <v>2</v>
      </c>
      <c r="J194" s="752">
        <v>569.36</v>
      </c>
      <c r="K194" s="766">
        <v>1</v>
      </c>
      <c r="L194" s="752">
        <v>2</v>
      </c>
      <c r="M194" s="753">
        <v>569.36</v>
      </c>
    </row>
    <row r="195" spans="1:13" ht="14.4" customHeight="1" x14ac:dyDescent="0.3">
      <c r="A195" s="747" t="s">
        <v>598</v>
      </c>
      <c r="B195" s="748" t="s">
        <v>2413</v>
      </c>
      <c r="C195" s="748" t="s">
        <v>2414</v>
      </c>
      <c r="D195" s="748" t="s">
        <v>2415</v>
      </c>
      <c r="E195" s="748" t="s">
        <v>1876</v>
      </c>
      <c r="F195" s="752">
        <v>5</v>
      </c>
      <c r="G195" s="752">
        <v>2467.3000000000002</v>
      </c>
      <c r="H195" s="766">
        <v>1</v>
      </c>
      <c r="I195" s="752"/>
      <c r="J195" s="752"/>
      <c r="K195" s="766">
        <v>0</v>
      </c>
      <c r="L195" s="752">
        <v>5</v>
      </c>
      <c r="M195" s="753">
        <v>2467.3000000000002</v>
      </c>
    </row>
    <row r="196" spans="1:13" ht="14.4" customHeight="1" x14ac:dyDescent="0.3">
      <c r="A196" s="747" t="s">
        <v>598</v>
      </c>
      <c r="B196" s="748" t="s">
        <v>2416</v>
      </c>
      <c r="C196" s="748" t="s">
        <v>2417</v>
      </c>
      <c r="D196" s="748" t="s">
        <v>2418</v>
      </c>
      <c r="E196" s="748" t="s">
        <v>2419</v>
      </c>
      <c r="F196" s="752"/>
      <c r="G196" s="752"/>
      <c r="H196" s="766">
        <v>0</v>
      </c>
      <c r="I196" s="752">
        <v>1</v>
      </c>
      <c r="J196" s="752">
        <v>832.45</v>
      </c>
      <c r="K196" s="766">
        <v>1</v>
      </c>
      <c r="L196" s="752">
        <v>1</v>
      </c>
      <c r="M196" s="753">
        <v>832.45</v>
      </c>
    </row>
    <row r="197" spans="1:13" ht="14.4" customHeight="1" x14ac:dyDescent="0.3">
      <c r="A197" s="747" t="s">
        <v>598</v>
      </c>
      <c r="B197" s="748" t="s">
        <v>2420</v>
      </c>
      <c r="C197" s="748" t="s">
        <v>2421</v>
      </c>
      <c r="D197" s="748" t="s">
        <v>1193</v>
      </c>
      <c r="E197" s="748" t="s">
        <v>2422</v>
      </c>
      <c r="F197" s="752"/>
      <c r="G197" s="752"/>
      <c r="H197" s="766">
        <v>0</v>
      </c>
      <c r="I197" s="752">
        <v>1</v>
      </c>
      <c r="J197" s="752">
        <v>58.739999999999995</v>
      </c>
      <c r="K197" s="766">
        <v>1</v>
      </c>
      <c r="L197" s="752">
        <v>1</v>
      </c>
      <c r="M197" s="753">
        <v>58.739999999999995</v>
      </c>
    </row>
    <row r="198" spans="1:13" ht="14.4" customHeight="1" x14ac:dyDescent="0.3">
      <c r="A198" s="747" t="s">
        <v>598</v>
      </c>
      <c r="B198" s="748" t="s">
        <v>2420</v>
      </c>
      <c r="C198" s="748" t="s">
        <v>2423</v>
      </c>
      <c r="D198" s="748" t="s">
        <v>1193</v>
      </c>
      <c r="E198" s="748" t="s">
        <v>1529</v>
      </c>
      <c r="F198" s="752"/>
      <c r="G198" s="752"/>
      <c r="H198" s="766">
        <v>0</v>
      </c>
      <c r="I198" s="752">
        <v>3</v>
      </c>
      <c r="J198" s="752">
        <v>310.98999999999995</v>
      </c>
      <c r="K198" s="766">
        <v>1</v>
      </c>
      <c r="L198" s="752">
        <v>3</v>
      </c>
      <c r="M198" s="753">
        <v>310.98999999999995</v>
      </c>
    </row>
    <row r="199" spans="1:13" ht="14.4" customHeight="1" x14ac:dyDescent="0.3">
      <c r="A199" s="747" t="s">
        <v>598</v>
      </c>
      <c r="B199" s="748" t="s">
        <v>2230</v>
      </c>
      <c r="C199" s="748" t="s">
        <v>2232</v>
      </c>
      <c r="D199" s="748" t="s">
        <v>638</v>
      </c>
      <c r="E199" s="748" t="s">
        <v>639</v>
      </c>
      <c r="F199" s="752"/>
      <c r="G199" s="752"/>
      <c r="H199" s="766">
        <v>0</v>
      </c>
      <c r="I199" s="752">
        <v>3</v>
      </c>
      <c r="J199" s="752">
        <v>191.43</v>
      </c>
      <c r="K199" s="766">
        <v>1</v>
      </c>
      <c r="L199" s="752">
        <v>3</v>
      </c>
      <c r="M199" s="753">
        <v>191.43</v>
      </c>
    </row>
    <row r="200" spans="1:13" ht="14.4" customHeight="1" x14ac:dyDescent="0.3">
      <c r="A200" s="747" t="s">
        <v>598</v>
      </c>
      <c r="B200" s="748" t="s">
        <v>2230</v>
      </c>
      <c r="C200" s="748" t="s">
        <v>2424</v>
      </c>
      <c r="D200" s="748" t="s">
        <v>1340</v>
      </c>
      <c r="E200" s="748" t="s">
        <v>640</v>
      </c>
      <c r="F200" s="752">
        <v>1</v>
      </c>
      <c r="G200" s="752">
        <v>65.910113961216453</v>
      </c>
      <c r="H200" s="766">
        <v>1</v>
      </c>
      <c r="I200" s="752"/>
      <c r="J200" s="752"/>
      <c r="K200" s="766">
        <v>0</v>
      </c>
      <c r="L200" s="752">
        <v>1</v>
      </c>
      <c r="M200" s="753">
        <v>65.910113961216453</v>
      </c>
    </row>
    <row r="201" spans="1:13" ht="14.4" customHeight="1" x14ac:dyDescent="0.3">
      <c r="A201" s="747" t="s">
        <v>598</v>
      </c>
      <c r="B201" s="748" t="s">
        <v>2230</v>
      </c>
      <c r="C201" s="748" t="s">
        <v>2425</v>
      </c>
      <c r="D201" s="748" t="s">
        <v>1338</v>
      </c>
      <c r="E201" s="748" t="s">
        <v>2339</v>
      </c>
      <c r="F201" s="752">
        <v>1</v>
      </c>
      <c r="G201" s="752">
        <v>63.050000000000011</v>
      </c>
      <c r="H201" s="766">
        <v>1</v>
      </c>
      <c r="I201" s="752"/>
      <c r="J201" s="752"/>
      <c r="K201" s="766">
        <v>0</v>
      </c>
      <c r="L201" s="752">
        <v>1</v>
      </c>
      <c r="M201" s="753">
        <v>63.050000000000011</v>
      </c>
    </row>
    <row r="202" spans="1:13" ht="14.4" customHeight="1" x14ac:dyDescent="0.3">
      <c r="A202" s="747" t="s">
        <v>598</v>
      </c>
      <c r="B202" s="748" t="s">
        <v>2234</v>
      </c>
      <c r="C202" s="748" t="s">
        <v>2426</v>
      </c>
      <c r="D202" s="748" t="s">
        <v>2427</v>
      </c>
      <c r="E202" s="748" t="s">
        <v>2428</v>
      </c>
      <c r="F202" s="752"/>
      <c r="G202" s="752"/>
      <c r="H202" s="766">
        <v>0</v>
      </c>
      <c r="I202" s="752">
        <v>1</v>
      </c>
      <c r="J202" s="752">
        <v>1610.79</v>
      </c>
      <c r="K202" s="766">
        <v>1</v>
      </c>
      <c r="L202" s="752">
        <v>1</v>
      </c>
      <c r="M202" s="753">
        <v>1610.79</v>
      </c>
    </row>
    <row r="203" spans="1:13" ht="14.4" customHeight="1" x14ac:dyDescent="0.3">
      <c r="A203" s="747" t="s">
        <v>598</v>
      </c>
      <c r="B203" s="748" t="s">
        <v>2234</v>
      </c>
      <c r="C203" s="748" t="s">
        <v>2429</v>
      </c>
      <c r="D203" s="748" t="s">
        <v>2427</v>
      </c>
      <c r="E203" s="748" t="s">
        <v>2430</v>
      </c>
      <c r="F203" s="752"/>
      <c r="G203" s="752"/>
      <c r="H203" s="766">
        <v>0</v>
      </c>
      <c r="I203" s="752">
        <v>1</v>
      </c>
      <c r="J203" s="752">
        <v>368.89000000000004</v>
      </c>
      <c r="K203" s="766">
        <v>1</v>
      </c>
      <c r="L203" s="752">
        <v>1</v>
      </c>
      <c r="M203" s="753">
        <v>368.89000000000004</v>
      </c>
    </row>
    <row r="204" spans="1:13" ht="14.4" customHeight="1" x14ac:dyDescent="0.3">
      <c r="A204" s="747" t="s">
        <v>598</v>
      </c>
      <c r="B204" s="748" t="s">
        <v>2246</v>
      </c>
      <c r="C204" s="748" t="s">
        <v>2247</v>
      </c>
      <c r="D204" s="748" t="s">
        <v>2248</v>
      </c>
      <c r="E204" s="748" t="s">
        <v>2249</v>
      </c>
      <c r="F204" s="752"/>
      <c r="G204" s="752"/>
      <c r="H204" s="766">
        <v>0</v>
      </c>
      <c r="I204" s="752">
        <v>121</v>
      </c>
      <c r="J204" s="752">
        <v>4347.3599999999997</v>
      </c>
      <c r="K204" s="766">
        <v>1</v>
      </c>
      <c r="L204" s="752">
        <v>121</v>
      </c>
      <c r="M204" s="753">
        <v>4347.3599999999997</v>
      </c>
    </row>
    <row r="205" spans="1:13" ht="14.4" customHeight="1" x14ac:dyDescent="0.3">
      <c r="A205" s="747" t="s">
        <v>598</v>
      </c>
      <c r="B205" s="748" t="s">
        <v>2246</v>
      </c>
      <c r="C205" s="748" t="s">
        <v>2250</v>
      </c>
      <c r="D205" s="748" t="s">
        <v>2251</v>
      </c>
      <c r="E205" s="748" t="s">
        <v>2252</v>
      </c>
      <c r="F205" s="752"/>
      <c r="G205" s="752"/>
      <c r="H205" s="766">
        <v>0</v>
      </c>
      <c r="I205" s="752">
        <v>422</v>
      </c>
      <c r="J205" s="752">
        <v>22270.526371878987</v>
      </c>
      <c r="K205" s="766">
        <v>1</v>
      </c>
      <c r="L205" s="752">
        <v>422</v>
      </c>
      <c r="M205" s="753">
        <v>22270.526371878987</v>
      </c>
    </row>
    <row r="206" spans="1:13" ht="14.4" customHeight="1" x14ac:dyDescent="0.3">
      <c r="A206" s="747" t="s">
        <v>598</v>
      </c>
      <c r="B206" s="748" t="s">
        <v>2246</v>
      </c>
      <c r="C206" s="748" t="s">
        <v>2431</v>
      </c>
      <c r="D206" s="748" t="s">
        <v>2251</v>
      </c>
      <c r="E206" s="748" t="s">
        <v>2432</v>
      </c>
      <c r="F206" s="752"/>
      <c r="G206" s="752"/>
      <c r="H206" s="766">
        <v>0</v>
      </c>
      <c r="I206" s="752">
        <v>6</v>
      </c>
      <c r="J206" s="752">
        <v>341.28000000000003</v>
      </c>
      <c r="K206" s="766">
        <v>1</v>
      </c>
      <c r="L206" s="752">
        <v>6</v>
      </c>
      <c r="M206" s="753">
        <v>341.28000000000003</v>
      </c>
    </row>
    <row r="207" spans="1:13" ht="14.4" customHeight="1" x14ac:dyDescent="0.3">
      <c r="A207" s="747" t="s">
        <v>598</v>
      </c>
      <c r="B207" s="748" t="s">
        <v>2253</v>
      </c>
      <c r="C207" s="748" t="s">
        <v>2433</v>
      </c>
      <c r="D207" s="748" t="s">
        <v>2255</v>
      </c>
      <c r="E207" s="748" t="s">
        <v>2434</v>
      </c>
      <c r="F207" s="752"/>
      <c r="G207" s="752"/>
      <c r="H207" s="766">
        <v>0</v>
      </c>
      <c r="I207" s="752">
        <v>1</v>
      </c>
      <c r="J207" s="752">
        <v>247.5</v>
      </c>
      <c r="K207" s="766">
        <v>1</v>
      </c>
      <c r="L207" s="752">
        <v>1</v>
      </c>
      <c r="M207" s="753">
        <v>247.5</v>
      </c>
    </row>
    <row r="208" spans="1:13" ht="14.4" customHeight="1" x14ac:dyDescent="0.3">
      <c r="A208" s="747" t="s">
        <v>598</v>
      </c>
      <c r="B208" s="748" t="s">
        <v>2253</v>
      </c>
      <c r="C208" s="748" t="s">
        <v>2254</v>
      </c>
      <c r="D208" s="748" t="s">
        <v>2255</v>
      </c>
      <c r="E208" s="748" t="s">
        <v>2256</v>
      </c>
      <c r="F208" s="752"/>
      <c r="G208" s="752"/>
      <c r="H208" s="766">
        <v>0</v>
      </c>
      <c r="I208" s="752">
        <v>35</v>
      </c>
      <c r="J208" s="752">
        <v>8988.76</v>
      </c>
      <c r="K208" s="766">
        <v>1</v>
      </c>
      <c r="L208" s="752">
        <v>35</v>
      </c>
      <c r="M208" s="753">
        <v>8988.76</v>
      </c>
    </row>
    <row r="209" spans="1:13" ht="14.4" customHeight="1" x14ac:dyDescent="0.3">
      <c r="A209" s="747" t="s">
        <v>598</v>
      </c>
      <c r="B209" s="748" t="s">
        <v>2435</v>
      </c>
      <c r="C209" s="748" t="s">
        <v>2436</v>
      </c>
      <c r="D209" s="748" t="s">
        <v>2437</v>
      </c>
      <c r="E209" s="748" t="s">
        <v>2438</v>
      </c>
      <c r="F209" s="752"/>
      <c r="G209" s="752"/>
      <c r="H209" s="766">
        <v>0</v>
      </c>
      <c r="I209" s="752">
        <v>2</v>
      </c>
      <c r="J209" s="752">
        <v>438.87999999999994</v>
      </c>
      <c r="K209" s="766">
        <v>1</v>
      </c>
      <c r="L209" s="752">
        <v>2</v>
      </c>
      <c r="M209" s="753">
        <v>438.87999999999994</v>
      </c>
    </row>
    <row r="210" spans="1:13" ht="14.4" customHeight="1" x14ac:dyDescent="0.3">
      <c r="A210" s="747" t="s">
        <v>598</v>
      </c>
      <c r="B210" s="748" t="s">
        <v>2439</v>
      </c>
      <c r="C210" s="748" t="s">
        <v>2440</v>
      </c>
      <c r="D210" s="748" t="s">
        <v>2441</v>
      </c>
      <c r="E210" s="748" t="s">
        <v>2442</v>
      </c>
      <c r="F210" s="752"/>
      <c r="G210" s="752"/>
      <c r="H210" s="766">
        <v>0</v>
      </c>
      <c r="I210" s="752">
        <v>4</v>
      </c>
      <c r="J210" s="752">
        <v>36.850000000000009</v>
      </c>
      <c r="K210" s="766">
        <v>1</v>
      </c>
      <c r="L210" s="752">
        <v>4</v>
      </c>
      <c r="M210" s="753">
        <v>36.850000000000009</v>
      </c>
    </row>
    <row r="211" spans="1:13" ht="14.4" customHeight="1" x14ac:dyDescent="0.3">
      <c r="A211" s="747" t="s">
        <v>598</v>
      </c>
      <c r="B211" s="748" t="s">
        <v>2443</v>
      </c>
      <c r="C211" s="748" t="s">
        <v>2444</v>
      </c>
      <c r="D211" s="748" t="s">
        <v>2445</v>
      </c>
      <c r="E211" s="748" t="s">
        <v>2446</v>
      </c>
      <c r="F211" s="752"/>
      <c r="G211" s="752"/>
      <c r="H211" s="766">
        <v>0</v>
      </c>
      <c r="I211" s="752">
        <v>1</v>
      </c>
      <c r="J211" s="752">
        <v>60.08</v>
      </c>
      <c r="K211" s="766">
        <v>1</v>
      </c>
      <c r="L211" s="752">
        <v>1</v>
      </c>
      <c r="M211" s="753">
        <v>60.08</v>
      </c>
    </row>
    <row r="212" spans="1:13" ht="14.4" customHeight="1" x14ac:dyDescent="0.3">
      <c r="A212" s="747" t="s">
        <v>598</v>
      </c>
      <c r="B212" s="748" t="s">
        <v>2264</v>
      </c>
      <c r="C212" s="748" t="s">
        <v>2265</v>
      </c>
      <c r="D212" s="748" t="s">
        <v>1026</v>
      </c>
      <c r="E212" s="748" t="s">
        <v>2266</v>
      </c>
      <c r="F212" s="752"/>
      <c r="G212" s="752"/>
      <c r="H212" s="766">
        <v>0</v>
      </c>
      <c r="I212" s="752">
        <v>53</v>
      </c>
      <c r="J212" s="752">
        <v>1164.92</v>
      </c>
      <c r="K212" s="766">
        <v>1</v>
      </c>
      <c r="L212" s="752">
        <v>53</v>
      </c>
      <c r="M212" s="753">
        <v>1164.92</v>
      </c>
    </row>
    <row r="213" spans="1:13" ht="14.4" customHeight="1" x14ac:dyDescent="0.3">
      <c r="A213" s="747" t="s">
        <v>598</v>
      </c>
      <c r="B213" s="748" t="s">
        <v>2264</v>
      </c>
      <c r="C213" s="748" t="s">
        <v>2447</v>
      </c>
      <c r="D213" s="748" t="s">
        <v>2270</v>
      </c>
      <c r="E213" s="748" t="s">
        <v>2266</v>
      </c>
      <c r="F213" s="752">
        <v>3</v>
      </c>
      <c r="G213" s="752">
        <v>132</v>
      </c>
      <c r="H213" s="766">
        <v>1</v>
      </c>
      <c r="I213" s="752"/>
      <c r="J213" s="752"/>
      <c r="K213" s="766">
        <v>0</v>
      </c>
      <c r="L213" s="752">
        <v>3</v>
      </c>
      <c r="M213" s="753">
        <v>132</v>
      </c>
    </row>
    <row r="214" spans="1:13" ht="14.4" customHeight="1" x14ac:dyDescent="0.3">
      <c r="A214" s="747" t="s">
        <v>598</v>
      </c>
      <c r="B214" s="748" t="s">
        <v>2272</v>
      </c>
      <c r="C214" s="748" t="s">
        <v>2448</v>
      </c>
      <c r="D214" s="748" t="s">
        <v>1209</v>
      </c>
      <c r="E214" s="748" t="s">
        <v>2287</v>
      </c>
      <c r="F214" s="752"/>
      <c r="G214" s="752"/>
      <c r="H214" s="766">
        <v>0</v>
      </c>
      <c r="I214" s="752">
        <v>4</v>
      </c>
      <c r="J214" s="752">
        <v>80.290000000000006</v>
      </c>
      <c r="K214" s="766">
        <v>1</v>
      </c>
      <c r="L214" s="752">
        <v>4</v>
      </c>
      <c r="M214" s="753">
        <v>80.290000000000006</v>
      </c>
    </row>
    <row r="215" spans="1:13" ht="14.4" customHeight="1" x14ac:dyDescent="0.3">
      <c r="A215" s="747" t="s">
        <v>598</v>
      </c>
      <c r="B215" s="748" t="s">
        <v>2272</v>
      </c>
      <c r="C215" s="748" t="s">
        <v>2273</v>
      </c>
      <c r="D215" s="748" t="s">
        <v>697</v>
      </c>
      <c r="E215" s="748" t="s">
        <v>2142</v>
      </c>
      <c r="F215" s="752"/>
      <c r="G215" s="752"/>
      <c r="H215" s="766">
        <v>0</v>
      </c>
      <c r="I215" s="752">
        <v>2</v>
      </c>
      <c r="J215" s="752">
        <v>54.500000000000014</v>
      </c>
      <c r="K215" s="766">
        <v>1</v>
      </c>
      <c r="L215" s="752">
        <v>2</v>
      </c>
      <c r="M215" s="753">
        <v>54.500000000000014</v>
      </c>
    </row>
    <row r="216" spans="1:13" ht="14.4" customHeight="1" x14ac:dyDescent="0.3">
      <c r="A216" s="747" t="s">
        <v>598</v>
      </c>
      <c r="B216" s="748" t="s">
        <v>2449</v>
      </c>
      <c r="C216" s="748" t="s">
        <v>2450</v>
      </c>
      <c r="D216" s="748" t="s">
        <v>2451</v>
      </c>
      <c r="E216" s="748" t="s">
        <v>2452</v>
      </c>
      <c r="F216" s="752"/>
      <c r="G216" s="752"/>
      <c r="H216" s="766">
        <v>0</v>
      </c>
      <c r="I216" s="752">
        <v>1</v>
      </c>
      <c r="J216" s="752">
        <v>92.170087414653466</v>
      </c>
      <c r="K216" s="766">
        <v>1</v>
      </c>
      <c r="L216" s="752">
        <v>1</v>
      </c>
      <c r="M216" s="753">
        <v>92.170087414653466</v>
      </c>
    </row>
    <row r="217" spans="1:13" ht="14.4" customHeight="1" x14ac:dyDescent="0.3">
      <c r="A217" s="747" t="s">
        <v>598</v>
      </c>
      <c r="B217" s="748" t="s">
        <v>2453</v>
      </c>
      <c r="C217" s="748" t="s">
        <v>2454</v>
      </c>
      <c r="D217" s="748" t="s">
        <v>2455</v>
      </c>
      <c r="E217" s="748" t="s">
        <v>2287</v>
      </c>
      <c r="F217" s="752">
        <v>1</v>
      </c>
      <c r="G217" s="752">
        <v>71.17</v>
      </c>
      <c r="H217" s="766">
        <v>1</v>
      </c>
      <c r="I217" s="752"/>
      <c r="J217" s="752"/>
      <c r="K217" s="766">
        <v>0</v>
      </c>
      <c r="L217" s="752">
        <v>1</v>
      </c>
      <c r="M217" s="753">
        <v>71.17</v>
      </c>
    </row>
    <row r="218" spans="1:13" ht="14.4" customHeight="1" x14ac:dyDescent="0.3">
      <c r="A218" s="747" t="s">
        <v>598</v>
      </c>
      <c r="B218" s="748" t="s">
        <v>2277</v>
      </c>
      <c r="C218" s="748" t="s">
        <v>2456</v>
      </c>
      <c r="D218" s="748" t="s">
        <v>1439</v>
      </c>
      <c r="E218" s="748" t="s">
        <v>2457</v>
      </c>
      <c r="F218" s="752"/>
      <c r="G218" s="752"/>
      <c r="H218" s="766">
        <v>0</v>
      </c>
      <c r="I218" s="752">
        <v>2</v>
      </c>
      <c r="J218" s="752">
        <v>99.170000000000016</v>
      </c>
      <c r="K218" s="766">
        <v>1</v>
      </c>
      <c r="L218" s="752">
        <v>2</v>
      </c>
      <c r="M218" s="753">
        <v>99.170000000000016</v>
      </c>
    </row>
    <row r="219" spans="1:13" ht="14.4" customHeight="1" x14ac:dyDescent="0.3">
      <c r="A219" s="747" t="s">
        <v>598</v>
      </c>
      <c r="B219" s="748" t="s">
        <v>2458</v>
      </c>
      <c r="C219" s="748" t="s">
        <v>2459</v>
      </c>
      <c r="D219" s="748" t="s">
        <v>2460</v>
      </c>
      <c r="E219" s="748" t="s">
        <v>2461</v>
      </c>
      <c r="F219" s="752"/>
      <c r="G219" s="752"/>
      <c r="H219" s="766">
        <v>0</v>
      </c>
      <c r="I219" s="752">
        <v>3</v>
      </c>
      <c r="J219" s="752">
        <v>108.75</v>
      </c>
      <c r="K219" s="766">
        <v>1</v>
      </c>
      <c r="L219" s="752">
        <v>3</v>
      </c>
      <c r="M219" s="753">
        <v>108.75</v>
      </c>
    </row>
    <row r="220" spans="1:13" ht="14.4" customHeight="1" x14ac:dyDescent="0.3">
      <c r="A220" s="747" t="s">
        <v>598</v>
      </c>
      <c r="B220" s="748" t="s">
        <v>2458</v>
      </c>
      <c r="C220" s="748" t="s">
        <v>2462</v>
      </c>
      <c r="D220" s="748" t="s">
        <v>1173</v>
      </c>
      <c r="E220" s="748" t="s">
        <v>2461</v>
      </c>
      <c r="F220" s="752">
        <v>2</v>
      </c>
      <c r="G220" s="752">
        <v>79.759999999999991</v>
      </c>
      <c r="H220" s="766">
        <v>1</v>
      </c>
      <c r="I220" s="752"/>
      <c r="J220" s="752"/>
      <c r="K220" s="766">
        <v>0</v>
      </c>
      <c r="L220" s="752">
        <v>2</v>
      </c>
      <c r="M220" s="753">
        <v>79.759999999999991</v>
      </c>
    </row>
    <row r="221" spans="1:13" ht="14.4" customHeight="1" x14ac:dyDescent="0.3">
      <c r="A221" s="747" t="s">
        <v>598</v>
      </c>
      <c r="B221" s="748" t="s">
        <v>2285</v>
      </c>
      <c r="C221" s="748" t="s">
        <v>2286</v>
      </c>
      <c r="D221" s="748" t="s">
        <v>1024</v>
      </c>
      <c r="E221" s="748" t="s">
        <v>2287</v>
      </c>
      <c r="F221" s="752"/>
      <c r="G221" s="752"/>
      <c r="H221" s="766">
        <v>0</v>
      </c>
      <c r="I221" s="752">
        <v>4</v>
      </c>
      <c r="J221" s="752">
        <v>120.47999999999995</v>
      </c>
      <c r="K221" s="766">
        <v>1</v>
      </c>
      <c r="L221" s="752">
        <v>4</v>
      </c>
      <c r="M221" s="753">
        <v>120.47999999999995</v>
      </c>
    </row>
    <row r="222" spans="1:13" ht="14.4" customHeight="1" x14ac:dyDescent="0.3">
      <c r="A222" s="747" t="s">
        <v>598</v>
      </c>
      <c r="B222" s="748" t="s">
        <v>2463</v>
      </c>
      <c r="C222" s="748" t="s">
        <v>2464</v>
      </c>
      <c r="D222" s="748" t="s">
        <v>2465</v>
      </c>
      <c r="E222" s="748" t="s">
        <v>2466</v>
      </c>
      <c r="F222" s="752"/>
      <c r="G222" s="752"/>
      <c r="H222" s="766">
        <v>0</v>
      </c>
      <c r="I222" s="752">
        <v>2</v>
      </c>
      <c r="J222" s="752">
        <v>87.82</v>
      </c>
      <c r="K222" s="766">
        <v>1</v>
      </c>
      <c r="L222" s="752">
        <v>2</v>
      </c>
      <c r="M222" s="753">
        <v>87.82</v>
      </c>
    </row>
    <row r="223" spans="1:13" ht="14.4" customHeight="1" x14ac:dyDescent="0.3">
      <c r="A223" s="747" t="s">
        <v>598</v>
      </c>
      <c r="B223" s="748" t="s">
        <v>2467</v>
      </c>
      <c r="C223" s="748" t="s">
        <v>2468</v>
      </c>
      <c r="D223" s="748" t="s">
        <v>1264</v>
      </c>
      <c r="E223" s="748" t="s">
        <v>2100</v>
      </c>
      <c r="F223" s="752"/>
      <c r="G223" s="752"/>
      <c r="H223" s="766">
        <v>0</v>
      </c>
      <c r="I223" s="752">
        <v>1</v>
      </c>
      <c r="J223" s="752">
        <v>89.320000000000007</v>
      </c>
      <c r="K223" s="766">
        <v>1</v>
      </c>
      <c r="L223" s="752">
        <v>1</v>
      </c>
      <c r="M223" s="753">
        <v>89.320000000000007</v>
      </c>
    </row>
    <row r="224" spans="1:13" ht="14.4" customHeight="1" x14ac:dyDescent="0.3">
      <c r="A224" s="747" t="s">
        <v>598</v>
      </c>
      <c r="B224" s="748" t="s">
        <v>2291</v>
      </c>
      <c r="C224" s="748" t="s">
        <v>2469</v>
      </c>
      <c r="D224" s="748" t="s">
        <v>1454</v>
      </c>
      <c r="E224" s="748" t="s">
        <v>1046</v>
      </c>
      <c r="F224" s="752"/>
      <c r="G224" s="752"/>
      <c r="H224" s="766">
        <v>0</v>
      </c>
      <c r="I224" s="752">
        <v>1</v>
      </c>
      <c r="J224" s="752">
        <v>142.99980362627656</v>
      </c>
      <c r="K224" s="766">
        <v>1</v>
      </c>
      <c r="L224" s="752">
        <v>1</v>
      </c>
      <c r="M224" s="753">
        <v>142.99980362627656</v>
      </c>
    </row>
    <row r="225" spans="1:13" ht="14.4" customHeight="1" x14ac:dyDescent="0.3">
      <c r="A225" s="747" t="s">
        <v>598</v>
      </c>
      <c r="B225" s="748" t="s">
        <v>2291</v>
      </c>
      <c r="C225" s="748" t="s">
        <v>2470</v>
      </c>
      <c r="D225" s="748" t="s">
        <v>1455</v>
      </c>
      <c r="E225" s="748" t="s">
        <v>1046</v>
      </c>
      <c r="F225" s="752"/>
      <c r="G225" s="752"/>
      <c r="H225" s="766">
        <v>0</v>
      </c>
      <c r="I225" s="752">
        <v>1</v>
      </c>
      <c r="J225" s="752">
        <v>142.99980362627656</v>
      </c>
      <c r="K225" s="766">
        <v>1</v>
      </c>
      <c r="L225" s="752">
        <v>1</v>
      </c>
      <c r="M225" s="753">
        <v>142.99980362627656</v>
      </c>
    </row>
    <row r="226" spans="1:13" ht="14.4" customHeight="1" x14ac:dyDescent="0.3">
      <c r="A226" s="747" t="s">
        <v>598</v>
      </c>
      <c r="B226" s="748" t="s">
        <v>2291</v>
      </c>
      <c r="C226" s="748" t="s">
        <v>2471</v>
      </c>
      <c r="D226" s="748" t="s">
        <v>1465</v>
      </c>
      <c r="E226" s="748" t="s">
        <v>2472</v>
      </c>
      <c r="F226" s="752"/>
      <c r="G226" s="752"/>
      <c r="H226" s="766">
        <v>0</v>
      </c>
      <c r="I226" s="752">
        <v>1</v>
      </c>
      <c r="J226" s="752">
        <v>196.2</v>
      </c>
      <c r="K226" s="766">
        <v>1</v>
      </c>
      <c r="L226" s="752">
        <v>1</v>
      </c>
      <c r="M226" s="753">
        <v>196.2</v>
      </c>
    </row>
    <row r="227" spans="1:13" ht="14.4" customHeight="1" x14ac:dyDescent="0.3">
      <c r="A227" s="747" t="s">
        <v>598</v>
      </c>
      <c r="B227" s="748" t="s">
        <v>2291</v>
      </c>
      <c r="C227" s="748" t="s">
        <v>2473</v>
      </c>
      <c r="D227" s="748" t="s">
        <v>1453</v>
      </c>
      <c r="E227" s="748" t="s">
        <v>1048</v>
      </c>
      <c r="F227" s="752"/>
      <c r="G227" s="752"/>
      <c r="H227" s="766">
        <v>0</v>
      </c>
      <c r="I227" s="752">
        <v>10</v>
      </c>
      <c r="J227" s="752">
        <v>409.20000000000005</v>
      </c>
      <c r="K227" s="766">
        <v>1</v>
      </c>
      <c r="L227" s="752">
        <v>10</v>
      </c>
      <c r="M227" s="753">
        <v>409.20000000000005</v>
      </c>
    </row>
    <row r="228" spans="1:13" ht="14.4" customHeight="1" x14ac:dyDescent="0.3">
      <c r="A228" s="747" t="s">
        <v>598</v>
      </c>
      <c r="B228" s="748" t="s">
        <v>2291</v>
      </c>
      <c r="C228" s="748" t="s">
        <v>2292</v>
      </c>
      <c r="D228" s="748" t="s">
        <v>1047</v>
      </c>
      <c r="E228" s="748" t="s">
        <v>1048</v>
      </c>
      <c r="F228" s="752"/>
      <c r="G228" s="752"/>
      <c r="H228" s="766">
        <v>0</v>
      </c>
      <c r="I228" s="752">
        <v>18</v>
      </c>
      <c r="J228" s="752">
        <v>736.56000000000017</v>
      </c>
      <c r="K228" s="766">
        <v>1</v>
      </c>
      <c r="L228" s="752">
        <v>18</v>
      </c>
      <c r="M228" s="753">
        <v>736.56000000000017</v>
      </c>
    </row>
    <row r="229" spans="1:13" ht="14.4" customHeight="1" x14ac:dyDescent="0.3">
      <c r="A229" s="747" t="s">
        <v>598</v>
      </c>
      <c r="B229" s="748" t="s">
        <v>2291</v>
      </c>
      <c r="C229" s="748" t="s">
        <v>2474</v>
      </c>
      <c r="D229" s="748" t="s">
        <v>1457</v>
      </c>
      <c r="E229" s="748" t="s">
        <v>1051</v>
      </c>
      <c r="F229" s="752"/>
      <c r="G229" s="752"/>
      <c r="H229" s="766">
        <v>0</v>
      </c>
      <c r="I229" s="752">
        <v>8</v>
      </c>
      <c r="J229" s="752">
        <v>1084.8000000000002</v>
      </c>
      <c r="K229" s="766">
        <v>1</v>
      </c>
      <c r="L229" s="752">
        <v>8</v>
      </c>
      <c r="M229" s="753">
        <v>1084.8000000000002</v>
      </c>
    </row>
    <row r="230" spans="1:13" ht="14.4" customHeight="1" x14ac:dyDescent="0.3">
      <c r="A230" s="747" t="s">
        <v>598</v>
      </c>
      <c r="B230" s="748" t="s">
        <v>2291</v>
      </c>
      <c r="C230" s="748" t="s">
        <v>2293</v>
      </c>
      <c r="D230" s="748" t="s">
        <v>1053</v>
      </c>
      <c r="E230" s="748" t="s">
        <v>1051</v>
      </c>
      <c r="F230" s="752"/>
      <c r="G230" s="752"/>
      <c r="H230" s="766">
        <v>0</v>
      </c>
      <c r="I230" s="752">
        <v>2</v>
      </c>
      <c r="J230" s="752">
        <v>271.2</v>
      </c>
      <c r="K230" s="766">
        <v>1</v>
      </c>
      <c r="L230" s="752">
        <v>2</v>
      </c>
      <c r="M230" s="753">
        <v>271.2</v>
      </c>
    </row>
    <row r="231" spans="1:13" ht="14.4" customHeight="1" x14ac:dyDescent="0.3">
      <c r="A231" s="747" t="s">
        <v>598</v>
      </c>
      <c r="B231" s="748" t="s">
        <v>2291</v>
      </c>
      <c r="C231" s="748" t="s">
        <v>2294</v>
      </c>
      <c r="D231" s="748" t="s">
        <v>1056</v>
      </c>
      <c r="E231" s="748" t="s">
        <v>1051</v>
      </c>
      <c r="F231" s="752"/>
      <c r="G231" s="752"/>
      <c r="H231" s="766">
        <v>0</v>
      </c>
      <c r="I231" s="752">
        <v>16</v>
      </c>
      <c r="J231" s="752">
        <v>2175.8799999999997</v>
      </c>
      <c r="K231" s="766">
        <v>1</v>
      </c>
      <c r="L231" s="752">
        <v>16</v>
      </c>
      <c r="M231" s="753">
        <v>2175.8799999999997</v>
      </c>
    </row>
    <row r="232" spans="1:13" ht="14.4" customHeight="1" x14ac:dyDescent="0.3">
      <c r="A232" s="747" t="s">
        <v>598</v>
      </c>
      <c r="B232" s="748" t="s">
        <v>2291</v>
      </c>
      <c r="C232" s="748" t="s">
        <v>2475</v>
      </c>
      <c r="D232" s="748" t="s">
        <v>2476</v>
      </c>
      <c r="E232" s="748" t="s">
        <v>2298</v>
      </c>
      <c r="F232" s="752"/>
      <c r="G232" s="752"/>
      <c r="H232" s="766">
        <v>0</v>
      </c>
      <c r="I232" s="752">
        <v>3</v>
      </c>
      <c r="J232" s="752">
        <v>493.29</v>
      </c>
      <c r="K232" s="766">
        <v>1</v>
      </c>
      <c r="L232" s="752">
        <v>3</v>
      </c>
      <c r="M232" s="753">
        <v>493.29</v>
      </c>
    </row>
    <row r="233" spans="1:13" ht="14.4" customHeight="1" x14ac:dyDescent="0.3">
      <c r="A233" s="747" t="s">
        <v>598</v>
      </c>
      <c r="B233" s="748" t="s">
        <v>2291</v>
      </c>
      <c r="C233" s="748" t="s">
        <v>2296</v>
      </c>
      <c r="D233" s="748" t="s">
        <v>1064</v>
      </c>
      <c r="E233" s="748" t="s">
        <v>1065</v>
      </c>
      <c r="F233" s="752"/>
      <c r="G233" s="752"/>
      <c r="H233" s="766">
        <v>0</v>
      </c>
      <c r="I233" s="752">
        <v>15</v>
      </c>
      <c r="J233" s="752">
        <v>815.7</v>
      </c>
      <c r="K233" s="766">
        <v>1</v>
      </c>
      <c r="L233" s="752">
        <v>15</v>
      </c>
      <c r="M233" s="753">
        <v>815.7</v>
      </c>
    </row>
    <row r="234" spans="1:13" ht="14.4" customHeight="1" x14ac:dyDescent="0.3">
      <c r="A234" s="747" t="s">
        <v>598</v>
      </c>
      <c r="B234" s="748" t="s">
        <v>2291</v>
      </c>
      <c r="C234" s="748" t="s">
        <v>2477</v>
      </c>
      <c r="D234" s="748" t="s">
        <v>1456</v>
      </c>
      <c r="E234" s="748" t="s">
        <v>1051</v>
      </c>
      <c r="F234" s="752"/>
      <c r="G234" s="752"/>
      <c r="H234" s="766">
        <v>0</v>
      </c>
      <c r="I234" s="752">
        <v>2</v>
      </c>
      <c r="J234" s="752">
        <v>262.50000000000006</v>
      </c>
      <c r="K234" s="766">
        <v>1</v>
      </c>
      <c r="L234" s="752">
        <v>2</v>
      </c>
      <c r="M234" s="753">
        <v>262.50000000000006</v>
      </c>
    </row>
    <row r="235" spans="1:13" ht="14.4" customHeight="1" x14ac:dyDescent="0.3">
      <c r="A235" s="747" t="s">
        <v>598</v>
      </c>
      <c r="B235" s="748" t="s">
        <v>2291</v>
      </c>
      <c r="C235" s="748" t="s">
        <v>2478</v>
      </c>
      <c r="D235" s="748" t="s">
        <v>1459</v>
      </c>
      <c r="E235" s="748" t="s">
        <v>2302</v>
      </c>
      <c r="F235" s="752"/>
      <c r="G235" s="752"/>
      <c r="H235" s="766">
        <v>0</v>
      </c>
      <c r="I235" s="752">
        <v>1</v>
      </c>
      <c r="J235" s="752">
        <v>111.94999999999997</v>
      </c>
      <c r="K235" s="766">
        <v>1</v>
      </c>
      <c r="L235" s="752">
        <v>1</v>
      </c>
      <c r="M235" s="753">
        <v>111.94999999999997</v>
      </c>
    </row>
    <row r="236" spans="1:13" ht="14.4" customHeight="1" x14ac:dyDescent="0.3">
      <c r="A236" s="747" t="s">
        <v>598</v>
      </c>
      <c r="B236" s="748" t="s">
        <v>2291</v>
      </c>
      <c r="C236" s="748" t="s">
        <v>2301</v>
      </c>
      <c r="D236" s="748" t="s">
        <v>1061</v>
      </c>
      <c r="E236" s="748" t="s">
        <v>2302</v>
      </c>
      <c r="F236" s="752"/>
      <c r="G236" s="752"/>
      <c r="H236" s="766">
        <v>0</v>
      </c>
      <c r="I236" s="752">
        <v>1</v>
      </c>
      <c r="J236" s="752">
        <v>111.95000000000005</v>
      </c>
      <c r="K236" s="766">
        <v>1</v>
      </c>
      <c r="L236" s="752">
        <v>1</v>
      </c>
      <c r="M236" s="753">
        <v>111.95000000000005</v>
      </c>
    </row>
    <row r="237" spans="1:13" ht="14.4" customHeight="1" x14ac:dyDescent="0.3">
      <c r="A237" s="747" t="s">
        <v>598</v>
      </c>
      <c r="B237" s="748" t="s">
        <v>2291</v>
      </c>
      <c r="C237" s="748" t="s">
        <v>2303</v>
      </c>
      <c r="D237" s="748" t="s">
        <v>1057</v>
      </c>
      <c r="E237" s="748" t="s">
        <v>2302</v>
      </c>
      <c r="F237" s="752"/>
      <c r="G237" s="752"/>
      <c r="H237" s="766">
        <v>0</v>
      </c>
      <c r="I237" s="752">
        <v>2</v>
      </c>
      <c r="J237" s="752">
        <v>223.89999999999998</v>
      </c>
      <c r="K237" s="766">
        <v>1</v>
      </c>
      <c r="L237" s="752">
        <v>2</v>
      </c>
      <c r="M237" s="753">
        <v>223.89999999999998</v>
      </c>
    </row>
    <row r="238" spans="1:13" ht="14.4" customHeight="1" x14ac:dyDescent="0.3">
      <c r="A238" s="747" t="s">
        <v>598</v>
      </c>
      <c r="B238" s="748" t="s">
        <v>2291</v>
      </c>
      <c r="C238" s="748" t="s">
        <v>2304</v>
      </c>
      <c r="D238" s="748" t="s">
        <v>2305</v>
      </c>
      <c r="E238" s="748" t="s">
        <v>2302</v>
      </c>
      <c r="F238" s="752"/>
      <c r="G238" s="752"/>
      <c r="H238" s="766">
        <v>0</v>
      </c>
      <c r="I238" s="752">
        <v>4</v>
      </c>
      <c r="J238" s="752">
        <v>447.80000000000013</v>
      </c>
      <c r="K238" s="766">
        <v>1</v>
      </c>
      <c r="L238" s="752">
        <v>4</v>
      </c>
      <c r="M238" s="753">
        <v>447.80000000000013</v>
      </c>
    </row>
    <row r="239" spans="1:13" ht="14.4" customHeight="1" x14ac:dyDescent="0.3">
      <c r="A239" s="747" t="s">
        <v>598</v>
      </c>
      <c r="B239" s="748" t="s">
        <v>2291</v>
      </c>
      <c r="C239" s="748" t="s">
        <v>2306</v>
      </c>
      <c r="D239" s="748" t="s">
        <v>1045</v>
      </c>
      <c r="E239" s="748" t="s">
        <v>1046</v>
      </c>
      <c r="F239" s="752"/>
      <c r="G239" s="752"/>
      <c r="H239" s="766">
        <v>0</v>
      </c>
      <c r="I239" s="752">
        <v>8</v>
      </c>
      <c r="J239" s="752">
        <v>1309.3599999999997</v>
      </c>
      <c r="K239" s="766">
        <v>1</v>
      </c>
      <c r="L239" s="752">
        <v>8</v>
      </c>
      <c r="M239" s="753">
        <v>1309.3599999999997</v>
      </c>
    </row>
    <row r="240" spans="1:13" ht="14.4" customHeight="1" x14ac:dyDescent="0.3">
      <c r="A240" s="747" t="s">
        <v>598</v>
      </c>
      <c r="B240" s="748" t="s">
        <v>2291</v>
      </c>
      <c r="C240" s="748" t="s">
        <v>2479</v>
      </c>
      <c r="D240" s="748" t="s">
        <v>1462</v>
      </c>
      <c r="E240" s="748" t="s">
        <v>1046</v>
      </c>
      <c r="F240" s="752"/>
      <c r="G240" s="752"/>
      <c r="H240" s="766">
        <v>0</v>
      </c>
      <c r="I240" s="752">
        <v>5</v>
      </c>
      <c r="J240" s="752">
        <v>613.44999999999993</v>
      </c>
      <c r="K240" s="766">
        <v>1</v>
      </c>
      <c r="L240" s="752">
        <v>5</v>
      </c>
      <c r="M240" s="753">
        <v>613.44999999999993</v>
      </c>
    </row>
    <row r="241" spans="1:13" ht="14.4" customHeight="1" x14ac:dyDescent="0.3">
      <c r="A241" s="747" t="s">
        <v>598</v>
      </c>
      <c r="B241" s="748" t="s">
        <v>2291</v>
      </c>
      <c r="C241" s="748" t="s">
        <v>2480</v>
      </c>
      <c r="D241" s="748" t="s">
        <v>1460</v>
      </c>
      <c r="E241" s="748" t="s">
        <v>1046</v>
      </c>
      <c r="F241" s="752"/>
      <c r="G241" s="752"/>
      <c r="H241" s="766">
        <v>0</v>
      </c>
      <c r="I241" s="752">
        <v>1</v>
      </c>
      <c r="J241" s="752">
        <v>122.69000000000003</v>
      </c>
      <c r="K241" s="766">
        <v>1</v>
      </c>
      <c r="L241" s="752">
        <v>1</v>
      </c>
      <c r="M241" s="753">
        <v>122.69000000000003</v>
      </c>
    </row>
    <row r="242" spans="1:13" ht="14.4" customHeight="1" x14ac:dyDescent="0.3">
      <c r="A242" s="747" t="s">
        <v>598</v>
      </c>
      <c r="B242" s="748" t="s">
        <v>2291</v>
      </c>
      <c r="C242" s="748" t="s">
        <v>2481</v>
      </c>
      <c r="D242" s="748" t="s">
        <v>1458</v>
      </c>
      <c r="E242" s="748" t="s">
        <v>1051</v>
      </c>
      <c r="F242" s="752"/>
      <c r="G242" s="752"/>
      <c r="H242" s="766">
        <v>0</v>
      </c>
      <c r="I242" s="752">
        <v>4</v>
      </c>
      <c r="J242" s="752">
        <v>542.39999999999986</v>
      </c>
      <c r="K242" s="766">
        <v>1</v>
      </c>
      <c r="L242" s="752">
        <v>4</v>
      </c>
      <c r="M242" s="753">
        <v>542.39999999999986</v>
      </c>
    </row>
    <row r="243" spans="1:13" ht="14.4" customHeight="1" x14ac:dyDescent="0.3">
      <c r="A243" s="747" t="s">
        <v>598</v>
      </c>
      <c r="B243" s="748" t="s">
        <v>2291</v>
      </c>
      <c r="C243" s="748" t="s">
        <v>2308</v>
      </c>
      <c r="D243" s="748" t="s">
        <v>1055</v>
      </c>
      <c r="E243" s="748" t="s">
        <v>1051</v>
      </c>
      <c r="F243" s="752"/>
      <c r="G243" s="752"/>
      <c r="H243" s="766">
        <v>0</v>
      </c>
      <c r="I243" s="752">
        <v>2</v>
      </c>
      <c r="J243" s="752">
        <v>271.19999999999993</v>
      </c>
      <c r="K243" s="766">
        <v>1</v>
      </c>
      <c r="L243" s="752">
        <v>2</v>
      </c>
      <c r="M243" s="753">
        <v>271.19999999999993</v>
      </c>
    </row>
    <row r="244" spans="1:13" ht="14.4" customHeight="1" x14ac:dyDescent="0.3">
      <c r="A244" s="747" t="s">
        <v>598</v>
      </c>
      <c r="B244" s="748" t="s">
        <v>2291</v>
      </c>
      <c r="C244" s="748" t="s">
        <v>2482</v>
      </c>
      <c r="D244" s="748" t="s">
        <v>1461</v>
      </c>
      <c r="E244" s="748" t="s">
        <v>1048</v>
      </c>
      <c r="F244" s="752"/>
      <c r="G244" s="752"/>
      <c r="H244" s="766">
        <v>0</v>
      </c>
      <c r="I244" s="752">
        <v>26</v>
      </c>
      <c r="J244" s="752">
        <v>797.42</v>
      </c>
      <c r="K244" s="766">
        <v>1</v>
      </c>
      <c r="L244" s="752">
        <v>26</v>
      </c>
      <c r="M244" s="753">
        <v>797.42</v>
      </c>
    </row>
    <row r="245" spans="1:13" ht="14.4" customHeight="1" x14ac:dyDescent="0.3">
      <c r="A245" s="747" t="s">
        <v>601</v>
      </c>
      <c r="B245" s="748" t="s">
        <v>2012</v>
      </c>
      <c r="C245" s="748" t="s">
        <v>2013</v>
      </c>
      <c r="D245" s="748" t="s">
        <v>933</v>
      </c>
      <c r="E245" s="748" t="s">
        <v>2014</v>
      </c>
      <c r="F245" s="752"/>
      <c r="G245" s="752"/>
      <c r="H245" s="766">
        <v>0</v>
      </c>
      <c r="I245" s="752">
        <v>15</v>
      </c>
      <c r="J245" s="752">
        <v>1006.6324320368882</v>
      </c>
      <c r="K245" s="766">
        <v>1</v>
      </c>
      <c r="L245" s="752">
        <v>15</v>
      </c>
      <c r="M245" s="753">
        <v>1006.6324320368882</v>
      </c>
    </row>
    <row r="246" spans="1:13" ht="14.4" customHeight="1" x14ac:dyDescent="0.3">
      <c r="A246" s="747" t="s">
        <v>601</v>
      </c>
      <c r="B246" s="748" t="s">
        <v>2015</v>
      </c>
      <c r="C246" s="748" t="s">
        <v>2016</v>
      </c>
      <c r="D246" s="748" t="s">
        <v>706</v>
      </c>
      <c r="E246" s="748" t="s">
        <v>2017</v>
      </c>
      <c r="F246" s="752"/>
      <c r="G246" s="752"/>
      <c r="H246" s="766">
        <v>0</v>
      </c>
      <c r="I246" s="752">
        <v>1050</v>
      </c>
      <c r="J246" s="752">
        <v>64391.5669960183</v>
      </c>
      <c r="K246" s="766">
        <v>1</v>
      </c>
      <c r="L246" s="752">
        <v>1050</v>
      </c>
      <c r="M246" s="753">
        <v>64391.5669960183</v>
      </c>
    </row>
    <row r="247" spans="1:13" ht="14.4" customHeight="1" x14ac:dyDescent="0.3">
      <c r="A247" s="747" t="s">
        <v>601</v>
      </c>
      <c r="B247" s="748" t="s">
        <v>2015</v>
      </c>
      <c r="C247" s="748" t="s">
        <v>2483</v>
      </c>
      <c r="D247" s="748" t="s">
        <v>2019</v>
      </c>
      <c r="E247" s="748" t="s">
        <v>2484</v>
      </c>
      <c r="F247" s="752"/>
      <c r="G247" s="752"/>
      <c r="H247" s="766">
        <v>0</v>
      </c>
      <c r="I247" s="752">
        <v>1</v>
      </c>
      <c r="J247" s="752">
        <v>42.92</v>
      </c>
      <c r="K247" s="766">
        <v>1</v>
      </c>
      <c r="L247" s="752">
        <v>1</v>
      </c>
      <c r="M247" s="753">
        <v>42.92</v>
      </c>
    </row>
    <row r="248" spans="1:13" ht="14.4" customHeight="1" x14ac:dyDescent="0.3">
      <c r="A248" s="747" t="s">
        <v>601</v>
      </c>
      <c r="B248" s="748" t="s">
        <v>2021</v>
      </c>
      <c r="C248" s="748" t="s">
        <v>2314</v>
      </c>
      <c r="D248" s="748" t="s">
        <v>2023</v>
      </c>
      <c r="E248" s="748" t="s">
        <v>2315</v>
      </c>
      <c r="F248" s="752"/>
      <c r="G248" s="752"/>
      <c r="H248" s="766">
        <v>0</v>
      </c>
      <c r="I248" s="752">
        <v>1</v>
      </c>
      <c r="J248" s="752">
        <v>65.95</v>
      </c>
      <c r="K248" s="766">
        <v>1</v>
      </c>
      <c r="L248" s="752">
        <v>1</v>
      </c>
      <c r="M248" s="753">
        <v>65.95</v>
      </c>
    </row>
    <row r="249" spans="1:13" ht="14.4" customHeight="1" x14ac:dyDescent="0.3">
      <c r="A249" s="747" t="s">
        <v>601</v>
      </c>
      <c r="B249" s="748" t="s">
        <v>2021</v>
      </c>
      <c r="C249" s="748" t="s">
        <v>2022</v>
      </c>
      <c r="D249" s="748" t="s">
        <v>2023</v>
      </c>
      <c r="E249" s="748" t="s">
        <v>2024</v>
      </c>
      <c r="F249" s="752"/>
      <c r="G249" s="752"/>
      <c r="H249" s="766">
        <v>0</v>
      </c>
      <c r="I249" s="752">
        <v>1</v>
      </c>
      <c r="J249" s="752">
        <v>148.11999999999998</v>
      </c>
      <c r="K249" s="766">
        <v>1</v>
      </c>
      <c r="L249" s="752">
        <v>1</v>
      </c>
      <c r="M249" s="753">
        <v>148.11999999999998</v>
      </c>
    </row>
    <row r="250" spans="1:13" ht="14.4" customHeight="1" x14ac:dyDescent="0.3">
      <c r="A250" s="747" t="s">
        <v>601</v>
      </c>
      <c r="B250" s="748" t="s">
        <v>2316</v>
      </c>
      <c r="C250" s="748" t="s">
        <v>2317</v>
      </c>
      <c r="D250" s="748" t="s">
        <v>2318</v>
      </c>
      <c r="E250" s="748" t="s">
        <v>2319</v>
      </c>
      <c r="F250" s="752"/>
      <c r="G250" s="752"/>
      <c r="H250" s="766">
        <v>0</v>
      </c>
      <c r="I250" s="752">
        <v>6</v>
      </c>
      <c r="J250" s="752">
        <v>1643.3999999999999</v>
      </c>
      <c r="K250" s="766">
        <v>1</v>
      </c>
      <c r="L250" s="752">
        <v>6</v>
      </c>
      <c r="M250" s="753">
        <v>1643.3999999999999</v>
      </c>
    </row>
    <row r="251" spans="1:13" ht="14.4" customHeight="1" x14ac:dyDescent="0.3">
      <c r="A251" s="747" t="s">
        <v>601</v>
      </c>
      <c r="B251" s="748" t="s">
        <v>2025</v>
      </c>
      <c r="C251" s="748" t="s">
        <v>2026</v>
      </c>
      <c r="D251" s="748" t="s">
        <v>733</v>
      </c>
      <c r="E251" s="748" t="s">
        <v>2027</v>
      </c>
      <c r="F251" s="752"/>
      <c r="G251" s="752"/>
      <c r="H251" s="766">
        <v>0</v>
      </c>
      <c r="I251" s="752">
        <v>31</v>
      </c>
      <c r="J251" s="752">
        <v>2394.4799999999996</v>
      </c>
      <c r="K251" s="766">
        <v>1</v>
      </c>
      <c r="L251" s="752">
        <v>31</v>
      </c>
      <c r="M251" s="753">
        <v>2394.4799999999996</v>
      </c>
    </row>
    <row r="252" spans="1:13" ht="14.4" customHeight="1" x14ac:dyDescent="0.3">
      <c r="A252" s="747" t="s">
        <v>601</v>
      </c>
      <c r="B252" s="748" t="s">
        <v>2025</v>
      </c>
      <c r="C252" s="748" t="s">
        <v>2028</v>
      </c>
      <c r="D252" s="748" t="s">
        <v>733</v>
      </c>
      <c r="E252" s="748" t="s">
        <v>2027</v>
      </c>
      <c r="F252" s="752"/>
      <c r="G252" s="752"/>
      <c r="H252" s="766">
        <v>0</v>
      </c>
      <c r="I252" s="752">
        <v>2</v>
      </c>
      <c r="J252" s="752">
        <v>133.45999999999998</v>
      </c>
      <c r="K252" s="766">
        <v>1</v>
      </c>
      <c r="L252" s="752">
        <v>2</v>
      </c>
      <c r="M252" s="753">
        <v>133.45999999999998</v>
      </c>
    </row>
    <row r="253" spans="1:13" ht="14.4" customHeight="1" x14ac:dyDescent="0.3">
      <c r="A253" s="747" t="s">
        <v>601</v>
      </c>
      <c r="B253" s="748" t="s">
        <v>2029</v>
      </c>
      <c r="C253" s="748" t="s">
        <v>2030</v>
      </c>
      <c r="D253" s="748" t="s">
        <v>2031</v>
      </c>
      <c r="E253" s="748" t="s">
        <v>2032</v>
      </c>
      <c r="F253" s="752"/>
      <c r="G253" s="752"/>
      <c r="H253" s="766">
        <v>0</v>
      </c>
      <c r="I253" s="752">
        <v>12</v>
      </c>
      <c r="J253" s="752">
        <v>4886.4400000000005</v>
      </c>
      <c r="K253" s="766">
        <v>1</v>
      </c>
      <c r="L253" s="752">
        <v>12</v>
      </c>
      <c r="M253" s="753">
        <v>4886.4400000000005</v>
      </c>
    </row>
    <row r="254" spans="1:13" ht="14.4" customHeight="1" x14ac:dyDescent="0.3">
      <c r="A254" s="747" t="s">
        <v>601</v>
      </c>
      <c r="B254" s="748" t="s">
        <v>2322</v>
      </c>
      <c r="C254" s="748" t="s">
        <v>2485</v>
      </c>
      <c r="D254" s="748" t="s">
        <v>1641</v>
      </c>
      <c r="E254" s="748" t="s">
        <v>2486</v>
      </c>
      <c r="F254" s="752"/>
      <c r="G254" s="752"/>
      <c r="H254" s="766">
        <v>0</v>
      </c>
      <c r="I254" s="752">
        <v>1</v>
      </c>
      <c r="J254" s="752">
        <v>92.439999999999984</v>
      </c>
      <c r="K254" s="766">
        <v>1</v>
      </c>
      <c r="L254" s="752">
        <v>1</v>
      </c>
      <c r="M254" s="753">
        <v>92.439999999999984</v>
      </c>
    </row>
    <row r="255" spans="1:13" ht="14.4" customHeight="1" x14ac:dyDescent="0.3">
      <c r="A255" s="747" t="s">
        <v>601</v>
      </c>
      <c r="B255" s="748" t="s">
        <v>2487</v>
      </c>
      <c r="C255" s="748" t="s">
        <v>2488</v>
      </c>
      <c r="D255" s="748" t="s">
        <v>2489</v>
      </c>
      <c r="E255" s="748" t="s">
        <v>2490</v>
      </c>
      <c r="F255" s="752"/>
      <c r="G255" s="752"/>
      <c r="H255" s="766">
        <v>0</v>
      </c>
      <c r="I255" s="752">
        <v>1</v>
      </c>
      <c r="J255" s="752">
        <v>13.77</v>
      </c>
      <c r="K255" s="766">
        <v>1</v>
      </c>
      <c r="L255" s="752">
        <v>1</v>
      </c>
      <c r="M255" s="753">
        <v>13.77</v>
      </c>
    </row>
    <row r="256" spans="1:13" ht="14.4" customHeight="1" x14ac:dyDescent="0.3">
      <c r="A256" s="747" t="s">
        <v>601</v>
      </c>
      <c r="B256" s="748" t="s">
        <v>2033</v>
      </c>
      <c r="C256" s="748" t="s">
        <v>2034</v>
      </c>
      <c r="D256" s="748" t="s">
        <v>783</v>
      </c>
      <c r="E256" s="748" t="s">
        <v>2035</v>
      </c>
      <c r="F256" s="752"/>
      <c r="G256" s="752"/>
      <c r="H256" s="766">
        <v>0</v>
      </c>
      <c r="I256" s="752">
        <v>47</v>
      </c>
      <c r="J256" s="752">
        <v>155100</v>
      </c>
      <c r="K256" s="766">
        <v>1</v>
      </c>
      <c r="L256" s="752">
        <v>47</v>
      </c>
      <c r="M256" s="753">
        <v>155100</v>
      </c>
    </row>
    <row r="257" spans="1:13" ht="14.4" customHeight="1" x14ac:dyDescent="0.3">
      <c r="A257" s="747" t="s">
        <v>601</v>
      </c>
      <c r="B257" s="748" t="s">
        <v>2033</v>
      </c>
      <c r="C257" s="748" t="s">
        <v>2038</v>
      </c>
      <c r="D257" s="748" t="s">
        <v>785</v>
      </c>
      <c r="E257" s="748" t="s">
        <v>2039</v>
      </c>
      <c r="F257" s="752"/>
      <c r="G257" s="752"/>
      <c r="H257" s="766">
        <v>0</v>
      </c>
      <c r="I257" s="752">
        <v>3</v>
      </c>
      <c r="J257" s="752">
        <v>1891.9784295836803</v>
      </c>
      <c r="K257" s="766">
        <v>1</v>
      </c>
      <c r="L257" s="752">
        <v>3</v>
      </c>
      <c r="M257" s="753">
        <v>1891.9784295836803</v>
      </c>
    </row>
    <row r="258" spans="1:13" ht="14.4" customHeight="1" x14ac:dyDescent="0.3">
      <c r="A258" s="747" t="s">
        <v>601</v>
      </c>
      <c r="B258" s="748" t="s">
        <v>2033</v>
      </c>
      <c r="C258" s="748" t="s">
        <v>2040</v>
      </c>
      <c r="D258" s="748" t="s">
        <v>785</v>
      </c>
      <c r="E258" s="748" t="s">
        <v>2041</v>
      </c>
      <c r="F258" s="752"/>
      <c r="G258" s="752"/>
      <c r="H258" s="766">
        <v>0</v>
      </c>
      <c r="I258" s="752">
        <v>38</v>
      </c>
      <c r="J258" s="752">
        <v>15540.1</v>
      </c>
      <c r="K258" s="766">
        <v>1</v>
      </c>
      <c r="L258" s="752">
        <v>38</v>
      </c>
      <c r="M258" s="753">
        <v>15540.1</v>
      </c>
    </row>
    <row r="259" spans="1:13" ht="14.4" customHeight="1" x14ac:dyDescent="0.3">
      <c r="A259" s="747" t="s">
        <v>601</v>
      </c>
      <c r="B259" s="748" t="s">
        <v>2491</v>
      </c>
      <c r="C259" s="748" t="s">
        <v>2492</v>
      </c>
      <c r="D259" s="748" t="s">
        <v>2493</v>
      </c>
      <c r="E259" s="748" t="s">
        <v>2494</v>
      </c>
      <c r="F259" s="752"/>
      <c r="G259" s="752"/>
      <c r="H259" s="766">
        <v>0</v>
      </c>
      <c r="I259" s="752">
        <v>1</v>
      </c>
      <c r="J259" s="752">
        <v>70.04000000000002</v>
      </c>
      <c r="K259" s="766">
        <v>1</v>
      </c>
      <c r="L259" s="752">
        <v>1</v>
      </c>
      <c r="M259" s="753">
        <v>70.04000000000002</v>
      </c>
    </row>
    <row r="260" spans="1:13" ht="14.4" customHeight="1" x14ac:dyDescent="0.3">
      <c r="A260" s="747" t="s">
        <v>601</v>
      </c>
      <c r="B260" s="748" t="s">
        <v>2495</v>
      </c>
      <c r="C260" s="748" t="s">
        <v>2496</v>
      </c>
      <c r="D260" s="748" t="s">
        <v>1541</v>
      </c>
      <c r="E260" s="748" t="s">
        <v>2497</v>
      </c>
      <c r="F260" s="752"/>
      <c r="G260" s="752"/>
      <c r="H260" s="766">
        <v>0</v>
      </c>
      <c r="I260" s="752">
        <v>1</v>
      </c>
      <c r="J260" s="752">
        <v>72.95999999999998</v>
      </c>
      <c r="K260" s="766">
        <v>1</v>
      </c>
      <c r="L260" s="752">
        <v>1</v>
      </c>
      <c r="M260" s="753">
        <v>72.95999999999998</v>
      </c>
    </row>
    <row r="261" spans="1:13" ht="14.4" customHeight="1" x14ac:dyDescent="0.3">
      <c r="A261" s="747" t="s">
        <v>601</v>
      </c>
      <c r="B261" s="748" t="s">
        <v>2048</v>
      </c>
      <c r="C261" s="748" t="s">
        <v>2049</v>
      </c>
      <c r="D261" s="748" t="s">
        <v>708</v>
      </c>
      <c r="E261" s="748" t="s">
        <v>2050</v>
      </c>
      <c r="F261" s="752"/>
      <c r="G261" s="752"/>
      <c r="H261" s="766">
        <v>0</v>
      </c>
      <c r="I261" s="752">
        <v>1</v>
      </c>
      <c r="J261" s="752">
        <v>45.190000000000012</v>
      </c>
      <c r="K261" s="766">
        <v>1</v>
      </c>
      <c r="L261" s="752">
        <v>1</v>
      </c>
      <c r="M261" s="753">
        <v>45.190000000000012</v>
      </c>
    </row>
    <row r="262" spans="1:13" ht="14.4" customHeight="1" x14ac:dyDescent="0.3">
      <c r="A262" s="747" t="s">
        <v>601</v>
      </c>
      <c r="B262" s="748" t="s">
        <v>2331</v>
      </c>
      <c r="C262" s="748" t="s">
        <v>2498</v>
      </c>
      <c r="D262" s="748" t="s">
        <v>2333</v>
      </c>
      <c r="E262" s="748" t="s">
        <v>2499</v>
      </c>
      <c r="F262" s="752"/>
      <c r="G262" s="752"/>
      <c r="H262" s="766">
        <v>0</v>
      </c>
      <c r="I262" s="752">
        <v>1</v>
      </c>
      <c r="J262" s="752">
        <v>52.699999999999989</v>
      </c>
      <c r="K262" s="766">
        <v>1</v>
      </c>
      <c r="L262" s="752">
        <v>1</v>
      </c>
      <c r="M262" s="753">
        <v>52.699999999999989</v>
      </c>
    </row>
    <row r="263" spans="1:13" ht="14.4" customHeight="1" x14ac:dyDescent="0.3">
      <c r="A263" s="747" t="s">
        <v>601</v>
      </c>
      <c r="B263" s="748" t="s">
        <v>2057</v>
      </c>
      <c r="C263" s="748" t="s">
        <v>2058</v>
      </c>
      <c r="D263" s="748" t="s">
        <v>797</v>
      </c>
      <c r="E263" s="748" t="s">
        <v>2059</v>
      </c>
      <c r="F263" s="752">
        <v>32</v>
      </c>
      <c r="G263" s="752">
        <v>896.32000000000016</v>
      </c>
      <c r="H263" s="766">
        <v>1</v>
      </c>
      <c r="I263" s="752"/>
      <c r="J263" s="752"/>
      <c r="K263" s="766">
        <v>0</v>
      </c>
      <c r="L263" s="752">
        <v>32</v>
      </c>
      <c r="M263" s="753">
        <v>896.32000000000016</v>
      </c>
    </row>
    <row r="264" spans="1:13" ht="14.4" customHeight="1" x14ac:dyDescent="0.3">
      <c r="A264" s="747" t="s">
        <v>601</v>
      </c>
      <c r="B264" s="748" t="s">
        <v>2057</v>
      </c>
      <c r="C264" s="748" t="s">
        <v>2335</v>
      </c>
      <c r="D264" s="748" t="s">
        <v>795</v>
      </c>
      <c r="E264" s="748" t="s">
        <v>2065</v>
      </c>
      <c r="F264" s="752"/>
      <c r="G264" s="752"/>
      <c r="H264" s="766">
        <v>0</v>
      </c>
      <c r="I264" s="752">
        <v>6</v>
      </c>
      <c r="J264" s="752">
        <v>188.97000000000003</v>
      </c>
      <c r="K264" s="766">
        <v>1</v>
      </c>
      <c r="L264" s="752">
        <v>6</v>
      </c>
      <c r="M264" s="753">
        <v>188.97000000000003</v>
      </c>
    </row>
    <row r="265" spans="1:13" ht="14.4" customHeight="1" x14ac:dyDescent="0.3">
      <c r="A265" s="747" t="s">
        <v>601</v>
      </c>
      <c r="B265" s="748" t="s">
        <v>2057</v>
      </c>
      <c r="C265" s="748" t="s">
        <v>2500</v>
      </c>
      <c r="D265" s="748" t="s">
        <v>1576</v>
      </c>
      <c r="E265" s="748" t="s">
        <v>2501</v>
      </c>
      <c r="F265" s="752"/>
      <c r="G265" s="752"/>
      <c r="H265" s="766">
        <v>0</v>
      </c>
      <c r="I265" s="752">
        <v>1</v>
      </c>
      <c r="J265" s="752">
        <v>87.58</v>
      </c>
      <c r="K265" s="766">
        <v>1</v>
      </c>
      <c r="L265" s="752">
        <v>1</v>
      </c>
      <c r="M265" s="753">
        <v>87.58</v>
      </c>
    </row>
    <row r="266" spans="1:13" ht="14.4" customHeight="1" x14ac:dyDescent="0.3">
      <c r="A266" s="747" t="s">
        <v>601</v>
      </c>
      <c r="B266" s="748" t="s">
        <v>2073</v>
      </c>
      <c r="C266" s="748" t="s">
        <v>2502</v>
      </c>
      <c r="D266" s="748" t="s">
        <v>2503</v>
      </c>
      <c r="E266" s="748" t="s">
        <v>2504</v>
      </c>
      <c r="F266" s="752"/>
      <c r="G266" s="752"/>
      <c r="H266" s="766">
        <v>0</v>
      </c>
      <c r="I266" s="752">
        <v>1</v>
      </c>
      <c r="J266" s="752">
        <v>103.71992739409349</v>
      </c>
      <c r="K266" s="766">
        <v>1</v>
      </c>
      <c r="L266" s="752">
        <v>1</v>
      </c>
      <c r="M266" s="753">
        <v>103.71992739409349</v>
      </c>
    </row>
    <row r="267" spans="1:13" ht="14.4" customHeight="1" x14ac:dyDescent="0.3">
      <c r="A267" s="747" t="s">
        <v>601</v>
      </c>
      <c r="B267" s="748" t="s">
        <v>2086</v>
      </c>
      <c r="C267" s="748" t="s">
        <v>2087</v>
      </c>
      <c r="D267" s="748" t="s">
        <v>2088</v>
      </c>
      <c r="E267" s="748" t="s">
        <v>2089</v>
      </c>
      <c r="F267" s="752"/>
      <c r="G267" s="752"/>
      <c r="H267" s="766">
        <v>0</v>
      </c>
      <c r="I267" s="752">
        <v>3</v>
      </c>
      <c r="J267" s="752">
        <v>127.74000000000001</v>
      </c>
      <c r="K267" s="766">
        <v>1</v>
      </c>
      <c r="L267" s="752">
        <v>3</v>
      </c>
      <c r="M267" s="753">
        <v>127.74000000000001</v>
      </c>
    </row>
    <row r="268" spans="1:13" ht="14.4" customHeight="1" x14ac:dyDescent="0.3">
      <c r="A268" s="747" t="s">
        <v>601</v>
      </c>
      <c r="B268" s="748" t="s">
        <v>2086</v>
      </c>
      <c r="C268" s="748" t="s">
        <v>2505</v>
      </c>
      <c r="D268" s="748" t="s">
        <v>2088</v>
      </c>
      <c r="E268" s="748" t="s">
        <v>2506</v>
      </c>
      <c r="F268" s="752"/>
      <c r="G268" s="752"/>
      <c r="H268" s="766">
        <v>0</v>
      </c>
      <c r="I268" s="752">
        <v>1</v>
      </c>
      <c r="J268" s="752">
        <v>147.93000000000004</v>
      </c>
      <c r="K268" s="766">
        <v>1</v>
      </c>
      <c r="L268" s="752">
        <v>1</v>
      </c>
      <c r="M268" s="753">
        <v>147.93000000000004</v>
      </c>
    </row>
    <row r="269" spans="1:13" ht="14.4" customHeight="1" x14ac:dyDescent="0.3">
      <c r="A269" s="747" t="s">
        <v>601</v>
      </c>
      <c r="B269" s="748" t="s">
        <v>2090</v>
      </c>
      <c r="C269" s="748" t="s">
        <v>2091</v>
      </c>
      <c r="D269" s="748" t="s">
        <v>2092</v>
      </c>
      <c r="E269" s="748" t="s">
        <v>2093</v>
      </c>
      <c r="F269" s="752"/>
      <c r="G269" s="752"/>
      <c r="H269" s="766">
        <v>0</v>
      </c>
      <c r="I269" s="752">
        <v>1</v>
      </c>
      <c r="J269" s="752">
        <v>26.150000000000002</v>
      </c>
      <c r="K269" s="766">
        <v>1</v>
      </c>
      <c r="L269" s="752">
        <v>1</v>
      </c>
      <c r="M269" s="753">
        <v>26.150000000000002</v>
      </c>
    </row>
    <row r="270" spans="1:13" ht="14.4" customHeight="1" x14ac:dyDescent="0.3">
      <c r="A270" s="747" t="s">
        <v>601</v>
      </c>
      <c r="B270" s="748" t="s">
        <v>2090</v>
      </c>
      <c r="C270" s="748" t="s">
        <v>2094</v>
      </c>
      <c r="D270" s="748" t="s">
        <v>934</v>
      </c>
      <c r="E270" s="748" t="s">
        <v>2093</v>
      </c>
      <c r="F270" s="752"/>
      <c r="G270" s="752"/>
      <c r="H270" s="766">
        <v>0</v>
      </c>
      <c r="I270" s="752">
        <v>4</v>
      </c>
      <c r="J270" s="752">
        <v>146.48006946131301</v>
      </c>
      <c r="K270" s="766">
        <v>1</v>
      </c>
      <c r="L270" s="752">
        <v>4</v>
      </c>
      <c r="M270" s="753">
        <v>146.48006946131301</v>
      </c>
    </row>
    <row r="271" spans="1:13" ht="14.4" customHeight="1" x14ac:dyDescent="0.3">
      <c r="A271" s="747" t="s">
        <v>601</v>
      </c>
      <c r="B271" s="748" t="s">
        <v>2095</v>
      </c>
      <c r="C271" s="748" t="s">
        <v>2096</v>
      </c>
      <c r="D271" s="748" t="s">
        <v>691</v>
      </c>
      <c r="E271" s="748" t="s">
        <v>2097</v>
      </c>
      <c r="F271" s="752"/>
      <c r="G271" s="752"/>
      <c r="H271" s="766">
        <v>0</v>
      </c>
      <c r="I271" s="752">
        <v>1</v>
      </c>
      <c r="J271" s="752">
        <v>24.929999999999993</v>
      </c>
      <c r="K271" s="766">
        <v>1</v>
      </c>
      <c r="L271" s="752">
        <v>1</v>
      </c>
      <c r="M271" s="753">
        <v>24.929999999999993</v>
      </c>
    </row>
    <row r="272" spans="1:13" ht="14.4" customHeight="1" x14ac:dyDescent="0.3">
      <c r="A272" s="747" t="s">
        <v>601</v>
      </c>
      <c r="B272" s="748" t="s">
        <v>2095</v>
      </c>
      <c r="C272" s="748" t="s">
        <v>2507</v>
      </c>
      <c r="D272" s="748" t="s">
        <v>1549</v>
      </c>
      <c r="E272" s="748" t="s">
        <v>2085</v>
      </c>
      <c r="F272" s="752"/>
      <c r="G272" s="752"/>
      <c r="H272" s="766">
        <v>0</v>
      </c>
      <c r="I272" s="752">
        <v>1</v>
      </c>
      <c r="J272" s="752">
        <v>44.120000000000019</v>
      </c>
      <c r="K272" s="766">
        <v>1</v>
      </c>
      <c r="L272" s="752">
        <v>1</v>
      </c>
      <c r="M272" s="753">
        <v>44.120000000000019</v>
      </c>
    </row>
    <row r="273" spans="1:13" ht="14.4" customHeight="1" x14ac:dyDescent="0.3">
      <c r="A273" s="747" t="s">
        <v>601</v>
      </c>
      <c r="B273" s="748" t="s">
        <v>2340</v>
      </c>
      <c r="C273" s="748" t="s">
        <v>2508</v>
      </c>
      <c r="D273" s="748" t="s">
        <v>2342</v>
      </c>
      <c r="E273" s="748" t="s">
        <v>2100</v>
      </c>
      <c r="F273" s="752"/>
      <c r="G273" s="752"/>
      <c r="H273" s="766">
        <v>0</v>
      </c>
      <c r="I273" s="752">
        <v>1</v>
      </c>
      <c r="J273" s="752">
        <v>29.03</v>
      </c>
      <c r="K273" s="766">
        <v>1</v>
      </c>
      <c r="L273" s="752">
        <v>1</v>
      </c>
      <c r="M273" s="753">
        <v>29.03</v>
      </c>
    </row>
    <row r="274" spans="1:13" ht="14.4" customHeight="1" x14ac:dyDescent="0.3">
      <c r="A274" s="747" t="s">
        <v>601</v>
      </c>
      <c r="B274" s="748" t="s">
        <v>2509</v>
      </c>
      <c r="C274" s="748" t="s">
        <v>2510</v>
      </c>
      <c r="D274" s="748" t="s">
        <v>2511</v>
      </c>
      <c r="E274" s="748" t="s">
        <v>2512</v>
      </c>
      <c r="F274" s="752"/>
      <c r="G274" s="752"/>
      <c r="H274" s="766">
        <v>0</v>
      </c>
      <c r="I274" s="752">
        <v>1</v>
      </c>
      <c r="J274" s="752">
        <v>89.41</v>
      </c>
      <c r="K274" s="766">
        <v>1</v>
      </c>
      <c r="L274" s="752">
        <v>1</v>
      </c>
      <c r="M274" s="753">
        <v>89.41</v>
      </c>
    </row>
    <row r="275" spans="1:13" ht="14.4" customHeight="1" x14ac:dyDescent="0.3">
      <c r="A275" s="747" t="s">
        <v>601</v>
      </c>
      <c r="B275" s="748" t="s">
        <v>2106</v>
      </c>
      <c r="C275" s="748" t="s">
        <v>2107</v>
      </c>
      <c r="D275" s="748" t="s">
        <v>2108</v>
      </c>
      <c r="E275" s="748" t="s">
        <v>2109</v>
      </c>
      <c r="F275" s="752"/>
      <c r="G275" s="752"/>
      <c r="H275" s="766">
        <v>0</v>
      </c>
      <c r="I275" s="752">
        <v>1</v>
      </c>
      <c r="J275" s="752">
        <v>150.76</v>
      </c>
      <c r="K275" s="766">
        <v>1</v>
      </c>
      <c r="L275" s="752">
        <v>1</v>
      </c>
      <c r="M275" s="753">
        <v>150.76</v>
      </c>
    </row>
    <row r="276" spans="1:13" ht="14.4" customHeight="1" x14ac:dyDescent="0.3">
      <c r="A276" s="747" t="s">
        <v>601</v>
      </c>
      <c r="B276" s="748" t="s">
        <v>2111</v>
      </c>
      <c r="C276" s="748" t="s">
        <v>2112</v>
      </c>
      <c r="D276" s="748" t="s">
        <v>929</v>
      </c>
      <c r="E276" s="748" t="s">
        <v>2093</v>
      </c>
      <c r="F276" s="752"/>
      <c r="G276" s="752"/>
      <c r="H276" s="766">
        <v>0</v>
      </c>
      <c r="I276" s="752">
        <v>1</v>
      </c>
      <c r="J276" s="752">
        <v>86.680000000000049</v>
      </c>
      <c r="K276" s="766">
        <v>1</v>
      </c>
      <c r="L276" s="752">
        <v>1</v>
      </c>
      <c r="M276" s="753">
        <v>86.680000000000049</v>
      </c>
    </row>
    <row r="277" spans="1:13" ht="14.4" customHeight="1" x14ac:dyDescent="0.3">
      <c r="A277" s="747" t="s">
        <v>601</v>
      </c>
      <c r="B277" s="748" t="s">
        <v>2111</v>
      </c>
      <c r="C277" s="748" t="s">
        <v>2513</v>
      </c>
      <c r="D277" s="748" t="s">
        <v>2514</v>
      </c>
      <c r="E277" s="748" t="s">
        <v>2515</v>
      </c>
      <c r="F277" s="752"/>
      <c r="G277" s="752"/>
      <c r="H277" s="766">
        <v>0</v>
      </c>
      <c r="I277" s="752">
        <v>1</v>
      </c>
      <c r="J277" s="752">
        <v>68.679999999999964</v>
      </c>
      <c r="K277" s="766">
        <v>1</v>
      </c>
      <c r="L277" s="752">
        <v>1</v>
      </c>
      <c r="M277" s="753">
        <v>68.679999999999964</v>
      </c>
    </row>
    <row r="278" spans="1:13" ht="14.4" customHeight="1" x14ac:dyDescent="0.3">
      <c r="A278" s="747" t="s">
        <v>601</v>
      </c>
      <c r="B278" s="748" t="s">
        <v>2516</v>
      </c>
      <c r="C278" s="748" t="s">
        <v>2517</v>
      </c>
      <c r="D278" s="748" t="s">
        <v>2518</v>
      </c>
      <c r="E278" s="748" t="s">
        <v>2519</v>
      </c>
      <c r="F278" s="752"/>
      <c r="G278" s="752"/>
      <c r="H278" s="766">
        <v>0</v>
      </c>
      <c r="I278" s="752">
        <v>1</v>
      </c>
      <c r="J278" s="752">
        <v>14.880000000000004</v>
      </c>
      <c r="K278" s="766">
        <v>1</v>
      </c>
      <c r="L278" s="752">
        <v>1</v>
      </c>
      <c r="M278" s="753">
        <v>14.880000000000004</v>
      </c>
    </row>
    <row r="279" spans="1:13" ht="14.4" customHeight="1" x14ac:dyDescent="0.3">
      <c r="A279" s="747" t="s">
        <v>601</v>
      </c>
      <c r="B279" s="748" t="s">
        <v>2516</v>
      </c>
      <c r="C279" s="748" t="s">
        <v>2520</v>
      </c>
      <c r="D279" s="748" t="s">
        <v>2518</v>
      </c>
      <c r="E279" s="748" t="s">
        <v>2521</v>
      </c>
      <c r="F279" s="752"/>
      <c r="G279" s="752"/>
      <c r="H279" s="766">
        <v>0</v>
      </c>
      <c r="I279" s="752">
        <v>2</v>
      </c>
      <c r="J279" s="752">
        <v>23.900000000000002</v>
      </c>
      <c r="K279" s="766">
        <v>1</v>
      </c>
      <c r="L279" s="752">
        <v>2</v>
      </c>
      <c r="M279" s="753">
        <v>23.900000000000002</v>
      </c>
    </row>
    <row r="280" spans="1:13" ht="14.4" customHeight="1" x14ac:dyDescent="0.3">
      <c r="A280" s="747" t="s">
        <v>601</v>
      </c>
      <c r="B280" s="748" t="s">
        <v>2516</v>
      </c>
      <c r="C280" s="748" t="s">
        <v>2522</v>
      </c>
      <c r="D280" s="748" t="s">
        <v>2518</v>
      </c>
      <c r="E280" s="748" t="s">
        <v>2104</v>
      </c>
      <c r="F280" s="752"/>
      <c r="G280" s="752"/>
      <c r="H280" s="766">
        <v>0</v>
      </c>
      <c r="I280" s="752">
        <v>3</v>
      </c>
      <c r="J280" s="752">
        <v>106.52999999999994</v>
      </c>
      <c r="K280" s="766">
        <v>1</v>
      </c>
      <c r="L280" s="752">
        <v>3</v>
      </c>
      <c r="M280" s="753">
        <v>106.52999999999994</v>
      </c>
    </row>
    <row r="281" spans="1:13" ht="14.4" customHeight="1" x14ac:dyDescent="0.3">
      <c r="A281" s="747" t="s">
        <v>601</v>
      </c>
      <c r="B281" s="748" t="s">
        <v>2115</v>
      </c>
      <c r="C281" s="748" t="s">
        <v>2116</v>
      </c>
      <c r="D281" s="748" t="s">
        <v>2117</v>
      </c>
      <c r="E281" s="748" t="s">
        <v>2118</v>
      </c>
      <c r="F281" s="752"/>
      <c r="G281" s="752"/>
      <c r="H281" s="766">
        <v>0</v>
      </c>
      <c r="I281" s="752">
        <v>13</v>
      </c>
      <c r="J281" s="752">
        <v>1512.6000000000001</v>
      </c>
      <c r="K281" s="766">
        <v>1</v>
      </c>
      <c r="L281" s="752">
        <v>13</v>
      </c>
      <c r="M281" s="753">
        <v>1512.6000000000001</v>
      </c>
    </row>
    <row r="282" spans="1:13" ht="14.4" customHeight="1" x14ac:dyDescent="0.3">
      <c r="A282" s="747" t="s">
        <v>601</v>
      </c>
      <c r="B282" s="748" t="s">
        <v>2115</v>
      </c>
      <c r="C282" s="748" t="s">
        <v>2523</v>
      </c>
      <c r="D282" s="748" t="s">
        <v>2348</v>
      </c>
      <c r="E282" s="748" t="s">
        <v>2524</v>
      </c>
      <c r="F282" s="752"/>
      <c r="G282" s="752"/>
      <c r="H282" s="766">
        <v>0</v>
      </c>
      <c r="I282" s="752">
        <v>1</v>
      </c>
      <c r="J282" s="752">
        <v>65.53</v>
      </c>
      <c r="K282" s="766">
        <v>1</v>
      </c>
      <c r="L282" s="752">
        <v>1</v>
      </c>
      <c r="M282" s="753">
        <v>65.53</v>
      </c>
    </row>
    <row r="283" spans="1:13" ht="14.4" customHeight="1" x14ac:dyDescent="0.3">
      <c r="A283" s="747" t="s">
        <v>601</v>
      </c>
      <c r="B283" s="748" t="s">
        <v>2354</v>
      </c>
      <c r="C283" s="748" t="s">
        <v>2355</v>
      </c>
      <c r="D283" s="748" t="s">
        <v>1168</v>
      </c>
      <c r="E283" s="748" t="s">
        <v>2356</v>
      </c>
      <c r="F283" s="752"/>
      <c r="G283" s="752"/>
      <c r="H283" s="766">
        <v>0</v>
      </c>
      <c r="I283" s="752">
        <v>3</v>
      </c>
      <c r="J283" s="752">
        <v>229.43778456043447</v>
      </c>
      <c r="K283" s="766">
        <v>1</v>
      </c>
      <c r="L283" s="752">
        <v>3</v>
      </c>
      <c r="M283" s="753">
        <v>229.43778456043447</v>
      </c>
    </row>
    <row r="284" spans="1:13" ht="14.4" customHeight="1" x14ac:dyDescent="0.3">
      <c r="A284" s="747" t="s">
        <v>601</v>
      </c>
      <c r="B284" s="748" t="s">
        <v>2360</v>
      </c>
      <c r="C284" s="748" t="s">
        <v>2525</v>
      </c>
      <c r="D284" s="748" t="s">
        <v>2362</v>
      </c>
      <c r="E284" s="748" t="s">
        <v>2526</v>
      </c>
      <c r="F284" s="752"/>
      <c r="G284" s="752"/>
      <c r="H284" s="766">
        <v>0</v>
      </c>
      <c r="I284" s="752">
        <v>2</v>
      </c>
      <c r="J284" s="752">
        <v>508.5</v>
      </c>
      <c r="K284" s="766">
        <v>1</v>
      </c>
      <c r="L284" s="752">
        <v>2</v>
      </c>
      <c r="M284" s="753">
        <v>508.5</v>
      </c>
    </row>
    <row r="285" spans="1:13" ht="14.4" customHeight="1" x14ac:dyDescent="0.3">
      <c r="A285" s="747" t="s">
        <v>601</v>
      </c>
      <c r="B285" s="748" t="s">
        <v>2128</v>
      </c>
      <c r="C285" s="748" t="s">
        <v>2129</v>
      </c>
      <c r="D285" s="748" t="s">
        <v>2130</v>
      </c>
      <c r="E285" s="748" t="s">
        <v>2131</v>
      </c>
      <c r="F285" s="752"/>
      <c r="G285" s="752"/>
      <c r="H285" s="766">
        <v>0</v>
      </c>
      <c r="I285" s="752">
        <v>1</v>
      </c>
      <c r="J285" s="752">
        <v>59.680000000000007</v>
      </c>
      <c r="K285" s="766">
        <v>1</v>
      </c>
      <c r="L285" s="752">
        <v>1</v>
      </c>
      <c r="M285" s="753">
        <v>59.680000000000007</v>
      </c>
    </row>
    <row r="286" spans="1:13" ht="14.4" customHeight="1" x14ac:dyDescent="0.3">
      <c r="A286" s="747" t="s">
        <v>601</v>
      </c>
      <c r="B286" s="748" t="s">
        <v>2128</v>
      </c>
      <c r="C286" s="748" t="s">
        <v>2527</v>
      </c>
      <c r="D286" s="748" t="s">
        <v>2528</v>
      </c>
      <c r="E286" s="748" t="s">
        <v>2529</v>
      </c>
      <c r="F286" s="752">
        <v>1</v>
      </c>
      <c r="G286" s="752">
        <v>186.7</v>
      </c>
      <c r="H286" s="766">
        <v>1</v>
      </c>
      <c r="I286" s="752"/>
      <c r="J286" s="752"/>
      <c r="K286" s="766">
        <v>0</v>
      </c>
      <c r="L286" s="752">
        <v>1</v>
      </c>
      <c r="M286" s="753">
        <v>186.7</v>
      </c>
    </row>
    <row r="287" spans="1:13" ht="14.4" customHeight="1" x14ac:dyDescent="0.3">
      <c r="A287" s="747" t="s">
        <v>601</v>
      </c>
      <c r="B287" s="748" t="s">
        <v>2135</v>
      </c>
      <c r="C287" s="748" t="s">
        <v>2530</v>
      </c>
      <c r="D287" s="748" t="s">
        <v>2137</v>
      </c>
      <c r="E287" s="748" t="s">
        <v>2531</v>
      </c>
      <c r="F287" s="752"/>
      <c r="G287" s="752"/>
      <c r="H287" s="766">
        <v>0</v>
      </c>
      <c r="I287" s="752">
        <v>1</v>
      </c>
      <c r="J287" s="752">
        <v>99.72</v>
      </c>
      <c r="K287" s="766">
        <v>1</v>
      </c>
      <c r="L287" s="752">
        <v>1</v>
      </c>
      <c r="M287" s="753">
        <v>99.72</v>
      </c>
    </row>
    <row r="288" spans="1:13" ht="14.4" customHeight="1" x14ac:dyDescent="0.3">
      <c r="A288" s="747" t="s">
        <v>601</v>
      </c>
      <c r="B288" s="748" t="s">
        <v>2139</v>
      </c>
      <c r="C288" s="748" t="s">
        <v>2372</v>
      </c>
      <c r="D288" s="748" t="s">
        <v>2373</v>
      </c>
      <c r="E288" s="748" t="s">
        <v>2287</v>
      </c>
      <c r="F288" s="752"/>
      <c r="G288" s="752"/>
      <c r="H288" s="766">
        <v>0</v>
      </c>
      <c r="I288" s="752">
        <v>4</v>
      </c>
      <c r="J288" s="752">
        <v>176.48000000000002</v>
      </c>
      <c r="K288" s="766">
        <v>1</v>
      </c>
      <c r="L288" s="752">
        <v>4</v>
      </c>
      <c r="M288" s="753">
        <v>176.48000000000002</v>
      </c>
    </row>
    <row r="289" spans="1:13" ht="14.4" customHeight="1" x14ac:dyDescent="0.3">
      <c r="A289" s="747" t="s">
        <v>601</v>
      </c>
      <c r="B289" s="748" t="s">
        <v>2139</v>
      </c>
      <c r="C289" s="748" t="s">
        <v>2532</v>
      </c>
      <c r="D289" s="748" t="s">
        <v>2373</v>
      </c>
      <c r="E289" s="748" t="s">
        <v>2533</v>
      </c>
      <c r="F289" s="752"/>
      <c r="G289" s="752"/>
      <c r="H289" s="766">
        <v>0</v>
      </c>
      <c r="I289" s="752">
        <v>1</v>
      </c>
      <c r="J289" s="752">
        <v>233.12999999999991</v>
      </c>
      <c r="K289" s="766">
        <v>1</v>
      </c>
      <c r="L289" s="752">
        <v>1</v>
      </c>
      <c r="M289" s="753">
        <v>233.12999999999991</v>
      </c>
    </row>
    <row r="290" spans="1:13" ht="14.4" customHeight="1" x14ac:dyDescent="0.3">
      <c r="A290" s="747" t="s">
        <v>601</v>
      </c>
      <c r="B290" s="748" t="s">
        <v>2374</v>
      </c>
      <c r="C290" s="748" t="s">
        <v>2534</v>
      </c>
      <c r="D290" s="748" t="s">
        <v>2376</v>
      </c>
      <c r="E290" s="748" t="s">
        <v>2380</v>
      </c>
      <c r="F290" s="752"/>
      <c r="G290" s="752"/>
      <c r="H290" s="766">
        <v>0</v>
      </c>
      <c r="I290" s="752">
        <v>3</v>
      </c>
      <c r="J290" s="752">
        <v>492.59999999999991</v>
      </c>
      <c r="K290" s="766">
        <v>1</v>
      </c>
      <c r="L290" s="752">
        <v>3</v>
      </c>
      <c r="M290" s="753">
        <v>492.59999999999991</v>
      </c>
    </row>
    <row r="291" spans="1:13" ht="14.4" customHeight="1" x14ac:dyDescent="0.3">
      <c r="A291" s="747" t="s">
        <v>601</v>
      </c>
      <c r="B291" s="748" t="s">
        <v>2374</v>
      </c>
      <c r="C291" s="748" t="s">
        <v>2535</v>
      </c>
      <c r="D291" s="748" t="s">
        <v>2378</v>
      </c>
      <c r="E291" s="748" t="s">
        <v>2287</v>
      </c>
      <c r="F291" s="752"/>
      <c r="G291" s="752"/>
      <c r="H291" s="766">
        <v>0</v>
      </c>
      <c r="I291" s="752">
        <v>1</v>
      </c>
      <c r="J291" s="752">
        <v>69.849999999999994</v>
      </c>
      <c r="K291" s="766">
        <v>1</v>
      </c>
      <c r="L291" s="752">
        <v>1</v>
      </c>
      <c r="M291" s="753">
        <v>69.849999999999994</v>
      </c>
    </row>
    <row r="292" spans="1:13" ht="14.4" customHeight="1" x14ac:dyDescent="0.3">
      <c r="A292" s="747" t="s">
        <v>601</v>
      </c>
      <c r="B292" s="748" t="s">
        <v>2374</v>
      </c>
      <c r="C292" s="748" t="s">
        <v>2379</v>
      </c>
      <c r="D292" s="748" t="s">
        <v>2378</v>
      </c>
      <c r="E292" s="748" t="s">
        <v>2380</v>
      </c>
      <c r="F292" s="752">
        <v>1</v>
      </c>
      <c r="G292" s="752">
        <v>164.20000000000002</v>
      </c>
      <c r="H292" s="766">
        <v>0.16591221404898554</v>
      </c>
      <c r="I292" s="752">
        <v>5</v>
      </c>
      <c r="J292" s="752">
        <v>825.48</v>
      </c>
      <c r="K292" s="766">
        <v>0.8340877859510144</v>
      </c>
      <c r="L292" s="752">
        <v>6</v>
      </c>
      <c r="M292" s="753">
        <v>989.68000000000006</v>
      </c>
    </row>
    <row r="293" spans="1:13" ht="14.4" customHeight="1" x14ac:dyDescent="0.3">
      <c r="A293" s="747" t="s">
        <v>601</v>
      </c>
      <c r="B293" s="748" t="s">
        <v>2536</v>
      </c>
      <c r="C293" s="748" t="s">
        <v>2537</v>
      </c>
      <c r="D293" s="748" t="s">
        <v>2538</v>
      </c>
      <c r="E293" s="748" t="s">
        <v>2539</v>
      </c>
      <c r="F293" s="752"/>
      <c r="G293" s="752"/>
      <c r="H293" s="766">
        <v>0</v>
      </c>
      <c r="I293" s="752">
        <v>1</v>
      </c>
      <c r="J293" s="752">
        <v>160.49000000000004</v>
      </c>
      <c r="K293" s="766">
        <v>1</v>
      </c>
      <c r="L293" s="752">
        <v>1</v>
      </c>
      <c r="M293" s="753">
        <v>160.49000000000004</v>
      </c>
    </row>
    <row r="294" spans="1:13" ht="14.4" customHeight="1" x14ac:dyDescent="0.3">
      <c r="A294" s="747" t="s">
        <v>601</v>
      </c>
      <c r="B294" s="748" t="s">
        <v>2381</v>
      </c>
      <c r="C294" s="748" t="s">
        <v>2382</v>
      </c>
      <c r="D294" s="748" t="s">
        <v>1265</v>
      </c>
      <c r="E294" s="748" t="s">
        <v>2383</v>
      </c>
      <c r="F294" s="752"/>
      <c r="G294" s="752"/>
      <c r="H294" s="766">
        <v>0</v>
      </c>
      <c r="I294" s="752">
        <v>2</v>
      </c>
      <c r="J294" s="752">
        <v>197.19999999999996</v>
      </c>
      <c r="K294" s="766">
        <v>1</v>
      </c>
      <c r="L294" s="752">
        <v>2</v>
      </c>
      <c r="M294" s="753">
        <v>197.19999999999996</v>
      </c>
    </row>
    <row r="295" spans="1:13" ht="14.4" customHeight="1" x14ac:dyDescent="0.3">
      <c r="A295" s="747" t="s">
        <v>601</v>
      </c>
      <c r="B295" s="748" t="s">
        <v>2143</v>
      </c>
      <c r="C295" s="748" t="s">
        <v>2144</v>
      </c>
      <c r="D295" s="748" t="s">
        <v>2145</v>
      </c>
      <c r="E295" s="748" t="s">
        <v>2146</v>
      </c>
      <c r="F295" s="752"/>
      <c r="G295" s="752"/>
      <c r="H295" s="766">
        <v>0</v>
      </c>
      <c r="I295" s="752">
        <v>2</v>
      </c>
      <c r="J295" s="752">
        <v>2750</v>
      </c>
      <c r="K295" s="766">
        <v>1</v>
      </c>
      <c r="L295" s="752">
        <v>2</v>
      </c>
      <c r="M295" s="753">
        <v>2750</v>
      </c>
    </row>
    <row r="296" spans="1:13" ht="14.4" customHeight="1" x14ac:dyDescent="0.3">
      <c r="A296" s="747" t="s">
        <v>601</v>
      </c>
      <c r="B296" s="748" t="s">
        <v>2147</v>
      </c>
      <c r="C296" s="748" t="s">
        <v>2388</v>
      </c>
      <c r="D296" s="748" t="s">
        <v>2389</v>
      </c>
      <c r="E296" s="748" t="s">
        <v>2390</v>
      </c>
      <c r="F296" s="752"/>
      <c r="G296" s="752"/>
      <c r="H296" s="766">
        <v>0</v>
      </c>
      <c r="I296" s="752">
        <v>1</v>
      </c>
      <c r="J296" s="752">
        <v>62.24</v>
      </c>
      <c r="K296" s="766">
        <v>1</v>
      </c>
      <c r="L296" s="752">
        <v>1</v>
      </c>
      <c r="M296" s="753">
        <v>62.24</v>
      </c>
    </row>
    <row r="297" spans="1:13" ht="14.4" customHeight="1" x14ac:dyDescent="0.3">
      <c r="A297" s="747" t="s">
        <v>601</v>
      </c>
      <c r="B297" s="748" t="s">
        <v>2147</v>
      </c>
      <c r="C297" s="748" t="s">
        <v>2148</v>
      </c>
      <c r="D297" s="748" t="s">
        <v>951</v>
      </c>
      <c r="E297" s="748" t="s">
        <v>2149</v>
      </c>
      <c r="F297" s="752"/>
      <c r="G297" s="752"/>
      <c r="H297" s="766">
        <v>0</v>
      </c>
      <c r="I297" s="752">
        <v>16</v>
      </c>
      <c r="J297" s="752">
        <v>1373.58</v>
      </c>
      <c r="K297" s="766">
        <v>1</v>
      </c>
      <c r="L297" s="752">
        <v>16</v>
      </c>
      <c r="M297" s="753">
        <v>1373.58</v>
      </c>
    </row>
    <row r="298" spans="1:13" ht="14.4" customHeight="1" x14ac:dyDescent="0.3">
      <c r="A298" s="747" t="s">
        <v>601</v>
      </c>
      <c r="B298" s="748" t="s">
        <v>2150</v>
      </c>
      <c r="C298" s="748" t="s">
        <v>2151</v>
      </c>
      <c r="D298" s="748" t="s">
        <v>2152</v>
      </c>
      <c r="E298" s="748" t="s">
        <v>2153</v>
      </c>
      <c r="F298" s="752"/>
      <c r="G298" s="752"/>
      <c r="H298" s="766">
        <v>0</v>
      </c>
      <c r="I298" s="752">
        <v>2</v>
      </c>
      <c r="J298" s="752">
        <v>225.32999871773222</v>
      </c>
      <c r="K298" s="766">
        <v>1</v>
      </c>
      <c r="L298" s="752">
        <v>2</v>
      </c>
      <c r="M298" s="753">
        <v>225.32999871773222</v>
      </c>
    </row>
    <row r="299" spans="1:13" ht="14.4" customHeight="1" x14ac:dyDescent="0.3">
      <c r="A299" s="747" t="s">
        <v>601</v>
      </c>
      <c r="B299" s="748" t="s">
        <v>2150</v>
      </c>
      <c r="C299" s="748" t="s">
        <v>2154</v>
      </c>
      <c r="D299" s="748" t="s">
        <v>2155</v>
      </c>
      <c r="E299" s="748" t="s">
        <v>2156</v>
      </c>
      <c r="F299" s="752"/>
      <c r="G299" s="752"/>
      <c r="H299" s="766">
        <v>0</v>
      </c>
      <c r="I299" s="752">
        <v>1</v>
      </c>
      <c r="J299" s="752">
        <v>60.819999999999986</v>
      </c>
      <c r="K299" s="766">
        <v>1</v>
      </c>
      <c r="L299" s="752">
        <v>1</v>
      </c>
      <c r="M299" s="753">
        <v>60.819999999999986</v>
      </c>
    </row>
    <row r="300" spans="1:13" ht="14.4" customHeight="1" x14ac:dyDescent="0.3">
      <c r="A300" s="747" t="s">
        <v>601</v>
      </c>
      <c r="B300" s="748" t="s">
        <v>2159</v>
      </c>
      <c r="C300" s="748" t="s">
        <v>2160</v>
      </c>
      <c r="D300" s="748" t="s">
        <v>2161</v>
      </c>
      <c r="E300" s="748" t="s">
        <v>2162</v>
      </c>
      <c r="F300" s="752"/>
      <c r="G300" s="752"/>
      <c r="H300" s="766">
        <v>0</v>
      </c>
      <c r="I300" s="752">
        <v>16.5</v>
      </c>
      <c r="J300" s="752">
        <v>204601.38</v>
      </c>
      <c r="K300" s="766">
        <v>1</v>
      </c>
      <c r="L300" s="752">
        <v>16.5</v>
      </c>
      <c r="M300" s="753">
        <v>204601.38</v>
      </c>
    </row>
    <row r="301" spans="1:13" ht="14.4" customHeight="1" x14ac:dyDescent="0.3">
      <c r="A301" s="747" t="s">
        <v>601</v>
      </c>
      <c r="B301" s="748" t="s">
        <v>2163</v>
      </c>
      <c r="C301" s="748" t="s">
        <v>2164</v>
      </c>
      <c r="D301" s="748" t="s">
        <v>1083</v>
      </c>
      <c r="E301" s="748" t="s">
        <v>2165</v>
      </c>
      <c r="F301" s="752"/>
      <c r="G301" s="752"/>
      <c r="H301" s="766">
        <v>0</v>
      </c>
      <c r="I301" s="752">
        <v>5</v>
      </c>
      <c r="J301" s="752">
        <v>837.8</v>
      </c>
      <c r="K301" s="766">
        <v>1</v>
      </c>
      <c r="L301" s="752">
        <v>5</v>
      </c>
      <c r="M301" s="753">
        <v>837.8</v>
      </c>
    </row>
    <row r="302" spans="1:13" ht="14.4" customHeight="1" x14ac:dyDescent="0.3">
      <c r="A302" s="747" t="s">
        <v>601</v>
      </c>
      <c r="B302" s="748" t="s">
        <v>2163</v>
      </c>
      <c r="C302" s="748" t="s">
        <v>2166</v>
      </c>
      <c r="D302" s="748" t="s">
        <v>1083</v>
      </c>
      <c r="E302" s="748" t="s">
        <v>2167</v>
      </c>
      <c r="F302" s="752"/>
      <c r="G302" s="752"/>
      <c r="H302" s="766">
        <v>0</v>
      </c>
      <c r="I302" s="752">
        <v>2</v>
      </c>
      <c r="J302" s="752">
        <v>227.59999999999997</v>
      </c>
      <c r="K302" s="766">
        <v>1</v>
      </c>
      <c r="L302" s="752">
        <v>2</v>
      </c>
      <c r="M302" s="753">
        <v>227.59999999999997</v>
      </c>
    </row>
    <row r="303" spans="1:13" ht="14.4" customHeight="1" x14ac:dyDescent="0.3">
      <c r="A303" s="747" t="s">
        <v>601</v>
      </c>
      <c r="B303" s="748" t="s">
        <v>2163</v>
      </c>
      <c r="C303" s="748" t="s">
        <v>2168</v>
      </c>
      <c r="D303" s="748" t="s">
        <v>2169</v>
      </c>
      <c r="E303" s="748" t="s">
        <v>2170</v>
      </c>
      <c r="F303" s="752"/>
      <c r="G303" s="752"/>
      <c r="H303" s="766">
        <v>0</v>
      </c>
      <c r="I303" s="752">
        <v>15</v>
      </c>
      <c r="J303" s="752">
        <v>1669.8000000000002</v>
      </c>
      <c r="K303" s="766">
        <v>1</v>
      </c>
      <c r="L303" s="752">
        <v>15</v>
      </c>
      <c r="M303" s="753">
        <v>1669.8000000000002</v>
      </c>
    </row>
    <row r="304" spans="1:13" ht="14.4" customHeight="1" x14ac:dyDescent="0.3">
      <c r="A304" s="747" t="s">
        <v>601</v>
      </c>
      <c r="B304" s="748" t="s">
        <v>2171</v>
      </c>
      <c r="C304" s="748" t="s">
        <v>2172</v>
      </c>
      <c r="D304" s="748" t="s">
        <v>2173</v>
      </c>
      <c r="E304" s="748" t="s">
        <v>2174</v>
      </c>
      <c r="F304" s="752"/>
      <c r="G304" s="752"/>
      <c r="H304" s="766">
        <v>0</v>
      </c>
      <c r="I304" s="752">
        <v>101.50000000000001</v>
      </c>
      <c r="J304" s="752">
        <v>46656.06</v>
      </c>
      <c r="K304" s="766">
        <v>1</v>
      </c>
      <c r="L304" s="752">
        <v>101.50000000000001</v>
      </c>
      <c r="M304" s="753">
        <v>46656.06</v>
      </c>
    </row>
    <row r="305" spans="1:13" ht="14.4" customHeight="1" x14ac:dyDescent="0.3">
      <c r="A305" s="747" t="s">
        <v>601</v>
      </c>
      <c r="B305" s="748" t="s">
        <v>2171</v>
      </c>
      <c r="C305" s="748" t="s">
        <v>2175</v>
      </c>
      <c r="D305" s="748" t="s">
        <v>1137</v>
      </c>
      <c r="E305" s="748" t="s">
        <v>2176</v>
      </c>
      <c r="F305" s="752">
        <v>20</v>
      </c>
      <c r="G305" s="752">
        <v>3134.2</v>
      </c>
      <c r="H305" s="766">
        <v>1</v>
      </c>
      <c r="I305" s="752"/>
      <c r="J305" s="752"/>
      <c r="K305" s="766">
        <v>0</v>
      </c>
      <c r="L305" s="752">
        <v>20</v>
      </c>
      <c r="M305" s="753">
        <v>3134.2</v>
      </c>
    </row>
    <row r="306" spans="1:13" ht="14.4" customHeight="1" x14ac:dyDescent="0.3">
      <c r="A306" s="747" t="s">
        <v>601</v>
      </c>
      <c r="B306" s="748" t="s">
        <v>2187</v>
      </c>
      <c r="C306" s="748" t="s">
        <v>2400</v>
      </c>
      <c r="D306" s="748" t="s">
        <v>2401</v>
      </c>
      <c r="E306" s="748" t="s">
        <v>2190</v>
      </c>
      <c r="F306" s="752">
        <v>2</v>
      </c>
      <c r="G306" s="752">
        <v>2233</v>
      </c>
      <c r="H306" s="766">
        <v>1</v>
      </c>
      <c r="I306" s="752"/>
      <c r="J306" s="752"/>
      <c r="K306" s="766">
        <v>0</v>
      </c>
      <c r="L306" s="752">
        <v>2</v>
      </c>
      <c r="M306" s="753">
        <v>2233</v>
      </c>
    </row>
    <row r="307" spans="1:13" ht="14.4" customHeight="1" x14ac:dyDescent="0.3">
      <c r="A307" s="747" t="s">
        <v>601</v>
      </c>
      <c r="B307" s="748" t="s">
        <v>2187</v>
      </c>
      <c r="C307" s="748" t="s">
        <v>2540</v>
      </c>
      <c r="D307" s="748" t="s">
        <v>2189</v>
      </c>
      <c r="E307" s="748" t="s">
        <v>2541</v>
      </c>
      <c r="F307" s="752"/>
      <c r="G307" s="752"/>
      <c r="H307" s="766">
        <v>0</v>
      </c>
      <c r="I307" s="752">
        <v>1.6</v>
      </c>
      <c r="J307" s="752">
        <v>947.13000000000011</v>
      </c>
      <c r="K307" s="766">
        <v>1</v>
      </c>
      <c r="L307" s="752">
        <v>1.6</v>
      </c>
      <c r="M307" s="753">
        <v>947.13000000000011</v>
      </c>
    </row>
    <row r="308" spans="1:13" ht="14.4" customHeight="1" x14ac:dyDescent="0.3">
      <c r="A308" s="747" t="s">
        <v>601</v>
      </c>
      <c r="B308" s="748" t="s">
        <v>2187</v>
      </c>
      <c r="C308" s="748" t="s">
        <v>2188</v>
      </c>
      <c r="D308" s="748" t="s">
        <v>2189</v>
      </c>
      <c r="E308" s="748" t="s">
        <v>2190</v>
      </c>
      <c r="F308" s="752"/>
      <c r="G308" s="752"/>
      <c r="H308" s="766">
        <v>0</v>
      </c>
      <c r="I308" s="752">
        <v>14.7</v>
      </c>
      <c r="J308" s="752">
        <v>13725.018000000002</v>
      </c>
      <c r="K308" s="766">
        <v>1</v>
      </c>
      <c r="L308" s="752">
        <v>14.7</v>
      </c>
      <c r="M308" s="753">
        <v>13725.018000000002</v>
      </c>
    </row>
    <row r="309" spans="1:13" ht="14.4" customHeight="1" x14ac:dyDescent="0.3">
      <c r="A309" s="747" t="s">
        <v>601</v>
      </c>
      <c r="B309" s="748" t="s">
        <v>2198</v>
      </c>
      <c r="C309" s="748" t="s">
        <v>2402</v>
      </c>
      <c r="D309" s="748" t="s">
        <v>2200</v>
      </c>
      <c r="E309" s="748" t="s">
        <v>2403</v>
      </c>
      <c r="F309" s="752"/>
      <c r="G309" s="752"/>
      <c r="H309" s="766">
        <v>0</v>
      </c>
      <c r="I309" s="752">
        <v>9.1999999999999993</v>
      </c>
      <c r="J309" s="752">
        <v>1420.65</v>
      </c>
      <c r="K309" s="766">
        <v>1</v>
      </c>
      <c r="L309" s="752">
        <v>9.1999999999999993</v>
      </c>
      <c r="M309" s="753">
        <v>1420.65</v>
      </c>
    </row>
    <row r="310" spans="1:13" ht="14.4" customHeight="1" x14ac:dyDescent="0.3">
      <c r="A310" s="747" t="s">
        <v>601</v>
      </c>
      <c r="B310" s="748" t="s">
        <v>2198</v>
      </c>
      <c r="C310" s="748" t="s">
        <v>2199</v>
      </c>
      <c r="D310" s="748" t="s">
        <v>2200</v>
      </c>
      <c r="E310" s="748" t="s">
        <v>2201</v>
      </c>
      <c r="F310" s="752"/>
      <c r="G310" s="752"/>
      <c r="H310" s="766">
        <v>0</v>
      </c>
      <c r="I310" s="752">
        <v>20.2</v>
      </c>
      <c r="J310" s="752">
        <v>5314.4299999999994</v>
      </c>
      <c r="K310" s="766">
        <v>1</v>
      </c>
      <c r="L310" s="752">
        <v>20.2</v>
      </c>
      <c r="M310" s="753">
        <v>5314.4299999999994</v>
      </c>
    </row>
    <row r="311" spans="1:13" ht="14.4" customHeight="1" x14ac:dyDescent="0.3">
      <c r="A311" s="747" t="s">
        <v>601</v>
      </c>
      <c r="B311" s="748" t="s">
        <v>2202</v>
      </c>
      <c r="C311" s="748" t="s">
        <v>2203</v>
      </c>
      <c r="D311" s="748" t="s">
        <v>2204</v>
      </c>
      <c r="E311" s="748" t="s">
        <v>2205</v>
      </c>
      <c r="F311" s="752"/>
      <c r="G311" s="752"/>
      <c r="H311" s="766">
        <v>0</v>
      </c>
      <c r="I311" s="752">
        <v>4.5</v>
      </c>
      <c r="J311" s="752">
        <v>2537.5049999999997</v>
      </c>
      <c r="K311" s="766">
        <v>1</v>
      </c>
      <c r="L311" s="752">
        <v>4.5</v>
      </c>
      <c r="M311" s="753">
        <v>2537.5049999999997</v>
      </c>
    </row>
    <row r="312" spans="1:13" ht="14.4" customHeight="1" x14ac:dyDescent="0.3">
      <c r="A312" s="747" t="s">
        <v>601</v>
      </c>
      <c r="B312" s="748" t="s">
        <v>2206</v>
      </c>
      <c r="C312" s="748" t="s">
        <v>2207</v>
      </c>
      <c r="D312" s="748" t="s">
        <v>1077</v>
      </c>
      <c r="E312" s="748" t="s">
        <v>2208</v>
      </c>
      <c r="F312" s="752"/>
      <c r="G312" s="752"/>
      <c r="H312" s="766">
        <v>0</v>
      </c>
      <c r="I312" s="752">
        <v>19</v>
      </c>
      <c r="J312" s="752">
        <v>6109.7310000000007</v>
      </c>
      <c r="K312" s="766">
        <v>1</v>
      </c>
      <c r="L312" s="752">
        <v>19</v>
      </c>
      <c r="M312" s="753">
        <v>6109.7310000000007</v>
      </c>
    </row>
    <row r="313" spans="1:13" ht="14.4" customHeight="1" x14ac:dyDescent="0.3">
      <c r="A313" s="747" t="s">
        <v>601</v>
      </c>
      <c r="B313" s="748" t="s">
        <v>2213</v>
      </c>
      <c r="C313" s="748" t="s">
        <v>2214</v>
      </c>
      <c r="D313" s="748" t="s">
        <v>2215</v>
      </c>
      <c r="E313" s="748" t="s">
        <v>2216</v>
      </c>
      <c r="F313" s="752"/>
      <c r="G313" s="752"/>
      <c r="H313" s="766">
        <v>0</v>
      </c>
      <c r="I313" s="752">
        <v>40</v>
      </c>
      <c r="J313" s="752">
        <v>2115.1999999999998</v>
      </c>
      <c r="K313" s="766">
        <v>1</v>
      </c>
      <c r="L313" s="752">
        <v>40</v>
      </c>
      <c r="M313" s="753">
        <v>2115.1999999999998</v>
      </c>
    </row>
    <row r="314" spans="1:13" ht="14.4" customHeight="1" x14ac:dyDescent="0.3">
      <c r="A314" s="747" t="s">
        <v>601</v>
      </c>
      <c r="B314" s="748" t="s">
        <v>2217</v>
      </c>
      <c r="C314" s="748" t="s">
        <v>2406</v>
      </c>
      <c r="D314" s="748" t="s">
        <v>2407</v>
      </c>
      <c r="E314" s="748" t="s">
        <v>2408</v>
      </c>
      <c r="F314" s="752">
        <v>1.5</v>
      </c>
      <c r="G314" s="752">
        <v>577.09500000000003</v>
      </c>
      <c r="H314" s="766">
        <v>1</v>
      </c>
      <c r="I314" s="752"/>
      <c r="J314" s="752"/>
      <c r="K314" s="766">
        <v>0</v>
      </c>
      <c r="L314" s="752">
        <v>1.5</v>
      </c>
      <c r="M314" s="753">
        <v>577.09500000000003</v>
      </c>
    </row>
    <row r="315" spans="1:13" ht="14.4" customHeight="1" x14ac:dyDescent="0.3">
      <c r="A315" s="747" t="s">
        <v>601</v>
      </c>
      <c r="B315" s="748" t="s">
        <v>2217</v>
      </c>
      <c r="C315" s="748" t="s">
        <v>2218</v>
      </c>
      <c r="D315" s="748" t="s">
        <v>2219</v>
      </c>
      <c r="E315" s="748" t="s">
        <v>2220</v>
      </c>
      <c r="F315" s="752"/>
      <c r="G315" s="752"/>
      <c r="H315" s="766">
        <v>0</v>
      </c>
      <c r="I315" s="752">
        <v>1385</v>
      </c>
      <c r="J315" s="752">
        <v>31610.260000000002</v>
      </c>
      <c r="K315" s="766">
        <v>1</v>
      </c>
      <c r="L315" s="752">
        <v>1385</v>
      </c>
      <c r="M315" s="753">
        <v>31610.260000000002</v>
      </c>
    </row>
    <row r="316" spans="1:13" ht="14.4" customHeight="1" x14ac:dyDescent="0.3">
      <c r="A316" s="747" t="s">
        <v>601</v>
      </c>
      <c r="B316" s="748" t="s">
        <v>2409</v>
      </c>
      <c r="C316" s="748" t="s">
        <v>2542</v>
      </c>
      <c r="D316" s="748" t="s">
        <v>1717</v>
      </c>
      <c r="E316" s="748" t="s">
        <v>2543</v>
      </c>
      <c r="F316" s="752"/>
      <c r="G316" s="752"/>
      <c r="H316" s="766">
        <v>0</v>
      </c>
      <c r="I316" s="752">
        <v>0.39999999999999997</v>
      </c>
      <c r="J316" s="752">
        <v>451.49199999999996</v>
      </c>
      <c r="K316" s="766">
        <v>1</v>
      </c>
      <c r="L316" s="752">
        <v>0.39999999999999997</v>
      </c>
      <c r="M316" s="753">
        <v>451.49199999999996</v>
      </c>
    </row>
    <row r="317" spans="1:13" ht="14.4" customHeight="1" x14ac:dyDescent="0.3">
      <c r="A317" s="747" t="s">
        <v>601</v>
      </c>
      <c r="B317" s="748" t="s">
        <v>2221</v>
      </c>
      <c r="C317" s="748" t="s">
        <v>2222</v>
      </c>
      <c r="D317" s="748" t="s">
        <v>2223</v>
      </c>
      <c r="E317" s="748" t="s">
        <v>2224</v>
      </c>
      <c r="F317" s="752"/>
      <c r="G317" s="752"/>
      <c r="H317" s="766">
        <v>0</v>
      </c>
      <c r="I317" s="752">
        <v>8</v>
      </c>
      <c r="J317" s="752">
        <v>1232</v>
      </c>
      <c r="K317" s="766">
        <v>1</v>
      </c>
      <c r="L317" s="752">
        <v>8</v>
      </c>
      <c r="M317" s="753">
        <v>1232</v>
      </c>
    </row>
    <row r="318" spans="1:13" ht="14.4" customHeight="1" x14ac:dyDescent="0.3">
      <c r="A318" s="747" t="s">
        <v>601</v>
      </c>
      <c r="B318" s="748" t="s">
        <v>2221</v>
      </c>
      <c r="C318" s="748" t="s">
        <v>2225</v>
      </c>
      <c r="D318" s="748" t="s">
        <v>2223</v>
      </c>
      <c r="E318" s="748" t="s">
        <v>2226</v>
      </c>
      <c r="F318" s="752"/>
      <c r="G318" s="752"/>
      <c r="H318" s="766">
        <v>0</v>
      </c>
      <c r="I318" s="752">
        <v>3.9</v>
      </c>
      <c r="J318" s="752">
        <v>1149.72</v>
      </c>
      <c r="K318" s="766">
        <v>1</v>
      </c>
      <c r="L318" s="752">
        <v>3.9</v>
      </c>
      <c r="M318" s="753">
        <v>1149.72</v>
      </c>
    </row>
    <row r="319" spans="1:13" ht="14.4" customHeight="1" x14ac:dyDescent="0.3">
      <c r="A319" s="747" t="s">
        <v>601</v>
      </c>
      <c r="B319" s="748" t="s">
        <v>2230</v>
      </c>
      <c r="C319" s="748" t="s">
        <v>2231</v>
      </c>
      <c r="D319" s="748" t="s">
        <v>649</v>
      </c>
      <c r="E319" s="748" t="s">
        <v>639</v>
      </c>
      <c r="F319" s="752">
        <v>2</v>
      </c>
      <c r="G319" s="752">
        <v>137.09999999999997</v>
      </c>
      <c r="H319" s="766">
        <v>1</v>
      </c>
      <c r="I319" s="752"/>
      <c r="J319" s="752"/>
      <c r="K319" s="766">
        <v>0</v>
      </c>
      <c r="L319" s="752">
        <v>2</v>
      </c>
      <c r="M319" s="753">
        <v>137.09999999999997</v>
      </c>
    </row>
    <row r="320" spans="1:13" ht="14.4" customHeight="1" x14ac:dyDescent="0.3">
      <c r="A320" s="747" t="s">
        <v>601</v>
      </c>
      <c r="B320" s="748" t="s">
        <v>2230</v>
      </c>
      <c r="C320" s="748" t="s">
        <v>2544</v>
      </c>
      <c r="D320" s="748" t="s">
        <v>638</v>
      </c>
      <c r="E320" s="748" t="s">
        <v>1529</v>
      </c>
      <c r="F320" s="752"/>
      <c r="G320" s="752"/>
      <c r="H320" s="766">
        <v>0</v>
      </c>
      <c r="I320" s="752">
        <v>3</v>
      </c>
      <c r="J320" s="752">
        <v>51.540000000000006</v>
      </c>
      <c r="K320" s="766">
        <v>1</v>
      </c>
      <c r="L320" s="752">
        <v>3</v>
      </c>
      <c r="M320" s="753">
        <v>51.540000000000006</v>
      </c>
    </row>
    <row r="321" spans="1:13" ht="14.4" customHeight="1" x14ac:dyDescent="0.3">
      <c r="A321" s="747" t="s">
        <v>601</v>
      </c>
      <c r="B321" s="748" t="s">
        <v>2230</v>
      </c>
      <c r="C321" s="748" t="s">
        <v>2424</v>
      </c>
      <c r="D321" s="748" t="s">
        <v>1340</v>
      </c>
      <c r="E321" s="748" t="s">
        <v>640</v>
      </c>
      <c r="F321" s="752">
        <v>2</v>
      </c>
      <c r="G321" s="752">
        <v>131.36999999999992</v>
      </c>
      <c r="H321" s="766">
        <v>1</v>
      </c>
      <c r="I321" s="752"/>
      <c r="J321" s="752"/>
      <c r="K321" s="766">
        <v>0</v>
      </c>
      <c r="L321" s="752">
        <v>2</v>
      </c>
      <c r="M321" s="753">
        <v>131.36999999999992</v>
      </c>
    </row>
    <row r="322" spans="1:13" ht="14.4" customHeight="1" x14ac:dyDescent="0.3">
      <c r="A322" s="747" t="s">
        <v>601</v>
      </c>
      <c r="B322" s="748" t="s">
        <v>2234</v>
      </c>
      <c r="C322" s="748" t="s">
        <v>2545</v>
      </c>
      <c r="D322" s="748" t="s">
        <v>2236</v>
      </c>
      <c r="E322" s="748" t="s">
        <v>2546</v>
      </c>
      <c r="F322" s="752">
        <v>6</v>
      </c>
      <c r="G322" s="752">
        <v>2214.0386782661822</v>
      </c>
      <c r="H322" s="766">
        <v>1</v>
      </c>
      <c r="I322" s="752"/>
      <c r="J322" s="752"/>
      <c r="K322" s="766">
        <v>0</v>
      </c>
      <c r="L322" s="752">
        <v>6</v>
      </c>
      <c r="M322" s="753">
        <v>2214.0386782661822</v>
      </c>
    </row>
    <row r="323" spans="1:13" ht="14.4" customHeight="1" x14ac:dyDescent="0.3">
      <c r="A323" s="747" t="s">
        <v>601</v>
      </c>
      <c r="B323" s="748" t="s">
        <v>2234</v>
      </c>
      <c r="C323" s="748" t="s">
        <v>2235</v>
      </c>
      <c r="D323" s="748" t="s">
        <v>2236</v>
      </c>
      <c r="E323" s="748" t="s">
        <v>2237</v>
      </c>
      <c r="F323" s="752">
        <v>2</v>
      </c>
      <c r="G323" s="752">
        <v>1549.02</v>
      </c>
      <c r="H323" s="766">
        <v>1</v>
      </c>
      <c r="I323" s="752"/>
      <c r="J323" s="752"/>
      <c r="K323" s="766">
        <v>0</v>
      </c>
      <c r="L323" s="752">
        <v>2</v>
      </c>
      <c r="M323" s="753">
        <v>1549.02</v>
      </c>
    </row>
    <row r="324" spans="1:13" ht="14.4" customHeight="1" x14ac:dyDescent="0.3">
      <c r="A324" s="747" t="s">
        <v>601</v>
      </c>
      <c r="B324" s="748" t="s">
        <v>2238</v>
      </c>
      <c r="C324" s="748" t="s">
        <v>2547</v>
      </c>
      <c r="D324" s="748" t="s">
        <v>2240</v>
      </c>
      <c r="E324" s="748" t="s">
        <v>2548</v>
      </c>
      <c r="F324" s="752">
        <v>9</v>
      </c>
      <c r="G324" s="752">
        <v>8214.7000000000007</v>
      </c>
      <c r="H324" s="766">
        <v>1</v>
      </c>
      <c r="I324" s="752"/>
      <c r="J324" s="752"/>
      <c r="K324" s="766">
        <v>0</v>
      </c>
      <c r="L324" s="752">
        <v>9</v>
      </c>
      <c r="M324" s="753">
        <v>8214.7000000000007</v>
      </c>
    </row>
    <row r="325" spans="1:13" ht="14.4" customHeight="1" x14ac:dyDescent="0.3">
      <c r="A325" s="747" t="s">
        <v>601</v>
      </c>
      <c r="B325" s="748" t="s">
        <v>2238</v>
      </c>
      <c r="C325" s="748" t="s">
        <v>2549</v>
      </c>
      <c r="D325" s="748" t="s">
        <v>2240</v>
      </c>
      <c r="E325" s="748" t="s">
        <v>2550</v>
      </c>
      <c r="F325" s="752">
        <v>1</v>
      </c>
      <c r="G325" s="752">
        <v>1227.96</v>
      </c>
      <c r="H325" s="766">
        <v>1</v>
      </c>
      <c r="I325" s="752"/>
      <c r="J325" s="752"/>
      <c r="K325" s="766">
        <v>0</v>
      </c>
      <c r="L325" s="752">
        <v>1</v>
      </c>
      <c r="M325" s="753">
        <v>1227.96</v>
      </c>
    </row>
    <row r="326" spans="1:13" ht="14.4" customHeight="1" x14ac:dyDescent="0.3">
      <c r="A326" s="747" t="s">
        <v>601</v>
      </c>
      <c r="B326" s="748" t="s">
        <v>2242</v>
      </c>
      <c r="C326" s="748" t="s">
        <v>2243</v>
      </c>
      <c r="D326" s="748" t="s">
        <v>2244</v>
      </c>
      <c r="E326" s="748" t="s">
        <v>2245</v>
      </c>
      <c r="F326" s="752"/>
      <c r="G326" s="752"/>
      <c r="H326" s="766">
        <v>0</v>
      </c>
      <c r="I326" s="752">
        <v>2</v>
      </c>
      <c r="J326" s="752">
        <v>49.500000000000014</v>
      </c>
      <c r="K326" s="766">
        <v>1</v>
      </c>
      <c r="L326" s="752">
        <v>2</v>
      </c>
      <c r="M326" s="753">
        <v>49.500000000000014</v>
      </c>
    </row>
    <row r="327" spans="1:13" ht="14.4" customHeight="1" x14ac:dyDescent="0.3">
      <c r="A327" s="747" t="s">
        <v>601</v>
      </c>
      <c r="B327" s="748" t="s">
        <v>2246</v>
      </c>
      <c r="C327" s="748" t="s">
        <v>2247</v>
      </c>
      <c r="D327" s="748" t="s">
        <v>2248</v>
      </c>
      <c r="E327" s="748" t="s">
        <v>2249</v>
      </c>
      <c r="F327" s="752"/>
      <c r="G327" s="752"/>
      <c r="H327" s="766">
        <v>0</v>
      </c>
      <c r="I327" s="752">
        <v>392</v>
      </c>
      <c r="J327" s="752">
        <v>14669.361258874029</v>
      </c>
      <c r="K327" s="766">
        <v>1</v>
      </c>
      <c r="L327" s="752">
        <v>392</v>
      </c>
      <c r="M327" s="753">
        <v>14669.361258874029</v>
      </c>
    </row>
    <row r="328" spans="1:13" ht="14.4" customHeight="1" x14ac:dyDescent="0.3">
      <c r="A328" s="747" t="s">
        <v>601</v>
      </c>
      <c r="B328" s="748" t="s">
        <v>2246</v>
      </c>
      <c r="C328" s="748" t="s">
        <v>2250</v>
      </c>
      <c r="D328" s="748" t="s">
        <v>2251</v>
      </c>
      <c r="E328" s="748" t="s">
        <v>2252</v>
      </c>
      <c r="F328" s="752"/>
      <c r="G328" s="752"/>
      <c r="H328" s="766">
        <v>0</v>
      </c>
      <c r="I328" s="752">
        <v>265</v>
      </c>
      <c r="J328" s="752">
        <v>13968.723576584283</v>
      </c>
      <c r="K328" s="766">
        <v>1</v>
      </c>
      <c r="L328" s="752">
        <v>265</v>
      </c>
      <c r="M328" s="753">
        <v>13968.723576584283</v>
      </c>
    </row>
    <row r="329" spans="1:13" ht="14.4" customHeight="1" x14ac:dyDescent="0.3">
      <c r="A329" s="747" t="s">
        <v>601</v>
      </c>
      <c r="B329" s="748" t="s">
        <v>2253</v>
      </c>
      <c r="C329" s="748" t="s">
        <v>2433</v>
      </c>
      <c r="D329" s="748" t="s">
        <v>2255</v>
      </c>
      <c r="E329" s="748" t="s">
        <v>2434</v>
      </c>
      <c r="F329" s="752"/>
      <c r="G329" s="752"/>
      <c r="H329" s="766">
        <v>0</v>
      </c>
      <c r="I329" s="752">
        <v>4</v>
      </c>
      <c r="J329" s="752">
        <v>742.5</v>
      </c>
      <c r="K329" s="766">
        <v>1</v>
      </c>
      <c r="L329" s="752">
        <v>4</v>
      </c>
      <c r="M329" s="753">
        <v>742.5</v>
      </c>
    </row>
    <row r="330" spans="1:13" ht="14.4" customHeight="1" x14ac:dyDescent="0.3">
      <c r="A330" s="747" t="s">
        <v>601</v>
      </c>
      <c r="B330" s="748" t="s">
        <v>2253</v>
      </c>
      <c r="C330" s="748" t="s">
        <v>2254</v>
      </c>
      <c r="D330" s="748" t="s">
        <v>2255</v>
      </c>
      <c r="E330" s="748" t="s">
        <v>2256</v>
      </c>
      <c r="F330" s="752"/>
      <c r="G330" s="752"/>
      <c r="H330" s="766">
        <v>0</v>
      </c>
      <c r="I330" s="752">
        <v>7</v>
      </c>
      <c r="J330" s="752">
        <v>1877.48</v>
      </c>
      <c r="K330" s="766">
        <v>1</v>
      </c>
      <c r="L330" s="752">
        <v>7</v>
      </c>
      <c r="M330" s="753">
        <v>1877.48</v>
      </c>
    </row>
    <row r="331" spans="1:13" ht="14.4" customHeight="1" x14ac:dyDescent="0.3">
      <c r="A331" s="747" t="s">
        <v>601</v>
      </c>
      <c r="B331" s="748" t="s">
        <v>2551</v>
      </c>
      <c r="C331" s="748" t="s">
        <v>2552</v>
      </c>
      <c r="D331" s="748" t="s">
        <v>2553</v>
      </c>
      <c r="E331" s="748" t="s">
        <v>2554</v>
      </c>
      <c r="F331" s="752"/>
      <c r="G331" s="752"/>
      <c r="H331" s="766">
        <v>0</v>
      </c>
      <c r="I331" s="752">
        <v>1</v>
      </c>
      <c r="J331" s="752">
        <v>58.25</v>
      </c>
      <c r="K331" s="766">
        <v>1</v>
      </c>
      <c r="L331" s="752">
        <v>1</v>
      </c>
      <c r="M331" s="753">
        <v>58.25</v>
      </c>
    </row>
    <row r="332" spans="1:13" ht="14.4" customHeight="1" x14ac:dyDescent="0.3">
      <c r="A332" s="747" t="s">
        <v>601</v>
      </c>
      <c r="B332" s="748" t="s">
        <v>2555</v>
      </c>
      <c r="C332" s="748" t="s">
        <v>2556</v>
      </c>
      <c r="D332" s="748" t="s">
        <v>2557</v>
      </c>
      <c r="E332" s="748" t="s">
        <v>2558</v>
      </c>
      <c r="F332" s="752"/>
      <c r="G332" s="752"/>
      <c r="H332" s="766">
        <v>0</v>
      </c>
      <c r="I332" s="752">
        <v>1</v>
      </c>
      <c r="J332" s="752">
        <v>322.49</v>
      </c>
      <c r="K332" s="766">
        <v>1</v>
      </c>
      <c r="L332" s="752">
        <v>1</v>
      </c>
      <c r="M332" s="753">
        <v>322.49</v>
      </c>
    </row>
    <row r="333" spans="1:13" ht="14.4" customHeight="1" x14ac:dyDescent="0.3">
      <c r="A333" s="747" t="s">
        <v>601</v>
      </c>
      <c r="B333" s="748" t="s">
        <v>2435</v>
      </c>
      <c r="C333" s="748" t="s">
        <v>2436</v>
      </c>
      <c r="D333" s="748" t="s">
        <v>2437</v>
      </c>
      <c r="E333" s="748" t="s">
        <v>2438</v>
      </c>
      <c r="F333" s="752"/>
      <c r="G333" s="752"/>
      <c r="H333" s="766">
        <v>0</v>
      </c>
      <c r="I333" s="752">
        <v>2</v>
      </c>
      <c r="J333" s="752">
        <v>438.88000000000011</v>
      </c>
      <c r="K333" s="766">
        <v>1</v>
      </c>
      <c r="L333" s="752">
        <v>2</v>
      </c>
      <c r="M333" s="753">
        <v>438.88000000000011</v>
      </c>
    </row>
    <row r="334" spans="1:13" ht="14.4" customHeight="1" x14ac:dyDescent="0.3">
      <c r="A334" s="747" t="s">
        <v>601</v>
      </c>
      <c r="B334" s="748" t="s">
        <v>2559</v>
      </c>
      <c r="C334" s="748" t="s">
        <v>2560</v>
      </c>
      <c r="D334" s="748" t="s">
        <v>2561</v>
      </c>
      <c r="E334" s="748" t="s">
        <v>2562</v>
      </c>
      <c r="F334" s="752"/>
      <c r="G334" s="752"/>
      <c r="H334" s="766">
        <v>0</v>
      </c>
      <c r="I334" s="752">
        <v>1</v>
      </c>
      <c r="J334" s="752">
        <v>254.16</v>
      </c>
      <c r="K334" s="766">
        <v>1</v>
      </c>
      <c r="L334" s="752">
        <v>1</v>
      </c>
      <c r="M334" s="753">
        <v>254.16</v>
      </c>
    </row>
    <row r="335" spans="1:13" ht="14.4" customHeight="1" x14ac:dyDescent="0.3">
      <c r="A335" s="747" t="s">
        <v>601</v>
      </c>
      <c r="B335" s="748" t="s">
        <v>2439</v>
      </c>
      <c r="C335" s="748" t="s">
        <v>2563</v>
      </c>
      <c r="D335" s="748" t="s">
        <v>2564</v>
      </c>
      <c r="E335" s="748" t="s">
        <v>2565</v>
      </c>
      <c r="F335" s="752"/>
      <c r="G335" s="752"/>
      <c r="H335" s="766">
        <v>0</v>
      </c>
      <c r="I335" s="752">
        <v>3</v>
      </c>
      <c r="J335" s="752">
        <v>189.81000000000006</v>
      </c>
      <c r="K335" s="766">
        <v>1</v>
      </c>
      <c r="L335" s="752">
        <v>3</v>
      </c>
      <c r="M335" s="753">
        <v>189.81000000000006</v>
      </c>
    </row>
    <row r="336" spans="1:13" ht="14.4" customHeight="1" x14ac:dyDescent="0.3">
      <c r="A336" s="747" t="s">
        <v>601</v>
      </c>
      <c r="B336" s="748" t="s">
        <v>2439</v>
      </c>
      <c r="C336" s="748" t="s">
        <v>2440</v>
      </c>
      <c r="D336" s="748" t="s">
        <v>2441</v>
      </c>
      <c r="E336" s="748" t="s">
        <v>2442</v>
      </c>
      <c r="F336" s="752"/>
      <c r="G336" s="752"/>
      <c r="H336" s="766">
        <v>0</v>
      </c>
      <c r="I336" s="752">
        <v>9</v>
      </c>
      <c r="J336" s="752">
        <v>82.249999999999986</v>
      </c>
      <c r="K336" s="766">
        <v>1</v>
      </c>
      <c r="L336" s="752">
        <v>9</v>
      </c>
      <c r="M336" s="753">
        <v>82.249999999999986</v>
      </c>
    </row>
    <row r="337" spans="1:13" ht="14.4" customHeight="1" x14ac:dyDescent="0.3">
      <c r="A337" s="747" t="s">
        <v>601</v>
      </c>
      <c r="B337" s="748" t="s">
        <v>2439</v>
      </c>
      <c r="C337" s="748" t="s">
        <v>2566</v>
      </c>
      <c r="D337" s="748" t="s">
        <v>1680</v>
      </c>
      <c r="E337" s="748" t="s">
        <v>2567</v>
      </c>
      <c r="F337" s="752">
        <v>1</v>
      </c>
      <c r="G337" s="752">
        <v>106.54000000000003</v>
      </c>
      <c r="H337" s="766">
        <v>1</v>
      </c>
      <c r="I337" s="752"/>
      <c r="J337" s="752"/>
      <c r="K337" s="766">
        <v>0</v>
      </c>
      <c r="L337" s="752">
        <v>1</v>
      </c>
      <c r="M337" s="753">
        <v>106.54000000000003</v>
      </c>
    </row>
    <row r="338" spans="1:13" ht="14.4" customHeight="1" x14ac:dyDescent="0.3">
      <c r="A338" s="747" t="s">
        <v>601</v>
      </c>
      <c r="B338" s="748" t="s">
        <v>2264</v>
      </c>
      <c r="C338" s="748" t="s">
        <v>2265</v>
      </c>
      <c r="D338" s="748" t="s">
        <v>1026</v>
      </c>
      <c r="E338" s="748" t="s">
        <v>2266</v>
      </c>
      <c r="F338" s="752"/>
      <c r="G338" s="752"/>
      <c r="H338" s="766">
        <v>0</v>
      </c>
      <c r="I338" s="752">
        <v>21</v>
      </c>
      <c r="J338" s="752">
        <v>462.85</v>
      </c>
      <c r="K338" s="766">
        <v>1</v>
      </c>
      <c r="L338" s="752">
        <v>21</v>
      </c>
      <c r="M338" s="753">
        <v>462.85</v>
      </c>
    </row>
    <row r="339" spans="1:13" ht="14.4" customHeight="1" x14ac:dyDescent="0.3">
      <c r="A339" s="747" t="s">
        <v>601</v>
      </c>
      <c r="B339" s="748" t="s">
        <v>2264</v>
      </c>
      <c r="C339" s="748" t="s">
        <v>2267</v>
      </c>
      <c r="D339" s="748" t="s">
        <v>1026</v>
      </c>
      <c r="E339" s="748" t="s">
        <v>2268</v>
      </c>
      <c r="F339" s="752"/>
      <c r="G339" s="752"/>
      <c r="H339" s="766">
        <v>0</v>
      </c>
      <c r="I339" s="752">
        <v>6</v>
      </c>
      <c r="J339" s="752">
        <v>273.97999999999996</v>
      </c>
      <c r="K339" s="766">
        <v>1</v>
      </c>
      <c r="L339" s="752">
        <v>6</v>
      </c>
      <c r="M339" s="753">
        <v>273.97999999999996</v>
      </c>
    </row>
    <row r="340" spans="1:13" ht="14.4" customHeight="1" x14ac:dyDescent="0.3">
      <c r="A340" s="747" t="s">
        <v>601</v>
      </c>
      <c r="B340" s="748" t="s">
        <v>2272</v>
      </c>
      <c r="C340" s="748" t="s">
        <v>2448</v>
      </c>
      <c r="D340" s="748" t="s">
        <v>1209</v>
      </c>
      <c r="E340" s="748" t="s">
        <v>2287</v>
      </c>
      <c r="F340" s="752"/>
      <c r="G340" s="752"/>
      <c r="H340" s="766">
        <v>0</v>
      </c>
      <c r="I340" s="752">
        <v>4</v>
      </c>
      <c r="J340" s="752">
        <v>80.11</v>
      </c>
      <c r="K340" s="766">
        <v>1</v>
      </c>
      <c r="L340" s="752">
        <v>4</v>
      </c>
      <c r="M340" s="753">
        <v>80.11</v>
      </c>
    </row>
    <row r="341" spans="1:13" ht="14.4" customHeight="1" x14ac:dyDescent="0.3">
      <c r="A341" s="747" t="s">
        <v>601</v>
      </c>
      <c r="B341" s="748" t="s">
        <v>2272</v>
      </c>
      <c r="C341" s="748" t="s">
        <v>2273</v>
      </c>
      <c r="D341" s="748" t="s">
        <v>697</v>
      </c>
      <c r="E341" s="748" t="s">
        <v>2142</v>
      </c>
      <c r="F341" s="752"/>
      <c r="G341" s="752"/>
      <c r="H341" s="766">
        <v>0</v>
      </c>
      <c r="I341" s="752">
        <v>3</v>
      </c>
      <c r="J341" s="752">
        <v>81.88</v>
      </c>
      <c r="K341" s="766">
        <v>1</v>
      </c>
      <c r="L341" s="752">
        <v>3</v>
      </c>
      <c r="M341" s="753">
        <v>81.88</v>
      </c>
    </row>
    <row r="342" spans="1:13" ht="14.4" customHeight="1" x14ac:dyDescent="0.3">
      <c r="A342" s="747" t="s">
        <v>601</v>
      </c>
      <c r="B342" s="748" t="s">
        <v>2449</v>
      </c>
      <c r="C342" s="748" t="s">
        <v>2450</v>
      </c>
      <c r="D342" s="748" t="s">
        <v>2451</v>
      </c>
      <c r="E342" s="748" t="s">
        <v>2452</v>
      </c>
      <c r="F342" s="752"/>
      <c r="G342" s="752"/>
      <c r="H342" s="766">
        <v>0</v>
      </c>
      <c r="I342" s="752">
        <v>1</v>
      </c>
      <c r="J342" s="752">
        <v>91.54</v>
      </c>
      <c r="K342" s="766">
        <v>1</v>
      </c>
      <c r="L342" s="752">
        <v>1</v>
      </c>
      <c r="M342" s="753">
        <v>91.54</v>
      </c>
    </row>
    <row r="343" spans="1:13" ht="14.4" customHeight="1" x14ac:dyDescent="0.3">
      <c r="A343" s="747" t="s">
        <v>601</v>
      </c>
      <c r="B343" s="748" t="s">
        <v>2568</v>
      </c>
      <c r="C343" s="748" t="s">
        <v>2569</v>
      </c>
      <c r="D343" s="748" t="s">
        <v>2570</v>
      </c>
      <c r="E343" s="748" t="s">
        <v>2571</v>
      </c>
      <c r="F343" s="752"/>
      <c r="G343" s="752"/>
      <c r="H343" s="766">
        <v>0</v>
      </c>
      <c r="I343" s="752">
        <v>3</v>
      </c>
      <c r="J343" s="752">
        <v>315.48</v>
      </c>
      <c r="K343" s="766">
        <v>1</v>
      </c>
      <c r="L343" s="752">
        <v>3</v>
      </c>
      <c r="M343" s="753">
        <v>315.48</v>
      </c>
    </row>
    <row r="344" spans="1:13" ht="14.4" customHeight="1" x14ac:dyDescent="0.3">
      <c r="A344" s="747" t="s">
        <v>601</v>
      </c>
      <c r="B344" s="748" t="s">
        <v>2277</v>
      </c>
      <c r="C344" s="748" t="s">
        <v>2456</v>
      </c>
      <c r="D344" s="748" t="s">
        <v>1439</v>
      </c>
      <c r="E344" s="748" t="s">
        <v>2457</v>
      </c>
      <c r="F344" s="752"/>
      <c r="G344" s="752"/>
      <c r="H344" s="766">
        <v>0</v>
      </c>
      <c r="I344" s="752">
        <v>1</v>
      </c>
      <c r="J344" s="752">
        <v>50.170000000000016</v>
      </c>
      <c r="K344" s="766">
        <v>1</v>
      </c>
      <c r="L344" s="752">
        <v>1</v>
      </c>
      <c r="M344" s="753">
        <v>50.170000000000016</v>
      </c>
    </row>
    <row r="345" spans="1:13" ht="14.4" customHeight="1" x14ac:dyDescent="0.3">
      <c r="A345" s="747" t="s">
        <v>601</v>
      </c>
      <c r="B345" s="748" t="s">
        <v>2572</v>
      </c>
      <c r="C345" s="748" t="s">
        <v>2573</v>
      </c>
      <c r="D345" s="748" t="s">
        <v>2574</v>
      </c>
      <c r="E345" s="748" t="s">
        <v>2575</v>
      </c>
      <c r="F345" s="752"/>
      <c r="G345" s="752"/>
      <c r="H345" s="766">
        <v>0</v>
      </c>
      <c r="I345" s="752">
        <v>1</v>
      </c>
      <c r="J345" s="752">
        <v>680.26</v>
      </c>
      <c r="K345" s="766">
        <v>1</v>
      </c>
      <c r="L345" s="752">
        <v>1</v>
      </c>
      <c r="M345" s="753">
        <v>680.26</v>
      </c>
    </row>
    <row r="346" spans="1:13" ht="14.4" customHeight="1" x14ac:dyDescent="0.3">
      <c r="A346" s="747" t="s">
        <v>601</v>
      </c>
      <c r="B346" s="748" t="s">
        <v>2458</v>
      </c>
      <c r="C346" s="748" t="s">
        <v>2576</v>
      </c>
      <c r="D346" s="748" t="s">
        <v>1532</v>
      </c>
      <c r="E346" s="748" t="s">
        <v>2461</v>
      </c>
      <c r="F346" s="752"/>
      <c r="G346" s="752"/>
      <c r="H346" s="766">
        <v>0</v>
      </c>
      <c r="I346" s="752">
        <v>8</v>
      </c>
      <c r="J346" s="752">
        <v>271.99999999999994</v>
      </c>
      <c r="K346" s="766">
        <v>1</v>
      </c>
      <c r="L346" s="752">
        <v>8</v>
      </c>
      <c r="M346" s="753">
        <v>271.99999999999994</v>
      </c>
    </row>
    <row r="347" spans="1:13" ht="14.4" customHeight="1" x14ac:dyDescent="0.3">
      <c r="A347" s="747" t="s">
        <v>601</v>
      </c>
      <c r="B347" s="748" t="s">
        <v>2458</v>
      </c>
      <c r="C347" s="748" t="s">
        <v>2462</v>
      </c>
      <c r="D347" s="748" t="s">
        <v>1173</v>
      </c>
      <c r="E347" s="748" t="s">
        <v>2461</v>
      </c>
      <c r="F347" s="752">
        <v>27</v>
      </c>
      <c r="G347" s="752">
        <v>1268.0000000000002</v>
      </c>
      <c r="H347" s="766">
        <v>1</v>
      </c>
      <c r="I347" s="752"/>
      <c r="J347" s="752"/>
      <c r="K347" s="766">
        <v>0</v>
      </c>
      <c r="L347" s="752">
        <v>27</v>
      </c>
      <c r="M347" s="753">
        <v>1268.0000000000002</v>
      </c>
    </row>
    <row r="348" spans="1:13" ht="14.4" customHeight="1" x14ac:dyDescent="0.3">
      <c r="A348" s="747" t="s">
        <v>601</v>
      </c>
      <c r="B348" s="748" t="s">
        <v>2285</v>
      </c>
      <c r="C348" s="748" t="s">
        <v>2286</v>
      </c>
      <c r="D348" s="748" t="s">
        <v>1024</v>
      </c>
      <c r="E348" s="748" t="s">
        <v>2287</v>
      </c>
      <c r="F348" s="752"/>
      <c r="G348" s="752"/>
      <c r="H348" s="766">
        <v>0</v>
      </c>
      <c r="I348" s="752">
        <v>1</v>
      </c>
      <c r="J348" s="752">
        <v>29.870000000000008</v>
      </c>
      <c r="K348" s="766">
        <v>1</v>
      </c>
      <c r="L348" s="752">
        <v>1</v>
      </c>
      <c r="M348" s="753">
        <v>29.870000000000008</v>
      </c>
    </row>
    <row r="349" spans="1:13" ht="14.4" customHeight="1" x14ac:dyDescent="0.3">
      <c r="A349" s="747" t="s">
        <v>601</v>
      </c>
      <c r="B349" s="748" t="s">
        <v>2463</v>
      </c>
      <c r="C349" s="748" t="s">
        <v>2464</v>
      </c>
      <c r="D349" s="748" t="s">
        <v>2465</v>
      </c>
      <c r="E349" s="748" t="s">
        <v>2466</v>
      </c>
      <c r="F349" s="752"/>
      <c r="G349" s="752"/>
      <c r="H349" s="766">
        <v>0</v>
      </c>
      <c r="I349" s="752">
        <v>2</v>
      </c>
      <c r="J349" s="752">
        <v>86.660000000000053</v>
      </c>
      <c r="K349" s="766">
        <v>1</v>
      </c>
      <c r="L349" s="752">
        <v>2</v>
      </c>
      <c r="M349" s="753">
        <v>86.660000000000053</v>
      </c>
    </row>
    <row r="350" spans="1:13" ht="14.4" customHeight="1" x14ac:dyDescent="0.3">
      <c r="A350" s="747" t="s">
        <v>601</v>
      </c>
      <c r="B350" s="748" t="s">
        <v>2577</v>
      </c>
      <c r="C350" s="748" t="s">
        <v>2578</v>
      </c>
      <c r="D350" s="748" t="s">
        <v>2579</v>
      </c>
      <c r="E350" s="748" t="s">
        <v>2093</v>
      </c>
      <c r="F350" s="752"/>
      <c r="G350" s="752"/>
      <c r="H350" s="766">
        <v>0</v>
      </c>
      <c r="I350" s="752">
        <v>2</v>
      </c>
      <c r="J350" s="752">
        <v>95.6</v>
      </c>
      <c r="K350" s="766">
        <v>1</v>
      </c>
      <c r="L350" s="752">
        <v>2</v>
      </c>
      <c r="M350" s="753">
        <v>95.6</v>
      </c>
    </row>
    <row r="351" spans="1:13" ht="14.4" customHeight="1" x14ac:dyDescent="0.3">
      <c r="A351" s="747" t="s">
        <v>601</v>
      </c>
      <c r="B351" s="748" t="s">
        <v>2291</v>
      </c>
      <c r="C351" s="748" t="s">
        <v>2469</v>
      </c>
      <c r="D351" s="748" t="s">
        <v>1454</v>
      </c>
      <c r="E351" s="748" t="s">
        <v>1046</v>
      </c>
      <c r="F351" s="752"/>
      <c r="G351" s="752"/>
      <c r="H351" s="766">
        <v>0</v>
      </c>
      <c r="I351" s="752">
        <v>12</v>
      </c>
      <c r="J351" s="752">
        <v>1686.9829002550023</v>
      </c>
      <c r="K351" s="766">
        <v>1</v>
      </c>
      <c r="L351" s="752">
        <v>12</v>
      </c>
      <c r="M351" s="753">
        <v>1686.9829002550023</v>
      </c>
    </row>
    <row r="352" spans="1:13" ht="14.4" customHeight="1" x14ac:dyDescent="0.3">
      <c r="A352" s="747" t="s">
        <v>601</v>
      </c>
      <c r="B352" s="748" t="s">
        <v>2291</v>
      </c>
      <c r="C352" s="748" t="s">
        <v>2470</v>
      </c>
      <c r="D352" s="748" t="s">
        <v>1455</v>
      </c>
      <c r="E352" s="748" t="s">
        <v>1046</v>
      </c>
      <c r="F352" s="752"/>
      <c r="G352" s="752"/>
      <c r="H352" s="766">
        <v>0</v>
      </c>
      <c r="I352" s="752">
        <v>12</v>
      </c>
      <c r="J352" s="752">
        <v>1701.161244925288</v>
      </c>
      <c r="K352" s="766">
        <v>1</v>
      </c>
      <c r="L352" s="752">
        <v>12</v>
      </c>
      <c r="M352" s="753">
        <v>1701.161244925288</v>
      </c>
    </row>
    <row r="353" spans="1:13" ht="14.4" customHeight="1" x14ac:dyDescent="0.3">
      <c r="A353" s="747" t="s">
        <v>601</v>
      </c>
      <c r="B353" s="748" t="s">
        <v>2291</v>
      </c>
      <c r="C353" s="748" t="s">
        <v>2580</v>
      </c>
      <c r="D353" s="748" t="s">
        <v>1696</v>
      </c>
      <c r="E353" s="748" t="s">
        <v>1697</v>
      </c>
      <c r="F353" s="752">
        <v>1</v>
      </c>
      <c r="G353" s="752">
        <v>804.37</v>
      </c>
      <c r="H353" s="766">
        <v>1</v>
      </c>
      <c r="I353" s="752"/>
      <c r="J353" s="752"/>
      <c r="K353" s="766">
        <v>0</v>
      </c>
      <c r="L353" s="752">
        <v>1</v>
      </c>
      <c r="M353" s="753">
        <v>804.37</v>
      </c>
    </row>
    <row r="354" spans="1:13" ht="14.4" customHeight="1" x14ac:dyDescent="0.3">
      <c r="A354" s="747" t="s">
        <v>601</v>
      </c>
      <c r="B354" s="748" t="s">
        <v>2291</v>
      </c>
      <c r="C354" s="748" t="s">
        <v>2581</v>
      </c>
      <c r="D354" s="748" t="s">
        <v>1693</v>
      </c>
      <c r="E354" s="748" t="s">
        <v>1046</v>
      </c>
      <c r="F354" s="752"/>
      <c r="G354" s="752"/>
      <c r="H354" s="766">
        <v>0</v>
      </c>
      <c r="I354" s="752">
        <v>1</v>
      </c>
      <c r="J354" s="752">
        <v>164.73000000000002</v>
      </c>
      <c r="K354" s="766">
        <v>1</v>
      </c>
      <c r="L354" s="752">
        <v>1</v>
      </c>
      <c r="M354" s="753">
        <v>164.73000000000002</v>
      </c>
    </row>
    <row r="355" spans="1:13" ht="14.4" customHeight="1" x14ac:dyDescent="0.3">
      <c r="A355" s="747" t="s">
        <v>601</v>
      </c>
      <c r="B355" s="748" t="s">
        <v>2291</v>
      </c>
      <c r="C355" s="748" t="s">
        <v>2582</v>
      </c>
      <c r="D355" s="748" t="s">
        <v>1695</v>
      </c>
      <c r="E355" s="748" t="s">
        <v>1046</v>
      </c>
      <c r="F355" s="752"/>
      <c r="G355" s="752"/>
      <c r="H355" s="766">
        <v>0</v>
      </c>
      <c r="I355" s="752">
        <v>2</v>
      </c>
      <c r="J355" s="752">
        <v>329.45999999999992</v>
      </c>
      <c r="K355" s="766">
        <v>1</v>
      </c>
      <c r="L355" s="752">
        <v>2</v>
      </c>
      <c r="M355" s="753">
        <v>329.45999999999992</v>
      </c>
    </row>
    <row r="356" spans="1:13" ht="14.4" customHeight="1" x14ac:dyDescent="0.3">
      <c r="A356" s="747" t="s">
        <v>601</v>
      </c>
      <c r="B356" s="748" t="s">
        <v>2291</v>
      </c>
      <c r="C356" s="748" t="s">
        <v>2471</v>
      </c>
      <c r="D356" s="748" t="s">
        <v>1465</v>
      </c>
      <c r="E356" s="748" t="s">
        <v>2472</v>
      </c>
      <c r="F356" s="752"/>
      <c r="G356" s="752"/>
      <c r="H356" s="766">
        <v>0</v>
      </c>
      <c r="I356" s="752">
        <v>2</v>
      </c>
      <c r="J356" s="752">
        <v>395.0899999999998</v>
      </c>
      <c r="K356" s="766">
        <v>1</v>
      </c>
      <c r="L356" s="752">
        <v>2</v>
      </c>
      <c r="M356" s="753">
        <v>395.0899999999998</v>
      </c>
    </row>
    <row r="357" spans="1:13" ht="14.4" customHeight="1" x14ac:dyDescent="0.3">
      <c r="A357" s="747" t="s">
        <v>601</v>
      </c>
      <c r="B357" s="748" t="s">
        <v>2291</v>
      </c>
      <c r="C357" s="748" t="s">
        <v>2473</v>
      </c>
      <c r="D357" s="748" t="s">
        <v>1453</v>
      </c>
      <c r="E357" s="748" t="s">
        <v>1048</v>
      </c>
      <c r="F357" s="752"/>
      <c r="G357" s="752"/>
      <c r="H357" s="766">
        <v>0</v>
      </c>
      <c r="I357" s="752">
        <v>9</v>
      </c>
      <c r="J357" s="752">
        <v>368.28000000000003</v>
      </c>
      <c r="K357" s="766">
        <v>1</v>
      </c>
      <c r="L357" s="752">
        <v>9</v>
      </c>
      <c r="M357" s="753">
        <v>368.28000000000003</v>
      </c>
    </row>
    <row r="358" spans="1:13" ht="14.4" customHeight="1" x14ac:dyDescent="0.3">
      <c r="A358" s="747" t="s">
        <v>601</v>
      </c>
      <c r="B358" s="748" t="s">
        <v>2291</v>
      </c>
      <c r="C358" s="748" t="s">
        <v>2292</v>
      </c>
      <c r="D358" s="748" t="s">
        <v>1047</v>
      </c>
      <c r="E358" s="748" t="s">
        <v>1048</v>
      </c>
      <c r="F358" s="752"/>
      <c r="G358" s="752"/>
      <c r="H358" s="766">
        <v>0</v>
      </c>
      <c r="I358" s="752">
        <v>24</v>
      </c>
      <c r="J358" s="752">
        <v>982.08</v>
      </c>
      <c r="K358" s="766">
        <v>1</v>
      </c>
      <c r="L358" s="752">
        <v>24</v>
      </c>
      <c r="M358" s="753">
        <v>982.08</v>
      </c>
    </row>
    <row r="359" spans="1:13" ht="14.4" customHeight="1" x14ac:dyDescent="0.3">
      <c r="A359" s="747" t="s">
        <v>601</v>
      </c>
      <c r="B359" s="748" t="s">
        <v>2291</v>
      </c>
      <c r="C359" s="748" t="s">
        <v>2583</v>
      </c>
      <c r="D359" s="748" t="s">
        <v>1691</v>
      </c>
      <c r="E359" s="748" t="s">
        <v>1048</v>
      </c>
      <c r="F359" s="752"/>
      <c r="G359" s="752"/>
      <c r="H359" s="766">
        <v>0</v>
      </c>
      <c r="I359" s="752">
        <v>16</v>
      </c>
      <c r="J359" s="752">
        <v>658.88000000000011</v>
      </c>
      <c r="K359" s="766">
        <v>1</v>
      </c>
      <c r="L359" s="752">
        <v>16</v>
      </c>
      <c r="M359" s="753">
        <v>658.88000000000011</v>
      </c>
    </row>
    <row r="360" spans="1:13" ht="14.4" customHeight="1" x14ac:dyDescent="0.3">
      <c r="A360" s="747" t="s">
        <v>601</v>
      </c>
      <c r="B360" s="748" t="s">
        <v>2291</v>
      </c>
      <c r="C360" s="748" t="s">
        <v>2584</v>
      </c>
      <c r="D360" s="748" t="s">
        <v>1693</v>
      </c>
      <c r="E360" s="748" t="s">
        <v>1048</v>
      </c>
      <c r="F360" s="752"/>
      <c r="G360" s="752"/>
      <c r="H360" s="766">
        <v>0</v>
      </c>
      <c r="I360" s="752">
        <v>4</v>
      </c>
      <c r="J360" s="752">
        <v>164.72000000000003</v>
      </c>
      <c r="K360" s="766">
        <v>1</v>
      </c>
      <c r="L360" s="752">
        <v>4</v>
      </c>
      <c r="M360" s="753">
        <v>164.72000000000003</v>
      </c>
    </row>
    <row r="361" spans="1:13" ht="14.4" customHeight="1" x14ac:dyDescent="0.3">
      <c r="A361" s="747" t="s">
        <v>601</v>
      </c>
      <c r="B361" s="748" t="s">
        <v>2291</v>
      </c>
      <c r="C361" s="748" t="s">
        <v>2294</v>
      </c>
      <c r="D361" s="748" t="s">
        <v>1056</v>
      </c>
      <c r="E361" s="748" t="s">
        <v>1051</v>
      </c>
      <c r="F361" s="752"/>
      <c r="G361" s="752"/>
      <c r="H361" s="766">
        <v>0</v>
      </c>
      <c r="I361" s="752">
        <v>2</v>
      </c>
      <c r="J361" s="752">
        <v>271.19999999999987</v>
      </c>
      <c r="K361" s="766">
        <v>1</v>
      </c>
      <c r="L361" s="752">
        <v>2</v>
      </c>
      <c r="M361" s="753">
        <v>271.19999999999987</v>
      </c>
    </row>
    <row r="362" spans="1:13" ht="14.4" customHeight="1" x14ac:dyDescent="0.3">
      <c r="A362" s="747" t="s">
        <v>601</v>
      </c>
      <c r="B362" s="748" t="s">
        <v>2291</v>
      </c>
      <c r="C362" s="748" t="s">
        <v>2295</v>
      </c>
      <c r="D362" s="748" t="s">
        <v>1054</v>
      </c>
      <c r="E362" s="748" t="s">
        <v>1051</v>
      </c>
      <c r="F362" s="752"/>
      <c r="G362" s="752"/>
      <c r="H362" s="766">
        <v>0</v>
      </c>
      <c r="I362" s="752">
        <v>2</v>
      </c>
      <c r="J362" s="752">
        <v>271.2</v>
      </c>
      <c r="K362" s="766">
        <v>1</v>
      </c>
      <c r="L362" s="752">
        <v>2</v>
      </c>
      <c r="M362" s="753">
        <v>271.2</v>
      </c>
    </row>
    <row r="363" spans="1:13" ht="14.4" customHeight="1" x14ac:dyDescent="0.3">
      <c r="A363" s="747" t="s">
        <v>601</v>
      </c>
      <c r="B363" s="748" t="s">
        <v>2291</v>
      </c>
      <c r="C363" s="748" t="s">
        <v>2296</v>
      </c>
      <c r="D363" s="748" t="s">
        <v>1064</v>
      </c>
      <c r="E363" s="748" t="s">
        <v>1065</v>
      </c>
      <c r="F363" s="752"/>
      <c r="G363" s="752"/>
      <c r="H363" s="766">
        <v>0</v>
      </c>
      <c r="I363" s="752">
        <v>10</v>
      </c>
      <c r="J363" s="752">
        <v>543.79999999999995</v>
      </c>
      <c r="K363" s="766">
        <v>1</v>
      </c>
      <c r="L363" s="752">
        <v>10</v>
      </c>
      <c r="M363" s="753">
        <v>543.79999999999995</v>
      </c>
    </row>
    <row r="364" spans="1:13" ht="14.4" customHeight="1" x14ac:dyDescent="0.3">
      <c r="A364" s="747" t="s">
        <v>601</v>
      </c>
      <c r="B364" s="748" t="s">
        <v>2291</v>
      </c>
      <c r="C364" s="748" t="s">
        <v>2297</v>
      </c>
      <c r="D364" s="748" t="s">
        <v>1069</v>
      </c>
      <c r="E364" s="748" t="s">
        <v>2298</v>
      </c>
      <c r="F364" s="752"/>
      <c r="G364" s="752"/>
      <c r="H364" s="766">
        <v>0</v>
      </c>
      <c r="I364" s="752">
        <v>6</v>
      </c>
      <c r="J364" s="752">
        <v>938.94</v>
      </c>
      <c r="K364" s="766">
        <v>1</v>
      </c>
      <c r="L364" s="752">
        <v>6</v>
      </c>
      <c r="M364" s="753">
        <v>938.94</v>
      </c>
    </row>
    <row r="365" spans="1:13" ht="14.4" customHeight="1" x14ac:dyDescent="0.3">
      <c r="A365" s="747" t="s">
        <v>601</v>
      </c>
      <c r="B365" s="748" t="s">
        <v>2291</v>
      </c>
      <c r="C365" s="748" t="s">
        <v>2299</v>
      </c>
      <c r="D365" s="748" t="s">
        <v>1067</v>
      </c>
      <c r="E365" s="748" t="s">
        <v>1068</v>
      </c>
      <c r="F365" s="752"/>
      <c r="G365" s="752"/>
      <c r="H365" s="766">
        <v>0</v>
      </c>
      <c r="I365" s="752">
        <v>16</v>
      </c>
      <c r="J365" s="752">
        <v>4403.01</v>
      </c>
      <c r="K365" s="766">
        <v>1</v>
      </c>
      <c r="L365" s="752">
        <v>16</v>
      </c>
      <c r="M365" s="753">
        <v>4403.01</v>
      </c>
    </row>
    <row r="366" spans="1:13" ht="14.4" customHeight="1" x14ac:dyDescent="0.3">
      <c r="A366" s="747" t="s">
        <v>601</v>
      </c>
      <c r="B366" s="748" t="s">
        <v>2291</v>
      </c>
      <c r="C366" s="748" t="s">
        <v>2300</v>
      </c>
      <c r="D366" s="748" t="s">
        <v>1052</v>
      </c>
      <c r="E366" s="748" t="s">
        <v>1051</v>
      </c>
      <c r="F366" s="752"/>
      <c r="G366" s="752"/>
      <c r="H366" s="766">
        <v>0</v>
      </c>
      <c r="I366" s="752">
        <v>1</v>
      </c>
      <c r="J366" s="752">
        <v>148.96001067300017</v>
      </c>
      <c r="K366" s="766">
        <v>1</v>
      </c>
      <c r="L366" s="752">
        <v>1</v>
      </c>
      <c r="M366" s="753">
        <v>148.96001067300017</v>
      </c>
    </row>
    <row r="367" spans="1:13" ht="14.4" customHeight="1" x14ac:dyDescent="0.3">
      <c r="A367" s="747" t="s">
        <v>601</v>
      </c>
      <c r="B367" s="748" t="s">
        <v>2291</v>
      </c>
      <c r="C367" s="748" t="s">
        <v>2301</v>
      </c>
      <c r="D367" s="748" t="s">
        <v>1061</v>
      </c>
      <c r="E367" s="748" t="s">
        <v>2302</v>
      </c>
      <c r="F367" s="752"/>
      <c r="G367" s="752"/>
      <c r="H367" s="766">
        <v>0</v>
      </c>
      <c r="I367" s="752">
        <v>2</v>
      </c>
      <c r="J367" s="752">
        <v>223.9</v>
      </c>
      <c r="K367" s="766">
        <v>1</v>
      </c>
      <c r="L367" s="752">
        <v>2</v>
      </c>
      <c r="M367" s="753">
        <v>223.9</v>
      </c>
    </row>
    <row r="368" spans="1:13" ht="14.4" customHeight="1" x14ac:dyDescent="0.3">
      <c r="A368" s="747" t="s">
        <v>601</v>
      </c>
      <c r="B368" s="748" t="s">
        <v>2291</v>
      </c>
      <c r="C368" s="748" t="s">
        <v>2303</v>
      </c>
      <c r="D368" s="748" t="s">
        <v>1057</v>
      </c>
      <c r="E368" s="748" t="s">
        <v>2302</v>
      </c>
      <c r="F368" s="752"/>
      <c r="G368" s="752"/>
      <c r="H368" s="766">
        <v>0</v>
      </c>
      <c r="I368" s="752">
        <v>6</v>
      </c>
      <c r="J368" s="752">
        <v>671.7</v>
      </c>
      <c r="K368" s="766">
        <v>1</v>
      </c>
      <c r="L368" s="752">
        <v>6</v>
      </c>
      <c r="M368" s="753">
        <v>671.7</v>
      </c>
    </row>
    <row r="369" spans="1:13" ht="14.4" customHeight="1" x14ac:dyDescent="0.3">
      <c r="A369" s="747" t="s">
        <v>601</v>
      </c>
      <c r="B369" s="748" t="s">
        <v>2291</v>
      </c>
      <c r="C369" s="748" t="s">
        <v>2304</v>
      </c>
      <c r="D369" s="748" t="s">
        <v>2305</v>
      </c>
      <c r="E369" s="748" t="s">
        <v>2302</v>
      </c>
      <c r="F369" s="752"/>
      <c r="G369" s="752"/>
      <c r="H369" s="766">
        <v>0</v>
      </c>
      <c r="I369" s="752">
        <v>1</v>
      </c>
      <c r="J369" s="752">
        <v>111.95000000000003</v>
      </c>
      <c r="K369" s="766">
        <v>1</v>
      </c>
      <c r="L369" s="752">
        <v>1</v>
      </c>
      <c r="M369" s="753">
        <v>111.95000000000003</v>
      </c>
    </row>
    <row r="370" spans="1:13" ht="14.4" customHeight="1" x14ac:dyDescent="0.3">
      <c r="A370" s="747" t="s">
        <v>601</v>
      </c>
      <c r="B370" s="748" t="s">
        <v>2291</v>
      </c>
      <c r="C370" s="748" t="s">
        <v>2306</v>
      </c>
      <c r="D370" s="748" t="s">
        <v>1045</v>
      </c>
      <c r="E370" s="748" t="s">
        <v>1046</v>
      </c>
      <c r="F370" s="752"/>
      <c r="G370" s="752"/>
      <c r="H370" s="766">
        <v>0</v>
      </c>
      <c r="I370" s="752">
        <v>12</v>
      </c>
      <c r="J370" s="752">
        <v>1964.04</v>
      </c>
      <c r="K370" s="766">
        <v>1</v>
      </c>
      <c r="L370" s="752">
        <v>12</v>
      </c>
      <c r="M370" s="753">
        <v>1964.04</v>
      </c>
    </row>
    <row r="371" spans="1:13" ht="14.4" customHeight="1" x14ac:dyDescent="0.3">
      <c r="A371" s="747" t="s">
        <v>601</v>
      </c>
      <c r="B371" s="748" t="s">
        <v>2291</v>
      </c>
      <c r="C371" s="748" t="s">
        <v>2480</v>
      </c>
      <c r="D371" s="748" t="s">
        <v>1460</v>
      </c>
      <c r="E371" s="748" t="s">
        <v>1046</v>
      </c>
      <c r="F371" s="752"/>
      <c r="G371" s="752"/>
      <c r="H371" s="766">
        <v>0</v>
      </c>
      <c r="I371" s="752">
        <v>2</v>
      </c>
      <c r="J371" s="752">
        <v>245.37999999999997</v>
      </c>
      <c r="K371" s="766">
        <v>1</v>
      </c>
      <c r="L371" s="752">
        <v>2</v>
      </c>
      <c r="M371" s="753">
        <v>245.37999999999997</v>
      </c>
    </row>
    <row r="372" spans="1:13" ht="14.4" customHeight="1" x14ac:dyDescent="0.3">
      <c r="A372" s="747" t="s">
        <v>601</v>
      </c>
      <c r="B372" s="748" t="s">
        <v>2291</v>
      </c>
      <c r="C372" s="748" t="s">
        <v>2585</v>
      </c>
      <c r="D372" s="748" t="s">
        <v>2586</v>
      </c>
      <c r="E372" s="748" t="s">
        <v>1699</v>
      </c>
      <c r="F372" s="752"/>
      <c r="G372" s="752"/>
      <c r="H372" s="766">
        <v>0</v>
      </c>
      <c r="I372" s="752">
        <v>19</v>
      </c>
      <c r="J372" s="752">
        <v>3405.9399999999996</v>
      </c>
      <c r="K372" s="766">
        <v>1</v>
      </c>
      <c r="L372" s="752">
        <v>19</v>
      </c>
      <c r="M372" s="753">
        <v>3405.9399999999996</v>
      </c>
    </row>
    <row r="373" spans="1:13" ht="14.4" customHeight="1" x14ac:dyDescent="0.3">
      <c r="A373" s="747" t="s">
        <v>601</v>
      </c>
      <c r="B373" s="748" t="s">
        <v>2291</v>
      </c>
      <c r="C373" s="748" t="s">
        <v>2587</v>
      </c>
      <c r="D373" s="748" t="s">
        <v>1702</v>
      </c>
      <c r="E373" s="748" t="s">
        <v>1046</v>
      </c>
      <c r="F373" s="752"/>
      <c r="G373" s="752"/>
      <c r="H373" s="766">
        <v>0</v>
      </c>
      <c r="I373" s="752">
        <v>19</v>
      </c>
      <c r="J373" s="752">
        <v>2469.4301064267092</v>
      </c>
      <c r="K373" s="766">
        <v>1</v>
      </c>
      <c r="L373" s="752">
        <v>19</v>
      </c>
      <c r="M373" s="753">
        <v>2469.4301064267092</v>
      </c>
    </row>
    <row r="374" spans="1:13" ht="14.4" customHeight="1" x14ac:dyDescent="0.3">
      <c r="A374" s="747" t="s">
        <v>601</v>
      </c>
      <c r="B374" s="748" t="s">
        <v>2291</v>
      </c>
      <c r="C374" s="748" t="s">
        <v>2588</v>
      </c>
      <c r="D374" s="748" t="s">
        <v>1701</v>
      </c>
      <c r="E374" s="748" t="s">
        <v>1046</v>
      </c>
      <c r="F374" s="752"/>
      <c r="G374" s="752"/>
      <c r="H374" s="766">
        <v>0</v>
      </c>
      <c r="I374" s="752">
        <v>3</v>
      </c>
      <c r="J374" s="752">
        <v>389.91</v>
      </c>
      <c r="K374" s="766">
        <v>1</v>
      </c>
      <c r="L374" s="752">
        <v>3</v>
      </c>
      <c r="M374" s="753">
        <v>389.91</v>
      </c>
    </row>
    <row r="375" spans="1:13" ht="14.4" customHeight="1" x14ac:dyDescent="0.3">
      <c r="A375" s="747" t="s">
        <v>601</v>
      </c>
      <c r="B375" s="748" t="s">
        <v>2291</v>
      </c>
      <c r="C375" s="748" t="s">
        <v>2307</v>
      </c>
      <c r="D375" s="748" t="s">
        <v>1062</v>
      </c>
      <c r="E375" s="748" t="s">
        <v>1046</v>
      </c>
      <c r="F375" s="752"/>
      <c r="G375" s="752"/>
      <c r="H375" s="766">
        <v>0</v>
      </c>
      <c r="I375" s="752">
        <v>7</v>
      </c>
      <c r="J375" s="752">
        <v>909.79</v>
      </c>
      <c r="K375" s="766">
        <v>1</v>
      </c>
      <c r="L375" s="752">
        <v>7</v>
      </c>
      <c r="M375" s="753">
        <v>909.79</v>
      </c>
    </row>
    <row r="376" spans="1:13" ht="14.4" customHeight="1" x14ac:dyDescent="0.3">
      <c r="A376" s="747" t="s">
        <v>601</v>
      </c>
      <c r="B376" s="748" t="s">
        <v>2291</v>
      </c>
      <c r="C376" s="748" t="s">
        <v>2589</v>
      </c>
      <c r="D376" s="748" t="s">
        <v>2590</v>
      </c>
      <c r="E376" s="748" t="s">
        <v>1051</v>
      </c>
      <c r="F376" s="752"/>
      <c r="G376" s="752"/>
      <c r="H376" s="766">
        <v>0</v>
      </c>
      <c r="I376" s="752">
        <v>1</v>
      </c>
      <c r="J376" s="752">
        <v>148.96000000000004</v>
      </c>
      <c r="K376" s="766">
        <v>1</v>
      </c>
      <c r="L376" s="752">
        <v>1</v>
      </c>
      <c r="M376" s="753">
        <v>148.96000000000004</v>
      </c>
    </row>
    <row r="377" spans="1:13" ht="14.4" customHeight="1" x14ac:dyDescent="0.3">
      <c r="A377" s="747" t="s">
        <v>604</v>
      </c>
      <c r="B377" s="748" t="s">
        <v>2015</v>
      </c>
      <c r="C377" s="748" t="s">
        <v>2591</v>
      </c>
      <c r="D377" s="748" t="s">
        <v>2019</v>
      </c>
      <c r="E377" s="748" t="s">
        <v>2592</v>
      </c>
      <c r="F377" s="752"/>
      <c r="G377" s="752"/>
      <c r="H377" s="766">
        <v>0</v>
      </c>
      <c r="I377" s="752">
        <v>3</v>
      </c>
      <c r="J377" s="752">
        <v>36.630000000000024</v>
      </c>
      <c r="K377" s="766">
        <v>1</v>
      </c>
      <c r="L377" s="752">
        <v>3</v>
      </c>
      <c r="M377" s="753">
        <v>36.630000000000024</v>
      </c>
    </row>
    <row r="378" spans="1:13" ht="14.4" customHeight="1" x14ac:dyDescent="0.3">
      <c r="A378" s="747" t="s">
        <v>604</v>
      </c>
      <c r="B378" s="748" t="s">
        <v>2111</v>
      </c>
      <c r="C378" s="748" t="s">
        <v>2112</v>
      </c>
      <c r="D378" s="748" t="s">
        <v>929</v>
      </c>
      <c r="E378" s="748" t="s">
        <v>2093</v>
      </c>
      <c r="F378" s="752"/>
      <c r="G378" s="752"/>
      <c r="H378" s="766">
        <v>0</v>
      </c>
      <c r="I378" s="752">
        <v>1</v>
      </c>
      <c r="J378" s="752">
        <v>86.680000000000021</v>
      </c>
      <c r="K378" s="766">
        <v>1</v>
      </c>
      <c r="L378" s="752">
        <v>1</v>
      </c>
      <c r="M378" s="753">
        <v>86.680000000000021</v>
      </c>
    </row>
    <row r="379" spans="1:13" ht="14.4" customHeight="1" x14ac:dyDescent="0.3">
      <c r="A379" s="747" t="s">
        <v>604</v>
      </c>
      <c r="B379" s="748" t="s">
        <v>2246</v>
      </c>
      <c r="C379" s="748" t="s">
        <v>2250</v>
      </c>
      <c r="D379" s="748" t="s">
        <v>2251</v>
      </c>
      <c r="E379" s="748" t="s">
        <v>2252</v>
      </c>
      <c r="F379" s="752"/>
      <c r="G379" s="752"/>
      <c r="H379" s="766">
        <v>0</v>
      </c>
      <c r="I379" s="752">
        <v>1</v>
      </c>
      <c r="J379" s="752">
        <v>50.640000000000022</v>
      </c>
      <c r="K379" s="766">
        <v>1</v>
      </c>
      <c r="L379" s="752">
        <v>1</v>
      </c>
      <c r="M379" s="753">
        <v>50.640000000000022</v>
      </c>
    </row>
    <row r="380" spans="1:13" ht="14.4" customHeight="1" x14ac:dyDescent="0.3">
      <c r="A380" s="747" t="s">
        <v>604</v>
      </c>
      <c r="B380" s="748" t="s">
        <v>2246</v>
      </c>
      <c r="C380" s="748" t="s">
        <v>2431</v>
      </c>
      <c r="D380" s="748" t="s">
        <v>2251</v>
      </c>
      <c r="E380" s="748" t="s">
        <v>2432</v>
      </c>
      <c r="F380" s="752"/>
      <c r="G380" s="752"/>
      <c r="H380" s="766">
        <v>0</v>
      </c>
      <c r="I380" s="752">
        <v>3</v>
      </c>
      <c r="J380" s="752">
        <v>151.92000000000002</v>
      </c>
      <c r="K380" s="766">
        <v>1</v>
      </c>
      <c r="L380" s="752">
        <v>3</v>
      </c>
      <c r="M380" s="753">
        <v>151.92000000000002</v>
      </c>
    </row>
    <row r="381" spans="1:13" ht="14.4" customHeight="1" x14ac:dyDescent="0.3">
      <c r="A381" s="747" t="s">
        <v>607</v>
      </c>
      <c r="B381" s="748" t="s">
        <v>2012</v>
      </c>
      <c r="C381" s="748" t="s">
        <v>2013</v>
      </c>
      <c r="D381" s="748" t="s">
        <v>933</v>
      </c>
      <c r="E381" s="748" t="s">
        <v>2014</v>
      </c>
      <c r="F381" s="752"/>
      <c r="G381" s="752"/>
      <c r="H381" s="766">
        <v>0</v>
      </c>
      <c r="I381" s="752">
        <v>379</v>
      </c>
      <c r="J381" s="752">
        <v>25414.130602297446</v>
      </c>
      <c r="K381" s="766">
        <v>1</v>
      </c>
      <c r="L381" s="752">
        <v>379</v>
      </c>
      <c r="M381" s="753">
        <v>25414.130602297446</v>
      </c>
    </row>
    <row r="382" spans="1:13" ht="14.4" customHeight="1" x14ac:dyDescent="0.3">
      <c r="A382" s="747" t="s">
        <v>607</v>
      </c>
      <c r="B382" s="748" t="s">
        <v>2015</v>
      </c>
      <c r="C382" s="748" t="s">
        <v>2016</v>
      </c>
      <c r="D382" s="748" t="s">
        <v>706</v>
      </c>
      <c r="E382" s="748" t="s">
        <v>2017</v>
      </c>
      <c r="F382" s="752"/>
      <c r="G382" s="752"/>
      <c r="H382" s="766">
        <v>0</v>
      </c>
      <c r="I382" s="752">
        <v>1806</v>
      </c>
      <c r="J382" s="752">
        <v>104226.43</v>
      </c>
      <c r="K382" s="766">
        <v>1</v>
      </c>
      <c r="L382" s="752">
        <v>1806</v>
      </c>
      <c r="M382" s="753">
        <v>104226.43</v>
      </c>
    </row>
    <row r="383" spans="1:13" ht="14.4" customHeight="1" x14ac:dyDescent="0.3">
      <c r="A383" s="747" t="s">
        <v>607</v>
      </c>
      <c r="B383" s="748" t="s">
        <v>2021</v>
      </c>
      <c r="C383" s="748" t="s">
        <v>2314</v>
      </c>
      <c r="D383" s="748" t="s">
        <v>2023</v>
      </c>
      <c r="E383" s="748" t="s">
        <v>2315</v>
      </c>
      <c r="F383" s="752"/>
      <c r="G383" s="752"/>
      <c r="H383" s="766">
        <v>0</v>
      </c>
      <c r="I383" s="752">
        <v>1</v>
      </c>
      <c r="J383" s="752">
        <v>65.95</v>
      </c>
      <c r="K383" s="766">
        <v>1</v>
      </c>
      <c r="L383" s="752">
        <v>1</v>
      </c>
      <c r="M383" s="753">
        <v>65.95</v>
      </c>
    </row>
    <row r="384" spans="1:13" ht="14.4" customHeight="1" x14ac:dyDescent="0.3">
      <c r="A384" s="747" t="s">
        <v>607</v>
      </c>
      <c r="B384" s="748" t="s">
        <v>2316</v>
      </c>
      <c r="C384" s="748" t="s">
        <v>2593</v>
      </c>
      <c r="D384" s="748" t="s">
        <v>2594</v>
      </c>
      <c r="E384" s="748" t="s">
        <v>2595</v>
      </c>
      <c r="F384" s="752"/>
      <c r="G384" s="752"/>
      <c r="H384" s="766">
        <v>0</v>
      </c>
      <c r="I384" s="752">
        <v>15</v>
      </c>
      <c r="J384" s="752">
        <v>865.49941424887834</v>
      </c>
      <c r="K384" s="766">
        <v>1</v>
      </c>
      <c r="L384" s="752">
        <v>15</v>
      </c>
      <c r="M384" s="753">
        <v>865.49941424887834</v>
      </c>
    </row>
    <row r="385" spans="1:13" ht="14.4" customHeight="1" x14ac:dyDescent="0.3">
      <c r="A385" s="747" t="s">
        <v>607</v>
      </c>
      <c r="B385" s="748" t="s">
        <v>2025</v>
      </c>
      <c r="C385" s="748" t="s">
        <v>2320</v>
      </c>
      <c r="D385" s="748" t="s">
        <v>733</v>
      </c>
      <c r="E385" s="748" t="s">
        <v>2321</v>
      </c>
      <c r="F385" s="752"/>
      <c r="G385" s="752"/>
      <c r="H385" s="766">
        <v>0</v>
      </c>
      <c r="I385" s="752">
        <v>8</v>
      </c>
      <c r="J385" s="752">
        <v>398.38</v>
      </c>
      <c r="K385" s="766">
        <v>1</v>
      </c>
      <c r="L385" s="752">
        <v>8</v>
      </c>
      <c r="M385" s="753">
        <v>398.38</v>
      </c>
    </row>
    <row r="386" spans="1:13" ht="14.4" customHeight="1" x14ac:dyDescent="0.3">
      <c r="A386" s="747" t="s">
        <v>607</v>
      </c>
      <c r="B386" s="748" t="s">
        <v>2025</v>
      </c>
      <c r="C386" s="748" t="s">
        <v>2026</v>
      </c>
      <c r="D386" s="748" t="s">
        <v>733</v>
      </c>
      <c r="E386" s="748" t="s">
        <v>2027</v>
      </c>
      <c r="F386" s="752"/>
      <c r="G386" s="752"/>
      <c r="H386" s="766">
        <v>0</v>
      </c>
      <c r="I386" s="752">
        <v>1</v>
      </c>
      <c r="J386" s="752">
        <v>66.72999999999999</v>
      </c>
      <c r="K386" s="766">
        <v>1</v>
      </c>
      <c r="L386" s="752">
        <v>1</v>
      </c>
      <c r="M386" s="753">
        <v>66.72999999999999</v>
      </c>
    </row>
    <row r="387" spans="1:13" ht="14.4" customHeight="1" x14ac:dyDescent="0.3">
      <c r="A387" s="747" t="s">
        <v>607</v>
      </c>
      <c r="B387" s="748" t="s">
        <v>2025</v>
      </c>
      <c r="C387" s="748" t="s">
        <v>2028</v>
      </c>
      <c r="D387" s="748" t="s">
        <v>733</v>
      </c>
      <c r="E387" s="748" t="s">
        <v>2027</v>
      </c>
      <c r="F387" s="752"/>
      <c r="G387" s="752"/>
      <c r="H387" s="766">
        <v>0</v>
      </c>
      <c r="I387" s="752">
        <v>1</v>
      </c>
      <c r="J387" s="752">
        <v>66.730000000000018</v>
      </c>
      <c r="K387" s="766">
        <v>1</v>
      </c>
      <c r="L387" s="752">
        <v>1</v>
      </c>
      <c r="M387" s="753">
        <v>66.730000000000018</v>
      </c>
    </row>
    <row r="388" spans="1:13" ht="14.4" customHeight="1" x14ac:dyDescent="0.3">
      <c r="A388" s="747" t="s">
        <v>607</v>
      </c>
      <c r="B388" s="748" t="s">
        <v>2029</v>
      </c>
      <c r="C388" s="748" t="s">
        <v>2030</v>
      </c>
      <c r="D388" s="748" t="s">
        <v>2031</v>
      </c>
      <c r="E388" s="748" t="s">
        <v>2032</v>
      </c>
      <c r="F388" s="752"/>
      <c r="G388" s="752"/>
      <c r="H388" s="766">
        <v>0</v>
      </c>
      <c r="I388" s="752">
        <v>27</v>
      </c>
      <c r="J388" s="752">
        <v>11012.371258079686</v>
      </c>
      <c r="K388" s="766">
        <v>1</v>
      </c>
      <c r="L388" s="752">
        <v>27</v>
      </c>
      <c r="M388" s="753">
        <v>11012.371258079686</v>
      </c>
    </row>
    <row r="389" spans="1:13" ht="14.4" customHeight="1" x14ac:dyDescent="0.3">
      <c r="A389" s="747" t="s">
        <v>607</v>
      </c>
      <c r="B389" s="748" t="s">
        <v>2487</v>
      </c>
      <c r="C389" s="748" t="s">
        <v>2488</v>
      </c>
      <c r="D389" s="748" t="s">
        <v>2489</v>
      </c>
      <c r="E389" s="748" t="s">
        <v>2490</v>
      </c>
      <c r="F389" s="752"/>
      <c r="G389" s="752"/>
      <c r="H389" s="766">
        <v>0</v>
      </c>
      <c r="I389" s="752">
        <v>1</v>
      </c>
      <c r="J389" s="752">
        <v>13.860000000000003</v>
      </c>
      <c r="K389" s="766">
        <v>1</v>
      </c>
      <c r="L389" s="752">
        <v>1</v>
      </c>
      <c r="M389" s="753">
        <v>13.860000000000003</v>
      </c>
    </row>
    <row r="390" spans="1:13" ht="14.4" customHeight="1" x14ac:dyDescent="0.3">
      <c r="A390" s="747" t="s">
        <v>607</v>
      </c>
      <c r="B390" s="748" t="s">
        <v>2033</v>
      </c>
      <c r="C390" s="748" t="s">
        <v>2034</v>
      </c>
      <c r="D390" s="748" t="s">
        <v>783</v>
      </c>
      <c r="E390" s="748" t="s">
        <v>2035</v>
      </c>
      <c r="F390" s="752"/>
      <c r="G390" s="752"/>
      <c r="H390" s="766">
        <v>0</v>
      </c>
      <c r="I390" s="752">
        <v>23</v>
      </c>
      <c r="J390" s="752">
        <v>75900</v>
      </c>
      <c r="K390" s="766">
        <v>1</v>
      </c>
      <c r="L390" s="752">
        <v>23</v>
      </c>
      <c r="M390" s="753">
        <v>75900</v>
      </c>
    </row>
    <row r="391" spans="1:13" ht="14.4" customHeight="1" x14ac:dyDescent="0.3">
      <c r="A391" s="747" t="s">
        <v>607</v>
      </c>
      <c r="B391" s="748" t="s">
        <v>2033</v>
      </c>
      <c r="C391" s="748" t="s">
        <v>2040</v>
      </c>
      <c r="D391" s="748" t="s">
        <v>785</v>
      </c>
      <c r="E391" s="748" t="s">
        <v>2041</v>
      </c>
      <c r="F391" s="752"/>
      <c r="G391" s="752"/>
      <c r="H391" s="766">
        <v>0</v>
      </c>
      <c r="I391" s="752">
        <v>6</v>
      </c>
      <c r="J391" s="752">
        <v>2453.6999999999998</v>
      </c>
      <c r="K391" s="766">
        <v>1</v>
      </c>
      <c r="L391" s="752">
        <v>6</v>
      </c>
      <c r="M391" s="753">
        <v>2453.6999999999998</v>
      </c>
    </row>
    <row r="392" spans="1:13" ht="14.4" customHeight="1" x14ac:dyDescent="0.3">
      <c r="A392" s="747" t="s">
        <v>607</v>
      </c>
      <c r="B392" s="748" t="s">
        <v>2044</v>
      </c>
      <c r="C392" s="748" t="s">
        <v>2596</v>
      </c>
      <c r="D392" s="748" t="s">
        <v>2597</v>
      </c>
      <c r="E392" s="748" t="s">
        <v>2047</v>
      </c>
      <c r="F392" s="752">
        <v>1</v>
      </c>
      <c r="G392" s="752">
        <v>119.2</v>
      </c>
      <c r="H392" s="766">
        <v>1</v>
      </c>
      <c r="I392" s="752"/>
      <c r="J392" s="752"/>
      <c r="K392" s="766">
        <v>0</v>
      </c>
      <c r="L392" s="752">
        <v>1</v>
      </c>
      <c r="M392" s="753">
        <v>119.2</v>
      </c>
    </row>
    <row r="393" spans="1:13" ht="14.4" customHeight="1" x14ac:dyDescent="0.3">
      <c r="A393" s="747" t="s">
        <v>607</v>
      </c>
      <c r="B393" s="748" t="s">
        <v>2048</v>
      </c>
      <c r="C393" s="748" t="s">
        <v>2598</v>
      </c>
      <c r="D393" s="748" t="s">
        <v>708</v>
      </c>
      <c r="E393" s="748" t="s">
        <v>2599</v>
      </c>
      <c r="F393" s="752"/>
      <c r="G393" s="752"/>
      <c r="H393" s="766">
        <v>0</v>
      </c>
      <c r="I393" s="752">
        <v>31</v>
      </c>
      <c r="J393" s="752">
        <v>3992.5099999999998</v>
      </c>
      <c r="K393" s="766">
        <v>1</v>
      </c>
      <c r="L393" s="752">
        <v>31</v>
      </c>
      <c r="M393" s="753">
        <v>3992.5099999999998</v>
      </c>
    </row>
    <row r="394" spans="1:13" ht="14.4" customHeight="1" x14ac:dyDescent="0.3">
      <c r="A394" s="747" t="s">
        <v>607</v>
      </c>
      <c r="B394" s="748" t="s">
        <v>2048</v>
      </c>
      <c r="C394" s="748" t="s">
        <v>2049</v>
      </c>
      <c r="D394" s="748" t="s">
        <v>708</v>
      </c>
      <c r="E394" s="748" t="s">
        <v>2050</v>
      </c>
      <c r="F394" s="752"/>
      <c r="G394" s="752"/>
      <c r="H394" s="766">
        <v>0</v>
      </c>
      <c r="I394" s="752">
        <v>4</v>
      </c>
      <c r="J394" s="752">
        <v>180.14000000000004</v>
      </c>
      <c r="K394" s="766">
        <v>1</v>
      </c>
      <c r="L394" s="752">
        <v>4</v>
      </c>
      <c r="M394" s="753">
        <v>180.14000000000004</v>
      </c>
    </row>
    <row r="395" spans="1:13" ht="14.4" customHeight="1" x14ac:dyDescent="0.3">
      <c r="A395" s="747" t="s">
        <v>607</v>
      </c>
      <c r="B395" s="748" t="s">
        <v>2053</v>
      </c>
      <c r="C395" s="748" t="s">
        <v>2600</v>
      </c>
      <c r="D395" s="748" t="s">
        <v>2601</v>
      </c>
      <c r="E395" s="748" t="s">
        <v>2602</v>
      </c>
      <c r="F395" s="752"/>
      <c r="G395" s="752"/>
      <c r="H395" s="766">
        <v>0</v>
      </c>
      <c r="I395" s="752">
        <v>3</v>
      </c>
      <c r="J395" s="752">
        <v>293.31</v>
      </c>
      <c r="K395" s="766">
        <v>1</v>
      </c>
      <c r="L395" s="752">
        <v>3</v>
      </c>
      <c r="M395" s="753">
        <v>293.31</v>
      </c>
    </row>
    <row r="396" spans="1:13" ht="14.4" customHeight="1" x14ac:dyDescent="0.3">
      <c r="A396" s="747" t="s">
        <v>607</v>
      </c>
      <c r="B396" s="748" t="s">
        <v>2057</v>
      </c>
      <c r="C396" s="748" t="s">
        <v>2058</v>
      </c>
      <c r="D396" s="748" t="s">
        <v>797</v>
      </c>
      <c r="E396" s="748" t="s">
        <v>2059</v>
      </c>
      <c r="F396" s="752">
        <v>240</v>
      </c>
      <c r="G396" s="752">
        <v>6722.4</v>
      </c>
      <c r="H396" s="766">
        <v>1</v>
      </c>
      <c r="I396" s="752"/>
      <c r="J396" s="752"/>
      <c r="K396" s="766">
        <v>0</v>
      </c>
      <c r="L396" s="752">
        <v>240</v>
      </c>
      <c r="M396" s="753">
        <v>6722.4</v>
      </c>
    </row>
    <row r="397" spans="1:13" ht="14.4" customHeight="1" x14ac:dyDescent="0.3">
      <c r="A397" s="747" t="s">
        <v>607</v>
      </c>
      <c r="B397" s="748" t="s">
        <v>2066</v>
      </c>
      <c r="C397" s="748" t="s">
        <v>2069</v>
      </c>
      <c r="D397" s="748" t="s">
        <v>814</v>
      </c>
      <c r="E397" s="748" t="s">
        <v>2070</v>
      </c>
      <c r="F397" s="752"/>
      <c r="G397" s="752"/>
      <c r="H397" s="766">
        <v>0</v>
      </c>
      <c r="I397" s="752">
        <v>26</v>
      </c>
      <c r="J397" s="752">
        <v>1698.7600000000002</v>
      </c>
      <c r="K397" s="766">
        <v>1</v>
      </c>
      <c r="L397" s="752">
        <v>26</v>
      </c>
      <c r="M397" s="753">
        <v>1698.7600000000002</v>
      </c>
    </row>
    <row r="398" spans="1:13" ht="14.4" customHeight="1" x14ac:dyDescent="0.3">
      <c r="A398" s="747" t="s">
        <v>607</v>
      </c>
      <c r="B398" s="748" t="s">
        <v>2066</v>
      </c>
      <c r="C398" s="748" t="s">
        <v>2603</v>
      </c>
      <c r="D398" s="748" t="s">
        <v>2604</v>
      </c>
      <c r="E398" s="748" t="s">
        <v>2605</v>
      </c>
      <c r="F398" s="752">
        <v>10</v>
      </c>
      <c r="G398" s="752">
        <v>663.3</v>
      </c>
      <c r="H398" s="766">
        <v>1</v>
      </c>
      <c r="I398" s="752"/>
      <c r="J398" s="752"/>
      <c r="K398" s="766">
        <v>0</v>
      </c>
      <c r="L398" s="752">
        <v>10</v>
      </c>
      <c r="M398" s="753">
        <v>663.3</v>
      </c>
    </row>
    <row r="399" spans="1:13" ht="14.4" customHeight="1" x14ac:dyDescent="0.3">
      <c r="A399" s="747" t="s">
        <v>607</v>
      </c>
      <c r="B399" s="748" t="s">
        <v>2073</v>
      </c>
      <c r="C399" s="748" t="s">
        <v>2606</v>
      </c>
      <c r="D399" s="748" t="s">
        <v>2077</v>
      </c>
      <c r="E399" s="748" t="s">
        <v>2607</v>
      </c>
      <c r="F399" s="752"/>
      <c r="G399" s="752"/>
      <c r="H399" s="766">
        <v>0</v>
      </c>
      <c r="I399" s="752">
        <v>1</v>
      </c>
      <c r="J399" s="752">
        <v>220.66999999999996</v>
      </c>
      <c r="K399" s="766">
        <v>1</v>
      </c>
      <c r="L399" s="752">
        <v>1</v>
      </c>
      <c r="M399" s="753">
        <v>220.66999999999996</v>
      </c>
    </row>
    <row r="400" spans="1:13" ht="14.4" customHeight="1" x14ac:dyDescent="0.3">
      <c r="A400" s="747" t="s">
        <v>607</v>
      </c>
      <c r="B400" s="748" t="s">
        <v>2073</v>
      </c>
      <c r="C400" s="748" t="s">
        <v>2608</v>
      </c>
      <c r="D400" s="748" t="s">
        <v>2077</v>
      </c>
      <c r="E400" s="748" t="s">
        <v>2609</v>
      </c>
      <c r="F400" s="752"/>
      <c r="G400" s="752"/>
      <c r="H400" s="766">
        <v>0</v>
      </c>
      <c r="I400" s="752">
        <v>1</v>
      </c>
      <c r="J400" s="752">
        <v>108.24</v>
      </c>
      <c r="K400" s="766">
        <v>1</v>
      </c>
      <c r="L400" s="752">
        <v>1</v>
      </c>
      <c r="M400" s="753">
        <v>108.24</v>
      </c>
    </row>
    <row r="401" spans="1:13" ht="14.4" customHeight="1" x14ac:dyDescent="0.3">
      <c r="A401" s="747" t="s">
        <v>607</v>
      </c>
      <c r="B401" s="748" t="s">
        <v>2073</v>
      </c>
      <c r="C401" s="748" t="s">
        <v>2079</v>
      </c>
      <c r="D401" s="748" t="s">
        <v>2077</v>
      </c>
      <c r="E401" s="748" t="s">
        <v>2080</v>
      </c>
      <c r="F401" s="752"/>
      <c r="G401" s="752"/>
      <c r="H401" s="766">
        <v>0</v>
      </c>
      <c r="I401" s="752">
        <v>1</v>
      </c>
      <c r="J401" s="752">
        <v>93.859999999999985</v>
      </c>
      <c r="K401" s="766">
        <v>1</v>
      </c>
      <c r="L401" s="752">
        <v>1</v>
      </c>
      <c r="M401" s="753">
        <v>93.859999999999985</v>
      </c>
    </row>
    <row r="402" spans="1:13" ht="14.4" customHeight="1" x14ac:dyDescent="0.3">
      <c r="A402" s="747" t="s">
        <v>607</v>
      </c>
      <c r="B402" s="748" t="s">
        <v>2073</v>
      </c>
      <c r="C402" s="748" t="s">
        <v>2610</v>
      </c>
      <c r="D402" s="748" t="s">
        <v>1761</v>
      </c>
      <c r="E402" s="748" t="s">
        <v>2611</v>
      </c>
      <c r="F402" s="752"/>
      <c r="G402" s="752"/>
      <c r="H402" s="766">
        <v>0</v>
      </c>
      <c r="I402" s="752">
        <v>1</v>
      </c>
      <c r="J402" s="752">
        <v>88.46</v>
      </c>
      <c r="K402" s="766">
        <v>1</v>
      </c>
      <c r="L402" s="752">
        <v>1</v>
      </c>
      <c r="M402" s="753">
        <v>88.46</v>
      </c>
    </row>
    <row r="403" spans="1:13" ht="14.4" customHeight="1" x14ac:dyDescent="0.3">
      <c r="A403" s="747" t="s">
        <v>607</v>
      </c>
      <c r="B403" s="748" t="s">
        <v>2086</v>
      </c>
      <c r="C403" s="748" t="s">
        <v>2087</v>
      </c>
      <c r="D403" s="748" t="s">
        <v>2088</v>
      </c>
      <c r="E403" s="748" t="s">
        <v>2089</v>
      </c>
      <c r="F403" s="752"/>
      <c r="G403" s="752"/>
      <c r="H403" s="766">
        <v>0</v>
      </c>
      <c r="I403" s="752">
        <v>1</v>
      </c>
      <c r="J403" s="752">
        <v>42.58</v>
      </c>
      <c r="K403" s="766">
        <v>1</v>
      </c>
      <c r="L403" s="752">
        <v>1</v>
      </c>
      <c r="M403" s="753">
        <v>42.58</v>
      </c>
    </row>
    <row r="404" spans="1:13" ht="14.4" customHeight="1" x14ac:dyDescent="0.3">
      <c r="A404" s="747" t="s">
        <v>607</v>
      </c>
      <c r="B404" s="748" t="s">
        <v>2090</v>
      </c>
      <c r="C404" s="748" t="s">
        <v>2091</v>
      </c>
      <c r="D404" s="748" t="s">
        <v>2092</v>
      </c>
      <c r="E404" s="748" t="s">
        <v>2093</v>
      </c>
      <c r="F404" s="752"/>
      <c r="G404" s="752"/>
      <c r="H404" s="766">
        <v>0</v>
      </c>
      <c r="I404" s="752">
        <v>2</v>
      </c>
      <c r="J404" s="752">
        <v>52.300000000000004</v>
      </c>
      <c r="K404" s="766">
        <v>1</v>
      </c>
      <c r="L404" s="752">
        <v>2</v>
      </c>
      <c r="M404" s="753">
        <v>52.300000000000004</v>
      </c>
    </row>
    <row r="405" spans="1:13" ht="14.4" customHeight="1" x14ac:dyDescent="0.3">
      <c r="A405" s="747" t="s">
        <v>607</v>
      </c>
      <c r="B405" s="748" t="s">
        <v>2090</v>
      </c>
      <c r="C405" s="748" t="s">
        <v>2094</v>
      </c>
      <c r="D405" s="748" t="s">
        <v>934</v>
      </c>
      <c r="E405" s="748" t="s">
        <v>2093</v>
      </c>
      <c r="F405" s="752"/>
      <c r="G405" s="752"/>
      <c r="H405" s="766">
        <v>0</v>
      </c>
      <c r="I405" s="752">
        <v>3</v>
      </c>
      <c r="J405" s="752">
        <v>109.61000000000001</v>
      </c>
      <c r="K405" s="766">
        <v>1</v>
      </c>
      <c r="L405" s="752">
        <v>3</v>
      </c>
      <c r="M405" s="753">
        <v>109.61000000000001</v>
      </c>
    </row>
    <row r="406" spans="1:13" ht="14.4" customHeight="1" x14ac:dyDescent="0.3">
      <c r="A406" s="747" t="s">
        <v>607</v>
      </c>
      <c r="B406" s="748" t="s">
        <v>2612</v>
      </c>
      <c r="C406" s="748" t="s">
        <v>2613</v>
      </c>
      <c r="D406" s="748" t="s">
        <v>2614</v>
      </c>
      <c r="E406" s="748" t="s">
        <v>2615</v>
      </c>
      <c r="F406" s="752"/>
      <c r="G406" s="752"/>
      <c r="H406" s="766">
        <v>0</v>
      </c>
      <c r="I406" s="752">
        <v>1</v>
      </c>
      <c r="J406" s="752">
        <v>64.23</v>
      </c>
      <c r="K406" s="766">
        <v>1</v>
      </c>
      <c r="L406" s="752">
        <v>1</v>
      </c>
      <c r="M406" s="753">
        <v>64.23</v>
      </c>
    </row>
    <row r="407" spans="1:13" ht="14.4" customHeight="1" x14ac:dyDescent="0.3">
      <c r="A407" s="747" t="s">
        <v>607</v>
      </c>
      <c r="B407" s="748" t="s">
        <v>2095</v>
      </c>
      <c r="C407" s="748" t="s">
        <v>2096</v>
      </c>
      <c r="D407" s="748" t="s">
        <v>691</v>
      </c>
      <c r="E407" s="748" t="s">
        <v>2097</v>
      </c>
      <c r="F407" s="752"/>
      <c r="G407" s="752"/>
      <c r="H407" s="766">
        <v>0</v>
      </c>
      <c r="I407" s="752">
        <v>1</v>
      </c>
      <c r="J407" s="752">
        <v>24.930000000000014</v>
      </c>
      <c r="K407" s="766">
        <v>1</v>
      </c>
      <c r="L407" s="752">
        <v>1</v>
      </c>
      <c r="M407" s="753">
        <v>24.930000000000014</v>
      </c>
    </row>
    <row r="408" spans="1:13" ht="14.4" customHeight="1" x14ac:dyDescent="0.3">
      <c r="A408" s="747" t="s">
        <v>607</v>
      </c>
      <c r="B408" s="748" t="s">
        <v>2095</v>
      </c>
      <c r="C408" s="748" t="s">
        <v>2507</v>
      </c>
      <c r="D408" s="748" t="s">
        <v>1549</v>
      </c>
      <c r="E408" s="748" t="s">
        <v>2085</v>
      </c>
      <c r="F408" s="752"/>
      <c r="G408" s="752"/>
      <c r="H408" s="766">
        <v>0</v>
      </c>
      <c r="I408" s="752">
        <v>1</v>
      </c>
      <c r="J408" s="752">
        <v>44.120000000000019</v>
      </c>
      <c r="K408" s="766">
        <v>1</v>
      </c>
      <c r="L408" s="752">
        <v>1</v>
      </c>
      <c r="M408" s="753">
        <v>44.120000000000019</v>
      </c>
    </row>
    <row r="409" spans="1:13" ht="14.4" customHeight="1" x14ac:dyDescent="0.3">
      <c r="A409" s="747" t="s">
        <v>607</v>
      </c>
      <c r="B409" s="748" t="s">
        <v>2616</v>
      </c>
      <c r="C409" s="748" t="s">
        <v>2617</v>
      </c>
      <c r="D409" s="748" t="s">
        <v>2618</v>
      </c>
      <c r="E409" s="748" t="s">
        <v>2619</v>
      </c>
      <c r="F409" s="752"/>
      <c r="G409" s="752"/>
      <c r="H409" s="766">
        <v>0</v>
      </c>
      <c r="I409" s="752">
        <v>1</v>
      </c>
      <c r="J409" s="752">
        <v>123.88000000000002</v>
      </c>
      <c r="K409" s="766">
        <v>1</v>
      </c>
      <c r="L409" s="752">
        <v>1</v>
      </c>
      <c r="M409" s="753">
        <v>123.88000000000002</v>
      </c>
    </row>
    <row r="410" spans="1:13" ht="14.4" customHeight="1" x14ac:dyDescent="0.3">
      <c r="A410" s="747" t="s">
        <v>607</v>
      </c>
      <c r="B410" s="748" t="s">
        <v>2098</v>
      </c>
      <c r="C410" s="748" t="s">
        <v>2620</v>
      </c>
      <c r="D410" s="748" t="s">
        <v>2621</v>
      </c>
      <c r="E410" s="748" t="s">
        <v>2100</v>
      </c>
      <c r="F410" s="752">
        <v>1</v>
      </c>
      <c r="G410" s="752">
        <v>70.160775457594227</v>
      </c>
      <c r="H410" s="766">
        <v>1</v>
      </c>
      <c r="I410" s="752"/>
      <c r="J410" s="752"/>
      <c r="K410" s="766">
        <v>0</v>
      </c>
      <c r="L410" s="752">
        <v>1</v>
      </c>
      <c r="M410" s="753">
        <v>70.160775457594227</v>
      </c>
    </row>
    <row r="411" spans="1:13" ht="14.4" customHeight="1" x14ac:dyDescent="0.3">
      <c r="A411" s="747" t="s">
        <v>607</v>
      </c>
      <c r="B411" s="748" t="s">
        <v>2340</v>
      </c>
      <c r="C411" s="748" t="s">
        <v>2508</v>
      </c>
      <c r="D411" s="748" t="s">
        <v>2342</v>
      </c>
      <c r="E411" s="748" t="s">
        <v>2100</v>
      </c>
      <c r="F411" s="752"/>
      <c r="G411" s="752"/>
      <c r="H411" s="766">
        <v>0</v>
      </c>
      <c r="I411" s="752">
        <v>1</v>
      </c>
      <c r="J411" s="752">
        <v>29.029999999999998</v>
      </c>
      <c r="K411" s="766">
        <v>1</v>
      </c>
      <c r="L411" s="752">
        <v>1</v>
      </c>
      <c r="M411" s="753">
        <v>29.029999999999998</v>
      </c>
    </row>
    <row r="412" spans="1:13" ht="14.4" customHeight="1" x14ac:dyDescent="0.3">
      <c r="A412" s="747" t="s">
        <v>607</v>
      </c>
      <c r="B412" s="748" t="s">
        <v>2111</v>
      </c>
      <c r="C412" s="748" t="s">
        <v>2112</v>
      </c>
      <c r="D412" s="748" t="s">
        <v>929</v>
      </c>
      <c r="E412" s="748" t="s">
        <v>2093</v>
      </c>
      <c r="F412" s="752"/>
      <c r="G412" s="752"/>
      <c r="H412" s="766">
        <v>0</v>
      </c>
      <c r="I412" s="752">
        <v>2</v>
      </c>
      <c r="J412" s="752">
        <v>172.77000000000004</v>
      </c>
      <c r="K412" s="766">
        <v>1</v>
      </c>
      <c r="L412" s="752">
        <v>2</v>
      </c>
      <c r="M412" s="753">
        <v>172.77000000000004</v>
      </c>
    </row>
    <row r="413" spans="1:13" ht="14.4" customHeight="1" x14ac:dyDescent="0.3">
      <c r="A413" s="747" t="s">
        <v>607</v>
      </c>
      <c r="B413" s="748" t="s">
        <v>2516</v>
      </c>
      <c r="C413" s="748" t="s">
        <v>2522</v>
      </c>
      <c r="D413" s="748" t="s">
        <v>2518</v>
      </c>
      <c r="E413" s="748" t="s">
        <v>2104</v>
      </c>
      <c r="F413" s="752"/>
      <c r="G413" s="752"/>
      <c r="H413" s="766">
        <v>0</v>
      </c>
      <c r="I413" s="752">
        <v>2</v>
      </c>
      <c r="J413" s="752">
        <v>71.689999999999969</v>
      </c>
      <c r="K413" s="766">
        <v>1</v>
      </c>
      <c r="L413" s="752">
        <v>2</v>
      </c>
      <c r="M413" s="753">
        <v>71.689999999999969</v>
      </c>
    </row>
    <row r="414" spans="1:13" ht="14.4" customHeight="1" x14ac:dyDescent="0.3">
      <c r="A414" s="747" t="s">
        <v>607</v>
      </c>
      <c r="B414" s="748" t="s">
        <v>2115</v>
      </c>
      <c r="C414" s="748" t="s">
        <v>2523</v>
      </c>
      <c r="D414" s="748" t="s">
        <v>2348</v>
      </c>
      <c r="E414" s="748" t="s">
        <v>2524</v>
      </c>
      <c r="F414" s="752"/>
      <c r="G414" s="752"/>
      <c r="H414" s="766">
        <v>0</v>
      </c>
      <c r="I414" s="752">
        <v>1</v>
      </c>
      <c r="J414" s="752">
        <v>65.53</v>
      </c>
      <c r="K414" s="766">
        <v>1</v>
      </c>
      <c r="L414" s="752">
        <v>1</v>
      </c>
      <c r="M414" s="753">
        <v>65.53</v>
      </c>
    </row>
    <row r="415" spans="1:13" ht="14.4" customHeight="1" x14ac:dyDescent="0.3">
      <c r="A415" s="747" t="s">
        <v>607</v>
      </c>
      <c r="B415" s="748" t="s">
        <v>2115</v>
      </c>
      <c r="C415" s="748" t="s">
        <v>2622</v>
      </c>
      <c r="D415" s="748" t="s">
        <v>2117</v>
      </c>
      <c r="E415" s="748" t="s">
        <v>2623</v>
      </c>
      <c r="F415" s="752"/>
      <c r="G415" s="752"/>
      <c r="H415" s="766">
        <v>0</v>
      </c>
      <c r="I415" s="752">
        <v>1</v>
      </c>
      <c r="J415" s="752">
        <v>170.85000000000002</v>
      </c>
      <c r="K415" s="766">
        <v>1</v>
      </c>
      <c r="L415" s="752">
        <v>1</v>
      </c>
      <c r="M415" s="753">
        <v>170.85000000000002</v>
      </c>
    </row>
    <row r="416" spans="1:13" ht="14.4" customHeight="1" x14ac:dyDescent="0.3">
      <c r="A416" s="747" t="s">
        <v>607</v>
      </c>
      <c r="B416" s="748" t="s">
        <v>2360</v>
      </c>
      <c r="C416" s="748" t="s">
        <v>2624</v>
      </c>
      <c r="D416" s="748" t="s">
        <v>2625</v>
      </c>
      <c r="E416" s="748" t="s">
        <v>2626</v>
      </c>
      <c r="F416" s="752"/>
      <c r="G416" s="752"/>
      <c r="H416" s="766">
        <v>0</v>
      </c>
      <c r="I416" s="752">
        <v>1</v>
      </c>
      <c r="J416" s="752">
        <v>79.62</v>
      </c>
      <c r="K416" s="766">
        <v>1</v>
      </c>
      <c r="L416" s="752">
        <v>1</v>
      </c>
      <c r="M416" s="753">
        <v>79.62</v>
      </c>
    </row>
    <row r="417" spans="1:13" ht="14.4" customHeight="1" x14ac:dyDescent="0.3">
      <c r="A417" s="747" t="s">
        <v>607</v>
      </c>
      <c r="B417" s="748" t="s">
        <v>2627</v>
      </c>
      <c r="C417" s="748" t="s">
        <v>2628</v>
      </c>
      <c r="D417" s="748" t="s">
        <v>2629</v>
      </c>
      <c r="E417" s="748" t="s">
        <v>2630</v>
      </c>
      <c r="F417" s="752"/>
      <c r="G417" s="752"/>
      <c r="H417" s="766">
        <v>0</v>
      </c>
      <c r="I417" s="752">
        <v>1</v>
      </c>
      <c r="J417" s="752">
        <v>272.72999999999996</v>
      </c>
      <c r="K417" s="766">
        <v>1</v>
      </c>
      <c r="L417" s="752">
        <v>1</v>
      </c>
      <c r="M417" s="753">
        <v>272.72999999999996</v>
      </c>
    </row>
    <row r="418" spans="1:13" ht="14.4" customHeight="1" x14ac:dyDescent="0.3">
      <c r="A418" s="747" t="s">
        <v>607</v>
      </c>
      <c r="B418" s="748" t="s">
        <v>2119</v>
      </c>
      <c r="C418" s="748" t="s">
        <v>2631</v>
      </c>
      <c r="D418" s="748" t="s">
        <v>2632</v>
      </c>
      <c r="E418" s="748" t="s">
        <v>2633</v>
      </c>
      <c r="F418" s="752"/>
      <c r="G418" s="752"/>
      <c r="H418" s="766">
        <v>0</v>
      </c>
      <c r="I418" s="752">
        <v>1</v>
      </c>
      <c r="J418" s="752">
        <v>14.400000000000004</v>
      </c>
      <c r="K418" s="766">
        <v>1</v>
      </c>
      <c r="L418" s="752">
        <v>1</v>
      </c>
      <c r="M418" s="753">
        <v>14.400000000000004</v>
      </c>
    </row>
    <row r="419" spans="1:13" ht="14.4" customHeight="1" x14ac:dyDescent="0.3">
      <c r="A419" s="747" t="s">
        <v>607</v>
      </c>
      <c r="B419" s="748" t="s">
        <v>2119</v>
      </c>
      <c r="C419" s="748" t="s">
        <v>2120</v>
      </c>
      <c r="D419" s="748" t="s">
        <v>885</v>
      </c>
      <c r="E419" s="748" t="s">
        <v>2121</v>
      </c>
      <c r="F419" s="752"/>
      <c r="G419" s="752"/>
      <c r="H419" s="766">
        <v>0</v>
      </c>
      <c r="I419" s="752">
        <v>1</v>
      </c>
      <c r="J419" s="752">
        <v>21.670000000000009</v>
      </c>
      <c r="K419" s="766">
        <v>1</v>
      </c>
      <c r="L419" s="752">
        <v>1</v>
      </c>
      <c r="M419" s="753">
        <v>21.670000000000009</v>
      </c>
    </row>
    <row r="420" spans="1:13" ht="14.4" customHeight="1" x14ac:dyDescent="0.3">
      <c r="A420" s="747" t="s">
        <v>607</v>
      </c>
      <c r="B420" s="748" t="s">
        <v>2119</v>
      </c>
      <c r="C420" s="748" t="s">
        <v>2634</v>
      </c>
      <c r="D420" s="748" t="s">
        <v>1809</v>
      </c>
      <c r="E420" s="748" t="s">
        <v>2635</v>
      </c>
      <c r="F420" s="752"/>
      <c r="G420" s="752"/>
      <c r="H420" s="766">
        <v>0</v>
      </c>
      <c r="I420" s="752">
        <v>1</v>
      </c>
      <c r="J420" s="752">
        <v>34.27000000000001</v>
      </c>
      <c r="K420" s="766">
        <v>1</v>
      </c>
      <c r="L420" s="752">
        <v>1</v>
      </c>
      <c r="M420" s="753">
        <v>34.27000000000001</v>
      </c>
    </row>
    <row r="421" spans="1:13" ht="14.4" customHeight="1" x14ac:dyDescent="0.3">
      <c r="A421" s="747" t="s">
        <v>607</v>
      </c>
      <c r="B421" s="748" t="s">
        <v>2128</v>
      </c>
      <c r="C421" s="748" t="s">
        <v>2527</v>
      </c>
      <c r="D421" s="748" t="s">
        <v>2528</v>
      </c>
      <c r="E421" s="748" t="s">
        <v>2529</v>
      </c>
      <c r="F421" s="752">
        <v>1</v>
      </c>
      <c r="G421" s="752">
        <v>186.7</v>
      </c>
      <c r="H421" s="766">
        <v>1</v>
      </c>
      <c r="I421" s="752"/>
      <c r="J421" s="752"/>
      <c r="K421" s="766">
        <v>0</v>
      </c>
      <c r="L421" s="752">
        <v>1</v>
      </c>
      <c r="M421" s="753">
        <v>186.7</v>
      </c>
    </row>
    <row r="422" spans="1:13" ht="14.4" customHeight="1" x14ac:dyDescent="0.3">
      <c r="A422" s="747" t="s">
        <v>607</v>
      </c>
      <c r="B422" s="748" t="s">
        <v>2139</v>
      </c>
      <c r="C422" s="748" t="s">
        <v>2636</v>
      </c>
      <c r="D422" s="748" t="s">
        <v>2637</v>
      </c>
      <c r="E422" s="748" t="s">
        <v>2380</v>
      </c>
      <c r="F422" s="752"/>
      <c r="G422" s="752"/>
      <c r="H422" s="766">
        <v>0</v>
      </c>
      <c r="I422" s="752">
        <v>1</v>
      </c>
      <c r="J422" s="752">
        <v>65.640000000000015</v>
      </c>
      <c r="K422" s="766">
        <v>1</v>
      </c>
      <c r="L422" s="752">
        <v>1</v>
      </c>
      <c r="M422" s="753">
        <v>65.640000000000015</v>
      </c>
    </row>
    <row r="423" spans="1:13" ht="14.4" customHeight="1" x14ac:dyDescent="0.3">
      <c r="A423" s="747" t="s">
        <v>607</v>
      </c>
      <c r="B423" s="748" t="s">
        <v>2139</v>
      </c>
      <c r="C423" s="748" t="s">
        <v>2372</v>
      </c>
      <c r="D423" s="748" t="s">
        <v>2373</v>
      </c>
      <c r="E423" s="748" t="s">
        <v>2287</v>
      </c>
      <c r="F423" s="752"/>
      <c r="G423" s="752"/>
      <c r="H423" s="766">
        <v>0</v>
      </c>
      <c r="I423" s="752">
        <v>1</v>
      </c>
      <c r="J423" s="752">
        <v>34.69</v>
      </c>
      <c r="K423" s="766">
        <v>1</v>
      </c>
      <c r="L423" s="752">
        <v>1</v>
      </c>
      <c r="M423" s="753">
        <v>34.69</v>
      </c>
    </row>
    <row r="424" spans="1:13" ht="14.4" customHeight="1" x14ac:dyDescent="0.3">
      <c r="A424" s="747" t="s">
        <v>607</v>
      </c>
      <c r="B424" s="748" t="s">
        <v>2139</v>
      </c>
      <c r="C424" s="748" t="s">
        <v>2638</v>
      </c>
      <c r="D424" s="748" t="s">
        <v>2373</v>
      </c>
      <c r="E424" s="748" t="s">
        <v>2142</v>
      </c>
      <c r="F424" s="752"/>
      <c r="G424" s="752"/>
      <c r="H424" s="766">
        <v>0</v>
      </c>
      <c r="I424" s="752">
        <v>2</v>
      </c>
      <c r="J424" s="752">
        <v>176.49999999999997</v>
      </c>
      <c r="K424" s="766">
        <v>1</v>
      </c>
      <c r="L424" s="752">
        <v>2</v>
      </c>
      <c r="M424" s="753">
        <v>176.49999999999997</v>
      </c>
    </row>
    <row r="425" spans="1:13" ht="14.4" customHeight="1" x14ac:dyDescent="0.3">
      <c r="A425" s="747" t="s">
        <v>607</v>
      </c>
      <c r="B425" s="748" t="s">
        <v>2374</v>
      </c>
      <c r="C425" s="748" t="s">
        <v>2535</v>
      </c>
      <c r="D425" s="748" t="s">
        <v>2378</v>
      </c>
      <c r="E425" s="748" t="s">
        <v>2287</v>
      </c>
      <c r="F425" s="752"/>
      <c r="G425" s="752"/>
      <c r="H425" s="766">
        <v>0</v>
      </c>
      <c r="I425" s="752">
        <v>1</v>
      </c>
      <c r="J425" s="752">
        <v>69.84999999999998</v>
      </c>
      <c r="K425" s="766">
        <v>1</v>
      </c>
      <c r="L425" s="752">
        <v>1</v>
      </c>
      <c r="M425" s="753">
        <v>69.84999999999998</v>
      </c>
    </row>
    <row r="426" spans="1:13" ht="14.4" customHeight="1" x14ac:dyDescent="0.3">
      <c r="A426" s="747" t="s">
        <v>607</v>
      </c>
      <c r="B426" s="748" t="s">
        <v>2639</v>
      </c>
      <c r="C426" s="748" t="s">
        <v>2640</v>
      </c>
      <c r="D426" s="748" t="s">
        <v>2641</v>
      </c>
      <c r="E426" s="748" t="s">
        <v>2642</v>
      </c>
      <c r="F426" s="752"/>
      <c r="G426" s="752"/>
      <c r="H426" s="766">
        <v>0</v>
      </c>
      <c r="I426" s="752">
        <v>1</v>
      </c>
      <c r="J426" s="752">
        <v>518.88999999999987</v>
      </c>
      <c r="K426" s="766">
        <v>1</v>
      </c>
      <c r="L426" s="752">
        <v>1</v>
      </c>
      <c r="M426" s="753">
        <v>518.88999999999987</v>
      </c>
    </row>
    <row r="427" spans="1:13" ht="14.4" customHeight="1" x14ac:dyDescent="0.3">
      <c r="A427" s="747" t="s">
        <v>607</v>
      </c>
      <c r="B427" s="748" t="s">
        <v>2639</v>
      </c>
      <c r="C427" s="748" t="s">
        <v>2643</v>
      </c>
      <c r="D427" s="748" t="s">
        <v>2644</v>
      </c>
      <c r="E427" s="748" t="s">
        <v>2645</v>
      </c>
      <c r="F427" s="752"/>
      <c r="G427" s="752"/>
      <c r="H427" s="766">
        <v>0</v>
      </c>
      <c r="I427" s="752">
        <v>1</v>
      </c>
      <c r="J427" s="752">
        <v>183.92999999999998</v>
      </c>
      <c r="K427" s="766">
        <v>1</v>
      </c>
      <c r="L427" s="752">
        <v>1</v>
      </c>
      <c r="M427" s="753">
        <v>183.92999999999998</v>
      </c>
    </row>
    <row r="428" spans="1:13" ht="14.4" customHeight="1" x14ac:dyDescent="0.3">
      <c r="A428" s="747" t="s">
        <v>607</v>
      </c>
      <c r="B428" s="748" t="s">
        <v>2143</v>
      </c>
      <c r="C428" s="748" t="s">
        <v>2144</v>
      </c>
      <c r="D428" s="748" t="s">
        <v>2145</v>
      </c>
      <c r="E428" s="748" t="s">
        <v>2146</v>
      </c>
      <c r="F428" s="752"/>
      <c r="G428" s="752"/>
      <c r="H428" s="766">
        <v>0</v>
      </c>
      <c r="I428" s="752">
        <v>41</v>
      </c>
      <c r="J428" s="752">
        <v>56375</v>
      </c>
      <c r="K428" s="766">
        <v>1</v>
      </c>
      <c r="L428" s="752">
        <v>41</v>
      </c>
      <c r="M428" s="753">
        <v>56375</v>
      </c>
    </row>
    <row r="429" spans="1:13" ht="14.4" customHeight="1" x14ac:dyDescent="0.3">
      <c r="A429" s="747" t="s">
        <v>607</v>
      </c>
      <c r="B429" s="748" t="s">
        <v>2147</v>
      </c>
      <c r="C429" s="748" t="s">
        <v>2388</v>
      </c>
      <c r="D429" s="748" t="s">
        <v>2389</v>
      </c>
      <c r="E429" s="748" t="s">
        <v>2390</v>
      </c>
      <c r="F429" s="752"/>
      <c r="G429" s="752"/>
      <c r="H429" s="766">
        <v>0</v>
      </c>
      <c r="I429" s="752">
        <v>2</v>
      </c>
      <c r="J429" s="752">
        <v>123.4</v>
      </c>
      <c r="K429" s="766">
        <v>1</v>
      </c>
      <c r="L429" s="752">
        <v>2</v>
      </c>
      <c r="M429" s="753">
        <v>123.4</v>
      </c>
    </row>
    <row r="430" spans="1:13" ht="14.4" customHeight="1" x14ac:dyDescent="0.3">
      <c r="A430" s="747" t="s">
        <v>607</v>
      </c>
      <c r="B430" s="748" t="s">
        <v>2147</v>
      </c>
      <c r="C430" s="748" t="s">
        <v>2646</v>
      </c>
      <c r="D430" s="748" t="s">
        <v>951</v>
      </c>
      <c r="E430" s="748" t="s">
        <v>2647</v>
      </c>
      <c r="F430" s="752"/>
      <c r="G430" s="752"/>
      <c r="H430" s="766">
        <v>0</v>
      </c>
      <c r="I430" s="752">
        <v>2</v>
      </c>
      <c r="J430" s="752">
        <v>286.93999999999983</v>
      </c>
      <c r="K430" s="766">
        <v>1</v>
      </c>
      <c r="L430" s="752">
        <v>2</v>
      </c>
      <c r="M430" s="753">
        <v>286.93999999999983</v>
      </c>
    </row>
    <row r="431" spans="1:13" ht="14.4" customHeight="1" x14ac:dyDescent="0.3">
      <c r="A431" s="747" t="s">
        <v>607</v>
      </c>
      <c r="B431" s="748" t="s">
        <v>2147</v>
      </c>
      <c r="C431" s="748" t="s">
        <v>2148</v>
      </c>
      <c r="D431" s="748" t="s">
        <v>951</v>
      </c>
      <c r="E431" s="748" t="s">
        <v>2149</v>
      </c>
      <c r="F431" s="752"/>
      <c r="G431" s="752"/>
      <c r="H431" s="766">
        <v>0</v>
      </c>
      <c r="I431" s="752">
        <v>55</v>
      </c>
      <c r="J431" s="752">
        <v>4204.7300000000005</v>
      </c>
      <c r="K431" s="766">
        <v>1</v>
      </c>
      <c r="L431" s="752">
        <v>55</v>
      </c>
      <c r="M431" s="753">
        <v>4204.7300000000005</v>
      </c>
    </row>
    <row r="432" spans="1:13" ht="14.4" customHeight="1" x14ac:dyDescent="0.3">
      <c r="A432" s="747" t="s">
        <v>607</v>
      </c>
      <c r="B432" s="748" t="s">
        <v>2150</v>
      </c>
      <c r="C432" s="748" t="s">
        <v>2154</v>
      </c>
      <c r="D432" s="748" t="s">
        <v>2155</v>
      </c>
      <c r="E432" s="748" t="s">
        <v>2156</v>
      </c>
      <c r="F432" s="752"/>
      <c r="G432" s="752"/>
      <c r="H432" s="766">
        <v>0</v>
      </c>
      <c r="I432" s="752">
        <v>3</v>
      </c>
      <c r="J432" s="752">
        <v>182.76</v>
      </c>
      <c r="K432" s="766">
        <v>1</v>
      </c>
      <c r="L432" s="752">
        <v>3</v>
      </c>
      <c r="M432" s="753">
        <v>182.76</v>
      </c>
    </row>
    <row r="433" spans="1:13" ht="14.4" customHeight="1" x14ac:dyDescent="0.3">
      <c r="A433" s="747" t="s">
        <v>607</v>
      </c>
      <c r="B433" s="748" t="s">
        <v>2150</v>
      </c>
      <c r="C433" s="748" t="s">
        <v>2157</v>
      </c>
      <c r="D433" s="748" t="s">
        <v>2155</v>
      </c>
      <c r="E433" s="748" t="s">
        <v>2158</v>
      </c>
      <c r="F433" s="752"/>
      <c r="G433" s="752"/>
      <c r="H433" s="766">
        <v>0</v>
      </c>
      <c r="I433" s="752">
        <v>1</v>
      </c>
      <c r="J433" s="752">
        <v>94.279999999999987</v>
      </c>
      <c r="K433" s="766">
        <v>1</v>
      </c>
      <c r="L433" s="752">
        <v>1</v>
      </c>
      <c r="M433" s="753">
        <v>94.279999999999987</v>
      </c>
    </row>
    <row r="434" spans="1:13" ht="14.4" customHeight="1" x14ac:dyDescent="0.3">
      <c r="A434" s="747" t="s">
        <v>607</v>
      </c>
      <c r="B434" s="748" t="s">
        <v>2159</v>
      </c>
      <c r="C434" s="748" t="s">
        <v>2160</v>
      </c>
      <c r="D434" s="748" t="s">
        <v>2161</v>
      </c>
      <c r="E434" s="748" t="s">
        <v>2162</v>
      </c>
      <c r="F434" s="752"/>
      <c r="G434" s="752"/>
      <c r="H434" s="766">
        <v>0</v>
      </c>
      <c r="I434" s="752">
        <v>10.199999999999999</v>
      </c>
      <c r="J434" s="752">
        <v>125672.61</v>
      </c>
      <c r="K434" s="766">
        <v>1</v>
      </c>
      <c r="L434" s="752">
        <v>10.199999999999999</v>
      </c>
      <c r="M434" s="753">
        <v>125672.61</v>
      </c>
    </row>
    <row r="435" spans="1:13" ht="14.4" customHeight="1" x14ac:dyDescent="0.3">
      <c r="A435" s="747" t="s">
        <v>607</v>
      </c>
      <c r="B435" s="748" t="s">
        <v>2171</v>
      </c>
      <c r="C435" s="748" t="s">
        <v>2172</v>
      </c>
      <c r="D435" s="748" t="s">
        <v>2173</v>
      </c>
      <c r="E435" s="748" t="s">
        <v>2174</v>
      </c>
      <c r="F435" s="752"/>
      <c r="G435" s="752"/>
      <c r="H435" s="766">
        <v>0</v>
      </c>
      <c r="I435" s="752">
        <v>55.4</v>
      </c>
      <c r="J435" s="752">
        <v>25467.749999999996</v>
      </c>
      <c r="K435" s="766">
        <v>1</v>
      </c>
      <c r="L435" s="752">
        <v>55.4</v>
      </c>
      <c r="M435" s="753">
        <v>25467.749999999996</v>
      </c>
    </row>
    <row r="436" spans="1:13" ht="14.4" customHeight="1" x14ac:dyDescent="0.3">
      <c r="A436" s="747" t="s">
        <v>607</v>
      </c>
      <c r="B436" s="748" t="s">
        <v>2171</v>
      </c>
      <c r="C436" s="748" t="s">
        <v>2175</v>
      </c>
      <c r="D436" s="748" t="s">
        <v>1137</v>
      </c>
      <c r="E436" s="748" t="s">
        <v>2176</v>
      </c>
      <c r="F436" s="752">
        <v>10</v>
      </c>
      <c r="G436" s="752">
        <v>1567.1</v>
      </c>
      <c r="H436" s="766">
        <v>1</v>
      </c>
      <c r="I436" s="752"/>
      <c r="J436" s="752"/>
      <c r="K436" s="766">
        <v>0</v>
      </c>
      <c r="L436" s="752">
        <v>10</v>
      </c>
      <c r="M436" s="753">
        <v>1567.1</v>
      </c>
    </row>
    <row r="437" spans="1:13" ht="14.4" customHeight="1" x14ac:dyDescent="0.3">
      <c r="A437" s="747" t="s">
        <v>607</v>
      </c>
      <c r="B437" s="748" t="s">
        <v>2177</v>
      </c>
      <c r="C437" s="748" t="s">
        <v>2398</v>
      </c>
      <c r="D437" s="748" t="s">
        <v>2399</v>
      </c>
      <c r="E437" s="748" t="s">
        <v>1482</v>
      </c>
      <c r="F437" s="752"/>
      <c r="G437" s="752"/>
      <c r="H437" s="766">
        <v>0</v>
      </c>
      <c r="I437" s="752">
        <v>2</v>
      </c>
      <c r="J437" s="752">
        <v>247</v>
      </c>
      <c r="K437" s="766">
        <v>1</v>
      </c>
      <c r="L437" s="752">
        <v>2</v>
      </c>
      <c r="M437" s="753">
        <v>247</v>
      </c>
    </row>
    <row r="438" spans="1:13" ht="14.4" customHeight="1" x14ac:dyDescent="0.3">
      <c r="A438" s="747" t="s">
        <v>607</v>
      </c>
      <c r="B438" s="748" t="s">
        <v>2180</v>
      </c>
      <c r="C438" s="748" t="s">
        <v>2181</v>
      </c>
      <c r="D438" s="748" t="s">
        <v>2182</v>
      </c>
      <c r="E438" s="748" t="s">
        <v>2183</v>
      </c>
      <c r="F438" s="752">
        <v>30</v>
      </c>
      <c r="G438" s="752">
        <v>798.30000000000007</v>
      </c>
      <c r="H438" s="766">
        <v>1</v>
      </c>
      <c r="I438" s="752"/>
      <c r="J438" s="752"/>
      <c r="K438" s="766">
        <v>0</v>
      </c>
      <c r="L438" s="752">
        <v>30</v>
      </c>
      <c r="M438" s="753">
        <v>798.30000000000007</v>
      </c>
    </row>
    <row r="439" spans="1:13" ht="14.4" customHeight="1" x14ac:dyDescent="0.3">
      <c r="A439" s="747" t="s">
        <v>607</v>
      </c>
      <c r="B439" s="748" t="s">
        <v>2187</v>
      </c>
      <c r="C439" s="748" t="s">
        <v>2400</v>
      </c>
      <c r="D439" s="748" t="s">
        <v>2401</v>
      </c>
      <c r="E439" s="748" t="s">
        <v>2190</v>
      </c>
      <c r="F439" s="752">
        <v>14</v>
      </c>
      <c r="G439" s="752">
        <v>15631</v>
      </c>
      <c r="H439" s="766">
        <v>1</v>
      </c>
      <c r="I439" s="752"/>
      <c r="J439" s="752"/>
      <c r="K439" s="766">
        <v>0</v>
      </c>
      <c r="L439" s="752">
        <v>14</v>
      </c>
      <c r="M439" s="753">
        <v>15631</v>
      </c>
    </row>
    <row r="440" spans="1:13" ht="14.4" customHeight="1" x14ac:dyDescent="0.3">
      <c r="A440" s="747" t="s">
        <v>607</v>
      </c>
      <c r="B440" s="748" t="s">
        <v>2187</v>
      </c>
      <c r="C440" s="748" t="s">
        <v>2540</v>
      </c>
      <c r="D440" s="748" t="s">
        <v>2189</v>
      </c>
      <c r="E440" s="748" t="s">
        <v>2541</v>
      </c>
      <c r="F440" s="752"/>
      <c r="G440" s="752"/>
      <c r="H440" s="766">
        <v>0</v>
      </c>
      <c r="I440" s="752">
        <v>8</v>
      </c>
      <c r="J440" s="752">
        <v>4316.32</v>
      </c>
      <c r="K440" s="766">
        <v>1</v>
      </c>
      <c r="L440" s="752">
        <v>8</v>
      </c>
      <c r="M440" s="753">
        <v>4316.32</v>
      </c>
    </row>
    <row r="441" spans="1:13" ht="14.4" customHeight="1" x14ac:dyDescent="0.3">
      <c r="A441" s="747" t="s">
        <v>607</v>
      </c>
      <c r="B441" s="748" t="s">
        <v>2187</v>
      </c>
      <c r="C441" s="748" t="s">
        <v>2188</v>
      </c>
      <c r="D441" s="748" t="s">
        <v>2189</v>
      </c>
      <c r="E441" s="748" t="s">
        <v>2190</v>
      </c>
      <c r="F441" s="752"/>
      <c r="G441" s="752"/>
      <c r="H441" s="766">
        <v>0</v>
      </c>
      <c r="I441" s="752">
        <v>32</v>
      </c>
      <c r="J441" s="752">
        <v>29825.760000000002</v>
      </c>
      <c r="K441" s="766">
        <v>1</v>
      </c>
      <c r="L441" s="752">
        <v>32</v>
      </c>
      <c r="M441" s="753">
        <v>29825.760000000002</v>
      </c>
    </row>
    <row r="442" spans="1:13" ht="14.4" customHeight="1" x14ac:dyDescent="0.3">
      <c r="A442" s="747" t="s">
        <v>607</v>
      </c>
      <c r="B442" s="748" t="s">
        <v>2191</v>
      </c>
      <c r="C442" s="748" t="s">
        <v>2192</v>
      </c>
      <c r="D442" s="748" t="s">
        <v>1096</v>
      </c>
      <c r="E442" s="748" t="s">
        <v>2193</v>
      </c>
      <c r="F442" s="752"/>
      <c r="G442" s="752"/>
      <c r="H442" s="766">
        <v>0</v>
      </c>
      <c r="I442" s="752">
        <v>12</v>
      </c>
      <c r="J442" s="752">
        <v>2787.84</v>
      </c>
      <c r="K442" s="766">
        <v>1</v>
      </c>
      <c r="L442" s="752">
        <v>12</v>
      </c>
      <c r="M442" s="753">
        <v>2787.84</v>
      </c>
    </row>
    <row r="443" spans="1:13" ht="14.4" customHeight="1" x14ac:dyDescent="0.3">
      <c r="A443" s="747" t="s">
        <v>607</v>
      </c>
      <c r="B443" s="748" t="s">
        <v>2198</v>
      </c>
      <c r="C443" s="748" t="s">
        <v>2199</v>
      </c>
      <c r="D443" s="748" t="s">
        <v>2200</v>
      </c>
      <c r="E443" s="748" t="s">
        <v>2201</v>
      </c>
      <c r="F443" s="752"/>
      <c r="G443" s="752"/>
      <c r="H443" s="766">
        <v>0</v>
      </c>
      <c r="I443" s="752">
        <v>5</v>
      </c>
      <c r="J443" s="752">
        <v>1314.5</v>
      </c>
      <c r="K443" s="766">
        <v>1</v>
      </c>
      <c r="L443" s="752">
        <v>5</v>
      </c>
      <c r="M443" s="753">
        <v>1314.5</v>
      </c>
    </row>
    <row r="444" spans="1:13" ht="14.4" customHeight="1" x14ac:dyDescent="0.3">
      <c r="A444" s="747" t="s">
        <v>607</v>
      </c>
      <c r="B444" s="748" t="s">
        <v>2202</v>
      </c>
      <c r="C444" s="748" t="s">
        <v>2203</v>
      </c>
      <c r="D444" s="748" t="s">
        <v>2204</v>
      </c>
      <c r="E444" s="748" t="s">
        <v>2205</v>
      </c>
      <c r="F444" s="752"/>
      <c r="G444" s="752"/>
      <c r="H444" s="766">
        <v>0</v>
      </c>
      <c r="I444" s="752">
        <v>4</v>
      </c>
      <c r="J444" s="752">
        <v>2256.75</v>
      </c>
      <c r="K444" s="766">
        <v>1</v>
      </c>
      <c r="L444" s="752">
        <v>4</v>
      </c>
      <c r="M444" s="753">
        <v>2256.75</v>
      </c>
    </row>
    <row r="445" spans="1:13" ht="14.4" customHeight="1" x14ac:dyDescent="0.3">
      <c r="A445" s="747" t="s">
        <v>607</v>
      </c>
      <c r="B445" s="748" t="s">
        <v>2206</v>
      </c>
      <c r="C445" s="748" t="s">
        <v>2207</v>
      </c>
      <c r="D445" s="748" t="s">
        <v>1077</v>
      </c>
      <c r="E445" s="748" t="s">
        <v>2208</v>
      </c>
      <c r="F445" s="752"/>
      <c r="G445" s="752"/>
      <c r="H445" s="766">
        <v>0</v>
      </c>
      <c r="I445" s="752">
        <v>13</v>
      </c>
      <c r="J445" s="752">
        <v>4197.5219999999999</v>
      </c>
      <c r="K445" s="766">
        <v>1</v>
      </c>
      <c r="L445" s="752">
        <v>13</v>
      </c>
      <c r="M445" s="753">
        <v>4197.5219999999999</v>
      </c>
    </row>
    <row r="446" spans="1:13" ht="14.4" customHeight="1" x14ac:dyDescent="0.3">
      <c r="A446" s="747" t="s">
        <v>607</v>
      </c>
      <c r="B446" s="748" t="s">
        <v>2209</v>
      </c>
      <c r="C446" s="748" t="s">
        <v>2210</v>
      </c>
      <c r="D446" s="748" t="s">
        <v>2211</v>
      </c>
      <c r="E446" s="748" t="s">
        <v>2212</v>
      </c>
      <c r="F446" s="752">
        <v>5</v>
      </c>
      <c r="G446" s="752">
        <v>2585</v>
      </c>
      <c r="H446" s="766">
        <v>1</v>
      </c>
      <c r="I446" s="752"/>
      <c r="J446" s="752"/>
      <c r="K446" s="766">
        <v>0</v>
      </c>
      <c r="L446" s="752">
        <v>5</v>
      </c>
      <c r="M446" s="753">
        <v>2585</v>
      </c>
    </row>
    <row r="447" spans="1:13" ht="14.4" customHeight="1" x14ac:dyDescent="0.3">
      <c r="A447" s="747" t="s">
        <v>607</v>
      </c>
      <c r="B447" s="748" t="s">
        <v>2213</v>
      </c>
      <c r="C447" s="748" t="s">
        <v>2214</v>
      </c>
      <c r="D447" s="748" t="s">
        <v>2215</v>
      </c>
      <c r="E447" s="748" t="s">
        <v>2216</v>
      </c>
      <c r="F447" s="752"/>
      <c r="G447" s="752"/>
      <c r="H447" s="766">
        <v>0</v>
      </c>
      <c r="I447" s="752">
        <v>24</v>
      </c>
      <c r="J447" s="752">
        <v>1282</v>
      </c>
      <c r="K447" s="766">
        <v>1</v>
      </c>
      <c r="L447" s="752">
        <v>24</v>
      </c>
      <c r="M447" s="753">
        <v>1282</v>
      </c>
    </row>
    <row r="448" spans="1:13" ht="14.4" customHeight="1" x14ac:dyDescent="0.3">
      <c r="A448" s="747" t="s">
        <v>607</v>
      </c>
      <c r="B448" s="748" t="s">
        <v>2217</v>
      </c>
      <c r="C448" s="748" t="s">
        <v>2218</v>
      </c>
      <c r="D448" s="748" t="s">
        <v>2219</v>
      </c>
      <c r="E448" s="748" t="s">
        <v>2220</v>
      </c>
      <c r="F448" s="752"/>
      <c r="G448" s="752"/>
      <c r="H448" s="766">
        <v>0</v>
      </c>
      <c r="I448" s="752">
        <v>478</v>
      </c>
      <c r="J448" s="752">
        <v>11473.970000000001</v>
      </c>
      <c r="K448" s="766">
        <v>1</v>
      </c>
      <c r="L448" s="752">
        <v>478</v>
      </c>
      <c r="M448" s="753">
        <v>11473.970000000001</v>
      </c>
    </row>
    <row r="449" spans="1:13" ht="14.4" customHeight="1" x14ac:dyDescent="0.3">
      <c r="A449" s="747" t="s">
        <v>607</v>
      </c>
      <c r="B449" s="748" t="s">
        <v>2221</v>
      </c>
      <c r="C449" s="748" t="s">
        <v>2222</v>
      </c>
      <c r="D449" s="748" t="s">
        <v>2223</v>
      </c>
      <c r="E449" s="748" t="s">
        <v>2224</v>
      </c>
      <c r="F449" s="752"/>
      <c r="G449" s="752"/>
      <c r="H449" s="766">
        <v>0</v>
      </c>
      <c r="I449" s="752">
        <v>10.599999999999998</v>
      </c>
      <c r="J449" s="752">
        <v>1604.9</v>
      </c>
      <c r="K449" s="766">
        <v>1</v>
      </c>
      <c r="L449" s="752">
        <v>10.599999999999998</v>
      </c>
      <c r="M449" s="753">
        <v>1604.9</v>
      </c>
    </row>
    <row r="450" spans="1:13" ht="14.4" customHeight="1" x14ac:dyDescent="0.3">
      <c r="A450" s="747" t="s">
        <v>607</v>
      </c>
      <c r="B450" s="748" t="s">
        <v>2221</v>
      </c>
      <c r="C450" s="748" t="s">
        <v>2227</v>
      </c>
      <c r="D450" s="748" t="s">
        <v>2228</v>
      </c>
      <c r="E450" s="748" t="s">
        <v>2229</v>
      </c>
      <c r="F450" s="752"/>
      <c r="G450" s="752"/>
      <c r="H450" s="766">
        <v>0</v>
      </c>
      <c r="I450" s="752">
        <v>1</v>
      </c>
      <c r="J450" s="752">
        <v>2113.9600000000005</v>
      </c>
      <c r="K450" s="766">
        <v>1</v>
      </c>
      <c r="L450" s="752">
        <v>1</v>
      </c>
      <c r="M450" s="753">
        <v>2113.9600000000005</v>
      </c>
    </row>
    <row r="451" spans="1:13" ht="14.4" customHeight="1" x14ac:dyDescent="0.3">
      <c r="A451" s="747" t="s">
        <v>607</v>
      </c>
      <c r="B451" s="748" t="s">
        <v>2413</v>
      </c>
      <c r="C451" s="748" t="s">
        <v>2648</v>
      </c>
      <c r="D451" s="748" t="s">
        <v>1875</v>
      </c>
      <c r="E451" s="748" t="s">
        <v>1876</v>
      </c>
      <c r="F451" s="752">
        <v>45</v>
      </c>
      <c r="G451" s="752">
        <v>9850.5</v>
      </c>
      <c r="H451" s="766">
        <v>1</v>
      </c>
      <c r="I451" s="752"/>
      <c r="J451" s="752"/>
      <c r="K451" s="766">
        <v>0</v>
      </c>
      <c r="L451" s="752">
        <v>45</v>
      </c>
      <c r="M451" s="753">
        <v>9850.5</v>
      </c>
    </row>
    <row r="452" spans="1:13" ht="14.4" customHeight="1" x14ac:dyDescent="0.3">
      <c r="A452" s="747" t="s">
        <v>607</v>
      </c>
      <c r="B452" s="748" t="s">
        <v>2649</v>
      </c>
      <c r="C452" s="748" t="s">
        <v>2650</v>
      </c>
      <c r="D452" s="748" t="s">
        <v>2651</v>
      </c>
      <c r="E452" s="748" t="s">
        <v>2652</v>
      </c>
      <c r="F452" s="752">
        <v>1</v>
      </c>
      <c r="G452" s="752">
        <v>10560.43</v>
      </c>
      <c r="H452" s="766">
        <v>1</v>
      </c>
      <c r="I452" s="752"/>
      <c r="J452" s="752"/>
      <c r="K452" s="766">
        <v>0</v>
      </c>
      <c r="L452" s="752">
        <v>1</v>
      </c>
      <c r="M452" s="753">
        <v>10560.43</v>
      </c>
    </row>
    <row r="453" spans="1:13" ht="14.4" customHeight="1" x14ac:dyDescent="0.3">
      <c r="A453" s="747" t="s">
        <v>607</v>
      </c>
      <c r="B453" s="748" t="s">
        <v>2653</v>
      </c>
      <c r="C453" s="748" t="s">
        <v>2654</v>
      </c>
      <c r="D453" s="748" t="s">
        <v>2655</v>
      </c>
      <c r="E453" s="748" t="s">
        <v>2656</v>
      </c>
      <c r="F453" s="752"/>
      <c r="G453" s="752"/>
      <c r="H453" s="766">
        <v>0</v>
      </c>
      <c r="I453" s="752">
        <v>1</v>
      </c>
      <c r="J453" s="752">
        <v>950.75000000000023</v>
      </c>
      <c r="K453" s="766">
        <v>1</v>
      </c>
      <c r="L453" s="752">
        <v>1</v>
      </c>
      <c r="M453" s="753">
        <v>950.75000000000023</v>
      </c>
    </row>
    <row r="454" spans="1:13" ht="14.4" customHeight="1" x14ac:dyDescent="0.3">
      <c r="A454" s="747" t="s">
        <v>607</v>
      </c>
      <c r="B454" s="748" t="s">
        <v>2230</v>
      </c>
      <c r="C454" s="748" t="s">
        <v>2231</v>
      </c>
      <c r="D454" s="748" t="s">
        <v>649</v>
      </c>
      <c r="E454" s="748" t="s">
        <v>639</v>
      </c>
      <c r="F454" s="752">
        <v>1</v>
      </c>
      <c r="G454" s="752">
        <v>68.08</v>
      </c>
      <c r="H454" s="766">
        <v>1</v>
      </c>
      <c r="I454" s="752"/>
      <c r="J454" s="752"/>
      <c r="K454" s="766">
        <v>0</v>
      </c>
      <c r="L454" s="752">
        <v>1</v>
      </c>
      <c r="M454" s="753">
        <v>68.08</v>
      </c>
    </row>
    <row r="455" spans="1:13" ht="14.4" customHeight="1" x14ac:dyDescent="0.3">
      <c r="A455" s="747" t="s">
        <v>607</v>
      </c>
      <c r="B455" s="748" t="s">
        <v>2230</v>
      </c>
      <c r="C455" s="748" t="s">
        <v>2544</v>
      </c>
      <c r="D455" s="748" t="s">
        <v>638</v>
      </c>
      <c r="E455" s="748" t="s">
        <v>1529</v>
      </c>
      <c r="F455" s="752"/>
      <c r="G455" s="752"/>
      <c r="H455" s="766">
        <v>0</v>
      </c>
      <c r="I455" s="752">
        <v>2</v>
      </c>
      <c r="J455" s="752">
        <v>38.280000000000008</v>
      </c>
      <c r="K455" s="766">
        <v>1</v>
      </c>
      <c r="L455" s="752">
        <v>2</v>
      </c>
      <c r="M455" s="753">
        <v>38.280000000000008</v>
      </c>
    </row>
    <row r="456" spans="1:13" ht="14.4" customHeight="1" x14ac:dyDescent="0.3">
      <c r="A456" s="747" t="s">
        <v>607</v>
      </c>
      <c r="B456" s="748" t="s">
        <v>2230</v>
      </c>
      <c r="C456" s="748" t="s">
        <v>2233</v>
      </c>
      <c r="D456" s="748" t="s">
        <v>638</v>
      </c>
      <c r="E456" s="748" t="s">
        <v>640</v>
      </c>
      <c r="F456" s="752"/>
      <c r="G456" s="752"/>
      <c r="H456" s="766">
        <v>0</v>
      </c>
      <c r="I456" s="752">
        <v>1</v>
      </c>
      <c r="J456" s="752">
        <v>29.92</v>
      </c>
      <c r="K456" s="766">
        <v>1</v>
      </c>
      <c r="L456" s="752">
        <v>1</v>
      </c>
      <c r="M456" s="753">
        <v>29.92</v>
      </c>
    </row>
    <row r="457" spans="1:13" ht="14.4" customHeight="1" x14ac:dyDescent="0.3">
      <c r="A457" s="747" t="s">
        <v>607</v>
      </c>
      <c r="B457" s="748" t="s">
        <v>2230</v>
      </c>
      <c r="C457" s="748" t="s">
        <v>2425</v>
      </c>
      <c r="D457" s="748" t="s">
        <v>1338</v>
      </c>
      <c r="E457" s="748" t="s">
        <v>2339</v>
      </c>
      <c r="F457" s="752">
        <v>1</v>
      </c>
      <c r="G457" s="752">
        <v>63.050000000000011</v>
      </c>
      <c r="H457" s="766">
        <v>1</v>
      </c>
      <c r="I457" s="752"/>
      <c r="J457" s="752"/>
      <c r="K457" s="766">
        <v>0</v>
      </c>
      <c r="L457" s="752">
        <v>1</v>
      </c>
      <c r="M457" s="753">
        <v>63.050000000000011</v>
      </c>
    </row>
    <row r="458" spans="1:13" ht="14.4" customHeight="1" x14ac:dyDescent="0.3">
      <c r="A458" s="747" t="s">
        <v>607</v>
      </c>
      <c r="B458" s="748" t="s">
        <v>2246</v>
      </c>
      <c r="C458" s="748" t="s">
        <v>2247</v>
      </c>
      <c r="D458" s="748" t="s">
        <v>2248</v>
      </c>
      <c r="E458" s="748" t="s">
        <v>2249</v>
      </c>
      <c r="F458" s="752"/>
      <c r="G458" s="752"/>
      <c r="H458" s="766">
        <v>0</v>
      </c>
      <c r="I458" s="752">
        <v>3</v>
      </c>
      <c r="J458" s="752">
        <v>101.33999999999999</v>
      </c>
      <c r="K458" s="766">
        <v>1</v>
      </c>
      <c r="L458" s="752">
        <v>3</v>
      </c>
      <c r="M458" s="753">
        <v>101.33999999999999</v>
      </c>
    </row>
    <row r="459" spans="1:13" ht="14.4" customHeight="1" x14ac:dyDescent="0.3">
      <c r="A459" s="747" t="s">
        <v>607</v>
      </c>
      <c r="B459" s="748" t="s">
        <v>2246</v>
      </c>
      <c r="C459" s="748" t="s">
        <v>2250</v>
      </c>
      <c r="D459" s="748" t="s">
        <v>2251</v>
      </c>
      <c r="E459" s="748" t="s">
        <v>2252</v>
      </c>
      <c r="F459" s="752"/>
      <c r="G459" s="752"/>
      <c r="H459" s="766">
        <v>0</v>
      </c>
      <c r="I459" s="752">
        <v>376</v>
      </c>
      <c r="J459" s="752">
        <v>19766.608675610125</v>
      </c>
      <c r="K459" s="766">
        <v>1</v>
      </c>
      <c r="L459" s="752">
        <v>376</v>
      </c>
      <c r="M459" s="753">
        <v>19766.608675610125</v>
      </c>
    </row>
    <row r="460" spans="1:13" ht="14.4" customHeight="1" x14ac:dyDescent="0.3">
      <c r="A460" s="747" t="s">
        <v>607</v>
      </c>
      <c r="B460" s="748" t="s">
        <v>2246</v>
      </c>
      <c r="C460" s="748" t="s">
        <v>2431</v>
      </c>
      <c r="D460" s="748" t="s">
        <v>2251</v>
      </c>
      <c r="E460" s="748" t="s">
        <v>2432</v>
      </c>
      <c r="F460" s="752"/>
      <c r="G460" s="752"/>
      <c r="H460" s="766">
        <v>0</v>
      </c>
      <c r="I460" s="752">
        <v>2</v>
      </c>
      <c r="J460" s="752">
        <v>101.28</v>
      </c>
      <c r="K460" s="766">
        <v>1</v>
      </c>
      <c r="L460" s="752">
        <v>2</v>
      </c>
      <c r="M460" s="753">
        <v>101.28</v>
      </c>
    </row>
    <row r="461" spans="1:13" ht="14.4" customHeight="1" x14ac:dyDescent="0.3">
      <c r="A461" s="747" t="s">
        <v>607</v>
      </c>
      <c r="B461" s="748" t="s">
        <v>2253</v>
      </c>
      <c r="C461" s="748" t="s">
        <v>2254</v>
      </c>
      <c r="D461" s="748" t="s">
        <v>2255</v>
      </c>
      <c r="E461" s="748" t="s">
        <v>2256</v>
      </c>
      <c r="F461" s="752"/>
      <c r="G461" s="752"/>
      <c r="H461" s="766">
        <v>0</v>
      </c>
      <c r="I461" s="752">
        <v>63</v>
      </c>
      <c r="J461" s="752">
        <v>15801.059999999998</v>
      </c>
      <c r="K461" s="766">
        <v>1</v>
      </c>
      <c r="L461" s="752">
        <v>63</v>
      </c>
      <c r="M461" s="753">
        <v>15801.059999999998</v>
      </c>
    </row>
    <row r="462" spans="1:13" ht="14.4" customHeight="1" x14ac:dyDescent="0.3">
      <c r="A462" s="747" t="s">
        <v>607</v>
      </c>
      <c r="B462" s="748" t="s">
        <v>2551</v>
      </c>
      <c r="C462" s="748" t="s">
        <v>2657</v>
      </c>
      <c r="D462" s="748" t="s">
        <v>1780</v>
      </c>
      <c r="E462" s="748" t="s">
        <v>2658</v>
      </c>
      <c r="F462" s="752"/>
      <c r="G462" s="752"/>
      <c r="H462" s="766">
        <v>0</v>
      </c>
      <c r="I462" s="752">
        <v>3</v>
      </c>
      <c r="J462" s="752">
        <v>1505.5800000000004</v>
      </c>
      <c r="K462" s="766">
        <v>1</v>
      </c>
      <c r="L462" s="752">
        <v>3</v>
      </c>
      <c r="M462" s="753">
        <v>1505.5800000000004</v>
      </c>
    </row>
    <row r="463" spans="1:13" ht="14.4" customHeight="1" x14ac:dyDescent="0.3">
      <c r="A463" s="747" t="s">
        <v>607</v>
      </c>
      <c r="B463" s="748" t="s">
        <v>2659</v>
      </c>
      <c r="C463" s="748" t="s">
        <v>2660</v>
      </c>
      <c r="D463" s="748" t="s">
        <v>2661</v>
      </c>
      <c r="E463" s="748" t="s">
        <v>2662</v>
      </c>
      <c r="F463" s="752"/>
      <c r="G463" s="752"/>
      <c r="H463" s="766">
        <v>0</v>
      </c>
      <c r="I463" s="752">
        <v>1</v>
      </c>
      <c r="J463" s="752">
        <v>104.78</v>
      </c>
      <c r="K463" s="766">
        <v>1</v>
      </c>
      <c r="L463" s="752">
        <v>1</v>
      </c>
      <c r="M463" s="753">
        <v>104.78</v>
      </c>
    </row>
    <row r="464" spans="1:13" ht="14.4" customHeight="1" x14ac:dyDescent="0.3">
      <c r="A464" s="747" t="s">
        <v>607</v>
      </c>
      <c r="B464" s="748" t="s">
        <v>2435</v>
      </c>
      <c r="C464" s="748" t="s">
        <v>2436</v>
      </c>
      <c r="D464" s="748" t="s">
        <v>2437</v>
      </c>
      <c r="E464" s="748" t="s">
        <v>2438</v>
      </c>
      <c r="F464" s="752"/>
      <c r="G464" s="752"/>
      <c r="H464" s="766">
        <v>0</v>
      </c>
      <c r="I464" s="752">
        <v>2</v>
      </c>
      <c r="J464" s="752">
        <v>438.88000000000005</v>
      </c>
      <c r="K464" s="766">
        <v>1</v>
      </c>
      <c r="L464" s="752">
        <v>2</v>
      </c>
      <c r="M464" s="753">
        <v>438.88000000000005</v>
      </c>
    </row>
    <row r="465" spans="1:13" ht="14.4" customHeight="1" x14ac:dyDescent="0.3">
      <c r="A465" s="747" t="s">
        <v>607</v>
      </c>
      <c r="B465" s="748" t="s">
        <v>2559</v>
      </c>
      <c r="C465" s="748" t="s">
        <v>2663</v>
      </c>
      <c r="D465" s="748" t="s">
        <v>2561</v>
      </c>
      <c r="E465" s="748" t="s">
        <v>2664</v>
      </c>
      <c r="F465" s="752"/>
      <c r="G465" s="752"/>
      <c r="H465" s="766">
        <v>0</v>
      </c>
      <c r="I465" s="752">
        <v>1</v>
      </c>
      <c r="J465" s="752">
        <v>135.69999999999999</v>
      </c>
      <c r="K465" s="766">
        <v>1</v>
      </c>
      <c r="L465" s="752">
        <v>1</v>
      </c>
      <c r="M465" s="753">
        <v>135.69999999999999</v>
      </c>
    </row>
    <row r="466" spans="1:13" ht="14.4" customHeight="1" x14ac:dyDescent="0.3">
      <c r="A466" s="747" t="s">
        <v>607</v>
      </c>
      <c r="B466" s="748" t="s">
        <v>2665</v>
      </c>
      <c r="C466" s="748" t="s">
        <v>2666</v>
      </c>
      <c r="D466" s="748" t="s">
        <v>2667</v>
      </c>
      <c r="E466" s="748" t="s">
        <v>1759</v>
      </c>
      <c r="F466" s="752"/>
      <c r="G466" s="752"/>
      <c r="H466" s="766">
        <v>0</v>
      </c>
      <c r="I466" s="752">
        <v>1</v>
      </c>
      <c r="J466" s="752">
        <v>1627.18</v>
      </c>
      <c r="K466" s="766">
        <v>1</v>
      </c>
      <c r="L466" s="752">
        <v>1</v>
      </c>
      <c r="M466" s="753">
        <v>1627.18</v>
      </c>
    </row>
    <row r="467" spans="1:13" ht="14.4" customHeight="1" x14ac:dyDescent="0.3">
      <c r="A467" s="747" t="s">
        <v>607</v>
      </c>
      <c r="B467" s="748" t="s">
        <v>2439</v>
      </c>
      <c r="C467" s="748" t="s">
        <v>2563</v>
      </c>
      <c r="D467" s="748" t="s">
        <v>2564</v>
      </c>
      <c r="E467" s="748" t="s">
        <v>2565</v>
      </c>
      <c r="F467" s="752"/>
      <c r="G467" s="752"/>
      <c r="H467" s="766">
        <v>0</v>
      </c>
      <c r="I467" s="752">
        <v>3</v>
      </c>
      <c r="J467" s="752">
        <v>58.930000000000014</v>
      </c>
      <c r="K467" s="766">
        <v>1</v>
      </c>
      <c r="L467" s="752">
        <v>3</v>
      </c>
      <c r="M467" s="753">
        <v>58.930000000000014</v>
      </c>
    </row>
    <row r="468" spans="1:13" ht="14.4" customHeight="1" x14ac:dyDescent="0.3">
      <c r="A468" s="747" t="s">
        <v>607</v>
      </c>
      <c r="B468" s="748" t="s">
        <v>2439</v>
      </c>
      <c r="C468" s="748" t="s">
        <v>2668</v>
      </c>
      <c r="D468" s="748" t="s">
        <v>1855</v>
      </c>
      <c r="E468" s="748" t="s">
        <v>2669</v>
      </c>
      <c r="F468" s="752"/>
      <c r="G468" s="752"/>
      <c r="H468" s="766">
        <v>0</v>
      </c>
      <c r="I468" s="752">
        <v>1</v>
      </c>
      <c r="J468" s="752">
        <v>90.660000000000025</v>
      </c>
      <c r="K468" s="766">
        <v>1</v>
      </c>
      <c r="L468" s="752">
        <v>1</v>
      </c>
      <c r="M468" s="753">
        <v>90.660000000000025</v>
      </c>
    </row>
    <row r="469" spans="1:13" ht="14.4" customHeight="1" x14ac:dyDescent="0.3">
      <c r="A469" s="747" t="s">
        <v>607</v>
      </c>
      <c r="B469" s="748" t="s">
        <v>2439</v>
      </c>
      <c r="C469" s="748" t="s">
        <v>2670</v>
      </c>
      <c r="D469" s="748" t="s">
        <v>1680</v>
      </c>
      <c r="E469" s="748" t="s">
        <v>2565</v>
      </c>
      <c r="F469" s="752">
        <v>2</v>
      </c>
      <c r="G469" s="752">
        <v>122.47999999999999</v>
      </c>
      <c r="H469" s="766">
        <v>1</v>
      </c>
      <c r="I469" s="752"/>
      <c r="J469" s="752"/>
      <c r="K469" s="766">
        <v>0</v>
      </c>
      <c r="L469" s="752">
        <v>2</v>
      </c>
      <c r="M469" s="753">
        <v>122.47999999999999</v>
      </c>
    </row>
    <row r="470" spans="1:13" ht="14.4" customHeight="1" x14ac:dyDescent="0.3">
      <c r="A470" s="747" t="s">
        <v>607</v>
      </c>
      <c r="B470" s="748" t="s">
        <v>2264</v>
      </c>
      <c r="C470" s="748" t="s">
        <v>2265</v>
      </c>
      <c r="D470" s="748" t="s">
        <v>1026</v>
      </c>
      <c r="E470" s="748" t="s">
        <v>2266</v>
      </c>
      <c r="F470" s="752"/>
      <c r="G470" s="752"/>
      <c r="H470" s="766">
        <v>0</v>
      </c>
      <c r="I470" s="752">
        <v>7</v>
      </c>
      <c r="J470" s="752">
        <v>153.85</v>
      </c>
      <c r="K470" s="766">
        <v>1</v>
      </c>
      <c r="L470" s="752">
        <v>7</v>
      </c>
      <c r="M470" s="753">
        <v>153.85</v>
      </c>
    </row>
    <row r="471" spans="1:13" ht="14.4" customHeight="1" x14ac:dyDescent="0.3">
      <c r="A471" s="747" t="s">
        <v>607</v>
      </c>
      <c r="B471" s="748" t="s">
        <v>2272</v>
      </c>
      <c r="C471" s="748" t="s">
        <v>2671</v>
      </c>
      <c r="D471" s="748" t="s">
        <v>2672</v>
      </c>
      <c r="E471" s="748" t="s">
        <v>2142</v>
      </c>
      <c r="F471" s="752">
        <v>1</v>
      </c>
      <c r="G471" s="752">
        <v>98.269999999999968</v>
      </c>
      <c r="H471" s="766">
        <v>1</v>
      </c>
      <c r="I471" s="752"/>
      <c r="J471" s="752"/>
      <c r="K471" s="766">
        <v>0</v>
      </c>
      <c r="L471" s="752">
        <v>1</v>
      </c>
      <c r="M471" s="753">
        <v>98.269999999999968</v>
      </c>
    </row>
    <row r="472" spans="1:13" ht="14.4" customHeight="1" x14ac:dyDescent="0.3">
      <c r="A472" s="747" t="s">
        <v>607</v>
      </c>
      <c r="B472" s="748" t="s">
        <v>2272</v>
      </c>
      <c r="C472" s="748" t="s">
        <v>2448</v>
      </c>
      <c r="D472" s="748" t="s">
        <v>1209</v>
      </c>
      <c r="E472" s="748" t="s">
        <v>2287</v>
      </c>
      <c r="F472" s="752"/>
      <c r="G472" s="752"/>
      <c r="H472" s="766">
        <v>0</v>
      </c>
      <c r="I472" s="752">
        <v>1</v>
      </c>
      <c r="J472" s="752">
        <v>19.93</v>
      </c>
      <c r="K472" s="766">
        <v>1</v>
      </c>
      <c r="L472" s="752">
        <v>1</v>
      </c>
      <c r="M472" s="753">
        <v>19.93</v>
      </c>
    </row>
    <row r="473" spans="1:13" ht="14.4" customHeight="1" x14ac:dyDescent="0.3">
      <c r="A473" s="747" t="s">
        <v>607</v>
      </c>
      <c r="B473" s="748" t="s">
        <v>2272</v>
      </c>
      <c r="C473" s="748" t="s">
        <v>2273</v>
      </c>
      <c r="D473" s="748" t="s">
        <v>697</v>
      </c>
      <c r="E473" s="748" t="s">
        <v>2142</v>
      </c>
      <c r="F473" s="752"/>
      <c r="G473" s="752"/>
      <c r="H473" s="766">
        <v>0</v>
      </c>
      <c r="I473" s="752">
        <v>4</v>
      </c>
      <c r="J473" s="752">
        <v>108.79</v>
      </c>
      <c r="K473" s="766">
        <v>1</v>
      </c>
      <c r="L473" s="752">
        <v>4</v>
      </c>
      <c r="M473" s="753">
        <v>108.79</v>
      </c>
    </row>
    <row r="474" spans="1:13" ht="14.4" customHeight="1" x14ac:dyDescent="0.3">
      <c r="A474" s="747" t="s">
        <v>607</v>
      </c>
      <c r="B474" s="748" t="s">
        <v>2453</v>
      </c>
      <c r="C474" s="748" t="s">
        <v>2673</v>
      </c>
      <c r="D474" s="748" t="s">
        <v>2674</v>
      </c>
      <c r="E474" s="748" t="s">
        <v>2675</v>
      </c>
      <c r="F474" s="752"/>
      <c r="G474" s="752"/>
      <c r="H474" s="766">
        <v>0</v>
      </c>
      <c r="I474" s="752">
        <v>1</v>
      </c>
      <c r="J474" s="752">
        <v>50.299999999999983</v>
      </c>
      <c r="K474" s="766">
        <v>1</v>
      </c>
      <c r="L474" s="752">
        <v>1</v>
      </c>
      <c r="M474" s="753">
        <v>50.299999999999983</v>
      </c>
    </row>
    <row r="475" spans="1:13" ht="14.4" customHeight="1" x14ac:dyDescent="0.3">
      <c r="A475" s="747" t="s">
        <v>607</v>
      </c>
      <c r="B475" s="748" t="s">
        <v>2277</v>
      </c>
      <c r="C475" s="748" t="s">
        <v>2278</v>
      </c>
      <c r="D475" s="748" t="s">
        <v>2279</v>
      </c>
      <c r="E475" s="748" t="s">
        <v>2280</v>
      </c>
      <c r="F475" s="752"/>
      <c r="G475" s="752"/>
      <c r="H475" s="766">
        <v>0</v>
      </c>
      <c r="I475" s="752">
        <v>4</v>
      </c>
      <c r="J475" s="752">
        <v>325</v>
      </c>
      <c r="K475" s="766">
        <v>1</v>
      </c>
      <c r="L475" s="752">
        <v>4</v>
      </c>
      <c r="M475" s="753">
        <v>325</v>
      </c>
    </row>
    <row r="476" spans="1:13" ht="14.4" customHeight="1" x14ac:dyDescent="0.3">
      <c r="A476" s="747" t="s">
        <v>607</v>
      </c>
      <c r="B476" s="748" t="s">
        <v>2285</v>
      </c>
      <c r="C476" s="748" t="s">
        <v>2286</v>
      </c>
      <c r="D476" s="748" t="s">
        <v>1024</v>
      </c>
      <c r="E476" s="748" t="s">
        <v>2287</v>
      </c>
      <c r="F476" s="752"/>
      <c r="G476" s="752"/>
      <c r="H476" s="766">
        <v>0</v>
      </c>
      <c r="I476" s="752">
        <v>1</v>
      </c>
      <c r="J476" s="752">
        <v>29.789999999999996</v>
      </c>
      <c r="K476" s="766">
        <v>1</v>
      </c>
      <c r="L476" s="752">
        <v>1</v>
      </c>
      <c r="M476" s="753">
        <v>29.789999999999996</v>
      </c>
    </row>
    <row r="477" spans="1:13" ht="14.4" customHeight="1" x14ac:dyDescent="0.3">
      <c r="A477" s="747" t="s">
        <v>607</v>
      </c>
      <c r="B477" s="748" t="s">
        <v>2463</v>
      </c>
      <c r="C477" s="748" t="s">
        <v>2464</v>
      </c>
      <c r="D477" s="748" t="s">
        <v>2465</v>
      </c>
      <c r="E477" s="748" t="s">
        <v>2466</v>
      </c>
      <c r="F477" s="752"/>
      <c r="G477" s="752"/>
      <c r="H477" s="766">
        <v>0</v>
      </c>
      <c r="I477" s="752">
        <v>3</v>
      </c>
      <c r="J477" s="752">
        <v>130.85000000000002</v>
      </c>
      <c r="K477" s="766">
        <v>1</v>
      </c>
      <c r="L477" s="752">
        <v>3</v>
      </c>
      <c r="M477" s="753">
        <v>130.85000000000002</v>
      </c>
    </row>
    <row r="478" spans="1:13" ht="14.4" customHeight="1" x14ac:dyDescent="0.3">
      <c r="A478" s="747" t="s">
        <v>607</v>
      </c>
      <c r="B478" s="748" t="s">
        <v>2467</v>
      </c>
      <c r="C478" s="748" t="s">
        <v>2676</v>
      </c>
      <c r="D478" s="748" t="s">
        <v>1264</v>
      </c>
      <c r="E478" s="748" t="s">
        <v>2677</v>
      </c>
      <c r="F478" s="752"/>
      <c r="G478" s="752"/>
      <c r="H478" s="766">
        <v>0</v>
      </c>
      <c r="I478" s="752">
        <v>1</v>
      </c>
      <c r="J478" s="752">
        <v>54.399999999999991</v>
      </c>
      <c r="K478" s="766">
        <v>1</v>
      </c>
      <c r="L478" s="752">
        <v>1</v>
      </c>
      <c r="M478" s="753">
        <v>54.399999999999991</v>
      </c>
    </row>
    <row r="479" spans="1:13" ht="14.4" customHeight="1" x14ac:dyDescent="0.3">
      <c r="A479" s="747" t="s">
        <v>607</v>
      </c>
      <c r="B479" s="748" t="s">
        <v>2291</v>
      </c>
      <c r="C479" s="748" t="s">
        <v>2474</v>
      </c>
      <c r="D479" s="748" t="s">
        <v>1457</v>
      </c>
      <c r="E479" s="748" t="s">
        <v>1051</v>
      </c>
      <c r="F479" s="752"/>
      <c r="G479" s="752"/>
      <c r="H479" s="766">
        <v>0</v>
      </c>
      <c r="I479" s="752">
        <v>3</v>
      </c>
      <c r="J479" s="752">
        <v>406.79999999999995</v>
      </c>
      <c r="K479" s="766">
        <v>1</v>
      </c>
      <c r="L479" s="752">
        <v>3</v>
      </c>
      <c r="M479" s="753">
        <v>406.79999999999995</v>
      </c>
    </row>
    <row r="480" spans="1:13" ht="14.4" customHeight="1" x14ac:dyDescent="0.3">
      <c r="A480" s="747" t="s">
        <v>607</v>
      </c>
      <c r="B480" s="748" t="s">
        <v>2291</v>
      </c>
      <c r="C480" s="748" t="s">
        <v>2293</v>
      </c>
      <c r="D480" s="748" t="s">
        <v>1053</v>
      </c>
      <c r="E480" s="748" t="s">
        <v>1051</v>
      </c>
      <c r="F480" s="752"/>
      <c r="G480" s="752"/>
      <c r="H480" s="766">
        <v>0</v>
      </c>
      <c r="I480" s="752">
        <v>3</v>
      </c>
      <c r="J480" s="752">
        <v>390.66999999999996</v>
      </c>
      <c r="K480" s="766">
        <v>1</v>
      </c>
      <c r="L480" s="752">
        <v>3</v>
      </c>
      <c r="M480" s="753">
        <v>390.66999999999996</v>
      </c>
    </row>
    <row r="481" spans="1:13" ht="14.4" customHeight="1" x14ac:dyDescent="0.3">
      <c r="A481" s="747" t="s">
        <v>607</v>
      </c>
      <c r="B481" s="748" t="s">
        <v>2291</v>
      </c>
      <c r="C481" s="748" t="s">
        <v>2294</v>
      </c>
      <c r="D481" s="748" t="s">
        <v>1056</v>
      </c>
      <c r="E481" s="748" t="s">
        <v>1051</v>
      </c>
      <c r="F481" s="752"/>
      <c r="G481" s="752"/>
      <c r="H481" s="766">
        <v>0</v>
      </c>
      <c r="I481" s="752">
        <v>4</v>
      </c>
      <c r="J481" s="752">
        <v>542.4</v>
      </c>
      <c r="K481" s="766">
        <v>1</v>
      </c>
      <c r="L481" s="752">
        <v>4</v>
      </c>
      <c r="M481" s="753">
        <v>542.4</v>
      </c>
    </row>
    <row r="482" spans="1:13" ht="14.4" customHeight="1" x14ac:dyDescent="0.3">
      <c r="A482" s="747" t="s">
        <v>607</v>
      </c>
      <c r="B482" s="748" t="s">
        <v>2291</v>
      </c>
      <c r="C482" s="748" t="s">
        <v>2295</v>
      </c>
      <c r="D482" s="748" t="s">
        <v>1054</v>
      </c>
      <c r="E482" s="748" t="s">
        <v>1051</v>
      </c>
      <c r="F482" s="752"/>
      <c r="G482" s="752"/>
      <c r="H482" s="766">
        <v>0</v>
      </c>
      <c r="I482" s="752">
        <v>5</v>
      </c>
      <c r="J482" s="752">
        <v>677.99999999999989</v>
      </c>
      <c r="K482" s="766">
        <v>1</v>
      </c>
      <c r="L482" s="752">
        <v>5</v>
      </c>
      <c r="M482" s="753">
        <v>677.99999999999989</v>
      </c>
    </row>
    <row r="483" spans="1:13" ht="14.4" customHeight="1" x14ac:dyDescent="0.3">
      <c r="A483" s="747" t="s">
        <v>607</v>
      </c>
      <c r="B483" s="748" t="s">
        <v>2291</v>
      </c>
      <c r="C483" s="748" t="s">
        <v>2475</v>
      </c>
      <c r="D483" s="748" t="s">
        <v>2476</v>
      </c>
      <c r="E483" s="748" t="s">
        <v>2298</v>
      </c>
      <c r="F483" s="752"/>
      <c r="G483" s="752"/>
      <c r="H483" s="766">
        <v>0</v>
      </c>
      <c r="I483" s="752">
        <v>24</v>
      </c>
      <c r="J483" s="752">
        <v>3946.32</v>
      </c>
      <c r="K483" s="766">
        <v>1</v>
      </c>
      <c r="L483" s="752">
        <v>24</v>
      </c>
      <c r="M483" s="753">
        <v>3946.32</v>
      </c>
    </row>
    <row r="484" spans="1:13" ht="14.4" customHeight="1" x14ac:dyDescent="0.3">
      <c r="A484" s="747" t="s">
        <v>607</v>
      </c>
      <c r="B484" s="748" t="s">
        <v>2291</v>
      </c>
      <c r="C484" s="748" t="s">
        <v>2478</v>
      </c>
      <c r="D484" s="748" t="s">
        <v>1459</v>
      </c>
      <c r="E484" s="748" t="s">
        <v>2302</v>
      </c>
      <c r="F484" s="752"/>
      <c r="G484" s="752"/>
      <c r="H484" s="766">
        <v>0</v>
      </c>
      <c r="I484" s="752">
        <v>4</v>
      </c>
      <c r="J484" s="752">
        <v>447.79999999999995</v>
      </c>
      <c r="K484" s="766">
        <v>1</v>
      </c>
      <c r="L484" s="752">
        <v>4</v>
      </c>
      <c r="M484" s="753">
        <v>447.79999999999995</v>
      </c>
    </row>
    <row r="485" spans="1:13" ht="14.4" customHeight="1" x14ac:dyDescent="0.3">
      <c r="A485" s="747" t="s">
        <v>607</v>
      </c>
      <c r="B485" s="748" t="s">
        <v>2291</v>
      </c>
      <c r="C485" s="748" t="s">
        <v>2301</v>
      </c>
      <c r="D485" s="748" t="s">
        <v>1061</v>
      </c>
      <c r="E485" s="748" t="s">
        <v>2302</v>
      </c>
      <c r="F485" s="752"/>
      <c r="G485" s="752"/>
      <c r="H485" s="766">
        <v>0</v>
      </c>
      <c r="I485" s="752">
        <v>4</v>
      </c>
      <c r="J485" s="752">
        <v>447.79999999999995</v>
      </c>
      <c r="K485" s="766">
        <v>1</v>
      </c>
      <c r="L485" s="752">
        <v>4</v>
      </c>
      <c r="M485" s="753">
        <v>447.79999999999995</v>
      </c>
    </row>
    <row r="486" spans="1:13" ht="14.4" customHeight="1" x14ac:dyDescent="0.3">
      <c r="A486" s="747" t="s">
        <v>607</v>
      </c>
      <c r="B486" s="748" t="s">
        <v>2291</v>
      </c>
      <c r="C486" s="748" t="s">
        <v>2303</v>
      </c>
      <c r="D486" s="748" t="s">
        <v>1057</v>
      </c>
      <c r="E486" s="748" t="s">
        <v>2302</v>
      </c>
      <c r="F486" s="752"/>
      <c r="G486" s="752"/>
      <c r="H486" s="766">
        <v>0</v>
      </c>
      <c r="I486" s="752">
        <v>4</v>
      </c>
      <c r="J486" s="752">
        <v>447.79999999999995</v>
      </c>
      <c r="K486" s="766">
        <v>1</v>
      </c>
      <c r="L486" s="752">
        <v>4</v>
      </c>
      <c r="M486" s="753">
        <v>447.79999999999995</v>
      </c>
    </row>
    <row r="487" spans="1:13" ht="14.4" customHeight="1" x14ac:dyDescent="0.3">
      <c r="A487" s="747" t="s">
        <v>607</v>
      </c>
      <c r="B487" s="748" t="s">
        <v>2291</v>
      </c>
      <c r="C487" s="748" t="s">
        <v>2304</v>
      </c>
      <c r="D487" s="748" t="s">
        <v>2305</v>
      </c>
      <c r="E487" s="748" t="s">
        <v>2302</v>
      </c>
      <c r="F487" s="752"/>
      <c r="G487" s="752"/>
      <c r="H487" s="766">
        <v>0</v>
      </c>
      <c r="I487" s="752">
        <v>2</v>
      </c>
      <c r="J487" s="752">
        <v>223.9</v>
      </c>
      <c r="K487" s="766">
        <v>1</v>
      </c>
      <c r="L487" s="752">
        <v>2</v>
      </c>
      <c r="M487" s="753">
        <v>223.9</v>
      </c>
    </row>
    <row r="488" spans="1:13" ht="14.4" customHeight="1" x14ac:dyDescent="0.3">
      <c r="A488" s="747" t="s">
        <v>607</v>
      </c>
      <c r="B488" s="748" t="s">
        <v>2291</v>
      </c>
      <c r="C488" s="748" t="s">
        <v>2479</v>
      </c>
      <c r="D488" s="748" t="s">
        <v>1462</v>
      </c>
      <c r="E488" s="748" t="s">
        <v>1046</v>
      </c>
      <c r="F488" s="752"/>
      <c r="G488" s="752"/>
      <c r="H488" s="766">
        <v>0</v>
      </c>
      <c r="I488" s="752">
        <v>2</v>
      </c>
      <c r="J488" s="752">
        <v>247.07</v>
      </c>
      <c r="K488" s="766">
        <v>1</v>
      </c>
      <c r="L488" s="752">
        <v>2</v>
      </c>
      <c r="M488" s="753">
        <v>247.07</v>
      </c>
    </row>
    <row r="489" spans="1:13" ht="14.4" customHeight="1" x14ac:dyDescent="0.3">
      <c r="A489" s="747" t="s">
        <v>607</v>
      </c>
      <c r="B489" s="748" t="s">
        <v>2291</v>
      </c>
      <c r="C489" s="748" t="s">
        <v>2480</v>
      </c>
      <c r="D489" s="748" t="s">
        <v>1460</v>
      </c>
      <c r="E489" s="748" t="s">
        <v>1046</v>
      </c>
      <c r="F489" s="752"/>
      <c r="G489" s="752"/>
      <c r="H489" s="766">
        <v>0</v>
      </c>
      <c r="I489" s="752">
        <v>3</v>
      </c>
      <c r="J489" s="752">
        <v>368.06999999999988</v>
      </c>
      <c r="K489" s="766">
        <v>1</v>
      </c>
      <c r="L489" s="752">
        <v>3</v>
      </c>
      <c r="M489" s="753">
        <v>368.06999999999988</v>
      </c>
    </row>
    <row r="490" spans="1:13" ht="14.4" customHeight="1" x14ac:dyDescent="0.3">
      <c r="A490" s="747" t="s">
        <v>607</v>
      </c>
      <c r="B490" s="748" t="s">
        <v>2291</v>
      </c>
      <c r="C490" s="748" t="s">
        <v>2585</v>
      </c>
      <c r="D490" s="748" t="s">
        <v>2586</v>
      </c>
      <c r="E490" s="748" t="s">
        <v>1699</v>
      </c>
      <c r="F490" s="752"/>
      <c r="G490" s="752"/>
      <c r="H490" s="766">
        <v>0</v>
      </c>
      <c r="I490" s="752">
        <v>2</v>
      </c>
      <c r="J490" s="752">
        <v>358.52</v>
      </c>
      <c r="K490" s="766">
        <v>1</v>
      </c>
      <c r="L490" s="752">
        <v>2</v>
      </c>
      <c r="M490" s="753">
        <v>358.52</v>
      </c>
    </row>
    <row r="491" spans="1:13" ht="14.4" customHeight="1" x14ac:dyDescent="0.3">
      <c r="A491" s="747" t="s">
        <v>607</v>
      </c>
      <c r="B491" s="748" t="s">
        <v>2291</v>
      </c>
      <c r="C491" s="748" t="s">
        <v>2481</v>
      </c>
      <c r="D491" s="748" t="s">
        <v>1458</v>
      </c>
      <c r="E491" s="748" t="s">
        <v>1051</v>
      </c>
      <c r="F491" s="752"/>
      <c r="G491" s="752"/>
      <c r="H491" s="766">
        <v>0</v>
      </c>
      <c r="I491" s="752">
        <v>1</v>
      </c>
      <c r="J491" s="752">
        <v>135.59999999999994</v>
      </c>
      <c r="K491" s="766">
        <v>1</v>
      </c>
      <c r="L491" s="752">
        <v>1</v>
      </c>
      <c r="M491" s="753">
        <v>135.59999999999994</v>
      </c>
    </row>
    <row r="492" spans="1:13" ht="14.4" customHeight="1" x14ac:dyDescent="0.3">
      <c r="A492" s="747" t="s">
        <v>607</v>
      </c>
      <c r="B492" s="748" t="s">
        <v>2291</v>
      </c>
      <c r="C492" s="748" t="s">
        <v>2308</v>
      </c>
      <c r="D492" s="748" t="s">
        <v>1055</v>
      </c>
      <c r="E492" s="748" t="s">
        <v>1051</v>
      </c>
      <c r="F492" s="752"/>
      <c r="G492" s="752"/>
      <c r="H492" s="766">
        <v>0</v>
      </c>
      <c r="I492" s="752">
        <v>1</v>
      </c>
      <c r="J492" s="752">
        <v>135.59999999999997</v>
      </c>
      <c r="K492" s="766">
        <v>1</v>
      </c>
      <c r="L492" s="752">
        <v>1</v>
      </c>
      <c r="M492" s="753">
        <v>135.59999999999997</v>
      </c>
    </row>
    <row r="493" spans="1:13" ht="14.4" customHeight="1" x14ac:dyDescent="0.3">
      <c r="A493" s="747" t="s">
        <v>613</v>
      </c>
      <c r="B493" s="748" t="s">
        <v>2066</v>
      </c>
      <c r="C493" s="748" t="s">
        <v>2069</v>
      </c>
      <c r="D493" s="748" t="s">
        <v>814</v>
      </c>
      <c r="E493" s="748" t="s">
        <v>2070</v>
      </c>
      <c r="F493" s="752"/>
      <c r="G493" s="752"/>
      <c r="H493" s="766">
        <v>0</v>
      </c>
      <c r="I493" s="752">
        <v>2</v>
      </c>
      <c r="J493" s="752">
        <v>121.66000000000004</v>
      </c>
      <c r="K493" s="766">
        <v>1</v>
      </c>
      <c r="L493" s="752">
        <v>2</v>
      </c>
      <c r="M493" s="753">
        <v>121.66000000000004</v>
      </c>
    </row>
    <row r="494" spans="1:13" ht="14.4" customHeight="1" thickBot="1" x14ac:dyDescent="0.35">
      <c r="A494" s="754" t="s">
        <v>613</v>
      </c>
      <c r="B494" s="755" t="s">
        <v>2066</v>
      </c>
      <c r="C494" s="755" t="s">
        <v>2071</v>
      </c>
      <c r="D494" s="755" t="s">
        <v>817</v>
      </c>
      <c r="E494" s="755" t="s">
        <v>2072</v>
      </c>
      <c r="F494" s="759"/>
      <c r="G494" s="759"/>
      <c r="H494" s="767">
        <v>0</v>
      </c>
      <c r="I494" s="759">
        <v>2</v>
      </c>
      <c r="J494" s="759">
        <v>198.06000000000006</v>
      </c>
      <c r="K494" s="767">
        <v>1</v>
      </c>
      <c r="L494" s="759">
        <v>2</v>
      </c>
      <c r="M494" s="760">
        <v>198.06000000000006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6165</v>
      </c>
      <c r="C3" s="396">
        <f>SUM(C6:C1048576)</f>
        <v>1865</v>
      </c>
      <c r="D3" s="396">
        <f>SUM(D6:D1048576)</f>
        <v>3477</v>
      </c>
      <c r="E3" s="397">
        <f>SUM(E6:E1048576)</f>
        <v>0</v>
      </c>
      <c r="F3" s="394">
        <f>IF(SUM($B3:$E3)=0,"",B3/SUM($B3:$E3))</f>
        <v>0.53576084122707912</v>
      </c>
      <c r="G3" s="392">
        <f t="shared" ref="G3:I3" si="0">IF(SUM($B3:$E3)=0,"",C3/SUM($B3:$E3))</f>
        <v>0.16207525853828106</v>
      </c>
      <c r="H3" s="392">
        <f t="shared" si="0"/>
        <v>0.30216390023463979</v>
      </c>
      <c r="I3" s="393">
        <f t="shared" si="0"/>
        <v>0</v>
      </c>
      <c r="J3" s="396">
        <f>SUM(J6:J1048576)</f>
        <v>736</v>
      </c>
      <c r="K3" s="396">
        <f>SUM(K6:K1048576)</f>
        <v>898</v>
      </c>
      <c r="L3" s="396">
        <f>SUM(L6:L1048576)</f>
        <v>3477</v>
      </c>
      <c r="M3" s="397">
        <f>SUM(M6:M1048576)</f>
        <v>0</v>
      </c>
      <c r="N3" s="394">
        <f>IF(SUM($J3:$M3)=0,"",J3/SUM($J3:$M3))</f>
        <v>0.14400313050283703</v>
      </c>
      <c r="O3" s="392">
        <f t="shared" ref="O3:Q3" si="1">IF(SUM($J3:$M3)=0,"",K3/SUM($J3:$M3))</f>
        <v>0.17569947172764624</v>
      </c>
      <c r="P3" s="392">
        <f t="shared" si="1"/>
        <v>0.6802973977695167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2679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2680</v>
      </c>
      <c r="B7" s="798">
        <v>1640</v>
      </c>
      <c r="C7" s="752">
        <v>205</v>
      </c>
      <c r="D7" s="752">
        <v>1079</v>
      </c>
      <c r="E7" s="753"/>
      <c r="F7" s="795">
        <v>0.560875512995896</v>
      </c>
      <c r="G7" s="766">
        <v>7.0109439124487E-2</v>
      </c>
      <c r="H7" s="766">
        <v>0.36901504787961698</v>
      </c>
      <c r="I7" s="801">
        <v>0</v>
      </c>
      <c r="J7" s="798">
        <v>164</v>
      </c>
      <c r="K7" s="752">
        <v>131</v>
      </c>
      <c r="L7" s="752">
        <v>1079</v>
      </c>
      <c r="M7" s="753"/>
      <c r="N7" s="795">
        <v>0.11935953420669577</v>
      </c>
      <c r="O7" s="766">
        <v>9.5342066957787477E-2</v>
      </c>
      <c r="P7" s="766">
        <v>0.78529839883551678</v>
      </c>
      <c r="Q7" s="789">
        <v>0</v>
      </c>
    </row>
    <row r="8" spans="1:17" ht="14.4" customHeight="1" x14ac:dyDescent="0.3">
      <c r="A8" s="792" t="s">
        <v>2681</v>
      </c>
      <c r="B8" s="798">
        <v>1133</v>
      </c>
      <c r="C8" s="752">
        <v>801</v>
      </c>
      <c r="D8" s="752">
        <v>1401</v>
      </c>
      <c r="E8" s="753"/>
      <c r="F8" s="795">
        <v>0.33973013493253373</v>
      </c>
      <c r="G8" s="766">
        <v>0.24017991004497752</v>
      </c>
      <c r="H8" s="766">
        <v>0.42008995502248875</v>
      </c>
      <c r="I8" s="801">
        <v>0</v>
      </c>
      <c r="J8" s="798">
        <v>166</v>
      </c>
      <c r="K8" s="752">
        <v>339</v>
      </c>
      <c r="L8" s="752">
        <v>1401</v>
      </c>
      <c r="M8" s="753"/>
      <c r="N8" s="795">
        <v>8.709338929695698E-2</v>
      </c>
      <c r="O8" s="766">
        <v>0.17785939139559287</v>
      </c>
      <c r="P8" s="766">
        <v>0.73504721930745021</v>
      </c>
      <c r="Q8" s="789">
        <v>0</v>
      </c>
    </row>
    <row r="9" spans="1:17" ht="14.4" customHeight="1" x14ac:dyDescent="0.3">
      <c r="A9" s="792" t="s">
        <v>2682</v>
      </c>
      <c r="B9" s="798">
        <v>961</v>
      </c>
      <c r="C9" s="752">
        <v>539</v>
      </c>
      <c r="D9" s="752">
        <v>712</v>
      </c>
      <c r="E9" s="753"/>
      <c r="F9" s="795">
        <v>0.43444846292947559</v>
      </c>
      <c r="G9" s="766">
        <v>0.24367088607594936</v>
      </c>
      <c r="H9" s="766">
        <v>0.32188065099457502</v>
      </c>
      <c r="I9" s="801">
        <v>0</v>
      </c>
      <c r="J9" s="798">
        <v>139</v>
      </c>
      <c r="K9" s="752">
        <v>244</v>
      </c>
      <c r="L9" s="752">
        <v>712</v>
      </c>
      <c r="M9" s="753"/>
      <c r="N9" s="795">
        <v>0.12694063926940638</v>
      </c>
      <c r="O9" s="766">
        <v>0.22283105022831051</v>
      </c>
      <c r="P9" s="766">
        <v>0.65022831050228314</v>
      </c>
      <c r="Q9" s="789">
        <v>0</v>
      </c>
    </row>
    <row r="10" spans="1:17" ht="14.4" customHeight="1" x14ac:dyDescent="0.3">
      <c r="A10" s="792" t="s">
        <v>2683</v>
      </c>
      <c r="B10" s="798">
        <v>146</v>
      </c>
      <c r="C10" s="752">
        <v>6</v>
      </c>
      <c r="D10" s="752"/>
      <c r="E10" s="753"/>
      <c r="F10" s="795">
        <v>0.96052631578947367</v>
      </c>
      <c r="G10" s="766">
        <v>3.9473684210526314E-2</v>
      </c>
      <c r="H10" s="766">
        <v>0</v>
      </c>
      <c r="I10" s="801">
        <v>0</v>
      </c>
      <c r="J10" s="798">
        <v>29</v>
      </c>
      <c r="K10" s="752">
        <v>3</v>
      </c>
      <c r="L10" s="752"/>
      <c r="M10" s="753"/>
      <c r="N10" s="795">
        <v>0.90625</v>
      </c>
      <c r="O10" s="766">
        <v>9.375E-2</v>
      </c>
      <c r="P10" s="766">
        <v>0</v>
      </c>
      <c r="Q10" s="789">
        <v>0</v>
      </c>
    </row>
    <row r="11" spans="1:17" ht="14.4" customHeight="1" x14ac:dyDescent="0.3">
      <c r="A11" s="792" t="s">
        <v>2684</v>
      </c>
      <c r="B11" s="798">
        <v>2116</v>
      </c>
      <c r="C11" s="752">
        <v>311</v>
      </c>
      <c r="D11" s="752">
        <v>285</v>
      </c>
      <c r="E11" s="753"/>
      <c r="F11" s="795">
        <v>0.78023598820058992</v>
      </c>
      <c r="G11" s="766">
        <v>0.11467551622418878</v>
      </c>
      <c r="H11" s="766">
        <v>0.10508849557522124</v>
      </c>
      <c r="I11" s="801">
        <v>0</v>
      </c>
      <c r="J11" s="798">
        <v>161</v>
      </c>
      <c r="K11" s="752">
        <v>179</v>
      </c>
      <c r="L11" s="752">
        <v>285</v>
      </c>
      <c r="M11" s="753"/>
      <c r="N11" s="795">
        <v>0.2576</v>
      </c>
      <c r="O11" s="766">
        <v>0.28639999999999999</v>
      </c>
      <c r="P11" s="766">
        <v>0.45600000000000002</v>
      </c>
      <c r="Q11" s="789">
        <v>0</v>
      </c>
    </row>
    <row r="12" spans="1:17" ht="14.4" customHeight="1" x14ac:dyDescent="0.3">
      <c r="A12" s="792" t="s">
        <v>2685</v>
      </c>
      <c r="B12" s="798">
        <v>25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18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thickBot="1" x14ac:dyDescent="0.35">
      <c r="A13" s="793" t="s">
        <v>2686</v>
      </c>
      <c r="B13" s="799">
        <v>144</v>
      </c>
      <c r="C13" s="759">
        <v>3</v>
      </c>
      <c r="D13" s="759"/>
      <c r="E13" s="760"/>
      <c r="F13" s="796">
        <v>0.97959183673469385</v>
      </c>
      <c r="G13" s="767">
        <v>2.0408163265306121E-2</v>
      </c>
      <c r="H13" s="767">
        <v>0</v>
      </c>
      <c r="I13" s="802">
        <v>0</v>
      </c>
      <c r="J13" s="799">
        <v>59</v>
      </c>
      <c r="K13" s="759">
        <v>2</v>
      </c>
      <c r="L13" s="759"/>
      <c r="M13" s="760"/>
      <c r="N13" s="796">
        <v>0.96721311475409832</v>
      </c>
      <c r="O13" s="767">
        <v>3.2786885245901641E-2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4</v>
      </c>
      <c r="B5" s="730" t="s">
        <v>2687</v>
      </c>
      <c r="C5" s="733">
        <v>17821328.490000024</v>
      </c>
      <c r="D5" s="733">
        <v>11349</v>
      </c>
      <c r="E5" s="733">
        <v>16084567.190000024</v>
      </c>
      <c r="F5" s="803">
        <v>0.90254591283839813</v>
      </c>
      <c r="G5" s="733">
        <v>8919</v>
      </c>
      <c r="H5" s="803">
        <v>0.78588421887390958</v>
      </c>
      <c r="I5" s="733">
        <v>1736761.3000000005</v>
      </c>
      <c r="J5" s="803">
        <v>9.7454087161601838E-2</v>
      </c>
      <c r="K5" s="733">
        <v>2430</v>
      </c>
      <c r="L5" s="803">
        <v>0.21411578112609039</v>
      </c>
      <c r="M5" s="733" t="s">
        <v>73</v>
      </c>
      <c r="N5" s="270"/>
    </row>
    <row r="6" spans="1:14" ht="14.4" customHeight="1" x14ac:dyDescent="0.3">
      <c r="A6" s="729">
        <v>4</v>
      </c>
      <c r="B6" s="730" t="s">
        <v>2688</v>
      </c>
      <c r="C6" s="733">
        <v>2002306.6800000023</v>
      </c>
      <c r="D6" s="733">
        <v>4210.5</v>
      </c>
      <c r="E6" s="733">
        <v>1236130.7500000016</v>
      </c>
      <c r="F6" s="803">
        <v>0.61735335667960722</v>
      </c>
      <c r="G6" s="733">
        <v>2475.5</v>
      </c>
      <c r="H6" s="803">
        <v>0.58793492459327867</v>
      </c>
      <c r="I6" s="733">
        <v>766175.93000000063</v>
      </c>
      <c r="J6" s="803">
        <v>0.38264664332039272</v>
      </c>
      <c r="K6" s="733">
        <v>1735</v>
      </c>
      <c r="L6" s="803">
        <v>0.41206507540672127</v>
      </c>
      <c r="M6" s="733" t="s">
        <v>1</v>
      </c>
      <c r="N6" s="270"/>
    </row>
    <row r="7" spans="1:14" ht="14.4" customHeight="1" x14ac:dyDescent="0.3">
      <c r="A7" s="729">
        <v>4</v>
      </c>
      <c r="B7" s="730" t="s">
        <v>2689</v>
      </c>
      <c r="C7" s="733">
        <v>0</v>
      </c>
      <c r="D7" s="733">
        <v>406.5</v>
      </c>
      <c r="E7" s="733">
        <v>0</v>
      </c>
      <c r="F7" s="803" t="s">
        <v>581</v>
      </c>
      <c r="G7" s="733">
        <v>334.5</v>
      </c>
      <c r="H7" s="803">
        <v>0.82287822878228778</v>
      </c>
      <c r="I7" s="733">
        <v>0</v>
      </c>
      <c r="J7" s="803" t="s">
        <v>581</v>
      </c>
      <c r="K7" s="733">
        <v>72</v>
      </c>
      <c r="L7" s="803">
        <v>0.17712177121771217</v>
      </c>
      <c r="M7" s="733" t="s">
        <v>1</v>
      </c>
      <c r="N7" s="270"/>
    </row>
    <row r="8" spans="1:14" ht="14.4" customHeight="1" x14ac:dyDescent="0.3">
      <c r="A8" s="729">
        <v>4</v>
      </c>
      <c r="B8" s="730" t="s">
        <v>2690</v>
      </c>
      <c r="C8" s="733">
        <v>15819021.810000021</v>
      </c>
      <c r="D8" s="733">
        <v>6732</v>
      </c>
      <c r="E8" s="733">
        <v>14848436.440000022</v>
      </c>
      <c r="F8" s="803">
        <v>0.93864441293162371</v>
      </c>
      <c r="G8" s="733">
        <v>6109</v>
      </c>
      <c r="H8" s="803">
        <v>0.90745692216280449</v>
      </c>
      <c r="I8" s="733">
        <v>970585.36999999988</v>
      </c>
      <c r="J8" s="803">
        <v>6.1355587068376294E-2</v>
      </c>
      <c r="K8" s="733">
        <v>623</v>
      </c>
      <c r="L8" s="803">
        <v>9.2543077837195481E-2</v>
      </c>
      <c r="M8" s="733" t="s">
        <v>1</v>
      </c>
      <c r="N8" s="270"/>
    </row>
    <row r="9" spans="1:14" ht="14.4" customHeight="1" x14ac:dyDescent="0.3">
      <c r="A9" s="729" t="s">
        <v>2691</v>
      </c>
      <c r="B9" s="730" t="s">
        <v>3</v>
      </c>
      <c r="C9" s="733">
        <v>17821328.490000024</v>
      </c>
      <c r="D9" s="733">
        <v>11349</v>
      </c>
      <c r="E9" s="733">
        <v>16084567.190000024</v>
      </c>
      <c r="F9" s="803">
        <v>0.90254591283839813</v>
      </c>
      <c r="G9" s="733">
        <v>8919</v>
      </c>
      <c r="H9" s="803">
        <v>0.78588421887390958</v>
      </c>
      <c r="I9" s="733">
        <v>1736761.3000000005</v>
      </c>
      <c r="J9" s="803">
        <v>9.7454087161601838E-2</v>
      </c>
      <c r="K9" s="733">
        <v>2430</v>
      </c>
      <c r="L9" s="803">
        <v>0.21411578112609039</v>
      </c>
      <c r="M9" s="733" t="s">
        <v>592</v>
      </c>
      <c r="N9" s="270"/>
    </row>
    <row r="11" spans="1:14" ht="14.4" customHeight="1" x14ac:dyDescent="0.3">
      <c r="A11" s="729">
        <v>4</v>
      </c>
      <c r="B11" s="730" t="s">
        <v>2687</v>
      </c>
      <c r="C11" s="733" t="s">
        <v>581</v>
      </c>
      <c r="D11" s="733" t="s">
        <v>581</v>
      </c>
      <c r="E11" s="733" t="s">
        <v>581</v>
      </c>
      <c r="F11" s="803" t="s">
        <v>581</v>
      </c>
      <c r="G11" s="733" t="s">
        <v>581</v>
      </c>
      <c r="H11" s="803" t="s">
        <v>581</v>
      </c>
      <c r="I11" s="733" t="s">
        <v>581</v>
      </c>
      <c r="J11" s="803" t="s">
        <v>581</v>
      </c>
      <c r="K11" s="733" t="s">
        <v>581</v>
      </c>
      <c r="L11" s="803" t="s">
        <v>581</v>
      </c>
      <c r="M11" s="733" t="s">
        <v>73</v>
      </c>
      <c r="N11" s="270"/>
    </row>
    <row r="12" spans="1:14" ht="14.4" customHeight="1" x14ac:dyDescent="0.3">
      <c r="A12" s="729" t="s">
        <v>2692</v>
      </c>
      <c r="B12" s="730" t="s">
        <v>2688</v>
      </c>
      <c r="C12" s="733">
        <v>258249.12000000005</v>
      </c>
      <c r="D12" s="733">
        <v>621</v>
      </c>
      <c r="E12" s="733">
        <v>128248.25000000006</v>
      </c>
      <c r="F12" s="803">
        <v>0.49660672609455564</v>
      </c>
      <c r="G12" s="733">
        <v>310</v>
      </c>
      <c r="H12" s="803">
        <v>0.49919484702093397</v>
      </c>
      <c r="I12" s="733">
        <v>130000.87</v>
      </c>
      <c r="J12" s="803">
        <v>0.50339327390544431</v>
      </c>
      <c r="K12" s="733">
        <v>311</v>
      </c>
      <c r="L12" s="803">
        <v>0.50080515297906603</v>
      </c>
      <c r="M12" s="733" t="s">
        <v>1</v>
      </c>
      <c r="N12" s="270"/>
    </row>
    <row r="13" spans="1:14" ht="14.4" customHeight="1" x14ac:dyDescent="0.3">
      <c r="A13" s="729" t="s">
        <v>2692</v>
      </c>
      <c r="B13" s="730" t="s">
        <v>2689</v>
      </c>
      <c r="C13" s="733">
        <v>0</v>
      </c>
      <c r="D13" s="733">
        <v>69</v>
      </c>
      <c r="E13" s="733">
        <v>0</v>
      </c>
      <c r="F13" s="803" t="s">
        <v>581</v>
      </c>
      <c r="G13" s="733">
        <v>48</v>
      </c>
      <c r="H13" s="803">
        <v>0.69565217391304346</v>
      </c>
      <c r="I13" s="733">
        <v>0</v>
      </c>
      <c r="J13" s="803" t="s">
        <v>581</v>
      </c>
      <c r="K13" s="733">
        <v>21</v>
      </c>
      <c r="L13" s="803">
        <v>0.30434782608695654</v>
      </c>
      <c r="M13" s="733" t="s">
        <v>1</v>
      </c>
      <c r="N13" s="270"/>
    </row>
    <row r="14" spans="1:14" ht="14.4" customHeight="1" x14ac:dyDescent="0.3">
      <c r="A14" s="729" t="s">
        <v>2692</v>
      </c>
      <c r="B14" s="730" t="s">
        <v>2690</v>
      </c>
      <c r="C14" s="733">
        <v>2558.2399999999998</v>
      </c>
      <c r="D14" s="733">
        <v>7</v>
      </c>
      <c r="E14" s="733">
        <v>1258.24</v>
      </c>
      <c r="F14" s="803">
        <v>0.4918381387203703</v>
      </c>
      <c r="G14" s="733">
        <v>4</v>
      </c>
      <c r="H14" s="803">
        <v>0.5714285714285714</v>
      </c>
      <c r="I14" s="733">
        <v>1300</v>
      </c>
      <c r="J14" s="803">
        <v>0.50816186127962981</v>
      </c>
      <c r="K14" s="733">
        <v>3</v>
      </c>
      <c r="L14" s="803">
        <v>0.42857142857142855</v>
      </c>
      <c r="M14" s="733" t="s">
        <v>1</v>
      </c>
      <c r="N14" s="270"/>
    </row>
    <row r="15" spans="1:14" ht="14.4" customHeight="1" x14ac:dyDescent="0.3">
      <c r="A15" s="729" t="s">
        <v>2692</v>
      </c>
      <c r="B15" s="730" t="s">
        <v>2693</v>
      </c>
      <c r="C15" s="733">
        <v>260807.36000000004</v>
      </c>
      <c r="D15" s="733">
        <v>697</v>
      </c>
      <c r="E15" s="733">
        <v>129506.49000000006</v>
      </c>
      <c r="F15" s="803">
        <v>0.49655995137560549</v>
      </c>
      <c r="G15" s="733">
        <v>362</v>
      </c>
      <c r="H15" s="803">
        <v>0.51936872309899573</v>
      </c>
      <c r="I15" s="733">
        <v>131300.87</v>
      </c>
      <c r="J15" s="803">
        <v>0.50344004862439451</v>
      </c>
      <c r="K15" s="733">
        <v>335</v>
      </c>
      <c r="L15" s="803">
        <v>0.48063127690100432</v>
      </c>
      <c r="M15" s="733" t="s">
        <v>596</v>
      </c>
      <c r="N15" s="270"/>
    </row>
    <row r="16" spans="1:14" ht="14.4" customHeight="1" x14ac:dyDescent="0.3">
      <c r="A16" s="729" t="s">
        <v>581</v>
      </c>
      <c r="B16" s="730" t="s">
        <v>581</v>
      </c>
      <c r="C16" s="733" t="s">
        <v>581</v>
      </c>
      <c r="D16" s="733" t="s">
        <v>581</v>
      </c>
      <c r="E16" s="733" t="s">
        <v>581</v>
      </c>
      <c r="F16" s="803" t="s">
        <v>581</v>
      </c>
      <c r="G16" s="733" t="s">
        <v>581</v>
      </c>
      <c r="H16" s="803" t="s">
        <v>581</v>
      </c>
      <c r="I16" s="733" t="s">
        <v>581</v>
      </c>
      <c r="J16" s="803" t="s">
        <v>581</v>
      </c>
      <c r="K16" s="733" t="s">
        <v>581</v>
      </c>
      <c r="L16" s="803" t="s">
        <v>581</v>
      </c>
      <c r="M16" s="733" t="s">
        <v>597</v>
      </c>
      <c r="N16" s="270"/>
    </row>
    <row r="17" spans="1:14" ht="14.4" customHeight="1" x14ac:dyDescent="0.3">
      <c r="A17" s="729" t="s">
        <v>2694</v>
      </c>
      <c r="B17" s="730" t="s">
        <v>2688</v>
      </c>
      <c r="C17" s="733">
        <v>1352472.0300000003</v>
      </c>
      <c r="D17" s="733">
        <v>2567</v>
      </c>
      <c r="E17" s="733">
        <v>899906.15000000026</v>
      </c>
      <c r="F17" s="803">
        <v>0.66537875093801391</v>
      </c>
      <c r="G17" s="733">
        <v>1587</v>
      </c>
      <c r="H17" s="803">
        <v>0.61823139851967279</v>
      </c>
      <c r="I17" s="733">
        <v>452565.88000000006</v>
      </c>
      <c r="J17" s="803">
        <v>0.33462124906198615</v>
      </c>
      <c r="K17" s="733">
        <v>980</v>
      </c>
      <c r="L17" s="803">
        <v>0.38176860148032721</v>
      </c>
      <c r="M17" s="733" t="s">
        <v>1</v>
      </c>
      <c r="N17" s="270"/>
    </row>
    <row r="18" spans="1:14" ht="14.4" customHeight="1" x14ac:dyDescent="0.3">
      <c r="A18" s="729" t="s">
        <v>2694</v>
      </c>
      <c r="B18" s="730" t="s">
        <v>2689</v>
      </c>
      <c r="C18" s="733">
        <v>0</v>
      </c>
      <c r="D18" s="733">
        <v>303</v>
      </c>
      <c r="E18" s="733">
        <v>0</v>
      </c>
      <c r="F18" s="803" t="s">
        <v>581</v>
      </c>
      <c r="G18" s="733">
        <v>260</v>
      </c>
      <c r="H18" s="803">
        <v>0.85808580858085803</v>
      </c>
      <c r="I18" s="733">
        <v>0</v>
      </c>
      <c r="J18" s="803" t="s">
        <v>581</v>
      </c>
      <c r="K18" s="733">
        <v>43</v>
      </c>
      <c r="L18" s="803">
        <v>0.14191419141914191</v>
      </c>
      <c r="M18" s="733" t="s">
        <v>1</v>
      </c>
      <c r="N18" s="270"/>
    </row>
    <row r="19" spans="1:14" ht="14.4" customHeight="1" x14ac:dyDescent="0.3">
      <c r="A19" s="729" t="s">
        <v>2694</v>
      </c>
      <c r="B19" s="730" t="s">
        <v>2690</v>
      </c>
      <c r="C19" s="733">
        <v>15765142.760000022</v>
      </c>
      <c r="D19" s="733">
        <v>6613</v>
      </c>
      <c r="E19" s="733">
        <v>14799453.260000022</v>
      </c>
      <c r="F19" s="803">
        <v>0.93874527400727459</v>
      </c>
      <c r="G19" s="733">
        <v>5999</v>
      </c>
      <c r="H19" s="803">
        <v>0.90715257825495232</v>
      </c>
      <c r="I19" s="733">
        <v>965689.49999999988</v>
      </c>
      <c r="J19" s="803">
        <v>6.1254725992725391E-2</v>
      </c>
      <c r="K19" s="733">
        <v>614</v>
      </c>
      <c r="L19" s="803">
        <v>9.2847421745047634E-2</v>
      </c>
      <c r="M19" s="733" t="s">
        <v>1</v>
      </c>
      <c r="N19" s="270"/>
    </row>
    <row r="20" spans="1:14" ht="14.4" customHeight="1" x14ac:dyDescent="0.3">
      <c r="A20" s="729" t="s">
        <v>2694</v>
      </c>
      <c r="B20" s="730" t="s">
        <v>2695</v>
      </c>
      <c r="C20" s="733">
        <v>17117614.790000021</v>
      </c>
      <c r="D20" s="733">
        <v>9483</v>
      </c>
      <c r="E20" s="733">
        <v>15699359.410000023</v>
      </c>
      <c r="F20" s="803">
        <v>0.91714643673203045</v>
      </c>
      <c r="G20" s="733">
        <v>7846</v>
      </c>
      <c r="H20" s="803">
        <v>0.82737530317410102</v>
      </c>
      <c r="I20" s="733">
        <v>1418255.38</v>
      </c>
      <c r="J20" s="803">
        <v>8.2853563267969652E-2</v>
      </c>
      <c r="K20" s="733">
        <v>1637</v>
      </c>
      <c r="L20" s="803">
        <v>0.17262469682589898</v>
      </c>
      <c r="M20" s="733" t="s">
        <v>596</v>
      </c>
      <c r="N20" s="270"/>
    </row>
    <row r="21" spans="1:14" ht="14.4" customHeight="1" x14ac:dyDescent="0.3">
      <c r="A21" s="729" t="s">
        <v>581</v>
      </c>
      <c r="B21" s="730" t="s">
        <v>581</v>
      </c>
      <c r="C21" s="733" t="s">
        <v>581</v>
      </c>
      <c r="D21" s="733" t="s">
        <v>581</v>
      </c>
      <c r="E21" s="733" t="s">
        <v>581</v>
      </c>
      <c r="F21" s="803" t="s">
        <v>581</v>
      </c>
      <c r="G21" s="733" t="s">
        <v>581</v>
      </c>
      <c r="H21" s="803" t="s">
        <v>581</v>
      </c>
      <c r="I21" s="733" t="s">
        <v>581</v>
      </c>
      <c r="J21" s="803" t="s">
        <v>581</v>
      </c>
      <c r="K21" s="733" t="s">
        <v>581</v>
      </c>
      <c r="L21" s="803" t="s">
        <v>581</v>
      </c>
      <c r="M21" s="733" t="s">
        <v>597</v>
      </c>
      <c r="N21" s="270"/>
    </row>
    <row r="22" spans="1:14" ht="14.4" customHeight="1" x14ac:dyDescent="0.3">
      <c r="A22" s="729" t="s">
        <v>2696</v>
      </c>
      <c r="B22" s="730" t="s">
        <v>2688</v>
      </c>
      <c r="C22" s="733">
        <v>279191.28000000003</v>
      </c>
      <c r="D22" s="733">
        <v>664.5</v>
      </c>
      <c r="E22" s="733">
        <v>154776.99</v>
      </c>
      <c r="F22" s="803">
        <v>0.55437616103196341</v>
      </c>
      <c r="G22" s="733">
        <v>384.5</v>
      </c>
      <c r="H22" s="803">
        <v>0.57863054928517688</v>
      </c>
      <c r="I22" s="733">
        <v>124414.29000000007</v>
      </c>
      <c r="J22" s="803">
        <v>0.44562383896803676</v>
      </c>
      <c r="K22" s="733">
        <v>280</v>
      </c>
      <c r="L22" s="803">
        <v>0.42136945071482318</v>
      </c>
      <c r="M22" s="733" t="s">
        <v>1</v>
      </c>
      <c r="N22" s="270"/>
    </row>
    <row r="23" spans="1:14" ht="14.4" customHeight="1" x14ac:dyDescent="0.3">
      <c r="A23" s="729" t="s">
        <v>2696</v>
      </c>
      <c r="B23" s="730" t="s">
        <v>2689</v>
      </c>
      <c r="C23" s="733">
        <v>0</v>
      </c>
      <c r="D23" s="733">
        <v>25.5</v>
      </c>
      <c r="E23" s="733">
        <v>0</v>
      </c>
      <c r="F23" s="803" t="s">
        <v>581</v>
      </c>
      <c r="G23" s="733">
        <v>23.5</v>
      </c>
      <c r="H23" s="803">
        <v>0.92156862745098034</v>
      </c>
      <c r="I23" s="733">
        <v>0</v>
      </c>
      <c r="J23" s="803" t="s">
        <v>581</v>
      </c>
      <c r="K23" s="733">
        <v>2</v>
      </c>
      <c r="L23" s="803">
        <v>7.8431372549019607E-2</v>
      </c>
      <c r="M23" s="733" t="s">
        <v>1</v>
      </c>
      <c r="N23" s="270"/>
    </row>
    <row r="24" spans="1:14" ht="14.4" customHeight="1" x14ac:dyDescent="0.3">
      <c r="A24" s="729" t="s">
        <v>2696</v>
      </c>
      <c r="B24" s="730" t="s">
        <v>2690</v>
      </c>
      <c r="C24" s="733">
        <v>50736.98000000001</v>
      </c>
      <c r="D24" s="733">
        <v>110</v>
      </c>
      <c r="E24" s="733">
        <v>47550.98000000001</v>
      </c>
      <c r="F24" s="803">
        <v>0.93720556485624495</v>
      </c>
      <c r="G24" s="733">
        <v>105</v>
      </c>
      <c r="H24" s="803">
        <v>0.95454545454545459</v>
      </c>
      <c r="I24" s="733">
        <v>3186</v>
      </c>
      <c r="J24" s="803">
        <v>6.2794435143755101E-2</v>
      </c>
      <c r="K24" s="733">
        <v>5</v>
      </c>
      <c r="L24" s="803">
        <v>4.5454545454545456E-2</v>
      </c>
      <c r="M24" s="733" t="s">
        <v>1</v>
      </c>
      <c r="N24" s="270"/>
    </row>
    <row r="25" spans="1:14" ht="14.4" customHeight="1" x14ac:dyDescent="0.3">
      <c r="A25" s="729" t="s">
        <v>2696</v>
      </c>
      <c r="B25" s="730" t="s">
        <v>2697</v>
      </c>
      <c r="C25" s="733">
        <v>329928.26</v>
      </c>
      <c r="D25" s="733">
        <v>800</v>
      </c>
      <c r="E25" s="733">
        <v>202327.97</v>
      </c>
      <c r="F25" s="803">
        <v>0.61324837708658242</v>
      </c>
      <c r="G25" s="733">
        <v>513</v>
      </c>
      <c r="H25" s="803">
        <v>0.64124999999999999</v>
      </c>
      <c r="I25" s="733">
        <v>127600.29000000007</v>
      </c>
      <c r="J25" s="803">
        <v>0.3867516229134178</v>
      </c>
      <c r="K25" s="733">
        <v>287</v>
      </c>
      <c r="L25" s="803">
        <v>0.35875000000000001</v>
      </c>
      <c r="M25" s="733" t="s">
        <v>596</v>
      </c>
      <c r="N25" s="270"/>
    </row>
    <row r="26" spans="1:14" ht="14.4" customHeight="1" x14ac:dyDescent="0.3">
      <c r="A26" s="729" t="s">
        <v>581</v>
      </c>
      <c r="B26" s="730" t="s">
        <v>581</v>
      </c>
      <c r="C26" s="733" t="s">
        <v>581</v>
      </c>
      <c r="D26" s="733" t="s">
        <v>581</v>
      </c>
      <c r="E26" s="733" t="s">
        <v>581</v>
      </c>
      <c r="F26" s="803" t="s">
        <v>581</v>
      </c>
      <c r="G26" s="733" t="s">
        <v>581</v>
      </c>
      <c r="H26" s="803" t="s">
        <v>581</v>
      </c>
      <c r="I26" s="733" t="s">
        <v>581</v>
      </c>
      <c r="J26" s="803" t="s">
        <v>581</v>
      </c>
      <c r="K26" s="733" t="s">
        <v>581</v>
      </c>
      <c r="L26" s="803" t="s">
        <v>581</v>
      </c>
      <c r="M26" s="733" t="s">
        <v>597</v>
      </c>
      <c r="N26" s="270"/>
    </row>
    <row r="27" spans="1:14" ht="14.4" customHeight="1" x14ac:dyDescent="0.3">
      <c r="A27" s="729" t="s">
        <v>2698</v>
      </c>
      <c r="B27" s="730" t="s">
        <v>2688</v>
      </c>
      <c r="C27" s="733">
        <v>1869.74</v>
      </c>
      <c r="D27" s="733">
        <v>22</v>
      </c>
      <c r="E27" s="733">
        <v>796.8599999999999</v>
      </c>
      <c r="F27" s="803">
        <v>0.42618759827569602</v>
      </c>
      <c r="G27" s="733">
        <v>6</v>
      </c>
      <c r="H27" s="803">
        <v>0.27272727272727271</v>
      </c>
      <c r="I27" s="733">
        <v>1072.8800000000001</v>
      </c>
      <c r="J27" s="803">
        <v>0.57381240172430392</v>
      </c>
      <c r="K27" s="733">
        <v>16</v>
      </c>
      <c r="L27" s="803">
        <v>0.72727272727272729</v>
      </c>
      <c r="M27" s="733" t="s">
        <v>1</v>
      </c>
      <c r="N27" s="270"/>
    </row>
    <row r="28" spans="1:14" ht="14.4" customHeight="1" x14ac:dyDescent="0.3">
      <c r="A28" s="729" t="s">
        <v>2698</v>
      </c>
      <c r="B28" s="730" t="s">
        <v>2689</v>
      </c>
      <c r="C28" s="733">
        <v>0</v>
      </c>
      <c r="D28" s="733">
        <v>9</v>
      </c>
      <c r="E28" s="733">
        <v>0</v>
      </c>
      <c r="F28" s="803" t="s">
        <v>581</v>
      </c>
      <c r="G28" s="733">
        <v>3</v>
      </c>
      <c r="H28" s="803">
        <v>0.33333333333333331</v>
      </c>
      <c r="I28" s="733">
        <v>0</v>
      </c>
      <c r="J28" s="803" t="s">
        <v>581</v>
      </c>
      <c r="K28" s="733">
        <v>6</v>
      </c>
      <c r="L28" s="803">
        <v>0.66666666666666663</v>
      </c>
      <c r="M28" s="733" t="s">
        <v>1</v>
      </c>
      <c r="N28" s="270"/>
    </row>
    <row r="29" spans="1:14" ht="14.4" customHeight="1" x14ac:dyDescent="0.3">
      <c r="A29" s="729" t="s">
        <v>2698</v>
      </c>
      <c r="B29" s="730" t="s">
        <v>2699</v>
      </c>
      <c r="C29" s="733">
        <v>1869.74</v>
      </c>
      <c r="D29" s="733">
        <v>31</v>
      </c>
      <c r="E29" s="733">
        <v>796.8599999999999</v>
      </c>
      <c r="F29" s="803">
        <v>0.42618759827569602</v>
      </c>
      <c r="G29" s="733">
        <v>9</v>
      </c>
      <c r="H29" s="803">
        <v>0.29032258064516131</v>
      </c>
      <c r="I29" s="733">
        <v>1072.8800000000001</v>
      </c>
      <c r="J29" s="803">
        <v>0.57381240172430392</v>
      </c>
      <c r="K29" s="733">
        <v>22</v>
      </c>
      <c r="L29" s="803">
        <v>0.70967741935483875</v>
      </c>
      <c r="M29" s="733" t="s">
        <v>596</v>
      </c>
      <c r="N29" s="270"/>
    </row>
    <row r="30" spans="1:14" ht="14.4" customHeight="1" x14ac:dyDescent="0.3">
      <c r="A30" s="729" t="s">
        <v>581</v>
      </c>
      <c r="B30" s="730" t="s">
        <v>581</v>
      </c>
      <c r="C30" s="733" t="s">
        <v>581</v>
      </c>
      <c r="D30" s="733" t="s">
        <v>581</v>
      </c>
      <c r="E30" s="733" t="s">
        <v>581</v>
      </c>
      <c r="F30" s="803" t="s">
        <v>581</v>
      </c>
      <c r="G30" s="733" t="s">
        <v>581</v>
      </c>
      <c r="H30" s="803" t="s">
        <v>581</v>
      </c>
      <c r="I30" s="733" t="s">
        <v>581</v>
      </c>
      <c r="J30" s="803" t="s">
        <v>581</v>
      </c>
      <c r="K30" s="733" t="s">
        <v>581</v>
      </c>
      <c r="L30" s="803" t="s">
        <v>581</v>
      </c>
      <c r="M30" s="733" t="s">
        <v>597</v>
      </c>
      <c r="N30" s="270"/>
    </row>
    <row r="31" spans="1:14" ht="14.4" customHeight="1" x14ac:dyDescent="0.3">
      <c r="A31" s="729" t="s">
        <v>2700</v>
      </c>
      <c r="B31" s="730" t="s">
        <v>2688</v>
      </c>
      <c r="C31" s="733">
        <v>110524.51000000001</v>
      </c>
      <c r="D31" s="733">
        <v>336</v>
      </c>
      <c r="E31" s="733">
        <v>52402.5</v>
      </c>
      <c r="F31" s="803">
        <v>0.47412560345212112</v>
      </c>
      <c r="G31" s="733">
        <v>188</v>
      </c>
      <c r="H31" s="803">
        <v>0.55952380952380953</v>
      </c>
      <c r="I31" s="733">
        <v>58122.010000000017</v>
      </c>
      <c r="J31" s="803">
        <v>0.52587439654787893</v>
      </c>
      <c r="K31" s="733">
        <v>148</v>
      </c>
      <c r="L31" s="803">
        <v>0.44047619047619047</v>
      </c>
      <c r="M31" s="733" t="s">
        <v>1</v>
      </c>
      <c r="N31" s="270"/>
    </row>
    <row r="32" spans="1:14" ht="14.4" customHeight="1" x14ac:dyDescent="0.3">
      <c r="A32" s="729" t="s">
        <v>2700</v>
      </c>
      <c r="B32" s="730" t="s">
        <v>2690</v>
      </c>
      <c r="C32" s="733">
        <v>583.83000000000004</v>
      </c>
      <c r="D32" s="733">
        <v>2</v>
      </c>
      <c r="E32" s="733">
        <v>173.96</v>
      </c>
      <c r="F32" s="803">
        <v>0.29796344826404947</v>
      </c>
      <c r="G32" s="733">
        <v>1</v>
      </c>
      <c r="H32" s="803">
        <v>0.5</v>
      </c>
      <c r="I32" s="733">
        <v>409.87</v>
      </c>
      <c r="J32" s="803">
        <v>0.70203655173595048</v>
      </c>
      <c r="K32" s="733">
        <v>1</v>
      </c>
      <c r="L32" s="803">
        <v>0.5</v>
      </c>
      <c r="M32" s="733" t="s">
        <v>1</v>
      </c>
      <c r="N32" s="270"/>
    </row>
    <row r="33" spans="1:14" ht="14.4" customHeight="1" x14ac:dyDescent="0.3">
      <c r="A33" s="729" t="s">
        <v>2700</v>
      </c>
      <c r="B33" s="730" t="s">
        <v>2693</v>
      </c>
      <c r="C33" s="733">
        <v>111108.34000000001</v>
      </c>
      <c r="D33" s="733">
        <v>338</v>
      </c>
      <c r="E33" s="733">
        <v>52576.46</v>
      </c>
      <c r="F33" s="803">
        <v>0.47319994160654361</v>
      </c>
      <c r="G33" s="733">
        <v>189</v>
      </c>
      <c r="H33" s="803">
        <v>0.55917159763313606</v>
      </c>
      <c r="I33" s="733">
        <v>58531.880000000019</v>
      </c>
      <c r="J33" s="803">
        <v>0.52680005839345645</v>
      </c>
      <c r="K33" s="733">
        <v>149</v>
      </c>
      <c r="L33" s="803">
        <v>0.44082840236686388</v>
      </c>
      <c r="M33" s="733" t="s">
        <v>596</v>
      </c>
      <c r="N33" s="270"/>
    </row>
    <row r="34" spans="1:14" ht="14.4" customHeight="1" x14ac:dyDescent="0.3">
      <c r="A34" s="729" t="s">
        <v>581</v>
      </c>
      <c r="B34" s="730" t="s">
        <v>581</v>
      </c>
      <c r="C34" s="733" t="s">
        <v>581</v>
      </c>
      <c r="D34" s="733" t="s">
        <v>581</v>
      </c>
      <c r="E34" s="733" t="s">
        <v>581</v>
      </c>
      <c r="F34" s="803" t="s">
        <v>581</v>
      </c>
      <c r="G34" s="733" t="s">
        <v>581</v>
      </c>
      <c r="H34" s="803" t="s">
        <v>581</v>
      </c>
      <c r="I34" s="733" t="s">
        <v>581</v>
      </c>
      <c r="J34" s="803" t="s">
        <v>581</v>
      </c>
      <c r="K34" s="733" t="s">
        <v>581</v>
      </c>
      <c r="L34" s="803" t="s">
        <v>581</v>
      </c>
      <c r="M34" s="733" t="s">
        <v>597</v>
      </c>
      <c r="N34" s="270"/>
    </row>
    <row r="35" spans="1:14" ht="14.4" customHeight="1" x14ac:dyDescent="0.3">
      <c r="A35" s="729" t="s">
        <v>2691</v>
      </c>
      <c r="B35" s="730" t="s">
        <v>2701</v>
      </c>
      <c r="C35" s="733">
        <v>17821328.490000021</v>
      </c>
      <c r="D35" s="733">
        <v>11349</v>
      </c>
      <c r="E35" s="733">
        <v>16084567.190000024</v>
      </c>
      <c r="F35" s="803">
        <v>0.90254591283839836</v>
      </c>
      <c r="G35" s="733">
        <v>8919</v>
      </c>
      <c r="H35" s="803">
        <v>0.78588421887390958</v>
      </c>
      <c r="I35" s="733">
        <v>1736761.3</v>
      </c>
      <c r="J35" s="803">
        <v>9.7454087161601838E-2</v>
      </c>
      <c r="K35" s="733">
        <v>2430</v>
      </c>
      <c r="L35" s="803">
        <v>0.21411578112609039</v>
      </c>
      <c r="M35" s="733" t="s">
        <v>592</v>
      </c>
      <c r="N35" s="270"/>
    </row>
    <row r="36" spans="1:14" ht="14.4" customHeight="1" x14ac:dyDescent="0.3">
      <c r="A36" s="804" t="s">
        <v>328</v>
      </c>
    </row>
    <row r="37" spans="1:14" ht="14.4" customHeight="1" x14ac:dyDescent="0.3">
      <c r="A37" s="805" t="s">
        <v>2702</v>
      </c>
    </row>
    <row r="38" spans="1:14" ht="14.4" customHeight="1" x14ac:dyDescent="0.3">
      <c r="A38" s="804" t="s">
        <v>2703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5">
    <cfRule type="expression" dxfId="49" priority="4">
      <formula>AND(LEFT(M11,6)&lt;&gt;"mezera",M11&lt;&gt;"")</formula>
    </cfRule>
  </conditionalFormatting>
  <conditionalFormatting sqref="A11:A35">
    <cfRule type="expression" dxfId="48" priority="2">
      <formula>AND(M11&lt;&gt;"",M11&lt;&gt;"mezeraKL")</formula>
    </cfRule>
  </conditionalFormatting>
  <conditionalFormatting sqref="F11:F35">
    <cfRule type="cellIs" dxfId="47" priority="1" operator="lessThan">
      <formula>0.6</formula>
    </cfRule>
  </conditionalFormatting>
  <conditionalFormatting sqref="B11:L3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2704</v>
      </c>
      <c r="B5" s="797">
        <v>121075.21999999997</v>
      </c>
      <c r="C5" s="741">
        <v>1</v>
      </c>
      <c r="D5" s="810">
        <v>245</v>
      </c>
      <c r="E5" s="813" t="s">
        <v>2704</v>
      </c>
      <c r="F5" s="797">
        <v>78567.139999999985</v>
      </c>
      <c r="G5" s="765">
        <v>0.64891180870866894</v>
      </c>
      <c r="H5" s="745">
        <v>159</v>
      </c>
      <c r="I5" s="788">
        <v>0.6489795918367347</v>
      </c>
      <c r="J5" s="816">
        <v>42508.079999999994</v>
      </c>
      <c r="K5" s="765">
        <v>0.35108819129133118</v>
      </c>
      <c r="L5" s="745">
        <v>86</v>
      </c>
      <c r="M5" s="788">
        <v>0.3510204081632653</v>
      </c>
    </row>
    <row r="6" spans="1:13" ht="14.4" customHeight="1" x14ac:dyDescent="0.3">
      <c r="A6" s="807" t="s">
        <v>2705</v>
      </c>
      <c r="B6" s="798">
        <v>3486.3199999999997</v>
      </c>
      <c r="C6" s="748">
        <v>1</v>
      </c>
      <c r="D6" s="811">
        <v>14</v>
      </c>
      <c r="E6" s="814" t="s">
        <v>2705</v>
      </c>
      <c r="F6" s="798">
        <v>981.78</v>
      </c>
      <c r="G6" s="766">
        <v>0.28160926134147185</v>
      </c>
      <c r="H6" s="752">
        <v>5</v>
      </c>
      <c r="I6" s="789">
        <v>0.35714285714285715</v>
      </c>
      <c r="J6" s="817">
        <v>2504.54</v>
      </c>
      <c r="K6" s="766">
        <v>0.71839073865852821</v>
      </c>
      <c r="L6" s="752">
        <v>9</v>
      </c>
      <c r="M6" s="789">
        <v>0.6428571428571429</v>
      </c>
    </row>
    <row r="7" spans="1:13" ht="14.4" customHeight="1" x14ac:dyDescent="0.3">
      <c r="A7" s="807" t="s">
        <v>2706</v>
      </c>
      <c r="B7" s="798">
        <v>13979.83</v>
      </c>
      <c r="C7" s="748">
        <v>1</v>
      </c>
      <c r="D7" s="811">
        <v>34</v>
      </c>
      <c r="E7" s="814" t="s">
        <v>2706</v>
      </c>
      <c r="F7" s="798">
        <v>7112.6100000000006</v>
      </c>
      <c r="G7" s="766">
        <v>0.50877657310568158</v>
      </c>
      <c r="H7" s="752">
        <v>21</v>
      </c>
      <c r="I7" s="789">
        <v>0.61764705882352944</v>
      </c>
      <c r="J7" s="817">
        <v>6867.2199999999993</v>
      </c>
      <c r="K7" s="766">
        <v>0.49122342689431842</v>
      </c>
      <c r="L7" s="752">
        <v>13</v>
      </c>
      <c r="M7" s="789">
        <v>0.38235294117647056</v>
      </c>
    </row>
    <row r="8" spans="1:13" ht="14.4" customHeight="1" x14ac:dyDescent="0.3">
      <c r="A8" s="807" t="s">
        <v>2707</v>
      </c>
      <c r="B8" s="798">
        <v>55.01</v>
      </c>
      <c r="C8" s="748">
        <v>1</v>
      </c>
      <c r="D8" s="811">
        <v>1</v>
      </c>
      <c r="E8" s="814" t="s">
        <v>2707</v>
      </c>
      <c r="F8" s="798">
        <v>55.01</v>
      </c>
      <c r="G8" s="766">
        <v>1</v>
      </c>
      <c r="H8" s="752">
        <v>1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2708</v>
      </c>
      <c r="B9" s="798">
        <v>672.75</v>
      </c>
      <c r="C9" s="748">
        <v>1</v>
      </c>
      <c r="D9" s="811">
        <v>2</v>
      </c>
      <c r="E9" s="814" t="s">
        <v>2708</v>
      </c>
      <c r="F9" s="798"/>
      <c r="G9" s="766">
        <v>0</v>
      </c>
      <c r="H9" s="752"/>
      <c r="I9" s="789">
        <v>0</v>
      </c>
      <c r="J9" s="817">
        <v>672.75</v>
      </c>
      <c r="K9" s="766">
        <v>1</v>
      </c>
      <c r="L9" s="752">
        <v>2</v>
      </c>
      <c r="M9" s="789">
        <v>1</v>
      </c>
    </row>
    <row r="10" spans="1:13" ht="14.4" customHeight="1" x14ac:dyDescent="0.3">
      <c r="A10" s="807" t="s">
        <v>2709</v>
      </c>
      <c r="B10" s="798">
        <v>188.55</v>
      </c>
      <c r="C10" s="748">
        <v>1</v>
      </c>
      <c r="D10" s="811">
        <v>1</v>
      </c>
      <c r="E10" s="814" t="s">
        <v>2709</v>
      </c>
      <c r="F10" s="798">
        <v>188.55</v>
      </c>
      <c r="G10" s="766">
        <v>1</v>
      </c>
      <c r="H10" s="752">
        <v>1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2710</v>
      </c>
      <c r="B11" s="798">
        <v>153286.41</v>
      </c>
      <c r="C11" s="748">
        <v>1</v>
      </c>
      <c r="D11" s="811">
        <v>422</v>
      </c>
      <c r="E11" s="814" t="s">
        <v>2710</v>
      </c>
      <c r="F11" s="798">
        <v>134742.94</v>
      </c>
      <c r="G11" s="766">
        <v>0.87902730581269406</v>
      </c>
      <c r="H11" s="752">
        <v>327</v>
      </c>
      <c r="I11" s="789">
        <v>0.77488151658767768</v>
      </c>
      <c r="J11" s="817">
        <v>18543.47</v>
      </c>
      <c r="K11" s="766">
        <v>0.12097269418730598</v>
      </c>
      <c r="L11" s="752">
        <v>95</v>
      </c>
      <c r="M11" s="789">
        <v>0.22511848341232227</v>
      </c>
    </row>
    <row r="12" spans="1:13" ht="14.4" customHeight="1" x14ac:dyDescent="0.3">
      <c r="A12" s="807" t="s">
        <v>2711</v>
      </c>
      <c r="B12" s="798">
        <v>3125781.61</v>
      </c>
      <c r="C12" s="748">
        <v>1</v>
      </c>
      <c r="D12" s="811">
        <v>1146</v>
      </c>
      <c r="E12" s="814" t="s">
        <v>2711</v>
      </c>
      <c r="F12" s="798">
        <v>2932931.9</v>
      </c>
      <c r="G12" s="766">
        <v>0.93830352402642747</v>
      </c>
      <c r="H12" s="752">
        <v>1028</v>
      </c>
      <c r="I12" s="789">
        <v>0.89703315881326351</v>
      </c>
      <c r="J12" s="817">
        <v>192849.71</v>
      </c>
      <c r="K12" s="766">
        <v>6.1696475973572577E-2</v>
      </c>
      <c r="L12" s="752">
        <v>118</v>
      </c>
      <c r="M12" s="789">
        <v>0.10296684118673648</v>
      </c>
    </row>
    <row r="13" spans="1:13" ht="14.4" customHeight="1" x14ac:dyDescent="0.3">
      <c r="A13" s="807" t="s">
        <v>2712</v>
      </c>
      <c r="B13" s="798">
        <v>95169.010000000009</v>
      </c>
      <c r="C13" s="748">
        <v>1</v>
      </c>
      <c r="D13" s="811">
        <v>203</v>
      </c>
      <c r="E13" s="814" t="s">
        <v>2712</v>
      </c>
      <c r="F13" s="798">
        <v>77310.960000000006</v>
      </c>
      <c r="G13" s="766">
        <v>0.8123543577893686</v>
      </c>
      <c r="H13" s="752">
        <v>157</v>
      </c>
      <c r="I13" s="789">
        <v>0.77339901477832518</v>
      </c>
      <c r="J13" s="817">
        <v>17858.050000000003</v>
      </c>
      <c r="K13" s="766">
        <v>0.1876456422106314</v>
      </c>
      <c r="L13" s="752">
        <v>46</v>
      </c>
      <c r="M13" s="789">
        <v>0.22660098522167488</v>
      </c>
    </row>
    <row r="14" spans="1:13" ht="14.4" customHeight="1" x14ac:dyDescent="0.3">
      <c r="A14" s="807" t="s">
        <v>2713</v>
      </c>
      <c r="B14" s="798">
        <v>566</v>
      </c>
      <c r="C14" s="748">
        <v>1</v>
      </c>
      <c r="D14" s="811">
        <v>1</v>
      </c>
      <c r="E14" s="814" t="s">
        <v>2713</v>
      </c>
      <c r="F14" s="798">
        <v>566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2714</v>
      </c>
      <c r="B15" s="798">
        <v>118328.11000000003</v>
      </c>
      <c r="C15" s="748">
        <v>1</v>
      </c>
      <c r="D15" s="811">
        <v>283</v>
      </c>
      <c r="E15" s="814" t="s">
        <v>2714</v>
      </c>
      <c r="F15" s="798">
        <v>104272.40000000002</v>
      </c>
      <c r="G15" s="766">
        <v>0.88121410880305617</v>
      </c>
      <c r="H15" s="752">
        <v>229</v>
      </c>
      <c r="I15" s="789">
        <v>0.80918727915194344</v>
      </c>
      <c r="J15" s="817">
        <v>14055.710000000001</v>
      </c>
      <c r="K15" s="766">
        <v>0.1187858911969438</v>
      </c>
      <c r="L15" s="752">
        <v>54</v>
      </c>
      <c r="M15" s="789">
        <v>0.19081272084805653</v>
      </c>
    </row>
    <row r="16" spans="1:13" ht="14.4" customHeight="1" x14ac:dyDescent="0.3">
      <c r="A16" s="807" t="s">
        <v>2715</v>
      </c>
      <c r="B16" s="798">
        <v>7535.7999999999993</v>
      </c>
      <c r="C16" s="748">
        <v>1</v>
      </c>
      <c r="D16" s="811">
        <v>14</v>
      </c>
      <c r="E16" s="814" t="s">
        <v>2715</v>
      </c>
      <c r="F16" s="798">
        <v>5559.87</v>
      </c>
      <c r="G16" s="766">
        <v>0.73779426205578713</v>
      </c>
      <c r="H16" s="752">
        <v>9</v>
      </c>
      <c r="I16" s="789">
        <v>0.6428571428571429</v>
      </c>
      <c r="J16" s="817">
        <v>1975.9299999999998</v>
      </c>
      <c r="K16" s="766">
        <v>0.26220573794421298</v>
      </c>
      <c r="L16" s="752">
        <v>5</v>
      </c>
      <c r="M16" s="789">
        <v>0.35714285714285715</v>
      </c>
    </row>
    <row r="17" spans="1:13" ht="14.4" customHeight="1" x14ac:dyDescent="0.3">
      <c r="A17" s="807" t="s">
        <v>2716</v>
      </c>
      <c r="B17" s="798">
        <v>5887.09</v>
      </c>
      <c r="C17" s="748">
        <v>1</v>
      </c>
      <c r="D17" s="811">
        <v>27</v>
      </c>
      <c r="E17" s="814" t="s">
        <v>2716</v>
      </c>
      <c r="F17" s="798">
        <v>2860.81</v>
      </c>
      <c r="G17" s="766">
        <v>0.48594636739034053</v>
      </c>
      <c r="H17" s="752">
        <v>10</v>
      </c>
      <c r="I17" s="789">
        <v>0.37037037037037035</v>
      </c>
      <c r="J17" s="817">
        <v>3026.28</v>
      </c>
      <c r="K17" s="766">
        <v>0.51405363260965942</v>
      </c>
      <c r="L17" s="752">
        <v>17</v>
      </c>
      <c r="M17" s="789">
        <v>0.62962962962962965</v>
      </c>
    </row>
    <row r="18" spans="1:13" ht="14.4" customHeight="1" x14ac:dyDescent="0.3">
      <c r="A18" s="807" t="s">
        <v>2717</v>
      </c>
      <c r="B18" s="798">
        <v>53383.509999999995</v>
      </c>
      <c r="C18" s="748">
        <v>1</v>
      </c>
      <c r="D18" s="811">
        <v>135</v>
      </c>
      <c r="E18" s="814" t="s">
        <v>2717</v>
      </c>
      <c r="F18" s="798">
        <v>33587.61</v>
      </c>
      <c r="G18" s="766">
        <v>0.62917575108867896</v>
      </c>
      <c r="H18" s="752">
        <v>83</v>
      </c>
      <c r="I18" s="789">
        <v>0.61481481481481481</v>
      </c>
      <c r="J18" s="817">
        <v>19795.899999999998</v>
      </c>
      <c r="K18" s="766">
        <v>0.3708242489113211</v>
      </c>
      <c r="L18" s="752">
        <v>52</v>
      </c>
      <c r="M18" s="789">
        <v>0.38518518518518519</v>
      </c>
    </row>
    <row r="19" spans="1:13" ht="14.4" customHeight="1" x14ac:dyDescent="0.3">
      <c r="A19" s="807" t="s">
        <v>2718</v>
      </c>
      <c r="B19" s="798">
        <v>25948.6</v>
      </c>
      <c r="C19" s="748">
        <v>1</v>
      </c>
      <c r="D19" s="811">
        <v>88</v>
      </c>
      <c r="E19" s="814" t="s">
        <v>2718</v>
      </c>
      <c r="F19" s="798">
        <v>17614.850000000002</v>
      </c>
      <c r="G19" s="766">
        <v>0.67883623779317581</v>
      </c>
      <c r="H19" s="752">
        <v>50</v>
      </c>
      <c r="I19" s="789">
        <v>0.56818181818181823</v>
      </c>
      <c r="J19" s="817">
        <v>8333.7499999999982</v>
      </c>
      <c r="K19" s="766">
        <v>0.32116376220682419</v>
      </c>
      <c r="L19" s="752">
        <v>38</v>
      </c>
      <c r="M19" s="789">
        <v>0.43181818181818182</v>
      </c>
    </row>
    <row r="20" spans="1:13" ht="14.4" customHeight="1" x14ac:dyDescent="0.3">
      <c r="A20" s="807" t="s">
        <v>2719</v>
      </c>
      <c r="B20" s="798">
        <v>126884.68999999999</v>
      </c>
      <c r="C20" s="748">
        <v>1</v>
      </c>
      <c r="D20" s="811">
        <v>440</v>
      </c>
      <c r="E20" s="814" t="s">
        <v>2719</v>
      </c>
      <c r="F20" s="798">
        <v>95266.84</v>
      </c>
      <c r="G20" s="766">
        <v>0.75081430234017998</v>
      </c>
      <c r="H20" s="752">
        <v>312</v>
      </c>
      <c r="I20" s="789">
        <v>0.70909090909090911</v>
      </c>
      <c r="J20" s="817">
        <v>31617.849999999995</v>
      </c>
      <c r="K20" s="766">
        <v>0.2491856976598201</v>
      </c>
      <c r="L20" s="752">
        <v>128</v>
      </c>
      <c r="M20" s="789">
        <v>0.29090909090909089</v>
      </c>
    </row>
    <row r="21" spans="1:13" ht="14.4" customHeight="1" x14ac:dyDescent="0.3">
      <c r="A21" s="807" t="s">
        <v>2720</v>
      </c>
      <c r="B21" s="798">
        <v>22735.13</v>
      </c>
      <c r="C21" s="748">
        <v>1</v>
      </c>
      <c r="D21" s="811">
        <v>7</v>
      </c>
      <c r="E21" s="814" t="s">
        <v>2720</v>
      </c>
      <c r="F21" s="798">
        <v>22210.13</v>
      </c>
      <c r="G21" s="766">
        <v>0.97690798337198859</v>
      </c>
      <c r="H21" s="752">
        <v>6</v>
      </c>
      <c r="I21" s="789">
        <v>0.8571428571428571</v>
      </c>
      <c r="J21" s="817">
        <v>525</v>
      </c>
      <c r="K21" s="766">
        <v>2.3092016628011362E-2</v>
      </c>
      <c r="L21" s="752">
        <v>1</v>
      </c>
      <c r="M21" s="789">
        <v>0.14285714285714285</v>
      </c>
    </row>
    <row r="22" spans="1:13" ht="14.4" customHeight="1" x14ac:dyDescent="0.3">
      <c r="A22" s="807" t="s">
        <v>2721</v>
      </c>
      <c r="B22" s="798">
        <v>5718722.9300000006</v>
      </c>
      <c r="C22" s="748">
        <v>1</v>
      </c>
      <c r="D22" s="811">
        <v>2136</v>
      </c>
      <c r="E22" s="814" t="s">
        <v>2721</v>
      </c>
      <c r="F22" s="798">
        <v>5394648.8200000003</v>
      </c>
      <c r="G22" s="766">
        <v>0.94333103492391079</v>
      </c>
      <c r="H22" s="752">
        <v>1893</v>
      </c>
      <c r="I22" s="789">
        <v>0.8862359550561798</v>
      </c>
      <c r="J22" s="817">
        <v>324074.10999999993</v>
      </c>
      <c r="K22" s="766">
        <v>5.6668965076089095E-2</v>
      </c>
      <c r="L22" s="752">
        <v>243</v>
      </c>
      <c r="M22" s="789">
        <v>0.11376404494382023</v>
      </c>
    </row>
    <row r="23" spans="1:13" ht="14.4" customHeight="1" x14ac:dyDescent="0.3">
      <c r="A23" s="807" t="s">
        <v>2722</v>
      </c>
      <c r="B23" s="798">
        <v>752418.30000000016</v>
      </c>
      <c r="C23" s="748">
        <v>1</v>
      </c>
      <c r="D23" s="811">
        <v>413</v>
      </c>
      <c r="E23" s="814" t="s">
        <v>2722</v>
      </c>
      <c r="F23" s="798">
        <v>728246.44000000018</v>
      </c>
      <c r="G23" s="766">
        <v>0.96787443899224679</v>
      </c>
      <c r="H23" s="752">
        <v>343</v>
      </c>
      <c r="I23" s="789">
        <v>0.83050847457627119</v>
      </c>
      <c r="J23" s="817">
        <v>24171.859999999997</v>
      </c>
      <c r="K23" s="766">
        <v>3.2125561007753253E-2</v>
      </c>
      <c r="L23" s="752">
        <v>70</v>
      </c>
      <c r="M23" s="789">
        <v>0.16949152542372881</v>
      </c>
    </row>
    <row r="24" spans="1:13" ht="14.4" customHeight="1" x14ac:dyDescent="0.3">
      <c r="A24" s="807" t="s">
        <v>2723</v>
      </c>
      <c r="B24" s="798">
        <v>15639.419999999998</v>
      </c>
      <c r="C24" s="748">
        <v>1</v>
      </c>
      <c r="D24" s="811">
        <v>52</v>
      </c>
      <c r="E24" s="814" t="s">
        <v>2723</v>
      </c>
      <c r="F24" s="798">
        <v>11220.21</v>
      </c>
      <c r="G24" s="766">
        <v>0.7174313369677392</v>
      </c>
      <c r="H24" s="752">
        <v>40</v>
      </c>
      <c r="I24" s="789">
        <v>0.76923076923076927</v>
      </c>
      <c r="J24" s="817">
        <v>4419.21</v>
      </c>
      <c r="K24" s="766">
        <v>0.2825686630322608</v>
      </c>
      <c r="L24" s="752">
        <v>12</v>
      </c>
      <c r="M24" s="789">
        <v>0.23076923076923078</v>
      </c>
    </row>
    <row r="25" spans="1:13" ht="14.4" customHeight="1" x14ac:dyDescent="0.3">
      <c r="A25" s="807" t="s">
        <v>2724</v>
      </c>
      <c r="B25" s="798">
        <v>1872.2900000000002</v>
      </c>
      <c r="C25" s="748">
        <v>1</v>
      </c>
      <c r="D25" s="811">
        <v>3</v>
      </c>
      <c r="E25" s="814" t="s">
        <v>2724</v>
      </c>
      <c r="F25" s="798">
        <v>147.26</v>
      </c>
      <c r="G25" s="766">
        <v>7.8652345523396464E-2</v>
      </c>
      <c r="H25" s="752">
        <v>1</v>
      </c>
      <c r="I25" s="789">
        <v>0.33333333333333331</v>
      </c>
      <c r="J25" s="817">
        <v>1725.0300000000002</v>
      </c>
      <c r="K25" s="766">
        <v>0.92134765447660349</v>
      </c>
      <c r="L25" s="752">
        <v>2</v>
      </c>
      <c r="M25" s="789">
        <v>0.66666666666666663</v>
      </c>
    </row>
    <row r="26" spans="1:13" ht="14.4" customHeight="1" x14ac:dyDescent="0.3">
      <c r="A26" s="807" t="s">
        <v>2725</v>
      </c>
      <c r="B26" s="798">
        <v>39526.42</v>
      </c>
      <c r="C26" s="748">
        <v>1</v>
      </c>
      <c r="D26" s="811">
        <v>88</v>
      </c>
      <c r="E26" s="814" t="s">
        <v>2725</v>
      </c>
      <c r="F26" s="798">
        <v>21742.5</v>
      </c>
      <c r="G26" s="766">
        <v>0.55007511431594369</v>
      </c>
      <c r="H26" s="752">
        <v>56</v>
      </c>
      <c r="I26" s="789">
        <v>0.63636363636363635</v>
      </c>
      <c r="J26" s="817">
        <v>17783.920000000002</v>
      </c>
      <c r="K26" s="766">
        <v>0.44992488568405647</v>
      </c>
      <c r="L26" s="752">
        <v>32</v>
      </c>
      <c r="M26" s="789">
        <v>0.36363636363636365</v>
      </c>
    </row>
    <row r="27" spans="1:13" ht="14.4" customHeight="1" x14ac:dyDescent="0.3">
      <c r="A27" s="807" t="s">
        <v>2726</v>
      </c>
      <c r="B27" s="798">
        <v>391862.80000000005</v>
      </c>
      <c r="C27" s="748">
        <v>1</v>
      </c>
      <c r="D27" s="811">
        <v>338</v>
      </c>
      <c r="E27" s="814" t="s">
        <v>2726</v>
      </c>
      <c r="F27" s="798">
        <v>306444.34000000008</v>
      </c>
      <c r="G27" s="766">
        <v>0.78201947212136502</v>
      </c>
      <c r="H27" s="752">
        <v>246</v>
      </c>
      <c r="I27" s="789">
        <v>0.72781065088757402</v>
      </c>
      <c r="J27" s="817">
        <v>85418.459999999992</v>
      </c>
      <c r="K27" s="766">
        <v>0.21798052787863503</v>
      </c>
      <c r="L27" s="752">
        <v>92</v>
      </c>
      <c r="M27" s="789">
        <v>0.27218934911242604</v>
      </c>
    </row>
    <row r="28" spans="1:13" ht="14.4" customHeight="1" x14ac:dyDescent="0.3">
      <c r="A28" s="807" t="s">
        <v>2727</v>
      </c>
      <c r="B28" s="798">
        <v>1077.01</v>
      </c>
      <c r="C28" s="748">
        <v>1</v>
      </c>
      <c r="D28" s="811">
        <v>15</v>
      </c>
      <c r="E28" s="814" t="s">
        <v>2727</v>
      </c>
      <c r="F28" s="798">
        <v>748.39</v>
      </c>
      <c r="G28" s="766">
        <v>0.6948774848887197</v>
      </c>
      <c r="H28" s="752">
        <v>9</v>
      </c>
      <c r="I28" s="789">
        <v>0.6</v>
      </c>
      <c r="J28" s="817">
        <v>328.62</v>
      </c>
      <c r="K28" s="766">
        <v>0.3051225151112803</v>
      </c>
      <c r="L28" s="752">
        <v>6</v>
      </c>
      <c r="M28" s="789">
        <v>0.4</v>
      </c>
    </row>
    <row r="29" spans="1:13" ht="14.4" customHeight="1" x14ac:dyDescent="0.3">
      <c r="A29" s="807" t="s">
        <v>2728</v>
      </c>
      <c r="B29" s="798">
        <v>1506.53</v>
      </c>
      <c r="C29" s="748">
        <v>1</v>
      </c>
      <c r="D29" s="811">
        <v>9</v>
      </c>
      <c r="E29" s="814" t="s">
        <v>2728</v>
      </c>
      <c r="F29" s="798">
        <v>1450.54</v>
      </c>
      <c r="G29" s="766">
        <v>0.96283512442500319</v>
      </c>
      <c r="H29" s="752">
        <v>8</v>
      </c>
      <c r="I29" s="789">
        <v>0.88888888888888884</v>
      </c>
      <c r="J29" s="817">
        <v>55.989999999999995</v>
      </c>
      <c r="K29" s="766">
        <v>3.7164875574996842E-2</v>
      </c>
      <c r="L29" s="752">
        <v>1</v>
      </c>
      <c r="M29" s="789">
        <v>0.1111111111111111</v>
      </c>
    </row>
    <row r="30" spans="1:13" ht="14.4" customHeight="1" x14ac:dyDescent="0.3">
      <c r="A30" s="807" t="s">
        <v>2729</v>
      </c>
      <c r="B30" s="798">
        <v>49660.520000000011</v>
      </c>
      <c r="C30" s="748">
        <v>1</v>
      </c>
      <c r="D30" s="811">
        <v>68</v>
      </c>
      <c r="E30" s="814" t="s">
        <v>2729</v>
      </c>
      <c r="F30" s="798">
        <v>43163.110000000008</v>
      </c>
      <c r="G30" s="766">
        <v>0.86916347231160684</v>
      </c>
      <c r="H30" s="752">
        <v>44</v>
      </c>
      <c r="I30" s="789">
        <v>0.6470588235294118</v>
      </c>
      <c r="J30" s="817">
        <v>6497.4100000000008</v>
      </c>
      <c r="K30" s="766">
        <v>0.1308365276883931</v>
      </c>
      <c r="L30" s="752">
        <v>24</v>
      </c>
      <c r="M30" s="789">
        <v>0.35294117647058826</v>
      </c>
    </row>
    <row r="31" spans="1:13" ht="14.4" customHeight="1" x14ac:dyDescent="0.3">
      <c r="A31" s="807" t="s">
        <v>2730</v>
      </c>
      <c r="B31" s="798">
        <v>2000.0100000000002</v>
      </c>
      <c r="C31" s="748">
        <v>1</v>
      </c>
      <c r="D31" s="811">
        <v>6</v>
      </c>
      <c r="E31" s="814" t="s">
        <v>2730</v>
      </c>
      <c r="F31" s="798">
        <v>1486.67</v>
      </c>
      <c r="G31" s="766">
        <v>0.74333128334358323</v>
      </c>
      <c r="H31" s="752">
        <v>4</v>
      </c>
      <c r="I31" s="789">
        <v>0.66666666666666663</v>
      </c>
      <c r="J31" s="817">
        <v>513.34</v>
      </c>
      <c r="K31" s="766">
        <v>0.25666871665641672</v>
      </c>
      <c r="L31" s="752">
        <v>2</v>
      </c>
      <c r="M31" s="789">
        <v>0.33333333333333331</v>
      </c>
    </row>
    <row r="32" spans="1:13" ht="14.4" customHeight="1" x14ac:dyDescent="0.3">
      <c r="A32" s="807" t="s">
        <v>2731</v>
      </c>
      <c r="B32" s="798">
        <v>1128</v>
      </c>
      <c r="C32" s="748">
        <v>1</v>
      </c>
      <c r="D32" s="811">
        <v>1</v>
      </c>
      <c r="E32" s="814" t="s">
        <v>2731</v>
      </c>
      <c r="F32" s="798">
        <v>1128</v>
      </c>
      <c r="G32" s="766">
        <v>1</v>
      </c>
      <c r="H32" s="752">
        <v>1</v>
      </c>
      <c r="I32" s="789">
        <v>1</v>
      </c>
      <c r="J32" s="817"/>
      <c r="K32" s="766">
        <v>0</v>
      </c>
      <c r="L32" s="752"/>
      <c r="M32" s="789">
        <v>0</v>
      </c>
    </row>
    <row r="33" spans="1:13" ht="14.4" customHeight="1" x14ac:dyDescent="0.3">
      <c r="A33" s="807" t="s">
        <v>2732</v>
      </c>
      <c r="B33" s="798">
        <v>45440.820000000007</v>
      </c>
      <c r="C33" s="748">
        <v>1</v>
      </c>
      <c r="D33" s="811">
        <v>88</v>
      </c>
      <c r="E33" s="814" t="s">
        <v>2732</v>
      </c>
      <c r="F33" s="798">
        <v>11384.66</v>
      </c>
      <c r="G33" s="766">
        <v>0.25053817250657007</v>
      </c>
      <c r="H33" s="752">
        <v>43</v>
      </c>
      <c r="I33" s="789">
        <v>0.48863636363636365</v>
      </c>
      <c r="J33" s="817">
        <v>34056.160000000003</v>
      </c>
      <c r="K33" s="766">
        <v>0.74946182749342993</v>
      </c>
      <c r="L33" s="752">
        <v>45</v>
      </c>
      <c r="M33" s="789">
        <v>0.51136363636363635</v>
      </c>
    </row>
    <row r="34" spans="1:13" ht="14.4" customHeight="1" x14ac:dyDescent="0.3">
      <c r="A34" s="807" t="s">
        <v>2733</v>
      </c>
      <c r="B34" s="798">
        <v>410</v>
      </c>
      <c r="C34" s="748">
        <v>1</v>
      </c>
      <c r="D34" s="811">
        <v>2</v>
      </c>
      <c r="E34" s="814" t="s">
        <v>2733</v>
      </c>
      <c r="F34" s="798">
        <v>410</v>
      </c>
      <c r="G34" s="766">
        <v>1</v>
      </c>
      <c r="H34" s="752">
        <v>2</v>
      </c>
      <c r="I34" s="789">
        <v>1</v>
      </c>
      <c r="J34" s="817"/>
      <c r="K34" s="766">
        <v>0</v>
      </c>
      <c r="L34" s="752"/>
      <c r="M34" s="789">
        <v>0</v>
      </c>
    </row>
    <row r="35" spans="1:13" ht="14.4" customHeight="1" x14ac:dyDescent="0.3">
      <c r="A35" s="807" t="s">
        <v>2734</v>
      </c>
      <c r="B35" s="798">
        <v>7160.1600000000008</v>
      </c>
      <c r="C35" s="748">
        <v>1</v>
      </c>
      <c r="D35" s="811">
        <v>22</v>
      </c>
      <c r="E35" s="814" t="s">
        <v>2734</v>
      </c>
      <c r="F35" s="798">
        <v>3408.8300000000004</v>
      </c>
      <c r="G35" s="766">
        <v>0.47608293669415208</v>
      </c>
      <c r="H35" s="752">
        <v>11</v>
      </c>
      <c r="I35" s="789">
        <v>0.5</v>
      </c>
      <c r="J35" s="817">
        <v>3751.3300000000004</v>
      </c>
      <c r="K35" s="766">
        <v>0.52391706330584786</v>
      </c>
      <c r="L35" s="752">
        <v>11</v>
      </c>
      <c r="M35" s="789">
        <v>0.5</v>
      </c>
    </row>
    <row r="36" spans="1:13" ht="14.4" customHeight="1" x14ac:dyDescent="0.3">
      <c r="A36" s="807" t="s">
        <v>2735</v>
      </c>
      <c r="B36" s="798">
        <v>86504.57</v>
      </c>
      <c r="C36" s="748">
        <v>1</v>
      </c>
      <c r="D36" s="811">
        <v>159</v>
      </c>
      <c r="E36" s="814" t="s">
        <v>2735</v>
      </c>
      <c r="F36" s="798">
        <v>57815.89</v>
      </c>
      <c r="G36" s="766">
        <v>0.66835648105065426</v>
      </c>
      <c r="H36" s="752">
        <v>106</v>
      </c>
      <c r="I36" s="789">
        <v>0.66666666666666663</v>
      </c>
      <c r="J36" s="817">
        <v>28688.68</v>
      </c>
      <c r="K36" s="766">
        <v>0.33164351894934568</v>
      </c>
      <c r="L36" s="752">
        <v>53</v>
      </c>
      <c r="M36" s="789">
        <v>0.33333333333333331</v>
      </c>
    </row>
    <row r="37" spans="1:13" ht="14.4" customHeight="1" x14ac:dyDescent="0.3">
      <c r="A37" s="807" t="s">
        <v>2736</v>
      </c>
      <c r="B37" s="798">
        <v>3955.25</v>
      </c>
      <c r="C37" s="748">
        <v>1</v>
      </c>
      <c r="D37" s="811">
        <v>8</v>
      </c>
      <c r="E37" s="814" t="s">
        <v>2736</v>
      </c>
      <c r="F37" s="798">
        <v>2931.38</v>
      </c>
      <c r="G37" s="766">
        <v>0.74113646419316104</v>
      </c>
      <c r="H37" s="752">
        <v>5</v>
      </c>
      <c r="I37" s="789">
        <v>0.625</v>
      </c>
      <c r="J37" s="817">
        <v>1023.87</v>
      </c>
      <c r="K37" s="766">
        <v>0.25886353580683902</v>
      </c>
      <c r="L37" s="752">
        <v>3</v>
      </c>
      <c r="M37" s="789">
        <v>0.375</v>
      </c>
    </row>
    <row r="38" spans="1:13" ht="14.4" customHeight="1" x14ac:dyDescent="0.3">
      <c r="A38" s="807" t="s">
        <v>2737</v>
      </c>
      <c r="B38" s="798">
        <v>484236.90999999992</v>
      </c>
      <c r="C38" s="748">
        <v>1</v>
      </c>
      <c r="D38" s="811">
        <v>523</v>
      </c>
      <c r="E38" s="814" t="s">
        <v>2737</v>
      </c>
      <c r="F38" s="798">
        <v>432911.78999999992</v>
      </c>
      <c r="G38" s="766">
        <v>0.89400824484858044</v>
      </c>
      <c r="H38" s="752">
        <v>427</v>
      </c>
      <c r="I38" s="789">
        <v>0.81644359464627148</v>
      </c>
      <c r="J38" s="817">
        <v>51325.119999999995</v>
      </c>
      <c r="K38" s="766">
        <v>0.10599175515141959</v>
      </c>
      <c r="L38" s="752">
        <v>96</v>
      </c>
      <c r="M38" s="789">
        <v>0.1835564053537285</v>
      </c>
    </row>
    <row r="39" spans="1:13" ht="14.4" customHeight="1" x14ac:dyDescent="0.3">
      <c r="A39" s="807" t="s">
        <v>2738</v>
      </c>
      <c r="B39" s="798">
        <v>428071.57</v>
      </c>
      <c r="C39" s="748">
        <v>1</v>
      </c>
      <c r="D39" s="811">
        <v>342</v>
      </c>
      <c r="E39" s="814" t="s">
        <v>2738</v>
      </c>
      <c r="F39" s="798">
        <v>297121.7</v>
      </c>
      <c r="G39" s="766">
        <v>0.69409351338141889</v>
      </c>
      <c r="H39" s="752">
        <v>209</v>
      </c>
      <c r="I39" s="789">
        <v>0.61111111111111116</v>
      </c>
      <c r="J39" s="817">
        <v>130949.87000000001</v>
      </c>
      <c r="K39" s="766">
        <v>0.30590648661858111</v>
      </c>
      <c r="L39" s="752">
        <v>133</v>
      </c>
      <c r="M39" s="789">
        <v>0.3888888888888889</v>
      </c>
    </row>
    <row r="40" spans="1:13" ht="14.4" customHeight="1" x14ac:dyDescent="0.3">
      <c r="A40" s="807" t="s">
        <v>2739</v>
      </c>
      <c r="B40" s="798">
        <v>19689.860000000004</v>
      </c>
      <c r="C40" s="748">
        <v>1</v>
      </c>
      <c r="D40" s="811">
        <v>33</v>
      </c>
      <c r="E40" s="814" t="s">
        <v>2739</v>
      </c>
      <c r="F40" s="798">
        <v>19689.860000000004</v>
      </c>
      <c r="G40" s="766">
        <v>1</v>
      </c>
      <c r="H40" s="752">
        <v>33</v>
      </c>
      <c r="I40" s="789">
        <v>1</v>
      </c>
      <c r="J40" s="817"/>
      <c r="K40" s="766">
        <v>0</v>
      </c>
      <c r="L40" s="752"/>
      <c r="M40" s="789">
        <v>0</v>
      </c>
    </row>
    <row r="41" spans="1:13" ht="14.4" customHeight="1" x14ac:dyDescent="0.3">
      <c r="A41" s="807" t="s">
        <v>2740</v>
      </c>
      <c r="B41" s="798">
        <v>552.94999999999993</v>
      </c>
      <c r="C41" s="748">
        <v>1</v>
      </c>
      <c r="D41" s="811">
        <v>5</v>
      </c>
      <c r="E41" s="814" t="s">
        <v>2740</v>
      </c>
      <c r="F41" s="798">
        <v>477.9</v>
      </c>
      <c r="G41" s="766">
        <v>0.86427344244506743</v>
      </c>
      <c r="H41" s="752">
        <v>4</v>
      </c>
      <c r="I41" s="789">
        <v>0.8</v>
      </c>
      <c r="J41" s="817">
        <v>75.05</v>
      </c>
      <c r="K41" s="766">
        <v>0.13572655755493265</v>
      </c>
      <c r="L41" s="752">
        <v>1</v>
      </c>
      <c r="M41" s="789">
        <v>0.2</v>
      </c>
    </row>
    <row r="42" spans="1:13" ht="14.4" customHeight="1" x14ac:dyDescent="0.3">
      <c r="A42" s="807" t="s">
        <v>2741</v>
      </c>
      <c r="B42" s="798">
        <v>3091833.4999999986</v>
      </c>
      <c r="C42" s="748">
        <v>1</v>
      </c>
      <c r="D42" s="811">
        <v>1015</v>
      </c>
      <c r="E42" s="814" t="s">
        <v>2741</v>
      </c>
      <c r="F42" s="798">
        <v>2945188.8899999987</v>
      </c>
      <c r="G42" s="766">
        <v>0.95257034054388767</v>
      </c>
      <c r="H42" s="752">
        <v>925</v>
      </c>
      <c r="I42" s="789">
        <v>0.91133004926108374</v>
      </c>
      <c r="J42" s="817">
        <v>146644.60999999996</v>
      </c>
      <c r="K42" s="766">
        <v>4.7429659456112376E-2</v>
      </c>
      <c r="L42" s="752">
        <v>90</v>
      </c>
      <c r="M42" s="789">
        <v>8.8669950738916259E-2</v>
      </c>
    </row>
    <row r="43" spans="1:13" ht="14.4" customHeight="1" x14ac:dyDescent="0.3">
      <c r="A43" s="807" t="s">
        <v>2742</v>
      </c>
      <c r="B43" s="798">
        <v>468764.6100000001</v>
      </c>
      <c r="C43" s="748">
        <v>1</v>
      </c>
      <c r="D43" s="811">
        <v>598</v>
      </c>
      <c r="E43" s="814" t="s">
        <v>2742</v>
      </c>
      <c r="F43" s="798">
        <v>387218.94000000012</v>
      </c>
      <c r="G43" s="766">
        <v>0.82604132594395308</v>
      </c>
      <c r="H43" s="752">
        <v>412</v>
      </c>
      <c r="I43" s="789">
        <v>0.68896321070234112</v>
      </c>
      <c r="J43" s="817">
        <v>81545.67</v>
      </c>
      <c r="K43" s="766">
        <v>0.17395867405604698</v>
      </c>
      <c r="L43" s="752">
        <v>186</v>
      </c>
      <c r="M43" s="789">
        <v>0.31103678929765888</v>
      </c>
    </row>
    <row r="44" spans="1:13" ht="14.4" customHeight="1" x14ac:dyDescent="0.3">
      <c r="A44" s="807" t="s">
        <v>2743</v>
      </c>
      <c r="B44" s="798">
        <v>1963.56</v>
      </c>
      <c r="C44" s="748">
        <v>1</v>
      </c>
      <c r="D44" s="811">
        <v>5</v>
      </c>
      <c r="E44" s="814" t="s">
        <v>2743</v>
      </c>
      <c r="F44" s="798">
        <v>981.78</v>
      </c>
      <c r="G44" s="766">
        <v>0.5</v>
      </c>
      <c r="H44" s="752">
        <v>2</v>
      </c>
      <c r="I44" s="789">
        <v>0.4</v>
      </c>
      <c r="J44" s="817">
        <v>981.78</v>
      </c>
      <c r="K44" s="766">
        <v>0.5</v>
      </c>
      <c r="L44" s="752">
        <v>3</v>
      </c>
      <c r="M44" s="789">
        <v>0.6</v>
      </c>
    </row>
    <row r="45" spans="1:13" ht="14.4" customHeight="1" x14ac:dyDescent="0.3">
      <c r="A45" s="807" t="s">
        <v>2744</v>
      </c>
      <c r="B45" s="798">
        <v>7601.2599999999993</v>
      </c>
      <c r="C45" s="748">
        <v>1</v>
      </c>
      <c r="D45" s="811">
        <v>7</v>
      </c>
      <c r="E45" s="814" t="s">
        <v>2744</v>
      </c>
      <c r="F45" s="798">
        <v>5020.5599999999995</v>
      </c>
      <c r="G45" s="766">
        <v>0.66049049762802481</v>
      </c>
      <c r="H45" s="752">
        <v>5</v>
      </c>
      <c r="I45" s="789">
        <v>0.7142857142857143</v>
      </c>
      <c r="J45" s="817">
        <v>2580.6999999999998</v>
      </c>
      <c r="K45" s="766">
        <v>0.33950950237197519</v>
      </c>
      <c r="L45" s="752">
        <v>2</v>
      </c>
      <c r="M45" s="789">
        <v>0.2857142857142857</v>
      </c>
    </row>
    <row r="46" spans="1:13" ht="14.4" customHeight="1" x14ac:dyDescent="0.3">
      <c r="A46" s="807" t="s">
        <v>2745</v>
      </c>
      <c r="B46" s="798">
        <v>18667.900000000001</v>
      </c>
      <c r="C46" s="748">
        <v>1</v>
      </c>
      <c r="D46" s="811">
        <v>73</v>
      </c>
      <c r="E46" s="814" t="s">
        <v>2745</v>
      </c>
      <c r="F46" s="798">
        <v>11362.880000000001</v>
      </c>
      <c r="G46" s="766">
        <v>0.60868549756533941</v>
      </c>
      <c r="H46" s="752">
        <v>44</v>
      </c>
      <c r="I46" s="789">
        <v>0.60273972602739723</v>
      </c>
      <c r="J46" s="817">
        <v>7305.0199999999995</v>
      </c>
      <c r="K46" s="766">
        <v>0.39131450243466054</v>
      </c>
      <c r="L46" s="752">
        <v>29</v>
      </c>
      <c r="M46" s="789">
        <v>0.39726027397260272</v>
      </c>
    </row>
    <row r="47" spans="1:13" ht="14.4" customHeight="1" x14ac:dyDescent="0.3">
      <c r="A47" s="807" t="s">
        <v>2746</v>
      </c>
      <c r="B47" s="798">
        <v>455.56</v>
      </c>
      <c r="C47" s="748">
        <v>1</v>
      </c>
      <c r="D47" s="811">
        <v>2</v>
      </c>
      <c r="E47" s="814" t="s">
        <v>2746</v>
      </c>
      <c r="F47" s="798">
        <v>154.36000000000001</v>
      </c>
      <c r="G47" s="766">
        <v>0.33883571867591539</v>
      </c>
      <c r="H47" s="752">
        <v>1</v>
      </c>
      <c r="I47" s="789">
        <v>0.5</v>
      </c>
      <c r="J47" s="817">
        <v>301.2</v>
      </c>
      <c r="K47" s="766">
        <v>0.66116428132408467</v>
      </c>
      <c r="L47" s="752">
        <v>1</v>
      </c>
      <c r="M47" s="789">
        <v>0.5</v>
      </c>
    </row>
    <row r="48" spans="1:13" ht="14.4" customHeight="1" x14ac:dyDescent="0.3">
      <c r="A48" s="807" t="s">
        <v>2747</v>
      </c>
      <c r="B48" s="798">
        <v>192959.08000000002</v>
      </c>
      <c r="C48" s="748">
        <v>1</v>
      </c>
      <c r="D48" s="811">
        <v>337</v>
      </c>
      <c r="E48" s="814" t="s">
        <v>2747</v>
      </c>
      <c r="F48" s="798">
        <v>114903.36</v>
      </c>
      <c r="G48" s="766">
        <v>0.59548045108838621</v>
      </c>
      <c r="H48" s="752">
        <v>222</v>
      </c>
      <c r="I48" s="789">
        <v>0.65875370919881304</v>
      </c>
      <c r="J48" s="817">
        <v>78055.72</v>
      </c>
      <c r="K48" s="766">
        <v>0.40451954891161379</v>
      </c>
      <c r="L48" s="752">
        <v>115</v>
      </c>
      <c r="M48" s="789">
        <v>0.34124629080118696</v>
      </c>
    </row>
    <row r="49" spans="1:13" ht="14.4" customHeight="1" x14ac:dyDescent="0.3">
      <c r="A49" s="807" t="s">
        <v>2748</v>
      </c>
      <c r="B49" s="798">
        <v>82942.900000000009</v>
      </c>
      <c r="C49" s="748">
        <v>1</v>
      </c>
      <c r="D49" s="811">
        <v>222</v>
      </c>
      <c r="E49" s="814" t="s">
        <v>2748</v>
      </c>
      <c r="F49" s="798">
        <v>66475.670000000013</v>
      </c>
      <c r="G49" s="766">
        <v>0.80146305470389878</v>
      </c>
      <c r="H49" s="752">
        <v>151</v>
      </c>
      <c r="I49" s="789">
        <v>0.68018018018018023</v>
      </c>
      <c r="J49" s="817">
        <v>16467.229999999996</v>
      </c>
      <c r="K49" s="766">
        <v>0.19853694529610122</v>
      </c>
      <c r="L49" s="752">
        <v>71</v>
      </c>
      <c r="M49" s="789">
        <v>0.31981981981981983</v>
      </c>
    </row>
    <row r="50" spans="1:13" ht="14.4" customHeight="1" x14ac:dyDescent="0.3">
      <c r="A50" s="807" t="s">
        <v>2749</v>
      </c>
      <c r="B50" s="798">
        <v>15694.48</v>
      </c>
      <c r="C50" s="748">
        <v>1</v>
      </c>
      <c r="D50" s="811">
        <v>45</v>
      </c>
      <c r="E50" s="814" t="s">
        <v>2749</v>
      </c>
      <c r="F50" s="798">
        <v>15294.48</v>
      </c>
      <c r="G50" s="766">
        <v>0.974513332075991</v>
      </c>
      <c r="H50" s="752">
        <v>43</v>
      </c>
      <c r="I50" s="789">
        <v>0.9555555555555556</v>
      </c>
      <c r="J50" s="817">
        <v>400</v>
      </c>
      <c r="K50" s="766">
        <v>2.548666792400895E-2</v>
      </c>
      <c r="L50" s="752">
        <v>2</v>
      </c>
      <c r="M50" s="789">
        <v>4.4444444444444446E-2</v>
      </c>
    </row>
    <row r="51" spans="1:13" ht="14.4" customHeight="1" x14ac:dyDescent="0.3">
      <c r="A51" s="807" t="s">
        <v>2750</v>
      </c>
      <c r="B51" s="798">
        <v>36510.539999999994</v>
      </c>
      <c r="C51" s="748">
        <v>1</v>
      </c>
      <c r="D51" s="811">
        <v>116</v>
      </c>
      <c r="E51" s="814" t="s">
        <v>2750</v>
      </c>
      <c r="F51" s="798">
        <v>18303.079999999998</v>
      </c>
      <c r="G51" s="766">
        <v>0.50130948487751759</v>
      </c>
      <c r="H51" s="752">
        <v>63</v>
      </c>
      <c r="I51" s="789">
        <v>0.5431034482758621</v>
      </c>
      <c r="J51" s="817">
        <v>18207.46</v>
      </c>
      <c r="K51" s="766">
        <v>0.49869051512248253</v>
      </c>
      <c r="L51" s="752">
        <v>53</v>
      </c>
      <c r="M51" s="789">
        <v>0.45689655172413796</v>
      </c>
    </row>
    <row r="52" spans="1:13" ht="14.4" customHeight="1" x14ac:dyDescent="0.3">
      <c r="A52" s="807" t="s">
        <v>2751</v>
      </c>
      <c r="B52" s="798">
        <v>84198.26</v>
      </c>
      <c r="C52" s="748">
        <v>1</v>
      </c>
      <c r="D52" s="811">
        <v>105</v>
      </c>
      <c r="E52" s="814" t="s">
        <v>2751</v>
      </c>
      <c r="F52" s="798">
        <v>43869.43</v>
      </c>
      <c r="G52" s="766">
        <v>0.52102537510870184</v>
      </c>
      <c r="H52" s="752">
        <v>75</v>
      </c>
      <c r="I52" s="789">
        <v>0.7142857142857143</v>
      </c>
      <c r="J52" s="817">
        <v>40328.829999999994</v>
      </c>
      <c r="K52" s="766">
        <v>0.47897462489129822</v>
      </c>
      <c r="L52" s="752">
        <v>30</v>
      </c>
      <c r="M52" s="789">
        <v>0.2857142857142857</v>
      </c>
    </row>
    <row r="53" spans="1:13" ht="14.4" customHeight="1" x14ac:dyDescent="0.3">
      <c r="A53" s="807" t="s">
        <v>2752</v>
      </c>
      <c r="B53" s="798">
        <v>68017.109999999986</v>
      </c>
      <c r="C53" s="748">
        <v>1</v>
      </c>
      <c r="D53" s="811">
        <v>188</v>
      </c>
      <c r="E53" s="814" t="s">
        <v>2752</v>
      </c>
      <c r="F53" s="798">
        <v>30520.559999999998</v>
      </c>
      <c r="G53" s="766">
        <v>0.44871885912235915</v>
      </c>
      <c r="H53" s="752">
        <v>109</v>
      </c>
      <c r="I53" s="789">
        <v>0.57978723404255317</v>
      </c>
      <c r="J53" s="817">
        <v>37496.549999999996</v>
      </c>
      <c r="K53" s="766">
        <v>0.55128114087764102</v>
      </c>
      <c r="L53" s="752">
        <v>79</v>
      </c>
      <c r="M53" s="789">
        <v>0.42021276595744683</v>
      </c>
    </row>
    <row r="54" spans="1:13" ht="14.4" customHeight="1" x14ac:dyDescent="0.3">
      <c r="A54" s="807" t="s">
        <v>2753</v>
      </c>
      <c r="B54" s="798">
        <v>2998.83</v>
      </c>
      <c r="C54" s="748">
        <v>1</v>
      </c>
      <c r="D54" s="811">
        <v>18</v>
      </c>
      <c r="E54" s="814" t="s">
        <v>2753</v>
      </c>
      <c r="F54" s="798">
        <v>1924.6100000000001</v>
      </c>
      <c r="G54" s="766">
        <v>0.6417869635824639</v>
      </c>
      <c r="H54" s="752">
        <v>11</v>
      </c>
      <c r="I54" s="789">
        <v>0.61111111111111116</v>
      </c>
      <c r="J54" s="817">
        <v>1074.22</v>
      </c>
      <c r="K54" s="766">
        <v>0.35821303641753621</v>
      </c>
      <c r="L54" s="752">
        <v>7</v>
      </c>
      <c r="M54" s="789">
        <v>0.3888888888888889</v>
      </c>
    </row>
    <row r="55" spans="1:13" ht="14.4" customHeight="1" x14ac:dyDescent="0.3">
      <c r="A55" s="807" t="s">
        <v>2754</v>
      </c>
      <c r="B55" s="798">
        <v>1638065.59</v>
      </c>
      <c r="C55" s="748">
        <v>1</v>
      </c>
      <c r="D55" s="811">
        <v>964</v>
      </c>
      <c r="E55" s="814" t="s">
        <v>2754</v>
      </c>
      <c r="F55" s="798">
        <v>1501006.9300000002</v>
      </c>
      <c r="G55" s="766">
        <v>0.91632895481309762</v>
      </c>
      <c r="H55" s="752">
        <v>791</v>
      </c>
      <c r="I55" s="789">
        <v>0.8205394190871369</v>
      </c>
      <c r="J55" s="817">
        <v>137058.66</v>
      </c>
      <c r="K55" s="766">
        <v>8.3671045186902437E-2</v>
      </c>
      <c r="L55" s="752">
        <v>173</v>
      </c>
      <c r="M55" s="789">
        <v>0.17946058091286307</v>
      </c>
    </row>
    <row r="56" spans="1:13" ht="14.4" customHeight="1" x14ac:dyDescent="0.3">
      <c r="A56" s="807" t="s">
        <v>2755</v>
      </c>
      <c r="B56" s="798">
        <v>8322.0299999999988</v>
      </c>
      <c r="C56" s="748">
        <v>1</v>
      </c>
      <c r="D56" s="811">
        <v>27</v>
      </c>
      <c r="E56" s="814" t="s">
        <v>2755</v>
      </c>
      <c r="F56" s="798">
        <v>2223.2699999999995</v>
      </c>
      <c r="G56" s="766">
        <v>0.26715476872830307</v>
      </c>
      <c r="H56" s="752">
        <v>10</v>
      </c>
      <c r="I56" s="789">
        <v>0.37037037037037035</v>
      </c>
      <c r="J56" s="817">
        <v>6098.7599999999984</v>
      </c>
      <c r="K56" s="766">
        <v>0.73284523127169687</v>
      </c>
      <c r="L56" s="752">
        <v>17</v>
      </c>
      <c r="M56" s="789">
        <v>0.62962962962962965</v>
      </c>
    </row>
    <row r="57" spans="1:13" ht="14.4" customHeight="1" thickBot="1" x14ac:dyDescent="0.35">
      <c r="A57" s="808" t="s">
        <v>2756</v>
      </c>
      <c r="B57" s="799">
        <v>175933.32</v>
      </c>
      <c r="C57" s="755">
        <v>1</v>
      </c>
      <c r="D57" s="812">
        <v>253</v>
      </c>
      <c r="E57" s="815" t="s">
        <v>2756</v>
      </c>
      <c r="F57" s="799">
        <v>89710.7</v>
      </c>
      <c r="G57" s="767">
        <v>0.50991307388503782</v>
      </c>
      <c r="H57" s="759">
        <v>171</v>
      </c>
      <c r="I57" s="790">
        <v>0.67588932806324109</v>
      </c>
      <c r="J57" s="818">
        <v>86222.62</v>
      </c>
      <c r="K57" s="767">
        <v>0.49008692611496213</v>
      </c>
      <c r="L57" s="759">
        <v>82</v>
      </c>
      <c r="M57" s="790">
        <v>0.32411067193675891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5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5507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17821328.490000054</v>
      </c>
      <c r="N3" s="70">
        <f>SUBTOTAL(9,N7:N1048576)</f>
        <v>23367</v>
      </c>
      <c r="O3" s="70">
        <f>SUBTOTAL(9,O7:O1048576)</f>
        <v>11349</v>
      </c>
      <c r="P3" s="70">
        <f>SUBTOTAL(9,P7:P1048576)</f>
        <v>16084567.190000024</v>
      </c>
      <c r="Q3" s="71">
        <f>IF(M3=0,0,P3/M3)</f>
        <v>0.90254591283839669</v>
      </c>
      <c r="R3" s="70">
        <f>SUBTOTAL(9,R7:R1048576)</f>
        <v>18451</v>
      </c>
      <c r="S3" s="71">
        <f>IF(N3=0,0,R3/N3)</f>
        <v>0.78961783712072586</v>
      </c>
      <c r="T3" s="70">
        <f>SUBTOTAL(9,T7:T1048576)</f>
        <v>8919</v>
      </c>
      <c r="U3" s="72">
        <f>IF(O3=0,0,T3/O3)</f>
        <v>0.78588421887390958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4</v>
      </c>
      <c r="B7" s="825" t="s">
        <v>2687</v>
      </c>
      <c r="C7" s="825" t="s">
        <v>2692</v>
      </c>
      <c r="D7" s="826" t="s">
        <v>5503</v>
      </c>
      <c r="E7" s="827" t="s">
        <v>2704</v>
      </c>
      <c r="F7" s="825" t="s">
        <v>2688</v>
      </c>
      <c r="G7" s="825" t="s">
        <v>2757</v>
      </c>
      <c r="H7" s="825" t="s">
        <v>581</v>
      </c>
      <c r="I7" s="825" t="s">
        <v>2758</v>
      </c>
      <c r="J7" s="825" t="s">
        <v>1096</v>
      </c>
      <c r="K7" s="825" t="s">
        <v>2759</v>
      </c>
      <c r="L7" s="828">
        <v>42.54</v>
      </c>
      <c r="M7" s="828">
        <v>85.08</v>
      </c>
      <c r="N7" s="825">
        <v>2</v>
      </c>
      <c r="O7" s="829">
        <v>1</v>
      </c>
      <c r="P7" s="828">
        <v>85.08</v>
      </c>
      <c r="Q7" s="830">
        <v>1</v>
      </c>
      <c r="R7" s="825">
        <v>2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4</v>
      </c>
      <c r="B8" s="832" t="s">
        <v>2687</v>
      </c>
      <c r="C8" s="832" t="s">
        <v>2692</v>
      </c>
      <c r="D8" s="833" t="s">
        <v>5503</v>
      </c>
      <c r="E8" s="834" t="s">
        <v>2706</v>
      </c>
      <c r="F8" s="832" t="s">
        <v>2688</v>
      </c>
      <c r="G8" s="832" t="s">
        <v>2760</v>
      </c>
      <c r="H8" s="832" t="s">
        <v>628</v>
      </c>
      <c r="I8" s="832" t="s">
        <v>2166</v>
      </c>
      <c r="J8" s="832" t="s">
        <v>1083</v>
      </c>
      <c r="K8" s="832" t="s">
        <v>2167</v>
      </c>
      <c r="L8" s="835">
        <v>154.36000000000001</v>
      </c>
      <c r="M8" s="835">
        <v>154.36000000000001</v>
      </c>
      <c r="N8" s="832">
        <v>1</v>
      </c>
      <c r="O8" s="836">
        <v>1</v>
      </c>
      <c r="P8" s="835">
        <v>154.36000000000001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4</v>
      </c>
      <c r="B9" s="832" t="s">
        <v>2687</v>
      </c>
      <c r="C9" s="832" t="s">
        <v>2692</v>
      </c>
      <c r="D9" s="833" t="s">
        <v>5503</v>
      </c>
      <c r="E9" s="834" t="s">
        <v>2706</v>
      </c>
      <c r="F9" s="832" t="s">
        <v>2688</v>
      </c>
      <c r="G9" s="832" t="s">
        <v>2761</v>
      </c>
      <c r="H9" s="832" t="s">
        <v>581</v>
      </c>
      <c r="I9" s="832" t="s">
        <v>2762</v>
      </c>
      <c r="J9" s="832" t="s">
        <v>1213</v>
      </c>
      <c r="K9" s="832" t="s">
        <v>2763</v>
      </c>
      <c r="L9" s="835">
        <v>0</v>
      </c>
      <c r="M9" s="835">
        <v>0</v>
      </c>
      <c r="N9" s="832">
        <v>1</v>
      </c>
      <c r="O9" s="836">
        <v>1</v>
      </c>
      <c r="P9" s="835">
        <v>0</v>
      </c>
      <c r="Q9" s="837"/>
      <c r="R9" s="832">
        <v>1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4</v>
      </c>
      <c r="B10" s="832" t="s">
        <v>2687</v>
      </c>
      <c r="C10" s="832" t="s">
        <v>2692</v>
      </c>
      <c r="D10" s="833" t="s">
        <v>5503</v>
      </c>
      <c r="E10" s="834" t="s">
        <v>2706</v>
      </c>
      <c r="F10" s="832" t="s">
        <v>2688</v>
      </c>
      <c r="G10" s="832" t="s">
        <v>2764</v>
      </c>
      <c r="H10" s="832" t="s">
        <v>628</v>
      </c>
      <c r="I10" s="832" t="s">
        <v>2247</v>
      </c>
      <c r="J10" s="832" t="s">
        <v>2248</v>
      </c>
      <c r="K10" s="832" t="s">
        <v>2249</v>
      </c>
      <c r="L10" s="835">
        <v>0</v>
      </c>
      <c r="M10" s="835">
        <v>0</v>
      </c>
      <c r="N10" s="832">
        <v>1</v>
      </c>
      <c r="O10" s="836">
        <v>1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4</v>
      </c>
      <c r="B11" s="832" t="s">
        <v>2687</v>
      </c>
      <c r="C11" s="832" t="s">
        <v>2692</v>
      </c>
      <c r="D11" s="833" t="s">
        <v>5503</v>
      </c>
      <c r="E11" s="834" t="s">
        <v>2706</v>
      </c>
      <c r="F11" s="832" t="s">
        <v>2688</v>
      </c>
      <c r="G11" s="832" t="s">
        <v>2765</v>
      </c>
      <c r="H11" s="832" t="s">
        <v>581</v>
      </c>
      <c r="I11" s="832" t="s">
        <v>2766</v>
      </c>
      <c r="J11" s="832" t="s">
        <v>2767</v>
      </c>
      <c r="K11" s="832" t="s">
        <v>2609</v>
      </c>
      <c r="L11" s="835">
        <v>93.96</v>
      </c>
      <c r="M11" s="835">
        <v>93.96</v>
      </c>
      <c r="N11" s="832">
        <v>1</v>
      </c>
      <c r="O11" s="836">
        <v>1</v>
      </c>
      <c r="P11" s="835">
        <v>93.96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4</v>
      </c>
      <c r="B12" s="832" t="s">
        <v>2687</v>
      </c>
      <c r="C12" s="832" t="s">
        <v>2692</v>
      </c>
      <c r="D12" s="833" t="s">
        <v>5503</v>
      </c>
      <c r="E12" s="834" t="s">
        <v>2706</v>
      </c>
      <c r="F12" s="832" t="s">
        <v>2689</v>
      </c>
      <c r="G12" s="832" t="s">
        <v>2768</v>
      </c>
      <c r="H12" s="832" t="s">
        <v>581</v>
      </c>
      <c r="I12" s="832" t="s">
        <v>2769</v>
      </c>
      <c r="J12" s="832" t="s">
        <v>2770</v>
      </c>
      <c r="K12" s="832"/>
      <c r="L12" s="835">
        <v>0</v>
      </c>
      <c r="M12" s="835">
        <v>0</v>
      </c>
      <c r="N12" s="832">
        <v>1</v>
      </c>
      <c r="O12" s="836">
        <v>1</v>
      </c>
      <c r="P12" s="835">
        <v>0</v>
      </c>
      <c r="Q12" s="837"/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4</v>
      </c>
      <c r="B13" s="832" t="s">
        <v>2687</v>
      </c>
      <c r="C13" s="832" t="s">
        <v>2692</v>
      </c>
      <c r="D13" s="833" t="s">
        <v>5503</v>
      </c>
      <c r="E13" s="834" t="s">
        <v>2711</v>
      </c>
      <c r="F13" s="832" t="s">
        <v>2688</v>
      </c>
      <c r="G13" s="832" t="s">
        <v>2760</v>
      </c>
      <c r="H13" s="832" t="s">
        <v>581</v>
      </c>
      <c r="I13" s="832" t="s">
        <v>2771</v>
      </c>
      <c r="J13" s="832" t="s">
        <v>1083</v>
      </c>
      <c r="K13" s="832" t="s">
        <v>2167</v>
      </c>
      <c r="L13" s="835">
        <v>154.36000000000001</v>
      </c>
      <c r="M13" s="835">
        <v>154.36000000000001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4</v>
      </c>
      <c r="B14" s="832" t="s">
        <v>2687</v>
      </c>
      <c r="C14" s="832" t="s">
        <v>2692</v>
      </c>
      <c r="D14" s="833" t="s">
        <v>5503</v>
      </c>
      <c r="E14" s="834" t="s">
        <v>2711</v>
      </c>
      <c r="F14" s="832" t="s">
        <v>2688</v>
      </c>
      <c r="G14" s="832" t="s">
        <v>2772</v>
      </c>
      <c r="H14" s="832" t="s">
        <v>581</v>
      </c>
      <c r="I14" s="832" t="s">
        <v>2773</v>
      </c>
      <c r="J14" s="832" t="s">
        <v>1315</v>
      </c>
      <c r="K14" s="832" t="s">
        <v>2774</v>
      </c>
      <c r="L14" s="835">
        <v>374.79</v>
      </c>
      <c r="M14" s="835">
        <v>374.79</v>
      </c>
      <c r="N14" s="832">
        <v>1</v>
      </c>
      <c r="O14" s="836">
        <v>1</v>
      </c>
      <c r="P14" s="835">
        <v>374.79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4</v>
      </c>
      <c r="B15" s="832" t="s">
        <v>2687</v>
      </c>
      <c r="C15" s="832" t="s">
        <v>2692</v>
      </c>
      <c r="D15" s="833" t="s">
        <v>5503</v>
      </c>
      <c r="E15" s="834" t="s">
        <v>2711</v>
      </c>
      <c r="F15" s="832" t="s">
        <v>2688</v>
      </c>
      <c r="G15" s="832" t="s">
        <v>2775</v>
      </c>
      <c r="H15" s="832" t="s">
        <v>628</v>
      </c>
      <c r="I15" s="832" t="s">
        <v>2776</v>
      </c>
      <c r="J15" s="832" t="s">
        <v>785</v>
      </c>
      <c r="K15" s="832" t="s">
        <v>2041</v>
      </c>
      <c r="L15" s="835">
        <v>490.89</v>
      </c>
      <c r="M15" s="835">
        <v>490.89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4</v>
      </c>
      <c r="B16" s="832" t="s">
        <v>2687</v>
      </c>
      <c r="C16" s="832" t="s">
        <v>2692</v>
      </c>
      <c r="D16" s="833" t="s">
        <v>5503</v>
      </c>
      <c r="E16" s="834" t="s">
        <v>2711</v>
      </c>
      <c r="F16" s="832" t="s">
        <v>2688</v>
      </c>
      <c r="G16" s="832" t="s">
        <v>2777</v>
      </c>
      <c r="H16" s="832" t="s">
        <v>581</v>
      </c>
      <c r="I16" s="832" t="s">
        <v>2778</v>
      </c>
      <c r="J16" s="832" t="s">
        <v>810</v>
      </c>
      <c r="K16" s="832" t="s">
        <v>2779</v>
      </c>
      <c r="L16" s="835">
        <v>32.25</v>
      </c>
      <c r="M16" s="835">
        <v>32.25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4</v>
      </c>
      <c r="B17" s="832" t="s">
        <v>2687</v>
      </c>
      <c r="C17" s="832" t="s">
        <v>2692</v>
      </c>
      <c r="D17" s="833" t="s">
        <v>5503</v>
      </c>
      <c r="E17" s="834" t="s">
        <v>2711</v>
      </c>
      <c r="F17" s="832" t="s">
        <v>2688</v>
      </c>
      <c r="G17" s="832" t="s">
        <v>2780</v>
      </c>
      <c r="H17" s="832" t="s">
        <v>581</v>
      </c>
      <c r="I17" s="832" t="s">
        <v>2781</v>
      </c>
      <c r="J17" s="832" t="s">
        <v>1527</v>
      </c>
      <c r="K17" s="832" t="s">
        <v>2782</v>
      </c>
      <c r="L17" s="835">
        <v>42.09</v>
      </c>
      <c r="M17" s="835">
        <v>42.09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4</v>
      </c>
      <c r="B18" s="832" t="s">
        <v>2687</v>
      </c>
      <c r="C18" s="832" t="s">
        <v>2692</v>
      </c>
      <c r="D18" s="833" t="s">
        <v>5503</v>
      </c>
      <c r="E18" s="834" t="s">
        <v>2711</v>
      </c>
      <c r="F18" s="832" t="s">
        <v>2688</v>
      </c>
      <c r="G18" s="832" t="s">
        <v>2761</v>
      </c>
      <c r="H18" s="832" t="s">
        <v>581</v>
      </c>
      <c r="I18" s="832" t="s">
        <v>2783</v>
      </c>
      <c r="J18" s="832" t="s">
        <v>2784</v>
      </c>
      <c r="K18" s="832" t="s">
        <v>2785</v>
      </c>
      <c r="L18" s="835">
        <v>0</v>
      </c>
      <c r="M18" s="835">
        <v>0</v>
      </c>
      <c r="N18" s="832">
        <v>2</v>
      </c>
      <c r="O18" s="836">
        <v>1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4</v>
      </c>
      <c r="B19" s="832" t="s">
        <v>2687</v>
      </c>
      <c r="C19" s="832" t="s">
        <v>2692</v>
      </c>
      <c r="D19" s="833" t="s">
        <v>5503</v>
      </c>
      <c r="E19" s="834" t="s">
        <v>2711</v>
      </c>
      <c r="F19" s="832" t="s">
        <v>2688</v>
      </c>
      <c r="G19" s="832" t="s">
        <v>2764</v>
      </c>
      <c r="H19" s="832" t="s">
        <v>628</v>
      </c>
      <c r="I19" s="832" t="s">
        <v>2247</v>
      </c>
      <c r="J19" s="832" t="s">
        <v>2248</v>
      </c>
      <c r="K19" s="832" t="s">
        <v>2249</v>
      </c>
      <c r="L19" s="835">
        <v>0</v>
      </c>
      <c r="M19" s="835">
        <v>0</v>
      </c>
      <c r="N19" s="832">
        <v>1</v>
      </c>
      <c r="O19" s="836">
        <v>1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4</v>
      </c>
      <c r="B20" s="832" t="s">
        <v>2687</v>
      </c>
      <c r="C20" s="832" t="s">
        <v>2692</v>
      </c>
      <c r="D20" s="833" t="s">
        <v>5503</v>
      </c>
      <c r="E20" s="834" t="s">
        <v>2712</v>
      </c>
      <c r="F20" s="832" t="s">
        <v>2688</v>
      </c>
      <c r="G20" s="832" t="s">
        <v>2760</v>
      </c>
      <c r="H20" s="832" t="s">
        <v>628</v>
      </c>
      <c r="I20" s="832" t="s">
        <v>2166</v>
      </c>
      <c r="J20" s="832" t="s">
        <v>1083</v>
      </c>
      <c r="K20" s="832" t="s">
        <v>2167</v>
      </c>
      <c r="L20" s="835">
        <v>154.36000000000001</v>
      </c>
      <c r="M20" s="835">
        <v>154.36000000000001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4</v>
      </c>
      <c r="B21" s="832" t="s">
        <v>2687</v>
      </c>
      <c r="C21" s="832" t="s">
        <v>2692</v>
      </c>
      <c r="D21" s="833" t="s">
        <v>5503</v>
      </c>
      <c r="E21" s="834" t="s">
        <v>2712</v>
      </c>
      <c r="F21" s="832" t="s">
        <v>2688</v>
      </c>
      <c r="G21" s="832" t="s">
        <v>2760</v>
      </c>
      <c r="H21" s="832" t="s">
        <v>628</v>
      </c>
      <c r="I21" s="832" t="s">
        <v>2164</v>
      </c>
      <c r="J21" s="832" t="s">
        <v>1083</v>
      </c>
      <c r="K21" s="832" t="s">
        <v>2165</v>
      </c>
      <c r="L21" s="835">
        <v>225.06</v>
      </c>
      <c r="M21" s="835">
        <v>225.06</v>
      </c>
      <c r="N21" s="832">
        <v>1</v>
      </c>
      <c r="O21" s="836">
        <v>1</v>
      </c>
      <c r="P21" s="835">
        <v>225.06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4</v>
      </c>
      <c r="B22" s="832" t="s">
        <v>2687</v>
      </c>
      <c r="C22" s="832" t="s">
        <v>2692</v>
      </c>
      <c r="D22" s="833" t="s">
        <v>5503</v>
      </c>
      <c r="E22" s="834" t="s">
        <v>2712</v>
      </c>
      <c r="F22" s="832" t="s">
        <v>2688</v>
      </c>
      <c r="G22" s="832" t="s">
        <v>2786</v>
      </c>
      <c r="H22" s="832" t="s">
        <v>581</v>
      </c>
      <c r="I22" s="832" t="s">
        <v>2064</v>
      </c>
      <c r="J22" s="832" t="s">
        <v>791</v>
      </c>
      <c r="K22" s="832" t="s">
        <v>2065</v>
      </c>
      <c r="L22" s="835">
        <v>42.51</v>
      </c>
      <c r="M22" s="835">
        <v>42.51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4</v>
      </c>
      <c r="B23" s="832" t="s">
        <v>2687</v>
      </c>
      <c r="C23" s="832" t="s">
        <v>2692</v>
      </c>
      <c r="D23" s="833" t="s">
        <v>5503</v>
      </c>
      <c r="E23" s="834" t="s">
        <v>2712</v>
      </c>
      <c r="F23" s="832" t="s">
        <v>2688</v>
      </c>
      <c r="G23" s="832" t="s">
        <v>2787</v>
      </c>
      <c r="H23" s="832" t="s">
        <v>581</v>
      </c>
      <c r="I23" s="832" t="s">
        <v>2788</v>
      </c>
      <c r="J23" s="832" t="s">
        <v>626</v>
      </c>
      <c r="K23" s="832" t="s">
        <v>2789</v>
      </c>
      <c r="L23" s="835">
        <v>0</v>
      </c>
      <c r="M23" s="835">
        <v>0</v>
      </c>
      <c r="N23" s="832">
        <v>1</v>
      </c>
      <c r="O23" s="836">
        <v>0.5</v>
      </c>
      <c r="P23" s="835"/>
      <c r="Q23" s="837"/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4</v>
      </c>
      <c r="B24" s="832" t="s">
        <v>2687</v>
      </c>
      <c r="C24" s="832" t="s">
        <v>2692</v>
      </c>
      <c r="D24" s="833" t="s">
        <v>5503</v>
      </c>
      <c r="E24" s="834" t="s">
        <v>2712</v>
      </c>
      <c r="F24" s="832" t="s">
        <v>2688</v>
      </c>
      <c r="G24" s="832" t="s">
        <v>2790</v>
      </c>
      <c r="H24" s="832" t="s">
        <v>628</v>
      </c>
      <c r="I24" s="832" t="s">
        <v>2492</v>
      </c>
      <c r="J24" s="832" t="s">
        <v>2493</v>
      </c>
      <c r="K24" s="832" t="s">
        <v>2494</v>
      </c>
      <c r="L24" s="835">
        <v>93.43</v>
      </c>
      <c r="M24" s="835">
        <v>93.43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4</v>
      </c>
      <c r="B25" s="832" t="s">
        <v>2687</v>
      </c>
      <c r="C25" s="832" t="s">
        <v>2692</v>
      </c>
      <c r="D25" s="833" t="s">
        <v>5503</v>
      </c>
      <c r="E25" s="834" t="s">
        <v>2712</v>
      </c>
      <c r="F25" s="832" t="s">
        <v>2688</v>
      </c>
      <c r="G25" s="832" t="s">
        <v>2775</v>
      </c>
      <c r="H25" s="832" t="s">
        <v>628</v>
      </c>
      <c r="I25" s="832" t="s">
        <v>2776</v>
      </c>
      <c r="J25" s="832" t="s">
        <v>785</v>
      </c>
      <c r="K25" s="832" t="s">
        <v>2041</v>
      </c>
      <c r="L25" s="835">
        <v>490.89</v>
      </c>
      <c r="M25" s="835">
        <v>490.89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4</v>
      </c>
      <c r="B26" s="832" t="s">
        <v>2687</v>
      </c>
      <c r="C26" s="832" t="s">
        <v>2692</v>
      </c>
      <c r="D26" s="833" t="s">
        <v>5503</v>
      </c>
      <c r="E26" s="834" t="s">
        <v>2712</v>
      </c>
      <c r="F26" s="832" t="s">
        <v>2688</v>
      </c>
      <c r="G26" s="832" t="s">
        <v>2775</v>
      </c>
      <c r="H26" s="832" t="s">
        <v>628</v>
      </c>
      <c r="I26" s="832" t="s">
        <v>2791</v>
      </c>
      <c r="J26" s="832" t="s">
        <v>785</v>
      </c>
      <c r="K26" s="832" t="s">
        <v>2039</v>
      </c>
      <c r="L26" s="835">
        <v>736.33</v>
      </c>
      <c r="M26" s="835">
        <v>736.33</v>
      </c>
      <c r="N26" s="832">
        <v>1</v>
      </c>
      <c r="O26" s="836">
        <v>1</v>
      </c>
      <c r="P26" s="835">
        <v>736.33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4</v>
      </c>
      <c r="B27" s="832" t="s">
        <v>2687</v>
      </c>
      <c r="C27" s="832" t="s">
        <v>2692</v>
      </c>
      <c r="D27" s="833" t="s">
        <v>5503</v>
      </c>
      <c r="E27" s="834" t="s">
        <v>2712</v>
      </c>
      <c r="F27" s="832" t="s">
        <v>2688</v>
      </c>
      <c r="G27" s="832" t="s">
        <v>2775</v>
      </c>
      <c r="H27" s="832" t="s">
        <v>581</v>
      </c>
      <c r="I27" s="832" t="s">
        <v>2792</v>
      </c>
      <c r="J27" s="832" t="s">
        <v>785</v>
      </c>
      <c r="K27" s="832" t="s">
        <v>2793</v>
      </c>
      <c r="L27" s="835">
        <v>147.26</v>
      </c>
      <c r="M27" s="835">
        <v>147.26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4</v>
      </c>
      <c r="B28" s="832" t="s">
        <v>2687</v>
      </c>
      <c r="C28" s="832" t="s">
        <v>2692</v>
      </c>
      <c r="D28" s="833" t="s">
        <v>5503</v>
      </c>
      <c r="E28" s="834" t="s">
        <v>2712</v>
      </c>
      <c r="F28" s="832" t="s">
        <v>2688</v>
      </c>
      <c r="G28" s="832" t="s">
        <v>2794</v>
      </c>
      <c r="H28" s="832" t="s">
        <v>628</v>
      </c>
      <c r="I28" s="832" t="s">
        <v>2795</v>
      </c>
      <c r="J28" s="832" t="s">
        <v>2019</v>
      </c>
      <c r="K28" s="832" t="s">
        <v>2796</v>
      </c>
      <c r="L28" s="835">
        <v>0</v>
      </c>
      <c r="M28" s="835">
        <v>0</v>
      </c>
      <c r="N28" s="832">
        <v>1</v>
      </c>
      <c r="O28" s="836">
        <v>0.5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4</v>
      </c>
      <c r="B29" s="832" t="s">
        <v>2687</v>
      </c>
      <c r="C29" s="832" t="s">
        <v>2692</v>
      </c>
      <c r="D29" s="833" t="s">
        <v>5503</v>
      </c>
      <c r="E29" s="834" t="s">
        <v>2712</v>
      </c>
      <c r="F29" s="832" t="s">
        <v>2688</v>
      </c>
      <c r="G29" s="832" t="s">
        <v>2780</v>
      </c>
      <c r="H29" s="832" t="s">
        <v>581</v>
      </c>
      <c r="I29" s="832" t="s">
        <v>2797</v>
      </c>
      <c r="J29" s="832" t="s">
        <v>634</v>
      </c>
      <c r="K29" s="832" t="s">
        <v>2798</v>
      </c>
      <c r="L29" s="835">
        <v>108.44</v>
      </c>
      <c r="M29" s="835">
        <v>108.44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4</v>
      </c>
      <c r="B30" s="832" t="s">
        <v>2687</v>
      </c>
      <c r="C30" s="832" t="s">
        <v>2692</v>
      </c>
      <c r="D30" s="833" t="s">
        <v>5503</v>
      </c>
      <c r="E30" s="834" t="s">
        <v>2712</v>
      </c>
      <c r="F30" s="832" t="s">
        <v>2688</v>
      </c>
      <c r="G30" s="832" t="s">
        <v>2799</v>
      </c>
      <c r="H30" s="832" t="s">
        <v>581</v>
      </c>
      <c r="I30" s="832" t="s">
        <v>2800</v>
      </c>
      <c r="J30" s="832" t="s">
        <v>2801</v>
      </c>
      <c r="K30" s="832" t="s">
        <v>2802</v>
      </c>
      <c r="L30" s="835">
        <v>0</v>
      </c>
      <c r="M30" s="835">
        <v>0</v>
      </c>
      <c r="N30" s="832">
        <v>1</v>
      </c>
      <c r="O30" s="836">
        <v>0.5</v>
      </c>
      <c r="P30" s="835"/>
      <c r="Q30" s="837"/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4</v>
      </c>
      <c r="B31" s="832" t="s">
        <v>2687</v>
      </c>
      <c r="C31" s="832" t="s">
        <v>2692</v>
      </c>
      <c r="D31" s="833" t="s">
        <v>5503</v>
      </c>
      <c r="E31" s="834" t="s">
        <v>2712</v>
      </c>
      <c r="F31" s="832" t="s">
        <v>2688</v>
      </c>
      <c r="G31" s="832" t="s">
        <v>2803</v>
      </c>
      <c r="H31" s="832" t="s">
        <v>581</v>
      </c>
      <c r="I31" s="832" t="s">
        <v>2804</v>
      </c>
      <c r="J31" s="832" t="s">
        <v>1012</v>
      </c>
      <c r="K31" s="832" t="s">
        <v>2805</v>
      </c>
      <c r="L31" s="835">
        <v>42.08</v>
      </c>
      <c r="M31" s="835">
        <v>42.08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4</v>
      </c>
      <c r="B32" s="832" t="s">
        <v>2687</v>
      </c>
      <c r="C32" s="832" t="s">
        <v>2692</v>
      </c>
      <c r="D32" s="833" t="s">
        <v>5503</v>
      </c>
      <c r="E32" s="834" t="s">
        <v>2712</v>
      </c>
      <c r="F32" s="832" t="s">
        <v>2688</v>
      </c>
      <c r="G32" s="832" t="s">
        <v>2765</v>
      </c>
      <c r="H32" s="832" t="s">
        <v>581</v>
      </c>
      <c r="I32" s="832" t="s">
        <v>2806</v>
      </c>
      <c r="J32" s="832" t="s">
        <v>1425</v>
      </c>
      <c r="K32" s="832" t="s">
        <v>2807</v>
      </c>
      <c r="L32" s="835">
        <v>31.32</v>
      </c>
      <c r="M32" s="835">
        <v>31.32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4</v>
      </c>
      <c r="B33" s="832" t="s">
        <v>2687</v>
      </c>
      <c r="C33" s="832" t="s">
        <v>2692</v>
      </c>
      <c r="D33" s="833" t="s">
        <v>5503</v>
      </c>
      <c r="E33" s="834" t="s">
        <v>2712</v>
      </c>
      <c r="F33" s="832" t="s">
        <v>2688</v>
      </c>
      <c r="G33" s="832" t="s">
        <v>2808</v>
      </c>
      <c r="H33" s="832" t="s">
        <v>581</v>
      </c>
      <c r="I33" s="832" t="s">
        <v>2809</v>
      </c>
      <c r="J33" s="832" t="s">
        <v>2810</v>
      </c>
      <c r="K33" s="832" t="s">
        <v>2811</v>
      </c>
      <c r="L33" s="835">
        <v>55.54</v>
      </c>
      <c r="M33" s="835">
        <v>55.54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4</v>
      </c>
      <c r="B34" s="832" t="s">
        <v>2687</v>
      </c>
      <c r="C34" s="832" t="s">
        <v>2692</v>
      </c>
      <c r="D34" s="833" t="s">
        <v>5503</v>
      </c>
      <c r="E34" s="834" t="s">
        <v>2712</v>
      </c>
      <c r="F34" s="832" t="s">
        <v>2689</v>
      </c>
      <c r="G34" s="832" t="s">
        <v>2768</v>
      </c>
      <c r="H34" s="832" t="s">
        <v>581</v>
      </c>
      <c r="I34" s="832" t="s">
        <v>2769</v>
      </c>
      <c r="J34" s="832" t="s">
        <v>2770</v>
      </c>
      <c r="K34" s="832"/>
      <c r="L34" s="835">
        <v>0</v>
      </c>
      <c r="M34" s="835">
        <v>0</v>
      </c>
      <c r="N34" s="832">
        <v>2</v>
      </c>
      <c r="O34" s="836">
        <v>2</v>
      </c>
      <c r="P34" s="835"/>
      <c r="Q34" s="837"/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4</v>
      </c>
      <c r="B35" s="832" t="s">
        <v>2687</v>
      </c>
      <c r="C35" s="832" t="s">
        <v>2692</v>
      </c>
      <c r="D35" s="833" t="s">
        <v>5503</v>
      </c>
      <c r="E35" s="834" t="s">
        <v>2712</v>
      </c>
      <c r="F35" s="832" t="s">
        <v>2690</v>
      </c>
      <c r="G35" s="832" t="s">
        <v>2812</v>
      </c>
      <c r="H35" s="832" t="s">
        <v>581</v>
      </c>
      <c r="I35" s="832" t="s">
        <v>2813</v>
      </c>
      <c r="J35" s="832" t="s">
        <v>2814</v>
      </c>
      <c r="K35" s="832" t="s">
        <v>2815</v>
      </c>
      <c r="L35" s="835">
        <v>100</v>
      </c>
      <c r="M35" s="835">
        <v>300</v>
      </c>
      <c r="N35" s="832">
        <v>3</v>
      </c>
      <c r="O35" s="836">
        <v>1</v>
      </c>
      <c r="P35" s="835">
        <v>300</v>
      </c>
      <c r="Q35" s="837">
        <v>1</v>
      </c>
      <c r="R35" s="832">
        <v>3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4</v>
      </c>
      <c r="B36" s="832" t="s">
        <v>2687</v>
      </c>
      <c r="C36" s="832" t="s">
        <v>2692</v>
      </c>
      <c r="D36" s="833" t="s">
        <v>5503</v>
      </c>
      <c r="E36" s="834" t="s">
        <v>2712</v>
      </c>
      <c r="F36" s="832" t="s">
        <v>2690</v>
      </c>
      <c r="G36" s="832" t="s">
        <v>2812</v>
      </c>
      <c r="H36" s="832" t="s">
        <v>581</v>
      </c>
      <c r="I36" s="832" t="s">
        <v>2816</v>
      </c>
      <c r="J36" s="832" t="s">
        <v>2817</v>
      </c>
      <c r="K36" s="832" t="s">
        <v>2818</v>
      </c>
      <c r="L36" s="835">
        <v>120</v>
      </c>
      <c r="M36" s="835">
        <v>360</v>
      </c>
      <c r="N36" s="832">
        <v>3</v>
      </c>
      <c r="O36" s="836">
        <v>1</v>
      </c>
      <c r="P36" s="835">
        <v>360</v>
      </c>
      <c r="Q36" s="837">
        <v>1</v>
      </c>
      <c r="R36" s="832">
        <v>3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4</v>
      </c>
      <c r="B37" s="832" t="s">
        <v>2687</v>
      </c>
      <c r="C37" s="832" t="s">
        <v>2692</v>
      </c>
      <c r="D37" s="833" t="s">
        <v>5503</v>
      </c>
      <c r="E37" s="834" t="s">
        <v>2712</v>
      </c>
      <c r="F37" s="832" t="s">
        <v>2690</v>
      </c>
      <c r="G37" s="832" t="s">
        <v>2819</v>
      </c>
      <c r="H37" s="832" t="s">
        <v>581</v>
      </c>
      <c r="I37" s="832" t="s">
        <v>2820</v>
      </c>
      <c r="J37" s="832" t="s">
        <v>2821</v>
      </c>
      <c r="K37" s="832" t="s">
        <v>2822</v>
      </c>
      <c r="L37" s="835">
        <v>900</v>
      </c>
      <c r="M37" s="835">
        <v>900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4</v>
      </c>
      <c r="B38" s="832" t="s">
        <v>2687</v>
      </c>
      <c r="C38" s="832" t="s">
        <v>2692</v>
      </c>
      <c r="D38" s="833" t="s">
        <v>5503</v>
      </c>
      <c r="E38" s="834" t="s">
        <v>2717</v>
      </c>
      <c r="F38" s="832" t="s">
        <v>2688</v>
      </c>
      <c r="G38" s="832" t="s">
        <v>2760</v>
      </c>
      <c r="H38" s="832" t="s">
        <v>628</v>
      </c>
      <c r="I38" s="832" t="s">
        <v>2166</v>
      </c>
      <c r="J38" s="832" t="s">
        <v>1083</v>
      </c>
      <c r="K38" s="832" t="s">
        <v>2167</v>
      </c>
      <c r="L38" s="835">
        <v>154.36000000000001</v>
      </c>
      <c r="M38" s="835">
        <v>308.72000000000003</v>
      </c>
      <c r="N38" s="832">
        <v>2</v>
      </c>
      <c r="O38" s="836">
        <v>2</v>
      </c>
      <c r="P38" s="835">
        <v>154.36000000000001</v>
      </c>
      <c r="Q38" s="837">
        <v>0.5</v>
      </c>
      <c r="R38" s="832">
        <v>1</v>
      </c>
      <c r="S38" s="837">
        <v>0.5</v>
      </c>
      <c r="T38" s="836">
        <v>1</v>
      </c>
      <c r="U38" s="838">
        <v>0.5</v>
      </c>
    </row>
    <row r="39" spans="1:21" ht="14.4" customHeight="1" x14ac:dyDescent="0.3">
      <c r="A39" s="831">
        <v>4</v>
      </c>
      <c r="B39" s="832" t="s">
        <v>2687</v>
      </c>
      <c r="C39" s="832" t="s">
        <v>2692</v>
      </c>
      <c r="D39" s="833" t="s">
        <v>5503</v>
      </c>
      <c r="E39" s="834" t="s">
        <v>2717</v>
      </c>
      <c r="F39" s="832" t="s">
        <v>2688</v>
      </c>
      <c r="G39" s="832" t="s">
        <v>2760</v>
      </c>
      <c r="H39" s="832" t="s">
        <v>628</v>
      </c>
      <c r="I39" s="832" t="s">
        <v>2168</v>
      </c>
      <c r="J39" s="832" t="s">
        <v>2169</v>
      </c>
      <c r="K39" s="832" t="s">
        <v>2170</v>
      </c>
      <c r="L39" s="835">
        <v>149.52000000000001</v>
      </c>
      <c r="M39" s="835">
        <v>149.52000000000001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4</v>
      </c>
      <c r="B40" s="832" t="s">
        <v>2687</v>
      </c>
      <c r="C40" s="832" t="s">
        <v>2692</v>
      </c>
      <c r="D40" s="833" t="s">
        <v>5503</v>
      </c>
      <c r="E40" s="834" t="s">
        <v>2717</v>
      </c>
      <c r="F40" s="832" t="s">
        <v>2688</v>
      </c>
      <c r="G40" s="832" t="s">
        <v>2760</v>
      </c>
      <c r="H40" s="832" t="s">
        <v>581</v>
      </c>
      <c r="I40" s="832" t="s">
        <v>2823</v>
      </c>
      <c r="J40" s="832" t="s">
        <v>1083</v>
      </c>
      <c r="K40" s="832" t="s">
        <v>2167</v>
      </c>
      <c r="L40" s="835">
        <v>154.36000000000001</v>
      </c>
      <c r="M40" s="835">
        <v>154.36000000000001</v>
      </c>
      <c r="N40" s="832">
        <v>1</v>
      </c>
      <c r="O40" s="836">
        <v>1</v>
      </c>
      <c r="P40" s="835">
        <v>154.36000000000001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4</v>
      </c>
      <c r="B41" s="832" t="s">
        <v>2687</v>
      </c>
      <c r="C41" s="832" t="s">
        <v>2692</v>
      </c>
      <c r="D41" s="833" t="s">
        <v>5503</v>
      </c>
      <c r="E41" s="834" t="s">
        <v>2717</v>
      </c>
      <c r="F41" s="832" t="s">
        <v>2688</v>
      </c>
      <c r="G41" s="832" t="s">
        <v>2760</v>
      </c>
      <c r="H41" s="832" t="s">
        <v>628</v>
      </c>
      <c r="I41" s="832" t="s">
        <v>2164</v>
      </c>
      <c r="J41" s="832" t="s">
        <v>1083</v>
      </c>
      <c r="K41" s="832" t="s">
        <v>2165</v>
      </c>
      <c r="L41" s="835">
        <v>225.06</v>
      </c>
      <c r="M41" s="835">
        <v>450.12</v>
      </c>
      <c r="N41" s="832">
        <v>2</v>
      </c>
      <c r="O41" s="836">
        <v>1.5</v>
      </c>
      <c r="P41" s="835">
        <v>225.06</v>
      </c>
      <c r="Q41" s="837">
        <v>0.5</v>
      </c>
      <c r="R41" s="832">
        <v>1</v>
      </c>
      <c r="S41" s="837">
        <v>0.5</v>
      </c>
      <c r="T41" s="836">
        <v>0.5</v>
      </c>
      <c r="U41" s="838">
        <v>0.33333333333333331</v>
      </c>
    </row>
    <row r="42" spans="1:21" ht="14.4" customHeight="1" x14ac:dyDescent="0.3">
      <c r="A42" s="831">
        <v>4</v>
      </c>
      <c r="B42" s="832" t="s">
        <v>2687</v>
      </c>
      <c r="C42" s="832" t="s">
        <v>2692</v>
      </c>
      <c r="D42" s="833" t="s">
        <v>5503</v>
      </c>
      <c r="E42" s="834" t="s">
        <v>2717</v>
      </c>
      <c r="F42" s="832" t="s">
        <v>2688</v>
      </c>
      <c r="G42" s="832" t="s">
        <v>2824</v>
      </c>
      <c r="H42" s="832" t="s">
        <v>581</v>
      </c>
      <c r="I42" s="832" t="s">
        <v>2825</v>
      </c>
      <c r="J42" s="832" t="s">
        <v>2179</v>
      </c>
      <c r="K42" s="832" t="s">
        <v>2826</v>
      </c>
      <c r="L42" s="835">
        <v>238.72</v>
      </c>
      <c r="M42" s="835">
        <v>477.44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4</v>
      </c>
      <c r="B43" s="832" t="s">
        <v>2687</v>
      </c>
      <c r="C43" s="832" t="s">
        <v>2692</v>
      </c>
      <c r="D43" s="833" t="s">
        <v>5503</v>
      </c>
      <c r="E43" s="834" t="s">
        <v>2717</v>
      </c>
      <c r="F43" s="832" t="s">
        <v>2688</v>
      </c>
      <c r="G43" s="832" t="s">
        <v>2786</v>
      </c>
      <c r="H43" s="832" t="s">
        <v>581</v>
      </c>
      <c r="I43" s="832" t="s">
        <v>2064</v>
      </c>
      <c r="J43" s="832" t="s">
        <v>791</v>
      </c>
      <c r="K43" s="832" t="s">
        <v>2065</v>
      </c>
      <c r="L43" s="835">
        <v>42.51</v>
      </c>
      <c r="M43" s="835">
        <v>42.51</v>
      </c>
      <c r="N43" s="832">
        <v>1</v>
      </c>
      <c r="O43" s="836">
        <v>0.5</v>
      </c>
      <c r="P43" s="835">
        <v>42.51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4</v>
      </c>
      <c r="B44" s="832" t="s">
        <v>2687</v>
      </c>
      <c r="C44" s="832" t="s">
        <v>2692</v>
      </c>
      <c r="D44" s="833" t="s">
        <v>5503</v>
      </c>
      <c r="E44" s="834" t="s">
        <v>2717</v>
      </c>
      <c r="F44" s="832" t="s">
        <v>2688</v>
      </c>
      <c r="G44" s="832" t="s">
        <v>2827</v>
      </c>
      <c r="H44" s="832" t="s">
        <v>581</v>
      </c>
      <c r="I44" s="832" t="s">
        <v>2828</v>
      </c>
      <c r="J44" s="832" t="s">
        <v>853</v>
      </c>
      <c r="K44" s="832" t="s">
        <v>2829</v>
      </c>
      <c r="L44" s="835">
        <v>0</v>
      </c>
      <c r="M44" s="835">
        <v>0</v>
      </c>
      <c r="N44" s="832">
        <v>1</v>
      </c>
      <c r="O44" s="836">
        <v>0.5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4</v>
      </c>
      <c r="B45" s="832" t="s">
        <v>2687</v>
      </c>
      <c r="C45" s="832" t="s">
        <v>2692</v>
      </c>
      <c r="D45" s="833" t="s">
        <v>5503</v>
      </c>
      <c r="E45" s="834" t="s">
        <v>2717</v>
      </c>
      <c r="F45" s="832" t="s">
        <v>2688</v>
      </c>
      <c r="G45" s="832" t="s">
        <v>2830</v>
      </c>
      <c r="H45" s="832" t="s">
        <v>581</v>
      </c>
      <c r="I45" s="832" t="s">
        <v>2831</v>
      </c>
      <c r="J45" s="832" t="s">
        <v>2832</v>
      </c>
      <c r="K45" s="832" t="s">
        <v>2833</v>
      </c>
      <c r="L45" s="835">
        <v>0</v>
      </c>
      <c r="M45" s="835">
        <v>0</v>
      </c>
      <c r="N45" s="832">
        <v>1</v>
      </c>
      <c r="O45" s="836">
        <v>1</v>
      </c>
      <c r="P45" s="835">
        <v>0</v>
      </c>
      <c r="Q45" s="837"/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4</v>
      </c>
      <c r="B46" s="832" t="s">
        <v>2687</v>
      </c>
      <c r="C46" s="832" t="s">
        <v>2692</v>
      </c>
      <c r="D46" s="833" t="s">
        <v>5503</v>
      </c>
      <c r="E46" s="834" t="s">
        <v>2717</v>
      </c>
      <c r="F46" s="832" t="s">
        <v>2688</v>
      </c>
      <c r="G46" s="832" t="s">
        <v>2834</v>
      </c>
      <c r="H46" s="832" t="s">
        <v>581</v>
      </c>
      <c r="I46" s="832" t="s">
        <v>2835</v>
      </c>
      <c r="J46" s="832" t="s">
        <v>999</v>
      </c>
      <c r="K46" s="832" t="s">
        <v>2836</v>
      </c>
      <c r="L46" s="835">
        <v>760.22</v>
      </c>
      <c r="M46" s="835">
        <v>760.22</v>
      </c>
      <c r="N46" s="832">
        <v>1</v>
      </c>
      <c r="O46" s="836">
        <v>0.5</v>
      </c>
      <c r="P46" s="835">
        <v>760.22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4</v>
      </c>
      <c r="B47" s="832" t="s">
        <v>2687</v>
      </c>
      <c r="C47" s="832" t="s">
        <v>2692</v>
      </c>
      <c r="D47" s="833" t="s">
        <v>5503</v>
      </c>
      <c r="E47" s="834" t="s">
        <v>2717</v>
      </c>
      <c r="F47" s="832" t="s">
        <v>2688</v>
      </c>
      <c r="G47" s="832" t="s">
        <v>2775</v>
      </c>
      <c r="H47" s="832" t="s">
        <v>628</v>
      </c>
      <c r="I47" s="832" t="s">
        <v>2776</v>
      </c>
      <c r="J47" s="832" t="s">
        <v>785</v>
      </c>
      <c r="K47" s="832" t="s">
        <v>2041</v>
      </c>
      <c r="L47" s="835">
        <v>490.89</v>
      </c>
      <c r="M47" s="835">
        <v>3927.12</v>
      </c>
      <c r="N47" s="832">
        <v>8</v>
      </c>
      <c r="O47" s="836">
        <v>7</v>
      </c>
      <c r="P47" s="835">
        <v>2945.3399999999997</v>
      </c>
      <c r="Q47" s="837">
        <v>0.74999999999999989</v>
      </c>
      <c r="R47" s="832">
        <v>6</v>
      </c>
      <c r="S47" s="837">
        <v>0.75</v>
      </c>
      <c r="T47" s="836">
        <v>5</v>
      </c>
      <c r="U47" s="838">
        <v>0.7142857142857143</v>
      </c>
    </row>
    <row r="48" spans="1:21" ht="14.4" customHeight="1" x14ac:dyDescent="0.3">
      <c r="A48" s="831">
        <v>4</v>
      </c>
      <c r="B48" s="832" t="s">
        <v>2687</v>
      </c>
      <c r="C48" s="832" t="s">
        <v>2692</v>
      </c>
      <c r="D48" s="833" t="s">
        <v>5503</v>
      </c>
      <c r="E48" s="834" t="s">
        <v>2717</v>
      </c>
      <c r="F48" s="832" t="s">
        <v>2688</v>
      </c>
      <c r="G48" s="832" t="s">
        <v>2775</v>
      </c>
      <c r="H48" s="832" t="s">
        <v>628</v>
      </c>
      <c r="I48" s="832" t="s">
        <v>2791</v>
      </c>
      <c r="J48" s="832" t="s">
        <v>785</v>
      </c>
      <c r="K48" s="832" t="s">
        <v>2039</v>
      </c>
      <c r="L48" s="835">
        <v>736.33</v>
      </c>
      <c r="M48" s="835">
        <v>736.33</v>
      </c>
      <c r="N48" s="832">
        <v>1</v>
      </c>
      <c r="O48" s="836">
        <v>0.5</v>
      </c>
      <c r="P48" s="835">
        <v>736.33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4</v>
      </c>
      <c r="B49" s="832" t="s">
        <v>2687</v>
      </c>
      <c r="C49" s="832" t="s">
        <v>2692</v>
      </c>
      <c r="D49" s="833" t="s">
        <v>5503</v>
      </c>
      <c r="E49" s="834" t="s">
        <v>2717</v>
      </c>
      <c r="F49" s="832" t="s">
        <v>2688</v>
      </c>
      <c r="G49" s="832" t="s">
        <v>2775</v>
      </c>
      <c r="H49" s="832" t="s">
        <v>628</v>
      </c>
      <c r="I49" s="832" t="s">
        <v>2329</v>
      </c>
      <c r="J49" s="832" t="s">
        <v>785</v>
      </c>
      <c r="K49" s="832" t="s">
        <v>2330</v>
      </c>
      <c r="L49" s="835">
        <v>923.74</v>
      </c>
      <c r="M49" s="835">
        <v>923.74</v>
      </c>
      <c r="N49" s="832">
        <v>1</v>
      </c>
      <c r="O49" s="836">
        <v>1</v>
      </c>
      <c r="P49" s="835">
        <v>923.74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4</v>
      </c>
      <c r="B50" s="832" t="s">
        <v>2687</v>
      </c>
      <c r="C50" s="832" t="s">
        <v>2692</v>
      </c>
      <c r="D50" s="833" t="s">
        <v>5503</v>
      </c>
      <c r="E50" s="834" t="s">
        <v>2717</v>
      </c>
      <c r="F50" s="832" t="s">
        <v>2688</v>
      </c>
      <c r="G50" s="832" t="s">
        <v>2775</v>
      </c>
      <c r="H50" s="832" t="s">
        <v>628</v>
      </c>
      <c r="I50" s="832" t="s">
        <v>2040</v>
      </c>
      <c r="J50" s="832" t="s">
        <v>785</v>
      </c>
      <c r="K50" s="832" t="s">
        <v>2041</v>
      </c>
      <c r="L50" s="835">
        <v>490.89</v>
      </c>
      <c r="M50" s="835">
        <v>490.89</v>
      </c>
      <c r="N50" s="832">
        <v>1</v>
      </c>
      <c r="O50" s="836">
        <v>0.5</v>
      </c>
      <c r="P50" s="835">
        <v>490.89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4</v>
      </c>
      <c r="B51" s="832" t="s">
        <v>2687</v>
      </c>
      <c r="C51" s="832" t="s">
        <v>2692</v>
      </c>
      <c r="D51" s="833" t="s">
        <v>5503</v>
      </c>
      <c r="E51" s="834" t="s">
        <v>2717</v>
      </c>
      <c r="F51" s="832" t="s">
        <v>2688</v>
      </c>
      <c r="G51" s="832" t="s">
        <v>2777</v>
      </c>
      <c r="H51" s="832" t="s">
        <v>581</v>
      </c>
      <c r="I51" s="832" t="s">
        <v>2837</v>
      </c>
      <c r="J51" s="832" t="s">
        <v>1753</v>
      </c>
      <c r="K51" s="832" t="s">
        <v>2838</v>
      </c>
      <c r="L51" s="835">
        <v>115.18</v>
      </c>
      <c r="M51" s="835">
        <v>115.18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4</v>
      </c>
      <c r="B52" s="832" t="s">
        <v>2687</v>
      </c>
      <c r="C52" s="832" t="s">
        <v>2692</v>
      </c>
      <c r="D52" s="833" t="s">
        <v>5503</v>
      </c>
      <c r="E52" s="834" t="s">
        <v>2717</v>
      </c>
      <c r="F52" s="832" t="s">
        <v>2688</v>
      </c>
      <c r="G52" s="832" t="s">
        <v>2794</v>
      </c>
      <c r="H52" s="832" t="s">
        <v>628</v>
      </c>
      <c r="I52" s="832" t="s">
        <v>2839</v>
      </c>
      <c r="J52" s="832" t="s">
        <v>2019</v>
      </c>
      <c r="K52" s="832" t="s">
        <v>2020</v>
      </c>
      <c r="L52" s="835">
        <v>57.6</v>
      </c>
      <c r="M52" s="835">
        <v>57.6</v>
      </c>
      <c r="N52" s="832">
        <v>1</v>
      </c>
      <c r="O52" s="836">
        <v>0.5</v>
      </c>
      <c r="P52" s="835">
        <v>57.6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4</v>
      </c>
      <c r="B53" s="832" t="s">
        <v>2687</v>
      </c>
      <c r="C53" s="832" t="s">
        <v>2692</v>
      </c>
      <c r="D53" s="833" t="s">
        <v>5503</v>
      </c>
      <c r="E53" s="834" t="s">
        <v>2717</v>
      </c>
      <c r="F53" s="832" t="s">
        <v>2688</v>
      </c>
      <c r="G53" s="832" t="s">
        <v>2794</v>
      </c>
      <c r="H53" s="832" t="s">
        <v>628</v>
      </c>
      <c r="I53" s="832" t="s">
        <v>2018</v>
      </c>
      <c r="J53" s="832" t="s">
        <v>2019</v>
      </c>
      <c r="K53" s="832" t="s">
        <v>2020</v>
      </c>
      <c r="L53" s="835">
        <v>102.93</v>
      </c>
      <c r="M53" s="835">
        <v>205.86</v>
      </c>
      <c r="N53" s="832">
        <v>2</v>
      </c>
      <c r="O53" s="836">
        <v>2</v>
      </c>
      <c r="P53" s="835">
        <v>102.93</v>
      </c>
      <c r="Q53" s="837">
        <v>0.5</v>
      </c>
      <c r="R53" s="832">
        <v>1</v>
      </c>
      <c r="S53" s="837">
        <v>0.5</v>
      </c>
      <c r="T53" s="836">
        <v>1</v>
      </c>
      <c r="U53" s="838">
        <v>0.5</v>
      </c>
    </row>
    <row r="54" spans="1:21" ht="14.4" customHeight="1" x14ac:dyDescent="0.3">
      <c r="A54" s="831">
        <v>4</v>
      </c>
      <c r="B54" s="832" t="s">
        <v>2687</v>
      </c>
      <c r="C54" s="832" t="s">
        <v>2692</v>
      </c>
      <c r="D54" s="833" t="s">
        <v>5503</v>
      </c>
      <c r="E54" s="834" t="s">
        <v>2717</v>
      </c>
      <c r="F54" s="832" t="s">
        <v>2688</v>
      </c>
      <c r="G54" s="832" t="s">
        <v>2764</v>
      </c>
      <c r="H54" s="832" t="s">
        <v>628</v>
      </c>
      <c r="I54" s="832" t="s">
        <v>2247</v>
      </c>
      <c r="J54" s="832" t="s">
        <v>2248</v>
      </c>
      <c r="K54" s="832" t="s">
        <v>2249</v>
      </c>
      <c r="L54" s="835">
        <v>0</v>
      </c>
      <c r="M54" s="835">
        <v>0</v>
      </c>
      <c r="N54" s="832">
        <v>9</v>
      </c>
      <c r="O54" s="836">
        <v>6.5</v>
      </c>
      <c r="P54" s="835">
        <v>0</v>
      </c>
      <c r="Q54" s="837"/>
      <c r="R54" s="832">
        <v>7</v>
      </c>
      <c r="S54" s="837">
        <v>0.77777777777777779</v>
      </c>
      <c r="T54" s="836">
        <v>4.5</v>
      </c>
      <c r="U54" s="838">
        <v>0.69230769230769229</v>
      </c>
    </row>
    <row r="55" spans="1:21" ht="14.4" customHeight="1" x14ac:dyDescent="0.3">
      <c r="A55" s="831">
        <v>4</v>
      </c>
      <c r="B55" s="832" t="s">
        <v>2687</v>
      </c>
      <c r="C55" s="832" t="s">
        <v>2692</v>
      </c>
      <c r="D55" s="833" t="s">
        <v>5503</v>
      </c>
      <c r="E55" s="834" t="s">
        <v>2717</v>
      </c>
      <c r="F55" s="832" t="s">
        <v>2688</v>
      </c>
      <c r="G55" s="832" t="s">
        <v>2803</v>
      </c>
      <c r="H55" s="832" t="s">
        <v>581</v>
      </c>
      <c r="I55" s="832" t="s">
        <v>2804</v>
      </c>
      <c r="J55" s="832" t="s">
        <v>1012</v>
      </c>
      <c r="K55" s="832" t="s">
        <v>2805</v>
      </c>
      <c r="L55" s="835">
        <v>42.08</v>
      </c>
      <c r="M55" s="835">
        <v>42.08</v>
      </c>
      <c r="N55" s="832">
        <v>1</v>
      </c>
      <c r="O55" s="836">
        <v>0.5</v>
      </c>
      <c r="P55" s="835">
        <v>42.08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4</v>
      </c>
      <c r="B56" s="832" t="s">
        <v>2687</v>
      </c>
      <c r="C56" s="832" t="s">
        <v>2692</v>
      </c>
      <c r="D56" s="833" t="s">
        <v>5503</v>
      </c>
      <c r="E56" s="834" t="s">
        <v>2717</v>
      </c>
      <c r="F56" s="832" t="s">
        <v>2688</v>
      </c>
      <c r="G56" s="832" t="s">
        <v>2840</v>
      </c>
      <c r="H56" s="832" t="s">
        <v>581</v>
      </c>
      <c r="I56" s="832" t="s">
        <v>2841</v>
      </c>
      <c r="J56" s="832" t="s">
        <v>1008</v>
      </c>
      <c r="K56" s="832" t="s">
        <v>2842</v>
      </c>
      <c r="L56" s="835">
        <v>96.81</v>
      </c>
      <c r="M56" s="835">
        <v>96.81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4</v>
      </c>
      <c r="B57" s="832" t="s">
        <v>2687</v>
      </c>
      <c r="C57" s="832" t="s">
        <v>2692</v>
      </c>
      <c r="D57" s="833" t="s">
        <v>5503</v>
      </c>
      <c r="E57" s="834" t="s">
        <v>2717</v>
      </c>
      <c r="F57" s="832" t="s">
        <v>2688</v>
      </c>
      <c r="G57" s="832" t="s">
        <v>2843</v>
      </c>
      <c r="H57" s="832" t="s">
        <v>628</v>
      </c>
      <c r="I57" s="832" t="s">
        <v>2022</v>
      </c>
      <c r="J57" s="832" t="s">
        <v>2023</v>
      </c>
      <c r="K57" s="832" t="s">
        <v>2024</v>
      </c>
      <c r="L57" s="835">
        <v>133.94</v>
      </c>
      <c r="M57" s="835">
        <v>267.88</v>
      </c>
      <c r="N57" s="832">
        <v>2</v>
      </c>
      <c r="O57" s="836">
        <v>1.5</v>
      </c>
      <c r="P57" s="835">
        <v>133.94</v>
      </c>
      <c r="Q57" s="837">
        <v>0.5</v>
      </c>
      <c r="R57" s="832">
        <v>1</v>
      </c>
      <c r="S57" s="837">
        <v>0.5</v>
      </c>
      <c r="T57" s="836">
        <v>1</v>
      </c>
      <c r="U57" s="838">
        <v>0.66666666666666663</v>
      </c>
    </row>
    <row r="58" spans="1:21" ht="14.4" customHeight="1" x14ac:dyDescent="0.3">
      <c r="A58" s="831">
        <v>4</v>
      </c>
      <c r="B58" s="832" t="s">
        <v>2687</v>
      </c>
      <c r="C58" s="832" t="s">
        <v>2692</v>
      </c>
      <c r="D58" s="833" t="s">
        <v>5503</v>
      </c>
      <c r="E58" s="834" t="s">
        <v>2719</v>
      </c>
      <c r="F58" s="832" t="s">
        <v>2688</v>
      </c>
      <c r="G58" s="832" t="s">
        <v>2844</v>
      </c>
      <c r="H58" s="832" t="s">
        <v>581</v>
      </c>
      <c r="I58" s="832" t="s">
        <v>2845</v>
      </c>
      <c r="J58" s="832" t="s">
        <v>711</v>
      </c>
      <c r="K58" s="832" t="s">
        <v>2846</v>
      </c>
      <c r="L58" s="835">
        <v>53.57</v>
      </c>
      <c r="M58" s="835">
        <v>107.14</v>
      </c>
      <c r="N58" s="832">
        <v>2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4</v>
      </c>
      <c r="B59" s="832" t="s">
        <v>2687</v>
      </c>
      <c r="C59" s="832" t="s">
        <v>2692</v>
      </c>
      <c r="D59" s="833" t="s">
        <v>5503</v>
      </c>
      <c r="E59" s="834" t="s">
        <v>2719</v>
      </c>
      <c r="F59" s="832" t="s">
        <v>2688</v>
      </c>
      <c r="G59" s="832" t="s">
        <v>2775</v>
      </c>
      <c r="H59" s="832" t="s">
        <v>628</v>
      </c>
      <c r="I59" s="832" t="s">
        <v>2776</v>
      </c>
      <c r="J59" s="832" t="s">
        <v>785</v>
      </c>
      <c r="K59" s="832" t="s">
        <v>2041</v>
      </c>
      <c r="L59" s="835">
        <v>490.89</v>
      </c>
      <c r="M59" s="835">
        <v>490.89</v>
      </c>
      <c r="N59" s="832">
        <v>1</v>
      </c>
      <c r="O59" s="836">
        <v>1</v>
      </c>
      <c r="P59" s="835">
        <v>490.89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4</v>
      </c>
      <c r="B60" s="832" t="s">
        <v>2687</v>
      </c>
      <c r="C60" s="832" t="s">
        <v>2692</v>
      </c>
      <c r="D60" s="833" t="s">
        <v>5503</v>
      </c>
      <c r="E60" s="834" t="s">
        <v>2719</v>
      </c>
      <c r="F60" s="832" t="s">
        <v>2688</v>
      </c>
      <c r="G60" s="832" t="s">
        <v>2777</v>
      </c>
      <c r="H60" s="832" t="s">
        <v>581</v>
      </c>
      <c r="I60" s="832" t="s">
        <v>2847</v>
      </c>
      <c r="J60" s="832" t="s">
        <v>810</v>
      </c>
      <c r="K60" s="832" t="s">
        <v>2848</v>
      </c>
      <c r="L60" s="835">
        <v>103.67</v>
      </c>
      <c r="M60" s="835">
        <v>103.67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4</v>
      </c>
      <c r="B61" s="832" t="s">
        <v>2687</v>
      </c>
      <c r="C61" s="832" t="s">
        <v>2692</v>
      </c>
      <c r="D61" s="833" t="s">
        <v>5503</v>
      </c>
      <c r="E61" s="834" t="s">
        <v>2719</v>
      </c>
      <c r="F61" s="832" t="s">
        <v>2688</v>
      </c>
      <c r="G61" s="832" t="s">
        <v>2761</v>
      </c>
      <c r="H61" s="832" t="s">
        <v>581</v>
      </c>
      <c r="I61" s="832" t="s">
        <v>2762</v>
      </c>
      <c r="J61" s="832" t="s">
        <v>1213</v>
      </c>
      <c r="K61" s="832" t="s">
        <v>2763</v>
      </c>
      <c r="L61" s="835">
        <v>0</v>
      </c>
      <c r="M61" s="835">
        <v>0</v>
      </c>
      <c r="N61" s="832">
        <v>2</v>
      </c>
      <c r="O61" s="836">
        <v>1</v>
      </c>
      <c r="P61" s="835">
        <v>0</v>
      </c>
      <c r="Q61" s="837"/>
      <c r="R61" s="832">
        <v>2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4</v>
      </c>
      <c r="B62" s="832" t="s">
        <v>2687</v>
      </c>
      <c r="C62" s="832" t="s">
        <v>2692</v>
      </c>
      <c r="D62" s="833" t="s">
        <v>5503</v>
      </c>
      <c r="E62" s="834" t="s">
        <v>2719</v>
      </c>
      <c r="F62" s="832" t="s">
        <v>2688</v>
      </c>
      <c r="G62" s="832" t="s">
        <v>2764</v>
      </c>
      <c r="H62" s="832" t="s">
        <v>628</v>
      </c>
      <c r="I62" s="832" t="s">
        <v>2247</v>
      </c>
      <c r="J62" s="832" t="s">
        <v>2248</v>
      </c>
      <c r="K62" s="832" t="s">
        <v>2249</v>
      </c>
      <c r="L62" s="835">
        <v>0</v>
      </c>
      <c r="M62" s="835">
        <v>0</v>
      </c>
      <c r="N62" s="832">
        <v>3</v>
      </c>
      <c r="O62" s="836">
        <v>2</v>
      </c>
      <c r="P62" s="835">
        <v>0</v>
      </c>
      <c r="Q62" s="837"/>
      <c r="R62" s="832">
        <v>2</v>
      </c>
      <c r="S62" s="837">
        <v>0.66666666666666663</v>
      </c>
      <c r="T62" s="836">
        <v>1</v>
      </c>
      <c r="U62" s="838">
        <v>0.5</v>
      </c>
    </row>
    <row r="63" spans="1:21" ht="14.4" customHeight="1" x14ac:dyDescent="0.3">
      <c r="A63" s="831">
        <v>4</v>
      </c>
      <c r="B63" s="832" t="s">
        <v>2687</v>
      </c>
      <c r="C63" s="832" t="s">
        <v>2692</v>
      </c>
      <c r="D63" s="833" t="s">
        <v>5503</v>
      </c>
      <c r="E63" s="834" t="s">
        <v>2719</v>
      </c>
      <c r="F63" s="832" t="s">
        <v>2688</v>
      </c>
      <c r="G63" s="832" t="s">
        <v>2849</v>
      </c>
      <c r="H63" s="832" t="s">
        <v>581</v>
      </c>
      <c r="I63" s="832" t="s">
        <v>2850</v>
      </c>
      <c r="J63" s="832" t="s">
        <v>1147</v>
      </c>
      <c r="K63" s="832" t="s">
        <v>2851</v>
      </c>
      <c r="L63" s="835">
        <v>186.27</v>
      </c>
      <c r="M63" s="835">
        <v>372.54</v>
      </c>
      <c r="N63" s="832">
        <v>2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4</v>
      </c>
      <c r="B64" s="832" t="s">
        <v>2687</v>
      </c>
      <c r="C64" s="832" t="s">
        <v>2692</v>
      </c>
      <c r="D64" s="833" t="s">
        <v>5503</v>
      </c>
      <c r="E64" s="834" t="s">
        <v>2721</v>
      </c>
      <c r="F64" s="832" t="s">
        <v>2688</v>
      </c>
      <c r="G64" s="832" t="s">
        <v>2760</v>
      </c>
      <c r="H64" s="832" t="s">
        <v>628</v>
      </c>
      <c r="I64" s="832" t="s">
        <v>2166</v>
      </c>
      <c r="J64" s="832" t="s">
        <v>1083</v>
      </c>
      <c r="K64" s="832" t="s">
        <v>2167</v>
      </c>
      <c r="L64" s="835">
        <v>154.36000000000001</v>
      </c>
      <c r="M64" s="835">
        <v>154.36000000000001</v>
      </c>
      <c r="N64" s="832">
        <v>1</v>
      </c>
      <c r="O64" s="836">
        <v>1</v>
      </c>
      <c r="P64" s="835">
        <v>154.36000000000001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4</v>
      </c>
      <c r="B65" s="832" t="s">
        <v>2687</v>
      </c>
      <c r="C65" s="832" t="s">
        <v>2692</v>
      </c>
      <c r="D65" s="833" t="s">
        <v>5503</v>
      </c>
      <c r="E65" s="834" t="s">
        <v>2721</v>
      </c>
      <c r="F65" s="832" t="s">
        <v>2688</v>
      </c>
      <c r="G65" s="832" t="s">
        <v>2760</v>
      </c>
      <c r="H65" s="832" t="s">
        <v>581</v>
      </c>
      <c r="I65" s="832" t="s">
        <v>2823</v>
      </c>
      <c r="J65" s="832" t="s">
        <v>1083</v>
      </c>
      <c r="K65" s="832" t="s">
        <v>2167</v>
      </c>
      <c r="L65" s="835">
        <v>154.36000000000001</v>
      </c>
      <c r="M65" s="835">
        <v>154.36000000000001</v>
      </c>
      <c r="N65" s="832">
        <v>1</v>
      </c>
      <c r="O65" s="836">
        <v>0.5</v>
      </c>
      <c r="P65" s="835">
        <v>154.36000000000001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4</v>
      </c>
      <c r="B66" s="832" t="s">
        <v>2687</v>
      </c>
      <c r="C66" s="832" t="s">
        <v>2692</v>
      </c>
      <c r="D66" s="833" t="s">
        <v>5503</v>
      </c>
      <c r="E66" s="834" t="s">
        <v>2721</v>
      </c>
      <c r="F66" s="832" t="s">
        <v>2688</v>
      </c>
      <c r="G66" s="832" t="s">
        <v>2852</v>
      </c>
      <c r="H66" s="832" t="s">
        <v>581</v>
      </c>
      <c r="I66" s="832" t="s">
        <v>2853</v>
      </c>
      <c r="J66" s="832" t="s">
        <v>879</v>
      </c>
      <c r="K66" s="832" t="s">
        <v>2854</v>
      </c>
      <c r="L66" s="835">
        <v>0</v>
      </c>
      <c r="M66" s="835">
        <v>0</v>
      </c>
      <c r="N66" s="832">
        <v>1</v>
      </c>
      <c r="O66" s="836">
        <v>0.5</v>
      </c>
      <c r="P66" s="835"/>
      <c r="Q66" s="837"/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4</v>
      </c>
      <c r="B67" s="832" t="s">
        <v>2687</v>
      </c>
      <c r="C67" s="832" t="s">
        <v>2692</v>
      </c>
      <c r="D67" s="833" t="s">
        <v>5503</v>
      </c>
      <c r="E67" s="834" t="s">
        <v>2721</v>
      </c>
      <c r="F67" s="832" t="s">
        <v>2688</v>
      </c>
      <c r="G67" s="832" t="s">
        <v>2855</v>
      </c>
      <c r="H67" s="832" t="s">
        <v>581</v>
      </c>
      <c r="I67" s="832" t="s">
        <v>2856</v>
      </c>
      <c r="J67" s="832" t="s">
        <v>2857</v>
      </c>
      <c r="K67" s="832" t="s">
        <v>2858</v>
      </c>
      <c r="L67" s="835">
        <v>64.56</v>
      </c>
      <c r="M67" s="835">
        <v>129.12</v>
      </c>
      <c r="N67" s="832">
        <v>2</v>
      </c>
      <c r="O67" s="836">
        <v>1</v>
      </c>
      <c r="P67" s="835">
        <v>129.12</v>
      </c>
      <c r="Q67" s="837">
        <v>1</v>
      </c>
      <c r="R67" s="832">
        <v>2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4</v>
      </c>
      <c r="B68" s="832" t="s">
        <v>2687</v>
      </c>
      <c r="C68" s="832" t="s">
        <v>2692</v>
      </c>
      <c r="D68" s="833" t="s">
        <v>5503</v>
      </c>
      <c r="E68" s="834" t="s">
        <v>2721</v>
      </c>
      <c r="F68" s="832" t="s">
        <v>2688</v>
      </c>
      <c r="G68" s="832" t="s">
        <v>2859</v>
      </c>
      <c r="H68" s="832" t="s">
        <v>581</v>
      </c>
      <c r="I68" s="832" t="s">
        <v>2860</v>
      </c>
      <c r="J68" s="832" t="s">
        <v>1672</v>
      </c>
      <c r="K68" s="832" t="s">
        <v>2276</v>
      </c>
      <c r="L68" s="835">
        <v>208.39</v>
      </c>
      <c r="M68" s="835">
        <v>208.39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4</v>
      </c>
      <c r="B69" s="832" t="s">
        <v>2687</v>
      </c>
      <c r="C69" s="832" t="s">
        <v>2692</v>
      </c>
      <c r="D69" s="833" t="s">
        <v>5503</v>
      </c>
      <c r="E69" s="834" t="s">
        <v>2721</v>
      </c>
      <c r="F69" s="832" t="s">
        <v>2688</v>
      </c>
      <c r="G69" s="832" t="s">
        <v>2861</v>
      </c>
      <c r="H69" s="832" t="s">
        <v>581</v>
      </c>
      <c r="I69" s="832" t="s">
        <v>2862</v>
      </c>
      <c r="J69" s="832" t="s">
        <v>857</v>
      </c>
      <c r="K69" s="832" t="s">
        <v>2863</v>
      </c>
      <c r="L69" s="835">
        <v>105.63</v>
      </c>
      <c r="M69" s="835">
        <v>105.63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4</v>
      </c>
      <c r="B70" s="832" t="s">
        <v>2687</v>
      </c>
      <c r="C70" s="832" t="s">
        <v>2692</v>
      </c>
      <c r="D70" s="833" t="s">
        <v>5503</v>
      </c>
      <c r="E70" s="834" t="s">
        <v>2721</v>
      </c>
      <c r="F70" s="832" t="s">
        <v>2688</v>
      </c>
      <c r="G70" s="832" t="s">
        <v>2864</v>
      </c>
      <c r="H70" s="832" t="s">
        <v>581</v>
      </c>
      <c r="I70" s="832" t="s">
        <v>2865</v>
      </c>
      <c r="J70" s="832" t="s">
        <v>2866</v>
      </c>
      <c r="K70" s="832" t="s">
        <v>2867</v>
      </c>
      <c r="L70" s="835">
        <v>0</v>
      </c>
      <c r="M70" s="835">
        <v>0</v>
      </c>
      <c r="N70" s="832">
        <v>4</v>
      </c>
      <c r="O70" s="836">
        <v>2.5</v>
      </c>
      <c r="P70" s="835">
        <v>0</v>
      </c>
      <c r="Q70" s="837"/>
      <c r="R70" s="832">
        <v>3</v>
      </c>
      <c r="S70" s="837">
        <v>0.75</v>
      </c>
      <c r="T70" s="836">
        <v>2</v>
      </c>
      <c r="U70" s="838">
        <v>0.8</v>
      </c>
    </row>
    <row r="71" spans="1:21" ht="14.4" customHeight="1" x14ac:dyDescent="0.3">
      <c r="A71" s="831">
        <v>4</v>
      </c>
      <c r="B71" s="832" t="s">
        <v>2687</v>
      </c>
      <c r="C71" s="832" t="s">
        <v>2692</v>
      </c>
      <c r="D71" s="833" t="s">
        <v>5503</v>
      </c>
      <c r="E71" s="834" t="s">
        <v>2721</v>
      </c>
      <c r="F71" s="832" t="s">
        <v>2688</v>
      </c>
      <c r="G71" s="832" t="s">
        <v>2868</v>
      </c>
      <c r="H71" s="832" t="s">
        <v>581</v>
      </c>
      <c r="I71" s="832" t="s">
        <v>2869</v>
      </c>
      <c r="J71" s="832" t="s">
        <v>2870</v>
      </c>
      <c r="K71" s="832" t="s">
        <v>2871</v>
      </c>
      <c r="L71" s="835">
        <v>0</v>
      </c>
      <c r="M71" s="835">
        <v>0</v>
      </c>
      <c r="N71" s="832">
        <v>1</v>
      </c>
      <c r="O71" s="836">
        <v>0.5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4</v>
      </c>
      <c r="B72" s="832" t="s">
        <v>2687</v>
      </c>
      <c r="C72" s="832" t="s">
        <v>2692</v>
      </c>
      <c r="D72" s="833" t="s">
        <v>5503</v>
      </c>
      <c r="E72" s="834" t="s">
        <v>2721</v>
      </c>
      <c r="F72" s="832" t="s">
        <v>2688</v>
      </c>
      <c r="G72" s="832" t="s">
        <v>2872</v>
      </c>
      <c r="H72" s="832" t="s">
        <v>628</v>
      </c>
      <c r="I72" s="832" t="s">
        <v>2873</v>
      </c>
      <c r="J72" s="832" t="s">
        <v>733</v>
      </c>
      <c r="K72" s="832" t="s">
        <v>2321</v>
      </c>
      <c r="L72" s="835">
        <v>0</v>
      </c>
      <c r="M72" s="835">
        <v>0</v>
      </c>
      <c r="N72" s="832">
        <v>1</v>
      </c>
      <c r="O72" s="836">
        <v>0.5</v>
      </c>
      <c r="P72" s="835"/>
      <c r="Q72" s="837"/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4</v>
      </c>
      <c r="B73" s="832" t="s">
        <v>2687</v>
      </c>
      <c r="C73" s="832" t="s">
        <v>2692</v>
      </c>
      <c r="D73" s="833" t="s">
        <v>5503</v>
      </c>
      <c r="E73" s="834" t="s">
        <v>2721</v>
      </c>
      <c r="F73" s="832" t="s">
        <v>2688</v>
      </c>
      <c r="G73" s="832" t="s">
        <v>2872</v>
      </c>
      <c r="H73" s="832" t="s">
        <v>628</v>
      </c>
      <c r="I73" s="832" t="s">
        <v>2320</v>
      </c>
      <c r="J73" s="832" t="s">
        <v>733</v>
      </c>
      <c r="K73" s="832" t="s">
        <v>2321</v>
      </c>
      <c r="L73" s="835">
        <v>0</v>
      </c>
      <c r="M73" s="835">
        <v>0</v>
      </c>
      <c r="N73" s="832">
        <v>1</v>
      </c>
      <c r="O73" s="836">
        <v>0.5</v>
      </c>
      <c r="P73" s="835"/>
      <c r="Q73" s="837"/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4</v>
      </c>
      <c r="B74" s="832" t="s">
        <v>2687</v>
      </c>
      <c r="C74" s="832" t="s">
        <v>2692</v>
      </c>
      <c r="D74" s="833" t="s">
        <v>5503</v>
      </c>
      <c r="E74" s="834" t="s">
        <v>2721</v>
      </c>
      <c r="F74" s="832" t="s">
        <v>2688</v>
      </c>
      <c r="G74" s="832" t="s">
        <v>2844</v>
      </c>
      <c r="H74" s="832" t="s">
        <v>581</v>
      </c>
      <c r="I74" s="832" t="s">
        <v>2845</v>
      </c>
      <c r="J74" s="832" t="s">
        <v>711</v>
      </c>
      <c r="K74" s="832" t="s">
        <v>2846</v>
      </c>
      <c r="L74" s="835">
        <v>53.57</v>
      </c>
      <c r="M74" s="835">
        <v>267.85000000000002</v>
      </c>
      <c r="N74" s="832">
        <v>5</v>
      </c>
      <c r="O74" s="836">
        <v>1.5</v>
      </c>
      <c r="P74" s="835">
        <v>53.57</v>
      </c>
      <c r="Q74" s="837">
        <v>0.19999999999999998</v>
      </c>
      <c r="R74" s="832">
        <v>1</v>
      </c>
      <c r="S74" s="837">
        <v>0.2</v>
      </c>
      <c r="T74" s="836">
        <v>0.5</v>
      </c>
      <c r="U74" s="838">
        <v>0.33333333333333331</v>
      </c>
    </row>
    <row r="75" spans="1:21" ht="14.4" customHeight="1" x14ac:dyDescent="0.3">
      <c r="A75" s="831">
        <v>4</v>
      </c>
      <c r="B75" s="832" t="s">
        <v>2687</v>
      </c>
      <c r="C75" s="832" t="s">
        <v>2692</v>
      </c>
      <c r="D75" s="833" t="s">
        <v>5503</v>
      </c>
      <c r="E75" s="834" t="s">
        <v>2721</v>
      </c>
      <c r="F75" s="832" t="s">
        <v>2688</v>
      </c>
      <c r="G75" s="832" t="s">
        <v>2775</v>
      </c>
      <c r="H75" s="832" t="s">
        <v>628</v>
      </c>
      <c r="I75" s="832" t="s">
        <v>2791</v>
      </c>
      <c r="J75" s="832" t="s">
        <v>785</v>
      </c>
      <c r="K75" s="832" t="s">
        <v>2039</v>
      </c>
      <c r="L75" s="835">
        <v>736.33</v>
      </c>
      <c r="M75" s="835">
        <v>7363.3</v>
      </c>
      <c r="N75" s="832">
        <v>10</v>
      </c>
      <c r="O75" s="836">
        <v>4.5</v>
      </c>
      <c r="P75" s="835">
        <v>1472.66</v>
      </c>
      <c r="Q75" s="837">
        <v>0.2</v>
      </c>
      <c r="R75" s="832">
        <v>2</v>
      </c>
      <c r="S75" s="837">
        <v>0.2</v>
      </c>
      <c r="T75" s="836">
        <v>1</v>
      </c>
      <c r="U75" s="838">
        <v>0.22222222222222221</v>
      </c>
    </row>
    <row r="76" spans="1:21" ht="14.4" customHeight="1" x14ac:dyDescent="0.3">
      <c r="A76" s="831">
        <v>4</v>
      </c>
      <c r="B76" s="832" t="s">
        <v>2687</v>
      </c>
      <c r="C76" s="832" t="s">
        <v>2692</v>
      </c>
      <c r="D76" s="833" t="s">
        <v>5503</v>
      </c>
      <c r="E76" s="834" t="s">
        <v>2721</v>
      </c>
      <c r="F76" s="832" t="s">
        <v>2688</v>
      </c>
      <c r="G76" s="832" t="s">
        <v>2874</v>
      </c>
      <c r="H76" s="832" t="s">
        <v>628</v>
      </c>
      <c r="I76" s="832" t="s">
        <v>2423</v>
      </c>
      <c r="J76" s="832" t="s">
        <v>1193</v>
      </c>
      <c r="K76" s="832" t="s">
        <v>1529</v>
      </c>
      <c r="L76" s="835">
        <v>48.42</v>
      </c>
      <c r="M76" s="835">
        <v>48.42</v>
      </c>
      <c r="N76" s="832">
        <v>1</v>
      </c>
      <c r="O76" s="836">
        <v>0.5</v>
      </c>
      <c r="P76" s="835">
        <v>48.42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4</v>
      </c>
      <c r="B77" s="832" t="s">
        <v>2687</v>
      </c>
      <c r="C77" s="832" t="s">
        <v>2692</v>
      </c>
      <c r="D77" s="833" t="s">
        <v>5503</v>
      </c>
      <c r="E77" s="834" t="s">
        <v>2721</v>
      </c>
      <c r="F77" s="832" t="s">
        <v>2688</v>
      </c>
      <c r="G77" s="832" t="s">
        <v>2780</v>
      </c>
      <c r="H77" s="832" t="s">
        <v>581</v>
      </c>
      <c r="I77" s="832" t="s">
        <v>2797</v>
      </c>
      <c r="J77" s="832" t="s">
        <v>634</v>
      </c>
      <c r="K77" s="832" t="s">
        <v>2798</v>
      </c>
      <c r="L77" s="835">
        <v>108.44</v>
      </c>
      <c r="M77" s="835">
        <v>216.88</v>
      </c>
      <c r="N77" s="832">
        <v>2</v>
      </c>
      <c r="O77" s="836">
        <v>1</v>
      </c>
      <c r="P77" s="835">
        <v>108.44</v>
      </c>
      <c r="Q77" s="837">
        <v>0.5</v>
      </c>
      <c r="R77" s="832">
        <v>1</v>
      </c>
      <c r="S77" s="837">
        <v>0.5</v>
      </c>
      <c r="T77" s="836">
        <v>0.5</v>
      </c>
      <c r="U77" s="838">
        <v>0.5</v>
      </c>
    </row>
    <row r="78" spans="1:21" ht="14.4" customHeight="1" x14ac:dyDescent="0.3">
      <c r="A78" s="831">
        <v>4</v>
      </c>
      <c r="B78" s="832" t="s">
        <v>2687</v>
      </c>
      <c r="C78" s="832" t="s">
        <v>2692</v>
      </c>
      <c r="D78" s="833" t="s">
        <v>5503</v>
      </c>
      <c r="E78" s="834" t="s">
        <v>2721</v>
      </c>
      <c r="F78" s="832" t="s">
        <v>2688</v>
      </c>
      <c r="G78" s="832" t="s">
        <v>2761</v>
      </c>
      <c r="H78" s="832" t="s">
        <v>581</v>
      </c>
      <c r="I78" s="832" t="s">
        <v>2762</v>
      </c>
      <c r="J78" s="832" t="s">
        <v>1213</v>
      </c>
      <c r="K78" s="832" t="s">
        <v>2763</v>
      </c>
      <c r="L78" s="835">
        <v>0</v>
      </c>
      <c r="M78" s="835">
        <v>0</v>
      </c>
      <c r="N78" s="832">
        <v>6</v>
      </c>
      <c r="O78" s="836">
        <v>1.5</v>
      </c>
      <c r="P78" s="835">
        <v>0</v>
      </c>
      <c r="Q78" s="837"/>
      <c r="R78" s="832">
        <v>6</v>
      </c>
      <c r="S78" s="837">
        <v>1</v>
      </c>
      <c r="T78" s="836">
        <v>1.5</v>
      </c>
      <c r="U78" s="838">
        <v>1</v>
      </c>
    </row>
    <row r="79" spans="1:21" ht="14.4" customHeight="1" x14ac:dyDescent="0.3">
      <c r="A79" s="831">
        <v>4</v>
      </c>
      <c r="B79" s="832" t="s">
        <v>2687</v>
      </c>
      <c r="C79" s="832" t="s">
        <v>2692</v>
      </c>
      <c r="D79" s="833" t="s">
        <v>5503</v>
      </c>
      <c r="E79" s="834" t="s">
        <v>2721</v>
      </c>
      <c r="F79" s="832" t="s">
        <v>2688</v>
      </c>
      <c r="G79" s="832" t="s">
        <v>2761</v>
      </c>
      <c r="H79" s="832" t="s">
        <v>581</v>
      </c>
      <c r="I79" s="832" t="s">
        <v>2875</v>
      </c>
      <c r="J79" s="832" t="s">
        <v>1213</v>
      </c>
      <c r="K79" s="832" t="s">
        <v>2763</v>
      </c>
      <c r="L79" s="835">
        <v>0</v>
      </c>
      <c r="M79" s="835">
        <v>0</v>
      </c>
      <c r="N79" s="832">
        <v>2</v>
      </c>
      <c r="O79" s="836">
        <v>0.5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4</v>
      </c>
      <c r="B80" s="832" t="s">
        <v>2687</v>
      </c>
      <c r="C80" s="832" t="s">
        <v>2692</v>
      </c>
      <c r="D80" s="833" t="s">
        <v>5503</v>
      </c>
      <c r="E80" s="834" t="s">
        <v>2721</v>
      </c>
      <c r="F80" s="832" t="s">
        <v>2688</v>
      </c>
      <c r="G80" s="832" t="s">
        <v>2764</v>
      </c>
      <c r="H80" s="832" t="s">
        <v>628</v>
      </c>
      <c r="I80" s="832" t="s">
        <v>2247</v>
      </c>
      <c r="J80" s="832" t="s">
        <v>2248</v>
      </c>
      <c r="K80" s="832" t="s">
        <v>2249</v>
      </c>
      <c r="L80" s="835">
        <v>0</v>
      </c>
      <c r="M80" s="835">
        <v>0</v>
      </c>
      <c r="N80" s="832">
        <v>7</v>
      </c>
      <c r="O80" s="836">
        <v>4</v>
      </c>
      <c r="P80" s="835">
        <v>0</v>
      </c>
      <c r="Q80" s="837"/>
      <c r="R80" s="832">
        <v>1</v>
      </c>
      <c r="S80" s="837">
        <v>0.14285714285714285</v>
      </c>
      <c r="T80" s="836">
        <v>0.5</v>
      </c>
      <c r="U80" s="838">
        <v>0.125</v>
      </c>
    </row>
    <row r="81" spans="1:21" ht="14.4" customHeight="1" x14ac:dyDescent="0.3">
      <c r="A81" s="831">
        <v>4</v>
      </c>
      <c r="B81" s="832" t="s">
        <v>2687</v>
      </c>
      <c r="C81" s="832" t="s">
        <v>2692</v>
      </c>
      <c r="D81" s="833" t="s">
        <v>5503</v>
      </c>
      <c r="E81" s="834" t="s">
        <v>2721</v>
      </c>
      <c r="F81" s="832" t="s">
        <v>2688</v>
      </c>
      <c r="G81" s="832" t="s">
        <v>2757</v>
      </c>
      <c r="H81" s="832" t="s">
        <v>581</v>
      </c>
      <c r="I81" s="832" t="s">
        <v>2876</v>
      </c>
      <c r="J81" s="832" t="s">
        <v>1141</v>
      </c>
      <c r="K81" s="832" t="s">
        <v>2759</v>
      </c>
      <c r="L81" s="835">
        <v>42.54</v>
      </c>
      <c r="M81" s="835">
        <v>85.08</v>
      </c>
      <c r="N81" s="832">
        <v>2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4</v>
      </c>
      <c r="B82" s="832" t="s">
        <v>2687</v>
      </c>
      <c r="C82" s="832" t="s">
        <v>2692</v>
      </c>
      <c r="D82" s="833" t="s">
        <v>5503</v>
      </c>
      <c r="E82" s="834" t="s">
        <v>2721</v>
      </c>
      <c r="F82" s="832" t="s">
        <v>2688</v>
      </c>
      <c r="G82" s="832" t="s">
        <v>2849</v>
      </c>
      <c r="H82" s="832" t="s">
        <v>581</v>
      </c>
      <c r="I82" s="832" t="s">
        <v>2850</v>
      </c>
      <c r="J82" s="832" t="s">
        <v>1147</v>
      </c>
      <c r="K82" s="832" t="s">
        <v>2851</v>
      </c>
      <c r="L82" s="835">
        <v>186.27</v>
      </c>
      <c r="M82" s="835">
        <v>186.27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4</v>
      </c>
      <c r="B83" s="832" t="s">
        <v>2687</v>
      </c>
      <c r="C83" s="832" t="s">
        <v>2692</v>
      </c>
      <c r="D83" s="833" t="s">
        <v>5503</v>
      </c>
      <c r="E83" s="834" t="s">
        <v>2721</v>
      </c>
      <c r="F83" s="832" t="s">
        <v>2688</v>
      </c>
      <c r="G83" s="832" t="s">
        <v>2877</v>
      </c>
      <c r="H83" s="832" t="s">
        <v>581</v>
      </c>
      <c r="I83" s="832" t="s">
        <v>2878</v>
      </c>
      <c r="J83" s="832" t="s">
        <v>2879</v>
      </c>
      <c r="K83" s="832" t="s">
        <v>2880</v>
      </c>
      <c r="L83" s="835">
        <v>0</v>
      </c>
      <c r="M83" s="835">
        <v>0</v>
      </c>
      <c r="N83" s="832">
        <v>1</v>
      </c>
      <c r="O83" s="836">
        <v>0.5</v>
      </c>
      <c r="P83" s="835"/>
      <c r="Q83" s="837"/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4</v>
      </c>
      <c r="B84" s="832" t="s">
        <v>2687</v>
      </c>
      <c r="C84" s="832" t="s">
        <v>2692</v>
      </c>
      <c r="D84" s="833" t="s">
        <v>5503</v>
      </c>
      <c r="E84" s="834" t="s">
        <v>2721</v>
      </c>
      <c r="F84" s="832" t="s">
        <v>2689</v>
      </c>
      <c r="G84" s="832" t="s">
        <v>2768</v>
      </c>
      <c r="H84" s="832" t="s">
        <v>581</v>
      </c>
      <c r="I84" s="832" t="s">
        <v>2881</v>
      </c>
      <c r="J84" s="832" t="s">
        <v>2770</v>
      </c>
      <c r="K84" s="832"/>
      <c r="L84" s="835">
        <v>0</v>
      </c>
      <c r="M84" s="835">
        <v>0</v>
      </c>
      <c r="N84" s="832">
        <v>1</v>
      </c>
      <c r="O84" s="836">
        <v>1</v>
      </c>
      <c r="P84" s="835">
        <v>0</v>
      </c>
      <c r="Q84" s="837"/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4</v>
      </c>
      <c r="B85" s="832" t="s">
        <v>2687</v>
      </c>
      <c r="C85" s="832" t="s">
        <v>2692</v>
      </c>
      <c r="D85" s="833" t="s">
        <v>5503</v>
      </c>
      <c r="E85" s="834" t="s">
        <v>2721</v>
      </c>
      <c r="F85" s="832" t="s">
        <v>2689</v>
      </c>
      <c r="G85" s="832" t="s">
        <v>2768</v>
      </c>
      <c r="H85" s="832" t="s">
        <v>581</v>
      </c>
      <c r="I85" s="832" t="s">
        <v>2769</v>
      </c>
      <c r="J85" s="832" t="s">
        <v>2770</v>
      </c>
      <c r="K85" s="832"/>
      <c r="L85" s="835">
        <v>0</v>
      </c>
      <c r="M85" s="835">
        <v>0</v>
      </c>
      <c r="N85" s="832">
        <v>4</v>
      </c>
      <c r="O85" s="836">
        <v>4</v>
      </c>
      <c r="P85" s="835">
        <v>0</v>
      </c>
      <c r="Q85" s="837"/>
      <c r="R85" s="832">
        <v>3</v>
      </c>
      <c r="S85" s="837">
        <v>0.75</v>
      </c>
      <c r="T85" s="836">
        <v>3</v>
      </c>
      <c r="U85" s="838">
        <v>0.75</v>
      </c>
    </row>
    <row r="86" spans="1:21" ht="14.4" customHeight="1" x14ac:dyDescent="0.3">
      <c r="A86" s="831">
        <v>4</v>
      </c>
      <c r="B86" s="832" t="s">
        <v>2687</v>
      </c>
      <c r="C86" s="832" t="s">
        <v>2692</v>
      </c>
      <c r="D86" s="833" t="s">
        <v>5503</v>
      </c>
      <c r="E86" s="834" t="s">
        <v>2722</v>
      </c>
      <c r="F86" s="832" t="s">
        <v>2688</v>
      </c>
      <c r="G86" s="832" t="s">
        <v>2834</v>
      </c>
      <c r="H86" s="832" t="s">
        <v>581</v>
      </c>
      <c r="I86" s="832" t="s">
        <v>2835</v>
      </c>
      <c r="J86" s="832" t="s">
        <v>999</v>
      </c>
      <c r="K86" s="832" t="s">
        <v>2836</v>
      </c>
      <c r="L86" s="835">
        <v>760.22</v>
      </c>
      <c r="M86" s="835">
        <v>760.22</v>
      </c>
      <c r="N86" s="832">
        <v>1</v>
      </c>
      <c r="O86" s="836">
        <v>1</v>
      </c>
      <c r="P86" s="835">
        <v>760.22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4</v>
      </c>
      <c r="B87" s="832" t="s">
        <v>2687</v>
      </c>
      <c r="C87" s="832" t="s">
        <v>2692</v>
      </c>
      <c r="D87" s="833" t="s">
        <v>5503</v>
      </c>
      <c r="E87" s="834" t="s">
        <v>2725</v>
      </c>
      <c r="F87" s="832" t="s">
        <v>2688</v>
      </c>
      <c r="G87" s="832" t="s">
        <v>2760</v>
      </c>
      <c r="H87" s="832" t="s">
        <v>628</v>
      </c>
      <c r="I87" s="832" t="s">
        <v>2166</v>
      </c>
      <c r="J87" s="832" t="s">
        <v>1083</v>
      </c>
      <c r="K87" s="832" t="s">
        <v>2167</v>
      </c>
      <c r="L87" s="835">
        <v>154.36000000000001</v>
      </c>
      <c r="M87" s="835">
        <v>617.44000000000005</v>
      </c>
      <c r="N87" s="832">
        <v>4</v>
      </c>
      <c r="O87" s="836">
        <v>3.5</v>
      </c>
      <c r="P87" s="835">
        <v>154.36000000000001</v>
      </c>
      <c r="Q87" s="837">
        <v>0.25</v>
      </c>
      <c r="R87" s="832">
        <v>1</v>
      </c>
      <c r="S87" s="837">
        <v>0.25</v>
      </c>
      <c r="T87" s="836">
        <v>1</v>
      </c>
      <c r="U87" s="838">
        <v>0.2857142857142857</v>
      </c>
    </row>
    <row r="88" spans="1:21" ht="14.4" customHeight="1" x14ac:dyDescent="0.3">
      <c r="A88" s="831">
        <v>4</v>
      </c>
      <c r="B88" s="832" t="s">
        <v>2687</v>
      </c>
      <c r="C88" s="832" t="s">
        <v>2692</v>
      </c>
      <c r="D88" s="833" t="s">
        <v>5503</v>
      </c>
      <c r="E88" s="834" t="s">
        <v>2725</v>
      </c>
      <c r="F88" s="832" t="s">
        <v>2688</v>
      </c>
      <c r="G88" s="832" t="s">
        <v>2760</v>
      </c>
      <c r="H88" s="832" t="s">
        <v>628</v>
      </c>
      <c r="I88" s="832" t="s">
        <v>2164</v>
      </c>
      <c r="J88" s="832" t="s">
        <v>1083</v>
      </c>
      <c r="K88" s="832" t="s">
        <v>2165</v>
      </c>
      <c r="L88" s="835">
        <v>225.06</v>
      </c>
      <c r="M88" s="835">
        <v>225.06</v>
      </c>
      <c r="N88" s="832">
        <v>1</v>
      </c>
      <c r="O88" s="836">
        <v>1</v>
      </c>
      <c r="P88" s="835">
        <v>225.06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4</v>
      </c>
      <c r="B89" s="832" t="s">
        <v>2687</v>
      </c>
      <c r="C89" s="832" t="s">
        <v>2692</v>
      </c>
      <c r="D89" s="833" t="s">
        <v>5503</v>
      </c>
      <c r="E89" s="834" t="s">
        <v>2725</v>
      </c>
      <c r="F89" s="832" t="s">
        <v>2688</v>
      </c>
      <c r="G89" s="832" t="s">
        <v>2882</v>
      </c>
      <c r="H89" s="832" t="s">
        <v>581</v>
      </c>
      <c r="I89" s="832" t="s">
        <v>2883</v>
      </c>
      <c r="J89" s="832" t="s">
        <v>2884</v>
      </c>
      <c r="K89" s="832" t="s">
        <v>2885</v>
      </c>
      <c r="L89" s="835">
        <v>112.77</v>
      </c>
      <c r="M89" s="835">
        <v>225.54</v>
      </c>
      <c r="N89" s="832">
        <v>2</v>
      </c>
      <c r="O89" s="836">
        <v>0.5</v>
      </c>
      <c r="P89" s="835">
        <v>225.54</v>
      </c>
      <c r="Q89" s="837">
        <v>1</v>
      </c>
      <c r="R89" s="832">
        <v>2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4</v>
      </c>
      <c r="B90" s="832" t="s">
        <v>2687</v>
      </c>
      <c r="C90" s="832" t="s">
        <v>2692</v>
      </c>
      <c r="D90" s="833" t="s">
        <v>5503</v>
      </c>
      <c r="E90" s="834" t="s">
        <v>2725</v>
      </c>
      <c r="F90" s="832" t="s">
        <v>2688</v>
      </c>
      <c r="G90" s="832" t="s">
        <v>2868</v>
      </c>
      <c r="H90" s="832" t="s">
        <v>581</v>
      </c>
      <c r="I90" s="832" t="s">
        <v>2886</v>
      </c>
      <c r="J90" s="832" t="s">
        <v>2870</v>
      </c>
      <c r="K90" s="832" t="s">
        <v>639</v>
      </c>
      <c r="L90" s="835">
        <v>58.62</v>
      </c>
      <c r="M90" s="835">
        <v>58.62</v>
      </c>
      <c r="N90" s="832">
        <v>1</v>
      </c>
      <c r="O90" s="836">
        <v>0.5</v>
      </c>
      <c r="P90" s="835">
        <v>58.62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4</v>
      </c>
      <c r="B91" s="832" t="s">
        <v>2687</v>
      </c>
      <c r="C91" s="832" t="s">
        <v>2692</v>
      </c>
      <c r="D91" s="833" t="s">
        <v>5503</v>
      </c>
      <c r="E91" s="834" t="s">
        <v>2725</v>
      </c>
      <c r="F91" s="832" t="s">
        <v>2688</v>
      </c>
      <c r="G91" s="832" t="s">
        <v>2887</v>
      </c>
      <c r="H91" s="832" t="s">
        <v>581</v>
      </c>
      <c r="I91" s="832" t="s">
        <v>2888</v>
      </c>
      <c r="J91" s="832" t="s">
        <v>2889</v>
      </c>
      <c r="K91" s="832" t="s">
        <v>2890</v>
      </c>
      <c r="L91" s="835">
        <v>0</v>
      </c>
      <c r="M91" s="835">
        <v>0</v>
      </c>
      <c r="N91" s="832">
        <v>3</v>
      </c>
      <c r="O91" s="836">
        <v>1</v>
      </c>
      <c r="P91" s="835">
        <v>0</v>
      </c>
      <c r="Q91" s="837"/>
      <c r="R91" s="832">
        <v>3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4</v>
      </c>
      <c r="B92" s="832" t="s">
        <v>2687</v>
      </c>
      <c r="C92" s="832" t="s">
        <v>2692</v>
      </c>
      <c r="D92" s="833" t="s">
        <v>5503</v>
      </c>
      <c r="E92" s="834" t="s">
        <v>2725</v>
      </c>
      <c r="F92" s="832" t="s">
        <v>2688</v>
      </c>
      <c r="G92" s="832" t="s">
        <v>2772</v>
      </c>
      <c r="H92" s="832" t="s">
        <v>581</v>
      </c>
      <c r="I92" s="832" t="s">
        <v>2891</v>
      </c>
      <c r="J92" s="832" t="s">
        <v>1315</v>
      </c>
      <c r="K92" s="832" t="s">
        <v>2774</v>
      </c>
      <c r="L92" s="835">
        <v>374.79</v>
      </c>
      <c r="M92" s="835">
        <v>749.58</v>
      </c>
      <c r="N92" s="832">
        <v>2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4</v>
      </c>
      <c r="B93" s="832" t="s">
        <v>2687</v>
      </c>
      <c r="C93" s="832" t="s">
        <v>2692</v>
      </c>
      <c r="D93" s="833" t="s">
        <v>5503</v>
      </c>
      <c r="E93" s="834" t="s">
        <v>2725</v>
      </c>
      <c r="F93" s="832" t="s">
        <v>2688</v>
      </c>
      <c r="G93" s="832" t="s">
        <v>2772</v>
      </c>
      <c r="H93" s="832" t="s">
        <v>581</v>
      </c>
      <c r="I93" s="832" t="s">
        <v>2892</v>
      </c>
      <c r="J93" s="832" t="s">
        <v>1315</v>
      </c>
      <c r="K93" s="832" t="s">
        <v>2893</v>
      </c>
      <c r="L93" s="835">
        <v>0</v>
      </c>
      <c r="M93" s="835">
        <v>0</v>
      </c>
      <c r="N93" s="832">
        <v>1</v>
      </c>
      <c r="O93" s="836">
        <v>0.5</v>
      </c>
      <c r="P93" s="835"/>
      <c r="Q93" s="837"/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4</v>
      </c>
      <c r="B94" s="832" t="s">
        <v>2687</v>
      </c>
      <c r="C94" s="832" t="s">
        <v>2692</v>
      </c>
      <c r="D94" s="833" t="s">
        <v>5503</v>
      </c>
      <c r="E94" s="834" t="s">
        <v>2725</v>
      </c>
      <c r="F94" s="832" t="s">
        <v>2688</v>
      </c>
      <c r="G94" s="832" t="s">
        <v>2775</v>
      </c>
      <c r="H94" s="832" t="s">
        <v>628</v>
      </c>
      <c r="I94" s="832" t="s">
        <v>2791</v>
      </c>
      <c r="J94" s="832" t="s">
        <v>785</v>
      </c>
      <c r="K94" s="832" t="s">
        <v>2039</v>
      </c>
      <c r="L94" s="835">
        <v>736.33</v>
      </c>
      <c r="M94" s="835">
        <v>736.33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4</v>
      </c>
      <c r="B95" s="832" t="s">
        <v>2687</v>
      </c>
      <c r="C95" s="832" t="s">
        <v>2692</v>
      </c>
      <c r="D95" s="833" t="s">
        <v>5503</v>
      </c>
      <c r="E95" s="834" t="s">
        <v>2725</v>
      </c>
      <c r="F95" s="832" t="s">
        <v>2688</v>
      </c>
      <c r="G95" s="832" t="s">
        <v>2775</v>
      </c>
      <c r="H95" s="832" t="s">
        <v>628</v>
      </c>
      <c r="I95" s="832" t="s">
        <v>2329</v>
      </c>
      <c r="J95" s="832" t="s">
        <v>785</v>
      </c>
      <c r="K95" s="832" t="s">
        <v>2330</v>
      </c>
      <c r="L95" s="835">
        <v>923.74</v>
      </c>
      <c r="M95" s="835">
        <v>12008.62</v>
      </c>
      <c r="N95" s="832">
        <v>13</v>
      </c>
      <c r="O95" s="836">
        <v>1.5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4</v>
      </c>
      <c r="B96" s="832" t="s">
        <v>2687</v>
      </c>
      <c r="C96" s="832" t="s">
        <v>2692</v>
      </c>
      <c r="D96" s="833" t="s">
        <v>5503</v>
      </c>
      <c r="E96" s="834" t="s">
        <v>2725</v>
      </c>
      <c r="F96" s="832" t="s">
        <v>2688</v>
      </c>
      <c r="G96" s="832" t="s">
        <v>2874</v>
      </c>
      <c r="H96" s="832" t="s">
        <v>628</v>
      </c>
      <c r="I96" s="832" t="s">
        <v>2423</v>
      </c>
      <c r="J96" s="832" t="s">
        <v>1193</v>
      </c>
      <c r="K96" s="832" t="s">
        <v>1529</v>
      </c>
      <c r="L96" s="835">
        <v>48.42</v>
      </c>
      <c r="M96" s="835">
        <v>48.42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4</v>
      </c>
      <c r="B97" s="832" t="s">
        <v>2687</v>
      </c>
      <c r="C97" s="832" t="s">
        <v>2692</v>
      </c>
      <c r="D97" s="833" t="s">
        <v>5503</v>
      </c>
      <c r="E97" s="834" t="s">
        <v>2725</v>
      </c>
      <c r="F97" s="832" t="s">
        <v>2688</v>
      </c>
      <c r="G97" s="832" t="s">
        <v>2777</v>
      </c>
      <c r="H97" s="832" t="s">
        <v>581</v>
      </c>
      <c r="I97" s="832" t="s">
        <v>2894</v>
      </c>
      <c r="J97" s="832" t="s">
        <v>810</v>
      </c>
      <c r="K97" s="832" t="s">
        <v>2848</v>
      </c>
      <c r="L97" s="835">
        <v>301.2</v>
      </c>
      <c r="M97" s="835">
        <v>301.2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4</v>
      </c>
      <c r="B98" s="832" t="s">
        <v>2687</v>
      </c>
      <c r="C98" s="832" t="s">
        <v>2692</v>
      </c>
      <c r="D98" s="833" t="s">
        <v>5503</v>
      </c>
      <c r="E98" s="834" t="s">
        <v>2725</v>
      </c>
      <c r="F98" s="832" t="s">
        <v>2688</v>
      </c>
      <c r="G98" s="832" t="s">
        <v>2777</v>
      </c>
      <c r="H98" s="832" t="s">
        <v>581</v>
      </c>
      <c r="I98" s="832" t="s">
        <v>2895</v>
      </c>
      <c r="J98" s="832" t="s">
        <v>810</v>
      </c>
      <c r="K98" s="832" t="s">
        <v>2848</v>
      </c>
      <c r="L98" s="835">
        <v>301.2</v>
      </c>
      <c r="M98" s="835">
        <v>602.4</v>
      </c>
      <c r="N98" s="832">
        <v>2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4</v>
      </c>
      <c r="B99" s="832" t="s">
        <v>2687</v>
      </c>
      <c r="C99" s="832" t="s">
        <v>2692</v>
      </c>
      <c r="D99" s="833" t="s">
        <v>5503</v>
      </c>
      <c r="E99" s="834" t="s">
        <v>2725</v>
      </c>
      <c r="F99" s="832" t="s">
        <v>2688</v>
      </c>
      <c r="G99" s="832" t="s">
        <v>2896</v>
      </c>
      <c r="H99" s="832" t="s">
        <v>581</v>
      </c>
      <c r="I99" s="832" t="s">
        <v>2897</v>
      </c>
      <c r="J99" s="832" t="s">
        <v>2898</v>
      </c>
      <c r="K99" s="832" t="s">
        <v>2899</v>
      </c>
      <c r="L99" s="835">
        <v>78.33</v>
      </c>
      <c r="M99" s="835">
        <v>156.66</v>
      </c>
      <c r="N99" s="832">
        <v>2</v>
      </c>
      <c r="O99" s="836">
        <v>1</v>
      </c>
      <c r="P99" s="835">
        <v>156.66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4</v>
      </c>
      <c r="B100" s="832" t="s">
        <v>2687</v>
      </c>
      <c r="C100" s="832" t="s">
        <v>2692</v>
      </c>
      <c r="D100" s="833" t="s">
        <v>5503</v>
      </c>
      <c r="E100" s="834" t="s">
        <v>2725</v>
      </c>
      <c r="F100" s="832" t="s">
        <v>2688</v>
      </c>
      <c r="G100" s="832" t="s">
        <v>2764</v>
      </c>
      <c r="H100" s="832" t="s">
        <v>628</v>
      </c>
      <c r="I100" s="832" t="s">
        <v>2247</v>
      </c>
      <c r="J100" s="832" t="s">
        <v>2248</v>
      </c>
      <c r="K100" s="832" t="s">
        <v>2249</v>
      </c>
      <c r="L100" s="835">
        <v>0</v>
      </c>
      <c r="M100" s="835">
        <v>0</v>
      </c>
      <c r="N100" s="832">
        <v>1</v>
      </c>
      <c r="O100" s="836">
        <v>1</v>
      </c>
      <c r="P100" s="835">
        <v>0</v>
      </c>
      <c r="Q100" s="837"/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4</v>
      </c>
      <c r="B101" s="832" t="s">
        <v>2687</v>
      </c>
      <c r="C101" s="832" t="s">
        <v>2692</v>
      </c>
      <c r="D101" s="833" t="s">
        <v>5503</v>
      </c>
      <c r="E101" s="834" t="s">
        <v>2725</v>
      </c>
      <c r="F101" s="832" t="s">
        <v>2688</v>
      </c>
      <c r="G101" s="832" t="s">
        <v>2757</v>
      </c>
      <c r="H101" s="832" t="s">
        <v>581</v>
      </c>
      <c r="I101" s="832" t="s">
        <v>2900</v>
      </c>
      <c r="J101" s="832" t="s">
        <v>1096</v>
      </c>
      <c r="K101" s="832" t="s">
        <v>2901</v>
      </c>
      <c r="L101" s="835">
        <v>59.56</v>
      </c>
      <c r="M101" s="835">
        <v>59.56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4</v>
      </c>
      <c r="B102" s="832" t="s">
        <v>2687</v>
      </c>
      <c r="C102" s="832" t="s">
        <v>2692</v>
      </c>
      <c r="D102" s="833" t="s">
        <v>5503</v>
      </c>
      <c r="E102" s="834" t="s">
        <v>2726</v>
      </c>
      <c r="F102" s="832" t="s">
        <v>2688</v>
      </c>
      <c r="G102" s="832" t="s">
        <v>2902</v>
      </c>
      <c r="H102" s="832" t="s">
        <v>581</v>
      </c>
      <c r="I102" s="832" t="s">
        <v>2903</v>
      </c>
      <c r="J102" s="832" t="s">
        <v>987</v>
      </c>
      <c r="K102" s="832" t="s">
        <v>2904</v>
      </c>
      <c r="L102" s="835">
        <v>385.3</v>
      </c>
      <c r="M102" s="835">
        <v>2311.8000000000002</v>
      </c>
      <c r="N102" s="832">
        <v>6</v>
      </c>
      <c r="O102" s="836">
        <v>1</v>
      </c>
      <c r="P102" s="835">
        <v>1155.9000000000001</v>
      </c>
      <c r="Q102" s="837">
        <v>0.5</v>
      </c>
      <c r="R102" s="832">
        <v>3</v>
      </c>
      <c r="S102" s="837">
        <v>0.5</v>
      </c>
      <c r="T102" s="836">
        <v>0.5</v>
      </c>
      <c r="U102" s="838">
        <v>0.5</v>
      </c>
    </row>
    <row r="103" spans="1:21" ht="14.4" customHeight="1" x14ac:dyDescent="0.3">
      <c r="A103" s="831">
        <v>4</v>
      </c>
      <c r="B103" s="832" t="s">
        <v>2687</v>
      </c>
      <c r="C103" s="832" t="s">
        <v>2692</v>
      </c>
      <c r="D103" s="833" t="s">
        <v>5503</v>
      </c>
      <c r="E103" s="834" t="s">
        <v>2726</v>
      </c>
      <c r="F103" s="832" t="s">
        <v>2688</v>
      </c>
      <c r="G103" s="832" t="s">
        <v>2760</v>
      </c>
      <c r="H103" s="832" t="s">
        <v>581</v>
      </c>
      <c r="I103" s="832" t="s">
        <v>2905</v>
      </c>
      <c r="J103" s="832" t="s">
        <v>1083</v>
      </c>
      <c r="K103" s="832" t="s">
        <v>2906</v>
      </c>
      <c r="L103" s="835">
        <v>0</v>
      </c>
      <c r="M103" s="835">
        <v>0</v>
      </c>
      <c r="N103" s="832">
        <v>1</v>
      </c>
      <c r="O103" s="836">
        <v>1</v>
      </c>
      <c r="P103" s="835">
        <v>0</v>
      </c>
      <c r="Q103" s="837"/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4</v>
      </c>
      <c r="B104" s="832" t="s">
        <v>2687</v>
      </c>
      <c r="C104" s="832" t="s">
        <v>2692</v>
      </c>
      <c r="D104" s="833" t="s">
        <v>5503</v>
      </c>
      <c r="E104" s="834" t="s">
        <v>2726</v>
      </c>
      <c r="F104" s="832" t="s">
        <v>2688</v>
      </c>
      <c r="G104" s="832" t="s">
        <v>2760</v>
      </c>
      <c r="H104" s="832" t="s">
        <v>628</v>
      </c>
      <c r="I104" s="832" t="s">
        <v>2166</v>
      </c>
      <c r="J104" s="832" t="s">
        <v>1083</v>
      </c>
      <c r="K104" s="832" t="s">
        <v>2167</v>
      </c>
      <c r="L104" s="835">
        <v>154.36000000000001</v>
      </c>
      <c r="M104" s="835">
        <v>308.72000000000003</v>
      </c>
      <c r="N104" s="832">
        <v>2</v>
      </c>
      <c r="O104" s="836">
        <v>2</v>
      </c>
      <c r="P104" s="835">
        <v>154.36000000000001</v>
      </c>
      <c r="Q104" s="837">
        <v>0.5</v>
      </c>
      <c r="R104" s="832">
        <v>1</v>
      </c>
      <c r="S104" s="837">
        <v>0.5</v>
      </c>
      <c r="T104" s="836">
        <v>1</v>
      </c>
      <c r="U104" s="838">
        <v>0.5</v>
      </c>
    </row>
    <row r="105" spans="1:21" ht="14.4" customHeight="1" x14ac:dyDescent="0.3">
      <c r="A105" s="831">
        <v>4</v>
      </c>
      <c r="B105" s="832" t="s">
        <v>2687</v>
      </c>
      <c r="C105" s="832" t="s">
        <v>2692</v>
      </c>
      <c r="D105" s="833" t="s">
        <v>5503</v>
      </c>
      <c r="E105" s="834" t="s">
        <v>2726</v>
      </c>
      <c r="F105" s="832" t="s">
        <v>2688</v>
      </c>
      <c r="G105" s="832" t="s">
        <v>2760</v>
      </c>
      <c r="H105" s="832" t="s">
        <v>581</v>
      </c>
      <c r="I105" s="832" t="s">
        <v>2823</v>
      </c>
      <c r="J105" s="832" t="s">
        <v>1083</v>
      </c>
      <c r="K105" s="832" t="s">
        <v>2167</v>
      </c>
      <c r="L105" s="835">
        <v>154.36000000000001</v>
      </c>
      <c r="M105" s="835">
        <v>771.80000000000007</v>
      </c>
      <c r="N105" s="832">
        <v>5</v>
      </c>
      <c r="O105" s="836">
        <v>2.5</v>
      </c>
      <c r="P105" s="835">
        <v>617.44000000000005</v>
      </c>
      <c r="Q105" s="837">
        <v>0.8</v>
      </c>
      <c r="R105" s="832">
        <v>4</v>
      </c>
      <c r="S105" s="837">
        <v>0.8</v>
      </c>
      <c r="T105" s="836">
        <v>1.5</v>
      </c>
      <c r="U105" s="838">
        <v>0.6</v>
      </c>
    </row>
    <row r="106" spans="1:21" ht="14.4" customHeight="1" x14ac:dyDescent="0.3">
      <c r="A106" s="831">
        <v>4</v>
      </c>
      <c r="B106" s="832" t="s">
        <v>2687</v>
      </c>
      <c r="C106" s="832" t="s">
        <v>2692</v>
      </c>
      <c r="D106" s="833" t="s">
        <v>5503</v>
      </c>
      <c r="E106" s="834" t="s">
        <v>2726</v>
      </c>
      <c r="F106" s="832" t="s">
        <v>2688</v>
      </c>
      <c r="G106" s="832" t="s">
        <v>2760</v>
      </c>
      <c r="H106" s="832" t="s">
        <v>628</v>
      </c>
      <c r="I106" s="832" t="s">
        <v>2164</v>
      </c>
      <c r="J106" s="832" t="s">
        <v>1083</v>
      </c>
      <c r="K106" s="832" t="s">
        <v>2165</v>
      </c>
      <c r="L106" s="835">
        <v>225.06</v>
      </c>
      <c r="M106" s="835">
        <v>675.18000000000006</v>
      </c>
      <c r="N106" s="832">
        <v>3</v>
      </c>
      <c r="O106" s="836">
        <v>1.5</v>
      </c>
      <c r="P106" s="835">
        <v>225.06</v>
      </c>
      <c r="Q106" s="837">
        <v>0.33333333333333331</v>
      </c>
      <c r="R106" s="832">
        <v>1</v>
      </c>
      <c r="S106" s="837">
        <v>0.33333333333333331</v>
      </c>
      <c r="T106" s="836">
        <v>1</v>
      </c>
      <c r="U106" s="838">
        <v>0.66666666666666663</v>
      </c>
    </row>
    <row r="107" spans="1:21" ht="14.4" customHeight="1" x14ac:dyDescent="0.3">
      <c r="A107" s="831">
        <v>4</v>
      </c>
      <c r="B107" s="832" t="s">
        <v>2687</v>
      </c>
      <c r="C107" s="832" t="s">
        <v>2692</v>
      </c>
      <c r="D107" s="833" t="s">
        <v>5503</v>
      </c>
      <c r="E107" s="834" t="s">
        <v>2726</v>
      </c>
      <c r="F107" s="832" t="s">
        <v>2688</v>
      </c>
      <c r="G107" s="832" t="s">
        <v>2907</v>
      </c>
      <c r="H107" s="832" t="s">
        <v>581</v>
      </c>
      <c r="I107" s="832" t="s">
        <v>2908</v>
      </c>
      <c r="J107" s="832" t="s">
        <v>1108</v>
      </c>
      <c r="K107" s="832" t="s">
        <v>1482</v>
      </c>
      <c r="L107" s="835">
        <v>78.33</v>
      </c>
      <c r="M107" s="835">
        <v>156.66</v>
      </c>
      <c r="N107" s="832">
        <v>2</v>
      </c>
      <c r="O107" s="836">
        <v>1</v>
      </c>
      <c r="P107" s="835">
        <v>156.66</v>
      </c>
      <c r="Q107" s="837">
        <v>1</v>
      </c>
      <c r="R107" s="832">
        <v>2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4</v>
      </c>
      <c r="B108" s="832" t="s">
        <v>2687</v>
      </c>
      <c r="C108" s="832" t="s">
        <v>2692</v>
      </c>
      <c r="D108" s="833" t="s">
        <v>5503</v>
      </c>
      <c r="E108" s="834" t="s">
        <v>2726</v>
      </c>
      <c r="F108" s="832" t="s">
        <v>2688</v>
      </c>
      <c r="G108" s="832" t="s">
        <v>2909</v>
      </c>
      <c r="H108" s="832" t="s">
        <v>581</v>
      </c>
      <c r="I108" s="832" t="s">
        <v>2910</v>
      </c>
      <c r="J108" s="832" t="s">
        <v>1831</v>
      </c>
      <c r="K108" s="832" t="s">
        <v>2911</v>
      </c>
      <c r="L108" s="835">
        <v>29.13</v>
      </c>
      <c r="M108" s="835">
        <v>58.26</v>
      </c>
      <c r="N108" s="832">
        <v>2</v>
      </c>
      <c r="O108" s="836">
        <v>0.5</v>
      </c>
      <c r="P108" s="835">
        <v>58.26</v>
      </c>
      <c r="Q108" s="837">
        <v>1</v>
      </c>
      <c r="R108" s="832">
        <v>2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4</v>
      </c>
      <c r="B109" s="832" t="s">
        <v>2687</v>
      </c>
      <c r="C109" s="832" t="s">
        <v>2692</v>
      </c>
      <c r="D109" s="833" t="s">
        <v>5503</v>
      </c>
      <c r="E109" s="834" t="s">
        <v>2726</v>
      </c>
      <c r="F109" s="832" t="s">
        <v>2688</v>
      </c>
      <c r="G109" s="832" t="s">
        <v>2912</v>
      </c>
      <c r="H109" s="832" t="s">
        <v>628</v>
      </c>
      <c r="I109" s="832" t="s">
        <v>2913</v>
      </c>
      <c r="J109" s="832" t="s">
        <v>2228</v>
      </c>
      <c r="K109" s="832" t="s">
        <v>2914</v>
      </c>
      <c r="L109" s="835">
        <v>525.16999999999996</v>
      </c>
      <c r="M109" s="835">
        <v>525.16999999999996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4</v>
      </c>
      <c r="B110" s="832" t="s">
        <v>2687</v>
      </c>
      <c r="C110" s="832" t="s">
        <v>2692</v>
      </c>
      <c r="D110" s="833" t="s">
        <v>5503</v>
      </c>
      <c r="E110" s="834" t="s">
        <v>2726</v>
      </c>
      <c r="F110" s="832" t="s">
        <v>2688</v>
      </c>
      <c r="G110" s="832" t="s">
        <v>2786</v>
      </c>
      <c r="H110" s="832" t="s">
        <v>628</v>
      </c>
      <c r="I110" s="832" t="s">
        <v>2060</v>
      </c>
      <c r="J110" s="832" t="s">
        <v>795</v>
      </c>
      <c r="K110" s="832" t="s">
        <v>2061</v>
      </c>
      <c r="L110" s="835">
        <v>85.02</v>
      </c>
      <c r="M110" s="835">
        <v>85.02</v>
      </c>
      <c r="N110" s="832">
        <v>1</v>
      </c>
      <c r="O110" s="836">
        <v>0.5</v>
      </c>
      <c r="P110" s="835">
        <v>85.02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4</v>
      </c>
      <c r="B111" s="832" t="s">
        <v>2687</v>
      </c>
      <c r="C111" s="832" t="s">
        <v>2692</v>
      </c>
      <c r="D111" s="833" t="s">
        <v>5503</v>
      </c>
      <c r="E111" s="834" t="s">
        <v>2726</v>
      </c>
      <c r="F111" s="832" t="s">
        <v>2688</v>
      </c>
      <c r="G111" s="832" t="s">
        <v>2861</v>
      </c>
      <c r="H111" s="832" t="s">
        <v>581</v>
      </c>
      <c r="I111" s="832" t="s">
        <v>2862</v>
      </c>
      <c r="J111" s="832" t="s">
        <v>857</v>
      </c>
      <c r="K111" s="832" t="s">
        <v>2863</v>
      </c>
      <c r="L111" s="835">
        <v>105.63</v>
      </c>
      <c r="M111" s="835">
        <v>1373.19</v>
      </c>
      <c r="N111" s="832">
        <v>13</v>
      </c>
      <c r="O111" s="836">
        <v>3.5</v>
      </c>
      <c r="P111" s="835">
        <v>422.52</v>
      </c>
      <c r="Q111" s="837">
        <v>0.30769230769230765</v>
      </c>
      <c r="R111" s="832">
        <v>4</v>
      </c>
      <c r="S111" s="837">
        <v>0.30769230769230771</v>
      </c>
      <c r="T111" s="836">
        <v>1</v>
      </c>
      <c r="U111" s="838">
        <v>0.2857142857142857</v>
      </c>
    </row>
    <row r="112" spans="1:21" ht="14.4" customHeight="1" x14ac:dyDescent="0.3">
      <c r="A112" s="831">
        <v>4</v>
      </c>
      <c r="B112" s="832" t="s">
        <v>2687</v>
      </c>
      <c r="C112" s="832" t="s">
        <v>2692</v>
      </c>
      <c r="D112" s="833" t="s">
        <v>5503</v>
      </c>
      <c r="E112" s="834" t="s">
        <v>2726</v>
      </c>
      <c r="F112" s="832" t="s">
        <v>2688</v>
      </c>
      <c r="G112" s="832" t="s">
        <v>2915</v>
      </c>
      <c r="H112" s="832" t="s">
        <v>581</v>
      </c>
      <c r="I112" s="832" t="s">
        <v>2916</v>
      </c>
      <c r="J112" s="832" t="s">
        <v>2557</v>
      </c>
      <c r="K112" s="832" t="s">
        <v>2917</v>
      </c>
      <c r="L112" s="835">
        <v>848.49</v>
      </c>
      <c r="M112" s="835">
        <v>848.49</v>
      </c>
      <c r="N112" s="832">
        <v>1</v>
      </c>
      <c r="O112" s="836">
        <v>0.5</v>
      </c>
      <c r="P112" s="835">
        <v>848.49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4</v>
      </c>
      <c r="B113" s="832" t="s">
        <v>2687</v>
      </c>
      <c r="C113" s="832" t="s">
        <v>2692</v>
      </c>
      <c r="D113" s="833" t="s">
        <v>5503</v>
      </c>
      <c r="E113" s="834" t="s">
        <v>2726</v>
      </c>
      <c r="F113" s="832" t="s">
        <v>2688</v>
      </c>
      <c r="G113" s="832" t="s">
        <v>2864</v>
      </c>
      <c r="H113" s="832" t="s">
        <v>581</v>
      </c>
      <c r="I113" s="832" t="s">
        <v>2865</v>
      </c>
      <c r="J113" s="832" t="s">
        <v>2866</v>
      </c>
      <c r="K113" s="832" t="s">
        <v>2867</v>
      </c>
      <c r="L113" s="835">
        <v>0</v>
      </c>
      <c r="M113" s="835">
        <v>0</v>
      </c>
      <c r="N113" s="832">
        <v>1</v>
      </c>
      <c r="O113" s="836">
        <v>0.5</v>
      </c>
      <c r="P113" s="835">
        <v>0</v>
      </c>
      <c r="Q113" s="837"/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4</v>
      </c>
      <c r="B114" s="832" t="s">
        <v>2687</v>
      </c>
      <c r="C114" s="832" t="s">
        <v>2692</v>
      </c>
      <c r="D114" s="833" t="s">
        <v>5503</v>
      </c>
      <c r="E114" s="834" t="s">
        <v>2726</v>
      </c>
      <c r="F114" s="832" t="s">
        <v>2688</v>
      </c>
      <c r="G114" s="832" t="s">
        <v>2827</v>
      </c>
      <c r="H114" s="832" t="s">
        <v>581</v>
      </c>
      <c r="I114" s="832" t="s">
        <v>2918</v>
      </c>
      <c r="J114" s="832" t="s">
        <v>853</v>
      </c>
      <c r="K114" s="832" t="s">
        <v>2919</v>
      </c>
      <c r="L114" s="835">
        <v>75.05</v>
      </c>
      <c r="M114" s="835">
        <v>150.1</v>
      </c>
      <c r="N114" s="832">
        <v>2</v>
      </c>
      <c r="O114" s="836">
        <v>0.5</v>
      </c>
      <c r="P114" s="835">
        <v>150.1</v>
      </c>
      <c r="Q114" s="837">
        <v>1</v>
      </c>
      <c r="R114" s="832">
        <v>2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4</v>
      </c>
      <c r="B115" s="832" t="s">
        <v>2687</v>
      </c>
      <c r="C115" s="832" t="s">
        <v>2692</v>
      </c>
      <c r="D115" s="833" t="s">
        <v>5503</v>
      </c>
      <c r="E115" s="834" t="s">
        <v>2726</v>
      </c>
      <c r="F115" s="832" t="s">
        <v>2688</v>
      </c>
      <c r="G115" s="832" t="s">
        <v>2827</v>
      </c>
      <c r="H115" s="832" t="s">
        <v>581</v>
      </c>
      <c r="I115" s="832" t="s">
        <v>2920</v>
      </c>
      <c r="J115" s="832" t="s">
        <v>1302</v>
      </c>
      <c r="K115" s="832" t="s">
        <v>2921</v>
      </c>
      <c r="L115" s="835">
        <v>45.03</v>
      </c>
      <c r="M115" s="835">
        <v>135.09</v>
      </c>
      <c r="N115" s="832">
        <v>3</v>
      </c>
      <c r="O115" s="836">
        <v>1.5</v>
      </c>
      <c r="P115" s="835">
        <v>45.03</v>
      </c>
      <c r="Q115" s="837">
        <v>0.33333333333333331</v>
      </c>
      <c r="R115" s="832">
        <v>1</v>
      </c>
      <c r="S115" s="837">
        <v>0.33333333333333331</v>
      </c>
      <c r="T115" s="836">
        <v>1</v>
      </c>
      <c r="U115" s="838">
        <v>0.66666666666666663</v>
      </c>
    </row>
    <row r="116" spans="1:21" ht="14.4" customHeight="1" x14ac:dyDescent="0.3">
      <c r="A116" s="831">
        <v>4</v>
      </c>
      <c r="B116" s="832" t="s">
        <v>2687</v>
      </c>
      <c r="C116" s="832" t="s">
        <v>2692</v>
      </c>
      <c r="D116" s="833" t="s">
        <v>5503</v>
      </c>
      <c r="E116" s="834" t="s">
        <v>2726</v>
      </c>
      <c r="F116" s="832" t="s">
        <v>2688</v>
      </c>
      <c r="G116" s="832" t="s">
        <v>2922</v>
      </c>
      <c r="H116" s="832" t="s">
        <v>581</v>
      </c>
      <c r="I116" s="832" t="s">
        <v>2923</v>
      </c>
      <c r="J116" s="832" t="s">
        <v>727</v>
      </c>
      <c r="K116" s="832" t="s">
        <v>2924</v>
      </c>
      <c r="L116" s="835">
        <v>27.28</v>
      </c>
      <c r="M116" s="835">
        <v>54.56</v>
      </c>
      <c r="N116" s="832">
        <v>2</v>
      </c>
      <c r="O116" s="836">
        <v>1.5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4</v>
      </c>
      <c r="B117" s="832" t="s">
        <v>2687</v>
      </c>
      <c r="C117" s="832" t="s">
        <v>2692</v>
      </c>
      <c r="D117" s="833" t="s">
        <v>5503</v>
      </c>
      <c r="E117" s="834" t="s">
        <v>2726</v>
      </c>
      <c r="F117" s="832" t="s">
        <v>2688</v>
      </c>
      <c r="G117" s="832" t="s">
        <v>2787</v>
      </c>
      <c r="H117" s="832" t="s">
        <v>581</v>
      </c>
      <c r="I117" s="832" t="s">
        <v>2925</v>
      </c>
      <c r="J117" s="832" t="s">
        <v>626</v>
      </c>
      <c r="K117" s="832" t="s">
        <v>2926</v>
      </c>
      <c r="L117" s="835">
        <v>0</v>
      </c>
      <c r="M117" s="835">
        <v>0</v>
      </c>
      <c r="N117" s="832">
        <v>1</v>
      </c>
      <c r="O117" s="836">
        <v>1</v>
      </c>
      <c r="P117" s="835"/>
      <c r="Q117" s="837"/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4</v>
      </c>
      <c r="B118" s="832" t="s">
        <v>2687</v>
      </c>
      <c r="C118" s="832" t="s">
        <v>2692</v>
      </c>
      <c r="D118" s="833" t="s">
        <v>5503</v>
      </c>
      <c r="E118" s="834" t="s">
        <v>2726</v>
      </c>
      <c r="F118" s="832" t="s">
        <v>2688</v>
      </c>
      <c r="G118" s="832" t="s">
        <v>2790</v>
      </c>
      <c r="H118" s="832" t="s">
        <v>628</v>
      </c>
      <c r="I118" s="832" t="s">
        <v>2492</v>
      </c>
      <c r="J118" s="832" t="s">
        <v>2493</v>
      </c>
      <c r="K118" s="832" t="s">
        <v>2494</v>
      </c>
      <c r="L118" s="835">
        <v>93.43</v>
      </c>
      <c r="M118" s="835">
        <v>93.43</v>
      </c>
      <c r="N118" s="832">
        <v>1</v>
      </c>
      <c r="O118" s="836">
        <v>0.5</v>
      </c>
      <c r="P118" s="835">
        <v>93.43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4</v>
      </c>
      <c r="B119" s="832" t="s">
        <v>2687</v>
      </c>
      <c r="C119" s="832" t="s">
        <v>2692</v>
      </c>
      <c r="D119" s="833" t="s">
        <v>5503</v>
      </c>
      <c r="E119" s="834" t="s">
        <v>2726</v>
      </c>
      <c r="F119" s="832" t="s">
        <v>2688</v>
      </c>
      <c r="G119" s="832" t="s">
        <v>2834</v>
      </c>
      <c r="H119" s="832" t="s">
        <v>581</v>
      </c>
      <c r="I119" s="832" t="s">
        <v>2835</v>
      </c>
      <c r="J119" s="832" t="s">
        <v>999</v>
      </c>
      <c r="K119" s="832" t="s">
        <v>2836</v>
      </c>
      <c r="L119" s="835">
        <v>760.22</v>
      </c>
      <c r="M119" s="835">
        <v>10643.080000000002</v>
      </c>
      <c r="N119" s="832">
        <v>14</v>
      </c>
      <c r="O119" s="836">
        <v>4.5</v>
      </c>
      <c r="P119" s="835">
        <v>7602.2000000000007</v>
      </c>
      <c r="Q119" s="837">
        <v>0.71428571428571419</v>
      </c>
      <c r="R119" s="832">
        <v>10</v>
      </c>
      <c r="S119" s="837">
        <v>0.7142857142857143</v>
      </c>
      <c r="T119" s="836">
        <v>3</v>
      </c>
      <c r="U119" s="838">
        <v>0.66666666666666663</v>
      </c>
    </row>
    <row r="120" spans="1:21" ht="14.4" customHeight="1" x14ac:dyDescent="0.3">
      <c r="A120" s="831">
        <v>4</v>
      </c>
      <c r="B120" s="832" t="s">
        <v>2687</v>
      </c>
      <c r="C120" s="832" t="s">
        <v>2692</v>
      </c>
      <c r="D120" s="833" t="s">
        <v>5503</v>
      </c>
      <c r="E120" s="834" t="s">
        <v>2726</v>
      </c>
      <c r="F120" s="832" t="s">
        <v>2688</v>
      </c>
      <c r="G120" s="832" t="s">
        <v>2887</v>
      </c>
      <c r="H120" s="832" t="s">
        <v>581</v>
      </c>
      <c r="I120" s="832" t="s">
        <v>2927</v>
      </c>
      <c r="J120" s="832" t="s">
        <v>765</v>
      </c>
      <c r="K120" s="832" t="s">
        <v>2917</v>
      </c>
      <c r="L120" s="835">
        <v>0</v>
      </c>
      <c r="M120" s="835">
        <v>0</v>
      </c>
      <c r="N120" s="832">
        <v>2</v>
      </c>
      <c r="O120" s="836">
        <v>0.5</v>
      </c>
      <c r="P120" s="835">
        <v>0</v>
      </c>
      <c r="Q120" s="837"/>
      <c r="R120" s="832">
        <v>2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4</v>
      </c>
      <c r="B121" s="832" t="s">
        <v>2687</v>
      </c>
      <c r="C121" s="832" t="s">
        <v>2692</v>
      </c>
      <c r="D121" s="833" t="s">
        <v>5503</v>
      </c>
      <c r="E121" s="834" t="s">
        <v>2726</v>
      </c>
      <c r="F121" s="832" t="s">
        <v>2688</v>
      </c>
      <c r="G121" s="832" t="s">
        <v>2928</v>
      </c>
      <c r="H121" s="832" t="s">
        <v>628</v>
      </c>
      <c r="I121" s="832" t="s">
        <v>2391</v>
      </c>
      <c r="J121" s="832" t="s">
        <v>2155</v>
      </c>
      <c r="K121" s="832" t="s">
        <v>2392</v>
      </c>
      <c r="L121" s="835">
        <v>74.08</v>
      </c>
      <c r="M121" s="835">
        <v>74.08</v>
      </c>
      <c r="N121" s="832">
        <v>1</v>
      </c>
      <c r="O121" s="836">
        <v>0.5</v>
      </c>
      <c r="P121" s="835">
        <v>74.08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4</v>
      </c>
      <c r="B122" s="832" t="s">
        <v>2687</v>
      </c>
      <c r="C122" s="832" t="s">
        <v>2692</v>
      </c>
      <c r="D122" s="833" t="s">
        <v>5503</v>
      </c>
      <c r="E122" s="834" t="s">
        <v>2726</v>
      </c>
      <c r="F122" s="832" t="s">
        <v>2688</v>
      </c>
      <c r="G122" s="832" t="s">
        <v>2929</v>
      </c>
      <c r="H122" s="832" t="s">
        <v>581</v>
      </c>
      <c r="I122" s="832" t="s">
        <v>2930</v>
      </c>
      <c r="J122" s="832" t="s">
        <v>1187</v>
      </c>
      <c r="K122" s="832" t="s">
        <v>2931</v>
      </c>
      <c r="L122" s="835">
        <v>634</v>
      </c>
      <c r="M122" s="835">
        <v>634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4</v>
      </c>
      <c r="B123" s="832" t="s">
        <v>2687</v>
      </c>
      <c r="C123" s="832" t="s">
        <v>2692</v>
      </c>
      <c r="D123" s="833" t="s">
        <v>5503</v>
      </c>
      <c r="E123" s="834" t="s">
        <v>2726</v>
      </c>
      <c r="F123" s="832" t="s">
        <v>2688</v>
      </c>
      <c r="G123" s="832" t="s">
        <v>2844</v>
      </c>
      <c r="H123" s="832" t="s">
        <v>581</v>
      </c>
      <c r="I123" s="832" t="s">
        <v>2845</v>
      </c>
      <c r="J123" s="832" t="s">
        <v>711</v>
      </c>
      <c r="K123" s="832" t="s">
        <v>2846</v>
      </c>
      <c r="L123" s="835">
        <v>53.57</v>
      </c>
      <c r="M123" s="835">
        <v>107.14</v>
      </c>
      <c r="N123" s="832">
        <v>2</v>
      </c>
      <c r="O123" s="836">
        <v>1</v>
      </c>
      <c r="P123" s="835">
        <v>107.14</v>
      </c>
      <c r="Q123" s="837">
        <v>1</v>
      </c>
      <c r="R123" s="832">
        <v>2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4</v>
      </c>
      <c r="B124" s="832" t="s">
        <v>2687</v>
      </c>
      <c r="C124" s="832" t="s">
        <v>2692</v>
      </c>
      <c r="D124" s="833" t="s">
        <v>5503</v>
      </c>
      <c r="E124" s="834" t="s">
        <v>2726</v>
      </c>
      <c r="F124" s="832" t="s">
        <v>2688</v>
      </c>
      <c r="G124" s="832" t="s">
        <v>2772</v>
      </c>
      <c r="H124" s="832" t="s">
        <v>581</v>
      </c>
      <c r="I124" s="832" t="s">
        <v>2773</v>
      </c>
      <c r="J124" s="832" t="s">
        <v>1315</v>
      </c>
      <c r="K124" s="832" t="s">
        <v>2774</v>
      </c>
      <c r="L124" s="835">
        <v>374.79</v>
      </c>
      <c r="M124" s="835">
        <v>8245.380000000001</v>
      </c>
      <c r="N124" s="832">
        <v>22</v>
      </c>
      <c r="O124" s="836">
        <v>3</v>
      </c>
      <c r="P124" s="835">
        <v>8245.380000000001</v>
      </c>
      <c r="Q124" s="837">
        <v>1</v>
      </c>
      <c r="R124" s="832">
        <v>22</v>
      </c>
      <c r="S124" s="837">
        <v>1</v>
      </c>
      <c r="T124" s="836">
        <v>3</v>
      </c>
      <c r="U124" s="838">
        <v>1</v>
      </c>
    </row>
    <row r="125" spans="1:21" ht="14.4" customHeight="1" x14ac:dyDescent="0.3">
      <c r="A125" s="831">
        <v>4</v>
      </c>
      <c r="B125" s="832" t="s">
        <v>2687</v>
      </c>
      <c r="C125" s="832" t="s">
        <v>2692</v>
      </c>
      <c r="D125" s="833" t="s">
        <v>5503</v>
      </c>
      <c r="E125" s="834" t="s">
        <v>2726</v>
      </c>
      <c r="F125" s="832" t="s">
        <v>2688</v>
      </c>
      <c r="G125" s="832" t="s">
        <v>2775</v>
      </c>
      <c r="H125" s="832" t="s">
        <v>628</v>
      </c>
      <c r="I125" s="832" t="s">
        <v>2776</v>
      </c>
      <c r="J125" s="832" t="s">
        <v>785</v>
      </c>
      <c r="K125" s="832" t="s">
        <v>2041</v>
      </c>
      <c r="L125" s="835">
        <v>490.89</v>
      </c>
      <c r="M125" s="835">
        <v>490.89</v>
      </c>
      <c r="N125" s="832">
        <v>1</v>
      </c>
      <c r="O125" s="836">
        <v>1</v>
      </c>
      <c r="P125" s="835">
        <v>490.89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4</v>
      </c>
      <c r="B126" s="832" t="s">
        <v>2687</v>
      </c>
      <c r="C126" s="832" t="s">
        <v>2692</v>
      </c>
      <c r="D126" s="833" t="s">
        <v>5503</v>
      </c>
      <c r="E126" s="834" t="s">
        <v>2726</v>
      </c>
      <c r="F126" s="832" t="s">
        <v>2688</v>
      </c>
      <c r="G126" s="832" t="s">
        <v>2775</v>
      </c>
      <c r="H126" s="832" t="s">
        <v>628</v>
      </c>
      <c r="I126" s="832" t="s">
        <v>2329</v>
      </c>
      <c r="J126" s="832" t="s">
        <v>785</v>
      </c>
      <c r="K126" s="832" t="s">
        <v>2330</v>
      </c>
      <c r="L126" s="835">
        <v>923.74</v>
      </c>
      <c r="M126" s="835">
        <v>923.74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4</v>
      </c>
      <c r="B127" s="832" t="s">
        <v>2687</v>
      </c>
      <c r="C127" s="832" t="s">
        <v>2692</v>
      </c>
      <c r="D127" s="833" t="s">
        <v>5503</v>
      </c>
      <c r="E127" s="834" t="s">
        <v>2726</v>
      </c>
      <c r="F127" s="832" t="s">
        <v>2688</v>
      </c>
      <c r="G127" s="832" t="s">
        <v>2777</v>
      </c>
      <c r="H127" s="832" t="s">
        <v>581</v>
      </c>
      <c r="I127" s="832" t="s">
        <v>2894</v>
      </c>
      <c r="J127" s="832" t="s">
        <v>810</v>
      </c>
      <c r="K127" s="832" t="s">
        <v>2848</v>
      </c>
      <c r="L127" s="835">
        <v>301.2</v>
      </c>
      <c r="M127" s="835">
        <v>602.4</v>
      </c>
      <c r="N127" s="832">
        <v>2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4</v>
      </c>
      <c r="B128" s="832" t="s">
        <v>2687</v>
      </c>
      <c r="C128" s="832" t="s">
        <v>2692</v>
      </c>
      <c r="D128" s="833" t="s">
        <v>5503</v>
      </c>
      <c r="E128" s="834" t="s">
        <v>2726</v>
      </c>
      <c r="F128" s="832" t="s">
        <v>2688</v>
      </c>
      <c r="G128" s="832" t="s">
        <v>2777</v>
      </c>
      <c r="H128" s="832" t="s">
        <v>581</v>
      </c>
      <c r="I128" s="832" t="s">
        <v>2894</v>
      </c>
      <c r="J128" s="832" t="s">
        <v>810</v>
      </c>
      <c r="K128" s="832" t="s">
        <v>2848</v>
      </c>
      <c r="L128" s="835">
        <v>103.67</v>
      </c>
      <c r="M128" s="835">
        <v>103.67</v>
      </c>
      <c r="N128" s="832">
        <v>1</v>
      </c>
      <c r="O128" s="836">
        <v>0.5</v>
      </c>
      <c r="P128" s="835">
        <v>103.67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4</v>
      </c>
      <c r="B129" s="832" t="s">
        <v>2687</v>
      </c>
      <c r="C129" s="832" t="s">
        <v>2692</v>
      </c>
      <c r="D129" s="833" t="s">
        <v>5503</v>
      </c>
      <c r="E129" s="834" t="s">
        <v>2726</v>
      </c>
      <c r="F129" s="832" t="s">
        <v>2688</v>
      </c>
      <c r="G129" s="832" t="s">
        <v>2777</v>
      </c>
      <c r="H129" s="832" t="s">
        <v>581</v>
      </c>
      <c r="I129" s="832" t="s">
        <v>2847</v>
      </c>
      <c r="J129" s="832" t="s">
        <v>810</v>
      </c>
      <c r="K129" s="832" t="s">
        <v>2848</v>
      </c>
      <c r="L129" s="835">
        <v>103.67</v>
      </c>
      <c r="M129" s="835">
        <v>311.01</v>
      </c>
      <c r="N129" s="832">
        <v>3</v>
      </c>
      <c r="O129" s="836">
        <v>1.5</v>
      </c>
      <c r="P129" s="835">
        <v>311.01</v>
      </c>
      <c r="Q129" s="837">
        <v>1</v>
      </c>
      <c r="R129" s="832">
        <v>3</v>
      </c>
      <c r="S129" s="837">
        <v>1</v>
      </c>
      <c r="T129" s="836">
        <v>1.5</v>
      </c>
      <c r="U129" s="838">
        <v>1</v>
      </c>
    </row>
    <row r="130" spans="1:21" ht="14.4" customHeight="1" x14ac:dyDescent="0.3">
      <c r="A130" s="831">
        <v>4</v>
      </c>
      <c r="B130" s="832" t="s">
        <v>2687</v>
      </c>
      <c r="C130" s="832" t="s">
        <v>2692</v>
      </c>
      <c r="D130" s="833" t="s">
        <v>5503</v>
      </c>
      <c r="E130" s="834" t="s">
        <v>2726</v>
      </c>
      <c r="F130" s="832" t="s">
        <v>2688</v>
      </c>
      <c r="G130" s="832" t="s">
        <v>2777</v>
      </c>
      <c r="H130" s="832" t="s">
        <v>581</v>
      </c>
      <c r="I130" s="832" t="s">
        <v>2895</v>
      </c>
      <c r="J130" s="832" t="s">
        <v>810</v>
      </c>
      <c r="K130" s="832" t="s">
        <v>2848</v>
      </c>
      <c r="L130" s="835">
        <v>301.2</v>
      </c>
      <c r="M130" s="835">
        <v>301.2</v>
      </c>
      <c r="N130" s="832">
        <v>1</v>
      </c>
      <c r="O130" s="836">
        <v>0.5</v>
      </c>
      <c r="P130" s="835">
        <v>301.2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4</v>
      </c>
      <c r="B131" s="832" t="s">
        <v>2687</v>
      </c>
      <c r="C131" s="832" t="s">
        <v>2692</v>
      </c>
      <c r="D131" s="833" t="s">
        <v>5503</v>
      </c>
      <c r="E131" s="834" t="s">
        <v>2726</v>
      </c>
      <c r="F131" s="832" t="s">
        <v>2688</v>
      </c>
      <c r="G131" s="832" t="s">
        <v>2777</v>
      </c>
      <c r="H131" s="832" t="s">
        <v>581</v>
      </c>
      <c r="I131" s="832" t="s">
        <v>2895</v>
      </c>
      <c r="J131" s="832" t="s">
        <v>810</v>
      </c>
      <c r="K131" s="832" t="s">
        <v>2848</v>
      </c>
      <c r="L131" s="835">
        <v>103.67</v>
      </c>
      <c r="M131" s="835">
        <v>103.67</v>
      </c>
      <c r="N131" s="832">
        <v>1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4</v>
      </c>
      <c r="B132" s="832" t="s">
        <v>2687</v>
      </c>
      <c r="C132" s="832" t="s">
        <v>2692</v>
      </c>
      <c r="D132" s="833" t="s">
        <v>5503</v>
      </c>
      <c r="E132" s="834" t="s">
        <v>2726</v>
      </c>
      <c r="F132" s="832" t="s">
        <v>2688</v>
      </c>
      <c r="G132" s="832" t="s">
        <v>2780</v>
      </c>
      <c r="H132" s="832" t="s">
        <v>581</v>
      </c>
      <c r="I132" s="832" t="s">
        <v>2797</v>
      </c>
      <c r="J132" s="832" t="s">
        <v>634</v>
      </c>
      <c r="K132" s="832" t="s">
        <v>2798</v>
      </c>
      <c r="L132" s="835">
        <v>108.44</v>
      </c>
      <c r="M132" s="835">
        <v>216.88</v>
      </c>
      <c r="N132" s="832">
        <v>2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4</v>
      </c>
      <c r="B133" s="832" t="s">
        <v>2687</v>
      </c>
      <c r="C133" s="832" t="s">
        <v>2692</v>
      </c>
      <c r="D133" s="833" t="s">
        <v>5503</v>
      </c>
      <c r="E133" s="834" t="s">
        <v>2726</v>
      </c>
      <c r="F133" s="832" t="s">
        <v>2688</v>
      </c>
      <c r="G133" s="832" t="s">
        <v>2932</v>
      </c>
      <c r="H133" s="832" t="s">
        <v>581</v>
      </c>
      <c r="I133" s="832" t="s">
        <v>2933</v>
      </c>
      <c r="J133" s="832" t="s">
        <v>2934</v>
      </c>
      <c r="K133" s="832" t="s">
        <v>2935</v>
      </c>
      <c r="L133" s="835">
        <v>21.92</v>
      </c>
      <c r="M133" s="835">
        <v>43.84</v>
      </c>
      <c r="N133" s="832">
        <v>2</v>
      </c>
      <c r="O133" s="836">
        <v>1</v>
      </c>
      <c r="P133" s="835">
        <v>43.84</v>
      </c>
      <c r="Q133" s="837">
        <v>1</v>
      </c>
      <c r="R133" s="832">
        <v>2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4</v>
      </c>
      <c r="B134" s="832" t="s">
        <v>2687</v>
      </c>
      <c r="C134" s="832" t="s">
        <v>2692</v>
      </c>
      <c r="D134" s="833" t="s">
        <v>5503</v>
      </c>
      <c r="E134" s="834" t="s">
        <v>2726</v>
      </c>
      <c r="F134" s="832" t="s">
        <v>2688</v>
      </c>
      <c r="G134" s="832" t="s">
        <v>2932</v>
      </c>
      <c r="H134" s="832" t="s">
        <v>581</v>
      </c>
      <c r="I134" s="832" t="s">
        <v>2936</v>
      </c>
      <c r="J134" s="832" t="s">
        <v>2937</v>
      </c>
      <c r="K134" s="832" t="s">
        <v>2938</v>
      </c>
      <c r="L134" s="835">
        <v>87.67</v>
      </c>
      <c r="M134" s="835">
        <v>175.34</v>
      </c>
      <c r="N134" s="832">
        <v>2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4</v>
      </c>
      <c r="B135" s="832" t="s">
        <v>2687</v>
      </c>
      <c r="C135" s="832" t="s">
        <v>2692</v>
      </c>
      <c r="D135" s="833" t="s">
        <v>5503</v>
      </c>
      <c r="E135" s="834" t="s">
        <v>2726</v>
      </c>
      <c r="F135" s="832" t="s">
        <v>2688</v>
      </c>
      <c r="G135" s="832" t="s">
        <v>2761</v>
      </c>
      <c r="H135" s="832" t="s">
        <v>581</v>
      </c>
      <c r="I135" s="832" t="s">
        <v>2762</v>
      </c>
      <c r="J135" s="832" t="s">
        <v>1213</v>
      </c>
      <c r="K135" s="832" t="s">
        <v>2763</v>
      </c>
      <c r="L135" s="835">
        <v>0</v>
      </c>
      <c r="M135" s="835">
        <v>0</v>
      </c>
      <c r="N135" s="832">
        <v>1</v>
      </c>
      <c r="O135" s="836">
        <v>0.5</v>
      </c>
      <c r="P135" s="835">
        <v>0</v>
      </c>
      <c r="Q135" s="837"/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4</v>
      </c>
      <c r="B136" s="832" t="s">
        <v>2687</v>
      </c>
      <c r="C136" s="832" t="s">
        <v>2692</v>
      </c>
      <c r="D136" s="833" t="s">
        <v>5503</v>
      </c>
      <c r="E136" s="834" t="s">
        <v>2726</v>
      </c>
      <c r="F136" s="832" t="s">
        <v>2688</v>
      </c>
      <c r="G136" s="832" t="s">
        <v>2939</v>
      </c>
      <c r="H136" s="832" t="s">
        <v>581</v>
      </c>
      <c r="I136" s="832" t="s">
        <v>2940</v>
      </c>
      <c r="J136" s="832" t="s">
        <v>873</v>
      </c>
      <c r="K136" s="832" t="s">
        <v>1190</v>
      </c>
      <c r="L136" s="835">
        <v>0</v>
      </c>
      <c r="M136" s="835">
        <v>0</v>
      </c>
      <c r="N136" s="832">
        <v>1</v>
      </c>
      <c r="O136" s="836">
        <v>0.5</v>
      </c>
      <c r="P136" s="835">
        <v>0</v>
      </c>
      <c r="Q136" s="837"/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4</v>
      </c>
      <c r="B137" s="832" t="s">
        <v>2687</v>
      </c>
      <c r="C137" s="832" t="s">
        <v>2692</v>
      </c>
      <c r="D137" s="833" t="s">
        <v>5503</v>
      </c>
      <c r="E137" s="834" t="s">
        <v>2726</v>
      </c>
      <c r="F137" s="832" t="s">
        <v>2688</v>
      </c>
      <c r="G137" s="832" t="s">
        <v>2939</v>
      </c>
      <c r="H137" s="832" t="s">
        <v>581</v>
      </c>
      <c r="I137" s="832" t="s">
        <v>2941</v>
      </c>
      <c r="J137" s="832" t="s">
        <v>873</v>
      </c>
      <c r="K137" s="832" t="s">
        <v>2942</v>
      </c>
      <c r="L137" s="835">
        <v>0</v>
      </c>
      <c r="M137" s="835">
        <v>0</v>
      </c>
      <c r="N137" s="832">
        <v>7</v>
      </c>
      <c r="O137" s="836">
        <v>3</v>
      </c>
      <c r="P137" s="835">
        <v>0</v>
      </c>
      <c r="Q137" s="837"/>
      <c r="R137" s="832">
        <v>3</v>
      </c>
      <c r="S137" s="837">
        <v>0.42857142857142855</v>
      </c>
      <c r="T137" s="836">
        <v>1</v>
      </c>
      <c r="U137" s="838">
        <v>0.33333333333333331</v>
      </c>
    </row>
    <row r="138" spans="1:21" ht="14.4" customHeight="1" x14ac:dyDescent="0.3">
      <c r="A138" s="831">
        <v>4</v>
      </c>
      <c r="B138" s="832" t="s">
        <v>2687</v>
      </c>
      <c r="C138" s="832" t="s">
        <v>2692</v>
      </c>
      <c r="D138" s="833" t="s">
        <v>5503</v>
      </c>
      <c r="E138" s="834" t="s">
        <v>2726</v>
      </c>
      <c r="F138" s="832" t="s">
        <v>2688</v>
      </c>
      <c r="G138" s="832" t="s">
        <v>2764</v>
      </c>
      <c r="H138" s="832" t="s">
        <v>628</v>
      </c>
      <c r="I138" s="832" t="s">
        <v>2247</v>
      </c>
      <c r="J138" s="832" t="s">
        <v>2248</v>
      </c>
      <c r="K138" s="832" t="s">
        <v>2249</v>
      </c>
      <c r="L138" s="835">
        <v>0</v>
      </c>
      <c r="M138" s="835">
        <v>0</v>
      </c>
      <c r="N138" s="832">
        <v>6</v>
      </c>
      <c r="O138" s="836">
        <v>5.5</v>
      </c>
      <c r="P138" s="835">
        <v>0</v>
      </c>
      <c r="Q138" s="837"/>
      <c r="R138" s="832">
        <v>4</v>
      </c>
      <c r="S138" s="837">
        <v>0.66666666666666663</v>
      </c>
      <c r="T138" s="836">
        <v>3.5</v>
      </c>
      <c r="U138" s="838">
        <v>0.63636363636363635</v>
      </c>
    </row>
    <row r="139" spans="1:21" ht="14.4" customHeight="1" x14ac:dyDescent="0.3">
      <c r="A139" s="831">
        <v>4</v>
      </c>
      <c r="B139" s="832" t="s">
        <v>2687</v>
      </c>
      <c r="C139" s="832" t="s">
        <v>2692</v>
      </c>
      <c r="D139" s="833" t="s">
        <v>5503</v>
      </c>
      <c r="E139" s="834" t="s">
        <v>2726</v>
      </c>
      <c r="F139" s="832" t="s">
        <v>2688</v>
      </c>
      <c r="G139" s="832" t="s">
        <v>2803</v>
      </c>
      <c r="H139" s="832" t="s">
        <v>581</v>
      </c>
      <c r="I139" s="832" t="s">
        <v>2804</v>
      </c>
      <c r="J139" s="832" t="s">
        <v>1012</v>
      </c>
      <c r="K139" s="832" t="s">
        <v>2805</v>
      </c>
      <c r="L139" s="835">
        <v>42.08</v>
      </c>
      <c r="M139" s="835">
        <v>42.08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4</v>
      </c>
      <c r="B140" s="832" t="s">
        <v>2687</v>
      </c>
      <c r="C140" s="832" t="s">
        <v>2692</v>
      </c>
      <c r="D140" s="833" t="s">
        <v>5503</v>
      </c>
      <c r="E140" s="834" t="s">
        <v>2726</v>
      </c>
      <c r="F140" s="832" t="s">
        <v>2688</v>
      </c>
      <c r="G140" s="832" t="s">
        <v>2803</v>
      </c>
      <c r="H140" s="832" t="s">
        <v>581</v>
      </c>
      <c r="I140" s="832" t="s">
        <v>2943</v>
      </c>
      <c r="J140" s="832" t="s">
        <v>1012</v>
      </c>
      <c r="K140" s="832" t="s">
        <v>2944</v>
      </c>
      <c r="L140" s="835">
        <v>210.38</v>
      </c>
      <c r="M140" s="835">
        <v>210.38</v>
      </c>
      <c r="N140" s="832">
        <v>1</v>
      </c>
      <c r="O140" s="836">
        <v>0.5</v>
      </c>
      <c r="P140" s="835">
        <v>210.38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4</v>
      </c>
      <c r="B141" s="832" t="s">
        <v>2687</v>
      </c>
      <c r="C141" s="832" t="s">
        <v>2692</v>
      </c>
      <c r="D141" s="833" t="s">
        <v>5503</v>
      </c>
      <c r="E141" s="834" t="s">
        <v>2726</v>
      </c>
      <c r="F141" s="832" t="s">
        <v>2688</v>
      </c>
      <c r="G141" s="832" t="s">
        <v>2849</v>
      </c>
      <c r="H141" s="832" t="s">
        <v>581</v>
      </c>
      <c r="I141" s="832" t="s">
        <v>2850</v>
      </c>
      <c r="J141" s="832" t="s">
        <v>1147</v>
      </c>
      <c r="K141" s="832" t="s">
        <v>2851</v>
      </c>
      <c r="L141" s="835">
        <v>219.37</v>
      </c>
      <c r="M141" s="835">
        <v>219.37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4</v>
      </c>
      <c r="B142" s="832" t="s">
        <v>2687</v>
      </c>
      <c r="C142" s="832" t="s">
        <v>2692</v>
      </c>
      <c r="D142" s="833" t="s">
        <v>5503</v>
      </c>
      <c r="E142" s="834" t="s">
        <v>2726</v>
      </c>
      <c r="F142" s="832" t="s">
        <v>2688</v>
      </c>
      <c r="G142" s="832" t="s">
        <v>2945</v>
      </c>
      <c r="H142" s="832" t="s">
        <v>581</v>
      </c>
      <c r="I142" s="832" t="s">
        <v>2946</v>
      </c>
      <c r="J142" s="832" t="s">
        <v>2947</v>
      </c>
      <c r="K142" s="832" t="s">
        <v>2948</v>
      </c>
      <c r="L142" s="835">
        <v>0</v>
      </c>
      <c r="M142" s="835">
        <v>0</v>
      </c>
      <c r="N142" s="832">
        <v>2</v>
      </c>
      <c r="O142" s="836">
        <v>0.5</v>
      </c>
      <c r="P142" s="835">
        <v>0</v>
      </c>
      <c r="Q142" s="837"/>
      <c r="R142" s="832">
        <v>2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4</v>
      </c>
      <c r="B143" s="832" t="s">
        <v>2687</v>
      </c>
      <c r="C143" s="832" t="s">
        <v>2692</v>
      </c>
      <c r="D143" s="833" t="s">
        <v>5503</v>
      </c>
      <c r="E143" s="834" t="s">
        <v>2726</v>
      </c>
      <c r="F143" s="832" t="s">
        <v>2688</v>
      </c>
      <c r="G143" s="832" t="s">
        <v>2765</v>
      </c>
      <c r="H143" s="832" t="s">
        <v>581</v>
      </c>
      <c r="I143" s="832" t="s">
        <v>2766</v>
      </c>
      <c r="J143" s="832" t="s">
        <v>2767</v>
      </c>
      <c r="K143" s="832" t="s">
        <v>2609</v>
      </c>
      <c r="L143" s="835">
        <v>93.96</v>
      </c>
      <c r="M143" s="835">
        <v>93.96</v>
      </c>
      <c r="N143" s="832">
        <v>1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4</v>
      </c>
      <c r="B144" s="832" t="s">
        <v>2687</v>
      </c>
      <c r="C144" s="832" t="s">
        <v>2692</v>
      </c>
      <c r="D144" s="833" t="s">
        <v>5503</v>
      </c>
      <c r="E144" s="834" t="s">
        <v>2737</v>
      </c>
      <c r="F144" s="832" t="s">
        <v>2688</v>
      </c>
      <c r="G144" s="832" t="s">
        <v>2949</v>
      </c>
      <c r="H144" s="832" t="s">
        <v>581</v>
      </c>
      <c r="I144" s="832" t="s">
        <v>2950</v>
      </c>
      <c r="J144" s="832" t="s">
        <v>899</v>
      </c>
      <c r="K144" s="832" t="s">
        <v>2951</v>
      </c>
      <c r="L144" s="835">
        <v>0</v>
      </c>
      <c r="M144" s="835">
        <v>0</v>
      </c>
      <c r="N144" s="832">
        <v>1</v>
      </c>
      <c r="O144" s="836">
        <v>1</v>
      </c>
      <c r="P144" s="835">
        <v>0</v>
      </c>
      <c r="Q144" s="837"/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4</v>
      </c>
      <c r="B145" s="832" t="s">
        <v>2687</v>
      </c>
      <c r="C145" s="832" t="s">
        <v>2692</v>
      </c>
      <c r="D145" s="833" t="s">
        <v>5503</v>
      </c>
      <c r="E145" s="834" t="s">
        <v>2737</v>
      </c>
      <c r="F145" s="832" t="s">
        <v>2688</v>
      </c>
      <c r="G145" s="832" t="s">
        <v>2760</v>
      </c>
      <c r="H145" s="832" t="s">
        <v>628</v>
      </c>
      <c r="I145" s="832" t="s">
        <v>2166</v>
      </c>
      <c r="J145" s="832" t="s">
        <v>1083</v>
      </c>
      <c r="K145" s="832" t="s">
        <v>2167</v>
      </c>
      <c r="L145" s="835">
        <v>154.36000000000001</v>
      </c>
      <c r="M145" s="835">
        <v>308.72000000000003</v>
      </c>
      <c r="N145" s="832">
        <v>2</v>
      </c>
      <c r="O145" s="836">
        <v>2</v>
      </c>
      <c r="P145" s="835">
        <v>154.36000000000001</v>
      </c>
      <c r="Q145" s="837">
        <v>0.5</v>
      </c>
      <c r="R145" s="832">
        <v>1</v>
      </c>
      <c r="S145" s="837">
        <v>0.5</v>
      </c>
      <c r="T145" s="836">
        <v>1</v>
      </c>
      <c r="U145" s="838">
        <v>0.5</v>
      </c>
    </row>
    <row r="146" spans="1:21" ht="14.4" customHeight="1" x14ac:dyDescent="0.3">
      <c r="A146" s="831">
        <v>4</v>
      </c>
      <c r="B146" s="832" t="s">
        <v>2687</v>
      </c>
      <c r="C146" s="832" t="s">
        <v>2692</v>
      </c>
      <c r="D146" s="833" t="s">
        <v>5503</v>
      </c>
      <c r="E146" s="834" t="s">
        <v>2737</v>
      </c>
      <c r="F146" s="832" t="s">
        <v>2688</v>
      </c>
      <c r="G146" s="832" t="s">
        <v>2760</v>
      </c>
      <c r="H146" s="832" t="s">
        <v>628</v>
      </c>
      <c r="I146" s="832" t="s">
        <v>2168</v>
      </c>
      <c r="J146" s="832" t="s">
        <v>2169</v>
      </c>
      <c r="K146" s="832" t="s">
        <v>2170</v>
      </c>
      <c r="L146" s="835">
        <v>149.52000000000001</v>
      </c>
      <c r="M146" s="835">
        <v>299.04000000000002</v>
      </c>
      <c r="N146" s="832">
        <v>2</v>
      </c>
      <c r="O146" s="836">
        <v>2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4</v>
      </c>
      <c r="B147" s="832" t="s">
        <v>2687</v>
      </c>
      <c r="C147" s="832" t="s">
        <v>2692</v>
      </c>
      <c r="D147" s="833" t="s">
        <v>5503</v>
      </c>
      <c r="E147" s="834" t="s">
        <v>2737</v>
      </c>
      <c r="F147" s="832" t="s">
        <v>2688</v>
      </c>
      <c r="G147" s="832" t="s">
        <v>2907</v>
      </c>
      <c r="H147" s="832" t="s">
        <v>581</v>
      </c>
      <c r="I147" s="832" t="s">
        <v>2952</v>
      </c>
      <c r="J147" s="832" t="s">
        <v>2953</v>
      </c>
      <c r="K147" s="832" t="s">
        <v>1482</v>
      </c>
      <c r="L147" s="835">
        <v>78.33</v>
      </c>
      <c r="M147" s="835">
        <v>78.33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4</v>
      </c>
      <c r="B148" s="832" t="s">
        <v>2687</v>
      </c>
      <c r="C148" s="832" t="s">
        <v>2692</v>
      </c>
      <c r="D148" s="833" t="s">
        <v>5503</v>
      </c>
      <c r="E148" s="834" t="s">
        <v>2737</v>
      </c>
      <c r="F148" s="832" t="s">
        <v>2688</v>
      </c>
      <c r="G148" s="832" t="s">
        <v>2855</v>
      </c>
      <c r="H148" s="832" t="s">
        <v>581</v>
      </c>
      <c r="I148" s="832" t="s">
        <v>2954</v>
      </c>
      <c r="J148" s="832" t="s">
        <v>729</v>
      </c>
      <c r="K148" s="832" t="s">
        <v>2955</v>
      </c>
      <c r="L148" s="835">
        <v>48.42</v>
      </c>
      <c r="M148" s="835">
        <v>96.84</v>
      </c>
      <c r="N148" s="832">
        <v>2</v>
      </c>
      <c r="O148" s="836">
        <v>1.5</v>
      </c>
      <c r="P148" s="835">
        <v>48.42</v>
      </c>
      <c r="Q148" s="837">
        <v>0.5</v>
      </c>
      <c r="R148" s="832">
        <v>1</v>
      </c>
      <c r="S148" s="837">
        <v>0.5</v>
      </c>
      <c r="T148" s="836">
        <v>1</v>
      </c>
      <c r="U148" s="838">
        <v>0.66666666666666663</v>
      </c>
    </row>
    <row r="149" spans="1:21" ht="14.4" customHeight="1" x14ac:dyDescent="0.3">
      <c r="A149" s="831">
        <v>4</v>
      </c>
      <c r="B149" s="832" t="s">
        <v>2687</v>
      </c>
      <c r="C149" s="832" t="s">
        <v>2692</v>
      </c>
      <c r="D149" s="833" t="s">
        <v>5503</v>
      </c>
      <c r="E149" s="834" t="s">
        <v>2737</v>
      </c>
      <c r="F149" s="832" t="s">
        <v>2688</v>
      </c>
      <c r="G149" s="832" t="s">
        <v>2912</v>
      </c>
      <c r="H149" s="832" t="s">
        <v>581</v>
      </c>
      <c r="I149" s="832" t="s">
        <v>2956</v>
      </c>
      <c r="J149" s="832" t="s">
        <v>2957</v>
      </c>
      <c r="K149" s="832" t="s">
        <v>2229</v>
      </c>
      <c r="L149" s="835">
        <v>846.47</v>
      </c>
      <c r="M149" s="835">
        <v>846.47</v>
      </c>
      <c r="N149" s="832">
        <v>1</v>
      </c>
      <c r="O149" s="836">
        <v>1</v>
      </c>
      <c r="P149" s="835">
        <v>846.47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4</v>
      </c>
      <c r="B150" s="832" t="s">
        <v>2687</v>
      </c>
      <c r="C150" s="832" t="s">
        <v>2692</v>
      </c>
      <c r="D150" s="833" t="s">
        <v>5503</v>
      </c>
      <c r="E150" s="834" t="s">
        <v>2737</v>
      </c>
      <c r="F150" s="832" t="s">
        <v>2688</v>
      </c>
      <c r="G150" s="832" t="s">
        <v>2864</v>
      </c>
      <c r="H150" s="832" t="s">
        <v>581</v>
      </c>
      <c r="I150" s="832" t="s">
        <v>2865</v>
      </c>
      <c r="J150" s="832" t="s">
        <v>2866</v>
      </c>
      <c r="K150" s="832" t="s">
        <v>2867</v>
      </c>
      <c r="L150" s="835">
        <v>0</v>
      </c>
      <c r="M150" s="835">
        <v>0</v>
      </c>
      <c r="N150" s="832">
        <v>2</v>
      </c>
      <c r="O150" s="836">
        <v>1.5</v>
      </c>
      <c r="P150" s="835"/>
      <c r="Q150" s="837"/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4</v>
      </c>
      <c r="B151" s="832" t="s">
        <v>2687</v>
      </c>
      <c r="C151" s="832" t="s">
        <v>2692</v>
      </c>
      <c r="D151" s="833" t="s">
        <v>5503</v>
      </c>
      <c r="E151" s="834" t="s">
        <v>2737</v>
      </c>
      <c r="F151" s="832" t="s">
        <v>2688</v>
      </c>
      <c r="G151" s="832" t="s">
        <v>2827</v>
      </c>
      <c r="H151" s="832" t="s">
        <v>581</v>
      </c>
      <c r="I151" s="832" t="s">
        <v>2828</v>
      </c>
      <c r="J151" s="832" t="s">
        <v>853</v>
      </c>
      <c r="K151" s="832" t="s">
        <v>2829</v>
      </c>
      <c r="L151" s="835">
        <v>0</v>
      </c>
      <c r="M151" s="835">
        <v>0</v>
      </c>
      <c r="N151" s="832">
        <v>1</v>
      </c>
      <c r="O151" s="836">
        <v>1</v>
      </c>
      <c r="P151" s="835">
        <v>0</v>
      </c>
      <c r="Q151" s="837"/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4</v>
      </c>
      <c r="B152" s="832" t="s">
        <v>2687</v>
      </c>
      <c r="C152" s="832" t="s">
        <v>2692</v>
      </c>
      <c r="D152" s="833" t="s">
        <v>5503</v>
      </c>
      <c r="E152" s="834" t="s">
        <v>2737</v>
      </c>
      <c r="F152" s="832" t="s">
        <v>2688</v>
      </c>
      <c r="G152" s="832" t="s">
        <v>2787</v>
      </c>
      <c r="H152" s="832" t="s">
        <v>581</v>
      </c>
      <c r="I152" s="832" t="s">
        <v>2788</v>
      </c>
      <c r="J152" s="832" t="s">
        <v>626</v>
      </c>
      <c r="K152" s="832" t="s">
        <v>2789</v>
      </c>
      <c r="L152" s="835">
        <v>0</v>
      </c>
      <c r="M152" s="835">
        <v>0</v>
      </c>
      <c r="N152" s="832">
        <v>1</v>
      </c>
      <c r="O152" s="836">
        <v>1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4</v>
      </c>
      <c r="B153" s="832" t="s">
        <v>2687</v>
      </c>
      <c r="C153" s="832" t="s">
        <v>2692</v>
      </c>
      <c r="D153" s="833" t="s">
        <v>5503</v>
      </c>
      <c r="E153" s="834" t="s">
        <v>2737</v>
      </c>
      <c r="F153" s="832" t="s">
        <v>2688</v>
      </c>
      <c r="G153" s="832" t="s">
        <v>2958</v>
      </c>
      <c r="H153" s="832" t="s">
        <v>628</v>
      </c>
      <c r="I153" s="832" t="s">
        <v>2464</v>
      </c>
      <c r="J153" s="832" t="s">
        <v>2465</v>
      </c>
      <c r="K153" s="832" t="s">
        <v>2466</v>
      </c>
      <c r="L153" s="835">
        <v>58.77</v>
      </c>
      <c r="M153" s="835">
        <v>58.77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4</v>
      </c>
      <c r="B154" s="832" t="s">
        <v>2687</v>
      </c>
      <c r="C154" s="832" t="s">
        <v>2692</v>
      </c>
      <c r="D154" s="833" t="s">
        <v>5503</v>
      </c>
      <c r="E154" s="834" t="s">
        <v>2737</v>
      </c>
      <c r="F154" s="832" t="s">
        <v>2688</v>
      </c>
      <c r="G154" s="832" t="s">
        <v>2844</v>
      </c>
      <c r="H154" s="832" t="s">
        <v>581</v>
      </c>
      <c r="I154" s="832" t="s">
        <v>2845</v>
      </c>
      <c r="J154" s="832" t="s">
        <v>711</v>
      </c>
      <c r="K154" s="832" t="s">
        <v>2846</v>
      </c>
      <c r="L154" s="835">
        <v>53.57</v>
      </c>
      <c r="M154" s="835">
        <v>53.57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4</v>
      </c>
      <c r="B155" s="832" t="s">
        <v>2687</v>
      </c>
      <c r="C155" s="832" t="s">
        <v>2692</v>
      </c>
      <c r="D155" s="833" t="s">
        <v>5503</v>
      </c>
      <c r="E155" s="834" t="s">
        <v>2737</v>
      </c>
      <c r="F155" s="832" t="s">
        <v>2688</v>
      </c>
      <c r="G155" s="832" t="s">
        <v>2959</v>
      </c>
      <c r="H155" s="832" t="s">
        <v>628</v>
      </c>
      <c r="I155" s="832" t="s">
        <v>2076</v>
      </c>
      <c r="J155" s="832" t="s">
        <v>2077</v>
      </c>
      <c r="K155" s="832" t="s">
        <v>2078</v>
      </c>
      <c r="L155" s="835">
        <v>10.65</v>
      </c>
      <c r="M155" s="835">
        <v>10.65</v>
      </c>
      <c r="N155" s="832">
        <v>1</v>
      </c>
      <c r="O155" s="836">
        <v>1</v>
      </c>
      <c r="P155" s="835">
        <v>10.65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4</v>
      </c>
      <c r="B156" s="832" t="s">
        <v>2687</v>
      </c>
      <c r="C156" s="832" t="s">
        <v>2692</v>
      </c>
      <c r="D156" s="833" t="s">
        <v>5503</v>
      </c>
      <c r="E156" s="834" t="s">
        <v>2737</v>
      </c>
      <c r="F156" s="832" t="s">
        <v>2688</v>
      </c>
      <c r="G156" s="832" t="s">
        <v>2775</v>
      </c>
      <c r="H156" s="832" t="s">
        <v>628</v>
      </c>
      <c r="I156" s="832" t="s">
        <v>2036</v>
      </c>
      <c r="J156" s="832" t="s">
        <v>785</v>
      </c>
      <c r="K156" s="832" t="s">
        <v>2037</v>
      </c>
      <c r="L156" s="835">
        <v>368.16</v>
      </c>
      <c r="M156" s="835">
        <v>736.32</v>
      </c>
      <c r="N156" s="832">
        <v>2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4</v>
      </c>
      <c r="B157" s="832" t="s">
        <v>2687</v>
      </c>
      <c r="C157" s="832" t="s">
        <v>2692</v>
      </c>
      <c r="D157" s="833" t="s">
        <v>5503</v>
      </c>
      <c r="E157" s="834" t="s">
        <v>2737</v>
      </c>
      <c r="F157" s="832" t="s">
        <v>2688</v>
      </c>
      <c r="G157" s="832" t="s">
        <v>2777</v>
      </c>
      <c r="H157" s="832" t="s">
        <v>581</v>
      </c>
      <c r="I157" s="832" t="s">
        <v>2960</v>
      </c>
      <c r="J157" s="832" t="s">
        <v>2961</v>
      </c>
      <c r="K157" s="832" t="s">
        <v>2962</v>
      </c>
      <c r="L157" s="835">
        <v>0</v>
      </c>
      <c r="M157" s="835">
        <v>0</v>
      </c>
      <c r="N157" s="832">
        <v>1</v>
      </c>
      <c r="O157" s="836">
        <v>0.5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4</v>
      </c>
      <c r="B158" s="832" t="s">
        <v>2687</v>
      </c>
      <c r="C158" s="832" t="s">
        <v>2692</v>
      </c>
      <c r="D158" s="833" t="s">
        <v>5503</v>
      </c>
      <c r="E158" s="834" t="s">
        <v>2737</v>
      </c>
      <c r="F158" s="832" t="s">
        <v>2688</v>
      </c>
      <c r="G158" s="832" t="s">
        <v>2780</v>
      </c>
      <c r="H158" s="832" t="s">
        <v>581</v>
      </c>
      <c r="I158" s="832" t="s">
        <v>2963</v>
      </c>
      <c r="J158" s="832" t="s">
        <v>634</v>
      </c>
      <c r="K158" s="832" t="s">
        <v>2798</v>
      </c>
      <c r="L158" s="835">
        <v>52.61</v>
      </c>
      <c r="M158" s="835">
        <v>52.61</v>
      </c>
      <c r="N158" s="832">
        <v>1</v>
      </c>
      <c r="O158" s="836">
        <v>1</v>
      </c>
      <c r="P158" s="835">
        <v>52.61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4</v>
      </c>
      <c r="B159" s="832" t="s">
        <v>2687</v>
      </c>
      <c r="C159" s="832" t="s">
        <v>2692</v>
      </c>
      <c r="D159" s="833" t="s">
        <v>5503</v>
      </c>
      <c r="E159" s="834" t="s">
        <v>2737</v>
      </c>
      <c r="F159" s="832" t="s">
        <v>2688</v>
      </c>
      <c r="G159" s="832" t="s">
        <v>2761</v>
      </c>
      <c r="H159" s="832" t="s">
        <v>581</v>
      </c>
      <c r="I159" s="832" t="s">
        <v>2762</v>
      </c>
      <c r="J159" s="832" t="s">
        <v>1213</v>
      </c>
      <c r="K159" s="832" t="s">
        <v>2763</v>
      </c>
      <c r="L159" s="835">
        <v>0</v>
      </c>
      <c r="M159" s="835">
        <v>0</v>
      </c>
      <c r="N159" s="832">
        <v>12</v>
      </c>
      <c r="O159" s="836">
        <v>5.5</v>
      </c>
      <c r="P159" s="835">
        <v>0</v>
      </c>
      <c r="Q159" s="837"/>
      <c r="R159" s="832">
        <v>8</v>
      </c>
      <c r="S159" s="837">
        <v>0.66666666666666663</v>
      </c>
      <c r="T159" s="836">
        <v>3.5</v>
      </c>
      <c r="U159" s="838">
        <v>0.63636363636363635</v>
      </c>
    </row>
    <row r="160" spans="1:21" ht="14.4" customHeight="1" x14ac:dyDescent="0.3">
      <c r="A160" s="831">
        <v>4</v>
      </c>
      <c r="B160" s="832" t="s">
        <v>2687</v>
      </c>
      <c r="C160" s="832" t="s">
        <v>2692</v>
      </c>
      <c r="D160" s="833" t="s">
        <v>5503</v>
      </c>
      <c r="E160" s="834" t="s">
        <v>2737</v>
      </c>
      <c r="F160" s="832" t="s">
        <v>2688</v>
      </c>
      <c r="G160" s="832" t="s">
        <v>2764</v>
      </c>
      <c r="H160" s="832" t="s">
        <v>628</v>
      </c>
      <c r="I160" s="832" t="s">
        <v>2247</v>
      </c>
      <c r="J160" s="832" t="s">
        <v>2248</v>
      </c>
      <c r="K160" s="832" t="s">
        <v>2249</v>
      </c>
      <c r="L160" s="835">
        <v>0</v>
      </c>
      <c r="M160" s="835">
        <v>0</v>
      </c>
      <c r="N160" s="832">
        <v>2</v>
      </c>
      <c r="O160" s="836">
        <v>1.5</v>
      </c>
      <c r="P160" s="835">
        <v>0</v>
      </c>
      <c r="Q160" s="837"/>
      <c r="R160" s="832">
        <v>2</v>
      </c>
      <c r="S160" s="837">
        <v>1</v>
      </c>
      <c r="T160" s="836">
        <v>1.5</v>
      </c>
      <c r="U160" s="838">
        <v>1</v>
      </c>
    </row>
    <row r="161" spans="1:21" ht="14.4" customHeight="1" x14ac:dyDescent="0.3">
      <c r="A161" s="831">
        <v>4</v>
      </c>
      <c r="B161" s="832" t="s">
        <v>2687</v>
      </c>
      <c r="C161" s="832" t="s">
        <v>2692</v>
      </c>
      <c r="D161" s="833" t="s">
        <v>5503</v>
      </c>
      <c r="E161" s="834" t="s">
        <v>2737</v>
      </c>
      <c r="F161" s="832" t="s">
        <v>2688</v>
      </c>
      <c r="G161" s="832" t="s">
        <v>2757</v>
      </c>
      <c r="H161" s="832" t="s">
        <v>581</v>
      </c>
      <c r="I161" s="832" t="s">
        <v>2758</v>
      </c>
      <c r="J161" s="832" t="s">
        <v>1096</v>
      </c>
      <c r="K161" s="832" t="s">
        <v>2759</v>
      </c>
      <c r="L161" s="835">
        <v>42.54</v>
      </c>
      <c r="M161" s="835">
        <v>85.08</v>
      </c>
      <c r="N161" s="832">
        <v>2</v>
      </c>
      <c r="O161" s="836">
        <v>2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4</v>
      </c>
      <c r="B162" s="832" t="s">
        <v>2687</v>
      </c>
      <c r="C162" s="832" t="s">
        <v>2692</v>
      </c>
      <c r="D162" s="833" t="s">
        <v>5503</v>
      </c>
      <c r="E162" s="834" t="s">
        <v>2737</v>
      </c>
      <c r="F162" s="832" t="s">
        <v>2688</v>
      </c>
      <c r="G162" s="832" t="s">
        <v>2757</v>
      </c>
      <c r="H162" s="832" t="s">
        <v>581</v>
      </c>
      <c r="I162" s="832" t="s">
        <v>2900</v>
      </c>
      <c r="J162" s="832" t="s">
        <v>1096</v>
      </c>
      <c r="K162" s="832" t="s">
        <v>2901</v>
      </c>
      <c r="L162" s="835">
        <v>59.56</v>
      </c>
      <c r="M162" s="835">
        <v>59.56</v>
      </c>
      <c r="N162" s="832">
        <v>1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4</v>
      </c>
      <c r="B163" s="832" t="s">
        <v>2687</v>
      </c>
      <c r="C163" s="832" t="s">
        <v>2692</v>
      </c>
      <c r="D163" s="833" t="s">
        <v>5503</v>
      </c>
      <c r="E163" s="834" t="s">
        <v>2737</v>
      </c>
      <c r="F163" s="832" t="s">
        <v>2688</v>
      </c>
      <c r="G163" s="832" t="s">
        <v>2964</v>
      </c>
      <c r="H163" s="832" t="s">
        <v>581</v>
      </c>
      <c r="I163" s="832" t="s">
        <v>2965</v>
      </c>
      <c r="J163" s="832" t="s">
        <v>2370</v>
      </c>
      <c r="K163" s="832" t="s">
        <v>2966</v>
      </c>
      <c r="L163" s="835">
        <v>150.13999999999999</v>
      </c>
      <c r="M163" s="835">
        <v>150.13999999999999</v>
      </c>
      <c r="N163" s="832">
        <v>1</v>
      </c>
      <c r="O163" s="836">
        <v>1</v>
      </c>
      <c r="P163" s="835">
        <v>150.13999999999999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4</v>
      </c>
      <c r="B164" s="832" t="s">
        <v>2687</v>
      </c>
      <c r="C164" s="832" t="s">
        <v>2692</v>
      </c>
      <c r="D164" s="833" t="s">
        <v>5503</v>
      </c>
      <c r="E164" s="834" t="s">
        <v>2737</v>
      </c>
      <c r="F164" s="832" t="s">
        <v>2689</v>
      </c>
      <c r="G164" s="832" t="s">
        <v>2768</v>
      </c>
      <c r="H164" s="832" t="s">
        <v>581</v>
      </c>
      <c r="I164" s="832" t="s">
        <v>2881</v>
      </c>
      <c r="J164" s="832" t="s">
        <v>2770</v>
      </c>
      <c r="K164" s="832"/>
      <c r="L164" s="835">
        <v>0</v>
      </c>
      <c r="M164" s="835">
        <v>0</v>
      </c>
      <c r="N164" s="832">
        <v>2</v>
      </c>
      <c r="O164" s="836">
        <v>2</v>
      </c>
      <c r="P164" s="835">
        <v>0</v>
      </c>
      <c r="Q164" s="837"/>
      <c r="R164" s="832">
        <v>2</v>
      </c>
      <c r="S164" s="837">
        <v>1</v>
      </c>
      <c r="T164" s="836">
        <v>2</v>
      </c>
      <c r="U164" s="838">
        <v>1</v>
      </c>
    </row>
    <row r="165" spans="1:21" ht="14.4" customHeight="1" x14ac:dyDescent="0.3">
      <c r="A165" s="831">
        <v>4</v>
      </c>
      <c r="B165" s="832" t="s">
        <v>2687</v>
      </c>
      <c r="C165" s="832" t="s">
        <v>2692</v>
      </c>
      <c r="D165" s="833" t="s">
        <v>5503</v>
      </c>
      <c r="E165" s="834" t="s">
        <v>2737</v>
      </c>
      <c r="F165" s="832" t="s">
        <v>2689</v>
      </c>
      <c r="G165" s="832" t="s">
        <v>2768</v>
      </c>
      <c r="H165" s="832" t="s">
        <v>581</v>
      </c>
      <c r="I165" s="832" t="s">
        <v>2769</v>
      </c>
      <c r="J165" s="832" t="s">
        <v>2770</v>
      </c>
      <c r="K165" s="832"/>
      <c r="L165" s="835">
        <v>0</v>
      </c>
      <c r="M165" s="835">
        <v>0</v>
      </c>
      <c r="N165" s="832">
        <v>15</v>
      </c>
      <c r="O165" s="836">
        <v>15</v>
      </c>
      <c r="P165" s="835">
        <v>0</v>
      </c>
      <c r="Q165" s="837"/>
      <c r="R165" s="832">
        <v>13</v>
      </c>
      <c r="S165" s="837">
        <v>0.8666666666666667</v>
      </c>
      <c r="T165" s="836">
        <v>13</v>
      </c>
      <c r="U165" s="838">
        <v>0.8666666666666667</v>
      </c>
    </row>
    <row r="166" spans="1:21" ht="14.4" customHeight="1" x14ac:dyDescent="0.3">
      <c r="A166" s="831">
        <v>4</v>
      </c>
      <c r="B166" s="832" t="s">
        <v>2687</v>
      </c>
      <c r="C166" s="832" t="s">
        <v>2692</v>
      </c>
      <c r="D166" s="833" t="s">
        <v>5503</v>
      </c>
      <c r="E166" s="834" t="s">
        <v>2737</v>
      </c>
      <c r="F166" s="832" t="s">
        <v>2690</v>
      </c>
      <c r="G166" s="832" t="s">
        <v>2967</v>
      </c>
      <c r="H166" s="832" t="s">
        <v>581</v>
      </c>
      <c r="I166" s="832" t="s">
        <v>2968</v>
      </c>
      <c r="J166" s="832" t="s">
        <v>2969</v>
      </c>
      <c r="K166" s="832" t="s">
        <v>2970</v>
      </c>
      <c r="L166" s="835">
        <v>498.24</v>
      </c>
      <c r="M166" s="835">
        <v>498.24</v>
      </c>
      <c r="N166" s="832">
        <v>1</v>
      </c>
      <c r="O166" s="836">
        <v>1</v>
      </c>
      <c r="P166" s="835">
        <v>498.24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4</v>
      </c>
      <c r="B167" s="832" t="s">
        <v>2687</v>
      </c>
      <c r="C167" s="832" t="s">
        <v>2692</v>
      </c>
      <c r="D167" s="833" t="s">
        <v>5503</v>
      </c>
      <c r="E167" s="834" t="s">
        <v>2738</v>
      </c>
      <c r="F167" s="832" t="s">
        <v>2688</v>
      </c>
      <c r="G167" s="832" t="s">
        <v>2760</v>
      </c>
      <c r="H167" s="832" t="s">
        <v>628</v>
      </c>
      <c r="I167" s="832" t="s">
        <v>2166</v>
      </c>
      <c r="J167" s="832" t="s">
        <v>1083</v>
      </c>
      <c r="K167" s="832" t="s">
        <v>2167</v>
      </c>
      <c r="L167" s="835">
        <v>154.36000000000001</v>
      </c>
      <c r="M167" s="835">
        <v>463.08000000000004</v>
      </c>
      <c r="N167" s="832">
        <v>3</v>
      </c>
      <c r="O167" s="836">
        <v>2.5</v>
      </c>
      <c r="P167" s="835">
        <v>154.36000000000001</v>
      </c>
      <c r="Q167" s="837">
        <v>0.33333333333333331</v>
      </c>
      <c r="R167" s="832">
        <v>1</v>
      </c>
      <c r="S167" s="837">
        <v>0.33333333333333331</v>
      </c>
      <c r="T167" s="836">
        <v>0.5</v>
      </c>
      <c r="U167" s="838">
        <v>0.2</v>
      </c>
    </row>
    <row r="168" spans="1:21" ht="14.4" customHeight="1" x14ac:dyDescent="0.3">
      <c r="A168" s="831">
        <v>4</v>
      </c>
      <c r="B168" s="832" t="s">
        <v>2687</v>
      </c>
      <c r="C168" s="832" t="s">
        <v>2692</v>
      </c>
      <c r="D168" s="833" t="s">
        <v>5503</v>
      </c>
      <c r="E168" s="834" t="s">
        <v>2738</v>
      </c>
      <c r="F168" s="832" t="s">
        <v>2688</v>
      </c>
      <c r="G168" s="832" t="s">
        <v>2760</v>
      </c>
      <c r="H168" s="832" t="s">
        <v>581</v>
      </c>
      <c r="I168" s="832" t="s">
        <v>2823</v>
      </c>
      <c r="J168" s="832" t="s">
        <v>1083</v>
      </c>
      <c r="K168" s="832" t="s">
        <v>2167</v>
      </c>
      <c r="L168" s="835">
        <v>154.36000000000001</v>
      </c>
      <c r="M168" s="835">
        <v>154.36000000000001</v>
      </c>
      <c r="N168" s="832">
        <v>1</v>
      </c>
      <c r="O168" s="836">
        <v>0.5</v>
      </c>
      <c r="P168" s="835">
        <v>154.36000000000001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4</v>
      </c>
      <c r="B169" s="832" t="s">
        <v>2687</v>
      </c>
      <c r="C169" s="832" t="s">
        <v>2692</v>
      </c>
      <c r="D169" s="833" t="s">
        <v>5503</v>
      </c>
      <c r="E169" s="834" t="s">
        <v>2738</v>
      </c>
      <c r="F169" s="832" t="s">
        <v>2688</v>
      </c>
      <c r="G169" s="832" t="s">
        <v>2760</v>
      </c>
      <c r="H169" s="832" t="s">
        <v>628</v>
      </c>
      <c r="I169" s="832" t="s">
        <v>2164</v>
      </c>
      <c r="J169" s="832" t="s">
        <v>1083</v>
      </c>
      <c r="K169" s="832" t="s">
        <v>2165</v>
      </c>
      <c r="L169" s="835">
        <v>225.06</v>
      </c>
      <c r="M169" s="835">
        <v>675.18000000000006</v>
      </c>
      <c r="N169" s="832">
        <v>3</v>
      </c>
      <c r="O169" s="836">
        <v>2.5</v>
      </c>
      <c r="P169" s="835">
        <v>225.06</v>
      </c>
      <c r="Q169" s="837">
        <v>0.33333333333333331</v>
      </c>
      <c r="R169" s="832">
        <v>1</v>
      </c>
      <c r="S169" s="837">
        <v>0.33333333333333331</v>
      </c>
      <c r="T169" s="836">
        <v>0.5</v>
      </c>
      <c r="U169" s="838">
        <v>0.2</v>
      </c>
    </row>
    <row r="170" spans="1:21" ht="14.4" customHeight="1" x14ac:dyDescent="0.3">
      <c r="A170" s="831">
        <v>4</v>
      </c>
      <c r="B170" s="832" t="s">
        <v>2687</v>
      </c>
      <c r="C170" s="832" t="s">
        <v>2692</v>
      </c>
      <c r="D170" s="833" t="s">
        <v>5503</v>
      </c>
      <c r="E170" s="834" t="s">
        <v>2738</v>
      </c>
      <c r="F170" s="832" t="s">
        <v>2688</v>
      </c>
      <c r="G170" s="832" t="s">
        <v>2852</v>
      </c>
      <c r="H170" s="832" t="s">
        <v>581</v>
      </c>
      <c r="I170" s="832" t="s">
        <v>2971</v>
      </c>
      <c r="J170" s="832" t="s">
        <v>879</v>
      </c>
      <c r="K170" s="832" t="s">
        <v>2854</v>
      </c>
      <c r="L170" s="835">
        <v>0</v>
      </c>
      <c r="M170" s="835">
        <v>0</v>
      </c>
      <c r="N170" s="832">
        <v>1</v>
      </c>
      <c r="O170" s="836">
        <v>0.5</v>
      </c>
      <c r="P170" s="835">
        <v>0</v>
      </c>
      <c r="Q170" s="837"/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4</v>
      </c>
      <c r="B171" s="832" t="s">
        <v>2687</v>
      </c>
      <c r="C171" s="832" t="s">
        <v>2692</v>
      </c>
      <c r="D171" s="833" t="s">
        <v>5503</v>
      </c>
      <c r="E171" s="834" t="s">
        <v>2738</v>
      </c>
      <c r="F171" s="832" t="s">
        <v>2688</v>
      </c>
      <c r="G171" s="832" t="s">
        <v>2827</v>
      </c>
      <c r="H171" s="832" t="s">
        <v>581</v>
      </c>
      <c r="I171" s="832" t="s">
        <v>2918</v>
      </c>
      <c r="J171" s="832" t="s">
        <v>853</v>
      </c>
      <c r="K171" s="832" t="s">
        <v>2919</v>
      </c>
      <c r="L171" s="835">
        <v>75.05</v>
      </c>
      <c r="M171" s="835">
        <v>150.1</v>
      </c>
      <c r="N171" s="832">
        <v>2</v>
      </c>
      <c r="O171" s="836">
        <v>1.5</v>
      </c>
      <c r="P171" s="835">
        <v>150.1</v>
      </c>
      <c r="Q171" s="837">
        <v>1</v>
      </c>
      <c r="R171" s="832">
        <v>2</v>
      </c>
      <c r="S171" s="837">
        <v>1</v>
      </c>
      <c r="T171" s="836">
        <v>1.5</v>
      </c>
      <c r="U171" s="838">
        <v>1</v>
      </c>
    </row>
    <row r="172" spans="1:21" ht="14.4" customHeight="1" x14ac:dyDescent="0.3">
      <c r="A172" s="831">
        <v>4</v>
      </c>
      <c r="B172" s="832" t="s">
        <v>2687</v>
      </c>
      <c r="C172" s="832" t="s">
        <v>2692</v>
      </c>
      <c r="D172" s="833" t="s">
        <v>5503</v>
      </c>
      <c r="E172" s="834" t="s">
        <v>2738</v>
      </c>
      <c r="F172" s="832" t="s">
        <v>2688</v>
      </c>
      <c r="G172" s="832" t="s">
        <v>2834</v>
      </c>
      <c r="H172" s="832" t="s">
        <v>581</v>
      </c>
      <c r="I172" s="832" t="s">
        <v>2835</v>
      </c>
      <c r="J172" s="832" t="s">
        <v>999</v>
      </c>
      <c r="K172" s="832" t="s">
        <v>2836</v>
      </c>
      <c r="L172" s="835">
        <v>760.22</v>
      </c>
      <c r="M172" s="835">
        <v>2280.66</v>
      </c>
      <c r="N172" s="832">
        <v>3</v>
      </c>
      <c r="O172" s="836">
        <v>2.5</v>
      </c>
      <c r="P172" s="835">
        <v>760.22</v>
      </c>
      <c r="Q172" s="837">
        <v>0.33333333333333337</v>
      </c>
      <c r="R172" s="832">
        <v>1</v>
      </c>
      <c r="S172" s="837">
        <v>0.33333333333333331</v>
      </c>
      <c r="T172" s="836">
        <v>1</v>
      </c>
      <c r="U172" s="838">
        <v>0.4</v>
      </c>
    </row>
    <row r="173" spans="1:21" ht="14.4" customHeight="1" x14ac:dyDescent="0.3">
      <c r="A173" s="831">
        <v>4</v>
      </c>
      <c r="B173" s="832" t="s">
        <v>2687</v>
      </c>
      <c r="C173" s="832" t="s">
        <v>2692</v>
      </c>
      <c r="D173" s="833" t="s">
        <v>5503</v>
      </c>
      <c r="E173" s="834" t="s">
        <v>2738</v>
      </c>
      <c r="F173" s="832" t="s">
        <v>2688</v>
      </c>
      <c r="G173" s="832" t="s">
        <v>2972</v>
      </c>
      <c r="H173" s="832" t="s">
        <v>581</v>
      </c>
      <c r="I173" s="832" t="s">
        <v>2973</v>
      </c>
      <c r="J173" s="832" t="s">
        <v>737</v>
      </c>
      <c r="K173" s="832" t="s">
        <v>2974</v>
      </c>
      <c r="L173" s="835">
        <v>140.72</v>
      </c>
      <c r="M173" s="835">
        <v>140.72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4</v>
      </c>
      <c r="B174" s="832" t="s">
        <v>2687</v>
      </c>
      <c r="C174" s="832" t="s">
        <v>2692</v>
      </c>
      <c r="D174" s="833" t="s">
        <v>5503</v>
      </c>
      <c r="E174" s="834" t="s">
        <v>2738</v>
      </c>
      <c r="F174" s="832" t="s">
        <v>2688</v>
      </c>
      <c r="G174" s="832" t="s">
        <v>2844</v>
      </c>
      <c r="H174" s="832" t="s">
        <v>581</v>
      </c>
      <c r="I174" s="832" t="s">
        <v>2845</v>
      </c>
      <c r="J174" s="832" t="s">
        <v>711</v>
      </c>
      <c r="K174" s="832" t="s">
        <v>2846</v>
      </c>
      <c r="L174" s="835">
        <v>53.57</v>
      </c>
      <c r="M174" s="835">
        <v>214.28</v>
      </c>
      <c r="N174" s="832">
        <v>4</v>
      </c>
      <c r="O174" s="836">
        <v>1.5</v>
      </c>
      <c r="P174" s="835">
        <v>160.71</v>
      </c>
      <c r="Q174" s="837">
        <v>0.75</v>
      </c>
      <c r="R174" s="832">
        <v>3</v>
      </c>
      <c r="S174" s="837">
        <v>0.75</v>
      </c>
      <c r="T174" s="836">
        <v>1</v>
      </c>
      <c r="U174" s="838">
        <v>0.66666666666666663</v>
      </c>
    </row>
    <row r="175" spans="1:21" ht="14.4" customHeight="1" x14ac:dyDescent="0.3">
      <c r="A175" s="831">
        <v>4</v>
      </c>
      <c r="B175" s="832" t="s">
        <v>2687</v>
      </c>
      <c r="C175" s="832" t="s">
        <v>2692</v>
      </c>
      <c r="D175" s="833" t="s">
        <v>5503</v>
      </c>
      <c r="E175" s="834" t="s">
        <v>2738</v>
      </c>
      <c r="F175" s="832" t="s">
        <v>2688</v>
      </c>
      <c r="G175" s="832" t="s">
        <v>2959</v>
      </c>
      <c r="H175" s="832" t="s">
        <v>628</v>
      </c>
      <c r="I175" s="832" t="s">
        <v>2079</v>
      </c>
      <c r="J175" s="832" t="s">
        <v>2077</v>
      </c>
      <c r="K175" s="832" t="s">
        <v>2080</v>
      </c>
      <c r="L175" s="835">
        <v>17.559999999999999</v>
      </c>
      <c r="M175" s="835">
        <v>17.559999999999999</v>
      </c>
      <c r="N175" s="832">
        <v>1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4</v>
      </c>
      <c r="B176" s="832" t="s">
        <v>2687</v>
      </c>
      <c r="C176" s="832" t="s">
        <v>2692</v>
      </c>
      <c r="D176" s="833" t="s">
        <v>5503</v>
      </c>
      <c r="E176" s="834" t="s">
        <v>2738</v>
      </c>
      <c r="F176" s="832" t="s">
        <v>2688</v>
      </c>
      <c r="G176" s="832" t="s">
        <v>2772</v>
      </c>
      <c r="H176" s="832" t="s">
        <v>581</v>
      </c>
      <c r="I176" s="832" t="s">
        <v>2891</v>
      </c>
      <c r="J176" s="832" t="s">
        <v>1315</v>
      </c>
      <c r="K176" s="832" t="s">
        <v>2774</v>
      </c>
      <c r="L176" s="835">
        <v>374.79</v>
      </c>
      <c r="M176" s="835">
        <v>3747.9</v>
      </c>
      <c r="N176" s="832">
        <v>10</v>
      </c>
      <c r="O176" s="836">
        <v>2.5</v>
      </c>
      <c r="P176" s="835">
        <v>3747.9</v>
      </c>
      <c r="Q176" s="837">
        <v>1</v>
      </c>
      <c r="R176" s="832">
        <v>10</v>
      </c>
      <c r="S176" s="837">
        <v>1</v>
      </c>
      <c r="T176" s="836">
        <v>2.5</v>
      </c>
      <c r="U176" s="838">
        <v>1</v>
      </c>
    </row>
    <row r="177" spans="1:21" ht="14.4" customHeight="1" x14ac:dyDescent="0.3">
      <c r="A177" s="831">
        <v>4</v>
      </c>
      <c r="B177" s="832" t="s">
        <v>2687</v>
      </c>
      <c r="C177" s="832" t="s">
        <v>2692</v>
      </c>
      <c r="D177" s="833" t="s">
        <v>5503</v>
      </c>
      <c r="E177" s="834" t="s">
        <v>2738</v>
      </c>
      <c r="F177" s="832" t="s">
        <v>2688</v>
      </c>
      <c r="G177" s="832" t="s">
        <v>2772</v>
      </c>
      <c r="H177" s="832" t="s">
        <v>581</v>
      </c>
      <c r="I177" s="832" t="s">
        <v>2773</v>
      </c>
      <c r="J177" s="832" t="s">
        <v>1315</v>
      </c>
      <c r="K177" s="832" t="s">
        <v>2774</v>
      </c>
      <c r="L177" s="835">
        <v>374.79</v>
      </c>
      <c r="M177" s="835">
        <v>5621.85</v>
      </c>
      <c r="N177" s="832">
        <v>15</v>
      </c>
      <c r="O177" s="836">
        <v>3.5</v>
      </c>
      <c r="P177" s="835">
        <v>4122.6900000000005</v>
      </c>
      <c r="Q177" s="837">
        <v>0.73333333333333339</v>
      </c>
      <c r="R177" s="832">
        <v>11</v>
      </c>
      <c r="S177" s="837">
        <v>0.73333333333333328</v>
      </c>
      <c r="T177" s="836">
        <v>2.5</v>
      </c>
      <c r="U177" s="838">
        <v>0.7142857142857143</v>
      </c>
    </row>
    <row r="178" spans="1:21" ht="14.4" customHeight="1" x14ac:dyDescent="0.3">
      <c r="A178" s="831">
        <v>4</v>
      </c>
      <c r="B178" s="832" t="s">
        <v>2687</v>
      </c>
      <c r="C178" s="832" t="s">
        <v>2692</v>
      </c>
      <c r="D178" s="833" t="s">
        <v>5503</v>
      </c>
      <c r="E178" s="834" t="s">
        <v>2738</v>
      </c>
      <c r="F178" s="832" t="s">
        <v>2688</v>
      </c>
      <c r="G178" s="832" t="s">
        <v>2775</v>
      </c>
      <c r="H178" s="832" t="s">
        <v>628</v>
      </c>
      <c r="I178" s="832" t="s">
        <v>2042</v>
      </c>
      <c r="J178" s="832" t="s">
        <v>789</v>
      </c>
      <c r="K178" s="832" t="s">
        <v>2975</v>
      </c>
      <c r="L178" s="835">
        <v>1847.49</v>
      </c>
      <c r="M178" s="835">
        <v>1847.49</v>
      </c>
      <c r="N178" s="832">
        <v>1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4</v>
      </c>
      <c r="B179" s="832" t="s">
        <v>2687</v>
      </c>
      <c r="C179" s="832" t="s">
        <v>2692</v>
      </c>
      <c r="D179" s="833" t="s">
        <v>5503</v>
      </c>
      <c r="E179" s="834" t="s">
        <v>2738</v>
      </c>
      <c r="F179" s="832" t="s">
        <v>2688</v>
      </c>
      <c r="G179" s="832" t="s">
        <v>2777</v>
      </c>
      <c r="H179" s="832" t="s">
        <v>581</v>
      </c>
      <c r="I179" s="832" t="s">
        <v>2976</v>
      </c>
      <c r="J179" s="832" t="s">
        <v>810</v>
      </c>
      <c r="K179" s="832" t="s">
        <v>2779</v>
      </c>
      <c r="L179" s="835">
        <v>93.71</v>
      </c>
      <c r="M179" s="835">
        <v>93.71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4</v>
      </c>
      <c r="B180" s="832" t="s">
        <v>2687</v>
      </c>
      <c r="C180" s="832" t="s">
        <v>2692</v>
      </c>
      <c r="D180" s="833" t="s">
        <v>5503</v>
      </c>
      <c r="E180" s="834" t="s">
        <v>2738</v>
      </c>
      <c r="F180" s="832" t="s">
        <v>2688</v>
      </c>
      <c r="G180" s="832" t="s">
        <v>2777</v>
      </c>
      <c r="H180" s="832" t="s">
        <v>581</v>
      </c>
      <c r="I180" s="832" t="s">
        <v>2778</v>
      </c>
      <c r="J180" s="832" t="s">
        <v>810</v>
      </c>
      <c r="K180" s="832" t="s">
        <v>2779</v>
      </c>
      <c r="L180" s="835">
        <v>57.64</v>
      </c>
      <c r="M180" s="835">
        <v>57.64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4</v>
      </c>
      <c r="B181" s="832" t="s">
        <v>2687</v>
      </c>
      <c r="C181" s="832" t="s">
        <v>2692</v>
      </c>
      <c r="D181" s="833" t="s">
        <v>5503</v>
      </c>
      <c r="E181" s="834" t="s">
        <v>2738</v>
      </c>
      <c r="F181" s="832" t="s">
        <v>2688</v>
      </c>
      <c r="G181" s="832" t="s">
        <v>2777</v>
      </c>
      <c r="H181" s="832" t="s">
        <v>581</v>
      </c>
      <c r="I181" s="832" t="s">
        <v>2778</v>
      </c>
      <c r="J181" s="832" t="s">
        <v>810</v>
      </c>
      <c r="K181" s="832" t="s">
        <v>2779</v>
      </c>
      <c r="L181" s="835">
        <v>32.25</v>
      </c>
      <c r="M181" s="835">
        <v>96.75</v>
      </c>
      <c r="N181" s="832">
        <v>3</v>
      </c>
      <c r="O181" s="836">
        <v>1.5</v>
      </c>
      <c r="P181" s="835">
        <v>64.5</v>
      </c>
      <c r="Q181" s="837">
        <v>0.66666666666666663</v>
      </c>
      <c r="R181" s="832">
        <v>2</v>
      </c>
      <c r="S181" s="837">
        <v>0.66666666666666663</v>
      </c>
      <c r="T181" s="836">
        <v>1</v>
      </c>
      <c r="U181" s="838">
        <v>0.66666666666666663</v>
      </c>
    </row>
    <row r="182" spans="1:21" ht="14.4" customHeight="1" x14ac:dyDescent="0.3">
      <c r="A182" s="831">
        <v>4</v>
      </c>
      <c r="B182" s="832" t="s">
        <v>2687</v>
      </c>
      <c r="C182" s="832" t="s">
        <v>2692</v>
      </c>
      <c r="D182" s="833" t="s">
        <v>5503</v>
      </c>
      <c r="E182" s="834" t="s">
        <v>2738</v>
      </c>
      <c r="F182" s="832" t="s">
        <v>2688</v>
      </c>
      <c r="G182" s="832" t="s">
        <v>2777</v>
      </c>
      <c r="H182" s="832" t="s">
        <v>581</v>
      </c>
      <c r="I182" s="832" t="s">
        <v>2847</v>
      </c>
      <c r="J182" s="832" t="s">
        <v>810</v>
      </c>
      <c r="K182" s="832" t="s">
        <v>2848</v>
      </c>
      <c r="L182" s="835">
        <v>185.26</v>
      </c>
      <c r="M182" s="835">
        <v>185.26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4</v>
      </c>
      <c r="B183" s="832" t="s">
        <v>2687</v>
      </c>
      <c r="C183" s="832" t="s">
        <v>2692</v>
      </c>
      <c r="D183" s="833" t="s">
        <v>5503</v>
      </c>
      <c r="E183" s="834" t="s">
        <v>2738</v>
      </c>
      <c r="F183" s="832" t="s">
        <v>2688</v>
      </c>
      <c r="G183" s="832" t="s">
        <v>2777</v>
      </c>
      <c r="H183" s="832" t="s">
        <v>581</v>
      </c>
      <c r="I183" s="832" t="s">
        <v>2847</v>
      </c>
      <c r="J183" s="832" t="s">
        <v>810</v>
      </c>
      <c r="K183" s="832" t="s">
        <v>2848</v>
      </c>
      <c r="L183" s="835">
        <v>103.67</v>
      </c>
      <c r="M183" s="835">
        <v>414.68</v>
      </c>
      <c r="N183" s="832">
        <v>4</v>
      </c>
      <c r="O183" s="836">
        <v>2</v>
      </c>
      <c r="P183" s="835">
        <v>414.68</v>
      </c>
      <c r="Q183" s="837">
        <v>1</v>
      </c>
      <c r="R183" s="832">
        <v>4</v>
      </c>
      <c r="S183" s="837">
        <v>1</v>
      </c>
      <c r="T183" s="836">
        <v>2</v>
      </c>
      <c r="U183" s="838">
        <v>1</v>
      </c>
    </row>
    <row r="184" spans="1:21" ht="14.4" customHeight="1" x14ac:dyDescent="0.3">
      <c r="A184" s="831">
        <v>4</v>
      </c>
      <c r="B184" s="832" t="s">
        <v>2687</v>
      </c>
      <c r="C184" s="832" t="s">
        <v>2692</v>
      </c>
      <c r="D184" s="833" t="s">
        <v>5503</v>
      </c>
      <c r="E184" s="834" t="s">
        <v>2738</v>
      </c>
      <c r="F184" s="832" t="s">
        <v>2688</v>
      </c>
      <c r="G184" s="832" t="s">
        <v>2977</v>
      </c>
      <c r="H184" s="832" t="s">
        <v>628</v>
      </c>
      <c r="I184" s="832" t="s">
        <v>2112</v>
      </c>
      <c r="J184" s="832" t="s">
        <v>929</v>
      </c>
      <c r="K184" s="832" t="s">
        <v>2093</v>
      </c>
      <c r="L184" s="835">
        <v>47.7</v>
      </c>
      <c r="M184" s="835">
        <v>47.7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4</v>
      </c>
      <c r="B185" s="832" t="s">
        <v>2687</v>
      </c>
      <c r="C185" s="832" t="s">
        <v>2692</v>
      </c>
      <c r="D185" s="833" t="s">
        <v>5503</v>
      </c>
      <c r="E185" s="834" t="s">
        <v>2738</v>
      </c>
      <c r="F185" s="832" t="s">
        <v>2688</v>
      </c>
      <c r="G185" s="832" t="s">
        <v>2780</v>
      </c>
      <c r="H185" s="832" t="s">
        <v>581</v>
      </c>
      <c r="I185" s="832" t="s">
        <v>2797</v>
      </c>
      <c r="J185" s="832" t="s">
        <v>634</v>
      </c>
      <c r="K185" s="832" t="s">
        <v>2798</v>
      </c>
      <c r="L185" s="835">
        <v>108.44</v>
      </c>
      <c r="M185" s="835">
        <v>216.88</v>
      </c>
      <c r="N185" s="832">
        <v>2</v>
      </c>
      <c r="O185" s="836">
        <v>1.5</v>
      </c>
      <c r="P185" s="835">
        <v>216.88</v>
      </c>
      <c r="Q185" s="837">
        <v>1</v>
      </c>
      <c r="R185" s="832">
        <v>2</v>
      </c>
      <c r="S185" s="837">
        <v>1</v>
      </c>
      <c r="T185" s="836">
        <v>1.5</v>
      </c>
      <c r="U185" s="838">
        <v>1</v>
      </c>
    </row>
    <row r="186" spans="1:21" ht="14.4" customHeight="1" x14ac:dyDescent="0.3">
      <c r="A186" s="831">
        <v>4</v>
      </c>
      <c r="B186" s="832" t="s">
        <v>2687</v>
      </c>
      <c r="C186" s="832" t="s">
        <v>2692</v>
      </c>
      <c r="D186" s="833" t="s">
        <v>5503</v>
      </c>
      <c r="E186" s="834" t="s">
        <v>2738</v>
      </c>
      <c r="F186" s="832" t="s">
        <v>2688</v>
      </c>
      <c r="G186" s="832" t="s">
        <v>2761</v>
      </c>
      <c r="H186" s="832" t="s">
        <v>581</v>
      </c>
      <c r="I186" s="832" t="s">
        <v>2762</v>
      </c>
      <c r="J186" s="832" t="s">
        <v>1213</v>
      </c>
      <c r="K186" s="832" t="s">
        <v>2763</v>
      </c>
      <c r="L186" s="835">
        <v>0</v>
      </c>
      <c r="M186" s="835">
        <v>0</v>
      </c>
      <c r="N186" s="832">
        <v>1</v>
      </c>
      <c r="O186" s="836">
        <v>1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4</v>
      </c>
      <c r="B187" s="832" t="s">
        <v>2687</v>
      </c>
      <c r="C187" s="832" t="s">
        <v>2692</v>
      </c>
      <c r="D187" s="833" t="s">
        <v>5503</v>
      </c>
      <c r="E187" s="834" t="s">
        <v>2738</v>
      </c>
      <c r="F187" s="832" t="s">
        <v>2688</v>
      </c>
      <c r="G187" s="832" t="s">
        <v>2764</v>
      </c>
      <c r="H187" s="832" t="s">
        <v>628</v>
      </c>
      <c r="I187" s="832" t="s">
        <v>2247</v>
      </c>
      <c r="J187" s="832" t="s">
        <v>2248</v>
      </c>
      <c r="K187" s="832" t="s">
        <v>2249</v>
      </c>
      <c r="L187" s="835">
        <v>0</v>
      </c>
      <c r="M187" s="835">
        <v>0</v>
      </c>
      <c r="N187" s="832">
        <v>8</v>
      </c>
      <c r="O187" s="836">
        <v>5.5</v>
      </c>
      <c r="P187" s="835">
        <v>0</v>
      </c>
      <c r="Q187" s="837"/>
      <c r="R187" s="832">
        <v>7</v>
      </c>
      <c r="S187" s="837">
        <v>0.875</v>
      </c>
      <c r="T187" s="836">
        <v>4.5</v>
      </c>
      <c r="U187" s="838">
        <v>0.81818181818181823</v>
      </c>
    </row>
    <row r="188" spans="1:21" ht="14.4" customHeight="1" x14ac:dyDescent="0.3">
      <c r="A188" s="831">
        <v>4</v>
      </c>
      <c r="B188" s="832" t="s">
        <v>2687</v>
      </c>
      <c r="C188" s="832" t="s">
        <v>2692</v>
      </c>
      <c r="D188" s="833" t="s">
        <v>5503</v>
      </c>
      <c r="E188" s="834" t="s">
        <v>2738</v>
      </c>
      <c r="F188" s="832" t="s">
        <v>2688</v>
      </c>
      <c r="G188" s="832" t="s">
        <v>2978</v>
      </c>
      <c r="H188" s="832" t="s">
        <v>628</v>
      </c>
      <c r="I188" s="832" t="s">
        <v>2382</v>
      </c>
      <c r="J188" s="832" t="s">
        <v>1265</v>
      </c>
      <c r="K188" s="832" t="s">
        <v>2383</v>
      </c>
      <c r="L188" s="835">
        <v>100.1</v>
      </c>
      <c r="M188" s="835">
        <v>100.1</v>
      </c>
      <c r="N188" s="832">
        <v>1</v>
      </c>
      <c r="O188" s="836">
        <v>1</v>
      </c>
      <c r="P188" s="835">
        <v>100.1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4</v>
      </c>
      <c r="B189" s="832" t="s">
        <v>2687</v>
      </c>
      <c r="C189" s="832" t="s">
        <v>2692</v>
      </c>
      <c r="D189" s="833" t="s">
        <v>5503</v>
      </c>
      <c r="E189" s="834" t="s">
        <v>2738</v>
      </c>
      <c r="F189" s="832" t="s">
        <v>2688</v>
      </c>
      <c r="G189" s="832" t="s">
        <v>2979</v>
      </c>
      <c r="H189" s="832" t="s">
        <v>581</v>
      </c>
      <c r="I189" s="832" t="s">
        <v>2980</v>
      </c>
      <c r="J189" s="832" t="s">
        <v>978</v>
      </c>
      <c r="K189" s="832" t="s">
        <v>2981</v>
      </c>
      <c r="L189" s="835">
        <v>55.16</v>
      </c>
      <c r="M189" s="835">
        <v>110.32</v>
      </c>
      <c r="N189" s="832">
        <v>2</v>
      </c>
      <c r="O189" s="836">
        <v>0.5</v>
      </c>
      <c r="P189" s="835">
        <v>110.32</v>
      </c>
      <c r="Q189" s="837">
        <v>1</v>
      </c>
      <c r="R189" s="832">
        <v>2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4</v>
      </c>
      <c r="B190" s="832" t="s">
        <v>2687</v>
      </c>
      <c r="C190" s="832" t="s">
        <v>2692</v>
      </c>
      <c r="D190" s="833" t="s">
        <v>5503</v>
      </c>
      <c r="E190" s="834" t="s">
        <v>2738</v>
      </c>
      <c r="F190" s="832" t="s">
        <v>2688</v>
      </c>
      <c r="G190" s="832" t="s">
        <v>2982</v>
      </c>
      <c r="H190" s="832" t="s">
        <v>581</v>
      </c>
      <c r="I190" s="832" t="s">
        <v>2983</v>
      </c>
      <c r="J190" s="832" t="s">
        <v>1505</v>
      </c>
      <c r="K190" s="832" t="s">
        <v>2984</v>
      </c>
      <c r="L190" s="835">
        <v>61.97</v>
      </c>
      <c r="M190" s="835">
        <v>61.97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4</v>
      </c>
      <c r="B191" s="832" t="s">
        <v>2687</v>
      </c>
      <c r="C191" s="832" t="s">
        <v>2692</v>
      </c>
      <c r="D191" s="833" t="s">
        <v>5503</v>
      </c>
      <c r="E191" s="834" t="s">
        <v>2738</v>
      </c>
      <c r="F191" s="832" t="s">
        <v>2688</v>
      </c>
      <c r="G191" s="832" t="s">
        <v>2982</v>
      </c>
      <c r="H191" s="832" t="s">
        <v>581</v>
      </c>
      <c r="I191" s="832" t="s">
        <v>2985</v>
      </c>
      <c r="J191" s="832" t="s">
        <v>1505</v>
      </c>
      <c r="K191" s="832" t="s">
        <v>1506</v>
      </c>
      <c r="L191" s="835">
        <v>61.97</v>
      </c>
      <c r="M191" s="835">
        <v>61.97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4</v>
      </c>
      <c r="B192" s="832" t="s">
        <v>2687</v>
      </c>
      <c r="C192" s="832" t="s">
        <v>2692</v>
      </c>
      <c r="D192" s="833" t="s">
        <v>5503</v>
      </c>
      <c r="E192" s="834" t="s">
        <v>2738</v>
      </c>
      <c r="F192" s="832" t="s">
        <v>2688</v>
      </c>
      <c r="G192" s="832" t="s">
        <v>2986</v>
      </c>
      <c r="H192" s="832" t="s">
        <v>581</v>
      </c>
      <c r="I192" s="832" t="s">
        <v>2987</v>
      </c>
      <c r="J192" s="832" t="s">
        <v>2988</v>
      </c>
      <c r="K192" s="832" t="s">
        <v>2989</v>
      </c>
      <c r="L192" s="835">
        <v>77.13</v>
      </c>
      <c r="M192" s="835">
        <v>77.13</v>
      </c>
      <c r="N192" s="832">
        <v>1</v>
      </c>
      <c r="O192" s="836">
        <v>0.5</v>
      </c>
      <c r="P192" s="835">
        <v>77.13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4</v>
      </c>
      <c r="B193" s="832" t="s">
        <v>2687</v>
      </c>
      <c r="C193" s="832" t="s">
        <v>2692</v>
      </c>
      <c r="D193" s="833" t="s">
        <v>5503</v>
      </c>
      <c r="E193" s="834" t="s">
        <v>2738</v>
      </c>
      <c r="F193" s="832" t="s">
        <v>2688</v>
      </c>
      <c r="G193" s="832" t="s">
        <v>2990</v>
      </c>
      <c r="H193" s="832" t="s">
        <v>581</v>
      </c>
      <c r="I193" s="832" t="s">
        <v>2991</v>
      </c>
      <c r="J193" s="832" t="s">
        <v>1441</v>
      </c>
      <c r="K193" s="832" t="s">
        <v>2992</v>
      </c>
      <c r="L193" s="835">
        <v>28.9</v>
      </c>
      <c r="M193" s="835">
        <v>28.9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4</v>
      </c>
      <c r="B194" s="832" t="s">
        <v>2687</v>
      </c>
      <c r="C194" s="832" t="s">
        <v>2692</v>
      </c>
      <c r="D194" s="833" t="s">
        <v>5503</v>
      </c>
      <c r="E194" s="834" t="s">
        <v>2738</v>
      </c>
      <c r="F194" s="832" t="s">
        <v>2688</v>
      </c>
      <c r="G194" s="832" t="s">
        <v>2993</v>
      </c>
      <c r="H194" s="832" t="s">
        <v>581</v>
      </c>
      <c r="I194" s="832" t="s">
        <v>2994</v>
      </c>
      <c r="J194" s="832" t="s">
        <v>1232</v>
      </c>
      <c r="K194" s="832" t="s">
        <v>2995</v>
      </c>
      <c r="L194" s="835">
        <v>87.89</v>
      </c>
      <c r="M194" s="835">
        <v>87.89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4</v>
      </c>
      <c r="B195" s="832" t="s">
        <v>2687</v>
      </c>
      <c r="C195" s="832" t="s">
        <v>2692</v>
      </c>
      <c r="D195" s="833" t="s">
        <v>5503</v>
      </c>
      <c r="E195" s="834" t="s">
        <v>2738</v>
      </c>
      <c r="F195" s="832" t="s">
        <v>2688</v>
      </c>
      <c r="G195" s="832" t="s">
        <v>2996</v>
      </c>
      <c r="H195" s="832" t="s">
        <v>628</v>
      </c>
      <c r="I195" s="832" t="s">
        <v>2265</v>
      </c>
      <c r="J195" s="832" t="s">
        <v>1026</v>
      </c>
      <c r="K195" s="832" t="s">
        <v>2266</v>
      </c>
      <c r="L195" s="835">
        <v>0</v>
      </c>
      <c r="M195" s="835">
        <v>0</v>
      </c>
      <c r="N195" s="832">
        <v>1</v>
      </c>
      <c r="O195" s="836">
        <v>0.5</v>
      </c>
      <c r="P195" s="835">
        <v>0</v>
      </c>
      <c r="Q195" s="837"/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4</v>
      </c>
      <c r="B196" s="832" t="s">
        <v>2687</v>
      </c>
      <c r="C196" s="832" t="s">
        <v>2692</v>
      </c>
      <c r="D196" s="833" t="s">
        <v>5503</v>
      </c>
      <c r="E196" s="834" t="s">
        <v>2738</v>
      </c>
      <c r="F196" s="832" t="s">
        <v>2688</v>
      </c>
      <c r="G196" s="832" t="s">
        <v>2843</v>
      </c>
      <c r="H196" s="832" t="s">
        <v>628</v>
      </c>
      <c r="I196" s="832" t="s">
        <v>2022</v>
      </c>
      <c r="J196" s="832" t="s">
        <v>2023</v>
      </c>
      <c r="K196" s="832" t="s">
        <v>2024</v>
      </c>
      <c r="L196" s="835">
        <v>133.94</v>
      </c>
      <c r="M196" s="835">
        <v>133.94</v>
      </c>
      <c r="N196" s="832">
        <v>1</v>
      </c>
      <c r="O196" s="836">
        <v>0.5</v>
      </c>
      <c r="P196" s="835">
        <v>133.94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4</v>
      </c>
      <c r="B197" s="832" t="s">
        <v>2687</v>
      </c>
      <c r="C197" s="832" t="s">
        <v>2692</v>
      </c>
      <c r="D197" s="833" t="s">
        <v>5503</v>
      </c>
      <c r="E197" s="834" t="s">
        <v>2738</v>
      </c>
      <c r="F197" s="832" t="s">
        <v>2688</v>
      </c>
      <c r="G197" s="832" t="s">
        <v>2997</v>
      </c>
      <c r="H197" s="832" t="s">
        <v>581</v>
      </c>
      <c r="I197" s="832" t="s">
        <v>2998</v>
      </c>
      <c r="J197" s="832" t="s">
        <v>1446</v>
      </c>
      <c r="K197" s="832" t="s">
        <v>2999</v>
      </c>
      <c r="L197" s="835">
        <v>16.77</v>
      </c>
      <c r="M197" s="835">
        <v>16.77</v>
      </c>
      <c r="N197" s="832">
        <v>1</v>
      </c>
      <c r="O197" s="836">
        <v>0.5</v>
      </c>
      <c r="P197" s="835">
        <v>16.77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4</v>
      </c>
      <c r="B198" s="832" t="s">
        <v>2687</v>
      </c>
      <c r="C198" s="832" t="s">
        <v>2692</v>
      </c>
      <c r="D198" s="833" t="s">
        <v>5503</v>
      </c>
      <c r="E198" s="834" t="s">
        <v>2738</v>
      </c>
      <c r="F198" s="832" t="s">
        <v>2689</v>
      </c>
      <c r="G198" s="832" t="s">
        <v>2768</v>
      </c>
      <c r="H198" s="832" t="s">
        <v>581</v>
      </c>
      <c r="I198" s="832" t="s">
        <v>2881</v>
      </c>
      <c r="J198" s="832" t="s">
        <v>2770</v>
      </c>
      <c r="K198" s="832"/>
      <c r="L198" s="835">
        <v>0</v>
      </c>
      <c r="M198" s="835">
        <v>0</v>
      </c>
      <c r="N198" s="832">
        <v>2</v>
      </c>
      <c r="O198" s="836">
        <v>2</v>
      </c>
      <c r="P198" s="835">
        <v>0</v>
      </c>
      <c r="Q198" s="837"/>
      <c r="R198" s="832">
        <v>2</v>
      </c>
      <c r="S198" s="837">
        <v>1</v>
      </c>
      <c r="T198" s="836">
        <v>2</v>
      </c>
      <c r="U198" s="838">
        <v>1</v>
      </c>
    </row>
    <row r="199" spans="1:21" ht="14.4" customHeight="1" x14ac:dyDescent="0.3">
      <c r="A199" s="831">
        <v>4</v>
      </c>
      <c r="B199" s="832" t="s">
        <v>2687</v>
      </c>
      <c r="C199" s="832" t="s">
        <v>2692</v>
      </c>
      <c r="D199" s="833" t="s">
        <v>5503</v>
      </c>
      <c r="E199" s="834" t="s">
        <v>2738</v>
      </c>
      <c r="F199" s="832" t="s">
        <v>2689</v>
      </c>
      <c r="G199" s="832" t="s">
        <v>2768</v>
      </c>
      <c r="H199" s="832" t="s">
        <v>581</v>
      </c>
      <c r="I199" s="832" t="s">
        <v>2769</v>
      </c>
      <c r="J199" s="832" t="s">
        <v>2770</v>
      </c>
      <c r="K199" s="832"/>
      <c r="L199" s="835">
        <v>0</v>
      </c>
      <c r="M199" s="835">
        <v>0</v>
      </c>
      <c r="N199" s="832">
        <v>1</v>
      </c>
      <c r="O199" s="836">
        <v>1</v>
      </c>
      <c r="P199" s="835">
        <v>0</v>
      </c>
      <c r="Q199" s="837"/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4</v>
      </c>
      <c r="B200" s="832" t="s">
        <v>2687</v>
      </c>
      <c r="C200" s="832" t="s">
        <v>2692</v>
      </c>
      <c r="D200" s="833" t="s">
        <v>5503</v>
      </c>
      <c r="E200" s="834" t="s">
        <v>2738</v>
      </c>
      <c r="F200" s="832" t="s">
        <v>2690</v>
      </c>
      <c r="G200" s="832" t="s">
        <v>2812</v>
      </c>
      <c r="H200" s="832" t="s">
        <v>581</v>
      </c>
      <c r="I200" s="832" t="s">
        <v>2813</v>
      </c>
      <c r="J200" s="832" t="s">
        <v>2814</v>
      </c>
      <c r="K200" s="832" t="s">
        <v>2815</v>
      </c>
      <c r="L200" s="835">
        <v>100</v>
      </c>
      <c r="M200" s="835">
        <v>500</v>
      </c>
      <c r="N200" s="832">
        <v>5</v>
      </c>
      <c r="O200" s="836">
        <v>3</v>
      </c>
      <c r="P200" s="835">
        <v>100</v>
      </c>
      <c r="Q200" s="837">
        <v>0.2</v>
      </c>
      <c r="R200" s="832">
        <v>1</v>
      </c>
      <c r="S200" s="837">
        <v>0.2</v>
      </c>
      <c r="T200" s="836">
        <v>1</v>
      </c>
      <c r="U200" s="838">
        <v>0.33333333333333331</v>
      </c>
    </row>
    <row r="201" spans="1:21" ht="14.4" customHeight="1" x14ac:dyDescent="0.3">
      <c r="A201" s="831">
        <v>4</v>
      </c>
      <c r="B201" s="832" t="s">
        <v>2687</v>
      </c>
      <c r="C201" s="832" t="s">
        <v>2692</v>
      </c>
      <c r="D201" s="833" t="s">
        <v>5503</v>
      </c>
      <c r="E201" s="834" t="s">
        <v>2741</v>
      </c>
      <c r="F201" s="832" t="s">
        <v>2688</v>
      </c>
      <c r="G201" s="832" t="s">
        <v>2760</v>
      </c>
      <c r="H201" s="832" t="s">
        <v>628</v>
      </c>
      <c r="I201" s="832" t="s">
        <v>2166</v>
      </c>
      <c r="J201" s="832" t="s">
        <v>1083</v>
      </c>
      <c r="K201" s="832" t="s">
        <v>2167</v>
      </c>
      <c r="L201" s="835">
        <v>154.36000000000001</v>
      </c>
      <c r="M201" s="835">
        <v>463.08000000000004</v>
      </c>
      <c r="N201" s="832">
        <v>3</v>
      </c>
      <c r="O201" s="836">
        <v>3</v>
      </c>
      <c r="P201" s="835">
        <v>463.08000000000004</v>
      </c>
      <c r="Q201" s="837">
        <v>1</v>
      </c>
      <c r="R201" s="832">
        <v>3</v>
      </c>
      <c r="S201" s="837">
        <v>1</v>
      </c>
      <c r="T201" s="836">
        <v>3</v>
      </c>
      <c r="U201" s="838">
        <v>1</v>
      </c>
    </row>
    <row r="202" spans="1:21" ht="14.4" customHeight="1" x14ac:dyDescent="0.3">
      <c r="A202" s="831">
        <v>4</v>
      </c>
      <c r="B202" s="832" t="s">
        <v>2687</v>
      </c>
      <c r="C202" s="832" t="s">
        <v>2692</v>
      </c>
      <c r="D202" s="833" t="s">
        <v>5503</v>
      </c>
      <c r="E202" s="834" t="s">
        <v>2741</v>
      </c>
      <c r="F202" s="832" t="s">
        <v>2688</v>
      </c>
      <c r="G202" s="832" t="s">
        <v>2760</v>
      </c>
      <c r="H202" s="832" t="s">
        <v>628</v>
      </c>
      <c r="I202" s="832" t="s">
        <v>2164</v>
      </c>
      <c r="J202" s="832" t="s">
        <v>1083</v>
      </c>
      <c r="K202" s="832" t="s">
        <v>2165</v>
      </c>
      <c r="L202" s="835">
        <v>225.06</v>
      </c>
      <c r="M202" s="835">
        <v>225.06</v>
      </c>
      <c r="N202" s="832">
        <v>1</v>
      </c>
      <c r="O202" s="836">
        <v>1</v>
      </c>
      <c r="P202" s="835">
        <v>225.06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4</v>
      </c>
      <c r="B203" s="832" t="s">
        <v>2687</v>
      </c>
      <c r="C203" s="832" t="s">
        <v>2692</v>
      </c>
      <c r="D203" s="833" t="s">
        <v>5503</v>
      </c>
      <c r="E203" s="834" t="s">
        <v>2741</v>
      </c>
      <c r="F203" s="832" t="s">
        <v>2688</v>
      </c>
      <c r="G203" s="832" t="s">
        <v>3000</v>
      </c>
      <c r="H203" s="832" t="s">
        <v>581</v>
      </c>
      <c r="I203" s="832" t="s">
        <v>3001</v>
      </c>
      <c r="J203" s="832" t="s">
        <v>1269</v>
      </c>
      <c r="K203" s="832" t="s">
        <v>3002</v>
      </c>
      <c r="L203" s="835">
        <v>236.03</v>
      </c>
      <c r="M203" s="835">
        <v>236.03</v>
      </c>
      <c r="N203" s="832">
        <v>1</v>
      </c>
      <c r="O203" s="836">
        <v>0.5</v>
      </c>
      <c r="P203" s="835">
        <v>236.03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4</v>
      </c>
      <c r="B204" s="832" t="s">
        <v>2687</v>
      </c>
      <c r="C204" s="832" t="s">
        <v>2692</v>
      </c>
      <c r="D204" s="833" t="s">
        <v>5503</v>
      </c>
      <c r="E204" s="834" t="s">
        <v>2741</v>
      </c>
      <c r="F204" s="832" t="s">
        <v>2688</v>
      </c>
      <c r="G204" s="832" t="s">
        <v>2786</v>
      </c>
      <c r="H204" s="832" t="s">
        <v>628</v>
      </c>
      <c r="I204" s="832" t="s">
        <v>2335</v>
      </c>
      <c r="J204" s="832" t="s">
        <v>795</v>
      </c>
      <c r="K204" s="832" t="s">
        <v>2065</v>
      </c>
      <c r="L204" s="835">
        <v>42.51</v>
      </c>
      <c r="M204" s="835">
        <v>42.51</v>
      </c>
      <c r="N204" s="832">
        <v>1</v>
      </c>
      <c r="O204" s="836">
        <v>0.5</v>
      </c>
      <c r="P204" s="835">
        <v>42.51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4</v>
      </c>
      <c r="B205" s="832" t="s">
        <v>2687</v>
      </c>
      <c r="C205" s="832" t="s">
        <v>2692</v>
      </c>
      <c r="D205" s="833" t="s">
        <v>5503</v>
      </c>
      <c r="E205" s="834" t="s">
        <v>2741</v>
      </c>
      <c r="F205" s="832" t="s">
        <v>2688</v>
      </c>
      <c r="G205" s="832" t="s">
        <v>2827</v>
      </c>
      <c r="H205" s="832" t="s">
        <v>581</v>
      </c>
      <c r="I205" s="832" t="s">
        <v>2918</v>
      </c>
      <c r="J205" s="832" t="s">
        <v>853</v>
      </c>
      <c r="K205" s="832" t="s">
        <v>2919</v>
      </c>
      <c r="L205" s="835">
        <v>55.01</v>
      </c>
      <c r="M205" s="835">
        <v>55.01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4</v>
      </c>
      <c r="B206" s="832" t="s">
        <v>2687</v>
      </c>
      <c r="C206" s="832" t="s">
        <v>2692</v>
      </c>
      <c r="D206" s="833" t="s">
        <v>5503</v>
      </c>
      <c r="E206" s="834" t="s">
        <v>2741</v>
      </c>
      <c r="F206" s="832" t="s">
        <v>2688</v>
      </c>
      <c r="G206" s="832" t="s">
        <v>2872</v>
      </c>
      <c r="H206" s="832" t="s">
        <v>628</v>
      </c>
      <c r="I206" s="832" t="s">
        <v>2873</v>
      </c>
      <c r="J206" s="832" t="s">
        <v>733</v>
      </c>
      <c r="K206" s="832" t="s">
        <v>2321</v>
      </c>
      <c r="L206" s="835">
        <v>0</v>
      </c>
      <c r="M206" s="835">
        <v>0</v>
      </c>
      <c r="N206" s="832">
        <v>1</v>
      </c>
      <c r="O206" s="836">
        <v>1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4</v>
      </c>
      <c r="B207" s="832" t="s">
        <v>2687</v>
      </c>
      <c r="C207" s="832" t="s">
        <v>2692</v>
      </c>
      <c r="D207" s="833" t="s">
        <v>5503</v>
      </c>
      <c r="E207" s="834" t="s">
        <v>2741</v>
      </c>
      <c r="F207" s="832" t="s">
        <v>2688</v>
      </c>
      <c r="G207" s="832" t="s">
        <v>2959</v>
      </c>
      <c r="H207" s="832" t="s">
        <v>628</v>
      </c>
      <c r="I207" s="832" t="s">
        <v>2606</v>
      </c>
      <c r="J207" s="832" t="s">
        <v>2077</v>
      </c>
      <c r="K207" s="832" t="s">
        <v>2607</v>
      </c>
      <c r="L207" s="835">
        <v>38.04</v>
      </c>
      <c r="M207" s="835">
        <v>38.04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4</v>
      </c>
      <c r="B208" s="832" t="s">
        <v>2687</v>
      </c>
      <c r="C208" s="832" t="s">
        <v>2692</v>
      </c>
      <c r="D208" s="833" t="s">
        <v>5503</v>
      </c>
      <c r="E208" s="834" t="s">
        <v>2741</v>
      </c>
      <c r="F208" s="832" t="s">
        <v>2688</v>
      </c>
      <c r="G208" s="832" t="s">
        <v>2775</v>
      </c>
      <c r="H208" s="832" t="s">
        <v>628</v>
      </c>
      <c r="I208" s="832" t="s">
        <v>3003</v>
      </c>
      <c r="J208" s="832" t="s">
        <v>785</v>
      </c>
      <c r="K208" s="832" t="s">
        <v>2037</v>
      </c>
      <c r="L208" s="835">
        <v>368.16</v>
      </c>
      <c r="M208" s="835">
        <v>368.16</v>
      </c>
      <c r="N208" s="832">
        <v>1</v>
      </c>
      <c r="O208" s="836">
        <v>1</v>
      </c>
      <c r="P208" s="835">
        <v>368.16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4</v>
      </c>
      <c r="B209" s="832" t="s">
        <v>2687</v>
      </c>
      <c r="C209" s="832" t="s">
        <v>2692</v>
      </c>
      <c r="D209" s="833" t="s">
        <v>5503</v>
      </c>
      <c r="E209" s="834" t="s">
        <v>2741</v>
      </c>
      <c r="F209" s="832" t="s">
        <v>2688</v>
      </c>
      <c r="G209" s="832" t="s">
        <v>3004</v>
      </c>
      <c r="H209" s="832" t="s">
        <v>628</v>
      </c>
      <c r="I209" s="832" t="s">
        <v>2520</v>
      </c>
      <c r="J209" s="832" t="s">
        <v>2518</v>
      </c>
      <c r="K209" s="832" t="s">
        <v>2521</v>
      </c>
      <c r="L209" s="835">
        <v>16.09</v>
      </c>
      <c r="M209" s="835">
        <v>16.09</v>
      </c>
      <c r="N209" s="832">
        <v>1</v>
      </c>
      <c r="O209" s="836">
        <v>0.5</v>
      </c>
      <c r="P209" s="835">
        <v>16.09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4</v>
      </c>
      <c r="B210" s="832" t="s">
        <v>2687</v>
      </c>
      <c r="C210" s="832" t="s">
        <v>2692</v>
      </c>
      <c r="D210" s="833" t="s">
        <v>5503</v>
      </c>
      <c r="E210" s="834" t="s">
        <v>2741</v>
      </c>
      <c r="F210" s="832" t="s">
        <v>2688</v>
      </c>
      <c r="G210" s="832" t="s">
        <v>2761</v>
      </c>
      <c r="H210" s="832" t="s">
        <v>581</v>
      </c>
      <c r="I210" s="832" t="s">
        <v>2762</v>
      </c>
      <c r="J210" s="832" t="s">
        <v>1213</v>
      </c>
      <c r="K210" s="832" t="s">
        <v>2763</v>
      </c>
      <c r="L210" s="835">
        <v>0</v>
      </c>
      <c r="M210" s="835">
        <v>0</v>
      </c>
      <c r="N210" s="832">
        <v>2</v>
      </c>
      <c r="O210" s="836">
        <v>2</v>
      </c>
      <c r="P210" s="835">
        <v>0</v>
      </c>
      <c r="Q210" s="837"/>
      <c r="R210" s="832">
        <v>1</v>
      </c>
      <c r="S210" s="837">
        <v>0.5</v>
      </c>
      <c r="T210" s="836">
        <v>1</v>
      </c>
      <c r="U210" s="838">
        <v>0.5</v>
      </c>
    </row>
    <row r="211" spans="1:21" ht="14.4" customHeight="1" x14ac:dyDescent="0.3">
      <c r="A211" s="831">
        <v>4</v>
      </c>
      <c r="B211" s="832" t="s">
        <v>2687</v>
      </c>
      <c r="C211" s="832" t="s">
        <v>2692</v>
      </c>
      <c r="D211" s="833" t="s">
        <v>5503</v>
      </c>
      <c r="E211" s="834" t="s">
        <v>2741</v>
      </c>
      <c r="F211" s="832" t="s">
        <v>2688</v>
      </c>
      <c r="G211" s="832" t="s">
        <v>2803</v>
      </c>
      <c r="H211" s="832" t="s">
        <v>581</v>
      </c>
      <c r="I211" s="832" t="s">
        <v>3005</v>
      </c>
      <c r="J211" s="832" t="s">
        <v>1012</v>
      </c>
      <c r="K211" s="832" t="s">
        <v>2944</v>
      </c>
      <c r="L211" s="835">
        <v>210.38</v>
      </c>
      <c r="M211" s="835">
        <v>210.38</v>
      </c>
      <c r="N211" s="832">
        <v>1</v>
      </c>
      <c r="O211" s="836">
        <v>0.5</v>
      </c>
      <c r="P211" s="835">
        <v>210.38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4</v>
      </c>
      <c r="B212" s="832" t="s">
        <v>2687</v>
      </c>
      <c r="C212" s="832" t="s">
        <v>2692</v>
      </c>
      <c r="D212" s="833" t="s">
        <v>5503</v>
      </c>
      <c r="E212" s="834" t="s">
        <v>2741</v>
      </c>
      <c r="F212" s="832" t="s">
        <v>2688</v>
      </c>
      <c r="G212" s="832" t="s">
        <v>2757</v>
      </c>
      <c r="H212" s="832" t="s">
        <v>581</v>
      </c>
      <c r="I212" s="832" t="s">
        <v>2876</v>
      </c>
      <c r="J212" s="832" t="s">
        <v>1141</v>
      </c>
      <c r="K212" s="832" t="s">
        <v>2759</v>
      </c>
      <c r="L212" s="835">
        <v>42.54</v>
      </c>
      <c r="M212" s="835">
        <v>127.62</v>
      </c>
      <c r="N212" s="832">
        <v>3</v>
      </c>
      <c r="O212" s="836">
        <v>2</v>
      </c>
      <c r="P212" s="835">
        <v>127.62</v>
      </c>
      <c r="Q212" s="837">
        <v>1</v>
      </c>
      <c r="R212" s="832">
        <v>3</v>
      </c>
      <c r="S212" s="837">
        <v>1</v>
      </c>
      <c r="T212" s="836">
        <v>2</v>
      </c>
      <c r="U212" s="838">
        <v>1</v>
      </c>
    </row>
    <row r="213" spans="1:21" ht="14.4" customHeight="1" x14ac:dyDescent="0.3">
      <c r="A213" s="831">
        <v>4</v>
      </c>
      <c r="B213" s="832" t="s">
        <v>2687</v>
      </c>
      <c r="C213" s="832" t="s">
        <v>2692</v>
      </c>
      <c r="D213" s="833" t="s">
        <v>5503</v>
      </c>
      <c r="E213" s="834" t="s">
        <v>2741</v>
      </c>
      <c r="F213" s="832" t="s">
        <v>2689</v>
      </c>
      <c r="G213" s="832" t="s">
        <v>2768</v>
      </c>
      <c r="H213" s="832" t="s">
        <v>581</v>
      </c>
      <c r="I213" s="832" t="s">
        <v>2769</v>
      </c>
      <c r="J213" s="832" t="s">
        <v>2770</v>
      </c>
      <c r="K213" s="832"/>
      <c r="L213" s="835">
        <v>0</v>
      </c>
      <c r="M213" s="835">
        <v>0</v>
      </c>
      <c r="N213" s="832">
        <v>4</v>
      </c>
      <c r="O213" s="836">
        <v>4</v>
      </c>
      <c r="P213" s="835">
        <v>0</v>
      </c>
      <c r="Q213" s="837"/>
      <c r="R213" s="832">
        <v>3</v>
      </c>
      <c r="S213" s="837">
        <v>0.75</v>
      </c>
      <c r="T213" s="836">
        <v>3</v>
      </c>
      <c r="U213" s="838">
        <v>0.75</v>
      </c>
    </row>
    <row r="214" spans="1:21" ht="14.4" customHeight="1" x14ac:dyDescent="0.3">
      <c r="A214" s="831">
        <v>4</v>
      </c>
      <c r="B214" s="832" t="s">
        <v>2687</v>
      </c>
      <c r="C214" s="832" t="s">
        <v>2692</v>
      </c>
      <c r="D214" s="833" t="s">
        <v>5503</v>
      </c>
      <c r="E214" s="834" t="s">
        <v>2742</v>
      </c>
      <c r="F214" s="832" t="s">
        <v>2688</v>
      </c>
      <c r="G214" s="832" t="s">
        <v>2760</v>
      </c>
      <c r="H214" s="832" t="s">
        <v>628</v>
      </c>
      <c r="I214" s="832" t="s">
        <v>2166</v>
      </c>
      <c r="J214" s="832" t="s">
        <v>1083</v>
      </c>
      <c r="K214" s="832" t="s">
        <v>2167</v>
      </c>
      <c r="L214" s="835">
        <v>154.36000000000001</v>
      </c>
      <c r="M214" s="835">
        <v>1234.8800000000001</v>
      </c>
      <c r="N214" s="832">
        <v>8</v>
      </c>
      <c r="O214" s="836">
        <v>6</v>
      </c>
      <c r="P214" s="835">
        <v>771.80000000000007</v>
      </c>
      <c r="Q214" s="837">
        <v>0.625</v>
      </c>
      <c r="R214" s="832">
        <v>5</v>
      </c>
      <c r="S214" s="837">
        <v>0.625</v>
      </c>
      <c r="T214" s="836">
        <v>4</v>
      </c>
      <c r="U214" s="838">
        <v>0.66666666666666663</v>
      </c>
    </row>
    <row r="215" spans="1:21" ht="14.4" customHeight="1" x14ac:dyDescent="0.3">
      <c r="A215" s="831">
        <v>4</v>
      </c>
      <c r="B215" s="832" t="s">
        <v>2687</v>
      </c>
      <c r="C215" s="832" t="s">
        <v>2692</v>
      </c>
      <c r="D215" s="833" t="s">
        <v>5503</v>
      </c>
      <c r="E215" s="834" t="s">
        <v>2742</v>
      </c>
      <c r="F215" s="832" t="s">
        <v>2688</v>
      </c>
      <c r="G215" s="832" t="s">
        <v>2760</v>
      </c>
      <c r="H215" s="832" t="s">
        <v>581</v>
      </c>
      <c r="I215" s="832" t="s">
        <v>2823</v>
      </c>
      <c r="J215" s="832" t="s">
        <v>1083</v>
      </c>
      <c r="K215" s="832" t="s">
        <v>2167</v>
      </c>
      <c r="L215" s="835">
        <v>154.36000000000001</v>
      </c>
      <c r="M215" s="835">
        <v>308.72000000000003</v>
      </c>
      <c r="N215" s="832">
        <v>2</v>
      </c>
      <c r="O215" s="836">
        <v>1.5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4</v>
      </c>
      <c r="B216" s="832" t="s">
        <v>2687</v>
      </c>
      <c r="C216" s="832" t="s">
        <v>2692</v>
      </c>
      <c r="D216" s="833" t="s">
        <v>5503</v>
      </c>
      <c r="E216" s="834" t="s">
        <v>2742</v>
      </c>
      <c r="F216" s="832" t="s">
        <v>2688</v>
      </c>
      <c r="G216" s="832" t="s">
        <v>2760</v>
      </c>
      <c r="H216" s="832" t="s">
        <v>628</v>
      </c>
      <c r="I216" s="832" t="s">
        <v>2164</v>
      </c>
      <c r="J216" s="832" t="s">
        <v>1083</v>
      </c>
      <c r="K216" s="832" t="s">
        <v>2165</v>
      </c>
      <c r="L216" s="835">
        <v>225.06</v>
      </c>
      <c r="M216" s="835">
        <v>225.06</v>
      </c>
      <c r="N216" s="832">
        <v>1</v>
      </c>
      <c r="O216" s="836">
        <v>1</v>
      </c>
      <c r="P216" s="835">
        <v>225.06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4</v>
      </c>
      <c r="B217" s="832" t="s">
        <v>2687</v>
      </c>
      <c r="C217" s="832" t="s">
        <v>2692</v>
      </c>
      <c r="D217" s="833" t="s">
        <v>5503</v>
      </c>
      <c r="E217" s="834" t="s">
        <v>2742</v>
      </c>
      <c r="F217" s="832" t="s">
        <v>2688</v>
      </c>
      <c r="G217" s="832" t="s">
        <v>3006</v>
      </c>
      <c r="H217" s="832" t="s">
        <v>581</v>
      </c>
      <c r="I217" s="832" t="s">
        <v>3007</v>
      </c>
      <c r="J217" s="832" t="s">
        <v>3008</v>
      </c>
      <c r="K217" s="832" t="s">
        <v>3009</v>
      </c>
      <c r="L217" s="835">
        <v>301.23</v>
      </c>
      <c r="M217" s="835">
        <v>903.69</v>
      </c>
      <c r="N217" s="832">
        <v>3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4</v>
      </c>
      <c r="B218" s="832" t="s">
        <v>2687</v>
      </c>
      <c r="C218" s="832" t="s">
        <v>2692</v>
      </c>
      <c r="D218" s="833" t="s">
        <v>5503</v>
      </c>
      <c r="E218" s="834" t="s">
        <v>2742</v>
      </c>
      <c r="F218" s="832" t="s">
        <v>2688</v>
      </c>
      <c r="G218" s="832" t="s">
        <v>2852</v>
      </c>
      <c r="H218" s="832" t="s">
        <v>581</v>
      </c>
      <c r="I218" s="832" t="s">
        <v>3010</v>
      </c>
      <c r="J218" s="832" t="s">
        <v>881</v>
      </c>
      <c r="K218" s="832" t="s">
        <v>882</v>
      </c>
      <c r="L218" s="835">
        <v>0</v>
      </c>
      <c r="M218" s="835">
        <v>0</v>
      </c>
      <c r="N218" s="832">
        <v>1</v>
      </c>
      <c r="O218" s="836">
        <v>0.5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4</v>
      </c>
      <c r="B219" s="832" t="s">
        <v>2687</v>
      </c>
      <c r="C219" s="832" t="s">
        <v>2692</v>
      </c>
      <c r="D219" s="833" t="s">
        <v>5503</v>
      </c>
      <c r="E219" s="834" t="s">
        <v>2742</v>
      </c>
      <c r="F219" s="832" t="s">
        <v>2688</v>
      </c>
      <c r="G219" s="832" t="s">
        <v>2824</v>
      </c>
      <c r="H219" s="832" t="s">
        <v>628</v>
      </c>
      <c r="I219" s="832" t="s">
        <v>2398</v>
      </c>
      <c r="J219" s="832" t="s">
        <v>2399</v>
      </c>
      <c r="K219" s="832" t="s">
        <v>1482</v>
      </c>
      <c r="L219" s="835">
        <v>170.52</v>
      </c>
      <c r="M219" s="835">
        <v>170.52</v>
      </c>
      <c r="N219" s="832">
        <v>1</v>
      </c>
      <c r="O219" s="836">
        <v>1</v>
      </c>
      <c r="P219" s="835">
        <v>170.52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4</v>
      </c>
      <c r="B220" s="832" t="s">
        <v>2687</v>
      </c>
      <c r="C220" s="832" t="s">
        <v>2692</v>
      </c>
      <c r="D220" s="833" t="s">
        <v>5503</v>
      </c>
      <c r="E220" s="834" t="s">
        <v>2742</v>
      </c>
      <c r="F220" s="832" t="s">
        <v>2688</v>
      </c>
      <c r="G220" s="832" t="s">
        <v>2907</v>
      </c>
      <c r="H220" s="832" t="s">
        <v>581</v>
      </c>
      <c r="I220" s="832" t="s">
        <v>2952</v>
      </c>
      <c r="J220" s="832" t="s">
        <v>2953</v>
      </c>
      <c r="K220" s="832" t="s">
        <v>1482</v>
      </c>
      <c r="L220" s="835">
        <v>78.33</v>
      </c>
      <c r="M220" s="835">
        <v>78.33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4</v>
      </c>
      <c r="B221" s="832" t="s">
        <v>2687</v>
      </c>
      <c r="C221" s="832" t="s">
        <v>2692</v>
      </c>
      <c r="D221" s="833" t="s">
        <v>5503</v>
      </c>
      <c r="E221" s="834" t="s">
        <v>2742</v>
      </c>
      <c r="F221" s="832" t="s">
        <v>2688</v>
      </c>
      <c r="G221" s="832" t="s">
        <v>3011</v>
      </c>
      <c r="H221" s="832" t="s">
        <v>628</v>
      </c>
      <c r="I221" s="832" t="s">
        <v>2448</v>
      </c>
      <c r="J221" s="832" t="s">
        <v>1209</v>
      </c>
      <c r="K221" s="832" t="s">
        <v>2287</v>
      </c>
      <c r="L221" s="835">
        <v>65.989999999999995</v>
      </c>
      <c r="M221" s="835">
        <v>65.989999999999995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4</v>
      </c>
      <c r="B222" s="832" t="s">
        <v>2687</v>
      </c>
      <c r="C222" s="832" t="s">
        <v>2692</v>
      </c>
      <c r="D222" s="833" t="s">
        <v>5503</v>
      </c>
      <c r="E222" s="834" t="s">
        <v>2742</v>
      </c>
      <c r="F222" s="832" t="s">
        <v>2688</v>
      </c>
      <c r="G222" s="832" t="s">
        <v>3011</v>
      </c>
      <c r="H222" s="832" t="s">
        <v>628</v>
      </c>
      <c r="I222" s="832" t="s">
        <v>2273</v>
      </c>
      <c r="J222" s="832" t="s">
        <v>697</v>
      </c>
      <c r="K222" s="832" t="s">
        <v>2142</v>
      </c>
      <c r="L222" s="835">
        <v>132</v>
      </c>
      <c r="M222" s="835">
        <v>132</v>
      </c>
      <c r="N222" s="832">
        <v>1</v>
      </c>
      <c r="O222" s="836">
        <v>0.5</v>
      </c>
      <c r="P222" s="835">
        <v>132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4</v>
      </c>
      <c r="B223" s="832" t="s">
        <v>2687</v>
      </c>
      <c r="C223" s="832" t="s">
        <v>2692</v>
      </c>
      <c r="D223" s="833" t="s">
        <v>5503</v>
      </c>
      <c r="E223" s="834" t="s">
        <v>2742</v>
      </c>
      <c r="F223" s="832" t="s">
        <v>2688</v>
      </c>
      <c r="G223" s="832" t="s">
        <v>3012</v>
      </c>
      <c r="H223" s="832" t="s">
        <v>581</v>
      </c>
      <c r="I223" s="832" t="s">
        <v>3013</v>
      </c>
      <c r="J223" s="832" t="s">
        <v>3014</v>
      </c>
      <c r="K223" s="832" t="s">
        <v>3015</v>
      </c>
      <c r="L223" s="835">
        <v>281.88</v>
      </c>
      <c r="M223" s="835">
        <v>281.88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4</v>
      </c>
      <c r="B224" s="832" t="s">
        <v>2687</v>
      </c>
      <c r="C224" s="832" t="s">
        <v>2692</v>
      </c>
      <c r="D224" s="833" t="s">
        <v>5503</v>
      </c>
      <c r="E224" s="834" t="s">
        <v>2742</v>
      </c>
      <c r="F224" s="832" t="s">
        <v>2688</v>
      </c>
      <c r="G224" s="832" t="s">
        <v>2855</v>
      </c>
      <c r="H224" s="832" t="s">
        <v>581</v>
      </c>
      <c r="I224" s="832" t="s">
        <v>2954</v>
      </c>
      <c r="J224" s="832" t="s">
        <v>729</v>
      </c>
      <c r="K224" s="832" t="s">
        <v>2955</v>
      </c>
      <c r="L224" s="835">
        <v>48.42</v>
      </c>
      <c r="M224" s="835">
        <v>48.42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4</v>
      </c>
      <c r="B225" s="832" t="s">
        <v>2687</v>
      </c>
      <c r="C225" s="832" t="s">
        <v>2692</v>
      </c>
      <c r="D225" s="833" t="s">
        <v>5503</v>
      </c>
      <c r="E225" s="834" t="s">
        <v>2742</v>
      </c>
      <c r="F225" s="832" t="s">
        <v>2688</v>
      </c>
      <c r="G225" s="832" t="s">
        <v>2855</v>
      </c>
      <c r="H225" s="832" t="s">
        <v>581</v>
      </c>
      <c r="I225" s="832" t="s">
        <v>2856</v>
      </c>
      <c r="J225" s="832" t="s">
        <v>2857</v>
      </c>
      <c r="K225" s="832" t="s">
        <v>2858</v>
      </c>
      <c r="L225" s="835">
        <v>64.56</v>
      </c>
      <c r="M225" s="835">
        <v>129.12</v>
      </c>
      <c r="N225" s="832">
        <v>2</v>
      </c>
      <c r="O225" s="836">
        <v>1.5</v>
      </c>
      <c r="P225" s="835">
        <v>129.12</v>
      </c>
      <c r="Q225" s="837">
        <v>1</v>
      </c>
      <c r="R225" s="832">
        <v>2</v>
      </c>
      <c r="S225" s="837">
        <v>1</v>
      </c>
      <c r="T225" s="836">
        <v>1.5</v>
      </c>
      <c r="U225" s="838">
        <v>1</v>
      </c>
    </row>
    <row r="226" spans="1:21" ht="14.4" customHeight="1" x14ac:dyDescent="0.3">
      <c r="A226" s="831">
        <v>4</v>
      </c>
      <c r="B226" s="832" t="s">
        <v>2687</v>
      </c>
      <c r="C226" s="832" t="s">
        <v>2692</v>
      </c>
      <c r="D226" s="833" t="s">
        <v>5503</v>
      </c>
      <c r="E226" s="834" t="s">
        <v>2742</v>
      </c>
      <c r="F226" s="832" t="s">
        <v>2688</v>
      </c>
      <c r="G226" s="832" t="s">
        <v>2786</v>
      </c>
      <c r="H226" s="832" t="s">
        <v>581</v>
      </c>
      <c r="I226" s="832" t="s">
        <v>2064</v>
      </c>
      <c r="J226" s="832" t="s">
        <v>791</v>
      </c>
      <c r="K226" s="832" t="s">
        <v>2065</v>
      </c>
      <c r="L226" s="835">
        <v>42.51</v>
      </c>
      <c r="M226" s="835">
        <v>42.51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4</v>
      </c>
      <c r="B227" s="832" t="s">
        <v>2687</v>
      </c>
      <c r="C227" s="832" t="s">
        <v>2692</v>
      </c>
      <c r="D227" s="833" t="s">
        <v>5503</v>
      </c>
      <c r="E227" s="834" t="s">
        <v>2742</v>
      </c>
      <c r="F227" s="832" t="s">
        <v>2688</v>
      </c>
      <c r="G227" s="832" t="s">
        <v>2861</v>
      </c>
      <c r="H227" s="832" t="s">
        <v>581</v>
      </c>
      <c r="I227" s="832" t="s">
        <v>2862</v>
      </c>
      <c r="J227" s="832" t="s">
        <v>857</v>
      </c>
      <c r="K227" s="832" t="s">
        <v>2863</v>
      </c>
      <c r="L227" s="835">
        <v>105.63</v>
      </c>
      <c r="M227" s="835">
        <v>316.89</v>
      </c>
      <c r="N227" s="832">
        <v>3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4</v>
      </c>
      <c r="B228" s="832" t="s">
        <v>2687</v>
      </c>
      <c r="C228" s="832" t="s">
        <v>2692</v>
      </c>
      <c r="D228" s="833" t="s">
        <v>5503</v>
      </c>
      <c r="E228" s="834" t="s">
        <v>2742</v>
      </c>
      <c r="F228" s="832" t="s">
        <v>2688</v>
      </c>
      <c r="G228" s="832" t="s">
        <v>2827</v>
      </c>
      <c r="H228" s="832" t="s">
        <v>581</v>
      </c>
      <c r="I228" s="832" t="s">
        <v>2918</v>
      </c>
      <c r="J228" s="832" t="s">
        <v>853</v>
      </c>
      <c r="K228" s="832" t="s">
        <v>2919</v>
      </c>
      <c r="L228" s="835">
        <v>55.01</v>
      </c>
      <c r="M228" s="835">
        <v>55.01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4</v>
      </c>
      <c r="B229" s="832" t="s">
        <v>2687</v>
      </c>
      <c r="C229" s="832" t="s">
        <v>2692</v>
      </c>
      <c r="D229" s="833" t="s">
        <v>5503</v>
      </c>
      <c r="E229" s="834" t="s">
        <v>2742</v>
      </c>
      <c r="F229" s="832" t="s">
        <v>2688</v>
      </c>
      <c r="G229" s="832" t="s">
        <v>2827</v>
      </c>
      <c r="H229" s="832" t="s">
        <v>581</v>
      </c>
      <c r="I229" s="832" t="s">
        <v>2918</v>
      </c>
      <c r="J229" s="832" t="s">
        <v>853</v>
      </c>
      <c r="K229" s="832" t="s">
        <v>2919</v>
      </c>
      <c r="L229" s="835">
        <v>75.05</v>
      </c>
      <c r="M229" s="835">
        <v>75.05</v>
      </c>
      <c r="N229" s="832">
        <v>1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4</v>
      </c>
      <c r="B230" s="832" t="s">
        <v>2687</v>
      </c>
      <c r="C230" s="832" t="s">
        <v>2692</v>
      </c>
      <c r="D230" s="833" t="s">
        <v>5503</v>
      </c>
      <c r="E230" s="834" t="s">
        <v>2742</v>
      </c>
      <c r="F230" s="832" t="s">
        <v>2688</v>
      </c>
      <c r="G230" s="832" t="s">
        <v>3016</v>
      </c>
      <c r="H230" s="832" t="s">
        <v>581</v>
      </c>
      <c r="I230" s="832" t="s">
        <v>3017</v>
      </c>
      <c r="J230" s="832" t="s">
        <v>3018</v>
      </c>
      <c r="K230" s="832" t="s">
        <v>3019</v>
      </c>
      <c r="L230" s="835">
        <v>60.9</v>
      </c>
      <c r="M230" s="835">
        <v>60.9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4</v>
      </c>
      <c r="B231" s="832" t="s">
        <v>2687</v>
      </c>
      <c r="C231" s="832" t="s">
        <v>2692</v>
      </c>
      <c r="D231" s="833" t="s">
        <v>5503</v>
      </c>
      <c r="E231" s="834" t="s">
        <v>2742</v>
      </c>
      <c r="F231" s="832" t="s">
        <v>2688</v>
      </c>
      <c r="G231" s="832" t="s">
        <v>2787</v>
      </c>
      <c r="H231" s="832" t="s">
        <v>581</v>
      </c>
      <c r="I231" s="832" t="s">
        <v>2788</v>
      </c>
      <c r="J231" s="832" t="s">
        <v>626</v>
      </c>
      <c r="K231" s="832" t="s">
        <v>2789</v>
      </c>
      <c r="L231" s="835">
        <v>0</v>
      </c>
      <c r="M231" s="835">
        <v>0</v>
      </c>
      <c r="N231" s="832">
        <v>2</v>
      </c>
      <c r="O231" s="836">
        <v>1</v>
      </c>
      <c r="P231" s="835">
        <v>0</v>
      </c>
      <c r="Q231" s="837"/>
      <c r="R231" s="832">
        <v>1</v>
      </c>
      <c r="S231" s="837">
        <v>0.5</v>
      </c>
      <c r="T231" s="836">
        <v>0.5</v>
      </c>
      <c r="U231" s="838">
        <v>0.5</v>
      </c>
    </row>
    <row r="232" spans="1:21" ht="14.4" customHeight="1" x14ac:dyDescent="0.3">
      <c r="A232" s="831">
        <v>4</v>
      </c>
      <c r="B232" s="832" t="s">
        <v>2687</v>
      </c>
      <c r="C232" s="832" t="s">
        <v>2692</v>
      </c>
      <c r="D232" s="833" t="s">
        <v>5503</v>
      </c>
      <c r="E232" s="834" t="s">
        <v>2742</v>
      </c>
      <c r="F232" s="832" t="s">
        <v>2688</v>
      </c>
      <c r="G232" s="832" t="s">
        <v>2787</v>
      </c>
      <c r="H232" s="832" t="s">
        <v>581</v>
      </c>
      <c r="I232" s="832" t="s">
        <v>2925</v>
      </c>
      <c r="J232" s="832" t="s">
        <v>626</v>
      </c>
      <c r="K232" s="832" t="s">
        <v>2926</v>
      </c>
      <c r="L232" s="835">
        <v>0</v>
      </c>
      <c r="M232" s="835">
        <v>0</v>
      </c>
      <c r="N232" s="832">
        <v>1</v>
      </c>
      <c r="O232" s="836">
        <v>0.5</v>
      </c>
      <c r="P232" s="835">
        <v>0</v>
      </c>
      <c r="Q232" s="837"/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4</v>
      </c>
      <c r="B233" s="832" t="s">
        <v>2687</v>
      </c>
      <c r="C233" s="832" t="s">
        <v>2692</v>
      </c>
      <c r="D233" s="833" t="s">
        <v>5503</v>
      </c>
      <c r="E233" s="834" t="s">
        <v>2742</v>
      </c>
      <c r="F233" s="832" t="s">
        <v>2688</v>
      </c>
      <c r="G233" s="832" t="s">
        <v>3020</v>
      </c>
      <c r="H233" s="832" t="s">
        <v>628</v>
      </c>
      <c r="I233" s="832" t="s">
        <v>2096</v>
      </c>
      <c r="J233" s="832" t="s">
        <v>691</v>
      </c>
      <c r="K233" s="832" t="s">
        <v>2097</v>
      </c>
      <c r="L233" s="835">
        <v>8.7899999999999991</v>
      </c>
      <c r="M233" s="835">
        <v>8.7899999999999991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4</v>
      </c>
      <c r="B234" s="832" t="s">
        <v>2687</v>
      </c>
      <c r="C234" s="832" t="s">
        <v>2692</v>
      </c>
      <c r="D234" s="833" t="s">
        <v>5503</v>
      </c>
      <c r="E234" s="834" t="s">
        <v>2742</v>
      </c>
      <c r="F234" s="832" t="s">
        <v>2688</v>
      </c>
      <c r="G234" s="832" t="s">
        <v>2830</v>
      </c>
      <c r="H234" s="832" t="s">
        <v>581</v>
      </c>
      <c r="I234" s="832" t="s">
        <v>3021</v>
      </c>
      <c r="J234" s="832" t="s">
        <v>2832</v>
      </c>
      <c r="K234" s="832" t="s">
        <v>2833</v>
      </c>
      <c r="L234" s="835">
        <v>38.5</v>
      </c>
      <c r="M234" s="835">
        <v>38.5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4</v>
      </c>
      <c r="B235" s="832" t="s">
        <v>2687</v>
      </c>
      <c r="C235" s="832" t="s">
        <v>2692</v>
      </c>
      <c r="D235" s="833" t="s">
        <v>5503</v>
      </c>
      <c r="E235" s="834" t="s">
        <v>2742</v>
      </c>
      <c r="F235" s="832" t="s">
        <v>2688</v>
      </c>
      <c r="G235" s="832" t="s">
        <v>2830</v>
      </c>
      <c r="H235" s="832" t="s">
        <v>581</v>
      </c>
      <c r="I235" s="832" t="s">
        <v>3022</v>
      </c>
      <c r="J235" s="832" t="s">
        <v>2832</v>
      </c>
      <c r="K235" s="832" t="s">
        <v>3023</v>
      </c>
      <c r="L235" s="835">
        <v>73.989999999999995</v>
      </c>
      <c r="M235" s="835">
        <v>147.97999999999999</v>
      </c>
      <c r="N235" s="832">
        <v>2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4</v>
      </c>
      <c r="B236" s="832" t="s">
        <v>2687</v>
      </c>
      <c r="C236" s="832" t="s">
        <v>2692</v>
      </c>
      <c r="D236" s="833" t="s">
        <v>5503</v>
      </c>
      <c r="E236" s="834" t="s">
        <v>2742</v>
      </c>
      <c r="F236" s="832" t="s">
        <v>2688</v>
      </c>
      <c r="G236" s="832" t="s">
        <v>2868</v>
      </c>
      <c r="H236" s="832" t="s">
        <v>581</v>
      </c>
      <c r="I236" s="832" t="s">
        <v>3024</v>
      </c>
      <c r="J236" s="832" t="s">
        <v>2870</v>
      </c>
      <c r="K236" s="832" t="s">
        <v>3025</v>
      </c>
      <c r="L236" s="835">
        <v>35.18</v>
      </c>
      <c r="M236" s="835">
        <v>35.18</v>
      </c>
      <c r="N236" s="832">
        <v>1</v>
      </c>
      <c r="O236" s="836">
        <v>1</v>
      </c>
      <c r="P236" s="835">
        <v>35.18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4</v>
      </c>
      <c r="B237" s="832" t="s">
        <v>2687</v>
      </c>
      <c r="C237" s="832" t="s">
        <v>2692</v>
      </c>
      <c r="D237" s="833" t="s">
        <v>5503</v>
      </c>
      <c r="E237" s="834" t="s">
        <v>2742</v>
      </c>
      <c r="F237" s="832" t="s">
        <v>2688</v>
      </c>
      <c r="G237" s="832" t="s">
        <v>2834</v>
      </c>
      <c r="H237" s="832" t="s">
        <v>581</v>
      </c>
      <c r="I237" s="832" t="s">
        <v>2835</v>
      </c>
      <c r="J237" s="832" t="s">
        <v>999</v>
      </c>
      <c r="K237" s="832" t="s">
        <v>2836</v>
      </c>
      <c r="L237" s="835">
        <v>760.22</v>
      </c>
      <c r="M237" s="835">
        <v>2280.66</v>
      </c>
      <c r="N237" s="832">
        <v>3</v>
      </c>
      <c r="O237" s="836">
        <v>1.5</v>
      </c>
      <c r="P237" s="835">
        <v>760.22</v>
      </c>
      <c r="Q237" s="837">
        <v>0.33333333333333337</v>
      </c>
      <c r="R237" s="832">
        <v>1</v>
      </c>
      <c r="S237" s="837">
        <v>0.33333333333333331</v>
      </c>
      <c r="T237" s="836">
        <v>0.5</v>
      </c>
      <c r="U237" s="838">
        <v>0.33333333333333331</v>
      </c>
    </row>
    <row r="238" spans="1:21" ht="14.4" customHeight="1" x14ac:dyDescent="0.3">
      <c r="A238" s="831">
        <v>4</v>
      </c>
      <c r="B238" s="832" t="s">
        <v>2687</v>
      </c>
      <c r="C238" s="832" t="s">
        <v>2692</v>
      </c>
      <c r="D238" s="833" t="s">
        <v>5503</v>
      </c>
      <c r="E238" s="834" t="s">
        <v>2742</v>
      </c>
      <c r="F238" s="832" t="s">
        <v>2688</v>
      </c>
      <c r="G238" s="832" t="s">
        <v>2887</v>
      </c>
      <c r="H238" s="832" t="s">
        <v>581</v>
      </c>
      <c r="I238" s="832" t="s">
        <v>2927</v>
      </c>
      <c r="J238" s="832" t="s">
        <v>765</v>
      </c>
      <c r="K238" s="832" t="s">
        <v>2917</v>
      </c>
      <c r="L238" s="835">
        <v>0</v>
      </c>
      <c r="M238" s="835">
        <v>0</v>
      </c>
      <c r="N238" s="832">
        <v>1</v>
      </c>
      <c r="O238" s="836">
        <v>0.5</v>
      </c>
      <c r="P238" s="835"/>
      <c r="Q238" s="837"/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4</v>
      </c>
      <c r="B239" s="832" t="s">
        <v>2687</v>
      </c>
      <c r="C239" s="832" t="s">
        <v>2692</v>
      </c>
      <c r="D239" s="833" t="s">
        <v>5503</v>
      </c>
      <c r="E239" s="834" t="s">
        <v>2742</v>
      </c>
      <c r="F239" s="832" t="s">
        <v>2688</v>
      </c>
      <c r="G239" s="832" t="s">
        <v>2972</v>
      </c>
      <c r="H239" s="832" t="s">
        <v>581</v>
      </c>
      <c r="I239" s="832" t="s">
        <v>2973</v>
      </c>
      <c r="J239" s="832" t="s">
        <v>737</v>
      </c>
      <c r="K239" s="832" t="s">
        <v>2974</v>
      </c>
      <c r="L239" s="835">
        <v>140.72</v>
      </c>
      <c r="M239" s="835">
        <v>562.88</v>
      </c>
      <c r="N239" s="832">
        <v>4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4</v>
      </c>
      <c r="B240" s="832" t="s">
        <v>2687</v>
      </c>
      <c r="C240" s="832" t="s">
        <v>2692</v>
      </c>
      <c r="D240" s="833" t="s">
        <v>5503</v>
      </c>
      <c r="E240" s="834" t="s">
        <v>2742</v>
      </c>
      <c r="F240" s="832" t="s">
        <v>2688</v>
      </c>
      <c r="G240" s="832" t="s">
        <v>2844</v>
      </c>
      <c r="H240" s="832" t="s">
        <v>581</v>
      </c>
      <c r="I240" s="832" t="s">
        <v>2845</v>
      </c>
      <c r="J240" s="832" t="s">
        <v>711</v>
      </c>
      <c r="K240" s="832" t="s">
        <v>2846</v>
      </c>
      <c r="L240" s="835">
        <v>53.57</v>
      </c>
      <c r="M240" s="835">
        <v>803.55000000000007</v>
      </c>
      <c r="N240" s="832">
        <v>15</v>
      </c>
      <c r="O240" s="836">
        <v>3.5</v>
      </c>
      <c r="P240" s="835">
        <v>267.85000000000002</v>
      </c>
      <c r="Q240" s="837">
        <v>0.33333333333333331</v>
      </c>
      <c r="R240" s="832">
        <v>5</v>
      </c>
      <c r="S240" s="837">
        <v>0.33333333333333331</v>
      </c>
      <c r="T240" s="836">
        <v>1</v>
      </c>
      <c r="U240" s="838">
        <v>0.2857142857142857</v>
      </c>
    </row>
    <row r="241" spans="1:21" ht="14.4" customHeight="1" x14ac:dyDescent="0.3">
      <c r="A241" s="831">
        <v>4</v>
      </c>
      <c r="B241" s="832" t="s">
        <v>2687</v>
      </c>
      <c r="C241" s="832" t="s">
        <v>2692</v>
      </c>
      <c r="D241" s="833" t="s">
        <v>5503</v>
      </c>
      <c r="E241" s="834" t="s">
        <v>2742</v>
      </c>
      <c r="F241" s="832" t="s">
        <v>2688</v>
      </c>
      <c r="G241" s="832" t="s">
        <v>3026</v>
      </c>
      <c r="H241" s="832" t="s">
        <v>581</v>
      </c>
      <c r="I241" s="832" t="s">
        <v>3027</v>
      </c>
      <c r="J241" s="832" t="s">
        <v>1710</v>
      </c>
      <c r="K241" s="832" t="s">
        <v>2501</v>
      </c>
      <c r="L241" s="835">
        <v>34.19</v>
      </c>
      <c r="M241" s="835">
        <v>68.38</v>
      </c>
      <c r="N241" s="832">
        <v>2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4</v>
      </c>
      <c r="B242" s="832" t="s">
        <v>2687</v>
      </c>
      <c r="C242" s="832" t="s">
        <v>2692</v>
      </c>
      <c r="D242" s="833" t="s">
        <v>5503</v>
      </c>
      <c r="E242" s="834" t="s">
        <v>2742</v>
      </c>
      <c r="F242" s="832" t="s">
        <v>2688</v>
      </c>
      <c r="G242" s="832" t="s">
        <v>3028</v>
      </c>
      <c r="H242" s="832" t="s">
        <v>628</v>
      </c>
      <c r="I242" s="832" t="s">
        <v>3029</v>
      </c>
      <c r="J242" s="832" t="s">
        <v>3030</v>
      </c>
      <c r="K242" s="832" t="s">
        <v>3031</v>
      </c>
      <c r="L242" s="835">
        <v>161.06</v>
      </c>
      <c r="M242" s="835">
        <v>161.06</v>
      </c>
      <c r="N242" s="832">
        <v>1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4</v>
      </c>
      <c r="B243" s="832" t="s">
        <v>2687</v>
      </c>
      <c r="C243" s="832" t="s">
        <v>2692</v>
      </c>
      <c r="D243" s="833" t="s">
        <v>5503</v>
      </c>
      <c r="E243" s="834" t="s">
        <v>2742</v>
      </c>
      <c r="F243" s="832" t="s">
        <v>2688</v>
      </c>
      <c r="G243" s="832" t="s">
        <v>2772</v>
      </c>
      <c r="H243" s="832" t="s">
        <v>581</v>
      </c>
      <c r="I243" s="832" t="s">
        <v>2891</v>
      </c>
      <c r="J243" s="832" t="s">
        <v>1315</v>
      </c>
      <c r="K243" s="832" t="s">
        <v>2774</v>
      </c>
      <c r="L243" s="835">
        <v>374.79</v>
      </c>
      <c r="M243" s="835">
        <v>749.58</v>
      </c>
      <c r="N243" s="832">
        <v>2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4</v>
      </c>
      <c r="B244" s="832" t="s">
        <v>2687</v>
      </c>
      <c r="C244" s="832" t="s">
        <v>2692</v>
      </c>
      <c r="D244" s="833" t="s">
        <v>5503</v>
      </c>
      <c r="E244" s="834" t="s">
        <v>2742</v>
      </c>
      <c r="F244" s="832" t="s">
        <v>2688</v>
      </c>
      <c r="G244" s="832" t="s">
        <v>2772</v>
      </c>
      <c r="H244" s="832" t="s">
        <v>581</v>
      </c>
      <c r="I244" s="832" t="s">
        <v>2892</v>
      </c>
      <c r="J244" s="832" t="s">
        <v>1315</v>
      </c>
      <c r="K244" s="832" t="s">
        <v>2893</v>
      </c>
      <c r="L244" s="835">
        <v>0</v>
      </c>
      <c r="M244" s="835">
        <v>0</v>
      </c>
      <c r="N244" s="832">
        <v>1</v>
      </c>
      <c r="O244" s="836">
        <v>0.5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4</v>
      </c>
      <c r="B245" s="832" t="s">
        <v>2687</v>
      </c>
      <c r="C245" s="832" t="s">
        <v>2692</v>
      </c>
      <c r="D245" s="833" t="s">
        <v>5503</v>
      </c>
      <c r="E245" s="834" t="s">
        <v>2742</v>
      </c>
      <c r="F245" s="832" t="s">
        <v>2688</v>
      </c>
      <c r="G245" s="832" t="s">
        <v>2775</v>
      </c>
      <c r="H245" s="832" t="s">
        <v>628</v>
      </c>
      <c r="I245" s="832" t="s">
        <v>2776</v>
      </c>
      <c r="J245" s="832" t="s">
        <v>785</v>
      </c>
      <c r="K245" s="832" t="s">
        <v>2041</v>
      </c>
      <c r="L245" s="835">
        <v>490.89</v>
      </c>
      <c r="M245" s="835">
        <v>1963.56</v>
      </c>
      <c r="N245" s="832">
        <v>4</v>
      </c>
      <c r="O245" s="836">
        <v>2.5</v>
      </c>
      <c r="P245" s="835">
        <v>981.78</v>
      </c>
      <c r="Q245" s="837">
        <v>0.5</v>
      </c>
      <c r="R245" s="832">
        <v>2</v>
      </c>
      <c r="S245" s="837">
        <v>0.5</v>
      </c>
      <c r="T245" s="836">
        <v>0.5</v>
      </c>
      <c r="U245" s="838">
        <v>0.2</v>
      </c>
    </row>
    <row r="246" spans="1:21" ht="14.4" customHeight="1" x14ac:dyDescent="0.3">
      <c r="A246" s="831">
        <v>4</v>
      </c>
      <c r="B246" s="832" t="s">
        <v>2687</v>
      </c>
      <c r="C246" s="832" t="s">
        <v>2692</v>
      </c>
      <c r="D246" s="833" t="s">
        <v>5503</v>
      </c>
      <c r="E246" s="834" t="s">
        <v>2742</v>
      </c>
      <c r="F246" s="832" t="s">
        <v>2688</v>
      </c>
      <c r="G246" s="832" t="s">
        <v>2775</v>
      </c>
      <c r="H246" s="832" t="s">
        <v>628</v>
      </c>
      <c r="I246" s="832" t="s">
        <v>3032</v>
      </c>
      <c r="J246" s="832" t="s">
        <v>785</v>
      </c>
      <c r="K246" s="832" t="s">
        <v>2793</v>
      </c>
      <c r="L246" s="835">
        <v>147.26</v>
      </c>
      <c r="M246" s="835">
        <v>736.3</v>
      </c>
      <c r="N246" s="832">
        <v>5</v>
      </c>
      <c r="O246" s="836">
        <v>2</v>
      </c>
      <c r="P246" s="835">
        <v>294.52</v>
      </c>
      <c r="Q246" s="837">
        <v>0.4</v>
      </c>
      <c r="R246" s="832">
        <v>2</v>
      </c>
      <c r="S246" s="837">
        <v>0.4</v>
      </c>
      <c r="T246" s="836">
        <v>1</v>
      </c>
      <c r="U246" s="838">
        <v>0.5</v>
      </c>
    </row>
    <row r="247" spans="1:21" ht="14.4" customHeight="1" x14ac:dyDescent="0.3">
      <c r="A247" s="831">
        <v>4</v>
      </c>
      <c r="B247" s="832" t="s">
        <v>2687</v>
      </c>
      <c r="C247" s="832" t="s">
        <v>2692</v>
      </c>
      <c r="D247" s="833" t="s">
        <v>5503</v>
      </c>
      <c r="E247" s="834" t="s">
        <v>2742</v>
      </c>
      <c r="F247" s="832" t="s">
        <v>2688</v>
      </c>
      <c r="G247" s="832" t="s">
        <v>2775</v>
      </c>
      <c r="H247" s="832" t="s">
        <v>628</v>
      </c>
      <c r="I247" s="832" t="s">
        <v>2791</v>
      </c>
      <c r="J247" s="832" t="s">
        <v>785</v>
      </c>
      <c r="K247" s="832" t="s">
        <v>2039</v>
      </c>
      <c r="L247" s="835">
        <v>736.33</v>
      </c>
      <c r="M247" s="835">
        <v>1472.66</v>
      </c>
      <c r="N247" s="832">
        <v>2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4</v>
      </c>
      <c r="B248" s="832" t="s">
        <v>2687</v>
      </c>
      <c r="C248" s="832" t="s">
        <v>2692</v>
      </c>
      <c r="D248" s="833" t="s">
        <v>5503</v>
      </c>
      <c r="E248" s="834" t="s">
        <v>2742</v>
      </c>
      <c r="F248" s="832" t="s">
        <v>2688</v>
      </c>
      <c r="G248" s="832" t="s">
        <v>2775</v>
      </c>
      <c r="H248" s="832" t="s">
        <v>628</v>
      </c>
      <c r="I248" s="832" t="s">
        <v>2329</v>
      </c>
      <c r="J248" s="832" t="s">
        <v>785</v>
      </c>
      <c r="K248" s="832" t="s">
        <v>2330</v>
      </c>
      <c r="L248" s="835">
        <v>923.74</v>
      </c>
      <c r="M248" s="835">
        <v>1847.48</v>
      </c>
      <c r="N248" s="832">
        <v>2</v>
      </c>
      <c r="O248" s="836">
        <v>1.5</v>
      </c>
      <c r="P248" s="835">
        <v>923.74</v>
      </c>
      <c r="Q248" s="837">
        <v>0.5</v>
      </c>
      <c r="R248" s="832">
        <v>1</v>
      </c>
      <c r="S248" s="837">
        <v>0.5</v>
      </c>
      <c r="T248" s="836">
        <v>0.5</v>
      </c>
      <c r="U248" s="838">
        <v>0.33333333333333331</v>
      </c>
    </row>
    <row r="249" spans="1:21" ht="14.4" customHeight="1" x14ac:dyDescent="0.3">
      <c r="A249" s="831">
        <v>4</v>
      </c>
      <c r="B249" s="832" t="s">
        <v>2687</v>
      </c>
      <c r="C249" s="832" t="s">
        <v>2692</v>
      </c>
      <c r="D249" s="833" t="s">
        <v>5503</v>
      </c>
      <c r="E249" s="834" t="s">
        <v>2742</v>
      </c>
      <c r="F249" s="832" t="s">
        <v>2688</v>
      </c>
      <c r="G249" s="832" t="s">
        <v>2775</v>
      </c>
      <c r="H249" s="832" t="s">
        <v>628</v>
      </c>
      <c r="I249" s="832" t="s">
        <v>3033</v>
      </c>
      <c r="J249" s="832" t="s">
        <v>789</v>
      </c>
      <c r="K249" s="832" t="s">
        <v>3034</v>
      </c>
      <c r="L249" s="835">
        <v>369.5</v>
      </c>
      <c r="M249" s="835">
        <v>369.5</v>
      </c>
      <c r="N249" s="832">
        <v>1</v>
      </c>
      <c r="O249" s="836">
        <v>0.5</v>
      </c>
      <c r="P249" s="835">
        <v>369.5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4</v>
      </c>
      <c r="B250" s="832" t="s">
        <v>2687</v>
      </c>
      <c r="C250" s="832" t="s">
        <v>2692</v>
      </c>
      <c r="D250" s="833" t="s">
        <v>5503</v>
      </c>
      <c r="E250" s="834" t="s">
        <v>2742</v>
      </c>
      <c r="F250" s="832" t="s">
        <v>2688</v>
      </c>
      <c r="G250" s="832" t="s">
        <v>2777</v>
      </c>
      <c r="H250" s="832" t="s">
        <v>581</v>
      </c>
      <c r="I250" s="832" t="s">
        <v>2976</v>
      </c>
      <c r="J250" s="832" t="s">
        <v>810</v>
      </c>
      <c r="K250" s="832" t="s">
        <v>2779</v>
      </c>
      <c r="L250" s="835">
        <v>93.71</v>
      </c>
      <c r="M250" s="835">
        <v>93.71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4</v>
      </c>
      <c r="B251" s="832" t="s">
        <v>2687</v>
      </c>
      <c r="C251" s="832" t="s">
        <v>2692</v>
      </c>
      <c r="D251" s="833" t="s">
        <v>5503</v>
      </c>
      <c r="E251" s="834" t="s">
        <v>2742</v>
      </c>
      <c r="F251" s="832" t="s">
        <v>2688</v>
      </c>
      <c r="G251" s="832" t="s">
        <v>2777</v>
      </c>
      <c r="H251" s="832" t="s">
        <v>581</v>
      </c>
      <c r="I251" s="832" t="s">
        <v>2894</v>
      </c>
      <c r="J251" s="832" t="s">
        <v>810</v>
      </c>
      <c r="K251" s="832" t="s">
        <v>2848</v>
      </c>
      <c r="L251" s="835">
        <v>301.2</v>
      </c>
      <c r="M251" s="835">
        <v>903.59999999999991</v>
      </c>
      <c r="N251" s="832">
        <v>3</v>
      </c>
      <c r="O251" s="836">
        <v>2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4</v>
      </c>
      <c r="B252" s="832" t="s">
        <v>2687</v>
      </c>
      <c r="C252" s="832" t="s">
        <v>2692</v>
      </c>
      <c r="D252" s="833" t="s">
        <v>5503</v>
      </c>
      <c r="E252" s="834" t="s">
        <v>2742</v>
      </c>
      <c r="F252" s="832" t="s">
        <v>2688</v>
      </c>
      <c r="G252" s="832" t="s">
        <v>2777</v>
      </c>
      <c r="H252" s="832" t="s">
        <v>581</v>
      </c>
      <c r="I252" s="832" t="s">
        <v>2778</v>
      </c>
      <c r="J252" s="832" t="s">
        <v>810</v>
      </c>
      <c r="K252" s="832" t="s">
        <v>2779</v>
      </c>
      <c r="L252" s="835">
        <v>32.25</v>
      </c>
      <c r="M252" s="835">
        <v>161.25</v>
      </c>
      <c r="N252" s="832">
        <v>5</v>
      </c>
      <c r="O252" s="836">
        <v>2.5</v>
      </c>
      <c r="P252" s="835">
        <v>64.5</v>
      </c>
      <c r="Q252" s="837">
        <v>0.4</v>
      </c>
      <c r="R252" s="832">
        <v>2</v>
      </c>
      <c r="S252" s="837">
        <v>0.4</v>
      </c>
      <c r="T252" s="836">
        <v>1</v>
      </c>
      <c r="U252" s="838">
        <v>0.4</v>
      </c>
    </row>
    <row r="253" spans="1:21" ht="14.4" customHeight="1" x14ac:dyDescent="0.3">
      <c r="A253" s="831">
        <v>4</v>
      </c>
      <c r="B253" s="832" t="s">
        <v>2687</v>
      </c>
      <c r="C253" s="832" t="s">
        <v>2692</v>
      </c>
      <c r="D253" s="833" t="s">
        <v>5503</v>
      </c>
      <c r="E253" s="834" t="s">
        <v>2742</v>
      </c>
      <c r="F253" s="832" t="s">
        <v>2688</v>
      </c>
      <c r="G253" s="832" t="s">
        <v>2777</v>
      </c>
      <c r="H253" s="832" t="s">
        <v>581</v>
      </c>
      <c r="I253" s="832" t="s">
        <v>2847</v>
      </c>
      <c r="J253" s="832" t="s">
        <v>810</v>
      </c>
      <c r="K253" s="832" t="s">
        <v>2848</v>
      </c>
      <c r="L253" s="835">
        <v>103.67</v>
      </c>
      <c r="M253" s="835">
        <v>414.68</v>
      </c>
      <c r="N253" s="832">
        <v>4</v>
      </c>
      <c r="O253" s="836">
        <v>2.5</v>
      </c>
      <c r="P253" s="835">
        <v>103.67</v>
      </c>
      <c r="Q253" s="837">
        <v>0.25</v>
      </c>
      <c r="R253" s="832">
        <v>1</v>
      </c>
      <c r="S253" s="837">
        <v>0.25</v>
      </c>
      <c r="T253" s="836">
        <v>0.5</v>
      </c>
      <c r="U253" s="838">
        <v>0.2</v>
      </c>
    </row>
    <row r="254" spans="1:21" ht="14.4" customHeight="1" x14ac:dyDescent="0.3">
      <c r="A254" s="831">
        <v>4</v>
      </c>
      <c r="B254" s="832" t="s">
        <v>2687</v>
      </c>
      <c r="C254" s="832" t="s">
        <v>2692</v>
      </c>
      <c r="D254" s="833" t="s">
        <v>5503</v>
      </c>
      <c r="E254" s="834" t="s">
        <v>2742</v>
      </c>
      <c r="F254" s="832" t="s">
        <v>2688</v>
      </c>
      <c r="G254" s="832" t="s">
        <v>3035</v>
      </c>
      <c r="H254" s="832" t="s">
        <v>628</v>
      </c>
      <c r="I254" s="832" t="s">
        <v>2067</v>
      </c>
      <c r="J254" s="832" t="s">
        <v>814</v>
      </c>
      <c r="K254" s="832" t="s">
        <v>2068</v>
      </c>
      <c r="L254" s="835">
        <v>0</v>
      </c>
      <c r="M254" s="835">
        <v>0</v>
      </c>
      <c r="N254" s="832">
        <v>1</v>
      </c>
      <c r="O254" s="836">
        <v>0.5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4</v>
      </c>
      <c r="B255" s="832" t="s">
        <v>2687</v>
      </c>
      <c r="C255" s="832" t="s">
        <v>2692</v>
      </c>
      <c r="D255" s="833" t="s">
        <v>5503</v>
      </c>
      <c r="E255" s="834" t="s">
        <v>2742</v>
      </c>
      <c r="F255" s="832" t="s">
        <v>2688</v>
      </c>
      <c r="G255" s="832" t="s">
        <v>2794</v>
      </c>
      <c r="H255" s="832" t="s">
        <v>628</v>
      </c>
      <c r="I255" s="832" t="s">
        <v>3036</v>
      </c>
      <c r="J255" s="832" t="s">
        <v>2019</v>
      </c>
      <c r="K255" s="832" t="s">
        <v>3037</v>
      </c>
      <c r="L255" s="835">
        <v>0</v>
      </c>
      <c r="M255" s="835">
        <v>0</v>
      </c>
      <c r="N255" s="832">
        <v>1</v>
      </c>
      <c r="O255" s="836">
        <v>1</v>
      </c>
      <c r="P255" s="835">
        <v>0</v>
      </c>
      <c r="Q255" s="837"/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4</v>
      </c>
      <c r="B256" s="832" t="s">
        <v>2687</v>
      </c>
      <c r="C256" s="832" t="s">
        <v>2692</v>
      </c>
      <c r="D256" s="833" t="s">
        <v>5503</v>
      </c>
      <c r="E256" s="834" t="s">
        <v>2742</v>
      </c>
      <c r="F256" s="832" t="s">
        <v>2688</v>
      </c>
      <c r="G256" s="832" t="s">
        <v>2794</v>
      </c>
      <c r="H256" s="832" t="s">
        <v>628</v>
      </c>
      <c r="I256" s="832" t="s">
        <v>3038</v>
      </c>
      <c r="J256" s="832" t="s">
        <v>2019</v>
      </c>
      <c r="K256" s="832" t="s">
        <v>3039</v>
      </c>
      <c r="L256" s="835">
        <v>205.84</v>
      </c>
      <c r="M256" s="835">
        <v>205.84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4</v>
      </c>
      <c r="B257" s="832" t="s">
        <v>2687</v>
      </c>
      <c r="C257" s="832" t="s">
        <v>2692</v>
      </c>
      <c r="D257" s="833" t="s">
        <v>5503</v>
      </c>
      <c r="E257" s="834" t="s">
        <v>2742</v>
      </c>
      <c r="F257" s="832" t="s">
        <v>2688</v>
      </c>
      <c r="G257" s="832" t="s">
        <v>2780</v>
      </c>
      <c r="H257" s="832" t="s">
        <v>581</v>
      </c>
      <c r="I257" s="832" t="s">
        <v>2797</v>
      </c>
      <c r="J257" s="832" t="s">
        <v>634</v>
      </c>
      <c r="K257" s="832" t="s">
        <v>2798</v>
      </c>
      <c r="L257" s="835">
        <v>108.44</v>
      </c>
      <c r="M257" s="835">
        <v>216.88</v>
      </c>
      <c r="N257" s="832">
        <v>2</v>
      </c>
      <c r="O257" s="836">
        <v>1</v>
      </c>
      <c r="P257" s="835">
        <v>216.88</v>
      </c>
      <c r="Q257" s="837">
        <v>1</v>
      </c>
      <c r="R257" s="832">
        <v>2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4</v>
      </c>
      <c r="B258" s="832" t="s">
        <v>2687</v>
      </c>
      <c r="C258" s="832" t="s">
        <v>2692</v>
      </c>
      <c r="D258" s="833" t="s">
        <v>5503</v>
      </c>
      <c r="E258" s="834" t="s">
        <v>2742</v>
      </c>
      <c r="F258" s="832" t="s">
        <v>2688</v>
      </c>
      <c r="G258" s="832" t="s">
        <v>3040</v>
      </c>
      <c r="H258" s="832" t="s">
        <v>628</v>
      </c>
      <c r="I258" s="832" t="s">
        <v>3041</v>
      </c>
      <c r="J258" s="832" t="s">
        <v>2259</v>
      </c>
      <c r="K258" s="832" t="s">
        <v>3042</v>
      </c>
      <c r="L258" s="835">
        <v>597.88</v>
      </c>
      <c r="M258" s="835">
        <v>597.88</v>
      </c>
      <c r="N258" s="832">
        <v>1</v>
      </c>
      <c r="O258" s="836">
        <v>0.5</v>
      </c>
      <c r="P258" s="835">
        <v>597.88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4</v>
      </c>
      <c r="B259" s="832" t="s">
        <v>2687</v>
      </c>
      <c r="C259" s="832" t="s">
        <v>2692</v>
      </c>
      <c r="D259" s="833" t="s">
        <v>5503</v>
      </c>
      <c r="E259" s="834" t="s">
        <v>2742</v>
      </c>
      <c r="F259" s="832" t="s">
        <v>2688</v>
      </c>
      <c r="G259" s="832" t="s">
        <v>3043</v>
      </c>
      <c r="H259" s="832" t="s">
        <v>581</v>
      </c>
      <c r="I259" s="832" t="s">
        <v>3044</v>
      </c>
      <c r="J259" s="832" t="s">
        <v>2046</v>
      </c>
      <c r="K259" s="832" t="s">
        <v>2047</v>
      </c>
      <c r="L259" s="835">
        <v>160.1</v>
      </c>
      <c r="M259" s="835">
        <v>160.1</v>
      </c>
      <c r="N259" s="832">
        <v>1</v>
      </c>
      <c r="O259" s="836">
        <v>0.5</v>
      </c>
      <c r="P259" s="835">
        <v>160.1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4</v>
      </c>
      <c r="B260" s="832" t="s">
        <v>2687</v>
      </c>
      <c r="C260" s="832" t="s">
        <v>2692</v>
      </c>
      <c r="D260" s="833" t="s">
        <v>5503</v>
      </c>
      <c r="E260" s="834" t="s">
        <v>2742</v>
      </c>
      <c r="F260" s="832" t="s">
        <v>2688</v>
      </c>
      <c r="G260" s="832" t="s">
        <v>3045</v>
      </c>
      <c r="H260" s="832" t="s">
        <v>581</v>
      </c>
      <c r="I260" s="832" t="s">
        <v>3046</v>
      </c>
      <c r="J260" s="832" t="s">
        <v>754</v>
      </c>
      <c r="K260" s="832" t="s">
        <v>3047</v>
      </c>
      <c r="L260" s="835">
        <v>0</v>
      </c>
      <c r="M260" s="835">
        <v>0</v>
      </c>
      <c r="N260" s="832">
        <v>1</v>
      </c>
      <c r="O260" s="836">
        <v>0.5</v>
      </c>
      <c r="P260" s="835">
        <v>0</v>
      </c>
      <c r="Q260" s="837"/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4</v>
      </c>
      <c r="B261" s="832" t="s">
        <v>2687</v>
      </c>
      <c r="C261" s="832" t="s">
        <v>2692</v>
      </c>
      <c r="D261" s="833" t="s">
        <v>5503</v>
      </c>
      <c r="E261" s="834" t="s">
        <v>2742</v>
      </c>
      <c r="F261" s="832" t="s">
        <v>2688</v>
      </c>
      <c r="G261" s="832" t="s">
        <v>2939</v>
      </c>
      <c r="H261" s="832" t="s">
        <v>581</v>
      </c>
      <c r="I261" s="832" t="s">
        <v>2941</v>
      </c>
      <c r="J261" s="832" t="s">
        <v>873</v>
      </c>
      <c r="K261" s="832" t="s">
        <v>2942</v>
      </c>
      <c r="L261" s="835">
        <v>0</v>
      </c>
      <c r="M261" s="835">
        <v>0</v>
      </c>
      <c r="N261" s="832">
        <v>1</v>
      </c>
      <c r="O261" s="836">
        <v>0.5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4</v>
      </c>
      <c r="B262" s="832" t="s">
        <v>2687</v>
      </c>
      <c r="C262" s="832" t="s">
        <v>2692</v>
      </c>
      <c r="D262" s="833" t="s">
        <v>5503</v>
      </c>
      <c r="E262" s="834" t="s">
        <v>2742</v>
      </c>
      <c r="F262" s="832" t="s">
        <v>2688</v>
      </c>
      <c r="G262" s="832" t="s">
        <v>3048</v>
      </c>
      <c r="H262" s="832" t="s">
        <v>581</v>
      </c>
      <c r="I262" s="832" t="s">
        <v>3049</v>
      </c>
      <c r="J262" s="832" t="s">
        <v>964</v>
      </c>
      <c r="K262" s="832" t="s">
        <v>3050</v>
      </c>
      <c r="L262" s="835">
        <v>257.14</v>
      </c>
      <c r="M262" s="835">
        <v>257.14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4</v>
      </c>
      <c r="B263" s="832" t="s">
        <v>2687</v>
      </c>
      <c r="C263" s="832" t="s">
        <v>2692</v>
      </c>
      <c r="D263" s="833" t="s">
        <v>5503</v>
      </c>
      <c r="E263" s="834" t="s">
        <v>2742</v>
      </c>
      <c r="F263" s="832" t="s">
        <v>2688</v>
      </c>
      <c r="G263" s="832" t="s">
        <v>2764</v>
      </c>
      <c r="H263" s="832" t="s">
        <v>628</v>
      </c>
      <c r="I263" s="832" t="s">
        <v>2247</v>
      </c>
      <c r="J263" s="832" t="s">
        <v>2248</v>
      </c>
      <c r="K263" s="832" t="s">
        <v>2249</v>
      </c>
      <c r="L263" s="835">
        <v>0</v>
      </c>
      <c r="M263" s="835">
        <v>0</v>
      </c>
      <c r="N263" s="832">
        <v>12</v>
      </c>
      <c r="O263" s="836">
        <v>10</v>
      </c>
      <c r="P263" s="835">
        <v>0</v>
      </c>
      <c r="Q263" s="837"/>
      <c r="R263" s="832">
        <v>5</v>
      </c>
      <c r="S263" s="837">
        <v>0.41666666666666669</v>
      </c>
      <c r="T263" s="836">
        <v>4</v>
      </c>
      <c r="U263" s="838">
        <v>0.4</v>
      </c>
    </row>
    <row r="264" spans="1:21" ht="14.4" customHeight="1" x14ac:dyDescent="0.3">
      <c r="A264" s="831">
        <v>4</v>
      </c>
      <c r="B264" s="832" t="s">
        <v>2687</v>
      </c>
      <c r="C264" s="832" t="s">
        <v>2692</v>
      </c>
      <c r="D264" s="833" t="s">
        <v>5503</v>
      </c>
      <c r="E264" s="834" t="s">
        <v>2742</v>
      </c>
      <c r="F264" s="832" t="s">
        <v>2688</v>
      </c>
      <c r="G264" s="832" t="s">
        <v>2803</v>
      </c>
      <c r="H264" s="832" t="s">
        <v>581</v>
      </c>
      <c r="I264" s="832" t="s">
        <v>2804</v>
      </c>
      <c r="J264" s="832" t="s">
        <v>1012</v>
      </c>
      <c r="K264" s="832" t="s">
        <v>2805</v>
      </c>
      <c r="L264" s="835">
        <v>42.08</v>
      </c>
      <c r="M264" s="835">
        <v>126.24</v>
      </c>
      <c r="N264" s="832">
        <v>3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4</v>
      </c>
      <c r="B265" s="832" t="s">
        <v>2687</v>
      </c>
      <c r="C265" s="832" t="s">
        <v>2692</v>
      </c>
      <c r="D265" s="833" t="s">
        <v>5503</v>
      </c>
      <c r="E265" s="834" t="s">
        <v>2742</v>
      </c>
      <c r="F265" s="832" t="s">
        <v>2688</v>
      </c>
      <c r="G265" s="832" t="s">
        <v>2840</v>
      </c>
      <c r="H265" s="832" t="s">
        <v>581</v>
      </c>
      <c r="I265" s="832" t="s">
        <v>2841</v>
      </c>
      <c r="J265" s="832" t="s">
        <v>1008</v>
      </c>
      <c r="K265" s="832" t="s">
        <v>2842</v>
      </c>
      <c r="L265" s="835">
        <v>96.81</v>
      </c>
      <c r="M265" s="835">
        <v>387.24</v>
      </c>
      <c r="N265" s="832">
        <v>4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4</v>
      </c>
      <c r="B266" s="832" t="s">
        <v>2687</v>
      </c>
      <c r="C266" s="832" t="s">
        <v>2692</v>
      </c>
      <c r="D266" s="833" t="s">
        <v>5503</v>
      </c>
      <c r="E266" s="834" t="s">
        <v>2742</v>
      </c>
      <c r="F266" s="832" t="s">
        <v>2688</v>
      </c>
      <c r="G266" s="832" t="s">
        <v>2843</v>
      </c>
      <c r="H266" s="832" t="s">
        <v>628</v>
      </c>
      <c r="I266" s="832" t="s">
        <v>2022</v>
      </c>
      <c r="J266" s="832" t="s">
        <v>2023</v>
      </c>
      <c r="K266" s="832" t="s">
        <v>2024</v>
      </c>
      <c r="L266" s="835">
        <v>133.94</v>
      </c>
      <c r="M266" s="835">
        <v>803.6400000000001</v>
      </c>
      <c r="N266" s="832">
        <v>6</v>
      </c>
      <c r="O266" s="836">
        <v>2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4</v>
      </c>
      <c r="B267" s="832" t="s">
        <v>2687</v>
      </c>
      <c r="C267" s="832" t="s">
        <v>2692</v>
      </c>
      <c r="D267" s="833" t="s">
        <v>5503</v>
      </c>
      <c r="E267" s="834" t="s">
        <v>2742</v>
      </c>
      <c r="F267" s="832" t="s">
        <v>2688</v>
      </c>
      <c r="G267" s="832" t="s">
        <v>2997</v>
      </c>
      <c r="H267" s="832" t="s">
        <v>581</v>
      </c>
      <c r="I267" s="832" t="s">
        <v>3051</v>
      </c>
      <c r="J267" s="832" t="s">
        <v>1446</v>
      </c>
      <c r="K267" s="832" t="s">
        <v>3052</v>
      </c>
      <c r="L267" s="835">
        <v>50.32</v>
      </c>
      <c r="M267" s="835">
        <v>100.64</v>
      </c>
      <c r="N267" s="832">
        <v>2</v>
      </c>
      <c r="O267" s="836">
        <v>1</v>
      </c>
      <c r="P267" s="835">
        <v>100.64</v>
      </c>
      <c r="Q267" s="837">
        <v>1</v>
      </c>
      <c r="R267" s="832">
        <v>2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4</v>
      </c>
      <c r="B268" s="832" t="s">
        <v>2687</v>
      </c>
      <c r="C268" s="832" t="s">
        <v>2692</v>
      </c>
      <c r="D268" s="833" t="s">
        <v>5503</v>
      </c>
      <c r="E268" s="834" t="s">
        <v>2742</v>
      </c>
      <c r="F268" s="832" t="s">
        <v>2688</v>
      </c>
      <c r="G268" s="832" t="s">
        <v>3053</v>
      </c>
      <c r="H268" s="832" t="s">
        <v>581</v>
      </c>
      <c r="I268" s="832" t="s">
        <v>3054</v>
      </c>
      <c r="J268" s="832" t="s">
        <v>1330</v>
      </c>
      <c r="K268" s="832" t="s">
        <v>3055</v>
      </c>
      <c r="L268" s="835">
        <v>0</v>
      </c>
      <c r="M268" s="835">
        <v>0</v>
      </c>
      <c r="N268" s="832">
        <v>2</v>
      </c>
      <c r="O268" s="836">
        <v>1.5</v>
      </c>
      <c r="P268" s="835"/>
      <c r="Q268" s="837"/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4</v>
      </c>
      <c r="B269" s="832" t="s">
        <v>2687</v>
      </c>
      <c r="C269" s="832" t="s">
        <v>2692</v>
      </c>
      <c r="D269" s="833" t="s">
        <v>5503</v>
      </c>
      <c r="E269" s="834" t="s">
        <v>2745</v>
      </c>
      <c r="F269" s="832" t="s">
        <v>2688</v>
      </c>
      <c r="G269" s="832" t="s">
        <v>3056</v>
      </c>
      <c r="H269" s="832" t="s">
        <v>581</v>
      </c>
      <c r="I269" s="832" t="s">
        <v>3057</v>
      </c>
      <c r="J269" s="832" t="s">
        <v>1173</v>
      </c>
      <c r="K269" s="832" t="s">
        <v>3058</v>
      </c>
      <c r="L269" s="835">
        <v>0</v>
      </c>
      <c r="M269" s="835">
        <v>0</v>
      </c>
      <c r="N269" s="832">
        <v>1</v>
      </c>
      <c r="O269" s="836">
        <v>1</v>
      </c>
      <c r="P269" s="835"/>
      <c r="Q269" s="837"/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4</v>
      </c>
      <c r="B270" s="832" t="s">
        <v>2687</v>
      </c>
      <c r="C270" s="832" t="s">
        <v>2692</v>
      </c>
      <c r="D270" s="833" t="s">
        <v>5503</v>
      </c>
      <c r="E270" s="834" t="s">
        <v>2745</v>
      </c>
      <c r="F270" s="832" t="s">
        <v>2688</v>
      </c>
      <c r="G270" s="832" t="s">
        <v>3059</v>
      </c>
      <c r="H270" s="832" t="s">
        <v>628</v>
      </c>
      <c r="I270" s="832" t="s">
        <v>2049</v>
      </c>
      <c r="J270" s="832" t="s">
        <v>708</v>
      </c>
      <c r="K270" s="832" t="s">
        <v>2050</v>
      </c>
      <c r="L270" s="835">
        <v>72</v>
      </c>
      <c r="M270" s="835">
        <v>144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4</v>
      </c>
      <c r="B271" s="832" t="s">
        <v>2687</v>
      </c>
      <c r="C271" s="832" t="s">
        <v>2692</v>
      </c>
      <c r="D271" s="833" t="s">
        <v>5503</v>
      </c>
      <c r="E271" s="834" t="s">
        <v>2745</v>
      </c>
      <c r="F271" s="832" t="s">
        <v>2688</v>
      </c>
      <c r="G271" s="832" t="s">
        <v>2760</v>
      </c>
      <c r="H271" s="832" t="s">
        <v>628</v>
      </c>
      <c r="I271" s="832" t="s">
        <v>2166</v>
      </c>
      <c r="J271" s="832" t="s">
        <v>1083</v>
      </c>
      <c r="K271" s="832" t="s">
        <v>2167</v>
      </c>
      <c r="L271" s="835">
        <v>154.36000000000001</v>
      </c>
      <c r="M271" s="835">
        <v>771.80000000000007</v>
      </c>
      <c r="N271" s="832">
        <v>5</v>
      </c>
      <c r="O271" s="836">
        <v>4.5</v>
      </c>
      <c r="P271" s="835">
        <v>463.08000000000004</v>
      </c>
      <c r="Q271" s="837">
        <v>0.6</v>
      </c>
      <c r="R271" s="832">
        <v>3</v>
      </c>
      <c r="S271" s="837">
        <v>0.6</v>
      </c>
      <c r="T271" s="836">
        <v>3</v>
      </c>
      <c r="U271" s="838">
        <v>0.66666666666666663</v>
      </c>
    </row>
    <row r="272" spans="1:21" ht="14.4" customHeight="1" x14ac:dyDescent="0.3">
      <c r="A272" s="831">
        <v>4</v>
      </c>
      <c r="B272" s="832" t="s">
        <v>2687</v>
      </c>
      <c r="C272" s="832" t="s">
        <v>2692</v>
      </c>
      <c r="D272" s="833" t="s">
        <v>5503</v>
      </c>
      <c r="E272" s="834" t="s">
        <v>2745</v>
      </c>
      <c r="F272" s="832" t="s">
        <v>2688</v>
      </c>
      <c r="G272" s="832" t="s">
        <v>3060</v>
      </c>
      <c r="H272" s="832" t="s">
        <v>581</v>
      </c>
      <c r="I272" s="832" t="s">
        <v>3061</v>
      </c>
      <c r="J272" s="832" t="s">
        <v>3062</v>
      </c>
      <c r="K272" s="832" t="s">
        <v>3063</v>
      </c>
      <c r="L272" s="835">
        <v>16.38</v>
      </c>
      <c r="M272" s="835">
        <v>16.38</v>
      </c>
      <c r="N272" s="832">
        <v>1</v>
      </c>
      <c r="O272" s="836">
        <v>1</v>
      </c>
      <c r="P272" s="835">
        <v>16.38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4</v>
      </c>
      <c r="B273" s="832" t="s">
        <v>2687</v>
      </c>
      <c r="C273" s="832" t="s">
        <v>2692</v>
      </c>
      <c r="D273" s="833" t="s">
        <v>5503</v>
      </c>
      <c r="E273" s="834" t="s">
        <v>2745</v>
      </c>
      <c r="F273" s="832" t="s">
        <v>2688</v>
      </c>
      <c r="G273" s="832" t="s">
        <v>2852</v>
      </c>
      <c r="H273" s="832" t="s">
        <v>581</v>
      </c>
      <c r="I273" s="832" t="s">
        <v>3064</v>
      </c>
      <c r="J273" s="832" t="s">
        <v>879</v>
      </c>
      <c r="K273" s="832" t="s">
        <v>2854</v>
      </c>
      <c r="L273" s="835">
        <v>0</v>
      </c>
      <c r="M273" s="835">
        <v>0</v>
      </c>
      <c r="N273" s="832">
        <v>2</v>
      </c>
      <c r="O273" s="836">
        <v>1.5</v>
      </c>
      <c r="P273" s="835">
        <v>0</v>
      </c>
      <c r="Q273" s="837"/>
      <c r="R273" s="832">
        <v>1</v>
      </c>
      <c r="S273" s="837">
        <v>0.5</v>
      </c>
      <c r="T273" s="836">
        <v>1</v>
      </c>
      <c r="U273" s="838">
        <v>0.66666666666666663</v>
      </c>
    </row>
    <row r="274" spans="1:21" ht="14.4" customHeight="1" x14ac:dyDescent="0.3">
      <c r="A274" s="831">
        <v>4</v>
      </c>
      <c r="B274" s="832" t="s">
        <v>2687</v>
      </c>
      <c r="C274" s="832" t="s">
        <v>2692</v>
      </c>
      <c r="D274" s="833" t="s">
        <v>5503</v>
      </c>
      <c r="E274" s="834" t="s">
        <v>2745</v>
      </c>
      <c r="F274" s="832" t="s">
        <v>2688</v>
      </c>
      <c r="G274" s="832" t="s">
        <v>3011</v>
      </c>
      <c r="H274" s="832" t="s">
        <v>628</v>
      </c>
      <c r="I274" s="832" t="s">
        <v>2273</v>
      </c>
      <c r="J274" s="832" t="s">
        <v>697</v>
      </c>
      <c r="K274" s="832" t="s">
        <v>2142</v>
      </c>
      <c r="L274" s="835">
        <v>132</v>
      </c>
      <c r="M274" s="835">
        <v>132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4</v>
      </c>
      <c r="B275" s="832" t="s">
        <v>2687</v>
      </c>
      <c r="C275" s="832" t="s">
        <v>2692</v>
      </c>
      <c r="D275" s="833" t="s">
        <v>5503</v>
      </c>
      <c r="E275" s="834" t="s">
        <v>2745</v>
      </c>
      <c r="F275" s="832" t="s">
        <v>2688</v>
      </c>
      <c r="G275" s="832" t="s">
        <v>3065</v>
      </c>
      <c r="H275" s="832" t="s">
        <v>581</v>
      </c>
      <c r="I275" s="832" t="s">
        <v>3066</v>
      </c>
      <c r="J275" s="832" t="s">
        <v>716</v>
      </c>
      <c r="K275" s="832" t="s">
        <v>3067</v>
      </c>
      <c r="L275" s="835">
        <v>18.809999999999999</v>
      </c>
      <c r="M275" s="835">
        <v>18.809999999999999</v>
      </c>
      <c r="N275" s="832">
        <v>1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4</v>
      </c>
      <c r="B276" s="832" t="s">
        <v>2687</v>
      </c>
      <c r="C276" s="832" t="s">
        <v>2692</v>
      </c>
      <c r="D276" s="833" t="s">
        <v>5503</v>
      </c>
      <c r="E276" s="834" t="s">
        <v>2745</v>
      </c>
      <c r="F276" s="832" t="s">
        <v>2688</v>
      </c>
      <c r="G276" s="832" t="s">
        <v>3065</v>
      </c>
      <c r="H276" s="832" t="s">
        <v>581</v>
      </c>
      <c r="I276" s="832" t="s">
        <v>3068</v>
      </c>
      <c r="J276" s="832" t="s">
        <v>716</v>
      </c>
      <c r="K276" s="832" t="s">
        <v>3069</v>
      </c>
      <c r="L276" s="835">
        <v>37.61</v>
      </c>
      <c r="M276" s="835">
        <v>37.61</v>
      </c>
      <c r="N276" s="832">
        <v>1</v>
      </c>
      <c r="O276" s="836">
        <v>0.5</v>
      </c>
      <c r="P276" s="835">
        <v>37.61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4</v>
      </c>
      <c r="B277" s="832" t="s">
        <v>2687</v>
      </c>
      <c r="C277" s="832" t="s">
        <v>2692</v>
      </c>
      <c r="D277" s="833" t="s">
        <v>5503</v>
      </c>
      <c r="E277" s="834" t="s">
        <v>2745</v>
      </c>
      <c r="F277" s="832" t="s">
        <v>2688</v>
      </c>
      <c r="G277" s="832" t="s">
        <v>2855</v>
      </c>
      <c r="H277" s="832" t="s">
        <v>581</v>
      </c>
      <c r="I277" s="832" t="s">
        <v>2954</v>
      </c>
      <c r="J277" s="832" t="s">
        <v>729</v>
      </c>
      <c r="K277" s="832" t="s">
        <v>2955</v>
      </c>
      <c r="L277" s="835">
        <v>48.42</v>
      </c>
      <c r="M277" s="835">
        <v>48.42</v>
      </c>
      <c r="N277" s="832">
        <v>1</v>
      </c>
      <c r="O277" s="836">
        <v>0.5</v>
      </c>
      <c r="P277" s="835">
        <v>48.42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4</v>
      </c>
      <c r="B278" s="832" t="s">
        <v>2687</v>
      </c>
      <c r="C278" s="832" t="s">
        <v>2692</v>
      </c>
      <c r="D278" s="833" t="s">
        <v>5503</v>
      </c>
      <c r="E278" s="834" t="s">
        <v>2745</v>
      </c>
      <c r="F278" s="832" t="s">
        <v>2688</v>
      </c>
      <c r="G278" s="832" t="s">
        <v>2872</v>
      </c>
      <c r="H278" s="832" t="s">
        <v>628</v>
      </c>
      <c r="I278" s="832" t="s">
        <v>2873</v>
      </c>
      <c r="J278" s="832" t="s">
        <v>733</v>
      </c>
      <c r="K278" s="832" t="s">
        <v>2321</v>
      </c>
      <c r="L278" s="835">
        <v>0</v>
      </c>
      <c r="M278" s="835">
        <v>0</v>
      </c>
      <c r="N278" s="832">
        <v>1</v>
      </c>
      <c r="O278" s="836">
        <v>0.5</v>
      </c>
      <c r="P278" s="835">
        <v>0</v>
      </c>
      <c r="Q278" s="837"/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4</v>
      </c>
      <c r="B279" s="832" t="s">
        <v>2687</v>
      </c>
      <c r="C279" s="832" t="s">
        <v>2692</v>
      </c>
      <c r="D279" s="833" t="s">
        <v>5503</v>
      </c>
      <c r="E279" s="834" t="s">
        <v>2745</v>
      </c>
      <c r="F279" s="832" t="s">
        <v>2688</v>
      </c>
      <c r="G279" s="832" t="s">
        <v>2844</v>
      </c>
      <c r="H279" s="832" t="s">
        <v>581</v>
      </c>
      <c r="I279" s="832" t="s">
        <v>2845</v>
      </c>
      <c r="J279" s="832" t="s">
        <v>711</v>
      </c>
      <c r="K279" s="832" t="s">
        <v>2846</v>
      </c>
      <c r="L279" s="835">
        <v>53.57</v>
      </c>
      <c r="M279" s="835">
        <v>267.85000000000002</v>
      </c>
      <c r="N279" s="832">
        <v>5</v>
      </c>
      <c r="O279" s="836">
        <v>2.5</v>
      </c>
      <c r="P279" s="835">
        <v>160.71</v>
      </c>
      <c r="Q279" s="837">
        <v>0.6</v>
      </c>
      <c r="R279" s="832">
        <v>3</v>
      </c>
      <c r="S279" s="837">
        <v>0.6</v>
      </c>
      <c r="T279" s="836">
        <v>1.5</v>
      </c>
      <c r="U279" s="838">
        <v>0.6</v>
      </c>
    </row>
    <row r="280" spans="1:21" ht="14.4" customHeight="1" x14ac:dyDescent="0.3">
      <c r="A280" s="831">
        <v>4</v>
      </c>
      <c r="B280" s="832" t="s">
        <v>2687</v>
      </c>
      <c r="C280" s="832" t="s">
        <v>2692</v>
      </c>
      <c r="D280" s="833" t="s">
        <v>5503</v>
      </c>
      <c r="E280" s="834" t="s">
        <v>2745</v>
      </c>
      <c r="F280" s="832" t="s">
        <v>2688</v>
      </c>
      <c r="G280" s="832" t="s">
        <v>2959</v>
      </c>
      <c r="H280" s="832" t="s">
        <v>628</v>
      </c>
      <c r="I280" s="832" t="s">
        <v>2076</v>
      </c>
      <c r="J280" s="832" t="s">
        <v>2077</v>
      </c>
      <c r="K280" s="832" t="s">
        <v>2078</v>
      </c>
      <c r="L280" s="835">
        <v>10.65</v>
      </c>
      <c r="M280" s="835">
        <v>21.3</v>
      </c>
      <c r="N280" s="832">
        <v>2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4</v>
      </c>
      <c r="B281" s="832" t="s">
        <v>2687</v>
      </c>
      <c r="C281" s="832" t="s">
        <v>2692</v>
      </c>
      <c r="D281" s="833" t="s">
        <v>5503</v>
      </c>
      <c r="E281" s="834" t="s">
        <v>2745</v>
      </c>
      <c r="F281" s="832" t="s">
        <v>2688</v>
      </c>
      <c r="G281" s="832" t="s">
        <v>2775</v>
      </c>
      <c r="H281" s="832" t="s">
        <v>628</v>
      </c>
      <c r="I281" s="832" t="s">
        <v>3003</v>
      </c>
      <c r="J281" s="832" t="s">
        <v>785</v>
      </c>
      <c r="K281" s="832" t="s">
        <v>2037</v>
      </c>
      <c r="L281" s="835">
        <v>368.16</v>
      </c>
      <c r="M281" s="835">
        <v>736.32</v>
      </c>
      <c r="N281" s="832">
        <v>2</v>
      </c>
      <c r="O281" s="836">
        <v>1</v>
      </c>
      <c r="P281" s="835">
        <v>368.16</v>
      </c>
      <c r="Q281" s="837">
        <v>0.5</v>
      </c>
      <c r="R281" s="832">
        <v>1</v>
      </c>
      <c r="S281" s="837">
        <v>0.5</v>
      </c>
      <c r="T281" s="836">
        <v>0.5</v>
      </c>
      <c r="U281" s="838">
        <v>0.5</v>
      </c>
    </row>
    <row r="282" spans="1:21" ht="14.4" customHeight="1" x14ac:dyDescent="0.3">
      <c r="A282" s="831">
        <v>4</v>
      </c>
      <c r="B282" s="832" t="s">
        <v>2687</v>
      </c>
      <c r="C282" s="832" t="s">
        <v>2692</v>
      </c>
      <c r="D282" s="833" t="s">
        <v>5503</v>
      </c>
      <c r="E282" s="834" t="s">
        <v>2745</v>
      </c>
      <c r="F282" s="832" t="s">
        <v>2688</v>
      </c>
      <c r="G282" s="832" t="s">
        <v>2775</v>
      </c>
      <c r="H282" s="832" t="s">
        <v>628</v>
      </c>
      <c r="I282" s="832" t="s">
        <v>2776</v>
      </c>
      <c r="J282" s="832" t="s">
        <v>785</v>
      </c>
      <c r="K282" s="832" t="s">
        <v>2041</v>
      </c>
      <c r="L282" s="835">
        <v>490.89</v>
      </c>
      <c r="M282" s="835">
        <v>981.78</v>
      </c>
      <c r="N282" s="832">
        <v>2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4</v>
      </c>
      <c r="B283" s="832" t="s">
        <v>2687</v>
      </c>
      <c r="C283" s="832" t="s">
        <v>2692</v>
      </c>
      <c r="D283" s="833" t="s">
        <v>5503</v>
      </c>
      <c r="E283" s="834" t="s">
        <v>2745</v>
      </c>
      <c r="F283" s="832" t="s">
        <v>2688</v>
      </c>
      <c r="G283" s="832" t="s">
        <v>2777</v>
      </c>
      <c r="H283" s="832" t="s">
        <v>581</v>
      </c>
      <c r="I283" s="832" t="s">
        <v>2778</v>
      </c>
      <c r="J283" s="832" t="s">
        <v>810</v>
      </c>
      <c r="K283" s="832" t="s">
        <v>2779</v>
      </c>
      <c r="L283" s="835">
        <v>32.25</v>
      </c>
      <c r="M283" s="835">
        <v>64.5</v>
      </c>
      <c r="N283" s="832">
        <v>2</v>
      </c>
      <c r="O283" s="836">
        <v>1.5</v>
      </c>
      <c r="P283" s="835">
        <v>32.25</v>
      </c>
      <c r="Q283" s="837">
        <v>0.5</v>
      </c>
      <c r="R283" s="832">
        <v>1</v>
      </c>
      <c r="S283" s="837">
        <v>0.5</v>
      </c>
      <c r="T283" s="836">
        <v>1</v>
      </c>
      <c r="U283" s="838">
        <v>0.66666666666666663</v>
      </c>
    </row>
    <row r="284" spans="1:21" ht="14.4" customHeight="1" x14ac:dyDescent="0.3">
      <c r="A284" s="831">
        <v>4</v>
      </c>
      <c r="B284" s="832" t="s">
        <v>2687</v>
      </c>
      <c r="C284" s="832" t="s">
        <v>2692</v>
      </c>
      <c r="D284" s="833" t="s">
        <v>5503</v>
      </c>
      <c r="E284" s="834" t="s">
        <v>2745</v>
      </c>
      <c r="F284" s="832" t="s">
        <v>2688</v>
      </c>
      <c r="G284" s="832" t="s">
        <v>3070</v>
      </c>
      <c r="H284" s="832" t="s">
        <v>581</v>
      </c>
      <c r="I284" s="832" t="s">
        <v>3071</v>
      </c>
      <c r="J284" s="832" t="s">
        <v>683</v>
      </c>
      <c r="K284" s="832" t="s">
        <v>3072</v>
      </c>
      <c r="L284" s="835">
        <v>0</v>
      </c>
      <c r="M284" s="835">
        <v>0</v>
      </c>
      <c r="N284" s="832">
        <v>1</v>
      </c>
      <c r="O284" s="836">
        <v>1</v>
      </c>
      <c r="P284" s="835"/>
      <c r="Q284" s="837"/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4</v>
      </c>
      <c r="B285" s="832" t="s">
        <v>2687</v>
      </c>
      <c r="C285" s="832" t="s">
        <v>2692</v>
      </c>
      <c r="D285" s="833" t="s">
        <v>5503</v>
      </c>
      <c r="E285" s="834" t="s">
        <v>2745</v>
      </c>
      <c r="F285" s="832" t="s">
        <v>2688</v>
      </c>
      <c r="G285" s="832" t="s">
        <v>2764</v>
      </c>
      <c r="H285" s="832" t="s">
        <v>628</v>
      </c>
      <c r="I285" s="832" t="s">
        <v>2247</v>
      </c>
      <c r="J285" s="832" t="s">
        <v>2248</v>
      </c>
      <c r="K285" s="832" t="s">
        <v>2249</v>
      </c>
      <c r="L285" s="835">
        <v>0</v>
      </c>
      <c r="M285" s="835">
        <v>0</v>
      </c>
      <c r="N285" s="832">
        <v>4</v>
      </c>
      <c r="O285" s="836">
        <v>3.5</v>
      </c>
      <c r="P285" s="835">
        <v>0</v>
      </c>
      <c r="Q285" s="837"/>
      <c r="R285" s="832">
        <v>1</v>
      </c>
      <c r="S285" s="837">
        <v>0.25</v>
      </c>
      <c r="T285" s="836">
        <v>1</v>
      </c>
      <c r="U285" s="838">
        <v>0.2857142857142857</v>
      </c>
    </row>
    <row r="286" spans="1:21" ht="14.4" customHeight="1" x14ac:dyDescent="0.3">
      <c r="A286" s="831">
        <v>4</v>
      </c>
      <c r="B286" s="832" t="s">
        <v>2687</v>
      </c>
      <c r="C286" s="832" t="s">
        <v>2692</v>
      </c>
      <c r="D286" s="833" t="s">
        <v>5503</v>
      </c>
      <c r="E286" s="834" t="s">
        <v>2745</v>
      </c>
      <c r="F286" s="832" t="s">
        <v>2688</v>
      </c>
      <c r="G286" s="832" t="s">
        <v>2765</v>
      </c>
      <c r="H286" s="832" t="s">
        <v>581</v>
      </c>
      <c r="I286" s="832" t="s">
        <v>3073</v>
      </c>
      <c r="J286" s="832" t="s">
        <v>3074</v>
      </c>
      <c r="K286" s="832" t="s">
        <v>3075</v>
      </c>
      <c r="L286" s="835">
        <v>93.96</v>
      </c>
      <c r="M286" s="835">
        <v>93.96</v>
      </c>
      <c r="N286" s="832">
        <v>1</v>
      </c>
      <c r="O286" s="836">
        <v>0.5</v>
      </c>
      <c r="P286" s="835">
        <v>93.96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4</v>
      </c>
      <c r="B287" s="832" t="s">
        <v>2687</v>
      </c>
      <c r="C287" s="832" t="s">
        <v>2692</v>
      </c>
      <c r="D287" s="833" t="s">
        <v>5503</v>
      </c>
      <c r="E287" s="834" t="s">
        <v>2747</v>
      </c>
      <c r="F287" s="832" t="s">
        <v>2688</v>
      </c>
      <c r="G287" s="832" t="s">
        <v>2760</v>
      </c>
      <c r="H287" s="832" t="s">
        <v>628</v>
      </c>
      <c r="I287" s="832" t="s">
        <v>2168</v>
      </c>
      <c r="J287" s="832" t="s">
        <v>2169</v>
      </c>
      <c r="K287" s="832" t="s">
        <v>2170</v>
      </c>
      <c r="L287" s="835">
        <v>149.52000000000001</v>
      </c>
      <c r="M287" s="835">
        <v>299.04000000000002</v>
      </c>
      <c r="N287" s="832">
        <v>2</v>
      </c>
      <c r="O287" s="836">
        <v>1</v>
      </c>
      <c r="P287" s="835">
        <v>299.04000000000002</v>
      </c>
      <c r="Q287" s="837">
        <v>1</v>
      </c>
      <c r="R287" s="832">
        <v>2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4</v>
      </c>
      <c r="B288" s="832" t="s">
        <v>2687</v>
      </c>
      <c r="C288" s="832" t="s">
        <v>2692</v>
      </c>
      <c r="D288" s="833" t="s">
        <v>5503</v>
      </c>
      <c r="E288" s="834" t="s">
        <v>2747</v>
      </c>
      <c r="F288" s="832" t="s">
        <v>2688</v>
      </c>
      <c r="G288" s="832" t="s">
        <v>2760</v>
      </c>
      <c r="H288" s="832" t="s">
        <v>581</v>
      </c>
      <c r="I288" s="832" t="s">
        <v>3076</v>
      </c>
      <c r="J288" s="832" t="s">
        <v>3077</v>
      </c>
      <c r="K288" s="832" t="s">
        <v>3078</v>
      </c>
      <c r="L288" s="835">
        <v>149.52000000000001</v>
      </c>
      <c r="M288" s="835">
        <v>299.04000000000002</v>
      </c>
      <c r="N288" s="832">
        <v>2</v>
      </c>
      <c r="O288" s="836">
        <v>2</v>
      </c>
      <c r="P288" s="835">
        <v>299.04000000000002</v>
      </c>
      <c r="Q288" s="837">
        <v>1</v>
      </c>
      <c r="R288" s="832">
        <v>2</v>
      </c>
      <c r="S288" s="837">
        <v>1</v>
      </c>
      <c r="T288" s="836">
        <v>2</v>
      </c>
      <c r="U288" s="838">
        <v>1</v>
      </c>
    </row>
    <row r="289" spans="1:21" ht="14.4" customHeight="1" x14ac:dyDescent="0.3">
      <c r="A289" s="831">
        <v>4</v>
      </c>
      <c r="B289" s="832" t="s">
        <v>2687</v>
      </c>
      <c r="C289" s="832" t="s">
        <v>2692</v>
      </c>
      <c r="D289" s="833" t="s">
        <v>5503</v>
      </c>
      <c r="E289" s="834" t="s">
        <v>2747</v>
      </c>
      <c r="F289" s="832" t="s">
        <v>2688</v>
      </c>
      <c r="G289" s="832" t="s">
        <v>2855</v>
      </c>
      <c r="H289" s="832" t="s">
        <v>581</v>
      </c>
      <c r="I289" s="832" t="s">
        <v>2954</v>
      </c>
      <c r="J289" s="832" t="s">
        <v>729</v>
      </c>
      <c r="K289" s="832" t="s">
        <v>2955</v>
      </c>
      <c r="L289" s="835">
        <v>48.42</v>
      </c>
      <c r="M289" s="835">
        <v>48.42</v>
      </c>
      <c r="N289" s="832">
        <v>1</v>
      </c>
      <c r="O289" s="836">
        <v>1</v>
      </c>
      <c r="P289" s="835">
        <v>48.42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4</v>
      </c>
      <c r="B290" s="832" t="s">
        <v>2687</v>
      </c>
      <c r="C290" s="832" t="s">
        <v>2692</v>
      </c>
      <c r="D290" s="833" t="s">
        <v>5503</v>
      </c>
      <c r="E290" s="834" t="s">
        <v>2747</v>
      </c>
      <c r="F290" s="832" t="s">
        <v>2688</v>
      </c>
      <c r="G290" s="832" t="s">
        <v>3079</v>
      </c>
      <c r="H290" s="832" t="s">
        <v>581</v>
      </c>
      <c r="I290" s="832" t="s">
        <v>3080</v>
      </c>
      <c r="J290" s="832" t="s">
        <v>3081</v>
      </c>
      <c r="K290" s="832" t="s">
        <v>2104</v>
      </c>
      <c r="L290" s="835">
        <v>7.79</v>
      </c>
      <c r="M290" s="835">
        <v>7.79</v>
      </c>
      <c r="N290" s="832">
        <v>1</v>
      </c>
      <c r="O290" s="836">
        <v>1</v>
      </c>
      <c r="P290" s="835">
        <v>7.79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4</v>
      </c>
      <c r="B291" s="832" t="s">
        <v>2687</v>
      </c>
      <c r="C291" s="832" t="s">
        <v>2692</v>
      </c>
      <c r="D291" s="833" t="s">
        <v>5503</v>
      </c>
      <c r="E291" s="834" t="s">
        <v>2747</v>
      </c>
      <c r="F291" s="832" t="s">
        <v>2688</v>
      </c>
      <c r="G291" s="832" t="s">
        <v>2827</v>
      </c>
      <c r="H291" s="832" t="s">
        <v>581</v>
      </c>
      <c r="I291" s="832" t="s">
        <v>2828</v>
      </c>
      <c r="J291" s="832" t="s">
        <v>853</v>
      </c>
      <c r="K291" s="832" t="s">
        <v>2829</v>
      </c>
      <c r="L291" s="835">
        <v>0</v>
      </c>
      <c r="M291" s="835">
        <v>0</v>
      </c>
      <c r="N291" s="832">
        <v>1</v>
      </c>
      <c r="O291" s="836">
        <v>0.5</v>
      </c>
      <c r="P291" s="835"/>
      <c r="Q291" s="837"/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4</v>
      </c>
      <c r="B292" s="832" t="s">
        <v>2687</v>
      </c>
      <c r="C292" s="832" t="s">
        <v>2692</v>
      </c>
      <c r="D292" s="833" t="s">
        <v>5503</v>
      </c>
      <c r="E292" s="834" t="s">
        <v>2747</v>
      </c>
      <c r="F292" s="832" t="s">
        <v>2688</v>
      </c>
      <c r="G292" s="832" t="s">
        <v>3082</v>
      </c>
      <c r="H292" s="832" t="s">
        <v>581</v>
      </c>
      <c r="I292" s="832" t="s">
        <v>3083</v>
      </c>
      <c r="J292" s="832" t="s">
        <v>3084</v>
      </c>
      <c r="K292" s="832" t="s">
        <v>3085</v>
      </c>
      <c r="L292" s="835">
        <v>88.76</v>
      </c>
      <c r="M292" s="835">
        <v>88.76</v>
      </c>
      <c r="N292" s="832">
        <v>1</v>
      </c>
      <c r="O292" s="836">
        <v>0.5</v>
      </c>
      <c r="P292" s="835">
        <v>88.76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4</v>
      </c>
      <c r="B293" s="832" t="s">
        <v>2687</v>
      </c>
      <c r="C293" s="832" t="s">
        <v>2692</v>
      </c>
      <c r="D293" s="833" t="s">
        <v>5503</v>
      </c>
      <c r="E293" s="834" t="s">
        <v>2747</v>
      </c>
      <c r="F293" s="832" t="s">
        <v>2688</v>
      </c>
      <c r="G293" s="832" t="s">
        <v>3028</v>
      </c>
      <c r="H293" s="832" t="s">
        <v>581</v>
      </c>
      <c r="I293" s="832" t="s">
        <v>3086</v>
      </c>
      <c r="J293" s="832" t="s">
        <v>3087</v>
      </c>
      <c r="K293" s="832" t="s">
        <v>3088</v>
      </c>
      <c r="L293" s="835">
        <v>161.06</v>
      </c>
      <c r="M293" s="835">
        <v>161.06</v>
      </c>
      <c r="N293" s="832">
        <v>1</v>
      </c>
      <c r="O293" s="836">
        <v>1</v>
      </c>
      <c r="P293" s="835">
        <v>161.06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4</v>
      </c>
      <c r="B294" s="832" t="s">
        <v>2687</v>
      </c>
      <c r="C294" s="832" t="s">
        <v>2692</v>
      </c>
      <c r="D294" s="833" t="s">
        <v>5503</v>
      </c>
      <c r="E294" s="834" t="s">
        <v>2747</v>
      </c>
      <c r="F294" s="832" t="s">
        <v>2688</v>
      </c>
      <c r="G294" s="832" t="s">
        <v>2775</v>
      </c>
      <c r="H294" s="832" t="s">
        <v>628</v>
      </c>
      <c r="I294" s="832" t="s">
        <v>3003</v>
      </c>
      <c r="J294" s="832" t="s">
        <v>785</v>
      </c>
      <c r="K294" s="832" t="s">
        <v>2037</v>
      </c>
      <c r="L294" s="835">
        <v>368.16</v>
      </c>
      <c r="M294" s="835">
        <v>368.16</v>
      </c>
      <c r="N294" s="832">
        <v>1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4</v>
      </c>
      <c r="B295" s="832" t="s">
        <v>2687</v>
      </c>
      <c r="C295" s="832" t="s">
        <v>2692</v>
      </c>
      <c r="D295" s="833" t="s">
        <v>5503</v>
      </c>
      <c r="E295" s="834" t="s">
        <v>2747</v>
      </c>
      <c r="F295" s="832" t="s">
        <v>2688</v>
      </c>
      <c r="G295" s="832" t="s">
        <v>2775</v>
      </c>
      <c r="H295" s="832" t="s">
        <v>628</v>
      </c>
      <c r="I295" s="832" t="s">
        <v>2776</v>
      </c>
      <c r="J295" s="832" t="s">
        <v>785</v>
      </c>
      <c r="K295" s="832" t="s">
        <v>2041</v>
      </c>
      <c r="L295" s="835">
        <v>490.89</v>
      </c>
      <c r="M295" s="835">
        <v>981.78</v>
      </c>
      <c r="N295" s="832">
        <v>2</v>
      </c>
      <c r="O295" s="836">
        <v>2</v>
      </c>
      <c r="P295" s="835">
        <v>981.78</v>
      </c>
      <c r="Q295" s="837">
        <v>1</v>
      </c>
      <c r="R295" s="832">
        <v>2</v>
      </c>
      <c r="S295" s="837">
        <v>1</v>
      </c>
      <c r="T295" s="836">
        <v>2</v>
      </c>
      <c r="U295" s="838">
        <v>1</v>
      </c>
    </row>
    <row r="296" spans="1:21" ht="14.4" customHeight="1" x14ac:dyDescent="0.3">
      <c r="A296" s="831">
        <v>4</v>
      </c>
      <c r="B296" s="832" t="s">
        <v>2687</v>
      </c>
      <c r="C296" s="832" t="s">
        <v>2692</v>
      </c>
      <c r="D296" s="833" t="s">
        <v>5503</v>
      </c>
      <c r="E296" s="834" t="s">
        <v>2747</v>
      </c>
      <c r="F296" s="832" t="s">
        <v>2688</v>
      </c>
      <c r="G296" s="832" t="s">
        <v>2775</v>
      </c>
      <c r="H296" s="832" t="s">
        <v>628</v>
      </c>
      <c r="I296" s="832" t="s">
        <v>2791</v>
      </c>
      <c r="J296" s="832" t="s">
        <v>785</v>
      </c>
      <c r="K296" s="832" t="s">
        <v>2039</v>
      </c>
      <c r="L296" s="835">
        <v>736.33</v>
      </c>
      <c r="M296" s="835">
        <v>1472.66</v>
      </c>
      <c r="N296" s="832">
        <v>2</v>
      </c>
      <c r="O296" s="836">
        <v>2</v>
      </c>
      <c r="P296" s="835">
        <v>736.33</v>
      </c>
      <c r="Q296" s="837">
        <v>0.5</v>
      </c>
      <c r="R296" s="832">
        <v>1</v>
      </c>
      <c r="S296" s="837">
        <v>0.5</v>
      </c>
      <c r="T296" s="836">
        <v>1</v>
      </c>
      <c r="U296" s="838">
        <v>0.5</v>
      </c>
    </row>
    <row r="297" spans="1:21" ht="14.4" customHeight="1" x14ac:dyDescent="0.3">
      <c r="A297" s="831">
        <v>4</v>
      </c>
      <c r="B297" s="832" t="s">
        <v>2687</v>
      </c>
      <c r="C297" s="832" t="s">
        <v>2692</v>
      </c>
      <c r="D297" s="833" t="s">
        <v>5503</v>
      </c>
      <c r="E297" s="834" t="s">
        <v>2747</v>
      </c>
      <c r="F297" s="832" t="s">
        <v>2688</v>
      </c>
      <c r="G297" s="832" t="s">
        <v>2775</v>
      </c>
      <c r="H297" s="832" t="s">
        <v>628</v>
      </c>
      <c r="I297" s="832" t="s">
        <v>3089</v>
      </c>
      <c r="J297" s="832" t="s">
        <v>785</v>
      </c>
      <c r="K297" s="832" t="s">
        <v>3090</v>
      </c>
      <c r="L297" s="835">
        <v>1154.68</v>
      </c>
      <c r="M297" s="835">
        <v>1154.68</v>
      </c>
      <c r="N297" s="832">
        <v>1</v>
      </c>
      <c r="O297" s="836">
        <v>1</v>
      </c>
      <c r="P297" s="835">
        <v>1154.68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4</v>
      </c>
      <c r="B298" s="832" t="s">
        <v>2687</v>
      </c>
      <c r="C298" s="832" t="s">
        <v>2692</v>
      </c>
      <c r="D298" s="833" t="s">
        <v>5503</v>
      </c>
      <c r="E298" s="834" t="s">
        <v>2747</v>
      </c>
      <c r="F298" s="832" t="s">
        <v>2688</v>
      </c>
      <c r="G298" s="832" t="s">
        <v>2775</v>
      </c>
      <c r="H298" s="832" t="s">
        <v>628</v>
      </c>
      <c r="I298" s="832" t="s">
        <v>2042</v>
      </c>
      <c r="J298" s="832" t="s">
        <v>789</v>
      </c>
      <c r="K298" s="832" t="s">
        <v>2975</v>
      </c>
      <c r="L298" s="835">
        <v>1847.49</v>
      </c>
      <c r="M298" s="835">
        <v>1847.49</v>
      </c>
      <c r="N298" s="832">
        <v>1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4</v>
      </c>
      <c r="B299" s="832" t="s">
        <v>2687</v>
      </c>
      <c r="C299" s="832" t="s">
        <v>2692</v>
      </c>
      <c r="D299" s="833" t="s">
        <v>5503</v>
      </c>
      <c r="E299" s="834" t="s">
        <v>2747</v>
      </c>
      <c r="F299" s="832" t="s">
        <v>2688</v>
      </c>
      <c r="G299" s="832" t="s">
        <v>2775</v>
      </c>
      <c r="H299" s="832" t="s">
        <v>628</v>
      </c>
      <c r="I299" s="832" t="s">
        <v>3091</v>
      </c>
      <c r="J299" s="832" t="s">
        <v>783</v>
      </c>
      <c r="K299" s="832" t="s">
        <v>2035</v>
      </c>
      <c r="L299" s="835">
        <v>5773.41</v>
      </c>
      <c r="M299" s="835">
        <v>5773.41</v>
      </c>
      <c r="N299" s="832">
        <v>1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4</v>
      </c>
      <c r="B300" s="832" t="s">
        <v>2687</v>
      </c>
      <c r="C300" s="832" t="s">
        <v>2692</v>
      </c>
      <c r="D300" s="833" t="s">
        <v>5503</v>
      </c>
      <c r="E300" s="834" t="s">
        <v>2747</v>
      </c>
      <c r="F300" s="832" t="s">
        <v>2688</v>
      </c>
      <c r="G300" s="832" t="s">
        <v>2777</v>
      </c>
      <c r="H300" s="832" t="s">
        <v>581</v>
      </c>
      <c r="I300" s="832" t="s">
        <v>2847</v>
      </c>
      <c r="J300" s="832" t="s">
        <v>810</v>
      </c>
      <c r="K300" s="832" t="s">
        <v>2848</v>
      </c>
      <c r="L300" s="835">
        <v>103.67</v>
      </c>
      <c r="M300" s="835">
        <v>103.67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4</v>
      </c>
      <c r="B301" s="832" t="s">
        <v>2687</v>
      </c>
      <c r="C301" s="832" t="s">
        <v>2692</v>
      </c>
      <c r="D301" s="833" t="s">
        <v>5503</v>
      </c>
      <c r="E301" s="834" t="s">
        <v>2747</v>
      </c>
      <c r="F301" s="832" t="s">
        <v>2688</v>
      </c>
      <c r="G301" s="832" t="s">
        <v>2794</v>
      </c>
      <c r="H301" s="832" t="s">
        <v>628</v>
      </c>
      <c r="I301" s="832" t="s">
        <v>2591</v>
      </c>
      <c r="J301" s="832" t="s">
        <v>2019</v>
      </c>
      <c r="K301" s="832" t="s">
        <v>2592</v>
      </c>
      <c r="L301" s="835">
        <v>28.81</v>
      </c>
      <c r="M301" s="835">
        <v>28.81</v>
      </c>
      <c r="N301" s="832">
        <v>1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4</v>
      </c>
      <c r="B302" s="832" t="s">
        <v>2687</v>
      </c>
      <c r="C302" s="832" t="s">
        <v>2692</v>
      </c>
      <c r="D302" s="833" t="s">
        <v>5503</v>
      </c>
      <c r="E302" s="834" t="s">
        <v>2747</v>
      </c>
      <c r="F302" s="832" t="s">
        <v>2688</v>
      </c>
      <c r="G302" s="832" t="s">
        <v>2780</v>
      </c>
      <c r="H302" s="832" t="s">
        <v>581</v>
      </c>
      <c r="I302" s="832" t="s">
        <v>2781</v>
      </c>
      <c r="J302" s="832" t="s">
        <v>1527</v>
      </c>
      <c r="K302" s="832" t="s">
        <v>2782</v>
      </c>
      <c r="L302" s="835">
        <v>42.09</v>
      </c>
      <c r="M302" s="835">
        <v>84.18</v>
      </c>
      <c r="N302" s="832">
        <v>2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4</v>
      </c>
      <c r="B303" s="832" t="s">
        <v>2687</v>
      </c>
      <c r="C303" s="832" t="s">
        <v>2692</v>
      </c>
      <c r="D303" s="833" t="s">
        <v>5503</v>
      </c>
      <c r="E303" s="834" t="s">
        <v>2747</v>
      </c>
      <c r="F303" s="832" t="s">
        <v>2688</v>
      </c>
      <c r="G303" s="832" t="s">
        <v>3092</v>
      </c>
      <c r="H303" s="832" t="s">
        <v>628</v>
      </c>
      <c r="I303" s="832" t="s">
        <v>3093</v>
      </c>
      <c r="J303" s="832" t="s">
        <v>3094</v>
      </c>
      <c r="K303" s="832" t="s">
        <v>1048</v>
      </c>
      <c r="L303" s="835">
        <v>33.090000000000003</v>
      </c>
      <c r="M303" s="835">
        <v>99.27000000000001</v>
      </c>
      <c r="N303" s="832">
        <v>3</v>
      </c>
      <c r="O303" s="836">
        <v>1</v>
      </c>
      <c r="P303" s="835">
        <v>99.27000000000001</v>
      </c>
      <c r="Q303" s="837">
        <v>1</v>
      </c>
      <c r="R303" s="832">
        <v>3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4</v>
      </c>
      <c r="B304" s="832" t="s">
        <v>2687</v>
      </c>
      <c r="C304" s="832" t="s">
        <v>2692</v>
      </c>
      <c r="D304" s="833" t="s">
        <v>5503</v>
      </c>
      <c r="E304" s="834" t="s">
        <v>2747</v>
      </c>
      <c r="F304" s="832" t="s">
        <v>2688</v>
      </c>
      <c r="G304" s="832" t="s">
        <v>2932</v>
      </c>
      <c r="H304" s="832" t="s">
        <v>581</v>
      </c>
      <c r="I304" s="832" t="s">
        <v>2933</v>
      </c>
      <c r="J304" s="832" t="s">
        <v>2934</v>
      </c>
      <c r="K304" s="832" t="s">
        <v>2935</v>
      </c>
      <c r="L304" s="835">
        <v>24.78</v>
      </c>
      <c r="M304" s="835">
        <v>24.78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4</v>
      </c>
      <c r="B305" s="832" t="s">
        <v>2687</v>
      </c>
      <c r="C305" s="832" t="s">
        <v>2692</v>
      </c>
      <c r="D305" s="833" t="s">
        <v>5503</v>
      </c>
      <c r="E305" s="834" t="s">
        <v>2747</v>
      </c>
      <c r="F305" s="832" t="s">
        <v>2688</v>
      </c>
      <c r="G305" s="832" t="s">
        <v>3048</v>
      </c>
      <c r="H305" s="832" t="s">
        <v>581</v>
      </c>
      <c r="I305" s="832" t="s">
        <v>3095</v>
      </c>
      <c r="J305" s="832" t="s">
        <v>964</v>
      </c>
      <c r="K305" s="832" t="s">
        <v>3096</v>
      </c>
      <c r="L305" s="835">
        <v>77.14</v>
      </c>
      <c r="M305" s="835">
        <v>77.14</v>
      </c>
      <c r="N305" s="832">
        <v>1</v>
      </c>
      <c r="O305" s="836">
        <v>0.5</v>
      </c>
      <c r="P305" s="835">
        <v>77.14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4</v>
      </c>
      <c r="B306" s="832" t="s">
        <v>2687</v>
      </c>
      <c r="C306" s="832" t="s">
        <v>2692</v>
      </c>
      <c r="D306" s="833" t="s">
        <v>5503</v>
      </c>
      <c r="E306" s="834" t="s">
        <v>2747</v>
      </c>
      <c r="F306" s="832" t="s">
        <v>2688</v>
      </c>
      <c r="G306" s="832" t="s">
        <v>2764</v>
      </c>
      <c r="H306" s="832" t="s">
        <v>581</v>
      </c>
      <c r="I306" s="832" t="s">
        <v>3097</v>
      </c>
      <c r="J306" s="832" t="s">
        <v>3098</v>
      </c>
      <c r="K306" s="832" t="s">
        <v>3099</v>
      </c>
      <c r="L306" s="835">
        <v>227.69</v>
      </c>
      <c r="M306" s="835">
        <v>227.69</v>
      </c>
      <c r="N306" s="832">
        <v>1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4</v>
      </c>
      <c r="B307" s="832" t="s">
        <v>2687</v>
      </c>
      <c r="C307" s="832" t="s">
        <v>2692</v>
      </c>
      <c r="D307" s="833" t="s">
        <v>5503</v>
      </c>
      <c r="E307" s="834" t="s">
        <v>2747</v>
      </c>
      <c r="F307" s="832" t="s">
        <v>2688</v>
      </c>
      <c r="G307" s="832" t="s">
        <v>2843</v>
      </c>
      <c r="H307" s="832" t="s">
        <v>628</v>
      </c>
      <c r="I307" s="832" t="s">
        <v>2314</v>
      </c>
      <c r="J307" s="832" t="s">
        <v>2023</v>
      </c>
      <c r="K307" s="832" t="s">
        <v>2315</v>
      </c>
      <c r="L307" s="835">
        <v>53.57</v>
      </c>
      <c r="M307" s="835">
        <v>53.57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4</v>
      </c>
      <c r="B308" s="832" t="s">
        <v>2687</v>
      </c>
      <c r="C308" s="832" t="s">
        <v>2692</v>
      </c>
      <c r="D308" s="833" t="s">
        <v>5503</v>
      </c>
      <c r="E308" s="834" t="s">
        <v>2747</v>
      </c>
      <c r="F308" s="832" t="s">
        <v>2688</v>
      </c>
      <c r="G308" s="832" t="s">
        <v>2997</v>
      </c>
      <c r="H308" s="832" t="s">
        <v>581</v>
      </c>
      <c r="I308" s="832" t="s">
        <v>3100</v>
      </c>
      <c r="J308" s="832" t="s">
        <v>3101</v>
      </c>
      <c r="K308" s="832" t="s">
        <v>3102</v>
      </c>
      <c r="L308" s="835">
        <v>99.94</v>
      </c>
      <c r="M308" s="835">
        <v>99.94</v>
      </c>
      <c r="N308" s="832">
        <v>1</v>
      </c>
      <c r="O308" s="836">
        <v>0.5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4</v>
      </c>
      <c r="B309" s="832" t="s">
        <v>2687</v>
      </c>
      <c r="C309" s="832" t="s">
        <v>2692</v>
      </c>
      <c r="D309" s="833" t="s">
        <v>5503</v>
      </c>
      <c r="E309" s="834" t="s">
        <v>2750</v>
      </c>
      <c r="F309" s="832" t="s">
        <v>2688</v>
      </c>
      <c r="G309" s="832" t="s">
        <v>3103</v>
      </c>
      <c r="H309" s="832" t="s">
        <v>581</v>
      </c>
      <c r="I309" s="832" t="s">
        <v>2425</v>
      </c>
      <c r="J309" s="832" t="s">
        <v>1338</v>
      </c>
      <c r="K309" s="832" t="s">
        <v>2339</v>
      </c>
      <c r="L309" s="835">
        <v>36.270000000000003</v>
      </c>
      <c r="M309" s="835">
        <v>36.270000000000003</v>
      </c>
      <c r="N309" s="832">
        <v>1</v>
      </c>
      <c r="O309" s="836">
        <v>1</v>
      </c>
      <c r="P309" s="835">
        <v>36.270000000000003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4</v>
      </c>
      <c r="B310" s="832" t="s">
        <v>2687</v>
      </c>
      <c r="C310" s="832" t="s">
        <v>2692</v>
      </c>
      <c r="D310" s="833" t="s">
        <v>5503</v>
      </c>
      <c r="E310" s="834" t="s">
        <v>2750</v>
      </c>
      <c r="F310" s="832" t="s">
        <v>2688</v>
      </c>
      <c r="G310" s="832" t="s">
        <v>2760</v>
      </c>
      <c r="H310" s="832" t="s">
        <v>628</v>
      </c>
      <c r="I310" s="832" t="s">
        <v>2166</v>
      </c>
      <c r="J310" s="832" t="s">
        <v>1083</v>
      </c>
      <c r="K310" s="832" t="s">
        <v>2167</v>
      </c>
      <c r="L310" s="835">
        <v>154.36000000000001</v>
      </c>
      <c r="M310" s="835">
        <v>308.72000000000003</v>
      </c>
      <c r="N310" s="832">
        <v>2</v>
      </c>
      <c r="O310" s="836">
        <v>2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4</v>
      </c>
      <c r="B311" s="832" t="s">
        <v>2687</v>
      </c>
      <c r="C311" s="832" t="s">
        <v>2692</v>
      </c>
      <c r="D311" s="833" t="s">
        <v>5503</v>
      </c>
      <c r="E311" s="834" t="s">
        <v>2750</v>
      </c>
      <c r="F311" s="832" t="s">
        <v>2688</v>
      </c>
      <c r="G311" s="832" t="s">
        <v>2760</v>
      </c>
      <c r="H311" s="832" t="s">
        <v>628</v>
      </c>
      <c r="I311" s="832" t="s">
        <v>2164</v>
      </c>
      <c r="J311" s="832" t="s">
        <v>1083</v>
      </c>
      <c r="K311" s="832" t="s">
        <v>2165</v>
      </c>
      <c r="L311" s="835">
        <v>225.06</v>
      </c>
      <c r="M311" s="835">
        <v>675.18000000000006</v>
      </c>
      <c r="N311" s="832">
        <v>3</v>
      </c>
      <c r="O311" s="836">
        <v>3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4</v>
      </c>
      <c r="B312" s="832" t="s">
        <v>2687</v>
      </c>
      <c r="C312" s="832" t="s">
        <v>2692</v>
      </c>
      <c r="D312" s="833" t="s">
        <v>5503</v>
      </c>
      <c r="E312" s="834" t="s">
        <v>2750</v>
      </c>
      <c r="F312" s="832" t="s">
        <v>2688</v>
      </c>
      <c r="G312" s="832" t="s">
        <v>2907</v>
      </c>
      <c r="H312" s="832" t="s">
        <v>581</v>
      </c>
      <c r="I312" s="832" t="s">
        <v>3104</v>
      </c>
      <c r="J312" s="832" t="s">
        <v>2953</v>
      </c>
      <c r="K312" s="832" t="s">
        <v>3105</v>
      </c>
      <c r="L312" s="835">
        <v>195.83</v>
      </c>
      <c r="M312" s="835">
        <v>195.83</v>
      </c>
      <c r="N312" s="832">
        <v>1</v>
      </c>
      <c r="O312" s="836">
        <v>0.5</v>
      </c>
      <c r="P312" s="835">
        <v>195.83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4</v>
      </c>
      <c r="B313" s="832" t="s">
        <v>2687</v>
      </c>
      <c r="C313" s="832" t="s">
        <v>2692</v>
      </c>
      <c r="D313" s="833" t="s">
        <v>5503</v>
      </c>
      <c r="E313" s="834" t="s">
        <v>2750</v>
      </c>
      <c r="F313" s="832" t="s">
        <v>2688</v>
      </c>
      <c r="G313" s="832" t="s">
        <v>3011</v>
      </c>
      <c r="H313" s="832" t="s">
        <v>628</v>
      </c>
      <c r="I313" s="832" t="s">
        <v>3106</v>
      </c>
      <c r="J313" s="832" t="s">
        <v>697</v>
      </c>
      <c r="K313" s="832" t="s">
        <v>2142</v>
      </c>
      <c r="L313" s="835">
        <v>85.16</v>
      </c>
      <c r="M313" s="835">
        <v>85.16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4</v>
      </c>
      <c r="B314" s="832" t="s">
        <v>2687</v>
      </c>
      <c r="C314" s="832" t="s">
        <v>2692</v>
      </c>
      <c r="D314" s="833" t="s">
        <v>5503</v>
      </c>
      <c r="E314" s="834" t="s">
        <v>2750</v>
      </c>
      <c r="F314" s="832" t="s">
        <v>2688</v>
      </c>
      <c r="G314" s="832" t="s">
        <v>2786</v>
      </c>
      <c r="H314" s="832" t="s">
        <v>628</v>
      </c>
      <c r="I314" s="832" t="s">
        <v>2335</v>
      </c>
      <c r="J314" s="832" t="s">
        <v>795</v>
      </c>
      <c r="K314" s="832" t="s">
        <v>2065</v>
      </c>
      <c r="L314" s="835">
        <v>42.51</v>
      </c>
      <c r="M314" s="835">
        <v>42.51</v>
      </c>
      <c r="N314" s="832">
        <v>1</v>
      </c>
      <c r="O314" s="836">
        <v>0.5</v>
      </c>
      <c r="P314" s="835">
        <v>42.51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4</v>
      </c>
      <c r="B315" s="832" t="s">
        <v>2687</v>
      </c>
      <c r="C315" s="832" t="s">
        <v>2692</v>
      </c>
      <c r="D315" s="833" t="s">
        <v>5503</v>
      </c>
      <c r="E315" s="834" t="s">
        <v>2750</v>
      </c>
      <c r="F315" s="832" t="s">
        <v>2688</v>
      </c>
      <c r="G315" s="832" t="s">
        <v>2864</v>
      </c>
      <c r="H315" s="832" t="s">
        <v>581</v>
      </c>
      <c r="I315" s="832" t="s">
        <v>2865</v>
      </c>
      <c r="J315" s="832" t="s">
        <v>2866</v>
      </c>
      <c r="K315" s="832" t="s">
        <v>2867</v>
      </c>
      <c r="L315" s="835">
        <v>0</v>
      </c>
      <c r="M315" s="835">
        <v>0</v>
      </c>
      <c r="N315" s="832">
        <v>8</v>
      </c>
      <c r="O315" s="836">
        <v>5</v>
      </c>
      <c r="P315" s="835">
        <v>0</v>
      </c>
      <c r="Q315" s="837"/>
      <c r="R315" s="832">
        <v>3</v>
      </c>
      <c r="S315" s="837">
        <v>0.375</v>
      </c>
      <c r="T315" s="836">
        <v>2</v>
      </c>
      <c r="U315" s="838">
        <v>0.4</v>
      </c>
    </row>
    <row r="316" spans="1:21" ht="14.4" customHeight="1" x14ac:dyDescent="0.3">
      <c r="A316" s="831">
        <v>4</v>
      </c>
      <c r="B316" s="832" t="s">
        <v>2687</v>
      </c>
      <c r="C316" s="832" t="s">
        <v>2692</v>
      </c>
      <c r="D316" s="833" t="s">
        <v>5503</v>
      </c>
      <c r="E316" s="834" t="s">
        <v>2750</v>
      </c>
      <c r="F316" s="832" t="s">
        <v>2688</v>
      </c>
      <c r="G316" s="832" t="s">
        <v>3107</v>
      </c>
      <c r="H316" s="832" t="s">
        <v>581</v>
      </c>
      <c r="I316" s="832" t="s">
        <v>3108</v>
      </c>
      <c r="J316" s="832" t="s">
        <v>1164</v>
      </c>
      <c r="K316" s="832" t="s">
        <v>2093</v>
      </c>
      <c r="L316" s="835">
        <v>6.03</v>
      </c>
      <c r="M316" s="835">
        <v>6.03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4</v>
      </c>
      <c r="B317" s="832" t="s">
        <v>2687</v>
      </c>
      <c r="C317" s="832" t="s">
        <v>2692</v>
      </c>
      <c r="D317" s="833" t="s">
        <v>5503</v>
      </c>
      <c r="E317" s="834" t="s">
        <v>2750</v>
      </c>
      <c r="F317" s="832" t="s">
        <v>2688</v>
      </c>
      <c r="G317" s="832" t="s">
        <v>3109</v>
      </c>
      <c r="H317" s="832" t="s">
        <v>628</v>
      </c>
      <c r="I317" s="832" t="s">
        <v>2355</v>
      </c>
      <c r="J317" s="832" t="s">
        <v>1168</v>
      </c>
      <c r="K317" s="832" t="s">
        <v>2356</v>
      </c>
      <c r="L317" s="835">
        <v>41.49</v>
      </c>
      <c r="M317" s="835">
        <v>41.49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4</v>
      </c>
      <c r="B318" s="832" t="s">
        <v>2687</v>
      </c>
      <c r="C318" s="832" t="s">
        <v>2692</v>
      </c>
      <c r="D318" s="833" t="s">
        <v>5503</v>
      </c>
      <c r="E318" s="834" t="s">
        <v>2750</v>
      </c>
      <c r="F318" s="832" t="s">
        <v>2688</v>
      </c>
      <c r="G318" s="832" t="s">
        <v>2868</v>
      </c>
      <c r="H318" s="832" t="s">
        <v>581</v>
      </c>
      <c r="I318" s="832" t="s">
        <v>3024</v>
      </c>
      <c r="J318" s="832" t="s">
        <v>2870</v>
      </c>
      <c r="K318" s="832" t="s">
        <v>3025</v>
      </c>
      <c r="L318" s="835">
        <v>35.18</v>
      </c>
      <c r="M318" s="835">
        <v>35.18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4</v>
      </c>
      <c r="B319" s="832" t="s">
        <v>2687</v>
      </c>
      <c r="C319" s="832" t="s">
        <v>2692</v>
      </c>
      <c r="D319" s="833" t="s">
        <v>5503</v>
      </c>
      <c r="E319" s="834" t="s">
        <v>2750</v>
      </c>
      <c r="F319" s="832" t="s">
        <v>2688</v>
      </c>
      <c r="G319" s="832" t="s">
        <v>3110</v>
      </c>
      <c r="H319" s="832" t="s">
        <v>581</v>
      </c>
      <c r="I319" s="832" t="s">
        <v>3111</v>
      </c>
      <c r="J319" s="832" t="s">
        <v>891</v>
      </c>
      <c r="K319" s="832" t="s">
        <v>3112</v>
      </c>
      <c r="L319" s="835">
        <v>0</v>
      </c>
      <c r="M319" s="835">
        <v>0</v>
      </c>
      <c r="N319" s="832">
        <v>1</v>
      </c>
      <c r="O319" s="836">
        <v>0.5</v>
      </c>
      <c r="P319" s="835">
        <v>0</v>
      </c>
      <c r="Q319" s="837"/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4</v>
      </c>
      <c r="B320" s="832" t="s">
        <v>2687</v>
      </c>
      <c r="C320" s="832" t="s">
        <v>2692</v>
      </c>
      <c r="D320" s="833" t="s">
        <v>5503</v>
      </c>
      <c r="E320" s="834" t="s">
        <v>2750</v>
      </c>
      <c r="F320" s="832" t="s">
        <v>2688</v>
      </c>
      <c r="G320" s="832" t="s">
        <v>3026</v>
      </c>
      <c r="H320" s="832" t="s">
        <v>581</v>
      </c>
      <c r="I320" s="832" t="s">
        <v>3027</v>
      </c>
      <c r="J320" s="832" t="s">
        <v>1710</v>
      </c>
      <c r="K320" s="832" t="s">
        <v>2501</v>
      </c>
      <c r="L320" s="835">
        <v>34.19</v>
      </c>
      <c r="M320" s="835">
        <v>136.76</v>
      </c>
      <c r="N320" s="832">
        <v>4</v>
      </c>
      <c r="O320" s="836">
        <v>1.5</v>
      </c>
      <c r="P320" s="835">
        <v>136.76</v>
      </c>
      <c r="Q320" s="837">
        <v>1</v>
      </c>
      <c r="R320" s="832">
        <v>4</v>
      </c>
      <c r="S320" s="837">
        <v>1</v>
      </c>
      <c r="T320" s="836">
        <v>1.5</v>
      </c>
      <c r="U320" s="838">
        <v>1</v>
      </c>
    </row>
    <row r="321" spans="1:21" ht="14.4" customHeight="1" x14ac:dyDescent="0.3">
      <c r="A321" s="831">
        <v>4</v>
      </c>
      <c r="B321" s="832" t="s">
        <v>2687</v>
      </c>
      <c r="C321" s="832" t="s">
        <v>2692</v>
      </c>
      <c r="D321" s="833" t="s">
        <v>5503</v>
      </c>
      <c r="E321" s="834" t="s">
        <v>2750</v>
      </c>
      <c r="F321" s="832" t="s">
        <v>2688</v>
      </c>
      <c r="G321" s="832" t="s">
        <v>2775</v>
      </c>
      <c r="H321" s="832" t="s">
        <v>628</v>
      </c>
      <c r="I321" s="832" t="s">
        <v>3003</v>
      </c>
      <c r="J321" s="832" t="s">
        <v>785</v>
      </c>
      <c r="K321" s="832" t="s">
        <v>2037</v>
      </c>
      <c r="L321" s="835">
        <v>368.16</v>
      </c>
      <c r="M321" s="835">
        <v>368.16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4</v>
      </c>
      <c r="B322" s="832" t="s">
        <v>2687</v>
      </c>
      <c r="C322" s="832" t="s">
        <v>2692</v>
      </c>
      <c r="D322" s="833" t="s">
        <v>5503</v>
      </c>
      <c r="E322" s="834" t="s">
        <v>2750</v>
      </c>
      <c r="F322" s="832" t="s">
        <v>2688</v>
      </c>
      <c r="G322" s="832" t="s">
        <v>2775</v>
      </c>
      <c r="H322" s="832" t="s">
        <v>628</v>
      </c>
      <c r="I322" s="832" t="s">
        <v>2791</v>
      </c>
      <c r="J322" s="832" t="s">
        <v>785</v>
      </c>
      <c r="K322" s="832" t="s">
        <v>2039</v>
      </c>
      <c r="L322" s="835">
        <v>736.33</v>
      </c>
      <c r="M322" s="835">
        <v>736.33</v>
      </c>
      <c r="N322" s="832">
        <v>1</v>
      </c>
      <c r="O322" s="836">
        <v>0.5</v>
      </c>
      <c r="P322" s="835">
        <v>736.33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4</v>
      </c>
      <c r="B323" s="832" t="s">
        <v>2687</v>
      </c>
      <c r="C323" s="832" t="s">
        <v>2692</v>
      </c>
      <c r="D323" s="833" t="s">
        <v>5503</v>
      </c>
      <c r="E323" s="834" t="s">
        <v>2750</v>
      </c>
      <c r="F323" s="832" t="s">
        <v>2688</v>
      </c>
      <c r="G323" s="832" t="s">
        <v>2777</v>
      </c>
      <c r="H323" s="832" t="s">
        <v>581</v>
      </c>
      <c r="I323" s="832" t="s">
        <v>3113</v>
      </c>
      <c r="J323" s="832" t="s">
        <v>810</v>
      </c>
      <c r="K323" s="832" t="s">
        <v>2779</v>
      </c>
      <c r="L323" s="835">
        <v>93.71</v>
      </c>
      <c r="M323" s="835">
        <v>93.71</v>
      </c>
      <c r="N323" s="832">
        <v>1</v>
      </c>
      <c r="O323" s="836">
        <v>0.5</v>
      </c>
      <c r="P323" s="835">
        <v>93.71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4</v>
      </c>
      <c r="B324" s="832" t="s">
        <v>2687</v>
      </c>
      <c r="C324" s="832" t="s">
        <v>2692</v>
      </c>
      <c r="D324" s="833" t="s">
        <v>5503</v>
      </c>
      <c r="E324" s="834" t="s">
        <v>2750</v>
      </c>
      <c r="F324" s="832" t="s">
        <v>2688</v>
      </c>
      <c r="G324" s="832" t="s">
        <v>2896</v>
      </c>
      <c r="H324" s="832" t="s">
        <v>581</v>
      </c>
      <c r="I324" s="832" t="s">
        <v>2897</v>
      </c>
      <c r="J324" s="832" t="s">
        <v>2898</v>
      </c>
      <c r="K324" s="832" t="s">
        <v>2899</v>
      </c>
      <c r="L324" s="835">
        <v>78.33</v>
      </c>
      <c r="M324" s="835">
        <v>78.33</v>
      </c>
      <c r="N324" s="832">
        <v>1</v>
      </c>
      <c r="O324" s="836">
        <v>1</v>
      </c>
      <c r="P324" s="835">
        <v>78.33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4</v>
      </c>
      <c r="B325" s="832" t="s">
        <v>2687</v>
      </c>
      <c r="C325" s="832" t="s">
        <v>2692</v>
      </c>
      <c r="D325" s="833" t="s">
        <v>5503</v>
      </c>
      <c r="E325" s="834" t="s">
        <v>2750</v>
      </c>
      <c r="F325" s="832" t="s">
        <v>2688</v>
      </c>
      <c r="G325" s="832" t="s">
        <v>2761</v>
      </c>
      <c r="H325" s="832" t="s">
        <v>581</v>
      </c>
      <c r="I325" s="832" t="s">
        <v>2762</v>
      </c>
      <c r="J325" s="832" t="s">
        <v>1213</v>
      </c>
      <c r="K325" s="832" t="s">
        <v>2763</v>
      </c>
      <c r="L325" s="835">
        <v>0</v>
      </c>
      <c r="M325" s="835">
        <v>0</v>
      </c>
      <c r="N325" s="832">
        <v>2</v>
      </c>
      <c r="O325" s="836">
        <v>1</v>
      </c>
      <c r="P325" s="835"/>
      <c r="Q325" s="837"/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4</v>
      </c>
      <c r="B326" s="832" t="s">
        <v>2687</v>
      </c>
      <c r="C326" s="832" t="s">
        <v>2692</v>
      </c>
      <c r="D326" s="833" t="s">
        <v>5503</v>
      </c>
      <c r="E326" s="834" t="s">
        <v>2750</v>
      </c>
      <c r="F326" s="832" t="s">
        <v>2688</v>
      </c>
      <c r="G326" s="832" t="s">
        <v>2761</v>
      </c>
      <c r="H326" s="832" t="s">
        <v>581</v>
      </c>
      <c r="I326" s="832" t="s">
        <v>2875</v>
      </c>
      <c r="J326" s="832" t="s">
        <v>1213</v>
      </c>
      <c r="K326" s="832" t="s">
        <v>2763</v>
      </c>
      <c r="L326" s="835">
        <v>0</v>
      </c>
      <c r="M326" s="835">
        <v>0</v>
      </c>
      <c r="N326" s="832">
        <v>4</v>
      </c>
      <c r="O326" s="836">
        <v>2</v>
      </c>
      <c r="P326" s="835">
        <v>0</v>
      </c>
      <c r="Q326" s="837"/>
      <c r="R326" s="832">
        <v>2</v>
      </c>
      <c r="S326" s="837">
        <v>0.5</v>
      </c>
      <c r="T326" s="836">
        <v>1</v>
      </c>
      <c r="U326" s="838">
        <v>0.5</v>
      </c>
    </row>
    <row r="327" spans="1:21" ht="14.4" customHeight="1" x14ac:dyDescent="0.3">
      <c r="A327" s="831">
        <v>4</v>
      </c>
      <c r="B327" s="832" t="s">
        <v>2687</v>
      </c>
      <c r="C327" s="832" t="s">
        <v>2692</v>
      </c>
      <c r="D327" s="833" t="s">
        <v>5503</v>
      </c>
      <c r="E327" s="834" t="s">
        <v>2750</v>
      </c>
      <c r="F327" s="832" t="s">
        <v>2688</v>
      </c>
      <c r="G327" s="832" t="s">
        <v>2764</v>
      </c>
      <c r="H327" s="832" t="s">
        <v>628</v>
      </c>
      <c r="I327" s="832" t="s">
        <v>2247</v>
      </c>
      <c r="J327" s="832" t="s">
        <v>2248</v>
      </c>
      <c r="K327" s="832" t="s">
        <v>2249</v>
      </c>
      <c r="L327" s="835">
        <v>0</v>
      </c>
      <c r="M327" s="835">
        <v>0</v>
      </c>
      <c r="N327" s="832">
        <v>4</v>
      </c>
      <c r="O327" s="836">
        <v>3</v>
      </c>
      <c r="P327" s="835">
        <v>0</v>
      </c>
      <c r="Q327" s="837"/>
      <c r="R327" s="832">
        <v>3</v>
      </c>
      <c r="S327" s="837">
        <v>0.75</v>
      </c>
      <c r="T327" s="836">
        <v>2.5</v>
      </c>
      <c r="U327" s="838">
        <v>0.83333333333333337</v>
      </c>
    </row>
    <row r="328" spans="1:21" ht="14.4" customHeight="1" x14ac:dyDescent="0.3">
      <c r="A328" s="831">
        <v>4</v>
      </c>
      <c r="B328" s="832" t="s">
        <v>2687</v>
      </c>
      <c r="C328" s="832" t="s">
        <v>2692</v>
      </c>
      <c r="D328" s="833" t="s">
        <v>5503</v>
      </c>
      <c r="E328" s="834" t="s">
        <v>2750</v>
      </c>
      <c r="F328" s="832" t="s">
        <v>2688</v>
      </c>
      <c r="G328" s="832" t="s">
        <v>3114</v>
      </c>
      <c r="H328" s="832" t="s">
        <v>581</v>
      </c>
      <c r="I328" s="832" t="s">
        <v>3115</v>
      </c>
      <c r="J328" s="832" t="s">
        <v>3116</v>
      </c>
      <c r="K328" s="832" t="s">
        <v>2287</v>
      </c>
      <c r="L328" s="835">
        <v>512.57000000000005</v>
      </c>
      <c r="M328" s="835">
        <v>512.57000000000005</v>
      </c>
      <c r="N328" s="832">
        <v>1</v>
      </c>
      <c r="O328" s="836">
        <v>0.5</v>
      </c>
      <c r="P328" s="835">
        <v>512.57000000000005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4</v>
      </c>
      <c r="B329" s="832" t="s">
        <v>2687</v>
      </c>
      <c r="C329" s="832" t="s">
        <v>2692</v>
      </c>
      <c r="D329" s="833" t="s">
        <v>5503</v>
      </c>
      <c r="E329" s="834" t="s">
        <v>2750</v>
      </c>
      <c r="F329" s="832" t="s">
        <v>2688</v>
      </c>
      <c r="G329" s="832" t="s">
        <v>2803</v>
      </c>
      <c r="H329" s="832" t="s">
        <v>581</v>
      </c>
      <c r="I329" s="832" t="s">
        <v>2804</v>
      </c>
      <c r="J329" s="832" t="s">
        <v>1012</v>
      </c>
      <c r="K329" s="832" t="s">
        <v>2805</v>
      </c>
      <c r="L329" s="835">
        <v>42.08</v>
      </c>
      <c r="M329" s="835">
        <v>84.16</v>
      </c>
      <c r="N329" s="832">
        <v>2</v>
      </c>
      <c r="O329" s="836">
        <v>0.5</v>
      </c>
      <c r="P329" s="835">
        <v>84.16</v>
      </c>
      <c r="Q329" s="837">
        <v>1</v>
      </c>
      <c r="R329" s="832">
        <v>2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4</v>
      </c>
      <c r="B330" s="832" t="s">
        <v>2687</v>
      </c>
      <c r="C330" s="832" t="s">
        <v>2692</v>
      </c>
      <c r="D330" s="833" t="s">
        <v>5503</v>
      </c>
      <c r="E330" s="834" t="s">
        <v>2750</v>
      </c>
      <c r="F330" s="832" t="s">
        <v>2688</v>
      </c>
      <c r="G330" s="832" t="s">
        <v>2757</v>
      </c>
      <c r="H330" s="832" t="s">
        <v>581</v>
      </c>
      <c r="I330" s="832" t="s">
        <v>2758</v>
      </c>
      <c r="J330" s="832" t="s">
        <v>1096</v>
      </c>
      <c r="K330" s="832" t="s">
        <v>2759</v>
      </c>
      <c r="L330" s="835">
        <v>42.54</v>
      </c>
      <c r="M330" s="835">
        <v>42.54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4</v>
      </c>
      <c r="B331" s="832" t="s">
        <v>2687</v>
      </c>
      <c r="C331" s="832" t="s">
        <v>2692</v>
      </c>
      <c r="D331" s="833" t="s">
        <v>5503</v>
      </c>
      <c r="E331" s="834" t="s">
        <v>2750</v>
      </c>
      <c r="F331" s="832" t="s">
        <v>2688</v>
      </c>
      <c r="G331" s="832" t="s">
        <v>2849</v>
      </c>
      <c r="H331" s="832" t="s">
        <v>581</v>
      </c>
      <c r="I331" s="832" t="s">
        <v>2850</v>
      </c>
      <c r="J331" s="832" t="s">
        <v>1147</v>
      </c>
      <c r="K331" s="832" t="s">
        <v>2851</v>
      </c>
      <c r="L331" s="835">
        <v>219.37</v>
      </c>
      <c r="M331" s="835">
        <v>219.37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4</v>
      </c>
      <c r="B332" s="832" t="s">
        <v>2687</v>
      </c>
      <c r="C332" s="832" t="s">
        <v>2692</v>
      </c>
      <c r="D332" s="833" t="s">
        <v>5503</v>
      </c>
      <c r="E332" s="834" t="s">
        <v>2750</v>
      </c>
      <c r="F332" s="832" t="s">
        <v>2688</v>
      </c>
      <c r="G332" s="832" t="s">
        <v>3117</v>
      </c>
      <c r="H332" s="832" t="s">
        <v>581</v>
      </c>
      <c r="I332" s="832" t="s">
        <v>3118</v>
      </c>
      <c r="J332" s="832" t="s">
        <v>1411</v>
      </c>
      <c r="K332" s="832" t="s">
        <v>3119</v>
      </c>
      <c r="L332" s="835">
        <v>78.58</v>
      </c>
      <c r="M332" s="835">
        <v>78.58</v>
      </c>
      <c r="N332" s="832">
        <v>1</v>
      </c>
      <c r="O332" s="836">
        <v>0.5</v>
      </c>
      <c r="P332" s="835">
        <v>78.58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4</v>
      </c>
      <c r="B333" s="832" t="s">
        <v>2687</v>
      </c>
      <c r="C333" s="832" t="s">
        <v>2692</v>
      </c>
      <c r="D333" s="833" t="s">
        <v>5503</v>
      </c>
      <c r="E333" s="834" t="s">
        <v>2750</v>
      </c>
      <c r="F333" s="832" t="s">
        <v>2688</v>
      </c>
      <c r="G333" s="832" t="s">
        <v>2997</v>
      </c>
      <c r="H333" s="832" t="s">
        <v>581</v>
      </c>
      <c r="I333" s="832" t="s">
        <v>3120</v>
      </c>
      <c r="J333" s="832" t="s">
        <v>3121</v>
      </c>
      <c r="K333" s="832" t="s">
        <v>3122</v>
      </c>
      <c r="L333" s="835">
        <v>66.63</v>
      </c>
      <c r="M333" s="835">
        <v>66.63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4</v>
      </c>
      <c r="B334" s="832" t="s">
        <v>2687</v>
      </c>
      <c r="C334" s="832" t="s">
        <v>2692</v>
      </c>
      <c r="D334" s="833" t="s">
        <v>5503</v>
      </c>
      <c r="E334" s="834" t="s">
        <v>2750</v>
      </c>
      <c r="F334" s="832" t="s">
        <v>2689</v>
      </c>
      <c r="G334" s="832" t="s">
        <v>2768</v>
      </c>
      <c r="H334" s="832" t="s">
        <v>581</v>
      </c>
      <c r="I334" s="832" t="s">
        <v>2769</v>
      </c>
      <c r="J334" s="832" t="s">
        <v>2770</v>
      </c>
      <c r="K334" s="832"/>
      <c r="L334" s="835">
        <v>0</v>
      </c>
      <c r="M334" s="835">
        <v>0</v>
      </c>
      <c r="N334" s="832">
        <v>9</v>
      </c>
      <c r="O334" s="836">
        <v>9</v>
      </c>
      <c r="P334" s="835">
        <v>0</v>
      </c>
      <c r="Q334" s="837"/>
      <c r="R334" s="832">
        <v>6</v>
      </c>
      <c r="S334" s="837">
        <v>0.66666666666666663</v>
      </c>
      <c r="T334" s="836">
        <v>6</v>
      </c>
      <c r="U334" s="838">
        <v>0.66666666666666663</v>
      </c>
    </row>
    <row r="335" spans="1:21" ht="14.4" customHeight="1" x14ac:dyDescent="0.3">
      <c r="A335" s="831">
        <v>4</v>
      </c>
      <c r="B335" s="832" t="s">
        <v>2687</v>
      </c>
      <c r="C335" s="832" t="s">
        <v>2692</v>
      </c>
      <c r="D335" s="833" t="s">
        <v>5503</v>
      </c>
      <c r="E335" s="834" t="s">
        <v>2751</v>
      </c>
      <c r="F335" s="832" t="s">
        <v>2688</v>
      </c>
      <c r="G335" s="832" t="s">
        <v>2760</v>
      </c>
      <c r="H335" s="832" t="s">
        <v>628</v>
      </c>
      <c r="I335" s="832" t="s">
        <v>2166</v>
      </c>
      <c r="J335" s="832" t="s">
        <v>1083</v>
      </c>
      <c r="K335" s="832" t="s">
        <v>2167</v>
      </c>
      <c r="L335" s="835">
        <v>154.36000000000001</v>
      </c>
      <c r="M335" s="835">
        <v>154.36000000000001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4</v>
      </c>
      <c r="B336" s="832" t="s">
        <v>2687</v>
      </c>
      <c r="C336" s="832" t="s">
        <v>2692</v>
      </c>
      <c r="D336" s="833" t="s">
        <v>5503</v>
      </c>
      <c r="E336" s="834" t="s">
        <v>2751</v>
      </c>
      <c r="F336" s="832" t="s">
        <v>2688</v>
      </c>
      <c r="G336" s="832" t="s">
        <v>2760</v>
      </c>
      <c r="H336" s="832" t="s">
        <v>628</v>
      </c>
      <c r="I336" s="832" t="s">
        <v>2164</v>
      </c>
      <c r="J336" s="832" t="s">
        <v>1083</v>
      </c>
      <c r="K336" s="832" t="s">
        <v>2165</v>
      </c>
      <c r="L336" s="835">
        <v>225.06</v>
      </c>
      <c r="M336" s="835">
        <v>225.06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4</v>
      </c>
      <c r="B337" s="832" t="s">
        <v>2687</v>
      </c>
      <c r="C337" s="832" t="s">
        <v>2692</v>
      </c>
      <c r="D337" s="833" t="s">
        <v>5503</v>
      </c>
      <c r="E337" s="834" t="s">
        <v>2751</v>
      </c>
      <c r="F337" s="832" t="s">
        <v>2688</v>
      </c>
      <c r="G337" s="832" t="s">
        <v>2907</v>
      </c>
      <c r="H337" s="832" t="s">
        <v>581</v>
      </c>
      <c r="I337" s="832" t="s">
        <v>3123</v>
      </c>
      <c r="J337" s="832" t="s">
        <v>2953</v>
      </c>
      <c r="K337" s="832" t="s">
        <v>3124</v>
      </c>
      <c r="L337" s="835">
        <v>391.67</v>
      </c>
      <c r="M337" s="835">
        <v>391.67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4</v>
      </c>
      <c r="B338" s="832" t="s">
        <v>2687</v>
      </c>
      <c r="C338" s="832" t="s">
        <v>2692</v>
      </c>
      <c r="D338" s="833" t="s">
        <v>5503</v>
      </c>
      <c r="E338" s="834" t="s">
        <v>2751</v>
      </c>
      <c r="F338" s="832" t="s">
        <v>2688</v>
      </c>
      <c r="G338" s="832" t="s">
        <v>3011</v>
      </c>
      <c r="H338" s="832" t="s">
        <v>628</v>
      </c>
      <c r="I338" s="832" t="s">
        <v>3125</v>
      </c>
      <c r="J338" s="832" t="s">
        <v>697</v>
      </c>
      <c r="K338" s="832" t="s">
        <v>3126</v>
      </c>
      <c r="L338" s="835">
        <v>170.32</v>
      </c>
      <c r="M338" s="835">
        <v>170.32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4</v>
      </c>
      <c r="B339" s="832" t="s">
        <v>2687</v>
      </c>
      <c r="C339" s="832" t="s">
        <v>2692</v>
      </c>
      <c r="D339" s="833" t="s">
        <v>5503</v>
      </c>
      <c r="E339" s="834" t="s">
        <v>2751</v>
      </c>
      <c r="F339" s="832" t="s">
        <v>2688</v>
      </c>
      <c r="G339" s="832" t="s">
        <v>2887</v>
      </c>
      <c r="H339" s="832" t="s">
        <v>581</v>
      </c>
      <c r="I339" s="832" t="s">
        <v>2888</v>
      </c>
      <c r="J339" s="832" t="s">
        <v>2889</v>
      </c>
      <c r="K339" s="832" t="s">
        <v>2890</v>
      </c>
      <c r="L339" s="835">
        <v>0</v>
      </c>
      <c r="M339" s="835">
        <v>0</v>
      </c>
      <c r="N339" s="832">
        <v>1</v>
      </c>
      <c r="O339" s="836">
        <v>1</v>
      </c>
      <c r="P339" s="835"/>
      <c r="Q339" s="837"/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4</v>
      </c>
      <c r="B340" s="832" t="s">
        <v>2687</v>
      </c>
      <c r="C340" s="832" t="s">
        <v>2692</v>
      </c>
      <c r="D340" s="833" t="s">
        <v>5503</v>
      </c>
      <c r="E340" s="834" t="s">
        <v>2751</v>
      </c>
      <c r="F340" s="832" t="s">
        <v>2688</v>
      </c>
      <c r="G340" s="832" t="s">
        <v>2775</v>
      </c>
      <c r="H340" s="832" t="s">
        <v>628</v>
      </c>
      <c r="I340" s="832" t="s">
        <v>3127</v>
      </c>
      <c r="J340" s="832" t="s">
        <v>789</v>
      </c>
      <c r="K340" s="832" t="s">
        <v>3128</v>
      </c>
      <c r="L340" s="835">
        <v>1385.62</v>
      </c>
      <c r="M340" s="835">
        <v>1385.62</v>
      </c>
      <c r="N340" s="832">
        <v>1</v>
      </c>
      <c r="O340" s="836"/>
      <c r="P340" s="835"/>
      <c r="Q340" s="837">
        <v>0</v>
      </c>
      <c r="R340" s="832"/>
      <c r="S340" s="837">
        <v>0</v>
      </c>
      <c r="T340" s="836"/>
      <c r="U340" s="838"/>
    </row>
    <row r="341" spans="1:21" ht="14.4" customHeight="1" x14ac:dyDescent="0.3">
      <c r="A341" s="831">
        <v>4</v>
      </c>
      <c r="B341" s="832" t="s">
        <v>2687</v>
      </c>
      <c r="C341" s="832" t="s">
        <v>2692</v>
      </c>
      <c r="D341" s="833" t="s">
        <v>5503</v>
      </c>
      <c r="E341" s="834" t="s">
        <v>2751</v>
      </c>
      <c r="F341" s="832" t="s">
        <v>2688</v>
      </c>
      <c r="G341" s="832" t="s">
        <v>2777</v>
      </c>
      <c r="H341" s="832" t="s">
        <v>581</v>
      </c>
      <c r="I341" s="832" t="s">
        <v>2847</v>
      </c>
      <c r="J341" s="832" t="s">
        <v>810</v>
      </c>
      <c r="K341" s="832" t="s">
        <v>2848</v>
      </c>
      <c r="L341" s="835">
        <v>103.67</v>
      </c>
      <c r="M341" s="835">
        <v>414.68</v>
      </c>
      <c r="N341" s="832">
        <v>4</v>
      </c>
      <c r="O341" s="836">
        <v>2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4</v>
      </c>
      <c r="B342" s="832" t="s">
        <v>2687</v>
      </c>
      <c r="C342" s="832" t="s">
        <v>2692</v>
      </c>
      <c r="D342" s="833" t="s">
        <v>5503</v>
      </c>
      <c r="E342" s="834" t="s">
        <v>2751</v>
      </c>
      <c r="F342" s="832" t="s">
        <v>2688</v>
      </c>
      <c r="G342" s="832" t="s">
        <v>3092</v>
      </c>
      <c r="H342" s="832" t="s">
        <v>628</v>
      </c>
      <c r="I342" s="832" t="s">
        <v>2299</v>
      </c>
      <c r="J342" s="832" t="s">
        <v>1067</v>
      </c>
      <c r="K342" s="832" t="s">
        <v>1068</v>
      </c>
      <c r="L342" s="835">
        <v>242.63</v>
      </c>
      <c r="M342" s="835">
        <v>10918.349999999999</v>
      </c>
      <c r="N342" s="832">
        <v>45</v>
      </c>
      <c r="O342" s="836">
        <v>2</v>
      </c>
      <c r="P342" s="835">
        <v>3639.45</v>
      </c>
      <c r="Q342" s="837">
        <v>0.33333333333333337</v>
      </c>
      <c r="R342" s="832">
        <v>15</v>
      </c>
      <c r="S342" s="837">
        <v>0.33333333333333331</v>
      </c>
      <c r="T342" s="836">
        <v>1</v>
      </c>
      <c r="U342" s="838">
        <v>0.5</v>
      </c>
    </row>
    <row r="343" spans="1:21" ht="14.4" customHeight="1" x14ac:dyDescent="0.3">
      <c r="A343" s="831">
        <v>4</v>
      </c>
      <c r="B343" s="832" t="s">
        <v>2687</v>
      </c>
      <c r="C343" s="832" t="s">
        <v>2692</v>
      </c>
      <c r="D343" s="833" t="s">
        <v>5503</v>
      </c>
      <c r="E343" s="834" t="s">
        <v>2751</v>
      </c>
      <c r="F343" s="832" t="s">
        <v>2688</v>
      </c>
      <c r="G343" s="832" t="s">
        <v>3092</v>
      </c>
      <c r="H343" s="832" t="s">
        <v>628</v>
      </c>
      <c r="I343" s="832" t="s">
        <v>3129</v>
      </c>
      <c r="J343" s="832" t="s">
        <v>1067</v>
      </c>
      <c r="K343" s="832" t="s">
        <v>3130</v>
      </c>
      <c r="L343" s="835">
        <v>1451.04</v>
      </c>
      <c r="M343" s="835">
        <v>24667.68</v>
      </c>
      <c r="N343" s="832">
        <v>17</v>
      </c>
      <c r="O343" s="836">
        <v>5</v>
      </c>
      <c r="P343" s="835">
        <v>13059.359999999999</v>
      </c>
      <c r="Q343" s="837">
        <v>0.52941176470588225</v>
      </c>
      <c r="R343" s="832">
        <v>9</v>
      </c>
      <c r="S343" s="837">
        <v>0.52941176470588236</v>
      </c>
      <c r="T343" s="836">
        <v>3</v>
      </c>
      <c r="U343" s="838">
        <v>0.6</v>
      </c>
    </row>
    <row r="344" spans="1:21" ht="14.4" customHeight="1" x14ac:dyDescent="0.3">
      <c r="A344" s="831">
        <v>4</v>
      </c>
      <c r="B344" s="832" t="s">
        <v>2687</v>
      </c>
      <c r="C344" s="832" t="s">
        <v>2692</v>
      </c>
      <c r="D344" s="833" t="s">
        <v>5503</v>
      </c>
      <c r="E344" s="834" t="s">
        <v>2751</v>
      </c>
      <c r="F344" s="832" t="s">
        <v>2688</v>
      </c>
      <c r="G344" s="832" t="s">
        <v>3092</v>
      </c>
      <c r="H344" s="832" t="s">
        <v>628</v>
      </c>
      <c r="I344" s="832" t="s">
        <v>2585</v>
      </c>
      <c r="J344" s="832" t="s">
        <v>2586</v>
      </c>
      <c r="K344" s="832" t="s">
        <v>1699</v>
      </c>
      <c r="L344" s="835">
        <v>194.26</v>
      </c>
      <c r="M344" s="835">
        <v>1359.82</v>
      </c>
      <c r="N344" s="832">
        <v>7</v>
      </c>
      <c r="O344" s="836">
        <v>2</v>
      </c>
      <c r="P344" s="835">
        <v>582.78</v>
      </c>
      <c r="Q344" s="837">
        <v>0.42857142857142855</v>
      </c>
      <c r="R344" s="832">
        <v>3</v>
      </c>
      <c r="S344" s="837">
        <v>0.42857142857142855</v>
      </c>
      <c r="T344" s="836">
        <v>1</v>
      </c>
      <c r="U344" s="838">
        <v>0.5</v>
      </c>
    </row>
    <row r="345" spans="1:21" ht="14.4" customHeight="1" x14ac:dyDescent="0.3">
      <c r="A345" s="831">
        <v>4</v>
      </c>
      <c r="B345" s="832" t="s">
        <v>2687</v>
      </c>
      <c r="C345" s="832" t="s">
        <v>2692</v>
      </c>
      <c r="D345" s="833" t="s">
        <v>5503</v>
      </c>
      <c r="E345" s="834" t="s">
        <v>2751</v>
      </c>
      <c r="F345" s="832" t="s">
        <v>2688</v>
      </c>
      <c r="G345" s="832" t="s">
        <v>3092</v>
      </c>
      <c r="H345" s="832" t="s">
        <v>628</v>
      </c>
      <c r="I345" s="832" t="s">
        <v>2479</v>
      </c>
      <c r="J345" s="832" t="s">
        <v>1462</v>
      </c>
      <c r="K345" s="832" t="s">
        <v>1046</v>
      </c>
      <c r="L345" s="835">
        <v>129.51</v>
      </c>
      <c r="M345" s="835">
        <v>1942.6499999999999</v>
      </c>
      <c r="N345" s="832">
        <v>15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4</v>
      </c>
      <c r="B346" s="832" t="s">
        <v>2687</v>
      </c>
      <c r="C346" s="832" t="s">
        <v>2692</v>
      </c>
      <c r="D346" s="833" t="s">
        <v>5503</v>
      </c>
      <c r="E346" s="834" t="s">
        <v>2751</v>
      </c>
      <c r="F346" s="832" t="s">
        <v>2688</v>
      </c>
      <c r="G346" s="832" t="s">
        <v>2764</v>
      </c>
      <c r="H346" s="832" t="s">
        <v>628</v>
      </c>
      <c r="I346" s="832" t="s">
        <v>2247</v>
      </c>
      <c r="J346" s="832" t="s">
        <v>2248</v>
      </c>
      <c r="K346" s="832" t="s">
        <v>2249</v>
      </c>
      <c r="L346" s="835">
        <v>0</v>
      </c>
      <c r="M346" s="835">
        <v>0</v>
      </c>
      <c r="N346" s="832">
        <v>3</v>
      </c>
      <c r="O346" s="836">
        <v>1.5</v>
      </c>
      <c r="P346" s="835">
        <v>0</v>
      </c>
      <c r="Q346" s="837"/>
      <c r="R346" s="832">
        <v>1</v>
      </c>
      <c r="S346" s="837">
        <v>0.33333333333333331</v>
      </c>
      <c r="T346" s="836">
        <v>1</v>
      </c>
      <c r="U346" s="838">
        <v>0.66666666666666663</v>
      </c>
    </row>
    <row r="347" spans="1:21" ht="14.4" customHeight="1" x14ac:dyDescent="0.3">
      <c r="A347" s="831">
        <v>4</v>
      </c>
      <c r="B347" s="832" t="s">
        <v>2687</v>
      </c>
      <c r="C347" s="832" t="s">
        <v>2692</v>
      </c>
      <c r="D347" s="833" t="s">
        <v>5503</v>
      </c>
      <c r="E347" s="834" t="s">
        <v>2754</v>
      </c>
      <c r="F347" s="832" t="s">
        <v>2688</v>
      </c>
      <c r="G347" s="832" t="s">
        <v>2760</v>
      </c>
      <c r="H347" s="832" t="s">
        <v>628</v>
      </c>
      <c r="I347" s="832" t="s">
        <v>2166</v>
      </c>
      <c r="J347" s="832" t="s">
        <v>1083</v>
      </c>
      <c r="K347" s="832" t="s">
        <v>2167</v>
      </c>
      <c r="L347" s="835">
        <v>154.36000000000001</v>
      </c>
      <c r="M347" s="835">
        <v>771.80000000000007</v>
      </c>
      <c r="N347" s="832">
        <v>5</v>
      </c>
      <c r="O347" s="836">
        <v>3.5</v>
      </c>
      <c r="P347" s="835">
        <v>308.72000000000003</v>
      </c>
      <c r="Q347" s="837">
        <v>0.4</v>
      </c>
      <c r="R347" s="832">
        <v>2</v>
      </c>
      <c r="S347" s="837">
        <v>0.4</v>
      </c>
      <c r="T347" s="836">
        <v>1</v>
      </c>
      <c r="U347" s="838">
        <v>0.2857142857142857</v>
      </c>
    </row>
    <row r="348" spans="1:21" ht="14.4" customHeight="1" x14ac:dyDescent="0.3">
      <c r="A348" s="831">
        <v>4</v>
      </c>
      <c r="B348" s="832" t="s">
        <v>2687</v>
      </c>
      <c r="C348" s="832" t="s">
        <v>2692</v>
      </c>
      <c r="D348" s="833" t="s">
        <v>5503</v>
      </c>
      <c r="E348" s="834" t="s">
        <v>2754</v>
      </c>
      <c r="F348" s="832" t="s">
        <v>2688</v>
      </c>
      <c r="G348" s="832" t="s">
        <v>2760</v>
      </c>
      <c r="H348" s="832" t="s">
        <v>581</v>
      </c>
      <c r="I348" s="832" t="s">
        <v>2823</v>
      </c>
      <c r="J348" s="832" t="s">
        <v>1083</v>
      </c>
      <c r="K348" s="832" t="s">
        <v>2167</v>
      </c>
      <c r="L348" s="835">
        <v>154.36000000000001</v>
      </c>
      <c r="M348" s="835">
        <v>154.36000000000001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4</v>
      </c>
      <c r="B349" s="832" t="s">
        <v>2687</v>
      </c>
      <c r="C349" s="832" t="s">
        <v>2692</v>
      </c>
      <c r="D349" s="833" t="s">
        <v>5503</v>
      </c>
      <c r="E349" s="834" t="s">
        <v>2754</v>
      </c>
      <c r="F349" s="832" t="s">
        <v>2688</v>
      </c>
      <c r="G349" s="832" t="s">
        <v>2907</v>
      </c>
      <c r="H349" s="832" t="s">
        <v>581</v>
      </c>
      <c r="I349" s="832" t="s">
        <v>2952</v>
      </c>
      <c r="J349" s="832" t="s">
        <v>2953</v>
      </c>
      <c r="K349" s="832" t="s">
        <v>1482</v>
      </c>
      <c r="L349" s="835">
        <v>78.33</v>
      </c>
      <c r="M349" s="835">
        <v>78.33</v>
      </c>
      <c r="N349" s="832">
        <v>1</v>
      </c>
      <c r="O349" s="836">
        <v>1</v>
      </c>
      <c r="P349" s="835">
        <v>78.33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4</v>
      </c>
      <c r="B350" s="832" t="s">
        <v>2687</v>
      </c>
      <c r="C350" s="832" t="s">
        <v>2692</v>
      </c>
      <c r="D350" s="833" t="s">
        <v>5503</v>
      </c>
      <c r="E350" s="834" t="s">
        <v>2754</v>
      </c>
      <c r="F350" s="832" t="s">
        <v>2688</v>
      </c>
      <c r="G350" s="832" t="s">
        <v>2861</v>
      </c>
      <c r="H350" s="832" t="s">
        <v>581</v>
      </c>
      <c r="I350" s="832" t="s">
        <v>2862</v>
      </c>
      <c r="J350" s="832" t="s">
        <v>857</v>
      </c>
      <c r="K350" s="832" t="s">
        <v>2863</v>
      </c>
      <c r="L350" s="835">
        <v>105.63</v>
      </c>
      <c r="M350" s="835">
        <v>105.63</v>
      </c>
      <c r="N350" s="832">
        <v>1</v>
      </c>
      <c r="O350" s="836">
        <v>1</v>
      </c>
      <c r="P350" s="835">
        <v>105.63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4</v>
      </c>
      <c r="B351" s="832" t="s">
        <v>2687</v>
      </c>
      <c r="C351" s="832" t="s">
        <v>2692</v>
      </c>
      <c r="D351" s="833" t="s">
        <v>5503</v>
      </c>
      <c r="E351" s="834" t="s">
        <v>2754</v>
      </c>
      <c r="F351" s="832" t="s">
        <v>2688</v>
      </c>
      <c r="G351" s="832" t="s">
        <v>3131</v>
      </c>
      <c r="H351" s="832" t="s">
        <v>581</v>
      </c>
      <c r="I351" s="832" t="s">
        <v>3132</v>
      </c>
      <c r="J351" s="832" t="s">
        <v>832</v>
      </c>
      <c r="K351" s="832" t="s">
        <v>833</v>
      </c>
      <c r="L351" s="835">
        <v>0</v>
      </c>
      <c r="M351" s="835">
        <v>0</v>
      </c>
      <c r="N351" s="832">
        <v>2</v>
      </c>
      <c r="O351" s="836">
        <v>1</v>
      </c>
      <c r="P351" s="835">
        <v>0</v>
      </c>
      <c r="Q351" s="837"/>
      <c r="R351" s="832">
        <v>2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4</v>
      </c>
      <c r="B352" s="832" t="s">
        <v>2687</v>
      </c>
      <c r="C352" s="832" t="s">
        <v>2692</v>
      </c>
      <c r="D352" s="833" t="s">
        <v>5503</v>
      </c>
      <c r="E352" s="834" t="s">
        <v>2754</v>
      </c>
      <c r="F352" s="832" t="s">
        <v>2688</v>
      </c>
      <c r="G352" s="832" t="s">
        <v>3133</v>
      </c>
      <c r="H352" s="832" t="s">
        <v>581</v>
      </c>
      <c r="I352" s="832" t="s">
        <v>3134</v>
      </c>
      <c r="J352" s="832" t="s">
        <v>3135</v>
      </c>
      <c r="K352" s="832" t="s">
        <v>2050</v>
      </c>
      <c r="L352" s="835">
        <v>38.56</v>
      </c>
      <c r="M352" s="835">
        <v>38.56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4</v>
      </c>
      <c r="B353" s="832" t="s">
        <v>2687</v>
      </c>
      <c r="C353" s="832" t="s">
        <v>2692</v>
      </c>
      <c r="D353" s="833" t="s">
        <v>5503</v>
      </c>
      <c r="E353" s="834" t="s">
        <v>2754</v>
      </c>
      <c r="F353" s="832" t="s">
        <v>2688</v>
      </c>
      <c r="G353" s="832" t="s">
        <v>3026</v>
      </c>
      <c r="H353" s="832" t="s">
        <v>581</v>
      </c>
      <c r="I353" s="832" t="s">
        <v>3027</v>
      </c>
      <c r="J353" s="832" t="s">
        <v>1710</v>
      </c>
      <c r="K353" s="832" t="s">
        <v>2501</v>
      </c>
      <c r="L353" s="835">
        <v>34.19</v>
      </c>
      <c r="M353" s="835">
        <v>68.38</v>
      </c>
      <c r="N353" s="832">
        <v>2</v>
      </c>
      <c r="O353" s="836">
        <v>1.5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4</v>
      </c>
      <c r="B354" s="832" t="s">
        <v>2687</v>
      </c>
      <c r="C354" s="832" t="s">
        <v>2692</v>
      </c>
      <c r="D354" s="833" t="s">
        <v>5503</v>
      </c>
      <c r="E354" s="834" t="s">
        <v>2754</v>
      </c>
      <c r="F354" s="832" t="s">
        <v>2688</v>
      </c>
      <c r="G354" s="832" t="s">
        <v>2775</v>
      </c>
      <c r="H354" s="832" t="s">
        <v>628</v>
      </c>
      <c r="I354" s="832" t="s">
        <v>2776</v>
      </c>
      <c r="J354" s="832" t="s">
        <v>785</v>
      </c>
      <c r="K354" s="832" t="s">
        <v>2041</v>
      </c>
      <c r="L354" s="835">
        <v>490.89</v>
      </c>
      <c r="M354" s="835">
        <v>1472.67</v>
      </c>
      <c r="N354" s="832">
        <v>3</v>
      </c>
      <c r="O354" s="836">
        <v>2.5</v>
      </c>
      <c r="P354" s="835">
        <v>490.89</v>
      </c>
      <c r="Q354" s="837">
        <v>0.33333333333333331</v>
      </c>
      <c r="R354" s="832">
        <v>1</v>
      </c>
      <c r="S354" s="837">
        <v>0.33333333333333331</v>
      </c>
      <c r="T354" s="836">
        <v>0.5</v>
      </c>
      <c r="U354" s="838">
        <v>0.2</v>
      </c>
    </row>
    <row r="355" spans="1:21" ht="14.4" customHeight="1" x14ac:dyDescent="0.3">
      <c r="A355" s="831">
        <v>4</v>
      </c>
      <c r="B355" s="832" t="s">
        <v>2687</v>
      </c>
      <c r="C355" s="832" t="s">
        <v>2692</v>
      </c>
      <c r="D355" s="833" t="s">
        <v>5503</v>
      </c>
      <c r="E355" s="834" t="s">
        <v>2754</v>
      </c>
      <c r="F355" s="832" t="s">
        <v>2688</v>
      </c>
      <c r="G355" s="832" t="s">
        <v>2775</v>
      </c>
      <c r="H355" s="832" t="s">
        <v>628</v>
      </c>
      <c r="I355" s="832" t="s">
        <v>2791</v>
      </c>
      <c r="J355" s="832" t="s">
        <v>785</v>
      </c>
      <c r="K355" s="832" t="s">
        <v>2039</v>
      </c>
      <c r="L355" s="835">
        <v>736.33</v>
      </c>
      <c r="M355" s="835">
        <v>2208.9900000000002</v>
      </c>
      <c r="N355" s="832">
        <v>3</v>
      </c>
      <c r="O355" s="836">
        <v>2.5</v>
      </c>
      <c r="P355" s="835">
        <v>736.33</v>
      </c>
      <c r="Q355" s="837">
        <v>0.33333333333333331</v>
      </c>
      <c r="R355" s="832">
        <v>1</v>
      </c>
      <c r="S355" s="837">
        <v>0.33333333333333331</v>
      </c>
      <c r="T355" s="836">
        <v>1</v>
      </c>
      <c r="U355" s="838">
        <v>0.4</v>
      </c>
    </row>
    <row r="356" spans="1:21" ht="14.4" customHeight="1" x14ac:dyDescent="0.3">
      <c r="A356" s="831">
        <v>4</v>
      </c>
      <c r="B356" s="832" t="s">
        <v>2687</v>
      </c>
      <c r="C356" s="832" t="s">
        <v>2692</v>
      </c>
      <c r="D356" s="833" t="s">
        <v>5503</v>
      </c>
      <c r="E356" s="834" t="s">
        <v>2754</v>
      </c>
      <c r="F356" s="832" t="s">
        <v>2688</v>
      </c>
      <c r="G356" s="832" t="s">
        <v>2775</v>
      </c>
      <c r="H356" s="832" t="s">
        <v>628</v>
      </c>
      <c r="I356" s="832" t="s">
        <v>2329</v>
      </c>
      <c r="J356" s="832" t="s">
        <v>785</v>
      </c>
      <c r="K356" s="832" t="s">
        <v>2330</v>
      </c>
      <c r="L356" s="835">
        <v>923.74</v>
      </c>
      <c r="M356" s="835">
        <v>923.74</v>
      </c>
      <c r="N356" s="832">
        <v>1</v>
      </c>
      <c r="O356" s="836">
        <v>1</v>
      </c>
      <c r="P356" s="835">
        <v>923.74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4</v>
      </c>
      <c r="B357" s="832" t="s">
        <v>2687</v>
      </c>
      <c r="C357" s="832" t="s">
        <v>2692</v>
      </c>
      <c r="D357" s="833" t="s">
        <v>5503</v>
      </c>
      <c r="E357" s="834" t="s">
        <v>2754</v>
      </c>
      <c r="F357" s="832" t="s">
        <v>2688</v>
      </c>
      <c r="G357" s="832" t="s">
        <v>2775</v>
      </c>
      <c r="H357" s="832" t="s">
        <v>628</v>
      </c>
      <c r="I357" s="832" t="s">
        <v>3136</v>
      </c>
      <c r="J357" s="832" t="s">
        <v>789</v>
      </c>
      <c r="K357" s="832" t="s">
        <v>3128</v>
      </c>
      <c r="L357" s="835">
        <v>1385.62</v>
      </c>
      <c r="M357" s="835">
        <v>2771.24</v>
      </c>
      <c r="N357" s="832">
        <v>2</v>
      </c>
      <c r="O357" s="836">
        <v>2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4</v>
      </c>
      <c r="B358" s="832" t="s">
        <v>2687</v>
      </c>
      <c r="C358" s="832" t="s">
        <v>2692</v>
      </c>
      <c r="D358" s="833" t="s">
        <v>5503</v>
      </c>
      <c r="E358" s="834" t="s">
        <v>2754</v>
      </c>
      <c r="F358" s="832" t="s">
        <v>2688</v>
      </c>
      <c r="G358" s="832" t="s">
        <v>2780</v>
      </c>
      <c r="H358" s="832" t="s">
        <v>581</v>
      </c>
      <c r="I358" s="832" t="s">
        <v>2781</v>
      </c>
      <c r="J358" s="832" t="s">
        <v>1527</v>
      </c>
      <c r="K358" s="832" t="s">
        <v>2782</v>
      </c>
      <c r="L358" s="835">
        <v>42.09</v>
      </c>
      <c r="M358" s="835">
        <v>84.18</v>
      </c>
      <c r="N358" s="832">
        <v>2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4</v>
      </c>
      <c r="B359" s="832" t="s">
        <v>2687</v>
      </c>
      <c r="C359" s="832" t="s">
        <v>2692</v>
      </c>
      <c r="D359" s="833" t="s">
        <v>5503</v>
      </c>
      <c r="E359" s="834" t="s">
        <v>2754</v>
      </c>
      <c r="F359" s="832" t="s">
        <v>2688</v>
      </c>
      <c r="G359" s="832" t="s">
        <v>2761</v>
      </c>
      <c r="H359" s="832" t="s">
        <v>581</v>
      </c>
      <c r="I359" s="832" t="s">
        <v>2762</v>
      </c>
      <c r="J359" s="832" t="s">
        <v>1213</v>
      </c>
      <c r="K359" s="832" t="s">
        <v>2763</v>
      </c>
      <c r="L359" s="835">
        <v>0</v>
      </c>
      <c r="M359" s="835">
        <v>0</v>
      </c>
      <c r="N359" s="832">
        <v>6</v>
      </c>
      <c r="O359" s="836">
        <v>2.5</v>
      </c>
      <c r="P359" s="835">
        <v>0</v>
      </c>
      <c r="Q359" s="837"/>
      <c r="R359" s="832">
        <v>4</v>
      </c>
      <c r="S359" s="837">
        <v>0.66666666666666663</v>
      </c>
      <c r="T359" s="836">
        <v>1.5</v>
      </c>
      <c r="U359" s="838">
        <v>0.6</v>
      </c>
    </row>
    <row r="360" spans="1:21" ht="14.4" customHeight="1" x14ac:dyDescent="0.3">
      <c r="A360" s="831">
        <v>4</v>
      </c>
      <c r="B360" s="832" t="s">
        <v>2687</v>
      </c>
      <c r="C360" s="832" t="s">
        <v>2692</v>
      </c>
      <c r="D360" s="833" t="s">
        <v>5503</v>
      </c>
      <c r="E360" s="834" t="s">
        <v>2754</v>
      </c>
      <c r="F360" s="832" t="s">
        <v>2688</v>
      </c>
      <c r="G360" s="832" t="s">
        <v>2764</v>
      </c>
      <c r="H360" s="832" t="s">
        <v>628</v>
      </c>
      <c r="I360" s="832" t="s">
        <v>2247</v>
      </c>
      <c r="J360" s="832" t="s">
        <v>2248</v>
      </c>
      <c r="K360" s="832" t="s">
        <v>2249</v>
      </c>
      <c r="L360" s="835">
        <v>0</v>
      </c>
      <c r="M360" s="835">
        <v>0</v>
      </c>
      <c r="N360" s="832">
        <v>3</v>
      </c>
      <c r="O360" s="836">
        <v>1.5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4</v>
      </c>
      <c r="B361" s="832" t="s">
        <v>2687</v>
      </c>
      <c r="C361" s="832" t="s">
        <v>2692</v>
      </c>
      <c r="D361" s="833" t="s">
        <v>5503</v>
      </c>
      <c r="E361" s="834" t="s">
        <v>2754</v>
      </c>
      <c r="F361" s="832" t="s">
        <v>2688</v>
      </c>
      <c r="G361" s="832" t="s">
        <v>2978</v>
      </c>
      <c r="H361" s="832" t="s">
        <v>628</v>
      </c>
      <c r="I361" s="832" t="s">
        <v>2382</v>
      </c>
      <c r="J361" s="832" t="s">
        <v>1265</v>
      </c>
      <c r="K361" s="832" t="s">
        <v>2383</v>
      </c>
      <c r="L361" s="835">
        <v>100.1</v>
      </c>
      <c r="M361" s="835">
        <v>100.1</v>
      </c>
      <c r="N361" s="832">
        <v>1</v>
      </c>
      <c r="O361" s="836">
        <v>0.5</v>
      </c>
      <c r="P361" s="835">
        <v>100.1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4</v>
      </c>
      <c r="B362" s="832" t="s">
        <v>2687</v>
      </c>
      <c r="C362" s="832" t="s">
        <v>2692</v>
      </c>
      <c r="D362" s="833" t="s">
        <v>5503</v>
      </c>
      <c r="E362" s="834" t="s">
        <v>2754</v>
      </c>
      <c r="F362" s="832" t="s">
        <v>2688</v>
      </c>
      <c r="G362" s="832" t="s">
        <v>2997</v>
      </c>
      <c r="H362" s="832" t="s">
        <v>581</v>
      </c>
      <c r="I362" s="832" t="s">
        <v>2998</v>
      </c>
      <c r="J362" s="832" t="s">
        <v>1446</v>
      </c>
      <c r="K362" s="832" t="s">
        <v>2999</v>
      </c>
      <c r="L362" s="835">
        <v>16.77</v>
      </c>
      <c r="M362" s="835">
        <v>16.77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4</v>
      </c>
      <c r="B363" s="832" t="s">
        <v>2687</v>
      </c>
      <c r="C363" s="832" t="s">
        <v>2692</v>
      </c>
      <c r="D363" s="833" t="s">
        <v>5503</v>
      </c>
      <c r="E363" s="834" t="s">
        <v>2754</v>
      </c>
      <c r="F363" s="832" t="s">
        <v>2688</v>
      </c>
      <c r="G363" s="832" t="s">
        <v>2997</v>
      </c>
      <c r="H363" s="832" t="s">
        <v>581</v>
      </c>
      <c r="I363" s="832" t="s">
        <v>3120</v>
      </c>
      <c r="J363" s="832" t="s">
        <v>3121</v>
      </c>
      <c r="K363" s="832" t="s">
        <v>3122</v>
      </c>
      <c r="L363" s="835">
        <v>66.63</v>
      </c>
      <c r="M363" s="835">
        <v>66.63</v>
      </c>
      <c r="N363" s="832">
        <v>1</v>
      </c>
      <c r="O363" s="836">
        <v>0.5</v>
      </c>
      <c r="P363" s="835">
        <v>66.63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4</v>
      </c>
      <c r="B364" s="832" t="s">
        <v>2687</v>
      </c>
      <c r="C364" s="832" t="s">
        <v>2692</v>
      </c>
      <c r="D364" s="833" t="s">
        <v>5503</v>
      </c>
      <c r="E364" s="834" t="s">
        <v>2754</v>
      </c>
      <c r="F364" s="832" t="s">
        <v>2689</v>
      </c>
      <c r="G364" s="832" t="s">
        <v>2768</v>
      </c>
      <c r="H364" s="832" t="s">
        <v>581</v>
      </c>
      <c r="I364" s="832" t="s">
        <v>2881</v>
      </c>
      <c r="J364" s="832" t="s">
        <v>2770</v>
      </c>
      <c r="K364" s="832"/>
      <c r="L364" s="835">
        <v>0</v>
      </c>
      <c r="M364" s="835">
        <v>0</v>
      </c>
      <c r="N364" s="832">
        <v>3</v>
      </c>
      <c r="O364" s="836">
        <v>3</v>
      </c>
      <c r="P364" s="835">
        <v>0</v>
      </c>
      <c r="Q364" s="837"/>
      <c r="R364" s="832">
        <v>2</v>
      </c>
      <c r="S364" s="837">
        <v>0.66666666666666663</v>
      </c>
      <c r="T364" s="836">
        <v>2</v>
      </c>
      <c r="U364" s="838">
        <v>0.66666666666666663</v>
      </c>
    </row>
    <row r="365" spans="1:21" ht="14.4" customHeight="1" x14ac:dyDescent="0.3">
      <c r="A365" s="831">
        <v>4</v>
      </c>
      <c r="B365" s="832" t="s">
        <v>2687</v>
      </c>
      <c r="C365" s="832" t="s">
        <v>2692</v>
      </c>
      <c r="D365" s="833" t="s">
        <v>5503</v>
      </c>
      <c r="E365" s="834" t="s">
        <v>2754</v>
      </c>
      <c r="F365" s="832" t="s">
        <v>2689</v>
      </c>
      <c r="G365" s="832" t="s">
        <v>2768</v>
      </c>
      <c r="H365" s="832" t="s">
        <v>581</v>
      </c>
      <c r="I365" s="832" t="s">
        <v>2769</v>
      </c>
      <c r="J365" s="832" t="s">
        <v>2770</v>
      </c>
      <c r="K365" s="832"/>
      <c r="L365" s="835">
        <v>0</v>
      </c>
      <c r="M365" s="835">
        <v>0</v>
      </c>
      <c r="N365" s="832">
        <v>4</v>
      </c>
      <c r="O365" s="836">
        <v>3</v>
      </c>
      <c r="P365" s="835">
        <v>0</v>
      </c>
      <c r="Q365" s="837"/>
      <c r="R365" s="832">
        <v>2</v>
      </c>
      <c r="S365" s="837">
        <v>0.5</v>
      </c>
      <c r="T365" s="836">
        <v>1</v>
      </c>
      <c r="U365" s="838">
        <v>0.33333333333333331</v>
      </c>
    </row>
    <row r="366" spans="1:21" ht="14.4" customHeight="1" x14ac:dyDescent="0.3">
      <c r="A366" s="831">
        <v>4</v>
      </c>
      <c r="B366" s="832" t="s">
        <v>2687</v>
      </c>
      <c r="C366" s="832" t="s">
        <v>2692</v>
      </c>
      <c r="D366" s="833" t="s">
        <v>5503</v>
      </c>
      <c r="E366" s="834" t="s">
        <v>2756</v>
      </c>
      <c r="F366" s="832" t="s">
        <v>2688</v>
      </c>
      <c r="G366" s="832" t="s">
        <v>2760</v>
      </c>
      <c r="H366" s="832" t="s">
        <v>628</v>
      </c>
      <c r="I366" s="832" t="s">
        <v>2166</v>
      </c>
      <c r="J366" s="832" t="s">
        <v>1083</v>
      </c>
      <c r="K366" s="832" t="s">
        <v>2167</v>
      </c>
      <c r="L366" s="835">
        <v>154.36000000000001</v>
      </c>
      <c r="M366" s="835">
        <v>154.36000000000001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4</v>
      </c>
      <c r="B367" s="832" t="s">
        <v>2687</v>
      </c>
      <c r="C367" s="832" t="s">
        <v>2692</v>
      </c>
      <c r="D367" s="833" t="s">
        <v>5503</v>
      </c>
      <c r="E367" s="834" t="s">
        <v>2756</v>
      </c>
      <c r="F367" s="832" t="s">
        <v>2688</v>
      </c>
      <c r="G367" s="832" t="s">
        <v>2824</v>
      </c>
      <c r="H367" s="832" t="s">
        <v>581</v>
      </c>
      <c r="I367" s="832" t="s">
        <v>2825</v>
      </c>
      <c r="J367" s="832" t="s">
        <v>2179</v>
      </c>
      <c r="K367" s="832" t="s">
        <v>2826</v>
      </c>
      <c r="L367" s="835">
        <v>238.72</v>
      </c>
      <c r="M367" s="835">
        <v>238.72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4</v>
      </c>
      <c r="B368" s="832" t="s">
        <v>2687</v>
      </c>
      <c r="C368" s="832" t="s">
        <v>2692</v>
      </c>
      <c r="D368" s="833" t="s">
        <v>5503</v>
      </c>
      <c r="E368" s="834" t="s">
        <v>2756</v>
      </c>
      <c r="F368" s="832" t="s">
        <v>2688</v>
      </c>
      <c r="G368" s="832" t="s">
        <v>3011</v>
      </c>
      <c r="H368" s="832" t="s">
        <v>628</v>
      </c>
      <c r="I368" s="832" t="s">
        <v>2448</v>
      </c>
      <c r="J368" s="832" t="s">
        <v>1209</v>
      </c>
      <c r="K368" s="832" t="s">
        <v>2287</v>
      </c>
      <c r="L368" s="835">
        <v>65.989999999999995</v>
      </c>
      <c r="M368" s="835">
        <v>65.989999999999995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4</v>
      </c>
      <c r="B369" s="832" t="s">
        <v>2687</v>
      </c>
      <c r="C369" s="832" t="s">
        <v>2692</v>
      </c>
      <c r="D369" s="833" t="s">
        <v>5503</v>
      </c>
      <c r="E369" s="834" t="s">
        <v>2756</v>
      </c>
      <c r="F369" s="832" t="s">
        <v>2688</v>
      </c>
      <c r="G369" s="832" t="s">
        <v>2912</v>
      </c>
      <c r="H369" s="832" t="s">
        <v>581</v>
      </c>
      <c r="I369" s="832" t="s">
        <v>2956</v>
      </c>
      <c r="J369" s="832" t="s">
        <v>2957</v>
      </c>
      <c r="K369" s="832" t="s">
        <v>2229</v>
      </c>
      <c r="L369" s="835">
        <v>846.47</v>
      </c>
      <c r="M369" s="835">
        <v>846.47</v>
      </c>
      <c r="N369" s="832">
        <v>1</v>
      </c>
      <c r="O369" s="836">
        <v>1</v>
      </c>
      <c r="P369" s="835">
        <v>846.47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4</v>
      </c>
      <c r="B370" s="832" t="s">
        <v>2687</v>
      </c>
      <c r="C370" s="832" t="s">
        <v>2692</v>
      </c>
      <c r="D370" s="833" t="s">
        <v>5503</v>
      </c>
      <c r="E370" s="834" t="s">
        <v>2756</v>
      </c>
      <c r="F370" s="832" t="s">
        <v>2688</v>
      </c>
      <c r="G370" s="832" t="s">
        <v>2787</v>
      </c>
      <c r="H370" s="832" t="s">
        <v>581</v>
      </c>
      <c r="I370" s="832" t="s">
        <v>2788</v>
      </c>
      <c r="J370" s="832" t="s">
        <v>626</v>
      </c>
      <c r="K370" s="832" t="s">
        <v>2789</v>
      </c>
      <c r="L370" s="835">
        <v>0</v>
      </c>
      <c r="M370" s="835">
        <v>0</v>
      </c>
      <c r="N370" s="832">
        <v>1</v>
      </c>
      <c r="O370" s="836">
        <v>0.5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4</v>
      </c>
      <c r="B371" s="832" t="s">
        <v>2687</v>
      </c>
      <c r="C371" s="832" t="s">
        <v>2692</v>
      </c>
      <c r="D371" s="833" t="s">
        <v>5503</v>
      </c>
      <c r="E371" s="834" t="s">
        <v>2756</v>
      </c>
      <c r="F371" s="832" t="s">
        <v>2688</v>
      </c>
      <c r="G371" s="832" t="s">
        <v>2775</v>
      </c>
      <c r="H371" s="832" t="s">
        <v>628</v>
      </c>
      <c r="I371" s="832" t="s">
        <v>2776</v>
      </c>
      <c r="J371" s="832" t="s">
        <v>785</v>
      </c>
      <c r="K371" s="832" t="s">
        <v>2041</v>
      </c>
      <c r="L371" s="835">
        <v>490.89</v>
      </c>
      <c r="M371" s="835">
        <v>490.89</v>
      </c>
      <c r="N371" s="832">
        <v>1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4</v>
      </c>
      <c r="B372" s="832" t="s">
        <v>2687</v>
      </c>
      <c r="C372" s="832" t="s">
        <v>2692</v>
      </c>
      <c r="D372" s="833" t="s">
        <v>5503</v>
      </c>
      <c r="E372" s="834" t="s">
        <v>2756</v>
      </c>
      <c r="F372" s="832" t="s">
        <v>2688</v>
      </c>
      <c r="G372" s="832" t="s">
        <v>2775</v>
      </c>
      <c r="H372" s="832" t="s">
        <v>628</v>
      </c>
      <c r="I372" s="832" t="s">
        <v>3136</v>
      </c>
      <c r="J372" s="832" t="s">
        <v>789</v>
      </c>
      <c r="K372" s="832" t="s">
        <v>3128</v>
      </c>
      <c r="L372" s="835">
        <v>1385.62</v>
      </c>
      <c r="M372" s="835">
        <v>1385.62</v>
      </c>
      <c r="N372" s="832">
        <v>1</v>
      </c>
      <c r="O372" s="836">
        <v>1</v>
      </c>
      <c r="P372" s="835">
        <v>1385.62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4</v>
      </c>
      <c r="B373" s="832" t="s">
        <v>2687</v>
      </c>
      <c r="C373" s="832" t="s">
        <v>2692</v>
      </c>
      <c r="D373" s="833" t="s">
        <v>5503</v>
      </c>
      <c r="E373" s="834" t="s">
        <v>2756</v>
      </c>
      <c r="F373" s="832" t="s">
        <v>2688</v>
      </c>
      <c r="G373" s="832" t="s">
        <v>2977</v>
      </c>
      <c r="H373" s="832" t="s">
        <v>628</v>
      </c>
      <c r="I373" s="832" t="s">
        <v>2344</v>
      </c>
      <c r="J373" s="832" t="s">
        <v>929</v>
      </c>
      <c r="K373" s="832" t="s">
        <v>2345</v>
      </c>
      <c r="L373" s="835">
        <v>143.09</v>
      </c>
      <c r="M373" s="835">
        <v>143.09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4</v>
      </c>
      <c r="B374" s="832" t="s">
        <v>2687</v>
      </c>
      <c r="C374" s="832" t="s">
        <v>2692</v>
      </c>
      <c r="D374" s="833" t="s">
        <v>5503</v>
      </c>
      <c r="E374" s="834" t="s">
        <v>2756</v>
      </c>
      <c r="F374" s="832" t="s">
        <v>2688</v>
      </c>
      <c r="G374" s="832" t="s">
        <v>2761</v>
      </c>
      <c r="H374" s="832" t="s">
        <v>581</v>
      </c>
      <c r="I374" s="832" t="s">
        <v>2762</v>
      </c>
      <c r="J374" s="832" t="s">
        <v>1213</v>
      </c>
      <c r="K374" s="832" t="s">
        <v>2763</v>
      </c>
      <c r="L374" s="835">
        <v>0</v>
      </c>
      <c r="M374" s="835">
        <v>0</v>
      </c>
      <c r="N374" s="832">
        <v>1</v>
      </c>
      <c r="O374" s="836">
        <v>1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4</v>
      </c>
      <c r="B375" s="832" t="s">
        <v>2687</v>
      </c>
      <c r="C375" s="832" t="s">
        <v>2692</v>
      </c>
      <c r="D375" s="833" t="s">
        <v>5503</v>
      </c>
      <c r="E375" s="834" t="s">
        <v>2756</v>
      </c>
      <c r="F375" s="832" t="s">
        <v>2688</v>
      </c>
      <c r="G375" s="832" t="s">
        <v>2764</v>
      </c>
      <c r="H375" s="832" t="s">
        <v>628</v>
      </c>
      <c r="I375" s="832" t="s">
        <v>2247</v>
      </c>
      <c r="J375" s="832" t="s">
        <v>2248</v>
      </c>
      <c r="K375" s="832" t="s">
        <v>2249</v>
      </c>
      <c r="L375" s="835">
        <v>0</v>
      </c>
      <c r="M375" s="835">
        <v>0</v>
      </c>
      <c r="N375" s="832">
        <v>4</v>
      </c>
      <c r="O375" s="836">
        <v>4</v>
      </c>
      <c r="P375" s="835">
        <v>0</v>
      </c>
      <c r="Q375" s="837"/>
      <c r="R375" s="832">
        <v>2</v>
      </c>
      <c r="S375" s="837">
        <v>0.5</v>
      </c>
      <c r="T375" s="836">
        <v>2</v>
      </c>
      <c r="U375" s="838">
        <v>0.5</v>
      </c>
    </row>
    <row r="376" spans="1:21" ht="14.4" customHeight="1" x14ac:dyDescent="0.3">
      <c r="A376" s="831">
        <v>4</v>
      </c>
      <c r="B376" s="832" t="s">
        <v>2687</v>
      </c>
      <c r="C376" s="832" t="s">
        <v>2692</v>
      </c>
      <c r="D376" s="833" t="s">
        <v>5503</v>
      </c>
      <c r="E376" s="834" t="s">
        <v>2756</v>
      </c>
      <c r="F376" s="832" t="s">
        <v>2688</v>
      </c>
      <c r="G376" s="832" t="s">
        <v>2757</v>
      </c>
      <c r="H376" s="832" t="s">
        <v>581</v>
      </c>
      <c r="I376" s="832" t="s">
        <v>2876</v>
      </c>
      <c r="J376" s="832" t="s">
        <v>1141</v>
      </c>
      <c r="K376" s="832" t="s">
        <v>2759</v>
      </c>
      <c r="L376" s="835">
        <v>42.54</v>
      </c>
      <c r="M376" s="835">
        <v>42.54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4</v>
      </c>
      <c r="B377" s="832" t="s">
        <v>2687</v>
      </c>
      <c r="C377" s="832" t="s">
        <v>2692</v>
      </c>
      <c r="D377" s="833" t="s">
        <v>5503</v>
      </c>
      <c r="E377" s="834" t="s">
        <v>2748</v>
      </c>
      <c r="F377" s="832" t="s">
        <v>2688</v>
      </c>
      <c r="G377" s="832" t="s">
        <v>3137</v>
      </c>
      <c r="H377" s="832" t="s">
        <v>581</v>
      </c>
      <c r="I377" s="832" t="s">
        <v>3138</v>
      </c>
      <c r="J377" s="832" t="s">
        <v>1859</v>
      </c>
      <c r="K377" s="832" t="s">
        <v>3139</v>
      </c>
      <c r="L377" s="835">
        <v>1295.6400000000001</v>
      </c>
      <c r="M377" s="835">
        <v>1295.6400000000001</v>
      </c>
      <c r="N377" s="832">
        <v>1</v>
      </c>
      <c r="O377" s="836">
        <v>1</v>
      </c>
      <c r="P377" s="835">
        <v>1295.6400000000001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4</v>
      </c>
      <c r="B378" s="832" t="s">
        <v>2687</v>
      </c>
      <c r="C378" s="832" t="s">
        <v>2692</v>
      </c>
      <c r="D378" s="833" t="s">
        <v>5503</v>
      </c>
      <c r="E378" s="834" t="s">
        <v>2748</v>
      </c>
      <c r="F378" s="832" t="s">
        <v>2688</v>
      </c>
      <c r="G378" s="832" t="s">
        <v>2902</v>
      </c>
      <c r="H378" s="832" t="s">
        <v>581</v>
      </c>
      <c r="I378" s="832" t="s">
        <v>3140</v>
      </c>
      <c r="J378" s="832" t="s">
        <v>987</v>
      </c>
      <c r="K378" s="832" t="s">
        <v>3141</v>
      </c>
      <c r="L378" s="835">
        <v>0</v>
      </c>
      <c r="M378" s="835">
        <v>0</v>
      </c>
      <c r="N378" s="832">
        <v>3</v>
      </c>
      <c r="O378" s="836">
        <v>0.5</v>
      </c>
      <c r="P378" s="835"/>
      <c r="Q378" s="837"/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4</v>
      </c>
      <c r="B379" s="832" t="s">
        <v>2687</v>
      </c>
      <c r="C379" s="832" t="s">
        <v>2692</v>
      </c>
      <c r="D379" s="833" t="s">
        <v>5503</v>
      </c>
      <c r="E379" s="834" t="s">
        <v>2748</v>
      </c>
      <c r="F379" s="832" t="s">
        <v>2688</v>
      </c>
      <c r="G379" s="832" t="s">
        <v>3056</v>
      </c>
      <c r="H379" s="832" t="s">
        <v>581</v>
      </c>
      <c r="I379" s="832" t="s">
        <v>2462</v>
      </c>
      <c r="J379" s="832" t="s">
        <v>1173</v>
      </c>
      <c r="K379" s="832" t="s">
        <v>2461</v>
      </c>
      <c r="L379" s="835">
        <v>0</v>
      </c>
      <c r="M379" s="835">
        <v>0</v>
      </c>
      <c r="N379" s="832">
        <v>1</v>
      </c>
      <c r="O379" s="836">
        <v>0.5</v>
      </c>
      <c r="P379" s="835"/>
      <c r="Q379" s="837"/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4</v>
      </c>
      <c r="B380" s="832" t="s">
        <v>2687</v>
      </c>
      <c r="C380" s="832" t="s">
        <v>2692</v>
      </c>
      <c r="D380" s="833" t="s">
        <v>5503</v>
      </c>
      <c r="E380" s="834" t="s">
        <v>2748</v>
      </c>
      <c r="F380" s="832" t="s">
        <v>2688</v>
      </c>
      <c r="G380" s="832" t="s">
        <v>2760</v>
      </c>
      <c r="H380" s="832" t="s">
        <v>628</v>
      </c>
      <c r="I380" s="832" t="s">
        <v>2166</v>
      </c>
      <c r="J380" s="832" t="s">
        <v>1083</v>
      </c>
      <c r="K380" s="832" t="s">
        <v>2167</v>
      </c>
      <c r="L380" s="835">
        <v>154.36000000000001</v>
      </c>
      <c r="M380" s="835">
        <v>617.44000000000005</v>
      </c>
      <c r="N380" s="832">
        <v>4</v>
      </c>
      <c r="O380" s="836">
        <v>3</v>
      </c>
      <c r="P380" s="835">
        <v>154.36000000000001</v>
      </c>
      <c r="Q380" s="837">
        <v>0.25</v>
      </c>
      <c r="R380" s="832">
        <v>1</v>
      </c>
      <c r="S380" s="837">
        <v>0.25</v>
      </c>
      <c r="T380" s="836">
        <v>1</v>
      </c>
      <c r="U380" s="838">
        <v>0.33333333333333331</v>
      </c>
    </row>
    <row r="381" spans="1:21" ht="14.4" customHeight="1" x14ac:dyDescent="0.3">
      <c r="A381" s="831">
        <v>4</v>
      </c>
      <c r="B381" s="832" t="s">
        <v>2687</v>
      </c>
      <c r="C381" s="832" t="s">
        <v>2692</v>
      </c>
      <c r="D381" s="833" t="s">
        <v>5503</v>
      </c>
      <c r="E381" s="834" t="s">
        <v>2748</v>
      </c>
      <c r="F381" s="832" t="s">
        <v>2688</v>
      </c>
      <c r="G381" s="832" t="s">
        <v>2760</v>
      </c>
      <c r="H381" s="832" t="s">
        <v>581</v>
      </c>
      <c r="I381" s="832" t="s">
        <v>2823</v>
      </c>
      <c r="J381" s="832" t="s">
        <v>1083</v>
      </c>
      <c r="K381" s="832" t="s">
        <v>2167</v>
      </c>
      <c r="L381" s="835">
        <v>154.36000000000001</v>
      </c>
      <c r="M381" s="835">
        <v>926.16000000000008</v>
      </c>
      <c r="N381" s="832">
        <v>6</v>
      </c>
      <c r="O381" s="836">
        <v>4</v>
      </c>
      <c r="P381" s="835">
        <v>771.80000000000007</v>
      </c>
      <c r="Q381" s="837">
        <v>0.83333333333333337</v>
      </c>
      <c r="R381" s="832">
        <v>5</v>
      </c>
      <c r="S381" s="837">
        <v>0.83333333333333337</v>
      </c>
      <c r="T381" s="836">
        <v>3</v>
      </c>
      <c r="U381" s="838">
        <v>0.75</v>
      </c>
    </row>
    <row r="382" spans="1:21" ht="14.4" customHeight="1" x14ac:dyDescent="0.3">
      <c r="A382" s="831">
        <v>4</v>
      </c>
      <c r="B382" s="832" t="s">
        <v>2687</v>
      </c>
      <c r="C382" s="832" t="s">
        <v>2692</v>
      </c>
      <c r="D382" s="833" t="s">
        <v>5503</v>
      </c>
      <c r="E382" s="834" t="s">
        <v>2748</v>
      </c>
      <c r="F382" s="832" t="s">
        <v>2688</v>
      </c>
      <c r="G382" s="832" t="s">
        <v>2760</v>
      </c>
      <c r="H382" s="832" t="s">
        <v>628</v>
      </c>
      <c r="I382" s="832" t="s">
        <v>2164</v>
      </c>
      <c r="J382" s="832" t="s">
        <v>1083</v>
      </c>
      <c r="K382" s="832" t="s">
        <v>2165</v>
      </c>
      <c r="L382" s="835">
        <v>225.06</v>
      </c>
      <c r="M382" s="835">
        <v>1800.48</v>
      </c>
      <c r="N382" s="832">
        <v>8</v>
      </c>
      <c r="O382" s="836">
        <v>7.5</v>
      </c>
      <c r="P382" s="835">
        <v>1125.3</v>
      </c>
      <c r="Q382" s="837">
        <v>0.625</v>
      </c>
      <c r="R382" s="832">
        <v>5</v>
      </c>
      <c r="S382" s="837">
        <v>0.625</v>
      </c>
      <c r="T382" s="836">
        <v>5</v>
      </c>
      <c r="U382" s="838">
        <v>0.66666666666666663</v>
      </c>
    </row>
    <row r="383" spans="1:21" ht="14.4" customHeight="1" x14ac:dyDescent="0.3">
      <c r="A383" s="831">
        <v>4</v>
      </c>
      <c r="B383" s="832" t="s">
        <v>2687</v>
      </c>
      <c r="C383" s="832" t="s">
        <v>2692</v>
      </c>
      <c r="D383" s="833" t="s">
        <v>5503</v>
      </c>
      <c r="E383" s="834" t="s">
        <v>2748</v>
      </c>
      <c r="F383" s="832" t="s">
        <v>2688</v>
      </c>
      <c r="G383" s="832" t="s">
        <v>2852</v>
      </c>
      <c r="H383" s="832" t="s">
        <v>581</v>
      </c>
      <c r="I383" s="832" t="s">
        <v>3064</v>
      </c>
      <c r="J383" s="832" t="s">
        <v>879</v>
      </c>
      <c r="K383" s="832" t="s">
        <v>2854</v>
      </c>
      <c r="L383" s="835">
        <v>0</v>
      </c>
      <c r="M383" s="835">
        <v>0</v>
      </c>
      <c r="N383" s="832">
        <v>3</v>
      </c>
      <c r="O383" s="836">
        <v>1</v>
      </c>
      <c r="P383" s="835">
        <v>0</v>
      </c>
      <c r="Q383" s="837"/>
      <c r="R383" s="832">
        <v>2</v>
      </c>
      <c r="S383" s="837">
        <v>0.66666666666666663</v>
      </c>
      <c r="T383" s="836">
        <v>0.5</v>
      </c>
      <c r="U383" s="838">
        <v>0.5</v>
      </c>
    </row>
    <row r="384" spans="1:21" ht="14.4" customHeight="1" x14ac:dyDescent="0.3">
      <c r="A384" s="831">
        <v>4</v>
      </c>
      <c r="B384" s="832" t="s">
        <v>2687</v>
      </c>
      <c r="C384" s="832" t="s">
        <v>2692</v>
      </c>
      <c r="D384" s="833" t="s">
        <v>5503</v>
      </c>
      <c r="E384" s="834" t="s">
        <v>2748</v>
      </c>
      <c r="F384" s="832" t="s">
        <v>2688</v>
      </c>
      <c r="G384" s="832" t="s">
        <v>2852</v>
      </c>
      <c r="H384" s="832" t="s">
        <v>581</v>
      </c>
      <c r="I384" s="832" t="s">
        <v>2853</v>
      </c>
      <c r="J384" s="832" t="s">
        <v>879</v>
      </c>
      <c r="K384" s="832" t="s">
        <v>2854</v>
      </c>
      <c r="L384" s="835">
        <v>0</v>
      </c>
      <c r="M384" s="835">
        <v>0</v>
      </c>
      <c r="N384" s="832">
        <v>1</v>
      </c>
      <c r="O384" s="836">
        <v>0.5</v>
      </c>
      <c r="P384" s="835"/>
      <c r="Q384" s="837"/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4</v>
      </c>
      <c r="B385" s="832" t="s">
        <v>2687</v>
      </c>
      <c r="C385" s="832" t="s">
        <v>2692</v>
      </c>
      <c r="D385" s="833" t="s">
        <v>5503</v>
      </c>
      <c r="E385" s="834" t="s">
        <v>2748</v>
      </c>
      <c r="F385" s="832" t="s">
        <v>2688</v>
      </c>
      <c r="G385" s="832" t="s">
        <v>3142</v>
      </c>
      <c r="H385" s="832" t="s">
        <v>581</v>
      </c>
      <c r="I385" s="832" t="s">
        <v>3143</v>
      </c>
      <c r="J385" s="832" t="s">
        <v>1885</v>
      </c>
      <c r="K385" s="832" t="s">
        <v>3144</v>
      </c>
      <c r="L385" s="835">
        <v>18.760000000000002</v>
      </c>
      <c r="M385" s="835">
        <v>18.760000000000002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4</v>
      </c>
      <c r="B386" s="832" t="s">
        <v>2687</v>
      </c>
      <c r="C386" s="832" t="s">
        <v>2692</v>
      </c>
      <c r="D386" s="833" t="s">
        <v>5503</v>
      </c>
      <c r="E386" s="834" t="s">
        <v>2748</v>
      </c>
      <c r="F386" s="832" t="s">
        <v>2688</v>
      </c>
      <c r="G386" s="832" t="s">
        <v>3145</v>
      </c>
      <c r="H386" s="832" t="s">
        <v>628</v>
      </c>
      <c r="I386" s="832" t="s">
        <v>3146</v>
      </c>
      <c r="J386" s="832" t="s">
        <v>1024</v>
      </c>
      <c r="K386" s="832" t="s">
        <v>3147</v>
      </c>
      <c r="L386" s="835">
        <v>138.31</v>
      </c>
      <c r="M386" s="835">
        <v>138.31</v>
      </c>
      <c r="N386" s="832">
        <v>1</v>
      </c>
      <c r="O386" s="836">
        <v>0.5</v>
      </c>
      <c r="P386" s="835">
        <v>138.31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4</v>
      </c>
      <c r="B387" s="832" t="s">
        <v>2687</v>
      </c>
      <c r="C387" s="832" t="s">
        <v>2692</v>
      </c>
      <c r="D387" s="833" t="s">
        <v>5503</v>
      </c>
      <c r="E387" s="834" t="s">
        <v>2748</v>
      </c>
      <c r="F387" s="832" t="s">
        <v>2688</v>
      </c>
      <c r="G387" s="832" t="s">
        <v>2907</v>
      </c>
      <c r="H387" s="832" t="s">
        <v>581</v>
      </c>
      <c r="I387" s="832" t="s">
        <v>2952</v>
      </c>
      <c r="J387" s="832" t="s">
        <v>2953</v>
      </c>
      <c r="K387" s="832" t="s">
        <v>1482</v>
      </c>
      <c r="L387" s="835">
        <v>78.33</v>
      </c>
      <c r="M387" s="835">
        <v>78.33</v>
      </c>
      <c r="N387" s="832">
        <v>1</v>
      </c>
      <c r="O387" s="836">
        <v>1</v>
      </c>
      <c r="P387" s="835">
        <v>78.33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4</v>
      </c>
      <c r="B388" s="832" t="s">
        <v>2687</v>
      </c>
      <c r="C388" s="832" t="s">
        <v>2692</v>
      </c>
      <c r="D388" s="833" t="s">
        <v>5503</v>
      </c>
      <c r="E388" s="834" t="s">
        <v>2748</v>
      </c>
      <c r="F388" s="832" t="s">
        <v>2688</v>
      </c>
      <c r="G388" s="832" t="s">
        <v>2855</v>
      </c>
      <c r="H388" s="832" t="s">
        <v>581</v>
      </c>
      <c r="I388" s="832" t="s">
        <v>2856</v>
      </c>
      <c r="J388" s="832" t="s">
        <v>2857</v>
      </c>
      <c r="K388" s="832" t="s">
        <v>2858</v>
      </c>
      <c r="L388" s="835">
        <v>64.56</v>
      </c>
      <c r="M388" s="835">
        <v>64.56</v>
      </c>
      <c r="N388" s="832">
        <v>1</v>
      </c>
      <c r="O388" s="836">
        <v>1</v>
      </c>
      <c r="P388" s="835">
        <v>64.56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4</v>
      </c>
      <c r="B389" s="832" t="s">
        <v>2687</v>
      </c>
      <c r="C389" s="832" t="s">
        <v>2692</v>
      </c>
      <c r="D389" s="833" t="s">
        <v>5503</v>
      </c>
      <c r="E389" s="834" t="s">
        <v>2748</v>
      </c>
      <c r="F389" s="832" t="s">
        <v>2688</v>
      </c>
      <c r="G389" s="832" t="s">
        <v>2861</v>
      </c>
      <c r="H389" s="832" t="s">
        <v>581</v>
      </c>
      <c r="I389" s="832" t="s">
        <v>2862</v>
      </c>
      <c r="J389" s="832" t="s">
        <v>857</v>
      </c>
      <c r="K389" s="832" t="s">
        <v>2863</v>
      </c>
      <c r="L389" s="835">
        <v>105.63</v>
      </c>
      <c r="M389" s="835">
        <v>105.63</v>
      </c>
      <c r="N389" s="832">
        <v>1</v>
      </c>
      <c r="O389" s="836">
        <v>1</v>
      </c>
      <c r="P389" s="835">
        <v>105.63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4</v>
      </c>
      <c r="B390" s="832" t="s">
        <v>2687</v>
      </c>
      <c r="C390" s="832" t="s">
        <v>2692</v>
      </c>
      <c r="D390" s="833" t="s">
        <v>5503</v>
      </c>
      <c r="E390" s="834" t="s">
        <v>2748</v>
      </c>
      <c r="F390" s="832" t="s">
        <v>2688</v>
      </c>
      <c r="G390" s="832" t="s">
        <v>2787</v>
      </c>
      <c r="H390" s="832" t="s">
        <v>581</v>
      </c>
      <c r="I390" s="832" t="s">
        <v>2925</v>
      </c>
      <c r="J390" s="832" t="s">
        <v>626</v>
      </c>
      <c r="K390" s="832" t="s">
        <v>2926</v>
      </c>
      <c r="L390" s="835">
        <v>0</v>
      </c>
      <c r="M390" s="835">
        <v>0</v>
      </c>
      <c r="N390" s="832">
        <v>1</v>
      </c>
      <c r="O390" s="836">
        <v>0.5</v>
      </c>
      <c r="P390" s="835"/>
      <c r="Q390" s="837"/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4</v>
      </c>
      <c r="B391" s="832" t="s">
        <v>2687</v>
      </c>
      <c r="C391" s="832" t="s">
        <v>2692</v>
      </c>
      <c r="D391" s="833" t="s">
        <v>5503</v>
      </c>
      <c r="E391" s="834" t="s">
        <v>2748</v>
      </c>
      <c r="F391" s="832" t="s">
        <v>2688</v>
      </c>
      <c r="G391" s="832" t="s">
        <v>2830</v>
      </c>
      <c r="H391" s="832" t="s">
        <v>581</v>
      </c>
      <c r="I391" s="832" t="s">
        <v>3022</v>
      </c>
      <c r="J391" s="832" t="s">
        <v>2832</v>
      </c>
      <c r="K391" s="832" t="s">
        <v>3023</v>
      </c>
      <c r="L391" s="835">
        <v>73.989999999999995</v>
      </c>
      <c r="M391" s="835">
        <v>73.989999999999995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4</v>
      </c>
      <c r="B392" s="832" t="s">
        <v>2687</v>
      </c>
      <c r="C392" s="832" t="s">
        <v>2692</v>
      </c>
      <c r="D392" s="833" t="s">
        <v>5503</v>
      </c>
      <c r="E392" s="834" t="s">
        <v>2748</v>
      </c>
      <c r="F392" s="832" t="s">
        <v>2688</v>
      </c>
      <c r="G392" s="832" t="s">
        <v>2834</v>
      </c>
      <c r="H392" s="832" t="s">
        <v>581</v>
      </c>
      <c r="I392" s="832" t="s">
        <v>2835</v>
      </c>
      <c r="J392" s="832" t="s">
        <v>999</v>
      </c>
      <c r="K392" s="832" t="s">
        <v>2836</v>
      </c>
      <c r="L392" s="835">
        <v>760.22</v>
      </c>
      <c r="M392" s="835">
        <v>3040.88</v>
      </c>
      <c r="N392" s="832">
        <v>4</v>
      </c>
      <c r="O392" s="836">
        <v>2.5</v>
      </c>
      <c r="P392" s="835">
        <v>2280.66</v>
      </c>
      <c r="Q392" s="837">
        <v>0.74999999999999989</v>
      </c>
      <c r="R392" s="832">
        <v>3</v>
      </c>
      <c r="S392" s="837">
        <v>0.75</v>
      </c>
      <c r="T392" s="836">
        <v>1.5</v>
      </c>
      <c r="U392" s="838">
        <v>0.6</v>
      </c>
    </row>
    <row r="393" spans="1:21" ht="14.4" customHeight="1" x14ac:dyDescent="0.3">
      <c r="A393" s="831">
        <v>4</v>
      </c>
      <c r="B393" s="832" t="s">
        <v>2687</v>
      </c>
      <c r="C393" s="832" t="s">
        <v>2692</v>
      </c>
      <c r="D393" s="833" t="s">
        <v>5503</v>
      </c>
      <c r="E393" s="834" t="s">
        <v>2748</v>
      </c>
      <c r="F393" s="832" t="s">
        <v>2688</v>
      </c>
      <c r="G393" s="832" t="s">
        <v>3148</v>
      </c>
      <c r="H393" s="832" t="s">
        <v>628</v>
      </c>
      <c r="I393" s="832" t="s">
        <v>3149</v>
      </c>
      <c r="J393" s="832" t="s">
        <v>2312</v>
      </c>
      <c r="K393" s="832" t="s">
        <v>3150</v>
      </c>
      <c r="L393" s="835">
        <v>115.27</v>
      </c>
      <c r="M393" s="835">
        <v>230.54</v>
      </c>
      <c r="N393" s="832">
        <v>2</v>
      </c>
      <c r="O393" s="836">
        <v>2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4</v>
      </c>
      <c r="B394" s="832" t="s">
        <v>2687</v>
      </c>
      <c r="C394" s="832" t="s">
        <v>2692</v>
      </c>
      <c r="D394" s="833" t="s">
        <v>5503</v>
      </c>
      <c r="E394" s="834" t="s">
        <v>2748</v>
      </c>
      <c r="F394" s="832" t="s">
        <v>2688</v>
      </c>
      <c r="G394" s="832" t="s">
        <v>2887</v>
      </c>
      <c r="H394" s="832" t="s">
        <v>581</v>
      </c>
      <c r="I394" s="832" t="s">
        <v>2927</v>
      </c>
      <c r="J394" s="832" t="s">
        <v>765</v>
      </c>
      <c r="K394" s="832" t="s">
        <v>2917</v>
      </c>
      <c r="L394" s="835">
        <v>0</v>
      </c>
      <c r="M394" s="835">
        <v>0</v>
      </c>
      <c r="N394" s="832">
        <v>2</v>
      </c>
      <c r="O394" s="836">
        <v>1.5</v>
      </c>
      <c r="P394" s="835">
        <v>0</v>
      </c>
      <c r="Q394" s="837"/>
      <c r="R394" s="832">
        <v>2</v>
      </c>
      <c r="S394" s="837">
        <v>1</v>
      </c>
      <c r="T394" s="836">
        <v>1.5</v>
      </c>
      <c r="U394" s="838">
        <v>1</v>
      </c>
    </row>
    <row r="395" spans="1:21" ht="14.4" customHeight="1" x14ac:dyDescent="0.3">
      <c r="A395" s="831">
        <v>4</v>
      </c>
      <c r="B395" s="832" t="s">
        <v>2687</v>
      </c>
      <c r="C395" s="832" t="s">
        <v>2692</v>
      </c>
      <c r="D395" s="833" t="s">
        <v>5503</v>
      </c>
      <c r="E395" s="834" t="s">
        <v>2748</v>
      </c>
      <c r="F395" s="832" t="s">
        <v>2688</v>
      </c>
      <c r="G395" s="832" t="s">
        <v>2887</v>
      </c>
      <c r="H395" s="832" t="s">
        <v>581</v>
      </c>
      <c r="I395" s="832" t="s">
        <v>2888</v>
      </c>
      <c r="J395" s="832" t="s">
        <v>2889</v>
      </c>
      <c r="K395" s="832" t="s">
        <v>2890</v>
      </c>
      <c r="L395" s="835">
        <v>0</v>
      </c>
      <c r="M395" s="835">
        <v>0</v>
      </c>
      <c r="N395" s="832">
        <v>2</v>
      </c>
      <c r="O395" s="836">
        <v>0.5</v>
      </c>
      <c r="P395" s="835">
        <v>0</v>
      </c>
      <c r="Q395" s="837"/>
      <c r="R395" s="832">
        <v>2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4</v>
      </c>
      <c r="B396" s="832" t="s">
        <v>2687</v>
      </c>
      <c r="C396" s="832" t="s">
        <v>2692</v>
      </c>
      <c r="D396" s="833" t="s">
        <v>5503</v>
      </c>
      <c r="E396" s="834" t="s">
        <v>2748</v>
      </c>
      <c r="F396" s="832" t="s">
        <v>2688</v>
      </c>
      <c r="G396" s="832" t="s">
        <v>2844</v>
      </c>
      <c r="H396" s="832" t="s">
        <v>581</v>
      </c>
      <c r="I396" s="832" t="s">
        <v>2845</v>
      </c>
      <c r="J396" s="832" t="s">
        <v>711</v>
      </c>
      <c r="K396" s="832" t="s">
        <v>2846</v>
      </c>
      <c r="L396" s="835">
        <v>53.57</v>
      </c>
      <c r="M396" s="835">
        <v>321.42</v>
      </c>
      <c r="N396" s="832">
        <v>6</v>
      </c>
      <c r="O396" s="836">
        <v>3</v>
      </c>
      <c r="P396" s="835">
        <v>160.71</v>
      </c>
      <c r="Q396" s="837">
        <v>0.5</v>
      </c>
      <c r="R396" s="832">
        <v>3</v>
      </c>
      <c r="S396" s="837">
        <v>0.5</v>
      </c>
      <c r="T396" s="836">
        <v>1.5</v>
      </c>
      <c r="U396" s="838">
        <v>0.5</v>
      </c>
    </row>
    <row r="397" spans="1:21" ht="14.4" customHeight="1" x14ac:dyDescent="0.3">
      <c r="A397" s="831">
        <v>4</v>
      </c>
      <c r="B397" s="832" t="s">
        <v>2687</v>
      </c>
      <c r="C397" s="832" t="s">
        <v>2692</v>
      </c>
      <c r="D397" s="833" t="s">
        <v>5503</v>
      </c>
      <c r="E397" s="834" t="s">
        <v>2748</v>
      </c>
      <c r="F397" s="832" t="s">
        <v>2688</v>
      </c>
      <c r="G397" s="832" t="s">
        <v>2772</v>
      </c>
      <c r="H397" s="832" t="s">
        <v>581</v>
      </c>
      <c r="I397" s="832" t="s">
        <v>2891</v>
      </c>
      <c r="J397" s="832" t="s">
        <v>1315</v>
      </c>
      <c r="K397" s="832" t="s">
        <v>2774</v>
      </c>
      <c r="L397" s="835">
        <v>374.79</v>
      </c>
      <c r="M397" s="835">
        <v>749.58</v>
      </c>
      <c r="N397" s="832">
        <v>2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4</v>
      </c>
      <c r="B398" s="832" t="s">
        <v>2687</v>
      </c>
      <c r="C398" s="832" t="s">
        <v>2692</v>
      </c>
      <c r="D398" s="833" t="s">
        <v>5503</v>
      </c>
      <c r="E398" s="834" t="s">
        <v>2748</v>
      </c>
      <c r="F398" s="832" t="s">
        <v>2688</v>
      </c>
      <c r="G398" s="832" t="s">
        <v>2772</v>
      </c>
      <c r="H398" s="832" t="s">
        <v>581</v>
      </c>
      <c r="I398" s="832" t="s">
        <v>2773</v>
      </c>
      <c r="J398" s="832" t="s">
        <v>1315</v>
      </c>
      <c r="K398" s="832" t="s">
        <v>2774</v>
      </c>
      <c r="L398" s="835">
        <v>374.79</v>
      </c>
      <c r="M398" s="835">
        <v>6371.43</v>
      </c>
      <c r="N398" s="832">
        <v>17</v>
      </c>
      <c r="O398" s="836">
        <v>3</v>
      </c>
      <c r="P398" s="835">
        <v>5621.85</v>
      </c>
      <c r="Q398" s="837">
        <v>0.88235294117647056</v>
      </c>
      <c r="R398" s="832">
        <v>15</v>
      </c>
      <c r="S398" s="837">
        <v>0.88235294117647056</v>
      </c>
      <c r="T398" s="836">
        <v>2.5</v>
      </c>
      <c r="U398" s="838">
        <v>0.83333333333333337</v>
      </c>
    </row>
    <row r="399" spans="1:21" ht="14.4" customHeight="1" x14ac:dyDescent="0.3">
      <c r="A399" s="831">
        <v>4</v>
      </c>
      <c r="B399" s="832" t="s">
        <v>2687</v>
      </c>
      <c r="C399" s="832" t="s">
        <v>2692</v>
      </c>
      <c r="D399" s="833" t="s">
        <v>5503</v>
      </c>
      <c r="E399" s="834" t="s">
        <v>2748</v>
      </c>
      <c r="F399" s="832" t="s">
        <v>2688</v>
      </c>
      <c r="G399" s="832" t="s">
        <v>2772</v>
      </c>
      <c r="H399" s="832" t="s">
        <v>581</v>
      </c>
      <c r="I399" s="832" t="s">
        <v>3151</v>
      </c>
      <c r="J399" s="832" t="s">
        <v>1315</v>
      </c>
      <c r="K399" s="832" t="s">
        <v>2893</v>
      </c>
      <c r="L399" s="835">
        <v>0</v>
      </c>
      <c r="M399" s="835">
        <v>0</v>
      </c>
      <c r="N399" s="832">
        <v>3</v>
      </c>
      <c r="O399" s="836">
        <v>0.5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4</v>
      </c>
      <c r="B400" s="832" t="s">
        <v>2687</v>
      </c>
      <c r="C400" s="832" t="s">
        <v>2692</v>
      </c>
      <c r="D400" s="833" t="s">
        <v>5503</v>
      </c>
      <c r="E400" s="834" t="s">
        <v>2748</v>
      </c>
      <c r="F400" s="832" t="s">
        <v>2688</v>
      </c>
      <c r="G400" s="832" t="s">
        <v>2775</v>
      </c>
      <c r="H400" s="832" t="s">
        <v>628</v>
      </c>
      <c r="I400" s="832" t="s">
        <v>3152</v>
      </c>
      <c r="J400" s="832" t="s">
        <v>785</v>
      </c>
      <c r="K400" s="832" t="s">
        <v>3153</v>
      </c>
      <c r="L400" s="835">
        <v>0</v>
      </c>
      <c r="M400" s="835">
        <v>0</v>
      </c>
      <c r="N400" s="832">
        <v>1</v>
      </c>
      <c r="O400" s="836">
        <v>1</v>
      </c>
      <c r="P400" s="835">
        <v>0</v>
      </c>
      <c r="Q400" s="837"/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4</v>
      </c>
      <c r="B401" s="832" t="s">
        <v>2687</v>
      </c>
      <c r="C401" s="832" t="s">
        <v>2692</v>
      </c>
      <c r="D401" s="833" t="s">
        <v>5503</v>
      </c>
      <c r="E401" s="834" t="s">
        <v>2748</v>
      </c>
      <c r="F401" s="832" t="s">
        <v>2688</v>
      </c>
      <c r="G401" s="832" t="s">
        <v>2775</v>
      </c>
      <c r="H401" s="832" t="s">
        <v>628</v>
      </c>
      <c r="I401" s="832" t="s">
        <v>2776</v>
      </c>
      <c r="J401" s="832" t="s">
        <v>785</v>
      </c>
      <c r="K401" s="832" t="s">
        <v>2041</v>
      </c>
      <c r="L401" s="835">
        <v>490.89</v>
      </c>
      <c r="M401" s="835">
        <v>1472.67</v>
      </c>
      <c r="N401" s="832">
        <v>3</v>
      </c>
      <c r="O401" s="836">
        <v>1.5</v>
      </c>
      <c r="P401" s="835">
        <v>490.89</v>
      </c>
      <c r="Q401" s="837">
        <v>0.33333333333333331</v>
      </c>
      <c r="R401" s="832">
        <v>1</v>
      </c>
      <c r="S401" s="837">
        <v>0.33333333333333331</v>
      </c>
      <c r="T401" s="836">
        <v>1</v>
      </c>
      <c r="U401" s="838">
        <v>0.66666666666666663</v>
      </c>
    </row>
    <row r="402" spans="1:21" ht="14.4" customHeight="1" x14ac:dyDescent="0.3">
      <c r="A402" s="831">
        <v>4</v>
      </c>
      <c r="B402" s="832" t="s">
        <v>2687</v>
      </c>
      <c r="C402" s="832" t="s">
        <v>2692</v>
      </c>
      <c r="D402" s="833" t="s">
        <v>5503</v>
      </c>
      <c r="E402" s="834" t="s">
        <v>2748</v>
      </c>
      <c r="F402" s="832" t="s">
        <v>2688</v>
      </c>
      <c r="G402" s="832" t="s">
        <v>2775</v>
      </c>
      <c r="H402" s="832" t="s">
        <v>628</v>
      </c>
      <c r="I402" s="832" t="s">
        <v>2791</v>
      </c>
      <c r="J402" s="832" t="s">
        <v>785</v>
      </c>
      <c r="K402" s="832" t="s">
        <v>2039</v>
      </c>
      <c r="L402" s="835">
        <v>736.33</v>
      </c>
      <c r="M402" s="835">
        <v>736.33</v>
      </c>
      <c r="N402" s="832">
        <v>1</v>
      </c>
      <c r="O402" s="836">
        <v>1</v>
      </c>
      <c r="P402" s="835">
        <v>736.33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4</v>
      </c>
      <c r="B403" s="832" t="s">
        <v>2687</v>
      </c>
      <c r="C403" s="832" t="s">
        <v>2692</v>
      </c>
      <c r="D403" s="833" t="s">
        <v>5503</v>
      </c>
      <c r="E403" s="834" t="s">
        <v>2748</v>
      </c>
      <c r="F403" s="832" t="s">
        <v>2688</v>
      </c>
      <c r="G403" s="832" t="s">
        <v>2775</v>
      </c>
      <c r="H403" s="832" t="s">
        <v>628</v>
      </c>
      <c r="I403" s="832" t="s">
        <v>2042</v>
      </c>
      <c r="J403" s="832" t="s">
        <v>789</v>
      </c>
      <c r="K403" s="832" t="s">
        <v>2975</v>
      </c>
      <c r="L403" s="835">
        <v>1847.49</v>
      </c>
      <c r="M403" s="835">
        <v>3694.98</v>
      </c>
      <c r="N403" s="832">
        <v>2</v>
      </c>
      <c r="O403" s="836">
        <v>2</v>
      </c>
      <c r="P403" s="835">
        <v>1847.49</v>
      </c>
      <c r="Q403" s="837">
        <v>0.5</v>
      </c>
      <c r="R403" s="832">
        <v>1</v>
      </c>
      <c r="S403" s="837">
        <v>0.5</v>
      </c>
      <c r="T403" s="836">
        <v>1</v>
      </c>
      <c r="U403" s="838">
        <v>0.5</v>
      </c>
    </row>
    <row r="404" spans="1:21" ht="14.4" customHeight="1" x14ac:dyDescent="0.3">
      <c r="A404" s="831">
        <v>4</v>
      </c>
      <c r="B404" s="832" t="s">
        <v>2687</v>
      </c>
      <c r="C404" s="832" t="s">
        <v>2692</v>
      </c>
      <c r="D404" s="833" t="s">
        <v>5503</v>
      </c>
      <c r="E404" s="834" t="s">
        <v>2748</v>
      </c>
      <c r="F404" s="832" t="s">
        <v>2688</v>
      </c>
      <c r="G404" s="832" t="s">
        <v>2777</v>
      </c>
      <c r="H404" s="832" t="s">
        <v>581</v>
      </c>
      <c r="I404" s="832" t="s">
        <v>2837</v>
      </c>
      <c r="J404" s="832" t="s">
        <v>1753</v>
      </c>
      <c r="K404" s="832" t="s">
        <v>2838</v>
      </c>
      <c r="L404" s="835">
        <v>115.18</v>
      </c>
      <c r="M404" s="835">
        <v>115.18</v>
      </c>
      <c r="N404" s="832">
        <v>1</v>
      </c>
      <c r="O404" s="836">
        <v>0.5</v>
      </c>
      <c r="P404" s="835">
        <v>115.18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4</v>
      </c>
      <c r="B405" s="832" t="s">
        <v>2687</v>
      </c>
      <c r="C405" s="832" t="s">
        <v>2692</v>
      </c>
      <c r="D405" s="833" t="s">
        <v>5503</v>
      </c>
      <c r="E405" s="834" t="s">
        <v>2748</v>
      </c>
      <c r="F405" s="832" t="s">
        <v>2688</v>
      </c>
      <c r="G405" s="832" t="s">
        <v>2777</v>
      </c>
      <c r="H405" s="832" t="s">
        <v>581</v>
      </c>
      <c r="I405" s="832" t="s">
        <v>2847</v>
      </c>
      <c r="J405" s="832" t="s">
        <v>810</v>
      </c>
      <c r="K405" s="832" t="s">
        <v>2848</v>
      </c>
      <c r="L405" s="835">
        <v>185.26</v>
      </c>
      <c r="M405" s="835">
        <v>370.52</v>
      </c>
      <c r="N405" s="832">
        <v>2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4</v>
      </c>
      <c r="B406" s="832" t="s">
        <v>2687</v>
      </c>
      <c r="C406" s="832" t="s">
        <v>2692</v>
      </c>
      <c r="D406" s="833" t="s">
        <v>5503</v>
      </c>
      <c r="E406" s="834" t="s">
        <v>2748</v>
      </c>
      <c r="F406" s="832" t="s">
        <v>2688</v>
      </c>
      <c r="G406" s="832" t="s">
        <v>3035</v>
      </c>
      <c r="H406" s="832" t="s">
        <v>581</v>
      </c>
      <c r="I406" s="832" t="s">
        <v>2603</v>
      </c>
      <c r="J406" s="832" t="s">
        <v>2604</v>
      </c>
      <c r="K406" s="832" t="s">
        <v>2605</v>
      </c>
      <c r="L406" s="835">
        <v>0</v>
      </c>
      <c r="M406" s="835">
        <v>0</v>
      </c>
      <c r="N406" s="832">
        <v>1</v>
      </c>
      <c r="O406" s="836">
        <v>0.5</v>
      </c>
      <c r="P406" s="835">
        <v>0</v>
      </c>
      <c r="Q406" s="837"/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4</v>
      </c>
      <c r="B407" s="832" t="s">
        <v>2687</v>
      </c>
      <c r="C407" s="832" t="s">
        <v>2692</v>
      </c>
      <c r="D407" s="833" t="s">
        <v>5503</v>
      </c>
      <c r="E407" s="834" t="s">
        <v>2748</v>
      </c>
      <c r="F407" s="832" t="s">
        <v>2688</v>
      </c>
      <c r="G407" s="832" t="s">
        <v>2794</v>
      </c>
      <c r="H407" s="832" t="s">
        <v>628</v>
      </c>
      <c r="I407" s="832" t="s">
        <v>2839</v>
      </c>
      <c r="J407" s="832" t="s">
        <v>2019</v>
      </c>
      <c r="K407" s="832" t="s">
        <v>2020</v>
      </c>
      <c r="L407" s="835">
        <v>57.6</v>
      </c>
      <c r="M407" s="835">
        <v>172.8</v>
      </c>
      <c r="N407" s="832">
        <v>3</v>
      </c>
      <c r="O407" s="836">
        <v>1.5</v>
      </c>
      <c r="P407" s="835">
        <v>57.6</v>
      </c>
      <c r="Q407" s="837">
        <v>0.33333333333333331</v>
      </c>
      <c r="R407" s="832">
        <v>1</v>
      </c>
      <c r="S407" s="837">
        <v>0.33333333333333331</v>
      </c>
      <c r="T407" s="836">
        <v>0.5</v>
      </c>
      <c r="U407" s="838">
        <v>0.33333333333333331</v>
      </c>
    </row>
    <row r="408" spans="1:21" ht="14.4" customHeight="1" x14ac:dyDescent="0.3">
      <c r="A408" s="831">
        <v>4</v>
      </c>
      <c r="B408" s="832" t="s">
        <v>2687</v>
      </c>
      <c r="C408" s="832" t="s">
        <v>2692</v>
      </c>
      <c r="D408" s="833" t="s">
        <v>5503</v>
      </c>
      <c r="E408" s="834" t="s">
        <v>2748</v>
      </c>
      <c r="F408" s="832" t="s">
        <v>2688</v>
      </c>
      <c r="G408" s="832" t="s">
        <v>2794</v>
      </c>
      <c r="H408" s="832" t="s">
        <v>628</v>
      </c>
      <c r="I408" s="832" t="s">
        <v>3154</v>
      </c>
      <c r="J408" s="832" t="s">
        <v>2019</v>
      </c>
      <c r="K408" s="832" t="s">
        <v>3155</v>
      </c>
      <c r="L408" s="835">
        <v>51.84</v>
      </c>
      <c r="M408" s="835">
        <v>51.84</v>
      </c>
      <c r="N408" s="832">
        <v>1</v>
      </c>
      <c r="O408" s="836">
        <v>0.5</v>
      </c>
      <c r="P408" s="835">
        <v>51.84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4</v>
      </c>
      <c r="B409" s="832" t="s">
        <v>2687</v>
      </c>
      <c r="C409" s="832" t="s">
        <v>2692</v>
      </c>
      <c r="D409" s="833" t="s">
        <v>5503</v>
      </c>
      <c r="E409" s="834" t="s">
        <v>2748</v>
      </c>
      <c r="F409" s="832" t="s">
        <v>2688</v>
      </c>
      <c r="G409" s="832" t="s">
        <v>2794</v>
      </c>
      <c r="H409" s="832" t="s">
        <v>628</v>
      </c>
      <c r="I409" s="832" t="s">
        <v>2018</v>
      </c>
      <c r="J409" s="832" t="s">
        <v>2019</v>
      </c>
      <c r="K409" s="832" t="s">
        <v>2020</v>
      </c>
      <c r="L409" s="835">
        <v>57.6</v>
      </c>
      <c r="M409" s="835">
        <v>172.8</v>
      </c>
      <c r="N409" s="832">
        <v>3</v>
      </c>
      <c r="O409" s="836">
        <v>1.5</v>
      </c>
      <c r="P409" s="835">
        <v>115.2</v>
      </c>
      <c r="Q409" s="837">
        <v>0.66666666666666663</v>
      </c>
      <c r="R409" s="832">
        <v>2</v>
      </c>
      <c r="S409" s="837">
        <v>0.66666666666666663</v>
      </c>
      <c r="T409" s="836">
        <v>1</v>
      </c>
      <c r="U409" s="838">
        <v>0.66666666666666663</v>
      </c>
    </row>
    <row r="410" spans="1:21" ht="14.4" customHeight="1" x14ac:dyDescent="0.3">
      <c r="A410" s="831">
        <v>4</v>
      </c>
      <c r="B410" s="832" t="s">
        <v>2687</v>
      </c>
      <c r="C410" s="832" t="s">
        <v>2692</v>
      </c>
      <c r="D410" s="833" t="s">
        <v>5503</v>
      </c>
      <c r="E410" s="834" t="s">
        <v>2748</v>
      </c>
      <c r="F410" s="832" t="s">
        <v>2688</v>
      </c>
      <c r="G410" s="832" t="s">
        <v>2794</v>
      </c>
      <c r="H410" s="832" t="s">
        <v>628</v>
      </c>
      <c r="I410" s="832" t="s">
        <v>2018</v>
      </c>
      <c r="J410" s="832" t="s">
        <v>2019</v>
      </c>
      <c r="K410" s="832" t="s">
        <v>2020</v>
      </c>
      <c r="L410" s="835">
        <v>102.93</v>
      </c>
      <c r="M410" s="835">
        <v>102.93</v>
      </c>
      <c r="N410" s="832">
        <v>1</v>
      </c>
      <c r="O410" s="836">
        <v>0.5</v>
      </c>
      <c r="P410" s="835">
        <v>102.93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4</v>
      </c>
      <c r="B411" s="832" t="s">
        <v>2687</v>
      </c>
      <c r="C411" s="832" t="s">
        <v>2692</v>
      </c>
      <c r="D411" s="833" t="s">
        <v>5503</v>
      </c>
      <c r="E411" s="834" t="s">
        <v>2748</v>
      </c>
      <c r="F411" s="832" t="s">
        <v>2688</v>
      </c>
      <c r="G411" s="832" t="s">
        <v>2780</v>
      </c>
      <c r="H411" s="832" t="s">
        <v>581</v>
      </c>
      <c r="I411" s="832" t="s">
        <v>2797</v>
      </c>
      <c r="J411" s="832" t="s">
        <v>634</v>
      </c>
      <c r="K411" s="832" t="s">
        <v>2798</v>
      </c>
      <c r="L411" s="835">
        <v>108.44</v>
      </c>
      <c r="M411" s="835">
        <v>108.44</v>
      </c>
      <c r="N411" s="832">
        <v>1</v>
      </c>
      <c r="O411" s="836">
        <v>0.5</v>
      </c>
      <c r="P411" s="835">
        <v>108.44</v>
      </c>
      <c r="Q411" s="837">
        <v>1</v>
      </c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4</v>
      </c>
      <c r="B412" s="832" t="s">
        <v>2687</v>
      </c>
      <c r="C412" s="832" t="s">
        <v>2692</v>
      </c>
      <c r="D412" s="833" t="s">
        <v>5503</v>
      </c>
      <c r="E412" s="834" t="s">
        <v>2748</v>
      </c>
      <c r="F412" s="832" t="s">
        <v>2688</v>
      </c>
      <c r="G412" s="832" t="s">
        <v>2932</v>
      </c>
      <c r="H412" s="832" t="s">
        <v>581</v>
      </c>
      <c r="I412" s="832" t="s">
        <v>2933</v>
      </c>
      <c r="J412" s="832" t="s">
        <v>2934</v>
      </c>
      <c r="K412" s="832" t="s">
        <v>2935</v>
      </c>
      <c r="L412" s="835">
        <v>21.92</v>
      </c>
      <c r="M412" s="835">
        <v>21.92</v>
      </c>
      <c r="N412" s="832">
        <v>1</v>
      </c>
      <c r="O412" s="836">
        <v>0.5</v>
      </c>
      <c r="P412" s="835">
        <v>21.92</v>
      </c>
      <c r="Q412" s="837">
        <v>1</v>
      </c>
      <c r="R412" s="832">
        <v>1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4</v>
      </c>
      <c r="B413" s="832" t="s">
        <v>2687</v>
      </c>
      <c r="C413" s="832" t="s">
        <v>2692</v>
      </c>
      <c r="D413" s="833" t="s">
        <v>5503</v>
      </c>
      <c r="E413" s="834" t="s">
        <v>2748</v>
      </c>
      <c r="F413" s="832" t="s">
        <v>2688</v>
      </c>
      <c r="G413" s="832" t="s">
        <v>2761</v>
      </c>
      <c r="H413" s="832" t="s">
        <v>581</v>
      </c>
      <c r="I413" s="832" t="s">
        <v>2783</v>
      </c>
      <c r="J413" s="832" t="s">
        <v>2784</v>
      </c>
      <c r="K413" s="832" t="s">
        <v>2785</v>
      </c>
      <c r="L413" s="835">
        <v>0</v>
      </c>
      <c r="M413" s="835">
        <v>0</v>
      </c>
      <c r="N413" s="832">
        <v>1</v>
      </c>
      <c r="O413" s="836">
        <v>0.5</v>
      </c>
      <c r="P413" s="835">
        <v>0</v>
      </c>
      <c r="Q413" s="837"/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4</v>
      </c>
      <c r="B414" s="832" t="s">
        <v>2687</v>
      </c>
      <c r="C414" s="832" t="s">
        <v>2692</v>
      </c>
      <c r="D414" s="833" t="s">
        <v>5503</v>
      </c>
      <c r="E414" s="834" t="s">
        <v>2748</v>
      </c>
      <c r="F414" s="832" t="s">
        <v>2688</v>
      </c>
      <c r="G414" s="832" t="s">
        <v>2761</v>
      </c>
      <c r="H414" s="832" t="s">
        <v>581</v>
      </c>
      <c r="I414" s="832" t="s">
        <v>2875</v>
      </c>
      <c r="J414" s="832" t="s">
        <v>1213</v>
      </c>
      <c r="K414" s="832" t="s">
        <v>2763</v>
      </c>
      <c r="L414" s="835">
        <v>0</v>
      </c>
      <c r="M414" s="835">
        <v>0</v>
      </c>
      <c r="N414" s="832">
        <v>2</v>
      </c>
      <c r="O414" s="836">
        <v>1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4</v>
      </c>
      <c r="B415" s="832" t="s">
        <v>2687</v>
      </c>
      <c r="C415" s="832" t="s">
        <v>2692</v>
      </c>
      <c r="D415" s="833" t="s">
        <v>5503</v>
      </c>
      <c r="E415" s="834" t="s">
        <v>2748</v>
      </c>
      <c r="F415" s="832" t="s">
        <v>2688</v>
      </c>
      <c r="G415" s="832" t="s">
        <v>2939</v>
      </c>
      <c r="H415" s="832" t="s">
        <v>581</v>
      </c>
      <c r="I415" s="832" t="s">
        <v>2941</v>
      </c>
      <c r="J415" s="832" t="s">
        <v>873</v>
      </c>
      <c r="K415" s="832" t="s">
        <v>2942</v>
      </c>
      <c r="L415" s="835">
        <v>0</v>
      </c>
      <c r="M415" s="835">
        <v>0</v>
      </c>
      <c r="N415" s="832">
        <v>1</v>
      </c>
      <c r="O415" s="836">
        <v>0.5</v>
      </c>
      <c r="P415" s="835">
        <v>0</v>
      </c>
      <c r="Q415" s="837"/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4</v>
      </c>
      <c r="B416" s="832" t="s">
        <v>2687</v>
      </c>
      <c r="C416" s="832" t="s">
        <v>2692</v>
      </c>
      <c r="D416" s="833" t="s">
        <v>5503</v>
      </c>
      <c r="E416" s="834" t="s">
        <v>2748</v>
      </c>
      <c r="F416" s="832" t="s">
        <v>2688</v>
      </c>
      <c r="G416" s="832" t="s">
        <v>2764</v>
      </c>
      <c r="H416" s="832" t="s">
        <v>628</v>
      </c>
      <c r="I416" s="832" t="s">
        <v>2247</v>
      </c>
      <c r="J416" s="832" t="s">
        <v>2248</v>
      </c>
      <c r="K416" s="832" t="s">
        <v>2249</v>
      </c>
      <c r="L416" s="835">
        <v>0</v>
      </c>
      <c r="M416" s="835">
        <v>0</v>
      </c>
      <c r="N416" s="832">
        <v>24</v>
      </c>
      <c r="O416" s="836">
        <v>17.5</v>
      </c>
      <c r="P416" s="835">
        <v>0</v>
      </c>
      <c r="Q416" s="837"/>
      <c r="R416" s="832">
        <v>13</v>
      </c>
      <c r="S416" s="837">
        <v>0.54166666666666663</v>
      </c>
      <c r="T416" s="836">
        <v>8.5</v>
      </c>
      <c r="U416" s="838">
        <v>0.48571428571428571</v>
      </c>
    </row>
    <row r="417" spans="1:21" ht="14.4" customHeight="1" x14ac:dyDescent="0.3">
      <c r="A417" s="831">
        <v>4</v>
      </c>
      <c r="B417" s="832" t="s">
        <v>2687</v>
      </c>
      <c r="C417" s="832" t="s">
        <v>2692</v>
      </c>
      <c r="D417" s="833" t="s">
        <v>5503</v>
      </c>
      <c r="E417" s="834" t="s">
        <v>2748</v>
      </c>
      <c r="F417" s="832" t="s">
        <v>2688</v>
      </c>
      <c r="G417" s="832" t="s">
        <v>2757</v>
      </c>
      <c r="H417" s="832" t="s">
        <v>581</v>
      </c>
      <c r="I417" s="832" t="s">
        <v>2900</v>
      </c>
      <c r="J417" s="832" t="s">
        <v>1096</v>
      </c>
      <c r="K417" s="832" t="s">
        <v>2901</v>
      </c>
      <c r="L417" s="835">
        <v>59.56</v>
      </c>
      <c r="M417" s="835">
        <v>59.56</v>
      </c>
      <c r="N417" s="832">
        <v>1</v>
      </c>
      <c r="O417" s="836">
        <v>0.5</v>
      </c>
      <c r="P417" s="835">
        <v>59.56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4</v>
      </c>
      <c r="B418" s="832" t="s">
        <v>2687</v>
      </c>
      <c r="C418" s="832" t="s">
        <v>2692</v>
      </c>
      <c r="D418" s="833" t="s">
        <v>5503</v>
      </c>
      <c r="E418" s="834" t="s">
        <v>2748</v>
      </c>
      <c r="F418" s="832" t="s">
        <v>2688</v>
      </c>
      <c r="G418" s="832" t="s">
        <v>2765</v>
      </c>
      <c r="H418" s="832" t="s">
        <v>581</v>
      </c>
      <c r="I418" s="832" t="s">
        <v>3156</v>
      </c>
      <c r="J418" s="832" t="s">
        <v>2767</v>
      </c>
      <c r="K418" s="832" t="s">
        <v>2609</v>
      </c>
      <c r="L418" s="835">
        <v>93.96</v>
      </c>
      <c r="M418" s="835">
        <v>93.96</v>
      </c>
      <c r="N418" s="832">
        <v>1</v>
      </c>
      <c r="O418" s="836">
        <v>1</v>
      </c>
      <c r="P418" s="835">
        <v>93.96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4</v>
      </c>
      <c r="B419" s="832" t="s">
        <v>2687</v>
      </c>
      <c r="C419" s="832" t="s">
        <v>2692</v>
      </c>
      <c r="D419" s="833" t="s">
        <v>5503</v>
      </c>
      <c r="E419" s="834" t="s">
        <v>2748</v>
      </c>
      <c r="F419" s="832" t="s">
        <v>2688</v>
      </c>
      <c r="G419" s="832" t="s">
        <v>1443</v>
      </c>
      <c r="H419" s="832" t="s">
        <v>628</v>
      </c>
      <c r="I419" s="832" t="s">
        <v>3157</v>
      </c>
      <c r="J419" s="832" t="s">
        <v>2327</v>
      </c>
      <c r="K419" s="832" t="s">
        <v>3158</v>
      </c>
      <c r="L419" s="835">
        <v>184.74</v>
      </c>
      <c r="M419" s="835">
        <v>184.74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4</v>
      </c>
      <c r="B420" s="832" t="s">
        <v>2687</v>
      </c>
      <c r="C420" s="832" t="s">
        <v>2692</v>
      </c>
      <c r="D420" s="833" t="s">
        <v>5503</v>
      </c>
      <c r="E420" s="834" t="s">
        <v>2748</v>
      </c>
      <c r="F420" s="832" t="s">
        <v>2689</v>
      </c>
      <c r="G420" s="832" t="s">
        <v>2768</v>
      </c>
      <c r="H420" s="832" t="s">
        <v>581</v>
      </c>
      <c r="I420" s="832" t="s">
        <v>2769</v>
      </c>
      <c r="J420" s="832" t="s">
        <v>2770</v>
      </c>
      <c r="K420" s="832"/>
      <c r="L420" s="835">
        <v>0</v>
      </c>
      <c r="M420" s="835">
        <v>0</v>
      </c>
      <c r="N420" s="832">
        <v>1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4</v>
      </c>
      <c r="B421" s="832" t="s">
        <v>2687</v>
      </c>
      <c r="C421" s="832" t="s">
        <v>2692</v>
      </c>
      <c r="D421" s="833" t="s">
        <v>5503</v>
      </c>
      <c r="E421" s="834" t="s">
        <v>2744</v>
      </c>
      <c r="F421" s="832" t="s">
        <v>2688</v>
      </c>
      <c r="G421" s="832" t="s">
        <v>2760</v>
      </c>
      <c r="H421" s="832" t="s">
        <v>628</v>
      </c>
      <c r="I421" s="832" t="s">
        <v>2164</v>
      </c>
      <c r="J421" s="832" t="s">
        <v>1083</v>
      </c>
      <c r="K421" s="832" t="s">
        <v>2165</v>
      </c>
      <c r="L421" s="835">
        <v>225.06</v>
      </c>
      <c r="M421" s="835">
        <v>1575.42</v>
      </c>
      <c r="N421" s="832">
        <v>7</v>
      </c>
      <c r="O421" s="836">
        <v>1.5</v>
      </c>
      <c r="P421" s="835">
        <v>900.24</v>
      </c>
      <c r="Q421" s="837">
        <v>0.5714285714285714</v>
      </c>
      <c r="R421" s="832">
        <v>4</v>
      </c>
      <c r="S421" s="837">
        <v>0.5714285714285714</v>
      </c>
      <c r="T421" s="836">
        <v>1</v>
      </c>
      <c r="U421" s="838">
        <v>0.66666666666666663</v>
      </c>
    </row>
    <row r="422" spans="1:21" ht="14.4" customHeight="1" x14ac:dyDescent="0.3">
      <c r="A422" s="831">
        <v>4</v>
      </c>
      <c r="B422" s="832" t="s">
        <v>2687</v>
      </c>
      <c r="C422" s="832" t="s">
        <v>2692</v>
      </c>
      <c r="D422" s="833" t="s">
        <v>5503</v>
      </c>
      <c r="E422" s="834" t="s">
        <v>2744</v>
      </c>
      <c r="F422" s="832" t="s">
        <v>2688</v>
      </c>
      <c r="G422" s="832" t="s">
        <v>2907</v>
      </c>
      <c r="H422" s="832" t="s">
        <v>581</v>
      </c>
      <c r="I422" s="832" t="s">
        <v>3123</v>
      </c>
      <c r="J422" s="832" t="s">
        <v>2953</v>
      </c>
      <c r="K422" s="832" t="s">
        <v>3124</v>
      </c>
      <c r="L422" s="835">
        <v>391.67</v>
      </c>
      <c r="M422" s="835">
        <v>783.34</v>
      </c>
      <c r="N422" s="832">
        <v>2</v>
      </c>
      <c r="O422" s="836">
        <v>1</v>
      </c>
      <c r="P422" s="835">
        <v>783.34</v>
      </c>
      <c r="Q422" s="837">
        <v>1</v>
      </c>
      <c r="R422" s="832">
        <v>2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4</v>
      </c>
      <c r="B423" s="832" t="s">
        <v>2687</v>
      </c>
      <c r="C423" s="832" t="s">
        <v>2692</v>
      </c>
      <c r="D423" s="833" t="s">
        <v>5503</v>
      </c>
      <c r="E423" s="834" t="s">
        <v>2744</v>
      </c>
      <c r="F423" s="832" t="s">
        <v>2688</v>
      </c>
      <c r="G423" s="832" t="s">
        <v>2907</v>
      </c>
      <c r="H423" s="832" t="s">
        <v>581</v>
      </c>
      <c r="I423" s="832" t="s">
        <v>3104</v>
      </c>
      <c r="J423" s="832" t="s">
        <v>2953</v>
      </c>
      <c r="K423" s="832" t="s">
        <v>3105</v>
      </c>
      <c r="L423" s="835">
        <v>195.83</v>
      </c>
      <c r="M423" s="835">
        <v>391.66</v>
      </c>
      <c r="N423" s="832">
        <v>2</v>
      </c>
      <c r="O423" s="836">
        <v>1.5</v>
      </c>
      <c r="P423" s="835">
        <v>391.66</v>
      </c>
      <c r="Q423" s="837">
        <v>1</v>
      </c>
      <c r="R423" s="832">
        <v>2</v>
      </c>
      <c r="S423" s="837">
        <v>1</v>
      </c>
      <c r="T423" s="836">
        <v>1.5</v>
      </c>
      <c r="U423" s="838">
        <v>1</v>
      </c>
    </row>
    <row r="424" spans="1:21" ht="14.4" customHeight="1" x14ac:dyDescent="0.3">
      <c r="A424" s="831">
        <v>4</v>
      </c>
      <c r="B424" s="832" t="s">
        <v>2687</v>
      </c>
      <c r="C424" s="832" t="s">
        <v>2692</v>
      </c>
      <c r="D424" s="833" t="s">
        <v>5503</v>
      </c>
      <c r="E424" s="834" t="s">
        <v>2744</v>
      </c>
      <c r="F424" s="832" t="s">
        <v>2688</v>
      </c>
      <c r="G424" s="832" t="s">
        <v>2775</v>
      </c>
      <c r="H424" s="832" t="s">
        <v>628</v>
      </c>
      <c r="I424" s="832" t="s">
        <v>2776</v>
      </c>
      <c r="J424" s="832" t="s">
        <v>785</v>
      </c>
      <c r="K424" s="832" t="s">
        <v>2041</v>
      </c>
      <c r="L424" s="835">
        <v>490.89</v>
      </c>
      <c r="M424" s="835">
        <v>981.78</v>
      </c>
      <c r="N424" s="832">
        <v>2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4</v>
      </c>
      <c r="B425" s="832" t="s">
        <v>2687</v>
      </c>
      <c r="C425" s="832" t="s">
        <v>2692</v>
      </c>
      <c r="D425" s="833" t="s">
        <v>5503</v>
      </c>
      <c r="E425" s="834" t="s">
        <v>2744</v>
      </c>
      <c r="F425" s="832" t="s">
        <v>2688</v>
      </c>
      <c r="G425" s="832" t="s">
        <v>2775</v>
      </c>
      <c r="H425" s="832" t="s">
        <v>628</v>
      </c>
      <c r="I425" s="832" t="s">
        <v>2791</v>
      </c>
      <c r="J425" s="832" t="s">
        <v>785</v>
      </c>
      <c r="K425" s="832" t="s">
        <v>2039</v>
      </c>
      <c r="L425" s="835">
        <v>736.33</v>
      </c>
      <c r="M425" s="835">
        <v>2945.32</v>
      </c>
      <c r="N425" s="832">
        <v>4</v>
      </c>
      <c r="O425" s="836">
        <v>1.5</v>
      </c>
      <c r="P425" s="835">
        <v>2945.32</v>
      </c>
      <c r="Q425" s="837">
        <v>1</v>
      </c>
      <c r="R425" s="832">
        <v>4</v>
      </c>
      <c r="S425" s="837">
        <v>1</v>
      </c>
      <c r="T425" s="836">
        <v>1.5</v>
      </c>
      <c r="U425" s="838">
        <v>1</v>
      </c>
    </row>
    <row r="426" spans="1:21" ht="14.4" customHeight="1" x14ac:dyDescent="0.3">
      <c r="A426" s="831">
        <v>4</v>
      </c>
      <c r="B426" s="832" t="s">
        <v>2687</v>
      </c>
      <c r="C426" s="832" t="s">
        <v>2692</v>
      </c>
      <c r="D426" s="833" t="s">
        <v>5503</v>
      </c>
      <c r="E426" s="834" t="s">
        <v>2744</v>
      </c>
      <c r="F426" s="832" t="s">
        <v>2688</v>
      </c>
      <c r="G426" s="832" t="s">
        <v>2775</v>
      </c>
      <c r="H426" s="832" t="s">
        <v>628</v>
      </c>
      <c r="I426" s="832" t="s">
        <v>2329</v>
      </c>
      <c r="J426" s="832" t="s">
        <v>785</v>
      </c>
      <c r="K426" s="832" t="s">
        <v>2330</v>
      </c>
      <c r="L426" s="835">
        <v>923.74</v>
      </c>
      <c r="M426" s="835">
        <v>923.74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4</v>
      </c>
      <c r="B427" s="832" t="s">
        <v>2687</v>
      </c>
      <c r="C427" s="832" t="s">
        <v>2692</v>
      </c>
      <c r="D427" s="833" t="s">
        <v>5503</v>
      </c>
      <c r="E427" s="834" t="s">
        <v>2709</v>
      </c>
      <c r="F427" s="832" t="s">
        <v>2688</v>
      </c>
      <c r="G427" s="832" t="s">
        <v>2760</v>
      </c>
      <c r="H427" s="832" t="s">
        <v>581</v>
      </c>
      <c r="I427" s="832" t="s">
        <v>2771</v>
      </c>
      <c r="J427" s="832" t="s">
        <v>1083</v>
      </c>
      <c r="K427" s="832" t="s">
        <v>2167</v>
      </c>
      <c r="L427" s="835">
        <v>154.36000000000001</v>
      </c>
      <c r="M427" s="835">
        <v>154.36000000000001</v>
      </c>
      <c r="N427" s="832">
        <v>1</v>
      </c>
      <c r="O427" s="836">
        <v>0.5</v>
      </c>
      <c r="P427" s="835">
        <v>154.36000000000001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4</v>
      </c>
      <c r="B428" s="832" t="s">
        <v>2687</v>
      </c>
      <c r="C428" s="832" t="s">
        <v>2692</v>
      </c>
      <c r="D428" s="833" t="s">
        <v>5503</v>
      </c>
      <c r="E428" s="834" t="s">
        <v>2709</v>
      </c>
      <c r="F428" s="832" t="s">
        <v>2688</v>
      </c>
      <c r="G428" s="832" t="s">
        <v>3026</v>
      </c>
      <c r="H428" s="832" t="s">
        <v>581</v>
      </c>
      <c r="I428" s="832" t="s">
        <v>3027</v>
      </c>
      <c r="J428" s="832" t="s">
        <v>1710</v>
      </c>
      <c r="K428" s="832" t="s">
        <v>2501</v>
      </c>
      <c r="L428" s="835">
        <v>34.19</v>
      </c>
      <c r="M428" s="835">
        <v>34.19</v>
      </c>
      <c r="N428" s="832">
        <v>1</v>
      </c>
      <c r="O428" s="836">
        <v>0.5</v>
      </c>
      <c r="P428" s="835">
        <v>34.19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4</v>
      </c>
      <c r="B429" s="832" t="s">
        <v>2687</v>
      </c>
      <c r="C429" s="832" t="s">
        <v>2692</v>
      </c>
      <c r="D429" s="833" t="s">
        <v>5503</v>
      </c>
      <c r="E429" s="834" t="s">
        <v>2710</v>
      </c>
      <c r="F429" s="832" t="s">
        <v>2688</v>
      </c>
      <c r="G429" s="832" t="s">
        <v>3056</v>
      </c>
      <c r="H429" s="832" t="s">
        <v>581</v>
      </c>
      <c r="I429" s="832" t="s">
        <v>2462</v>
      </c>
      <c r="J429" s="832" t="s">
        <v>1173</v>
      </c>
      <c r="K429" s="832" t="s">
        <v>2461</v>
      </c>
      <c r="L429" s="835">
        <v>0</v>
      </c>
      <c r="M429" s="835">
        <v>0</v>
      </c>
      <c r="N429" s="832">
        <v>2</v>
      </c>
      <c r="O429" s="836">
        <v>1.5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4</v>
      </c>
      <c r="B430" s="832" t="s">
        <v>2687</v>
      </c>
      <c r="C430" s="832" t="s">
        <v>2692</v>
      </c>
      <c r="D430" s="833" t="s">
        <v>5503</v>
      </c>
      <c r="E430" s="834" t="s">
        <v>2710</v>
      </c>
      <c r="F430" s="832" t="s">
        <v>2688</v>
      </c>
      <c r="G430" s="832" t="s">
        <v>3159</v>
      </c>
      <c r="H430" s="832" t="s">
        <v>581</v>
      </c>
      <c r="I430" s="832" t="s">
        <v>3160</v>
      </c>
      <c r="J430" s="832" t="s">
        <v>652</v>
      </c>
      <c r="K430" s="832" t="s">
        <v>2104</v>
      </c>
      <c r="L430" s="835">
        <v>36.86</v>
      </c>
      <c r="M430" s="835">
        <v>36.86</v>
      </c>
      <c r="N430" s="832">
        <v>1</v>
      </c>
      <c r="O430" s="836">
        <v>0.5</v>
      </c>
      <c r="P430" s="835">
        <v>36.86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4</v>
      </c>
      <c r="B431" s="832" t="s">
        <v>2687</v>
      </c>
      <c r="C431" s="832" t="s">
        <v>2692</v>
      </c>
      <c r="D431" s="833" t="s">
        <v>5503</v>
      </c>
      <c r="E431" s="834" t="s">
        <v>2710</v>
      </c>
      <c r="F431" s="832" t="s">
        <v>2688</v>
      </c>
      <c r="G431" s="832" t="s">
        <v>2760</v>
      </c>
      <c r="H431" s="832" t="s">
        <v>628</v>
      </c>
      <c r="I431" s="832" t="s">
        <v>2166</v>
      </c>
      <c r="J431" s="832" t="s">
        <v>1083</v>
      </c>
      <c r="K431" s="832" t="s">
        <v>2167</v>
      </c>
      <c r="L431" s="835">
        <v>154.36000000000001</v>
      </c>
      <c r="M431" s="835">
        <v>154.36000000000001</v>
      </c>
      <c r="N431" s="832">
        <v>1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4</v>
      </c>
      <c r="B432" s="832" t="s">
        <v>2687</v>
      </c>
      <c r="C432" s="832" t="s">
        <v>2692</v>
      </c>
      <c r="D432" s="833" t="s">
        <v>5503</v>
      </c>
      <c r="E432" s="834" t="s">
        <v>2710</v>
      </c>
      <c r="F432" s="832" t="s">
        <v>2688</v>
      </c>
      <c r="G432" s="832" t="s">
        <v>2760</v>
      </c>
      <c r="H432" s="832" t="s">
        <v>628</v>
      </c>
      <c r="I432" s="832" t="s">
        <v>2164</v>
      </c>
      <c r="J432" s="832" t="s">
        <v>1083</v>
      </c>
      <c r="K432" s="832" t="s">
        <v>2165</v>
      </c>
      <c r="L432" s="835">
        <v>225.06</v>
      </c>
      <c r="M432" s="835">
        <v>900.24</v>
      </c>
      <c r="N432" s="832">
        <v>4</v>
      </c>
      <c r="O432" s="836">
        <v>3.5</v>
      </c>
      <c r="P432" s="835">
        <v>675.18000000000006</v>
      </c>
      <c r="Q432" s="837">
        <v>0.75000000000000011</v>
      </c>
      <c r="R432" s="832">
        <v>3</v>
      </c>
      <c r="S432" s="837">
        <v>0.75</v>
      </c>
      <c r="T432" s="836">
        <v>3</v>
      </c>
      <c r="U432" s="838">
        <v>0.8571428571428571</v>
      </c>
    </row>
    <row r="433" spans="1:21" ht="14.4" customHeight="1" x14ac:dyDescent="0.3">
      <c r="A433" s="831">
        <v>4</v>
      </c>
      <c r="B433" s="832" t="s">
        <v>2687</v>
      </c>
      <c r="C433" s="832" t="s">
        <v>2692</v>
      </c>
      <c r="D433" s="833" t="s">
        <v>5503</v>
      </c>
      <c r="E433" s="834" t="s">
        <v>2710</v>
      </c>
      <c r="F433" s="832" t="s">
        <v>2688</v>
      </c>
      <c r="G433" s="832" t="s">
        <v>3011</v>
      </c>
      <c r="H433" s="832" t="s">
        <v>628</v>
      </c>
      <c r="I433" s="832" t="s">
        <v>3161</v>
      </c>
      <c r="J433" s="832" t="s">
        <v>697</v>
      </c>
      <c r="K433" s="832" t="s">
        <v>3126</v>
      </c>
      <c r="L433" s="835">
        <v>264</v>
      </c>
      <c r="M433" s="835">
        <v>264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4</v>
      </c>
      <c r="B434" s="832" t="s">
        <v>2687</v>
      </c>
      <c r="C434" s="832" t="s">
        <v>2692</v>
      </c>
      <c r="D434" s="833" t="s">
        <v>5503</v>
      </c>
      <c r="E434" s="834" t="s">
        <v>2710</v>
      </c>
      <c r="F434" s="832" t="s">
        <v>2688</v>
      </c>
      <c r="G434" s="832" t="s">
        <v>3162</v>
      </c>
      <c r="H434" s="832" t="s">
        <v>628</v>
      </c>
      <c r="I434" s="832" t="s">
        <v>3163</v>
      </c>
      <c r="J434" s="832" t="s">
        <v>2579</v>
      </c>
      <c r="K434" s="832" t="s">
        <v>2345</v>
      </c>
      <c r="L434" s="835">
        <v>176.32</v>
      </c>
      <c r="M434" s="835">
        <v>176.32</v>
      </c>
      <c r="N434" s="832">
        <v>1</v>
      </c>
      <c r="O434" s="836">
        <v>0.5</v>
      </c>
      <c r="P434" s="835">
        <v>176.32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4</v>
      </c>
      <c r="B435" s="832" t="s">
        <v>2687</v>
      </c>
      <c r="C435" s="832" t="s">
        <v>2692</v>
      </c>
      <c r="D435" s="833" t="s">
        <v>5503</v>
      </c>
      <c r="E435" s="834" t="s">
        <v>2710</v>
      </c>
      <c r="F435" s="832" t="s">
        <v>2688</v>
      </c>
      <c r="G435" s="832" t="s">
        <v>2855</v>
      </c>
      <c r="H435" s="832" t="s">
        <v>581</v>
      </c>
      <c r="I435" s="832" t="s">
        <v>2954</v>
      </c>
      <c r="J435" s="832" t="s">
        <v>729</v>
      </c>
      <c r="K435" s="832" t="s">
        <v>2955</v>
      </c>
      <c r="L435" s="835">
        <v>48.42</v>
      </c>
      <c r="M435" s="835">
        <v>193.68</v>
      </c>
      <c r="N435" s="832">
        <v>4</v>
      </c>
      <c r="O435" s="836">
        <v>3</v>
      </c>
      <c r="P435" s="835">
        <v>145.26</v>
      </c>
      <c r="Q435" s="837">
        <v>0.74999999999999989</v>
      </c>
      <c r="R435" s="832">
        <v>3</v>
      </c>
      <c r="S435" s="837">
        <v>0.75</v>
      </c>
      <c r="T435" s="836">
        <v>2</v>
      </c>
      <c r="U435" s="838">
        <v>0.66666666666666663</v>
      </c>
    </row>
    <row r="436" spans="1:21" ht="14.4" customHeight="1" x14ac:dyDescent="0.3">
      <c r="A436" s="831">
        <v>4</v>
      </c>
      <c r="B436" s="832" t="s">
        <v>2687</v>
      </c>
      <c r="C436" s="832" t="s">
        <v>2692</v>
      </c>
      <c r="D436" s="833" t="s">
        <v>5503</v>
      </c>
      <c r="E436" s="834" t="s">
        <v>2710</v>
      </c>
      <c r="F436" s="832" t="s">
        <v>2688</v>
      </c>
      <c r="G436" s="832" t="s">
        <v>2859</v>
      </c>
      <c r="H436" s="832" t="s">
        <v>581</v>
      </c>
      <c r="I436" s="832" t="s">
        <v>3164</v>
      </c>
      <c r="J436" s="832" t="s">
        <v>1672</v>
      </c>
      <c r="K436" s="832" t="s">
        <v>2935</v>
      </c>
      <c r="L436" s="835">
        <v>83.35</v>
      </c>
      <c r="M436" s="835">
        <v>83.35</v>
      </c>
      <c r="N436" s="832">
        <v>1</v>
      </c>
      <c r="O436" s="836">
        <v>0.5</v>
      </c>
      <c r="P436" s="835">
        <v>83.35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4</v>
      </c>
      <c r="B437" s="832" t="s">
        <v>2687</v>
      </c>
      <c r="C437" s="832" t="s">
        <v>2692</v>
      </c>
      <c r="D437" s="833" t="s">
        <v>5503</v>
      </c>
      <c r="E437" s="834" t="s">
        <v>2710</v>
      </c>
      <c r="F437" s="832" t="s">
        <v>2688</v>
      </c>
      <c r="G437" s="832" t="s">
        <v>3165</v>
      </c>
      <c r="H437" s="832" t="s">
        <v>581</v>
      </c>
      <c r="I437" s="832" t="s">
        <v>3166</v>
      </c>
      <c r="J437" s="832" t="s">
        <v>1291</v>
      </c>
      <c r="K437" s="832" t="s">
        <v>3167</v>
      </c>
      <c r="L437" s="835">
        <v>49.2</v>
      </c>
      <c r="M437" s="835">
        <v>49.2</v>
      </c>
      <c r="N437" s="832">
        <v>1</v>
      </c>
      <c r="O437" s="836">
        <v>0.5</v>
      </c>
      <c r="P437" s="835">
        <v>49.2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4</v>
      </c>
      <c r="B438" s="832" t="s">
        <v>2687</v>
      </c>
      <c r="C438" s="832" t="s">
        <v>2692</v>
      </c>
      <c r="D438" s="833" t="s">
        <v>5503</v>
      </c>
      <c r="E438" s="834" t="s">
        <v>2710</v>
      </c>
      <c r="F438" s="832" t="s">
        <v>2688</v>
      </c>
      <c r="G438" s="832" t="s">
        <v>2787</v>
      </c>
      <c r="H438" s="832" t="s">
        <v>581</v>
      </c>
      <c r="I438" s="832" t="s">
        <v>2788</v>
      </c>
      <c r="J438" s="832" t="s">
        <v>626</v>
      </c>
      <c r="K438" s="832" t="s">
        <v>2789</v>
      </c>
      <c r="L438" s="835">
        <v>0</v>
      </c>
      <c r="M438" s="835">
        <v>0</v>
      </c>
      <c r="N438" s="832">
        <v>2</v>
      </c>
      <c r="O438" s="836">
        <v>0.5</v>
      </c>
      <c r="P438" s="835">
        <v>0</v>
      </c>
      <c r="Q438" s="837"/>
      <c r="R438" s="832">
        <v>2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4</v>
      </c>
      <c r="B439" s="832" t="s">
        <v>2687</v>
      </c>
      <c r="C439" s="832" t="s">
        <v>2692</v>
      </c>
      <c r="D439" s="833" t="s">
        <v>5503</v>
      </c>
      <c r="E439" s="834" t="s">
        <v>2710</v>
      </c>
      <c r="F439" s="832" t="s">
        <v>2688</v>
      </c>
      <c r="G439" s="832" t="s">
        <v>2787</v>
      </c>
      <c r="H439" s="832" t="s">
        <v>581</v>
      </c>
      <c r="I439" s="832" t="s">
        <v>2925</v>
      </c>
      <c r="J439" s="832" t="s">
        <v>626</v>
      </c>
      <c r="K439" s="832" t="s">
        <v>2926</v>
      </c>
      <c r="L439" s="835">
        <v>0</v>
      </c>
      <c r="M439" s="835">
        <v>0</v>
      </c>
      <c r="N439" s="832">
        <v>1</v>
      </c>
      <c r="O439" s="836">
        <v>0.5</v>
      </c>
      <c r="P439" s="835">
        <v>0</v>
      </c>
      <c r="Q439" s="837"/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4</v>
      </c>
      <c r="B440" s="832" t="s">
        <v>2687</v>
      </c>
      <c r="C440" s="832" t="s">
        <v>2692</v>
      </c>
      <c r="D440" s="833" t="s">
        <v>5503</v>
      </c>
      <c r="E440" s="834" t="s">
        <v>2710</v>
      </c>
      <c r="F440" s="832" t="s">
        <v>2688</v>
      </c>
      <c r="G440" s="832" t="s">
        <v>3168</v>
      </c>
      <c r="H440" s="832" t="s">
        <v>581</v>
      </c>
      <c r="I440" s="832" t="s">
        <v>3169</v>
      </c>
      <c r="J440" s="832" t="s">
        <v>3170</v>
      </c>
      <c r="K440" s="832" t="s">
        <v>3171</v>
      </c>
      <c r="L440" s="835">
        <v>0</v>
      </c>
      <c r="M440" s="835">
        <v>0</v>
      </c>
      <c r="N440" s="832">
        <v>1</v>
      </c>
      <c r="O440" s="836">
        <v>0.5</v>
      </c>
      <c r="P440" s="835">
        <v>0</v>
      </c>
      <c r="Q440" s="837"/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4</v>
      </c>
      <c r="B441" s="832" t="s">
        <v>2687</v>
      </c>
      <c r="C441" s="832" t="s">
        <v>2692</v>
      </c>
      <c r="D441" s="833" t="s">
        <v>5503</v>
      </c>
      <c r="E441" s="834" t="s">
        <v>2710</v>
      </c>
      <c r="F441" s="832" t="s">
        <v>2688</v>
      </c>
      <c r="G441" s="832" t="s">
        <v>3172</v>
      </c>
      <c r="H441" s="832" t="s">
        <v>581</v>
      </c>
      <c r="I441" s="832" t="s">
        <v>3173</v>
      </c>
      <c r="J441" s="832" t="s">
        <v>1490</v>
      </c>
      <c r="K441" s="832" t="s">
        <v>3174</v>
      </c>
      <c r="L441" s="835">
        <v>69.59</v>
      </c>
      <c r="M441" s="835">
        <v>69.59</v>
      </c>
      <c r="N441" s="832">
        <v>1</v>
      </c>
      <c r="O441" s="836">
        <v>0.5</v>
      </c>
      <c r="P441" s="835">
        <v>69.59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4</v>
      </c>
      <c r="B442" s="832" t="s">
        <v>2687</v>
      </c>
      <c r="C442" s="832" t="s">
        <v>2692</v>
      </c>
      <c r="D442" s="833" t="s">
        <v>5503</v>
      </c>
      <c r="E442" s="834" t="s">
        <v>2710</v>
      </c>
      <c r="F442" s="832" t="s">
        <v>2688</v>
      </c>
      <c r="G442" s="832" t="s">
        <v>3175</v>
      </c>
      <c r="H442" s="832" t="s">
        <v>581</v>
      </c>
      <c r="I442" s="832" t="s">
        <v>3176</v>
      </c>
      <c r="J442" s="832" t="s">
        <v>1560</v>
      </c>
      <c r="K442" s="832" t="s">
        <v>3177</v>
      </c>
      <c r="L442" s="835">
        <v>158.76</v>
      </c>
      <c r="M442" s="835">
        <v>158.76</v>
      </c>
      <c r="N442" s="832">
        <v>1</v>
      </c>
      <c r="O442" s="836">
        <v>1</v>
      </c>
      <c r="P442" s="835">
        <v>158.76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4</v>
      </c>
      <c r="B443" s="832" t="s">
        <v>2687</v>
      </c>
      <c r="C443" s="832" t="s">
        <v>2692</v>
      </c>
      <c r="D443" s="833" t="s">
        <v>5503</v>
      </c>
      <c r="E443" s="834" t="s">
        <v>2710</v>
      </c>
      <c r="F443" s="832" t="s">
        <v>2688</v>
      </c>
      <c r="G443" s="832" t="s">
        <v>2775</v>
      </c>
      <c r="H443" s="832" t="s">
        <v>628</v>
      </c>
      <c r="I443" s="832" t="s">
        <v>3003</v>
      </c>
      <c r="J443" s="832" t="s">
        <v>785</v>
      </c>
      <c r="K443" s="832" t="s">
        <v>2037</v>
      </c>
      <c r="L443" s="835">
        <v>368.16</v>
      </c>
      <c r="M443" s="835">
        <v>736.32</v>
      </c>
      <c r="N443" s="832">
        <v>2</v>
      </c>
      <c r="O443" s="836">
        <v>1</v>
      </c>
      <c r="P443" s="835">
        <v>736.32</v>
      </c>
      <c r="Q443" s="837">
        <v>1</v>
      </c>
      <c r="R443" s="832">
        <v>2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4</v>
      </c>
      <c r="B444" s="832" t="s">
        <v>2687</v>
      </c>
      <c r="C444" s="832" t="s">
        <v>2692</v>
      </c>
      <c r="D444" s="833" t="s">
        <v>5503</v>
      </c>
      <c r="E444" s="834" t="s">
        <v>2710</v>
      </c>
      <c r="F444" s="832" t="s">
        <v>2688</v>
      </c>
      <c r="G444" s="832" t="s">
        <v>2775</v>
      </c>
      <c r="H444" s="832" t="s">
        <v>628</v>
      </c>
      <c r="I444" s="832" t="s">
        <v>2791</v>
      </c>
      <c r="J444" s="832" t="s">
        <v>785</v>
      </c>
      <c r="K444" s="832" t="s">
        <v>2039</v>
      </c>
      <c r="L444" s="835">
        <v>736.33</v>
      </c>
      <c r="M444" s="835">
        <v>736.33</v>
      </c>
      <c r="N444" s="832">
        <v>1</v>
      </c>
      <c r="O444" s="836">
        <v>1</v>
      </c>
      <c r="P444" s="835">
        <v>736.33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4</v>
      </c>
      <c r="B445" s="832" t="s">
        <v>2687</v>
      </c>
      <c r="C445" s="832" t="s">
        <v>2692</v>
      </c>
      <c r="D445" s="833" t="s">
        <v>5503</v>
      </c>
      <c r="E445" s="834" t="s">
        <v>2710</v>
      </c>
      <c r="F445" s="832" t="s">
        <v>2688</v>
      </c>
      <c r="G445" s="832" t="s">
        <v>2775</v>
      </c>
      <c r="H445" s="832" t="s">
        <v>628</v>
      </c>
      <c r="I445" s="832" t="s">
        <v>3136</v>
      </c>
      <c r="J445" s="832" t="s">
        <v>789</v>
      </c>
      <c r="K445" s="832" t="s">
        <v>3128</v>
      </c>
      <c r="L445" s="835">
        <v>1385.62</v>
      </c>
      <c r="M445" s="835">
        <v>1385.62</v>
      </c>
      <c r="N445" s="832">
        <v>1</v>
      </c>
      <c r="O445" s="836">
        <v>1</v>
      </c>
      <c r="P445" s="835">
        <v>1385.62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4</v>
      </c>
      <c r="B446" s="832" t="s">
        <v>2687</v>
      </c>
      <c r="C446" s="832" t="s">
        <v>2692</v>
      </c>
      <c r="D446" s="833" t="s">
        <v>5503</v>
      </c>
      <c r="E446" s="834" t="s">
        <v>2710</v>
      </c>
      <c r="F446" s="832" t="s">
        <v>2688</v>
      </c>
      <c r="G446" s="832" t="s">
        <v>2775</v>
      </c>
      <c r="H446" s="832" t="s">
        <v>628</v>
      </c>
      <c r="I446" s="832" t="s">
        <v>2042</v>
      </c>
      <c r="J446" s="832" t="s">
        <v>789</v>
      </c>
      <c r="K446" s="832" t="s">
        <v>2975</v>
      </c>
      <c r="L446" s="835">
        <v>1847.49</v>
      </c>
      <c r="M446" s="835">
        <v>3694.98</v>
      </c>
      <c r="N446" s="832">
        <v>2</v>
      </c>
      <c r="O446" s="836">
        <v>1</v>
      </c>
      <c r="P446" s="835">
        <v>3694.98</v>
      </c>
      <c r="Q446" s="837">
        <v>1</v>
      </c>
      <c r="R446" s="832">
        <v>2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4</v>
      </c>
      <c r="B447" s="832" t="s">
        <v>2687</v>
      </c>
      <c r="C447" s="832" t="s">
        <v>2692</v>
      </c>
      <c r="D447" s="833" t="s">
        <v>5503</v>
      </c>
      <c r="E447" s="834" t="s">
        <v>2710</v>
      </c>
      <c r="F447" s="832" t="s">
        <v>2688</v>
      </c>
      <c r="G447" s="832" t="s">
        <v>2777</v>
      </c>
      <c r="H447" s="832" t="s">
        <v>581</v>
      </c>
      <c r="I447" s="832" t="s">
        <v>2976</v>
      </c>
      <c r="J447" s="832" t="s">
        <v>810</v>
      </c>
      <c r="K447" s="832" t="s">
        <v>2779</v>
      </c>
      <c r="L447" s="835">
        <v>32.25</v>
      </c>
      <c r="M447" s="835">
        <v>64.5</v>
      </c>
      <c r="N447" s="832">
        <v>2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4</v>
      </c>
      <c r="B448" s="832" t="s">
        <v>2687</v>
      </c>
      <c r="C448" s="832" t="s">
        <v>2692</v>
      </c>
      <c r="D448" s="833" t="s">
        <v>5503</v>
      </c>
      <c r="E448" s="834" t="s">
        <v>2710</v>
      </c>
      <c r="F448" s="832" t="s">
        <v>2688</v>
      </c>
      <c r="G448" s="832" t="s">
        <v>2896</v>
      </c>
      <c r="H448" s="832" t="s">
        <v>581</v>
      </c>
      <c r="I448" s="832" t="s">
        <v>2897</v>
      </c>
      <c r="J448" s="832" t="s">
        <v>2898</v>
      </c>
      <c r="K448" s="832" t="s">
        <v>2899</v>
      </c>
      <c r="L448" s="835">
        <v>78.33</v>
      </c>
      <c r="M448" s="835">
        <v>78.33</v>
      </c>
      <c r="N448" s="832">
        <v>1</v>
      </c>
      <c r="O448" s="836">
        <v>0.5</v>
      </c>
      <c r="P448" s="835">
        <v>78.33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4</v>
      </c>
      <c r="B449" s="832" t="s">
        <v>2687</v>
      </c>
      <c r="C449" s="832" t="s">
        <v>2692</v>
      </c>
      <c r="D449" s="833" t="s">
        <v>5503</v>
      </c>
      <c r="E449" s="834" t="s">
        <v>2710</v>
      </c>
      <c r="F449" s="832" t="s">
        <v>2688</v>
      </c>
      <c r="G449" s="832" t="s">
        <v>3178</v>
      </c>
      <c r="H449" s="832" t="s">
        <v>581</v>
      </c>
      <c r="I449" s="832" t="s">
        <v>3179</v>
      </c>
      <c r="J449" s="832" t="s">
        <v>1502</v>
      </c>
      <c r="K449" s="832" t="s">
        <v>3180</v>
      </c>
      <c r="L449" s="835">
        <v>453.79</v>
      </c>
      <c r="M449" s="835">
        <v>1361.3700000000001</v>
      </c>
      <c r="N449" s="832">
        <v>3</v>
      </c>
      <c r="O449" s="836">
        <v>1</v>
      </c>
      <c r="P449" s="835">
        <v>1361.3700000000001</v>
      </c>
      <c r="Q449" s="837">
        <v>1</v>
      </c>
      <c r="R449" s="832">
        <v>3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4</v>
      </c>
      <c r="B450" s="832" t="s">
        <v>2687</v>
      </c>
      <c r="C450" s="832" t="s">
        <v>2692</v>
      </c>
      <c r="D450" s="833" t="s">
        <v>5503</v>
      </c>
      <c r="E450" s="834" t="s">
        <v>2710</v>
      </c>
      <c r="F450" s="832" t="s">
        <v>2688</v>
      </c>
      <c r="G450" s="832" t="s">
        <v>2761</v>
      </c>
      <c r="H450" s="832" t="s">
        <v>581</v>
      </c>
      <c r="I450" s="832" t="s">
        <v>2762</v>
      </c>
      <c r="J450" s="832" t="s">
        <v>1213</v>
      </c>
      <c r="K450" s="832" t="s">
        <v>2763</v>
      </c>
      <c r="L450" s="835">
        <v>0</v>
      </c>
      <c r="M450" s="835">
        <v>0</v>
      </c>
      <c r="N450" s="832">
        <v>3</v>
      </c>
      <c r="O450" s="836">
        <v>0.5</v>
      </c>
      <c r="P450" s="835">
        <v>0</v>
      </c>
      <c r="Q450" s="837"/>
      <c r="R450" s="832">
        <v>3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4</v>
      </c>
      <c r="B451" s="832" t="s">
        <v>2687</v>
      </c>
      <c r="C451" s="832" t="s">
        <v>2692</v>
      </c>
      <c r="D451" s="833" t="s">
        <v>5503</v>
      </c>
      <c r="E451" s="834" t="s">
        <v>2710</v>
      </c>
      <c r="F451" s="832" t="s">
        <v>2688</v>
      </c>
      <c r="G451" s="832" t="s">
        <v>2761</v>
      </c>
      <c r="H451" s="832" t="s">
        <v>581</v>
      </c>
      <c r="I451" s="832" t="s">
        <v>2875</v>
      </c>
      <c r="J451" s="832" t="s">
        <v>1213</v>
      </c>
      <c r="K451" s="832" t="s">
        <v>2763</v>
      </c>
      <c r="L451" s="835">
        <v>0</v>
      </c>
      <c r="M451" s="835">
        <v>0</v>
      </c>
      <c r="N451" s="832">
        <v>12</v>
      </c>
      <c r="O451" s="836">
        <v>2.5</v>
      </c>
      <c r="P451" s="835">
        <v>0</v>
      </c>
      <c r="Q451" s="837"/>
      <c r="R451" s="832">
        <v>6</v>
      </c>
      <c r="S451" s="837">
        <v>0.5</v>
      </c>
      <c r="T451" s="836">
        <v>1</v>
      </c>
      <c r="U451" s="838">
        <v>0.4</v>
      </c>
    </row>
    <row r="452" spans="1:21" ht="14.4" customHeight="1" x14ac:dyDescent="0.3">
      <c r="A452" s="831">
        <v>4</v>
      </c>
      <c r="B452" s="832" t="s">
        <v>2687</v>
      </c>
      <c r="C452" s="832" t="s">
        <v>2692</v>
      </c>
      <c r="D452" s="833" t="s">
        <v>5503</v>
      </c>
      <c r="E452" s="834" t="s">
        <v>2710</v>
      </c>
      <c r="F452" s="832" t="s">
        <v>2688</v>
      </c>
      <c r="G452" s="832" t="s">
        <v>2764</v>
      </c>
      <c r="H452" s="832" t="s">
        <v>628</v>
      </c>
      <c r="I452" s="832" t="s">
        <v>2247</v>
      </c>
      <c r="J452" s="832" t="s">
        <v>2248</v>
      </c>
      <c r="K452" s="832" t="s">
        <v>2249</v>
      </c>
      <c r="L452" s="835">
        <v>0</v>
      </c>
      <c r="M452" s="835">
        <v>0</v>
      </c>
      <c r="N452" s="832">
        <v>8</v>
      </c>
      <c r="O452" s="836">
        <v>7.5</v>
      </c>
      <c r="P452" s="835">
        <v>0</v>
      </c>
      <c r="Q452" s="837"/>
      <c r="R452" s="832">
        <v>3</v>
      </c>
      <c r="S452" s="837">
        <v>0.375</v>
      </c>
      <c r="T452" s="836">
        <v>2.5</v>
      </c>
      <c r="U452" s="838">
        <v>0.33333333333333331</v>
      </c>
    </row>
    <row r="453" spans="1:21" ht="14.4" customHeight="1" x14ac:dyDescent="0.3">
      <c r="A453" s="831">
        <v>4</v>
      </c>
      <c r="B453" s="832" t="s">
        <v>2687</v>
      </c>
      <c r="C453" s="832" t="s">
        <v>2692</v>
      </c>
      <c r="D453" s="833" t="s">
        <v>5503</v>
      </c>
      <c r="E453" s="834" t="s">
        <v>2710</v>
      </c>
      <c r="F453" s="832" t="s">
        <v>2688</v>
      </c>
      <c r="G453" s="832" t="s">
        <v>2757</v>
      </c>
      <c r="H453" s="832" t="s">
        <v>581</v>
      </c>
      <c r="I453" s="832" t="s">
        <v>2876</v>
      </c>
      <c r="J453" s="832" t="s">
        <v>1141</v>
      </c>
      <c r="K453" s="832" t="s">
        <v>2759</v>
      </c>
      <c r="L453" s="835">
        <v>42.54</v>
      </c>
      <c r="M453" s="835">
        <v>42.54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4</v>
      </c>
      <c r="B454" s="832" t="s">
        <v>2687</v>
      </c>
      <c r="C454" s="832" t="s">
        <v>2692</v>
      </c>
      <c r="D454" s="833" t="s">
        <v>5503</v>
      </c>
      <c r="E454" s="834" t="s">
        <v>2710</v>
      </c>
      <c r="F454" s="832" t="s">
        <v>2688</v>
      </c>
      <c r="G454" s="832" t="s">
        <v>2757</v>
      </c>
      <c r="H454" s="832" t="s">
        <v>581</v>
      </c>
      <c r="I454" s="832" t="s">
        <v>2900</v>
      </c>
      <c r="J454" s="832" t="s">
        <v>1096</v>
      </c>
      <c r="K454" s="832" t="s">
        <v>2901</v>
      </c>
      <c r="L454" s="835">
        <v>59.56</v>
      </c>
      <c r="M454" s="835">
        <v>119.12</v>
      </c>
      <c r="N454" s="832">
        <v>2</v>
      </c>
      <c r="O454" s="836">
        <v>1.5</v>
      </c>
      <c r="P454" s="835">
        <v>59.56</v>
      </c>
      <c r="Q454" s="837">
        <v>0.5</v>
      </c>
      <c r="R454" s="832">
        <v>1</v>
      </c>
      <c r="S454" s="837">
        <v>0.5</v>
      </c>
      <c r="T454" s="836">
        <v>0.5</v>
      </c>
      <c r="U454" s="838">
        <v>0.33333333333333331</v>
      </c>
    </row>
    <row r="455" spans="1:21" ht="14.4" customHeight="1" x14ac:dyDescent="0.3">
      <c r="A455" s="831">
        <v>4</v>
      </c>
      <c r="B455" s="832" t="s">
        <v>2687</v>
      </c>
      <c r="C455" s="832" t="s">
        <v>2692</v>
      </c>
      <c r="D455" s="833" t="s">
        <v>5503</v>
      </c>
      <c r="E455" s="834" t="s">
        <v>2710</v>
      </c>
      <c r="F455" s="832" t="s">
        <v>2688</v>
      </c>
      <c r="G455" s="832" t="s">
        <v>2849</v>
      </c>
      <c r="H455" s="832" t="s">
        <v>581</v>
      </c>
      <c r="I455" s="832" t="s">
        <v>2850</v>
      </c>
      <c r="J455" s="832" t="s">
        <v>1147</v>
      </c>
      <c r="K455" s="832" t="s">
        <v>2851</v>
      </c>
      <c r="L455" s="835">
        <v>186.27</v>
      </c>
      <c r="M455" s="835">
        <v>745.08</v>
      </c>
      <c r="N455" s="832">
        <v>4</v>
      </c>
      <c r="O455" s="836">
        <v>2</v>
      </c>
      <c r="P455" s="835">
        <v>372.54</v>
      </c>
      <c r="Q455" s="837">
        <v>0.5</v>
      </c>
      <c r="R455" s="832">
        <v>2</v>
      </c>
      <c r="S455" s="837">
        <v>0.5</v>
      </c>
      <c r="T455" s="836">
        <v>1</v>
      </c>
      <c r="U455" s="838">
        <v>0.5</v>
      </c>
    </row>
    <row r="456" spans="1:21" ht="14.4" customHeight="1" x14ac:dyDescent="0.3">
      <c r="A456" s="831">
        <v>4</v>
      </c>
      <c r="B456" s="832" t="s">
        <v>2687</v>
      </c>
      <c r="C456" s="832" t="s">
        <v>2692</v>
      </c>
      <c r="D456" s="833" t="s">
        <v>5503</v>
      </c>
      <c r="E456" s="834" t="s">
        <v>2710</v>
      </c>
      <c r="F456" s="832" t="s">
        <v>2688</v>
      </c>
      <c r="G456" s="832" t="s">
        <v>2765</v>
      </c>
      <c r="H456" s="832" t="s">
        <v>581</v>
      </c>
      <c r="I456" s="832" t="s">
        <v>3181</v>
      </c>
      <c r="J456" s="832" t="s">
        <v>983</v>
      </c>
      <c r="K456" s="832" t="s">
        <v>2609</v>
      </c>
      <c r="L456" s="835">
        <v>93.96</v>
      </c>
      <c r="M456" s="835">
        <v>93.96</v>
      </c>
      <c r="N456" s="832">
        <v>1</v>
      </c>
      <c r="O456" s="836">
        <v>1</v>
      </c>
      <c r="P456" s="835">
        <v>93.96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4</v>
      </c>
      <c r="B457" s="832" t="s">
        <v>2687</v>
      </c>
      <c r="C457" s="832" t="s">
        <v>2692</v>
      </c>
      <c r="D457" s="833" t="s">
        <v>5503</v>
      </c>
      <c r="E457" s="834" t="s">
        <v>2710</v>
      </c>
      <c r="F457" s="832" t="s">
        <v>2688</v>
      </c>
      <c r="G457" s="832" t="s">
        <v>2997</v>
      </c>
      <c r="H457" s="832" t="s">
        <v>581</v>
      </c>
      <c r="I457" s="832" t="s">
        <v>3182</v>
      </c>
      <c r="J457" s="832" t="s">
        <v>3121</v>
      </c>
      <c r="K457" s="832" t="s">
        <v>3183</v>
      </c>
      <c r="L457" s="835">
        <v>99.94</v>
      </c>
      <c r="M457" s="835">
        <v>99.94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4</v>
      </c>
      <c r="B458" s="832" t="s">
        <v>2687</v>
      </c>
      <c r="C458" s="832" t="s">
        <v>2692</v>
      </c>
      <c r="D458" s="833" t="s">
        <v>5503</v>
      </c>
      <c r="E458" s="834" t="s">
        <v>2710</v>
      </c>
      <c r="F458" s="832" t="s">
        <v>2689</v>
      </c>
      <c r="G458" s="832" t="s">
        <v>2768</v>
      </c>
      <c r="H458" s="832" t="s">
        <v>581</v>
      </c>
      <c r="I458" s="832" t="s">
        <v>2881</v>
      </c>
      <c r="J458" s="832" t="s">
        <v>2770</v>
      </c>
      <c r="K458" s="832"/>
      <c r="L458" s="835">
        <v>0</v>
      </c>
      <c r="M458" s="835">
        <v>0</v>
      </c>
      <c r="N458" s="832">
        <v>1</v>
      </c>
      <c r="O458" s="836">
        <v>1</v>
      </c>
      <c r="P458" s="835"/>
      <c r="Q458" s="837"/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4</v>
      </c>
      <c r="B459" s="832" t="s">
        <v>2687</v>
      </c>
      <c r="C459" s="832" t="s">
        <v>2692</v>
      </c>
      <c r="D459" s="833" t="s">
        <v>5503</v>
      </c>
      <c r="E459" s="834" t="s">
        <v>2710</v>
      </c>
      <c r="F459" s="832" t="s">
        <v>2689</v>
      </c>
      <c r="G459" s="832" t="s">
        <v>2768</v>
      </c>
      <c r="H459" s="832" t="s">
        <v>581</v>
      </c>
      <c r="I459" s="832" t="s">
        <v>2769</v>
      </c>
      <c r="J459" s="832" t="s">
        <v>2770</v>
      </c>
      <c r="K459" s="832"/>
      <c r="L459" s="835">
        <v>0</v>
      </c>
      <c r="M459" s="835">
        <v>0</v>
      </c>
      <c r="N459" s="832">
        <v>9</v>
      </c>
      <c r="O459" s="836">
        <v>9</v>
      </c>
      <c r="P459" s="835">
        <v>0</v>
      </c>
      <c r="Q459" s="837"/>
      <c r="R459" s="832">
        <v>3</v>
      </c>
      <c r="S459" s="837">
        <v>0.33333333333333331</v>
      </c>
      <c r="T459" s="836">
        <v>3</v>
      </c>
      <c r="U459" s="838">
        <v>0.33333333333333331</v>
      </c>
    </row>
    <row r="460" spans="1:21" ht="14.4" customHeight="1" x14ac:dyDescent="0.3">
      <c r="A460" s="831">
        <v>4</v>
      </c>
      <c r="B460" s="832" t="s">
        <v>2687</v>
      </c>
      <c r="C460" s="832" t="s">
        <v>2692</v>
      </c>
      <c r="D460" s="833" t="s">
        <v>5503</v>
      </c>
      <c r="E460" s="834" t="s">
        <v>2735</v>
      </c>
      <c r="F460" s="832" t="s">
        <v>2688</v>
      </c>
      <c r="G460" s="832" t="s">
        <v>2760</v>
      </c>
      <c r="H460" s="832" t="s">
        <v>628</v>
      </c>
      <c r="I460" s="832" t="s">
        <v>2166</v>
      </c>
      <c r="J460" s="832" t="s">
        <v>1083</v>
      </c>
      <c r="K460" s="832" t="s">
        <v>2167</v>
      </c>
      <c r="L460" s="835">
        <v>154.36000000000001</v>
      </c>
      <c r="M460" s="835">
        <v>617.44000000000005</v>
      </c>
      <c r="N460" s="832">
        <v>4</v>
      </c>
      <c r="O460" s="836">
        <v>3</v>
      </c>
      <c r="P460" s="835">
        <v>308.72000000000003</v>
      </c>
      <c r="Q460" s="837">
        <v>0.5</v>
      </c>
      <c r="R460" s="832">
        <v>2</v>
      </c>
      <c r="S460" s="837">
        <v>0.5</v>
      </c>
      <c r="T460" s="836">
        <v>1.5</v>
      </c>
      <c r="U460" s="838">
        <v>0.5</v>
      </c>
    </row>
    <row r="461" spans="1:21" ht="14.4" customHeight="1" x14ac:dyDescent="0.3">
      <c r="A461" s="831">
        <v>4</v>
      </c>
      <c r="B461" s="832" t="s">
        <v>2687</v>
      </c>
      <c r="C461" s="832" t="s">
        <v>2692</v>
      </c>
      <c r="D461" s="833" t="s">
        <v>5503</v>
      </c>
      <c r="E461" s="834" t="s">
        <v>2735</v>
      </c>
      <c r="F461" s="832" t="s">
        <v>2688</v>
      </c>
      <c r="G461" s="832" t="s">
        <v>2760</v>
      </c>
      <c r="H461" s="832" t="s">
        <v>581</v>
      </c>
      <c r="I461" s="832" t="s">
        <v>2823</v>
      </c>
      <c r="J461" s="832" t="s">
        <v>1083</v>
      </c>
      <c r="K461" s="832" t="s">
        <v>2167</v>
      </c>
      <c r="L461" s="835">
        <v>154.36000000000001</v>
      </c>
      <c r="M461" s="835">
        <v>154.36000000000001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4</v>
      </c>
      <c r="B462" s="832" t="s">
        <v>2687</v>
      </c>
      <c r="C462" s="832" t="s">
        <v>2692</v>
      </c>
      <c r="D462" s="833" t="s">
        <v>5503</v>
      </c>
      <c r="E462" s="834" t="s">
        <v>2735</v>
      </c>
      <c r="F462" s="832" t="s">
        <v>2688</v>
      </c>
      <c r="G462" s="832" t="s">
        <v>2760</v>
      </c>
      <c r="H462" s="832" t="s">
        <v>628</v>
      </c>
      <c r="I462" s="832" t="s">
        <v>2164</v>
      </c>
      <c r="J462" s="832" t="s">
        <v>1083</v>
      </c>
      <c r="K462" s="832" t="s">
        <v>2165</v>
      </c>
      <c r="L462" s="835">
        <v>225.06</v>
      </c>
      <c r="M462" s="835">
        <v>1125.3</v>
      </c>
      <c r="N462" s="832">
        <v>5</v>
      </c>
      <c r="O462" s="836">
        <v>4</v>
      </c>
      <c r="P462" s="835">
        <v>900.24</v>
      </c>
      <c r="Q462" s="837">
        <v>0.8</v>
      </c>
      <c r="R462" s="832">
        <v>4</v>
      </c>
      <c r="S462" s="837">
        <v>0.8</v>
      </c>
      <c r="T462" s="836">
        <v>3</v>
      </c>
      <c r="U462" s="838">
        <v>0.75</v>
      </c>
    </row>
    <row r="463" spans="1:21" ht="14.4" customHeight="1" x14ac:dyDescent="0.3">
      <c r="A463" s="831">
        <v>4</v>
      </c>
      <c r="B463" s="832" t="s">
        <v>2687</v>
      </c>
      <c r="C463" s="832" t="s">
        <v>2692</v>
      </c>
      <c r="D463" s="833" t="s">
        <v>5503</v>
      </c>
      <c r="E463" s="834" t="s">
        <v>2735</v>
      </c>
      <c r="F463" s="832" t="s">
        <v>2688</v>
      </c>
      <c r="G463" s="832" t="s">
        <v>2824</v>
      </c>
      <c r="H463" s="832" t="s">
        <v>581</v>
      </c>
      <c r="I463" s="832" t="s">
        <v>2825</v>
      </c>
      <c r="J463" s="832" t="s">
        <v>2179</v>
      </c>
      <c r="K463" s="832" t="s">
        <v>2826</v>
      </c>
      <c r="L463" s="835">
        <v>238.72</v>
      </c>
      <c r="M463" s="835">
        <v>238.72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4</v>
      </c>
      <c r="B464" s="832" t="s">
        <v>2687</v>
      </c>
      <c r="C464" s="832" t="s">
        <v>2692</v>
      </c>
      <c r="D464" s="833" t="s">
        <v>5503</v>
      </c>
      <c r="E464" s="834" t="s">
        <v>2735</v>
      </c>
      <c r="F464" s="832" t="s">
        <v>2688</v>
      </c>
      <c r="G464" s="832" t="s">
        <v>3184</v>
      </c>
      <c r="H464" s="832" t="s">
        <v>581</v>
      </c>
      <c r="I464" s="832" t="s">
        <v>3185</v>
      </c>
      <c r="J464" s="832" t="s">
        <v>3186</v>
      </c>
      <c r="K464" s="832" t="s">
        <v>3187</v>
      </c>
      <c r="L464" s="835">
        <v>23.72</v>
      </c>
      <c r="M464" s="835">
        <v>23.72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4</v>
      </c>
      <c r="B465" s="832" t="s">
        <v>2687</v>
      </c>
      <c r="C465" s="832" t="s">
        <v>2692</v>
      </c>
      <c r="D465" s="833" t="s">
        <v>5503</v>
      </c>
      <c r="E465" s="834" t="s">
        <v>2735</v>
      </c>
      <c r="F465" s="832" t="s">
        <v>2688</v>
      </c>
      <c r="G465" s="832" t="s">
        <v>2912</v>
      </c>
      <c r="H465" s="832" t="s">
        <v>628</v>
      </c>
      <c r="I465" s="832" t="s">
        <v>3188</v>
      </c>
      <c r="J465" s="832" t="s">
        <v>2228</v>
      </c>
      <c r="K465" s="832" t="s">
        <v>3189</v>
      </c>
      <c r="L465" s="835">
        <v>173.12</v>
      </c>
      <c r="M465" s="835">
        <v>173.12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4</v>
      </c>
      <c r="B466" s="832" t="s">
        <v>2687</v>
      </c>
      <c r="C466" s="832" t="s">
        <v>2692</v>
      </c>
      <c r="D466" s="833" t="s">
        <v>5503</v>
      </c>
      <c r="E466" s="834" t="s">
        <v>2735</v>
      </c>
      <c r="F466" s="832" t="s">
        <v>2688</v>
      </c>
      <c r="G466" s="832" t="s">
        <v>2912</v>
      </c>
      <c r="H466" s="832" t="s">
        <v>628</v>
      </c>
      <c r="I466" s="832" t="s">
        <v>2227</v>
      </c>
      <c r="J466" s="832" t="s">
        <v>2228</v>
      </c>
      <c r="K466" s="832" t="s">
        <v>2229</v>
      </c>
      <c r="L466" s="835">
        <v>3231.81</v>
      </c>
      <c r="M466" s="835">
        <v>3231.81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4</v>
      </c>
      <c r="B467" s="832" t="s">
        <v>2687</v>
      </c>
      <c r="C467" s="832" t="s">
        <v>2692</v>
      </c>
      <c r="D467" s="833" t="s">
        <v>5503</v>
      </c>
      <c r="E467" s="834" t="s">
        <v>2735</v>
      </c>
      <c r="F467" s="832" t="s">
        <v>2688</v>
      </c>
      <c r="G467" s="832" t="s">
        <v>3190</v>
      </c>
      <c r="H467" s="832" t="s">
        <v>581</v>
      </c>
      <c r="I467" s="832" t="s">
        <v>3191</v>
      </c>
      <c r="J467" s="832" t="s">
        <v>777</v>
      </c>
      <c r="K467" s="832" t="s">
        <v>2249</v>
      </c>
      <c r="L467" s="835">
        <v>111.07</v>
      </c>
      <c r="M467" s="835">
        <v>111.07</v>
      </c>
      <c r="N467" s="832">
        <v>1</v>
      </c>
      <c r="O467" s="836">
        <v>0.5</v>
      </c>
      <c r="P467" s="835">
        <v>111.07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4</v>
      </c>
      <c r="B468" s="832" t="s">
        <v>2687</v>
      </c>
      <c r="C468" s="832" t="s">
        <v>2692</v>
      </c>
      <c r="D468" s="833" t="s">
        <v>5503</v>
      </c>
      <c r="E468" s="834" t="s">
        <v>2735</v>
      </c>
      <c r="F468" s="832" t="s">
        <v>2688</v>
      </c>
      <c r="G468" s="832" t="s">
        <v>2834</v>
      </c>
      <c r="H468" s="832" t="s">
        <v>581</v>
      </c>
      <c r="I468" s="832" t="s">
        <v>2835</v>
      </c>
      <c r="J468" s="832" t="s">
        <v>999</v>
      </c>
      <c r="K468" s="832" t="s">
        <v>2836</v>
      </c>
      <c r="L468" s="835">
        <v>760.22</v>
      </c>
      <c r="M468" s="835">
        <v>760.22</v>
      </c>
      <c r="N468" s="832">
        <v>1</v>
      </c>
      <c r="O468" s="836">
        <v>1</v>
      </c>
      <c r="P468" s="835">
        <v>760.22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4</v>
      </c>
      <c r="B469" s="832" t="s">
        <v>2687</v>
      </c>
      <c r="C469" s="832" t="s">
        <v>2692</v>
      </c>
      <c r="D469" s="833" t="s">
        <v>5503</v>
      </c>
      <c r="E469" s="834" t="s">
        <v>2735</v>
      </c>
      <c r="F469" s="832" t="s">
        <v>2688</v>
      </c>
      <c r="G469" s="832" t="s">
        <v>3192</v>
      </c>
      <c r="H469" s="832" t="s">
        <v>628</v>
      </c>
      <c r="I469" s="832" t="s">
        <v>3193</v>
      </c>
      <c r="J469" s="832" t="s">
        <v>2389</v>
      </c>
      <c r="K469" s="832" t="s">
        <v>3194</v>
      </c>
      <c r="L469" s="835">
        <v>247.78</v>
      </c>
      <c r="M469" s="835">
        <v>247.78</v>
      </c>
      <c r="N469" s="832">
        <v>1</v>
      </c>
      <c r="O469" s="836">
        <v>0.5</v>
      </c>
      <c r="P469" s="835">
        <v>247.78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4</v>
      </c>
      <c r="B470" s="832" t="s">
        <v>2687</v>
      </c>
      <c r="C470" s="832" t="s">
        <v>2692</v>
      </c>
      <c r="D470" s="833" t="s">
        <v>5503</v>
      </c>
      <c r="E470" s="834" t="s">
        <v>2735</v>
      </c>
      <c r="F470" s="832" t="s">
        <v>2688</v>
      </c>
      <c r="G470" s="832" t="s">
        <v>2844</v>
      </c>
      <c r="H470" s="832" t="s">
        <v>581</v>
      </c>
      <c r="I470" s="832" t="s">
        <v>2845</v>
      </c>
      <c r="J470" s="832" t="s">
        <v>711</v>
      </c>
      <c r="K470" s="832" t="s">
        <v>2846</v>
      </c>
      <c r="L470" s="835">
        <v>53.57</v>
      </c>
      <c r="M470" s="835">
        <v>53.57</v>
      </c>
      <c r="N470" s="832">
        <v>1</v>
      </c>
      <c r="O470" s="836">
        <v>0.5</v>
      </c>
      <c r="P470" s="835">
        <v>53.57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4</v>
      </c>
      <c r="B471" s="832" t="s">
        <v>2687</v>
      </c>
      <c r="C471" s="832" t="s">
        <v>2692</v>
      </c>
      <c r="D471" s="833" t="s">
        <v>5503</v>
      </c>
      <c r="E471" s="834" t="s">
        <v>2735</v>
      </c>
      <c r="F471" s="832" t="s">
        <v>2688</v>
      </c>
      <c r="G471" s="832" t="s">
        <v>2772</v>
      </c>
      <c r="H471" s="832" t="s">
        <v>581</v>
      </c>
      <c r="I471" s="832" t="s">
        <v>2891</v>
      </c>
      <c r="J471" s="832" t="s">
        <v>1315</v>
      </c>
      <c r="K471" s="832" t="s">
        <v>2774</v>
      </c>
      <c r="L471" s="835">
        <v>374.79</v>
      </c>
      <c r="M471" s="835">
        <v>749.58</v>
      </c>
      <c r="N471" s="832">
        <v>2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4</v>
      </c>
      <c r="B472" s="832" t="s">
        <v>2687</v>
      </c>
      <c r="C472" s="832" t="s">
        <v>2692</v>
      </c>
      <c r="D472" s="833" t="s">
        <v>5503</v>
      </c>
      <c r="E472" s="834" t="s">
        <v>2735</v>
      </c>
      <c r="F472" s="832" t="s">
        <v>2688</v>
      </c>
      <c r="G472" s="832" t="s">
        <v>2772</v>
      </c>
      <c r="H472" s="832" t="s">
        <v>581</v>
      </c>
      <c r="I472" s="832" t="s">
        <v>2892</v>
      </c>
      <c r="J472" s="832" t="s">
        <v>1315</v>
      </c>
      <c r="K472" s="832" t="s">
        <v>2893</v>
      </c>
      <c r="L472" s="835">
        <v>0</v>
      </c>
      <c r="M472" s="835">
        <v>0</v>
      </c>
      <c r="N472" s="832">
        <v>2</v>
      </c>
      <c r="O472" s="836">
        <v>1</v>
      </c>
      <c r="P472" s="835"/>
      <c r="Q472" s="837"/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4</v>
      </c>
      <c r="B473" s="832" t="s">
        <v>2687</v>
      </c>
      <c r="C473" s="832" t="s">
        <v>2692</v>
      </c>
      <c r="D473" s="833" t="s">
        <v>5503</v>
      </c>
      <c r="E473" s="834" t="s">
        <v>2735</v>
      </c>
      <c r="F473" s="832" t="s">
        <v>2688</v>
      </c>
      <c r="G473" s="832" t="s">
        <v>2772</v>
      </c>
      <c r="H473" s="832" t="s">
        <v>581</v>
      </c>
      <c r="I473" s="832" t="s">
        <v>2773</v>
      </c>
      <c r="J473" s="832" t="s">
        <v>1315</v>
      </c>
      <c r="K473" s="832" t="s">
        <v>2774</v>
      </c>
      <c r="L473" s="835">
        <v>374.79</v>
      </c>
      <c r="M473" s="835">
        <v>1124.3700000000001</v>
      </c>
      <c r="N473" s="832">
        <v>3</v>
      </c>
      <c r="O473" s="836">
        <v>1</v>
      </c>
      <c r="P473" s="835">
        <v>1124.3700000000001</v>
      </c>
      <c r="Q473" s="837">
        <v>1</v>
      </c>
      <c r="R473" s="832">
        <v>3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4</v>
      </c>
      <c r="B474" s="832" t="s">
        <v>2687</v>
      </c>
      <c r="C474" s="832" t="s">
        <v>2692</v>
      </c>
      <c r="D474" s="833" t="s">
        <v>5503</v>
      </c>
      <c r="E474" s="834" t="s">
        <v>2735</v>
      </c>
      <c r="F474" s="832" t="s">
        <v>2688</v>
      </c>
      <c r="G474" s="832" t="s">
        <v>2772</v>
      </c>
      <c r="H474" s="832" t="s">
        <v>581</v>
      </c>
      <c r="I474" s="832" t="s">
        <v>3195</v>
      </c>
      <c r="J474" s="832" t="s">
        <v>3196</v>
      </c>
      <c r="K474" s="832" t="s">
        <v>3197</v>
      </c>
      <c r="L474" s="835">
        <v>599.66999999999996</v>
      </c>
      <c r="M474" s="835">
        <v>599.66999999999996</v>
      </c>
      <c r="N474" s="832">
        <v>1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4</v>
      </c>
      <c r="B475" s="832" t="s">
        <v>2687</v>
      </c>
      <c r="C475" s="832" t="s">
        <v>2692</v>
      </c>
      <c r="D475" s="833" t="s">
        <v>5503</v>
      </c>
      <c r="E475" s="834" t="s">
        <v>2735</v>
      </c>
      <c r="F475" s="832" t="s">
        <v>2688</v>
      </c>
      <c r="G475" s="832" t="s">
        <v>2775</v>
      </c>
      <c r="H475" s="832" t="s">
        <v>628</v>
      </c>
      <c r="I475" s="832" t="s">
        <v>2791</v>
      </c>
      <c r="J475" s="832" t="s">
        <v>785</v>
      </c>
      <c r="K475" s="832" t="s">
        <v>2039</v>
      </c>
      <c r="L475" s="835">
        <v>736.33</v>
      </c>
      <c r="M475" s="835">
        <v>736.33</v>
      </c>
      <c r="N475" s="832">
        <v>1</v>
      </c>
      <c r="O475" s="836">
        <v>0.5</v>
      </c>
      <c r="P475" s="835">
        <v>736.33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4</v>
      </c>
      <c r="B476" s="832" t="s">
        <v>2687</v>
      </c>
      <c r="C476" s="832" t="s">
        <v>2692</v>
      </c>
      <c r="D476" s="833" t="s">
        <v>5503</v>
      </c>
      <c r="E476" s="834" t="s">
        <v>2735</v>
      </c>
      <c r="F476" s="832" t="s">
        <v>2688</v>
      </c>
      <c r="G476" s="832" t="s">
        <v>2775</v>
      </c>
      <c r="H476" s="832" t="s">
        <v>628</v>
      </c>
      <c r="I476" s="832" t="s">
        <v>3136</v>
      </c>
      <c r="J476" s="832" t="s">
        <v>789</v>
      </c>
      <c r="K476" s="832" t="s">
        <v>3128</v>
      </c>
      <c r="L476" s="835">
        <v>1385.62</v>
      </c>
      <c r="M476" s="835">
        <v>1385.62</v>
      </c>
      <c r="N476" s="832">
        <v>1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4</v>
      </c>
      <c r="B477" s="832" t="s">
        <v>2687</v>
      </c>
      <c r="C477" s="832" t="s">
        <v>2692</v>
      </c>
      <c r="D477" s="833" t="s">
        <v>5503</v>
      </c>
      <c r="E477" s="834" t="s">
        <v>2735</v>
      </c>
      <c r="F477" s="832" t="s">
        <v>2688</v>
      </c>
      <c r="G477" s="832" t="s">
        <v>2874</v>
      </c>
      <c r="H477" s="832" t="s">
        <v>581</v>
      </c>
      <c r="I477" s="832" t="s">
        <v>3198</v>
      </c>
      <c r="J477" s="832" t="s">
        <v>1193</v>
      </c>
      <c r="K477" s="832" t="s">
        <v>3199</v>
      </c>
      <c r="L477" s="835">
        <v>48.42</v>
      </c>
      <c r="M477" s="835">
        <v>48.42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4</v>
      </c>
      <c r="B478" s="832" t="s">
        <v>2687</v>
      </c>
      <c r="C478" s="832" t="s">
        <v>2692</v>
      </c>
      <c r="D478" s="833" t="s">
        <v>5503</v>
      </c>
      <c r="E478" s="834" t="s">
        <v>2735</v>
      </c>
      <c r="F478" s="832" t="s">
        <v>2688</v>
      </c>
      <c r="G478" s="832" t="s">
        <v>2777</v>
      </c>
      <c r="H478" s="832" t="s">
        <v>581</v>
      </c>
      <c r="I478" s="832" t="s">
        <v>2976</v>
      </c>
      <c r="J478" s="832" t="s">
        <v>810</v>
      </c>
      <c r="K478" s="832" t="s">
        <v>2779</v>
      </c>
      <c r="L478" s="835">
        <v>93.71</v>
      </c>
      <c r="M478" s="835">
        <v>93.71</v>
      </c>
      <c r="N478" s="832">
        <v>1</v>
      </c>
      <c r="O478" s="836">
        <v>0.5</v>
      </c>
      <c r="P478" s="835">
        <v>93.71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4</v>
      </c>
      <c r="B479" s="832" t="s">
        <v>2687</v>
      </c>
      <c r="C479" s="832" t="s">
        <v>2692</v>
      </c>
      <c r="D479" s="833" t="s">
        <v>5503</v>
      </c>
      <c r="E479" s="834" t="s">
        <v>2735</v>
      </c>
      <c r="F479" s="832" t="s">
        <v>2688</v>
      </c>
      <c r="G479" s="832" t="s">
        <v>2777</v>
      </c>
      <c r="H479" s="832" t="s">
        <v>581</v>
      </c>
      <c r="I479" s="832" t="s">
        <v>2894</v>
      </c>
      <c r="J479" s="832" t="s">
        <v>810</v>
      </c>
      <c r="K479" s="832" t="s">
        <v>2848</v>
      </c>
      <c r="L479" s="835">
        <v>301.2</v>
      </c>
      <c r="M479" s="835">
        <v>1807.2</v>
      </c>
      <c r="N479" s="832">
        <v>6</v>
      </c>
      <c r="O479" s="836">
        <v>3</v>
      </c>
      <c r="P479" s="835">
        <v>301.2</v>
      </c>
      <c r="Q479" s="837">
        <v>0.16666666666666666</v>
      </c>
      <c r="R479" s="832">
        <v>1</v>
      </c>
      <c r="S479" s="837">
        <v>0.16666666666666666</v>
      </c>
      <c r="T479" s="836">
        <v>0.5</v>
      </c>
      <c r="U479" s="838">
        <v>0.16666666666666666</v>
      </c>
    </row>
    <row r="480" spans="1:21" ht="14.4" customHeight="1" x14ac:dyDescent="0.3">
      <c r="A480" s="831">
        <v>4</v>
      </c>
      <c r="B480" s="832" t="s">
        <v>2687</v>
      </c>
      <c r="C480" s="832" t="s">
        <v>2692</v>
      </c>
      <c r="D480" s="833" t="s">
        <v>5503</v>
      </c>
      <c r="E480" s="834" t="s">
        <v>2735</v>
      </c>
      <c r="F480" s="832" t="s">
        <v>2688</v>
      </c>
      <c r="G480" s="832" t="s">
        <v>2777</v>
      </c>
      <c r="H480" s="832" t="s">
        <v>581</v>
      </c>
      <c r="I480" s="832" t="s">
        <v>2847</v>
      </c>
      <c r="J480" s="832" t="s">
        <v>810</v>
      </c>
      <c r="K480" s="832" t="s">
        <v>2848</v>
      </c>
      <c r="L480" s="835">
        <v>185.26</v>
      </c>
      <c r="M480" s="835">
        <v>370.52</v>
      </c>
      <c r="N480" s="832">
        <v>2</v>
      </c>
      <c r="O480" s="836">
        <v>1</v>
      </c>
      <c r="P480" s="835">
        <v>370.52</v>
      </c>
      <c r="Q480" s="837">
        <v>1</v>
      </c>
      <c r="R480" s="832">
        <v>2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4</v>
      </c>
      <c r="B481" s="832" t="s">
        <v>2687</v>
      </c>
      <c r="C481" s="832" t="s">
        <v>2692</v>
      </c>
      <c r="D481" s="833" t="s">
        <v>5503</v>
      </c>
      <c r="E481" s="834" t="s">
        <v>2735</v>
      </c>
      <c r="F481" s="832" t="s">
        <v>2688</v>
      </c>
      <c r="G481" s="832" t="s">
        <v>2777</v>
      </c>
      <c r="H481" s="832" t="s">
        <v>581</v>
      </c>
      <c r="I481" s="832" t="s">
        <v>2895</v>
      </c>
      <c r="J481" s="832" t="s">
        <v>810</v>
      </c>
      <c r="K481" s="832" t="s">
        <v>2848</v>
      </c>
      <c r="L481" s="835">
        <v>301.2</v>
      </c>
      <c r="M481" s="835">
        <v>602.4</v>
      </c>
      <c r="N481" s="832">
        <v>2</v>
      </c>
      <c r="O481" s="836">
        <v>1.5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4</v>
      </c>
      <c r="B482" s="832" t="s">
        <v>2687</v>
      </c>
      <c r="C482" s="832" t="s">
        <v>2692</v>
      </c>
      <c r="D482" s="833" t="s">
        <v>5503</v>
      </c>
      <c r="E482" s="834" t="s">
        <v>2735</v>
      </c>
      <c r="F482" s="832" t="s">
        <v>2688</v>
      </c>
      <c r="G482" s="832" t="s">
        <v>3200</v>
      </c>
      <c r="H482" s="832" t="s">
        <v>581</v>
      </c>
      <c r="I482" s="832" t="s">
        <v>3201</v>
      </c>
      <c r="J482" s="832" t="s">
        <v>824</v>
      </c>
      <c r="K482" s="832" t="s">
        <v>3202</v>
      </c>
      <c r="L482" s="835">
        <v>0</v>
      </c>
      <c r="M482" s="835">
        <v>0</v>
      </c>
      <c r="N482" s="832">
        <v>1</v>
      </c>
      <c r="O482" s="836">
        <v>0.5</v>
      </c>
      <c r="P482" s="835">
        <v>0</v>
      </c>
      <c r="Q482" s="837"/>
      <c r="R482" s="832">
        <v>1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4</v>
      </c>
      <c r="B483" s="832" t="s">
        <v>2687</v>
      </c>
      <c r="C483" s="832" t="s">
        <v>2692</v>
      </c>
      <c r="D483" s="833" t="s">
        <v>5503</v>
      </c>
      <c r="E483" s="834" t="s">
        <v>2735</v>
      </c>
      <c r="F483" s="832" t="s">
        <v>2688</v>
      </c>
      <c r="G483" s="832" t="s">
        <v>2896</v>
      </c>
      <c r="H483" s="832" t="s">
        <v>581</v>
      </c>
      <c r="I483" s="832" t="s">
        <v>2897</v>
      </c>
      <c r="J483" s="832" t="s">
        <v>2898</v>
      </c>
      <c r="K483" s="832" t="s">
        <v>2899</v>
      </c>
      <c r="L483" s="835">
        <v>78.33</v>
      </c>
      <c r="M483" s="835">
        <v>156.66</v>
      </c>
      <c r="N483" s="832">
        <v>2</v>
      </c>
      <c r="O483" s="836">
        <v>1.5</v>
      </c>
      <c r="P483" s="835">
        <v>78.33</v>
      </c>
      <c r="Q483" s="837">
        <v>0.5</v>
      </c>
      <c r="R483" s="832">
        <v>1</v>
      </c>
      <c r="S483" s="837">
        <v>0.5</v>
      </c>
      <c r="T483" s="836">
        <v>0.5</v>
      </c>
      <c r="U483" s="838">
        <v>0.33333333333333331</v>
      </c>
    </row>
    <row r="484" spans="1:21" ht="14.4" customHeight="1" x14ac:dyDescent="0.3">
      <c r="A484" s="831">
        <v>4</v>
      </c>
      <c r="B484" s="832" t="s">
        <v>2687</v>
      </c>
      <c r="C484" s="832" t="s">
        <v>2692</v>
      </c>
      <c r="D484" s="833" t="s">
        <v>5503</v>
      </c>
      <c r="E484" s="834" t="s">
        <v>2735</v>
      </c>
      <c r="F484" s="832" t="s">
        <v>2688</v>
      </c>
      <c r="G484" s="832" t="s">
        <v>2761</v>
      </c>
      <c r="H484" s="832" t="s">
        <v>581</v>
      </c>
      <c r="I484" s="832" t="s">
        <v>2875</v>
      </c>
      <c r="J484" s="832" t="s">
        <v>1213</v>
      </c>
      <c r="K484" s="832" t="s">
        <v>2763</v>
      </c>
      <c r="L484" s="835">
        <v>0</v>
      </c>
      <c r="M484" s="835">
        <v>0</v>
      </c>
      <c r="N484" s="832">
        <v>2</v>
      </c>
      <c r="O484" s="836">
        <v>2</v>
      </c>
      <c r="P484" s="835">
        <v>0</v>
      </c>
      <c r="Q484" s="837"/>
      <c r="R484" s="832">
        <v>1</v>
      </c>
      <c r="S484" s="837">
        <v>0.5</v>
      </c>
      <c r="T484" s="836">
        <v>1</v>
      </c>
      <c r="U484" s="838">
        <v>0.5</v>
      </c>
    </row>
    <row r="485" spans="1:21" ht="14.4" customHeight="1" x14ac:dyDescent="0.3">
      <c r="A485" s="831">
        <v>4</v>
      </c>
      <c r="B485" s="832" t="s">
        <v>2687</v>
      </c>
      <c r="C485" s="832" t="s">
        <v>2692</v>
      </c>
      <c r="D485" s="833" t="s">
        <v>5503</v>
      </c>
      <c r="E485" s="834" t="s">
        <v>2735</v>
      </c>
      <c r="F485" s="832" t="s">
        <v>2688</v>
      </c>
      <c r="G485" s="832" t="s">
        <v>3048</v>
      </c>
      <c r="H485" s="832" t="s">
        <v>581</v>
      </c>
      <c r="I485" s="832" t="s">
        <v>3049</v>
      </c>
      <c r="J485" s="832" t="s">
        <v>964</v>
      </c>
      <c r="K485" s="832" t="s">
        <v>3050</v>
      </c>
      <c r="L485" s="835">
        <v>257.14</v>
      </c>
      <c r="M485" s="835">
        <v>257.14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4</v>
      </c>
      <c r="B486" s="832" t="s">
        <v>2687</v>
      </c>
      <c r="C486" s="832" t="s">
        <v>2692</v>
      </c>
      <c r="D486" s="833" t="s">
        <v>5503</v>
      </c>
      <c r="E486" s="834" t="s">
        <v>2735</v>
      </c>
      <c r="F486" s="832" t="s">
        <v>2688</v>
      </c>
      <c r="G486" s="832" t="s">
        <v>2764</v>
      </c>
      <c r="H486" s="832" t="s">
        <v>628</v>
      </c>
      <c r="I486" s="832" t="s">
        <v>2247</v>
      </c>
      <c r="J486" s="832" t="s">
        <v>2248</v>
      </c>
      <c r="K486" s="832" t="s">
        <v>2249</v>
      </c>
      <c r="L486" s="835">
        <v>0</v>
      </c>
      <c r="M486" s="835">
        <v>0</v>
      </c>
      <c r="N486" s="832">
        <v>12</v>
      </c>
      <c r="O486" s="836">
        <v>8.5</v>
      </c>
      <c r="P486" s="835">
        <v>0</v>
      </c>
      <c r="Q486" s="837"/>
      <c r="R486" s="832">
        <v>5</v>
      </c>
      <c r="S486" s="837">
        <v>0.41666666666666669</v>
      </c>
      <c r="T486" s="836">
        <v>3.5</v>
      </c>
      <c r="U486" s="838">
        <v>0.41176470588235292</v>
      </c>
    </row>
    <row r="487" spans="1:21" ht="14.4" customHeight="1" x14ac:dyDescent="0.3">
      <c r="A487" s="831">
        <v>4</v>
      </c>
      <c r="B487" s="832" t="s">
        <v>2687</v>
      </c>
      <c r="C487" s="832" t="s">
        <v>2692</v>
      </c>
      <c r="D487" s="833" t="s">
        <v>5503</v>
      </c>
      <c r="E487" s="834" t="s">
        <v>2735</v>
      </c>
      <c r="F487" s="832" t="s">
        <v>2689</v>
      </c>
      <c r="G487" s="832" t="s">
        <v>2768</v>
      </c>
      <c r="H487" s="832" t="s">
        <v>581</v>
      </c>
      <c r="I487" s="832" t="s">
        <v>2769</v>
      </c>
      <c r="J487" s="832" t="s">
        <v>2770</v>
      </c>
      <c r="K487" s="832"/>
      <c r="L487" s="835">
        <v>0</v>
      </c>
      <c r="M487" s="835">
        <v>0</v>
      </c>
      <c r="N487" s="832">
        <v>2</v>
      </c>
      <c r="O487" s="836">
        <v>2</v>
      </c>
      <c r="P487" s="835">
        <v>0</v>
      </c>
      <c r="Q487" s="837"/>
      <c r="R487" s="832">
        <v>2</v>
      </c>
      <c r="S487" s="837">
        <v>1</v>
      </c>
      <c r="T487" s="836">
        <v>2</v>
      </c>
      <c r="U487" s="838">
        <v>1</v>
      </c>
    </row>
    <row r="488" spans="1:21" ht="14.4" customHeight="1" x14ac:dyDescent="0.3">
      <c r="A488" s="831">
        <v>4</v>
      </c>
      <c r="B488" s="832" t="s">
        <v>2687</v>
      </c>
      <c r="C488" s="832" t="s">
        <v>2692</v>
      </c>
      <c r="D488" s="833" t="s">
        <v>5503</v>
      </c>
      <c r="E488" s="834" t="s">
        <v>2714</v>
      </c>
      <c r="F488" s="832" t="s">
        <v>2688</v>
      </c>
      <c r="G488" s="832" t="s">
        <v>2760</v>
      </c>
      <c r="H488" s="832" t="s">
        <v>628</v>
      </c>
      <c r="I488" s="832" t="s">
        <v>2166</v>
      </c>
      <c r="J488" s="832" t="s">
        <v>1083</v>
      </c>
      <c r="K488" s="832" t="s">
        <v>2167</v>
      </c>
      <c r="L488" s="835">
        <v>154.36000000000001</v>
      </c>
      <c r="M488" s="835">
        <v>617.44000000000005</v>
      </c>
      <c r="N488" s="832">
        <v>4</v>
      </c>
      <c r="O488" s="836">
        <v>4</v>
      </c>
      <c r="P488" s="835">
        <v>154.36000000000001</v>
      </c>
      <c r="Q488" s="837">
        <v>0.25</v>
      </c>
      <c r="R488" s="832">
        <v>1</v>
      </c>
      <c r="S488" s="837">
        <v>0.25</v>
      </c>
      <c r="T488" s="836">
        <v>1</v>
      </c>
      <c r="U488" s="838">
        <v>0.25</v>
      </c>
    </row>
    <row r="489" spans="1:21" ht="14.4" customHeight="1" x14ac:dyDescent="0.3">
      <c r="A489" s="831">
        <v>4</v>
      </c>
      <c r="B489" s="832" t="s">
        <v>2687</v>
      </c>
      <c r="C489" s="832" t="s">
        <v>2692</v>
      </c>
      <c r="D489" s="833" t="s">
        <v>5503</v>
      </c>
      <c r="E489" s="834" t="s">
        <v>2714</v>
      </c>
      <c r="F489" s="832" t="s">
        <v>2688</v>
      </c>
      <c r="G489" s="832" t="s">
        <v>2855</v>
      </c>
      <c r="H489" s="832" t="s">
        <v>581</v>
      </c>
      <c r="I489" s="832" t="s">
        <v>2954</v>
      </c>
      <c r="J489" s="832" t="s">
        <v>729</v>
      </c>
      <c r="K489" s="832" t="s">
        <v>2955</v>
      </c>
      <c r="L489" s="835">
        <v>48.42</v>
      </c>
      <c r="M489" s="835">
        <v>48.42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4</v>
      </c>
      <c r="B490" s="832" t="s">
        <v>2687</v>
      </c>
      <c r="C490" s="832" t="s">
        <v>2692</v>
      </c>
      <c r="D490" s="833" t="s">
        <v>5503</v>
      </c>
      <c r="E490" s="834" t="s">
        <v>2714</v>
      </c>
      <c r="F490" s="832" t="s">
        <v>2688</v>
      </c>
      <c r="G490" s="832" t="s">
        <v>3203</v>
      </c>
      <c r="H490" s="832" t="s">
        <v>581</v>
      </c>
      <c r="I490" s="832" t="s">
        <v>3204</v>
      </c>
      <c r="J490" s="832" t="s">
        <v>3205</v>
      </c>
      <c r="K490" s="832" t="s">
        <v>3206</v>
      </c>
      <c r="L490" s="835">
        <v>432.12</v>
      </c>
      <c r="M490" s="835">
        <v>432.12</v>
      </c>
      <c r="N490" s="832">
        <v>1</v>
      </c>
      <c r="O490" s="836">
        <v>0.5</v>
      </c>
      <c r="P490" s="835">
        <v>432.12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4</v>
      </c>
      <c r="B491" s="832" t="s">
        <v>2687</v>
      </c>
      <c r="C491" s="832" t="s">
        <v>2692</v>
      </c>
      <c r="D491" s="833" t="s">
        <v>5503</v>
      </c>
      <c r="E491" s="834" t="s">
        <v>2714</v>
      </c>
      <c r="F491" s="832" t="s">
        <v>2688</v>
      </c>
      <c r="G491" s="832" t="s">
        <v>2786</v>
      </c>
      <c r="H491" s="832" t="s">
        <v>628</v>
      </c>
      <c r="I491" s="832" t="s">
        <v>2335</v>
      </c>
      <c r="J491" s="832" t="s">
        <v>795</v>
      </c>
      <c r="K491" s="832" t="s">
        <v>2065</v>
      </c>
      <c r="L491" s="835">
        <v>42.51</v>
      </c>
      <c r="M491" s="835">
        <v>42.51</v>
      </c>
      <c r="N491" s="832">
        <v>1</v>
      </c>
      <c r="O491" s="836">
        <v>1</v>
      </c>
      <c r="P491" s="835">
        <v>42.51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4</v>
      </c>
      <c r="B492" s="832" t="s">
        <v>2687</v>
      </c>
      <c r="C492" s="832" t="s">
        <v>2692</v>
      </c>
      <c r="D492" s="833" t="s">
        <v>5503</v>
      </c>
      <c r="E492" s="834" t="s">
        <v>2714</v>
      </c>
      <c r="F492" s="832" t="s">
        <v>2688</v>
      </c>
      <c r="G492" s="832" t="s">
        <v>2834</v>
      </c>
      <c r="H492" s="832" t="s">
        <v>581</v>
      </c>
      <c r="I492" s="832" t="s">
        <v>3207</v>
      </c>
      <c r="J492" s="832" t="s">
        <v>999</v>
      </c>
      <c r="K492" s="832" t="s">
        <v>3208</v>
      </c>
      <c r="L492" s="835">
        <v>0</v>
      </c>
      <c r="M492" s="835">
        <v>0</v>
      </c>
      <c r="N492" s="832">
        <v>1</v>
      </c>
      <c r="O492" s="836">
        <v>0.5</v>
      </c>
      <c r="P492" s="835">
        <v>0</v>
      </c>
      <c r="Q492" s="837"/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4</v>
      </c>
      <c r="B493" s="832" t="s">
        <v>2687</v>
      </c>
      <c r="C493" s="832" t="s">
        <v>2692</v>
      </c>
      <c r="D493" s="833" t="s">
        <v>5503</v>
      </c>
      <c r="E493" s="834" t="s">
        <v>2714</v>
      </c>
      <c r="F493" s="832" t="s">
        <v>2688</v>
      </c>
      <c r="G493" s="832" t="s">
        <v>2772</v>
      </c>
      <c r="H493" s="832" t="s">
        <v>581</v>
      </c>
      <c r="I493" s="832" t="s">
        <v>2773</v>
      </c>
      <c r="J493" s="832" t="s">
        <v>1315</v>
      </c>
      <c r="K493" s="832" t="s">
        <v>2774</v>
      </c>
      <c r="L493" s="835">
        <v>374.79</v>
      </c>
      <c r="M493" s="835">
        <v>374.79</v>
      </c>
      <c r="N493" s="832">
        <v>1</v>
      </c>
      <c r="O493" s="836">
        <v>0.5</v>
      </c>
      <c r="P493" s="835">
        <v>374.79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4</v>
      </c>
      <c r="B494" s="832" t="s">
        <v>2687</v>
      </c>
      <c r="C494" s="832" t="s">
        <v>2692</v>
      </c>
      <c r="D494" s="833" t="s">
        <v>5503</v>
      </c>
      <c r="E494" s="834" t="s">
        <v>2714</v>
      </c>
      <c r="F494" s="832" t="s">
        <v>2688</v>
      </c>
      <c r="G494" s="832" t="s">
        <v>2775</v>
      </c>
      <c r="H494" s="832" t="s">
        <v>628</v>
      </c>
      <c r="I494" s="832" t="s">
        <v>2776</v>
      </c>
      <c r="J494" s="832" t="s">
        <v>785</v>
      </c>
      <c r="K494" s="832" t="s">
        <v>2041</v>
      </c>
      <c r="L494" s="835">
        <v>490.89</v>
      </c>
      <c r="M494" s="835">
        <v>490.89</v>
      </c>
      <c r="N494" s="832">
        <v>1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4</v>
      </c>
      <c r="B495" s="832" t="s">
        <v>2687</v>
      </c>
      <c r="C495" s="832" t="s">
        <v>2692</v>
      </c>
      <c r="D495" s="833" t="s">
        <v>5503</v>
      </c>
      <c r="E495" s="834" t="s">
        <v>2714</v>
      </c>
      <c r="F495" s="832" t="s">
        <v>2688</v>
      </c>
      <c r="G495" s="832" t="s">
        <v>2775</v>
      </c>
      <c r="H495" s="832" t="s">
        <v>628</v>
      </c>
      <c r="I495" s="832" t="s">
        <v>2038</v>
      </c>
      <c r="J495" s="832" t="s">
        <v>785</v>
      </c>
      <c r="K495" s="832" t="s">
        <v>2039</v>
      </c>
      <c r="L495" s="835">
        <v>736.33</v>
      </c>
      <c r="M495" s="835">
        <v>736.33</v>
      </c>
      <c r="N495" s="832">
        <v>1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4</v>
      </c>
      <c r="B496" s="832" t="s">
        <v>2687</v>
      </c>
      <c r="C496" s="832" t="s">
        <v>2692</v>
      </c>
      <c r="D496" s="833" t="s">
        <v>5503</v>
      </c>
      <c r="E496" s="834" t="s">
        <v>2714</v>
      </c>
      <c r="F496" s="832" t="s">
        <v>2688</v>
      </c>
      <c r="G496" s="832" t="s">
        <v>2777</v>
      </c>
      <c r="H496" s="832" t="s">
        <v>581</v>
      </c>
      <c r="I496" s="832" t="s">
        <v>2976</v>
      </c>
      <c r="J496" s="832" t="s">
        <v>810</v>
      </c>
      <c r="K496" s="832" t="s">
        <v>2779</v>
      </c>
      <c r="L496" s="835">
        <v>93.71</v>
      </c>
      <c r="M496" s="835">
        <v>93.71</v>
      </c>
      <c r="N496" s="832">
        <v>1</v>
      </c>
      <c r="O496" s="836">
        <v>0.5</v>
      </c>
      <c r="P496" s="835">
        <v>93.71</v>
      </c>
      <c r="Q496" s="837">
        <v>1</v>
      </c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4</v>
      </c>
      <c r="B497" s="832" t="s">
        <v>2687</v>
      </c>
      <c r="C497" s="832" t="s">
        <v>2692</v>
      </c>
      <c r="D497" s="833" t="s">
        <v>5503</v>
      </c>
      <c r="E497" s="834" t="s">
        <v>2714</v>
      </c>
      <c r="F497" s="832" t="s">
        <v>2688</v>
      </c>
      <c r="G497" s="832" t="s">
        <v>2777</v>
      </c>
      <c r="H497" s="832" t="s">
        <v>581</v>
      </c>
      <c r="I497" s="832" t="s">
        <v>2778</v>
      </c>
      <c r="J497" s="832" t="s">
        <v>810</v>
      </c>
      <c r="K497" s="832" t="s">
        <v>2779</v>
      </c>
      <c r="L497" s="835">
        <v>32.25</v>
      </c>
      <c r="M497" s="835">
        <v>32.25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4</v>
      </c>
      <c r="B498" s="832" t="s">
        <v>2687</v>
      </c>
      <c r="C498" s="832" t="s">
        <v>2692</v>
      </c>
      <c r="D498" s="833" t="s">
        <v>5503</v>
      </c>
      <c r="E498" s="834" t="s">
        <v>2714</v>
      </c>
      <c r="F498" s="832" t="s">
        <v>2688</v>
      </c>
      <c r="G498" s="832" t="s">
        <v>2761</v>
      </c>
      <c r="H498" s="832" t="s">
        <v>581</v>
      </c>
      <c r="I498" s="832" t="s">
        <v>2762</v>
      </c>
      <c r="J498" s="832" t="s">
        <v>1213</v>
      </c>
      <c r="K498" s="832" t="s">
        <v>2763</v>
      </c>
      <c r="L498" s="835">
        <v>0</v>
      </c>
      <c r="M498" s="835">
        <v>0</v>
      </c>
      <c r="N498" s="832">
        <v>7</v>
      </c>
      <c r="O498" s="836">
        <v>6.5</v>
      </c>
      <c r="P498" s="835">
        <v>0</v>
      </c>
      <c r="Q498" s="837"/>
      <c r="R498" s="832">
        <v>5</v>
      </c>
      <c r="S498" s="837">
        <v>0.7142857142857143</v>
      </c>
      <c r="T498" s="836">
        <v>5</v>
      </c>
      <c r="U498" s="838">
        <v>0.76923076923076927</v>
      </c>
    </row>
    <row r="499" spans="1:21" ht="14.4" customHeight="1" x14ac:dyDescent="0.3">
      <c r="A499" s="831">
        <v>4</v>
      </c>
      <c r="B499" s="832" t="s">
        <v>2687</v>
      </c>
      <c r="C499" s="832" t="s">
        <v>2692</v>
      </c>
      <c r="D499" s="833" t="s">
        <v>5503</v>
      </c>
      <c r="E499" s="834" t="s">
        <v>2714</v>
      </c>
      <c r="F499" s="832" t="s">
        <v>2688</v>
      </c>
      <c r="G499" s="832" t="s">
        <v>2761</v>
      </c>
      <c r="H499" s="832" t="s">
        <v>581</v>
      </c>
      <c r="I499" s="832" t="s">
        <v>2875</v>
      </c>
      <c r="J499" s="832" t="s">
        <v>1213</v>
      </c>
      <c r="K499" s="832" t="s">
        <v>2763</v>
      </c>
      <c r="L499" s="835">
        <v>0</v>
      </c>
      <c r="M499" s="835">
        <v>0</v>
      </c>
      <c r="N499" s="832">
        <v>3</v>
      </c>
      <c r="O499" s="836">
        <v>2.5</v>
      </c>
      <c r="P499" s="835">
        <v>0</v>
      </c>
      <c r="Q499" s="837"/>
      <c r="R499" s="832">
        <v>2</v>
      </c>
      <c r="S499" s="837">
        <v>0.66666666666666663</v>
      </c>
      <c r="T499" s="836">
        <v>1.5</v>
      </c>
      <c r="U499" s="838">
        <v>0.6</v>
      </c>
    </row>
    <row r="500" spans="1:21" ht="14.4" customHeight="1" x14ac:dyDescent="0.3">
      <c r="A500" s="831">
        <v>4</v>
      </c>
      <c r="B500" s="832" t="s">
        <v>2687</v>
      </c>
      <c r="C500" s="832" t="s">
        <v>2692</v>
      </c>
      <c r="D500" s="833" t="s">
        <v>5503</v>
      </c>
      <c r="E500" s="834" t="s">
        <v>2714</v>
      </c>
      <c r="F500" s="832" t="s">
        <v>2688</v>
      </c>
      <c r="G500" s="832" t="s">
        <v>2939</v>
      </c>
      <c r="H500" s="832" t="s">
        <v>581</v>
      </c>
      <c r="I500" s="832" t="s">
        <v>2940</v>
      </c>
      <c r="J500" s="832" t="s">
        <v>873</v>
      </c>
      <c r="K500" s="832" t="s">
        <v>1190</v>
      </c>
      <c r="L500" s="835">
        <v>0</v>
      </c>
      <c r="M500" s="835">
        <v>0</v>
      </c>
      <c r="N500" s="832">
        <v>1</v>
      </c>
      <c r="O500" s="836">
        <v>0.5</v>
      </c>
      <c r="P500" s="835">
        <v>0</v>
      </c>
      <c r="Q500" s="837"/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4</v>
      </c>
      <c r="B501" s="832" t="s">
        <v>2687</v>
      </c>
      <c r="C501" s="832" t="s">
        <v>2692</v>
      </c>
      <c r="D501" s="833" t="s">
        <v>5503</v>
      </c>
      <c r="E501" s="834" t="s">
        <v>2714</v>
      </c>
      <c r="F501" s="832" t="s">
        <v>2688</v>
      </c>
      <c r="G501" s="832" t="s">
        <v>2764</v>
      </c>
      <c r="H501" s="832" t="s">
        <v>628</v>
      </c>
      <c r="I501" s="832" t="s">
        <v>2247</v>
      </c>
      <c r="J501" s="832" t="s">
        <v>2248</v>
      </c>
      <c r="K501" s="832" t="s">
        <v>2249</v>
      </c>
      <c r="L501" s="835">
        <v>0</v>
      </c>
      <c r="M501" s="835">
        <v>0</v>
      </c>
      <c r="N501" s="832">
        <v>2</v>
      </c>
      <c r="O501" s="836">
        <v>1.5</v>
      </c>
      <c r="P501" s="835">
        <v>0</v>
      </c>
      <c r="Q501" s="837"/>
      <c r="R501" s="832">
        <v>1</v>
      </c>
      <c r="S501" s="837">
        <v>0.5</v>
      </c>
      <c r="T501" s="836">
        <v>0.5</v>
      </c>
      <c r="U501" s="838">
        <v>0.33333333333333331</v>
      </c>
    </row>
    <row r="502" spans="1:21" ht="14.4" customHeight="1" x14ac:dyDescent="0.3">
      <c r="A502" s="831">
        <v>4</v>
      </c>
      <c r="B502" s="832" t="s">
        <v>2687</v>
      </c>
      <c r="C502" s="832" t="s">
        <v>2692</v>
      </c>
      <c r="D502" s="833" t="s">
        <v>5503</v>
      </c>
      <c r="E502" s="834" t="s">
        <v>2714</v>
      </c>
      <c r="F502" s="832" t="s">
        <v>2688</v>
      </c>
      <c r="G502" s="832" t="s">
        <v>2757</v>
      </c>
      <c r="H502" s="832" t="s">
        <v>581</v>
      </c>
      <c r="I502" s="832" t="s">
        <v>2758</v>
      </c>
      <c r="J502" s="832" t="s">
        <v>1096</v>
      </c>
      <c r="K502" s="832" t="s">
        <v>2759</v>
      </c>
      <c r="L502" s="835">
        <v>42.54</v>
      </c>
      <c r="M502" s="835">
        <v>42.54</v>
      </c>
      <c r="N502" s="832">
        <v>1</v>
      </c>
      <c r="O502" s="836">
        <v>0.5</v>
      </c>
      <c r="P502" s="835">
        <v>42.54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4</v>
      </c>
      <c r="B503" s="832" t="s">
        <v>2687</v>
      </c>
      <c r="C503" s="832" t="s">
        <v>2692</v>
      </c>
      <c r="D503" s="833" t="s">
        <v>5503</v>
      </c>
      <c r="E503" s="834" t="s">
        <v>2714</v>
      </c>
      <c r="F503" s="832" t="s">
        <v>2688</v>
      </c>
      <c r="G503" s="832" t="s">
        <v>2757</v>
      </c>
      <c r="H503" s="832" t="s">
        <v>581</v>
      </c>
      <c r="I503" s="832" t="s">
        <v>2876</v>
      </c>
      <c r="J503" s="832" t="s">
        <v>1141</v>
      </c>
      <c r="K503" s="832" t="s">
        <v>2759</v>
      </c>
      <c r="L503" s="835">
        <v>42.54</v>
      </c>
      <c r="M503" s="835">
        <v>42.54</v>
      </c>
      <c r="N503" s="832">
        <v>1</v>
      </c>
      <c r="O503" s="836">
        <v>1</v>
      </c>
      <c r="P503" s="835">
        <v>42.54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4</v>
      </c>
      <c r="B504" s="832" t="s">
        <v>2687</v>
      </c>
      <c r="C504" s="832" t="s">
        <v>2692</v>
      </c>
      <c r="D504" s="833" t="s">
        <v>5503</v>
      </c>
      <c r="E504" s="834" t="s">
        <v>2714</v>
      </c>
      <c r="F504" s="832" t="s">
        <v>2688</v>
      </c>
      <c r="G504" s="832" t="s">
        <v>2849</v>
      </c>
      <c r="H504" s="832" t="s">
        <v>581</v>
      </c>
      <c r="I504" s="832" t="s">
        <v>2850</v>
      </c>
      <c r="J504" s="832" t="s">
        <v>1147</v>
      </c>
      <c r="K504" s="832" t="s">
        <v>2851</v>
      </c>
      <c r="L504" s="835">
        <v>186.27</v>
      </c>
      <c r="M504" s="835">
        <v>372.54</v>
      </c>
      <c r="N504" s="832">
        <v>2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4</v>
      </c>
      <c r="B505" s="832" t="s">
        <v>2687</v>
      </c>
      <c r="C505" s="832" t="s">
        <v>2692</v>
      </c>
      <c r="D505" s="833" t="s">
        <v>5503</v>
      </c>
      <c r="E505" s="834" t="s">
        <v>2714</v>
      </c>
      <c r="F505" s="832" t="s">
        <v>2689</v>
      </c>
      <c r="G505" s="832" t="s">
        <v>2768</v>
      </c>
      <c r="H505" s="832" t="s">
        <v>581</v>
      </c>
      <c r="I505" s="832" t="s">
        <v>2769</v>
      </c>
      <c r="J505" s="832" t="s">
        <v>2770</v>
      </c>
      <c r="K505" s="832"/>
      <c r="L505" s="835">
        <v>0</v>
      </c>
      <c r="M505" s="835">
        <v>0</v>
      </c>
      <c r="N505" s="832">
        <v>9</v>
      </c>
      <c r="O505" s="836">
        <v>9</v>
      </c>
      <c r="P505" s="835">
        <v>0</v>
      </c>
      <c r="Q505" s="837"/>
      <c r="R505" s="832">
        <v>8</v>
      </c>
      <c r="S505" s="837">
        <v>0.88888888888888884</v>
      </c>
      <c r="T505" s="836">
        <v>8</v>
      </c>
      <c r="U505" s="838">
        <v>0.88888888888888884</v>
      </c>
    </row>
    <row r="506" spans="1:21" ht="14.4" customHeight="1" x14ac:dyDescent="0.3">
      <c r="A506" s="831">
        <v>4</v>
      </c>
      <c r="B506" s="832" t="s">
        <v>2687</v>
      </c>
      <c r="C506" s="832" t="s">
        <v>2692</v>
      </c>
      <c r="D506" s="833" t="s">
        <v>5503</v>
      </c>
      <c r="E506" s="834" t="s">
        <v>2746</v>
      </c>
      <c r="F506" s="832" t="s">
        <v>2688</v>
      </c>
      <c r="G506" s="832" t="s">
        <v>2760</v>
      </c>
      <c r="H506" s="832" t="s">
        <v>628</v>
      </c>
      <c r="I506" s="832" t="s">
        <v>2166</v>
      </c>
      <c r="J506" s="832" t="s">
        <v>1083</v>
      </c>
      <c r="K506" s="832" t="s">
        <v>2167</v>
      </c>
      <c r="L506" s="835">
        <v>154.36000000000001</v>
      </c>
      <c r="M506" s="835">
        <v>154.36000000000001</v>
      </c>
      <c r="N506" s="832">
        <v>1</v>
      </c>
      <c r="O506" s="836">
        <v>0.5</v>
      </c>
      <c r="P506" s="835">
        <v>154.36000000000001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4</v>
      </c>
      <c r="B507" s="832" t="s">
        <v>2687</v>
      </c>
      <c r="C507" s="832" t="s">
        <v>2692</v>
      </c>
      <c r="D507" s="833" t="s">
        <v>5503</v>
      </c>
      <c r="E507" s="834" t="s">
        <v>2746</v>
      </c>
      <c r="F507" s="832" t="s">
        <v>2688</v>
      </c>
      <c r="G507" s="832" t="s">
        <v>2777</v>
      </c>
      <c r="H507" s="832" t="s">
        <v>581</v>
      </c>
      <c r="I507" s="832" t="s">
        <v>2894</v>
      </c>
      <c r="J507" s="832" t="s">
        <v>810</v>
      </c>
      <c r="K507" s="832" t="s">
        <v>2848</v>
      </c>
      <c r="L507" s="835">
        <v>301.2</v>
      </c>
      <c r="M507" s="835">
        <v>301.2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4</v>
      </c>
      <c r="B508" s="832" t="s">
        <v>2687</v>
      </c>
      <c r="C508" s="832" t="s">
        <v>2692</v>
      </c>
      <c r="D508" s="833" t="s">
        <v>5503</v>
      </c>
      <c r="E508" s="834" t="s">
        <v>2746</v>
      </c>
      <c r="F508" s="832" t="s">
        <v>2688</v>
      </c>
      <c r="G508" s="832" t="s">
        <v>2764</v>
      </c>
      <c r="H508" s="832" t="s">
        <v>628</v>
      </c>
      <c r="I508" s="832" t="s">
        <v>2247</v>
      </c>
      <c r="J508" s="832" t="s">
        <v>2248</v>
      </c>
      <c r="K508" s="832" t="s">
        <v>2249</v>
      </c>
      <c r="L508" s="835">
        <v>0</v>
      </c>
      <c r="M508" s="835">
        <v>0</v>
      </c>
      <c r="N508" s="832">
        <v>1</v>
      </c>
      <c r="O508" s="836">
        <v>0.5</v>
      </c>
      <c r="P508" s="835">
        <v>0</v>
      </c>
      <c r="Q508" s="837"/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4</v>
      </c>
      <c r="B509" s="832" t="s">
        <v>2687</v>
      </c>
      <c r="C509" s="832" t="s">
        <v>2692</v>
      </c>
      <c r="D509" s="833" t="s">
        <v>5503</v>
      </c>
      <c r="E509" s="834" t="s">
        <v>2724</v>
      </c>
      <c r="F509" s="832" t="s">
        <v>2688</v>
      </c>
      <c r="G509" s="832" t="s">
        <v>2772</v>
      </c>
      <c r="H509" s="832" t="s">
        <v>581</v>
      </c>
      <c r="I509" s="832" t="s">
        <v>2773</v>
      </c>
      <c r="J509" s="832" t="s">
        <v>1315</v>
      </c>
      <c r="K509" s="832" t="s">
        <v>2774</v>
      </c>
      <c r="L509" s="835">
        <v>374.79</v>
      </c>
      <c r="M509" s="835">
        <v>1124.3700000000001</v>
      </c>
      <c r="N509" s="832">
        <v>3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4</v>
      </c>
      <c r="B510" s="832" t="s">
        <v>2687</v>
      </c>
      <c r="C510" s="832" t="s">
        <v>2692</v>
      </c>
      <c r="D510" s="833" t="s">
        <v>5503</v>
      </c>
      <c r="E510" s="834" t="s">
        <v>2724</v>
      </c>
      <c r="F510" s="832" t="s">
        <v>2688</v>
      </c>
      <c r="G510" s="832" t="s">
        <v>2874</v>
      </c>
      <c r="H510" s="832" t="s">
        <v>628</v>
      </c>
      <c r="I510" s="832" t="s">
        <v>2423</v>
      </c>
      <c r="J510" s="832" t="s">
        <v>1193</v>
      </c>
      <c r="K510" s="832" t="s">
        <v>1529</v>
      </c>
      <c r="L510" s="835">
        <v>48.42</v>
      </c>
      <c r="M510" s="835">
        <v>48.42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4</v>
      </c>
      <c r="B511" s="832" t="s">
        <v>2687</v>
      </c>
      <c r="C511" s="832" t="s">
        <v>2692</v>
      </c>
      <c r="D511" s="833" t="s">
        <v>5503</v>
      </c>
      <c r="E511" s="834" t="s">
        <v>2724</v>
      </c>
      <c r="F511" s="832" t="s">
        <v>2688</v>
      </c>
      <c r="G511" s="832" t="s">
        <v>2777</v>
      </c>
      <c r="H511" s="832" t="s">
        <v>581</v>
      </c>
      <c r="I511" s="832" t="s">
        <v>2895</v>
      </c>
      <c r="J511" s="832" t="s">
        <v>810</v>
      </c>
      <c r="K511" s="832" t="s">
        <v>2848</v>
      </c>
      <c r="L511" s="835">
        <v>301.2</v>
      </c>
      <c r="M511" s="835">
        <v>301.2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4</v>
      </c>
      <c r="B512" s="832" t="s">
        <v>2687</v>
      </c>
      <c r="C512" s="832" t="s">
        <v>2692</v>
      </c>
      <c r="D512" s="833" t="s">
        <v>5503</v>
      </c>
      <c r="E512" s="834" t="s">
        <v>2724</v>
      </c>
      <c r="F512" s="832" t="s">
        <v>2688</v>
      </c>
      <c r="G512" s="832" t="s">
        <v>3209</v>
      </c>
      <c r="H512" s="832" t="s">
        <v>581</v>
      </c>
      <c r="I512" s="832" t="s">
        <v>3210</v>
      </c>
      <c r="J512" s="832" t="s">
        <v>966</v>
      </c>
      <c r="K512" s="832" t="s">
        <v>3211</v>
      </c>
      <c r="L512" s="835">
        <v>83.68</v>
      </c>
      <c r="M512" s="835">
        <v>251.04000000000002</v>
      </c>
      <c r="N512" s="832">
        <v>3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4</v>
      </c>
      <c r="B513" s="832" t="s">
        <v>2687</v>
      </c>
      <c r="C513" s="832" t="s">
        <v>2692</v>
      </c>
      <c r="D513" s="833" t="s">
        <v>5503</v>
      </c>
      <c r="E513" s="834" t="s">
        <v>2715</v>
      </c>
      <c r="F513" s="832" t="s">
        <v>2688</v>
      </c>
      <c r="G513" s="832" t="s">
        <v>2760</v>
      </c>
      <c r="H513" s="832" t="s">
        <v>628</v>
      </c>
      <c r="I513" s="832" t="s">
        <v>2166</v>
      </c>
      <c r="J513" s="832" t="s">
        <v>1083</v>
      </c>
      <c r="K513" s="832" t="s">
        <v>2167</v>
      </c>
      <c r="L513" s="835">
        <v>154.36000000000001</v>
      </c>
      <c r="M513" s="835">
        <v>617.44000000000005</v>
      </c>
      <c r="N513" s="832">
        <v>4</v>
      </c>
      <c r="O513" s="836">
        <v>4</v>
      </c>
      <c r="P513" s="835">
        <v>463.08000000000004</v>
      </c>
      <c r="Q513" s="837">
        <v>0.75</v>
      </c>
      <c r="R513" s="832">
        <v>3</v>
      </c>
      <c r="S513" s="837">
        <v>0.75</v>
      </c>
      <c r="T513" s="836">
        <v>3</v>
      </c>
      <c r="U513" s="838">
        <v>0.75</v>
      </c>
    </row>
    <row r="514" spans="1:21" ht="14.4" customHeight="1" x14ac:dyDescent="0.3">
      <c r="A514" s="831">
        <v>4</v>
      </c>
      <c r="B514" s="832" t="s">
        <v>2687</v>
      </c>
      <c r="C514" s="832" t="s">
        <v>2692</v>
      </c>
      <c r="D514" s="833" t="s">
        <v>5503</v>
      </c>
      <c r="E514" s="834" t="s">
        <v>2715</v>
      </c>
      <c r="F514" s="832" t="s">
        <v>2688</v>
      </c>
      <c r="G514" s="832" t="s">
        <v>2907</v>
      </c>
      <c r="H514" s="832" t="s">
        <v>581</v>
      </c>
      <c r="I514" s="832" t="s">
        <v>2952</v>
      </c>
      <c r="J514" s="832" t="s">
        <v>2953</v>
      </c>
      <c r="K514" s="832" t="s">
        <v>1482</v>
      </c>
      <c r="L514" s="835">
        <v>78.33</v>
      </c>
      <c r="M514" s="835">
        <v>78.33</v>
      </c>
      <c r="N514" s="832">
        <v>1</v>
      </c>
      <c r="O514" s="836">
        <v>0.5</v>
      </c>
      <c r="P514" s="835">
        <v>78.33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4</v>
      </c>
      <c r="B515" s="832" t="s">
        <v>2687</v>
      </c>
      <c r="C515" s="832" t="s">
        <v>2692</v>
      </c>
      <c r="D515" s="833" t="s">
        <v>5503</v>
      </c>
      <c r="E515" s="834" t="s">
        <v>2715</v>
      </c>
      <c r="F515" s="832" t="s">
        <v>2688</v>
      </c>
      <c r="G515" s="832" t="s">
        <v>2907</v>
      </c>
      <c r="H515" s="832" t="s">
        <v>581</v>
      </c>
      <c r="I515" s="832" t="s">
        <v>3212</v>
      </c>
      <c r="J515" s="832" t="s">
        <v>2953</v>
      </c>
      <c r="K515" s="832" t="s">
        <v>3213</v>
      </c>
      <c r="L515" s="835">
        <v>39.17</v>
      </c>
      <c r="M515" s="835">
        <v>39.17</v>
      </c>
      <c r="N515" s="832">
        <v>1</v>
      </c>
      <c r="O515" s="836">
        <v>0.5</v>
      </c>
      <c r="P515" s="835">
        <v>39.17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4</v>
      </c>
      <c r="B516" s="832" t="s">
        <v>2687</v>
      </c>
      <c r="C516" s="832" t="s">
        <v>2692</v>
      </c>
      <c r="D516" s="833" t="s">
        <v>5503</v>
      </c>
      <c r="E516" s="834" t="s">
        <v>2715</v>
      </c>
      <c r="F516" s="832" t="s">
        <v>2688</v>
      </c>
      <c r="G516" s="832" t="s">
        <v>2855</v>
      </c>
      <c r="H516" s="832" t="s">
        <v>581</v>
      </c>
      <c r="I516" s="832" t="s">
        <v>3214</v>
      </c>
      <c r="J516" s="832" t="s">
        <v>3215</v>
      </c>
      <c r="K516" s="832" t="s">
        <v>3216</v>
      </c>
      <c r="L516" s="835">
        <v>96.84</v>
      </c>
      <c r="M516" s="835">
        <v>96.84</v>
      </c>
      <c r="N516" s="832">
        <v>1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4</v>
      </c>
      <c r="B517" s="832" t="s">
        <v>2687</v>
      </c>
      <c r="C517" s="832" t="s">
        <v>2692</v>
      </c>
      <c r="D517" s="833" t="s">
        <v>5503</v>
      </c>
      <c r="E517" s="834" t="s">
        <v>2715</v>
      </c>
      <c r="F517" s="832" t="s">
        <v>2688</v>
      </c>
      <c r="G517" s="832" t="s">
        <v>2912</v>
      </c>
      <c r="H517" s="832" t="s">
        <v>628</v>
      </c>
      <c r="I517" s="832" t="s">
        <v>2227</v>
      </c>
      <c r="J517" s="832" t="s">
        <v>2228</v>
      </c>
      <c r="K517" s="832" t="s">
        <v>2229</v>
      </c>
      <c r="L517" s="835">
        <v>3231.81</v>
      </c>
      <c r="M517" s="835">
        <v>3231.81</v>
      </c>
      <c r="N517" s="832">
        <v>1</v>
      </c>
      <c r="O517" s="836">
        <v>1</v>
      </c>
      <c r="P517" s="835">
        <v>3231.81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4</v>
      </c>
      <c r="B518" s="832" t="s">
        <v>2687</v>
      </c>
      <c r="C518" s="832" t="s">
        <v>2692</v>
      </c>
      <c r="D518" s="833" t="s">
        <v>5503</v>
      </c>
      <c r="E518" s="834" t="s">
        <v>2715</v>
      </c>
      <c r="F518" s="832" t="s">
        <v>2688</v>
      </c>
      <c r="G518" s="832" t="s">
        <v>2772</v>
      </c>
      <c r="H518" s="832" t="s">
        <v>581</v>
      </c>
      <c r="I518" s="832" t="s">
        <v>2891</v>
      </c>
      <c r="J518" s="832" t="s">
        <v>1315</v>
      </c>
      <c r="K518" s="832" t="s">
        <v>2774</v>
      </c>
      <c r="L518" s="835">
        <v>374.79</v>
      </c>
      <c r="M518" s="835">
        <v>1124.3700000000001</v>
      </c>
      <c r="N518" s="832">
        <v>3</v>
      </c>
      <c r="O518" s="836">
        <v>2</v>
      </c>
      <c r="P518" s="835">
        <v>749.58</v>
      </c>
      <c r="Q518" s="837">
        <v>0.66666666666666663</v>
      </c>
      <c r="R518" s="832">
        <v>2</v>
      </c>
      <c r="S518" s="837">
        <v>0.66666666666666663</v>
      </c>
      <c r="T518" s="836">
        <v>1</v>
      </c>
      <c r="U518" s="838">
        <v>0.5</v>
      </c>
    </row>
    <row r="519" spans="1:21" ht="14.4" customHeight="1" x14ac:dyDescent="0.3">
      <c r="A519" s="831">
        <v>4</v>
      </c>
      <c r="B519" s="832" t="s">
        <v>2687</v>
      </c>
      <c r="C519" s="832" t="s">
        <v>2692</v>
      </c>
      <c r="D519" s="833" t="s">
        <v>5503</v>
      </c>
      <c r="E519" s="834" t="s">
        <v>2715</v>
      </c>
      <c r="F519" s="832" t="s">
        <v>2688</v>
      </c>
      <c r="G519" s="832" t="s">
        <v>2775</v>
      </c>
      <c r="H519" s="832" t="s">
        <v>628</v>
      </c>
      <c r="I519" s="832" t="s">
        <v>3003</v>
      </c>
      <c r="J519" s="832" t="s">
        <v>785</v>
      </c>
      <c r="K519" s="832" t="s">
        <v>2037</v>
      </c>
      <c r="L519" s="835">
        <v>368.16</v>
      </c>
      <c r="M519" s="835">
        <v>368.16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4</v>
      </c>
      <c r="B520" s="832" t="s">
        <v>2687</v>
      </c>
      <c r="C520" s="832" t="s">
        <v>2692</v>
      </c>
      <c r="D520" s="833" t="s">
        <v>5503</v>
      </c>
      <c r="E520" s="834" t="s">
        <v>2715</v>
      </c>
      <c r="F520" s="832" t="s">
        <v>2688</v>
      </c>
      <c r="G520" s="832" t="s">
        <v>2775</v>
      </c>
      <c r="H520" s="832" t="s">
        <v>628</v>
      </c>
      <c r="I520" s="832" t="s">
        <v>2776</v>
      </c>
      <c r="J520" s="832" t="s">
        <v>785</v>
      </c>
      <c r="K520" s="832" t="s">
        <v>2041</v>
      </c>
      <c r="L520" s="835">
        <v>490.89</v>
      </c>
      <c r="M520" s="835">
        <v>1963.56</v>
      </c>
      <c r="N520" s="832">
        <v>4</v>
      </c>
      <c r="O520" s="836">
        <v>1</v>
      </c>
      <c r="P520" s="835">
        <v>981.78</v>
      </c>
      <c r="Q520" s="837">
        <v>0.5</v>
      </c>
      <c r="R520" s="832">
        <v>2</v>
      </c>
      <c r="S520" s="837">
        <v>0.5</v>
      </c>
      <c r="T520" s="836">
        <v>0.5</v>
      </c>
      <c r="U520" s="838">
        <v>0.5</v>
      </c>
    </row>
    <row r="521" spans="1:21" ht="14.4" customHeight="1" x14ac:dyDescent="0.3">
      <c r="A521" s="831">
        <v>4</v>
      </c>
      <c r="B521" s="832" t="s">
        <v>2687</v>
      </c>
      <c r="C521" s="832" t="s">
        <v>2692</v>
      </c>
      <c r="D521" s="833" t="s">
        <v>5503</v>
      </c>
      <c r="E521" s="834" t="s">
        <v>2715</v>
      </c>
      <c r="F521" s="832" t="s">
        <v>2688</v>
      </c>
      <c r="G521" s="832" t="s">
        <v>2794</v>
      </c>
      <c r="H521" s="832" t="s">
        <v>628</v>
      </c>
      <c r="I521" s="832" t="s">
        <v>3217</v>
      </c>
      <c r="J521" s="832" t="s">
        <v>2019</v>
      </c>
      <c r="K521" s="832" t="s">
        <v>2592</v>
      </c>
      <c r="L521" s="835">
        <v>16.12</v>
      </c>
      <c r="M521" s="835">
        <v>16.12</v>
      </c>
      <c r="N521" s="832">
        <v>1</v>
      </c>
      <c r="O521" s="836">
        <v>1</v>
      </c>
      <c r="P521" s="835">
        <v>16.12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4</v>
      </c>
      <c r="B522" s="832" t="s">
        <v>2687</v>
      </c>
      <c r="C522" s="832" t="s">
        <v>2692</v>
      </c>
      <c r="D522" s="833" t="s">
        <v>5503</v>
      </c>
      <c r="E522" s="834" t="s">
        <v>2715</v>
      </c>
      <c r="F522" s="832" t="s">
        <v>2688</v>
      </c>
      <c r="G522" s="832" t="s">
        <v>2764</v>
      </c>
      <c r="H522" s="832" t="s">
        <v>628</v>
      </c>
      <c r="I522" s="832" t="s">
        <v>2247</v>
      </c>
      <c r="J522" s="832" t="s">
        <v>2248</v>
      </c>
      <c r="K522" s="832" t="s">
        <v>2249</v>
      </c>
      <c r="L522" s="835">
        <v>0</v>
      </c>
      <c r="M522" s="835">
        <v>0</v>
      </c>
      <c r="N522" s="832">
        <v>3</v>
      </c>
      <c r="O522" s="836">
        <v>2</v>
      </c>
      <c r="P522" s="835">
        <v>0</v>
      </c>
      <c r="Q522" s="837"/>
      <c r="R522" s="832">
        <v>2</v>
      </c>
      <c r="S522" s="837">
        <v>0.66666666666666663</v>
      </c>
      <c r="T522" s="836">
        <v>1.5</v>
      </c>
      <c r="U522" s="838">
        <v>0.75</v>
      </c>
    </row>
    <row r="523" spans="1:21" ht="14.4" customHeight="1" x14ac:dyDescent="0.3">
      <c r="A523" s="831">
        <v>4</v>
      </c>
      <c r="B523" s="832" t="s">
        <v>2687</v>
      </c>
      <c r="C523" s="832" t="s">
        <v>2692</v>
      </c>
      <c r="D523" s="833" t="s">
        <v>5503</v>
      </c>
      <c r="E523" s="834" t="s">
        <v>2731</v>
      </c>
      <c r="F523" s="832" t="s">
        <v>2688</v>
      </c>
      <c r="G523" s="832" t="s">
        <v>2907</v>
      </c>
      <c r="H523" s="832" t="s">
        <v>581</v>
      </c>
      <c r="I523" s="832" t="s">
        <v>3123</v>
      </c>
      <c r="J523" s="832" t="s">
        <v>2953</v>
      </c>
      <c r="K523" s="832" t="s">
        <v>3124</v>
      </c>
      <c r="L523" s="835">
        <v>391.67</v>
      </c>
      <c r="M523" s="835">
        <v>391.67</v>
      </c>
      <c r="N523" s="832">
        <v>1</v>
      </c>
      <c r="O523" s="836">
        <v>0.5</v>
      </c>
      <c r="P523" s="835">
        <v>391.67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4</v>
      </c>
      <c r="B524" s="832" t="s">
        <v>2687</v>
      </c>
      <c r="C524" s="832" t="s">
        <v>2692</v>
      </c>
      <c r="D524" s="833" t="s">
        <v>5503</v>
      </c>
      <c r="E524" s="834" t="s">
        <v>2731</v>
      </c>
      <c r="F524" s="832" t="s">
        <v>2688</v>
      </c>
      <c r="G524" s="832" t="s">
        <v>2775</v>
      </c>
      <c r="H524" s="832" t="s">
        <v>628</v>
      </c>
      <c r="I524" s="832" t="s">
        <v>2791</v>
      </c>
      <c r="J524" s="832" t="s">
        <v>785</v>
      </c>
      <c r="K524" s="832" t="s">
        <v>2039</v>
      </c>
      <c r="L524" s="835">
        <v>736.33</v>
      </c>
      <c r="M524" s="835">
        <v>736.33</v>
      </c>
      <c r="N524" s="832">
        <v>1</v>
      </c>
      <c r="O524" s="836">
        <v>0.5</v>
      </c>
      <c r="P524" s="835">
        <v>736.33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4</v>
      </c>
      <c r="B525" s="832" t="s">
        <v>2687</v>
      </c>
      <c r="C525" s="832" t="s">
        <v>2692</v>
      </c>
      <c r="D525" s="833" t="s">
        <v>5503</v>
      </c>
      <c r="E525" s="834" t="s">
        <v>2749</v>
      </c>
      <c r="F525" s="832" t="s">
        <v>2688</v>
      </c>
      <c r="G525" s="832" t="s">
        <v>2775</v>
      </c>
      <c r="H525" s="832" t="s">
        <v>628</v>
      </c>
      <c r="I525" s="832" t="s">
        <v>2329</v>
      </c>
      <c r="J525" s="832" t="s">
        <v>785</v>
      </c>
      <c r="K525" s="832" t="s">
        <v>2330</v>
      </c>
      <c r="L525" s="835">
        <v>923.74</v>
      </c>
      <c r="M525" s="835">
        <v>923.74</v>
      </c>
      <c r="N525" s="832">
        <v>1</v>
      </c>
      <c r="O525" s="836">
        <v>1</v>
      </c>
      <c r="P525" s="835">
        <v>923.74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4</v>
      </c>
      <c r="B526" s="832" t="s">
        <v>2687</v>
      </c>
      <c r="C526" s="832" t="s">
        <v>2694</v>
      </c>
      <c r="D526" s="833" t="s">
        <v>5504</v>
      </c>
      <c r="E526" s="834" t="s">
        <v>2704</v>
      </c>
      <c r="F526" s="832" t="s">
        <v>2688</v>
      </c>
      <c r="G526" s="832" t="s">
        <v>3159</v>
      </c>
      <c r="H526" s="832" t="s">
        <v>581</v>
      </c>
      <c r="I526" s="832" t="s">
        <v>3218</v>
      </c>
      <c r="J526" s="832" t="s">
        <v>651</v>
      </c>
      <c r="K526" s="832" t="s">
        <v>3219</v>
      </c>
      <c r="L526" s="835">
        <v>207.27</v>
      </c>
      <c r="M526" s="835">
        <v>414.54</v>
      </c>
      <c r="N526" s="832">
        <v>2</v>
      </c>
      <c r="O526" s="836">
        <v>0.5</v>
      </c>
      <c r="P526" s="835">
        <v>414.54</v>
      </c>
      <c r="Q526" s="837">
        <v>1</v>
      </c>
      <c r="R526" s="832">
        <v>2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4</v>
      </c>
      <c r="B527" s="832" t="s">
        <v>2687</v>
      </c>
      <c r="C527" s="832" t="s">
        <v>2694</v>
      </c>
      <c r="D527" s="833" t="s">
        <v>5504</v>
      </c>
      <c r="E527" s="834" t="s">
        <v>2704</v>
      </c>
      <c r="F527" s="832" t="s">
        <v>2688</v>
      </c>
      <c r="G527" s="832" t="s">
        <v>3159</v>
      </c>
      <c r="H527" s="832" t="s">
        <v>581</v>
      </c>
      <c r="I527" s="832" t="s">
        <v>3220</v>
      </c>
      <c r="J527" s="832" t="s">
        <v>652</v>
      </c>
      <c r="K527" s="832" t="s">
        <v>3158</v>
      </c>
      <c r="L527" s="835">
        <v>103.64</v>
      </c>
      <c r="M527" s="835">
        <v>207.28</v>
      </c>
      <c r="N527" s="832">
        <v>2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4</v>
      </c>
      <c r="B528" s="832" t="s">
        <v>2687</v>
      </c>
      <c r="C528" s="832" t="s">
        <v>2694</v>
      </c>
      <c r="D528" s="833" t="s">
        <v>5504</v>
      </c>
      <c r="E528" s="834" t="s">
        <v>2704</v>
      </c>
      <c r="F528" s="832" t="s">
        <v>2688</v>
      </c>
      <c r="G528" s="832" t="s">
        <v>2760</v>
      </c>
      <c r="H528" s="832" t="s">
        <v>628</v>
      </c>
      <c r="I528" s="832" t="s">
        <v>2166</v>
      </c>
      <c r="J528" s="832" t="s">
        <v>1083</v>
      </c>
      <c r="K528" s="832" t="s">
        <v>2167</v>
      </c>
      <c r="L528" s="835">
        <v>154.36000000000001</v>
      </c>
      <c r="M528" s="835">
        <v>617.44000000000005</v>
      </c>
      <c r="N528" s="832">
        <v>4</v>
      </c>
      <c r="O528" s="836">
        <v>1.5</v>
      </c>
      <c r="P528" s="835">
        <v>617.44000000000005</v>
      </c>
      <c r="Q528" s="837">
        <v>1</v>
      </c>
      <c r="R528" s="832">
        <v>4</v>
      </c>
      <c r="S528" s="837">
        <v>1</v>
      </c>
      <c r="T528" s="836">
        <v>1.5</v>
      </c>
      <c r="U528" s="838">
        <v>1</v>
      </c>
    </row>
    <row r="529" spans="1:21" ht="14.4" customHeight="1" x14ac:dyDescent="0.3">
      <c r="A529" s="831">
        <v>4</v>
      </c>
      <c r="B529" s="832" t="s">
        <v>2687</v>
      </c>
      <c r="C529" s="832" t="s">
        <v>2694</v>
      </c>
      <c r="D529" s="833" t="s">
        <v>5504</v>
      </c>
      <c r="E529" s="834" t="s">
        <v>2704</v>
      </c>
      <c r="F529" s="832" t="s">
        <v>2688</v>
      </c>
      <c r="G529" s="832" t="s">
        <v>3221</v>
      </c>
      <c r="H529" s="832" t="s">
        <v>628</v>
      </c>
      <c r="I529" s="832" t="s">
        <v>3222</v>
      </c>
      <c r="J529" s="832" t="s">
        <v>2196</v>
      </c>
      <c r="K529" s="832" t="s">
        <v>3223</v>
      </c>
      <c r="L529" s="835">
        <v>70.540000000000006</v>
      </c>
      <c r="M529" s="835">
        <v>70.540000000000006</v>
      </c>
      <c r="N529" s="832">
        <v>1</v>
      </c>
      <c r="O529" s="836">
        <v>0.5</v>
      </c>
      <c r="P529" s="835">
        <v>70.540000000000006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4</v>
      </c>
      <c r="B530" s="832" t="s">
        <v>2687</v>
      </c>
      <c r="C530" s="832" t="s">
        <v>2694</v>
      </c>
      <c r="D530" s="833" t="s">
        <v>5504</v>
      </c>
      <c r="E530" s="834" t="s">
        <v>2704</v>
      </c>
      <c r="F530" s="832" t="s">
        <v>2688</v>
      </c>
      <c r="G530" s="832" t="s">
        <v>3145</v>
      </c>
      <c r="H530" s="832" t="s">
        <v>628</v>
      </c>
      <c r="I530" s="832" t="s">
        <v>2286</v>
      </c>
      <c r="J530" s="832" t="s">
        <v>1024</v>
      </c>
      <c r="K530" s="832" t="s">
        <v>2287</v>
      </c>
      <c r="L530" s="835">
        <v>69.16</v>
      </c>
      <c r="M530" s="835">
        <v>138.32</v>
      </c>
      <c r="N530" s="832">
        <v>2</v>
      </c>
      <c r="O530" s="836">
        <v>0.5</v>
      </c>
      <c r="P530" s="835">
        <v>138.32</v>
      </c>
      <c r="Q530" s="837">
        <v>1</v>
      </c>
      <c r="R530" s="832">
        <v>2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4</v>
      </c>
      <c r="B531" s="832" t="s">
        <v>2687</v>
      </c>
      <c r="C531" s="832" t="s">
        <v>2694</v>
      </c>
      <c r="D531" s="833" t="s">
        <v>5504</v>
      </c>
      <c r="E531" s="834" t="s">
        <v>2704</v>
      </c>
      <c r="F531" s="832" t="s">
        <v>2688</v>
      </c>
      <c r="G531" s="832" t="s">
        <v>3224</v>
      </c>
      <c r="H531" s="832" t="s">
        <v>581</v>
      </c>
      <c r="I531" s="832" t="s">
        <v>3225</v>
      </c>
      <c r="J531" s="832" t="s">
        <v>3226</v>
      </c>
      <c r="K531" s="832" t="s">
        <v>3002</v>
      </c>
      <c r="L531" s="835">
        <v>0</v>
      </c>
      <c r="M531" s="835">
        <v>0</v>
      </c>
      <c r="N531" s="832">
        <v>3</v>
      </c>
      <c r="O531" s="836">
        <v>0.5</v>
      </c>
      <c r="P531" s="835">
        <v>0</v>
      </c>
      <c r="Q531" s="837"/>
      <c r="R531" s="832">
        <v>3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4</v>
      </c>
      <c r="B532" s="832" t="s">
        <v>2687</v>
      </c>
      <c r="C532" s="832" t="s">
        <v>2694</v>
      </c>
      <c r="D532" s="833" t="s">
        <v>5504</v>
      </c>
      <c r="E532" s="834" t="s">
        <v>2704</v>
      </c>
      <c r="F532" s="832" t="s">
        <v>2688</v>
      </c>
      <c r="G532" s="832" t="s">
        <v>3227</v>
      </c>
      <c r="H532" s="832" t="s">
        <v>581</v>
      </c>
      <c r="I532" s="832" t="s">
        <v>3228</v>
      </c>
      <c r="J532" s="832" t="s">
        <v>3229</v>
      </c>
      <c r="K532" s="832" t="s">
        <v>3230</v>
      </c>
      <c r="L532" s="835">
        <v>46.75</v>
      </c>
      <c r="M532" s="835">
        <v>140.25</v>
      </c>
      <c r="N532" s="832">
        <v>3</v>
      </c>
      <c r="O532" s="836">
        <v>0.5</v>
      </c>
      <c r="P532" s="835">
        <v>140.25</v>
      </c>
      <c r="Q532" s="837">
        <v>1</v>
      </c>
      <c r="R532" s="832">
        <v>3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4</v>
      </c>
      <c r="B533" s="832" t="s">
        <v>2687</v>
      </c>
      <c r="C533" s="832" t="s">
        <v>2694</v>
      </c>
      <c r="D533" s="833" t="s">
        <v>5504</v>
      </c>
      <c r="E533" s="834" t="s">
        <v>2704</v>
      </c>
      <c r="F533" s="832" t="s">
        <v>2688</v>
      </c>
      <c r="G533" s="832" t="s">
        <v>3231</v>
      </c>
      <c r="H533" s="832" t="s">
        <v>581</v>
      </c>
      <c r="I533" s="832" t="s">
        <v>3232</v>
      </c>
      <c r="J533" s="832" t="s">
        <v>757</v>
      </c>
      <c r="K533" s="832" t="s">
        <v>3233</v>
      </c>
      <c r="L533" s="835">
        <v>159.16999999999999</v>
      </c>
      <c r="M533" s="835">
        <v>636.67999999999995</v>
      </c>
      <c r="N533" s="832">
        <v>4</v>
      </c>
      <c r="O533" s="836">
        <v>2.5</v>
      </c>
      <c r="P533" s="835">
        <v>636.67999999999995</v>
      </c>
      <c r="Q533" s="837">
        <v>1</v>
      </c>
      <c r="R533" s="832">
        <v>4</v>
      </c>
      <c r="S533" s="837">
        <v>1</v>
      </c>
      <c r="T533" s="836">
        <v>2.5</v>
      </c>
      <c r="U533" s="838">
        <v>1</v>
      </c>
    </row>
    <row r="534" spans="1:21" ht="14.4" customHeight="1" x14ac:dyDescent="0.3">
      <c r="A534" s="831">
        <v>4</v>
      </c>
      <c r="B534" s="832" t="s">
        <v>2687</v>
      </c>
      <c r="C534" s="832" t="s">
        <v>2694</v>
      </c>
      <c r="D534" s="833" t="s">
        <v>5504</v>
      </c>
      <c r="E534" s="834" t="s">
        <v>2704</v>
      </c>
      <c r="F534" s="832" t="s">
        <v>2688</v>
      </c>
      <c r="G534" s="832" t="s">
        <v>3234</v>
      </c>
      <c r="H534" s="832" t="s">
        <v>581</v>
      </c>
      <c r="I534" s="832" t="s">
        <v>3235</v>
      </c>
      <c r="J534" s="832" t="s">
        <v>3236</v>
      </c>
      <c r="K534" s="832" t="s">
        <v>3237</v>
      </c>
      <c r="L534" s="835">
        <v>2348.11</v>
      </c>
      <c r="M534" s="835">
        <v>2348.11</v>
      </c>
      <c r="N534" s="832">
        <v>1</v>
      </c>
      <c r="O534" s="836">
        <v>0.5</v>
      </c>
      <c r="P534" s="835">
        <v>2348.11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4</v>
      </c>
      <c r="B535" s="832" t="s">
        <v>2687</v>
      </c>
      <c r="C535" s="832" t="s">
        <v>2694</v>
      </c>
      <c r="D535" s="833" t="s">
        <v>5504</v>
      </c>
      <c r="E535" s="834" t="s">
        <v>2704</v>
      </c>
      <c r="F535" s="832" t="s">
        <v>2688</v>
      </c>
      <c r="G535" s="832" t="s">
        <v>3238</v>
      </c>
      <c r="H535" s="832" t="s">
        <v>581</v>
      </c>
      <c r="I535" s="832" t="s">
        <v>3239</v>
      </c>
      <c r="J535" s="832" t="s">
        <v>3240</v>
      </c>
      <c r="K535" s="832" t="s">
        <v>3241</v>
      </c>
      <c r="L535" s="835">
        <v>107.27</v>
      </c>
      <c r="M535" s="835">
        <v>214.54</v>
      </c>
      <c r="N535" s="832">
        <v>2</v>
      </c>
      <c r="O535" s="836">
        <v>1</v>
      </c>
      <c r="P535" s="835">
        <v>214.54</v>
      </c>
      <c r="Q535" s="837">
        <v>1</v>
      </c>
      <c r="R535" s="832">
        <v>2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4</v>
      </c>
      <c r="B536" s="832" t="s">
        <v>2687</v>
      </c>
      <c r="C536" s="832" t="s">
        <v>2694</v>
      </c>
      <c r="D536" s="833" t="s">
        <v>5504</v>
      </c>
      <c r="E536" s="834" t="s">
        <v>2704</v>
      </c>
      <c r="F536" s="832" t="s">
        <v>2688</v>
      </c>
      <c r="G536" s="832" t="s">
        <v>3238</v>
      </c>
      <c r="H536" s="832" t="s">
        <v>581</v>
      </c>
      <c r="I536" s="832" t="s">
        <v>3242</v>
      </c>
      <c r="J536" s="832" t="s">
        <v>3240</v>
      </c>
      <c r="K536" s="832" t="s">
        <v>3241</v>
      </c>
      <c r="L536" s="835">
        <v>107.27</v>
      </c>
      <c r="M536" s="835">
        <v>214.54</v>
      </c>
      <c r="N536" s="832">
        <v>2</v>
      </c>
      <c r="O536" s="836">
        <v>0.5</v>
      </c>
      <c r="P536" s="835">
        <v>214.54</v>
      </c>
      <c r="Q536" s="837">
        <v>1</v>
      </c>
      <c r="R536" s="832">
        <v>2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4</v>
      </c>
      <c r="B537" s="832" t="s">
        <v>2687</v>
      </c>
      <c r="C537" s="832" t="s">
        <v>2694</v>
      </c>
      <c r="D537" s="833" t="s">
        <v>5504</v>
      </c>
      <c r="E537" s="834" t="s">
        <v>2704</v>
      </c>
      <c r="F537" s="832" t="s">
        <v>2688</v>
      </c>
      <c r="G537" s="832" t="s">
        <v>3243</v>
      </c>
      <c r="H537" s="832" t="s">
        <v>581</v>
      </c>
      <c r="I537" s="832" t="s">
        <v>3244</v>
      </c>
      <c r="J537" s="832" t="s">
        <v>1127</v>
      </c>
      <c r="K537" s="832" t="s">
        <v>2826</v>
      </c>
      <c r="L537" s="835">
        <v>98.75</v>
      </c>
      <c r="M537" s="835">
        <v>197.5</v>
      </c>
      <c r="N537" s="832">
        <v>2</v>
      </c>
      <c r="O537" s="836">
        <v>0.5</v>
      </c>
      <c r="P537" s="835">
        <v>197.5</v>
      </c>
      <c r="Q537" s="837">
        <v>1</v>
      </c>
      <c r="R537" s="832">
        <v>2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4</v>
      </c>
      <c r="B538" s="832" t="s">
        <v>2687</v>
      </c>
      <c r="C538" s="832" t="s">
        <v>2694</v>
      </c>
      <c r="D538" s="833" t="s">
        <v>5504</v>
      </c>
      <c r="E538" s="834" t="s">
        <v>2704</v>
      </c>
      <c r="F538" s="832" t="s">
        <v>2688</v>
      </c>
      <c r="G538" s="832" t="s">
        <v>2830</v>
      </c>
      <c r="H538" s="832" t="s">
        <v>581</v>
      </c>
      <c r="I538" s="832" t="s">
        <v>3022</v>
      </c>
      <c r="J538" s="832" t="s">
        <v>2832</v>
      </c>
      <c r="K538" s="832" t="s">
        <v>3023</v>
      </c>
      <c r="L538" s="835">
        <v>73.989999999999995</v>
      </c>
      <c r="M538" s="835">
        <v>221.96999999999997</v>
      </c>
      <c r="N538" s="832">
        <v>3</v>
      </c>
      <c r="O538" s="836">
        <v>0.5</v>
      </c>
      <c r="P538" s="835">
        <v>221.96999999999997</v>
      </c>
      <c r="Q538" s="837">
        <v>1</v>
      </c>
      <c r="R538" s="832">
        <v>3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4</v>
      </c>
      <c r="B539" s="832" t="s">
        <v>2687</v>
      </c>
      <c r="C539" s="832" t="s">
        <v>2694</v>
      </c>
      <c r="D539" s="833" t="s">
        <v>5504</v>
      </c>
      <c r="E539" s="834" t="s">
        <v>2704</v>
      </c>
      <c r="F539" s="832" t="s">
        <v>2688</v>
      </c>
      <c r="G539" s="832" t="s">
        <v>3245</v>
      </c>
      <c r="H539" s="832" t="s">
        <v>581</v>
      </c>
      <c r="I539" s="832" t="s">
        <v>3246</v>
      </c>
      <c r="J539" s="832" t="s">
        <v>3247</v>
      </c>
      <c r="K539" s="832" t="s">
        <v>3248</v>
      </c>
      <c r="L539" s="835">
        <v>126.59</v>
      </c>
      <c r="M539" s="835">
        <v>126.59</v>
      </c>
      <c r="N539" s="832">
        <v>1</v>
      </c>
      <c r="O539" s="836">
        <v>0.5</v>
      </c>
      <c r="P539" s="835">
        <v>126.59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4</v>
      </c>
      <c r="B540" s="832" t="s">
        <v>2687</v>
      </c>
      <c r="C540" s="832" t="s">
        <v>2694</v>
      </c>
      <c r="D540" s="833" t="s">
        <v>5504</v>
      </c>
      <c r="E540" s="834" t="s">
        <v>2704</v>
      </c>
      <c r="F540" s="832" t="s">
        <v>2688</v>
      </c>
      <c r="G540" s="832" t="s">
        <v>3249</v>
      </c>
      <c r="H540" s="832" t="s">
        <v>581</v>
      </c>
      <c r="I540" s="832" t="s">
        <v>3250</v>
      </c>
      <c r="J540" s="832" t="s">
        <v>1236</v>
      </c>
      <c r="K540" s="832" t="s">
        <v>3251</v>
      </c>
      <c r="L540" s="835">
        <v>94.84</v>
      </c>
      <c r="M540" s="835">
        <v>94.84</v>
      </c>
      <c r="N540" s="832">
        <v>1</v>
      </c>
      <c r="O540" s="836">
        <v>1</v>
      </c>
      <c r="P540" s="835">
        <v>94.84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4</v>
      </c>
      <c r="B541" s="832" t="s">
        <v>2687</v>
      </c>
      <c r="C541" s="832" t="s">
        <v>2694</v>
      </c>
      <c r="D541" s="833" t="s">
        <v>5504</v>
      </c>
      <c r="E541" s="834" t="s">
        <v>2704</v>
      </c>
      <c r="F541" s="832" t="s">
        <v>2688</v>
      </c>
      <c r="G541" s="832" t="s">
        <v>3252</v>
      </c>
      <c r="H541" s="832" t="s">
        <v>581</v>
      </c>
      <c r="I541" s="832" t="s">
        <v>3253</v>
      </c>
      <c r="J541" s="832" t="s">
        <v>3254</v>
      </c>
      <c r="K541" s="832" t="s">
        <v>3255</v>
      </c>
      <c r="L541" s="835">
        <v>0</v>
      </c>
      <c r="M541" s="835">
        <v>0</v>
      </c>
      <c r="N541" s="832">
        <v>2</v>
      </c>
      <c r="O541" s="836">
        <v>1</v>
      </c>
      <c r="P541" s="835">
        <v>0</v>
      </c>
      <c r="Q541" s="837"/>
      <c r="R541" s="832">
        <v>2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4</v>
      </c>
      <c r="B542" s="832" t="s">
        <v>2687</v>
      </c>
      <c r="C542" s="832" t="s">
        <v>2694</v>
      </c>
      <c r="D542" s="833" t="s">
        <v>5504</v>
      </c>
      <c r="E542" s="834" t="s">
        <v>2704</v>
      </c>
      <c r="F542" s="832" t="s">
        <v>2688</v>
      </c>
      <c r="G542" s="832" t="s">
        <v>2874</v>
      </c>
      <c r="H542" s="832" t="s">
        <v>628</v>
      </c>
      <c r="I542" s="832" t="s">
        <v>2423</v>
      </c>
      <c r="J542" s="832" t="s">
        <v>1193</v>
      </c>
      <c r="K542" s="832" t="s">
        <v>1529</v>
      </c>
      <c r="L542" s="835">
        <v>48.42</v>
      </c>
      <c r="M542" s="835">
        <v>193.68</v>
      </c>
      <c r="N542" s="832">
        <v>4</v>
      </c>
      <c r="O542" s="836">
        <v>2</v>
      </c>
      <c r="P542" s="835">
        <v>193.68</v>
      </c>
      <c r="Q542" s="837">
        <v>1</v>
      </c>
      <c r="R542" s="832">
        <v>4</v>
      </c>
      <c r="S542" s="837">
        <v>1</v>
      </c>
      <c r="T542" s="836">
        <v>2</v>
      </c>
      <c r="U542" s="838">
        <v>1</v>
      </c>
    </row>
    <row r="543" spans="1:21" ht="14.4" customHeight="1" x14ac:dyDescent="0.3">
      <c r="A543" s="831">
        <v>4</v>
      </c>
      <c r="B543" s="832" t="s">
        <v>2687</v>
      </c>
      <c r="C543" s="832" t="s">
        <v>2694</v>
      </c>
      <c r="D543" s="833" t="s">
        <v>5504</v>
      </c>
      <c r="E543" s="834" t="s">
        <v>2704</v>
      </c>
      <c r="F543" s="832" t="s">
        <v>2688</v>
      </c>
      <c r="G543" s="832" t="s">
        <v>3256</v>
      </c>
      <c r="H543" s="832" t="s">
        <v>581</v>
      </c>
      <c r="I543" s="832" t="s">
        <v>3257</v>
      </c>
      <c r="J543" s="832" t="s">
        <v>1496</v>
      </c>
      <c r="K543" s="832" t="s">
        <v>3258</v>
      </c>
      <c r="L543" s="835">
        <v>168.9</v>
      </c>
      <c r="M543" s="835">
        <v>168.9</v>
      </c>
      <c r="N543" s="832">
        <v>1</v>
      </c>
      <c r="O543" s="836">
        <v>1</v>
      </c>
      <c r="P543" s="835">
        <v>168.9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4</v>
      </c>
      <c r="B544" s="832" t="s">
        <v>2687</v>
      </c>
      <c r="C544" s="832" t="s">
        <v>2694</v>
      </c>
      <c r="D544" s="833" t="s">
        <v>5504</v>
      </c>
      <c r="E544" s="834" t="s">
        <v>2704</v>
      </c>
      <c r="F544" s="832" t="s">
        <v>2688</v>
      </c>
      <c r="G544" s="832" t="s">
        <v>3259</v>
      </c>
      <c r="H544" s="832" t="s">
        <v>581</v>
      </c>
      <c r="I544" s="832" t="s">
        <v>3260</v>
      </c>
      <c r="J544" s="832" t="s">
        <v>3261</v>
      </c>
      <c r="K544" s="832" t="s">
        <v>3262</v>
      </c>
      <c r="L544" s="835">
        <v>78.33</v>
      </c>
      <c r="M544" s="835">
        <v>78.33</v>
      </c>
      <c r="N544" s="832">
        <v>1</v>
      </c>
      <c r="O544" s="836">
        <v>1</v>
      </c>
      <c r="P544" s="835">
        <v>78.33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4</v>
      </c>
      <c r="B545" s="832" t="s">
        <v>2687</v>
      </c>
      <c r="C545" s="832" t="s">
        <v>2694</v>
      </c>
      <c r="D545" s="833" t="s">
        <v>5504</v>
      </c>
      <c r="E545" s="834" t="s">
        <v>2704</v>
      </c>
      <c r="F545" s="832" t="s">
        <v>2688</v>
      </c>
      <c r="G545" s="832" t="s">
        <v>2777</v>
      </c>
      <c r="H545" s="832" t="s">
        <v>581</v>
      </c>
      <c r="I545" s="832" t="s">
        <v>2894</v>
      </c>
      <c r="J545" s="832" t="s">
        <v>810</v>
      </c>
      <c r="K545" s="832" t="s">
        <v>2848</v>
      </c>
      <c r="L545" s="835">
        <v>301.2</v>
      </c>
      <c r="M545" s="835">
        <v>903.59999999999991</v>
      </c>
      <c r="N545" s="832">
        <v>3</v>
      </c>
      <c r="O545" s="836">
        <v>1.5</v>
      </c>
      <c r="P545" s="835">
        <v>903.59999999999991</v>
      </c>
      <c r="Q545" s="837">
        <v>1</v>
      </c>
      <c r="R545" s="832">
        <v>3</v>
      </c>
      <c r="S545" s="837">
        <v>1</v>
      </c>
      <c r="T545" s="836">
        <v>1.5</v>
      </c>
      <c r="U545" s="838">
        <v>1</v>
      </c>
    </row>
    <row r="546" spans="1:21" ht="14.4" customHeight="1" x14ac:dyDescent="0.3">
      <c r="A546" s="831">
        <v>4</v>
      </c>
      <c r="B546" s="832" t="s">
        <v>2687</v>
      </c>
      <c r="C546" s="832" t="s">
        <v>2694</v>
      </c>
      <c r="D546" s="833" t="s">
        <v>5504</v>
      </c>
      <c r="E546" s="834" t="s">
        <v>2704</v>
      </c>
      <c r="F546" s="832" t="s">
        <v>2688</v>
      </c>
      <c r="G546" s="832" t="s">
        <v>2777</v>
      </c>
      <c r="H546" s="832" t="s">
        <v>581</v>
      </c>
      <c r="I546" s="832" t="s">
        <v>2847</v>
      </c>
      <c r="J546" s="832" t="s">
        <v>810</v>
      </c>
      <c r="K546" s="832" t="s">
        <v>2848</v>
      </c>
      <c r="L546" s="835">
        <v>103.67</v>
      </c>
      <c r="M546" s="835">
        <v>207.34</v>
      </c>
      <c r="N546" s="832">
        <v>2</v>
      </c>
      <c r="O546" s="836">
        <v>1</v>
      </c>
      <c r="P546" s="835">
        <v>207.34</v>
      </c>
      <c r="Q546" s="837">
        <v>1</v>
      </c>
      <c r="R546" s="832">
        <v>2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4</v>
      </c>
      <c r="B547" s="832" t="s">
        <v>2687</v>
      </c>
      <c r="C547" s="832" t="s">
        <v>2694</v>
      </c>
      <c r="D547" s="833" t="s">
        <v>5504</v>
      </c>
      <c r="E547" s="834" t="s">
        <v>2704</v>
      </c>
      <c r="F547" s="832" t="s">
        <v>2688</v>
      </c>
      <c r="G547" s="832" t="s">
        <v>3263</v>
      </c>
      <c r="H547" s="832" t="s">
        <v>581</v>
      </c>
      <c r="I547" s="832" t="s">
        <v>3264</v>
      </c>
      <c r="J547" s="832" t="s">
        <v>3265</v>
      </c>
      <c r="K547" s="832" t="s">
        <v>3266</v>
      </c>
      <c r="L547" s="835">
        <v>256.67</v>
      </c>
      <c r="M547" s="835">
        <v>256.67</v>
      </c>
      <c r="N547" s="832">
        <v>1</v>
      </c>
      <c r="O547" s="836">
        <v>1</v>
      </c>
      <c r="P547" s="835">
        <v>256.67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4</v>
      </c>
      <c r="B548" s="832" t="s">
        <v>2687</v>
      </c>
      <c r="C548" s="832" t="s">
        <v>2694</v>
      </c>
      <c r="D548" s="833" t="s">
        <v>5504</v>
      </c>
      <c r="E548" s="834" t="s">
        <v>2704</v>
      </c>
      <c r="F548" s="832" t="s">
        <v>2688</v>
      </c>
      <c r="G548" s="832" t="s">
        <v>3267</v>
      </c>
      <c r="H548" s="832" t="s">
        <v>581</v>
      </c>
      <c r="I548" s="832" t="s">
        <v>3268</v>
      </c>
      <c r="J548" s="832" t="s">
        <v>3269</v>
      </c>
      <c r="K548" s="832" t="s">
        <v>2796</v>
      </c>
      <c r="L548" s="835">
        <v>115.27</v>
      </c>
      <c r="M548" s="835">
        <v>345.81</v>
      </c>
      <c r="N548" s="832">
        <v>3</v>
      </c>
      <c r="O548" s="836">
        <v>0.5</v>
      </c>
      <c r="P548" s="835">
        <v>345.81</v>
      </c>
      <c r="Q548" s="837">
        <v>1</v>
      </c>
      <c r="R548" s="832">
        <v>3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4</v>
      </c>
      <c r="B549" s="832" t="s">
        <v>2687</v>
      </c>
      <c r="C549" s="832" t="s">
        <v>2694</v>
      </c>
      <c r="D549" s="833" t="s">
        <v>5504</v>
      </c>
      <c r="E549" s="834" t="s">
        <v>2704</v>
      </c>
      <c r="F549" s="832" t="s">
        <v>2688</v>
      </c>
      <c r="G549" s="832" t="s">
        <v>3267</v>
      </c>
      <c r="H549" s="832" t="s">
        <v>581</v>
      </c>
      <c r="I549" s="832" t="s">
        <v>3268</v>
      </c>
      <c r="J549" s="832" t="s">
        <v>3269</v>
      </c>
      <c r="K549" s="832" t="s">
        <v>2796</v>
      </c>
      <c r="L549" s="835">
        <v>64.5</v>
      </c>
      <c r="M549" s="835">
        <v>258</v>
      </c>
      <c r="N549" s="832">
        <v>4</v>
      </c>
      <c r="O549" s="836">
        <v>1</v>
      </c>
      <c r="P549" s="835">
        <v>258</v>
      </c>
      <c r="Q549" s="837">
        <v>1</v>
      </c>
      <c r="R549" s="832">
        <v>4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4</v>
      </c>
      <c r="B550" s="832" t="s">
        <v>2687</v>
      </c>
      <c r="C550" s="832" t="s">
        <v>2694</v>
      </c>
      <c r="D550" s="833" t="s">
        <v>5504</v>
      </c>
      <c r="E550" s="834" t="s">
        <v>2704</v>
      </c>
      <c r="F550" s="832" t="s">
        <v>2688</v>
      </c>
      <c r="G550" s="832" t="s">
        <v>3270</v>
      </c>
      <c r="H550" s="832" t="s">
        <v>581</v>
      </c>
      <c r="I550" s="832" t="s">
        <v>3271</v>
      </c>
      <c r="J550" s="832" t="s">
        <v>3272</v>
      </c>
      <c r="K550" s="832" t="s">
        <v>3273</v>
      </c>
      <c r="L550" s="835">
        <v>0</v>
      </c>
      <c r="M550" s="835">
        <v>0</v>
      </c>
      <c r="N550" s="832">
        <v>4</v>
      </c>
      <c r="O550" s="836">
        <v>2</v>
      </c>
      <c r="P550" s="835">
        <v>0</v>
      </c>
      <c r="Q550" s="837"/>
      <c r="R550" s="832">
        <v>2</v>
      </c>
      <c r="S550" s="837">
        <v>0.5</v>
      </c>
      <c r="T550" s="836">
        <v>1</v>
      </c>
      <c r="U550" s="838">
        <v>0.5</v>
      </c>
    </row>
    <row r="551" spans="1:21" ht="14.4" customHeight="1" x14ac:dyDescent="0.3">
      <c r="A551" s="831">
        <v>4</v>
      </c>
      <c r="B551" s="832" t="s">
        <v>2687</v>
      </c>
      <c r="C551" s="832" t="s">
        <v>2694</v>
      </c>
      <c r="D551" s="833" t="s">
        <v>5504</v>
      </c>
      <c r="E551" s="834" t="s">
        <v>2704</v>
      </c>
      <c r="F551" s="832" t="s">
        <v>2688</v>
      </c>
      <c r="G551" s="832" t="s">
        <v>3274</v>
      </c>
      <c r="H551" s="832" t="s">
        <v>581</v>
      </c>
      <c r="I551" s="832" t="s">
        <v>3275</v>
      </c>
      <c r="J551" s="832" t="s">
        <v>2378</v>
      </c>
      <c r="K551" s="832" t="s">
        <v>3276</v>
      </c>
      <c r="L551" s="835">
        <v>543.36</v>
      </c>
      <c r="M551" s="835">
        <v>1086.72</v>
      </c>
      <c r="N551" s="832">
        <v>2</v>
      </c>
      <c r="O551" s="836">
        <v>0.5</v>
      </c>
      <c r="P551" s="835">
        <v>1086.72</v>
      </c>
      <c r="Q551" s="837">
        <v>1</v>
      </c>
      <c r="R551" s="832">
        <v>2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4</v>
      </c>
      <c r="B552" s="832" t="s">
        <v>2687</v>
      </c>
      <c r="C552" s="832" t="s">
        <v>2694</v>
      </c>
      <c r="D552" s="833" t="s">
        <v>5504</v>
      </c>
      <c r="E552" s="834" t="s">
        <v>2704</v>
      </c>
      <c r="F552" s="832" t="s">
        <v>2688</v>
      </c>
      <c r="G552" s="832" t="s">
        <v>3274</v>
      </c>
      <c r="H552" s="832" t="s">
        <v>581</v>
      </c>
      <c r="I552" s="832" t="s">
        <v>3275</v>
      </c>
      <c r="J552" s="832" t="s">
        <v>2378</v>
      </c>
      <c r="K552" s="832" t="s">
        <v>3276</v>
      </c>
      <c r="L552" s="835">
        <v>430.05</v>
      </c>
      <c r="M552" s="835">
        <v>1290.1500000000001</v>
      </c>
      <c r="N552" s="832">
        <v>3</v>
      </c>
      <c r="O552" s="836">
        <v>1</v>
      </c>
      <c r="P552" s="835">
        <v>1290.1500000000001</v>
      </c>
      <c r="Q552" s="837">
        <v>1</v>
      </c>
      <c r="R552" s="832">
        <v>3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4</v>
      </c>
      <c r="B553" s="832" t="s">
        <v>2687</v>
      </c>
      <c r="C553" s="832" t="s">
        <v>2694</v>
      </c>
      <c r="D553" s="833" t="s">
        <v>5504</v>
      </c>
      <c r="E553" s="834" t="s">
        <v>2704</v>
      </c>
      <c r="F553" s="832" t="s">
        <v>2688</v>
      </c>
      <c r="G553" s="832" t="s">
        <v>3045</v>
      </c>
      <c r="H553" s="832" t="s">
        <v>581</v>
      </c>
      <c r="I553" s="832" t="s">
        <v>3046</v>
      </c>
      <c r="J553" s="832" t="s">
        <v>754</v>
      </c>
      <c r="K553" s="832" t="s">
        <v>3047</v>
      </c>
      <c r="L553" s="835">
        <v>0</v>
      </c>
      <c r="M553" s="835">
        <v>0</v>
      </c>
      <c r="N553" s="832">
        <v>2</v>
      </c>
      <c r="O553" s="836">
        <v>1.5</v>
      </c>
      <c r="P553" s="835">
        <v>0</v>
      </c>
      <c r="Q553" s="837"/>
      <c r="R553" s="832">
        <v>1</v>
      </c>
      <c r="S553" s="837">
        <v>0.5</v>
      </c>
      <c r="T553" s="836">
        <v>0.5</v>
      </c>
      <c r="U553" s="838">
        <v>0.33333333333333331</v>
      </c>
    </row>
    <row r="554" spans="1:21" ht="14.4" customHeight="1" x14ac:dyDescent="0.3">
      <c r="A554" s="831">
        <v>4</v>
      </c>
      <c r="B554" s="832" t="s">
        <v>2687</v>
      </c>
      <c r="C554" s="832" t="s">
        <v>2694</v>
      </c>
      <c r="D554" s="833" t="s">
        <v>5504</v>
      </c>
      <c r="E554" s="834" t="s">
        <v>2704</v>
      </c>
      <c r="F554" s="832" t="s">
        <v>2688</v>
      </c>
      <c r="G554" s="832" t="s">
        <v>3277</v>
      </c>
      <c r="H554" s="832" t="s">
        <v>581</v>
      </c>
      <c r="I554" s="832" t="s">
        <v>3278</v>
      </c>
      <c r="J554" s="832" t="s">
        <v>3279</v>
      </c>
      <c r="K554" s="832" t="s">
        <v>3280</v>
      </c>
      <c r="L554" s="835">
        <v>0</v>
      </c>
      <c r="M554" s="835">
        <v>0</v>
      </c>
      <c r="N554" s="832">
        <v>2</v>
      </c>
      <c r="O554" s="836">
        <v>1</v>
      </c>
      <c r="P554" s="835"/>
      <c r="Q554" s="837"/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4</v>
      </c>
      <c r="B555" s="832" t="s">
        <v>2687</v>
      </c>
      <c r="C555" s="832" t="s">
        <v>2694</v>
      </c>
      <c r="D555" s="833" t="s">
        <v>5504</v>
      </c>
      <c r="E555" s="834" t="s">
        <v>2704</v>
      </c>
      <c r="F555" s="832" t="s">
        <v>2688</v>
      </c>
      <c r="G555" s="832" t="s">
        <v>3277</v>
      </c>
      <c r="H555" s="832" t="s">
        <v>581</v>
      </c>
      <c r="I555" s="832" t="s">
        <v>3281</v>
      </c>
      <c r="J555" s="832" t="s">
        <v>3279</v>
      </c>
      <c r="K555" s="832" t="s">
        <v>3282</v>
      </c>
      <c r="L555" s="835">
        <v>0</v>
      </c>
      <c r="M555" s="835">
        <v>0</v>
      </c>
      <c r="N555" s="832">
        <v>3</v>
      </c>
      <c r="O555" s="836">
        <v>2</v>
      </c>
      <c r="P555" s="835">
        <v>0</v>
      </c>
      <c r="Q555" s="837"/>
      <c r="R555" s="832">
        <v>2</v>
      </c>
      <c r="S555" s="837">
        <v>0.66666666666666663</v>
      </c>
      <c r="T555" s="836">
        <v>1.5</v>
      </c>
      <c r="U555" s="838">
        <v>0.75</v>
      </c>
    </row>
    <row r="556" spans="1:21" ht="14.4" customHeight="1" x14ac:dyDescent="0.3">
      <c r="A556" s="831">
        <v>4</v>
      </c>
      <c r="B556" s="832" t="s">
        <v>2687</v>
      </c>
      <c r="C556" s="832" t="s">
        <v>2694</v>
      </c>
      <c r="D556" s="833" t="s">
        <v>5504</v>
      </c>
      <c r="E556" s="834" t="s">
        <v>2704</v>
      </c>
      <c r="F556" s="832" t="s">
        <v>2688</v>
      </c>
      <c r="G556" s="832" t="s">
        <v>3283</v>
      </c>
      <c r="H556" s="832" t="s">
        <v>581</v>
      </c>
      <c r="I556" s="832" t="s">
        <v>3284</v>
      </c>
      <c r="J556" s="832" t="s">
        <v>2528</v>
      </c>
      <c r="K556" s="832" t="s">
        <v>3285</v>
      </c>
      <c r="L556" s="835">
        <v>258.41000000000003</v>
      </c>
      <c r="M556" s="835">
        <v>516.82000000000005</v>
      </c>
      <c r="N556" s="832">
        <v>2</v>
      </c>
      <c r="O556" s="836">
        <v>0.5</v>
      </c>
      <c r="P556" s="835">
        <v>516.82000000000005</v>
      </c>
      <c r="Q556" s="837">
        <v>1</v>
      </c>
      <c r="R556" s="832">
        <v>2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4</v>
      </c>
      <c r="B557" s="832" t="s">
        <v>2687</v>
      </c>
      <c r="C557" s="832" t="s">
        <v>2694</v>
      </c>
      <c r="D557" s="833" t="s">
        <v>5504</v>
      </c>
      <c r="E557" s="834" t="s">
        <v>2704</v>
      </c>
      <c r="F557" s="832" t="s">
        <v>2688</v>
      </c>
      <c r="G557" s="832" t="s">
        <v>2993</v>
      </c>
      <c r="H557" s="832" t="s">
        <v>581</v>
      </c>
      <c r="I557" s="832" t="s">
        <v>3286</v>
      </c>
      <c r="J557" s="832" t="s">
        <v>1230</v>
      </c>
      <c r="K557" s="832" t="s">
        <v>3287</v>
      </c>
      <c r="L557" s="835">
        <v>43.94</v>
      </c>
      <c r="M557" s="835">
        <v>351.52</v>
      </c>
      <c r="N557" s="832">
        <v>8</v>
      </c>
      <c r="O557" s="836">
        <v>3</v>
      </c>
      <c r="P557" s="835">
        <v>351.52</v>
      </c>
      <c r="Q557" s="837">
        <v>1</v>
      </c>
      <c r="R557" s="832">
        <v>8</v>
      </c>
      <c r="S557" s="837">
        <v>1</v>
      </c>
      <c r="T557" s="836">
        <v>3</v>
      </c>
      <c r="U557" s="838">
        <v>1</v>
      </c>
    </row>
    <row r="558" spans="1:21" ht="14.4" customHeight="1" x14ac:dyDescent="0.3">
      <c r="A558" s="831">
        <v>4</v>
      </c>
      <c r="B558" s="832" t="s">
        <v>2687</v>
      </c>
      <c r="C558" s="832" t="s">
        <v>2694</v>
      </c>
      <c r="D558" s="833" t="s">
        <v>5504</v>
      </c>
      <c r="E558" s="834" t="s">
        <v>2704</v>
      </c>
      <c r="F558" s="832" t="s">
        <v>2690</v>
      </c>
      <c r="G558" s="832" t="s">
        <v>3288</v>
      </c>
      <c r="H558" s="832" t="s">
        <v>581</v>
      </c>
      <c r="I558" s="832" t="s">
        <v>3289</v>
      </c>
      <c r="J558" s="832" t="s">
        <v>3290</v>
      </c>
      <c r="K558" s="832" t="s">
        <v>3291</v>
      </c>
      <c r="L558" s="835">
        <v>410</v>
      </c>
      <c r="M558" s="835">
        <v>410</v>
      </c>
      <c r="N558" s="832">
        <v>1</v>
      </c>
      <c r="O558" s="836">
        <v>1</v>
      </c>
      <c r="P558" s="835">
        <v>410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4</v>
      </c>
      <c r="B559" s="832" t="s">
        <v>2687</v>
      </c>
      <c r="C559" s="832" t="s">
        <v>2694</v>
      </c>
      <c r="D559" s="833" t="s">
        <v>5504</v>
      </c>
      <c r="E559" s="834" t="s">
        <v>2706</v>
      </c>
      <c r="F559" s="832" t="s">
        <v>2688</v>
      </c>
      <c r="G559" s="832" t="s">
        <v>2760</v>
      </c>
      <c r="H559" s="832" t="s">
        <v>628</v>
      </c>
      <c r="I559" s="832" t="s">
        <v>2164</v>
      </c>
      <c r="J559" s="832" t="s">
        <v>1083</v>
      </c>
      <c r="K559" s="832" t="s">
        <v>2165</v>
      </c>
      <c r="L559" s="835">
        <v>225.06</v>
      </c>
      <c r="M559" s="835">
        <v>225.06</v>
      </c>
      <c r="N559" s="832">
        <v>1</v>
      </c>
      <c r="O559" s="836">
        <v>1</v>
      </c>
      <c r="P559" s="835">
        <v>225.06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4</v>
      </c>
      <c r="B560" s="832" t="s">
        <v>2687</v>
      </c>
      <c r="C560" s="832" t="s">
        <v>2694</v>
      </c>
      <c r="D560" s="833" t="s">
        <v>5504</v>
      </c>
      <c r="E560" s="834" t="s">
        <v>2706</v>
      </c>
      <c r="F560" s="832" t="s">
        <v>2688</v>
      </c>
      <c r="G560" s="832" t="s">
        <v>3221</v>
      </c>
      <c r="H560" s="832" t="s">
        <v>628</v>
      </c>
      <c r="I560" s="832" t="s">
        <v>3222</v>
      </c>
      <c r="J560" s="832" t="s">
        <v>2196</v>
      </c>
      <c r="K560" s="832" t="s">
        <v>3223</v>
      </c>
      <c r="L560" s="835">
        <v>70.540000000000006</v>
      </c>
      <c r="M560" s="835">
        <v>70.540000000000006</v>
      </c>
      <c r="N560" s="832">
        <v>1</v>
      </c>
      <c r="O560" s="836">
        <v>1</v>
      </c>
      <c r="P560" s="835">
        <v>70.540000000000006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4</v>
      </c>
      <c r="B561" s="832" t="s">
        <v>2687</v>
      </c>
      <c r="C561" s="832" t="s">
        <v>2694</v>
      </c>
      <c r="D561" s="833" t="s">
        <v>5504</v>
      </c>
      <c r="E561" s="834" t="s">
        <v>2706</v>
      </c>
      <c r="F561" s="832" t="s">
        <v>2688</v>
      </c>
      <c r="G561" s="832" t="s">
        <v>3292</v>
      </c>
      <c r="H561" s="832" t="s">
        <v>581</v>
      </c>
      <c r="I561" s="832" t="s">
        <v>3293</v>
      </c>
      <c r="J561" s="832" t="s">
        <v>3294</v>
      </c>
      <c r="K561" s="832" t="s">
        <v>3295</v>
      </c>
      <c r="L561" s="835">
        <v>115.26</v>
      </c>
      <c r="M561" s="835">
        <v>115.26</v>
      </c>
      <c r="N561" s="832">
        <v>1</v>
      </c>
      <c r="O561" s="836">
        <v>1</v>
      </c>
      <c r="P561" s="835">
        <v>115.26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4</v>
      </c>
      <c r="B562" s="832" t="s">
        <v>2687</v>
      </c>
      <c r="C562" s="832" t="s">
        <v>2694</v>
      </c>
      <c r="D562" s="833" t="s">
        <v>5504</v>
      </c>
      <c r="E562" s="834" t="s">
        <v>2706</v>
      </c>
      <c r="F562" s="832" t="s">
        <v>2688</v>
      </c>
      <c r="G562" s="832" t="s">
        <v>2852</v>
      </c>
      <c r="H562" s="832" t="s">
        <v>581</v>
      </c>
      <c r="I562" s="832" t="s">
        <v>3064</v>
      </c>
      <c r="J562" s="832" t="s">
        <v>879</v>
      </c>
      <c r="K562" s="832" t="s">
        <v>2854</v>
      </c>
      <c r="L562" s="835">
        <v>0</v>
      </c>
      <c r="M562" s="835">
        <v>0</v>
      </c>
      <c r="N562" s="832">
        <v>1</v>
      </c>
      <c r="O562" s="836">
        <v>1</v>
      </c>
      <c r="P562" s="835">
        <v>0</v>
      </c>
      <c r="Q562" s="837"/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4</v>
      </c>
      <c r="B563" s="832" t="s">
        <v>2687</v>
      </c>
      <c r="C563" s="832" t="s">
        <v>2694</v>
      </c>
      <c r="D563" s="833" t="s">
        <v>5504</v>
      </c>
      <c r="E563" s="834" t="s">
        <v>2706</v>
      </c>
      <c r="F563" s="832" t="s">
        <v>2688</v>
      </c>
      <c r="G563" s="832" t="s">
        <v>3296</v>
      </c>
      <c r="H563" s="832" t="s">
        <v>581</v>
      </c>
      <c r="I563" s="832" t="s">
        <v>3297</v>
      </c>
      <c r="J563" s="832" t="s">
        <v>3298</v>
      </c>
      <c r="K563" s="832" t="s">
        <v>3299</v>
      </c>
      <c r="L563" s="835">
        <v>58.86</v>
      </c>
      <c r="M563" s="835">
        <v>58.86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4</v>
      </c>
      <c r="B564" s="832" t="s">
        <v>2687</v>
      </c>
      <c r="C564" s="832" t="s">
        <v>2694</v>
      </c>
      <c r="D564" s="833" t="s">
        <v>5504</v>
      </c>
      <c r="E564" s="834" t="s">
        <v>2706</v>
      </c>
      <c r="F564" s="832" t="s">
        <v>2688</v>
      </c>
      <c r="G564" s="832" t="s">
        <v>2907</v>
      </c>
      <c r="H564" s="832" t="s">
        <v>581</v>
      </c>
      <c r="I564" s="832" t="s">
        <v>2952</v>
      </c>
      <c r="J564" s="832" t="s">
        <v>2953</v>
      </c>
      <c r="K564" s="832" t="s">
        <v>1482</v>
      </c>
      <c r="L564" s="835">
        <v>78.33</v>
      </c>
      <c r="M564" s="835">
        <v>156.66</v>
      </c>
      <c r="N564" s="832">
        <v>2</v>
      </c>
      <c r="O564" s="836">
        <v>1</v>
      </c>
      <c r="P564" s="835">
        <v>156.66</v>
      </c>
      <c r="Q564" s="837">
        <v>1</v>
      </c>
      <c r="R564" s="832">
        <v>2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4</v>
      </c>
      <c r="B565" s="832" t="s">
        <v>2687</v>
      </c>
      <c r="C565" s="832" t="s">
        <v>2694</v>
      </c>
      <c r="D565" s="833" t="s">
        <v>5504</v>
      </c>
      <c r="E565" s="834" t="s">
        <v>2706</v>
      </c>
      <c r="F565" s="832" t="s">
        <v>2688</v>
      </c>
      <c r="G565" s="832" t="s">
        <v>3162</v>
      </c>
      <c r="H565" s="832" t="s">
        <v>581</v>
      </c>
      <c r="I565" s="832" t="s">
        <v>3300</v>
      </c>
      <c r="J565" s="832" t="s">
        <v>3301</v>
      </c>
      <c r="K565" s="832" t="s">
        <v>3302</v>
      </c>
      <c r="L565" s="835">
        <v>207.45</v>
      </c>
      <c r="M565" s="835">
        <v>207.45</v>
      </c>
      <c r="N565" s="832">
        <v>1</v>
      </c>
      <c r="O565" s="836">
        <v>0.5</v>
      </c>
      <c r="P565" s="835">
        <v>207.45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4</v>
      </c>
      <c r="B566" s="832" t="s">
        <v>2687</v>
      </c>
      <c r="C566" s="832" t="s">
        <v>2694</v>
      </c>
      <c r="D566" s="833" t="s">
        <v>5504</v>
      </c>
      <c r="E566" s="834" t="s">
        <v>2706</v>
      </c>
      <c r="F566" s="832" t="s">
        <v>2688</v>
      </c>
      <c r="G566" s="832" t="s">
        <v>3303</v>
      </c>
      <c r="H566" s="832" t="s">
        <v>581</v>
      </c>
      <c r="I566" s="832" t="s">
        <v>3304</v>
      </c>
      <c r="J566" s="832" t="s">
        <v>1516</v>
      </c>
      <c r="K566" s="832" t="s">
        <v>3305</v>
      </c>
      <c r="L566" s="835">
        <v>1515.62</v>
      </c>
      <c r="M566" s="835">
        <v>1515.62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4</v>
      </c>
      <c r="B567" s="832" t="s">
        <v>2687</v>
      </c>
      <c r="C567" s="832" t="s">
        <v>2694</v>
      </c>
      <c r="D567" s="833" t="s">
        <v>5504</v>
      </c>
      <c r="E567" s="834" t="s">
        <v>2706</v>
      </c>
      <c r="F567" s="832" t="s">
        <v>2688</v>
      </c>
      <c r="G567" s="832" t="s">
        <v>3306</v>
      </c>
      <c r="H567" s="832" t="s">
        <v>581</v>
      </c>
      <c r="I567" s="832" t="s">
        <v>3307</v>
      </c>
      <c r="J567" s="832" t="s">
        <v>1116</v>
      </c>
      <c r="K567" s="832" t="s">
        <v>3308</v>
      </c>
      <c r="L567" s="835">
        <v>48.09</v>
      </c>
      <c r="M567" s="835">
        <v>48.09</v>
      </c>
      <c r="N567" s="832">
        <v>1</v>
      </c>
      <c r="O567" s="836">
        <v>1</v>
      </c>
      <c r="P567" s="835">
        <v>48.09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4</v>
      </c>
      <c r="B568" s="832" t="s">
        <v>2687</v>
      </c>
      <c r="C568" s="832" t="s">
        <v>2694</v>
      </c>
      <c r="D568" s="833" t="s">
        <v>5504</v>
      </c>
      <c r="E568" s="834" t="s">
        <v>2706</v>
      </c>
      <c r="F568" s="832" t="s">
        <v>2688</v>
      </c>
      <c r="G568" s="832" t="s">
        <v>3309</v>
      </c>
      <c r="H568" s="832" t="s">
        <v>581</v>
      </c>
      <c r="I568" s="832" t="s">
        <v>3310</v>
      </c>
      <c r="J568" s="832" t="s">
        <v>3311</v>
      </c>
      <c r="K568" s="832" t="s">
        <v>2917</v>
      </c>
      <c r="L568" s="835">
        <v>0</v>
      </c>
      <c r="M568" s="835">
        <v>0</v>
      </c>
      <c r="N568" s="832">
        <v>1</v>
      </c>
      <c r="O568" s="836">
        <v>1</v>
      </c>
      <c r="P568" s="835">
        <v>0</v>
      </c>
      <c r="Q568" s="837"/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4</v>
      </c>
      <c r="B569" s="832" t="s">
        <v>2687</v>
      </c>
      <c r="C569" s="832" t="s">
        <v>2694</v>
      </c>
      <c r="D569" s="833" t="s">
        <v>5504</v>
      </c>
      <c r="E569" s="834" t="s">
        <v>2706</v>
      </c>
      <c r="F569" s="832" t="s">
        <v>2688</v>
      </c>
      <c r="G569" s="832" t="s">
        <v>2834</v>
      </c>
      <c r="H569" s="832" t="s">
        <v>581</v>
      </c>
      <c r="I569" s="832" t="s">
        <v>2835</v>
      </c>
      <c r="J569" s="832" t="s">
        <v>999</v>
      </c>
      <c r="K569" s="832" t="s">
        <v>2836</v>
      </c>
      <c r="L569" s="835">
        <v>760.22</v>
      </c>
      <c r="M569" s="835">
        <v>760.22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4</v>
      </c>
      <c r="B570" s="832" t="s">
        <v>2687</v>
      </c>
      <c r="C570" s="832" t="s">
        <v>2694</v>
      </c>
      <c r="D570" s="833" t="s">
        <v>5504</v>
      </c>
      <c r="E570" s="834" t="s">
        <v>2706</v>
      </c>
      <c r="F570" s="832" t="s">
        <v>2688</v>
      </c>
      <c r="G570" s="832" t="s">
        <v>3312</v>
      </c>
      <c r="H570" s="832" t="s">
        <v>628</v>
      </c>
      <c r="I570" s="832" t="s">
        <v>2468</v>
      </c>
      <c r="J570" s="832" t="s">
        <v>1264</v>
      </c>
      <c r="K570" s="832" t="s">
        <v>2100</v>
      </c>
      <c r="L570" s="835">
        <v>69.16</v>
      </c>
      <c r="M570" s="835">
        <v>69.16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4</v>
      </c>
      <c r="B571" s="832" t="s">
        <v>2687</v>
      </c>
      <c r="C571" s="832" t="s">
        <v>2694</v>
      </c>
      <c r="D571" s="833" t="s">
        <v>5504</v>
      </c>
      <c r="E571" s="834" t="s">
        <v>2706</v>
      </c>
      <c r="F571" s="832" t="s">
        <v>2688</v>
      </c>
      <c r="G571" s="832" t="s">
        <v>3249</v>
      </c>
      <c r="H571" s="832" t="s">
        <v>581</v>
      </c>
      <c r="I571" s="832" t="s">
        <v>3313</v>
      </c>
      <c r="J571" s="832" t="s">
        <v>3314</v>
      </c>
      <c r="K571" s="832" t="s">
        <v>3315</v>
      </c>
      <c r="L571" s="835">
        <v>141.25</v>
      </c>
      <c r="M571" s="835">
        <v>141.25</v>
      </c>
      <c r="N571" s="832">
        <v>1</v>
      </c>
      <c r="O571" s="836">
        <v>0.5</v>
      </c>
      <c r="P571" s="835">
        <v>141.25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4</v>
      </c>
      <c r="B572" s="832" t="s">
        <v>2687</v>
      </c>
      <c r="C572" s="832" t="s">
        <v>2694</v>
      </c>
      <c r="D572" s="833" t="s">
        <v>5504</v>
      </c>
      <c r="E572" s="834" t="s">
        <v>2706</v>
      </c>
      <c r="F572" s="832" t="s">
        <v>2688</v>
      </c>
      <c r="G572" s="832" t="s">
        <v>3316</v>
      </c>
      <c r="H572" s="832" t="s">
        <v>581</v>
      </c>
      <c r="I572" s="832" t="s">
        <v>3317</v>
      </c>
      <c r="J572" s="832" t="s">
        <v>750</v>
      </c>
      <c r="K572" s="832" t="s">
        <v>3318</v>
      </c>
      <c r="L572" s="835">
        <v>77.62</v>
      </c>
      <c r="M572" s="835">
        <v>77.62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4</v>
      </c>
      <c r="B573" s="832" t="s">
        <v>2687</v>
      </c>
      <c r="C573" s="832" t="s">
        <v>2694</v>
      </c>
      <c r="D573" s="833" t="s">
        <v>5504</v>
      </c>
      <c r="E573" s="834" t="s">
        <v>2706</v>
      </c>
      <c r="F573" s="832" t="s">
        <v>2688</v>
      </c>
      <c r="G573" s="832" t="s">
        <v>3259</v>
      </c>
      <c r="H573" s="832" t="s">
        <v>581</v>
      </c>
      <c r="I573" s="832" t="s">
        <v>3260</v>
      </c>
      <c r="J573" s="832" t="s">
        <v>3261</v>
      </c>
      <c r="K573" s="832" t="s">
        <v>3262</v>
      </c>
      <c r="L573" s="835">
        <v>78.33</v>
      </c>
      <c r="M573" s="835">
        <v>78.33</v>
      </c>
      <c r="N573" s="832">
        <v>1</v>
      </c>
      <c r="O573" s="836">
        <v>1</v>
      </c>
      <c r="P573" s="835">
        <v>78.33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4</v>
      </c>
      <c r="B574" s="832" t="s">
        <v>2687</v>
      </c>
      <c r="C574" s="832" t="s">
        <v>2694</v>
      </c>
      <c r="D574" s="833" t="s">
        <v>5504</v>
      </c>
      <c r="E574" s="834" t="s">
        <v>2706</v>
      </c>
      <c r="F574" s="832" t="s">
        <v>2688</v>
      </c>
      <c r="G574" s="832" t="s">
        <v>2780</v>
      </c>
      <c r="H574" s="832" t="s">
        <v>581</v>
      </c>
      <c r="I574" s="832" t="s">
        <v>2797</v>
      </c>
      <c r="J574" s="832" t="s">
        <v>634</v>
      </c>
      <c r="K574" s="832" t="s">
        <v>2798</v>
      </c>
      <c r="L574" s="835">
        <v>108.44</v>
      </c>
      <c r="M574" s="835">
        <v>108.44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4</v>
      </c>
      <c r="B575" s="832" t="s">
        <v>2687</v>
      </c>
      <c r="C575" s="832" t="s">
        <v>2694</v>
      </c>
      <c r="D575" s="833" t="s">
        <v>5504</v>
      </c>
      <c r="E575" s="834" t="s">
        <v>2706</v>
      </c>
      <c r="F575" s="832" t="s">
        <v>2688</v>
      </c>
      <c r="G575" s="832" t="s">
        <v>3319</v>
      </c>
      <c r="H575" s="832" t="s">
        <v>581</v>
      </c>
      <c r="I575" s="832" t="s">
        <v>3320</v>
      </c>
      <c r="J575" s="832" t="s">
        <v>3321</v>
      </c>
      <c r="K575" s="832" t="s">
        <v>3322</v>
      </c>
      <c r="L575" s="835">
        <v>79.099999999999994</v>
      </c>
      <c r="M575" s="835">
        <v>79.099999999999994</v>
      </c>
      <c r="N575" s="832">
        <v>1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4</v>
      </c>
      <c r="B576" s="832" t="s">
        <v>2687</v>
      </c>
      <c r="C576" s="832" t="s">
        <v>2694</v>
      </c>
      <c r="D576" s="833" t="s">
        <v>5504</v>
      </c>
      <c r="E576" s="834" t="s">
        <v>2706</v>
      </c>
      <c r="F576" s="832" t="s">
        <v>2688</v>
      </c>
      <c r="G576" s="832" t="s">
        <v>3323</v>
      </c>
      <c r="H576" s="832" t="s">
        <v>581</v>
      </c>
      <c r="I576" s="832" t="s">
        <v>3324</v>
      </c>
      <c r="J576" s="832" t="s">
        <v>3325</v>
      </c>
      <c r="K576" s="832" t="s">
        <v>3326</v>
      </c>
      <c r="L576" s="835">
        <v>0</v>
      </c>
      <c r="M576" s="835">
        <v>0</v>
      </c>
      <c r="N576" s="832">
        <v>4</v>
      </c>
      <c r="O576" s="836">
        <v>3</v>
      </c>
      <c r="P576" s="835">
        <v>0</v>
      </c>
      <c r="Q576" s="837"/>
      <c r="R576" s="832">
        <v>2</v>
      </c>
      <c r="S576" s="837">
        <v>0.5</v>
      </c>
      <c r="T576" s="836">
        <v>2</v>
      </c>
      <c r="U576" s="838">
        <v>0.66666666666666663</v>
      </c>
    </row>
    <row r="577" spans="1:21" ht="14.4" customHeight="1" x14ac:dyDescent="0.3">
      <c r="A577" s="831">
        <v>4</v>
      </c>
      <c r="B577" s="832" t="s">
        <v>2687</v>
      </c>
      <c r="C577" s="832" t="s">
        <v>2694</v>
      </c>
      <c r="D577" s="833" t="s">
        <v>5504</v>
      </c>
      <c r="E577" s="834" t="s">
        <v>2706</v>
      </c>
      <c r="F577" s="832" t="s">
        <v>2688</v>
      </c>
      <c r="G577" s="832" t="s">
        <v>3323</v>
      </c>
      <c r="H577" s="832" t="s">
        <v>581</v>
      </c>
      <c r="I577" s="832" t="s">
        <v>3327</v>
      </c>
      <c r="J577" s="832" t="s">
        <v>3325</v>
      </c>
      <c r="K577" s="832" t="s">
        <v>3326</v>
      </c>
      <c r="L577" s="835">
        <v>0</v>
      </c>
      <c r="M577" s="835">
        <v>0</v>
      </c>
      <c r="N577" s="832">
        <v>1</v>
      </c>
      <c r="O577" s="836">
        <v>1</v>
      </c>
      <c r="P577" s="835"/>
      <c r="Q577" s="837"/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4</v>
      </c>
      <c r="B578" s="832" t="s">
        <v>2687</v>
      </c>
      <c r="C578" s="832" t="s">
        <v>2694</v>
      </c>
      <c r="D578" s="833" t="s">
        <v>5504</v>
      </c>
      <c r="E578" s="834" t="s">
        <v>2706</v>
      </c>
      <c r="F578" s="832" t="s">
        <v>2690</v>
      </c>
      <c r="G578" s="832" t="s">
        <v>2812</v>
      </c>
      <c r="H578" s="832" t="s">
        <v>581</v>
      </c>
      <c r="I578" s="832" t="s">
        <v>3328</v>
      </c>
      <c r="J578" s="832" t="s">
        <v>3329</v>
      </c>
      <c r="K578" s="832" t="s">
        <v>3330</v>
      </c>
      <c r="L578" s="835">
        <v>255.41</v>
      </c>
      <c r="M578" s="835">
        <v>255.41</v>
      </c>
      <c r="N578" s="832">
        <v>1</v>
      </c>
      <c r="O578" s="836">
        <v>1</v>
      </c>
      <c r="P578" s="835">
        <v>255.41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4</v>
      </c>
      <c r="B579" s="832" t="s">
        <v>2687</v>
      </c>
      <c r="C579" s="832" t="s">
        <v>2694</v>
      </c>
      <c r="D579" s="833" t="s">
        <v>5504</v>
      </c>
      <c r="E579" s="834" t="s">
        <v>2706</v>
      </c>
      <c r="F579" s="832" t="s">
        <v>2690</v>
      </c>
      <c r="G579" s="832" t="s">
        <v>2812</v>
      </c>
      <c r="H579" s="832" t="s">
        <v>581</v>
      </c>
      <c r="I579" s="832" t="s">
        <v>2813</v>
      </c>
      <c r="J579" s="832" t="s">
        <v>2814</v>
      </c>
      <c r="K579" s="832" t="s">
        <v>2815</v>
      </c>
      <c r="L579" s="835">
        <v>100</v>
      </c>
      <c r="M579" s="835">
        <v>400</v>
      </c>
      <c r="N579" s="832">
        <v>4</v>
      </c>
      <c r="O579" s="836">
        <v>1</v>
      </c>
      <c r="P579" s="835">
        <v>400</v>
      </c>
      <c r="Q579" s="837">
        <v>1</v>
      </c>
      <c r="R579" s="832">
        <v>4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4</v>
      </c>
      <c r="B580" s="832" t="s">
        <v>2687</v>
      </c>
      <c r="C580" s="832" t="s">
        <v>2694</v>
      </c>
      <c r="D580" s="833" t="s">
        <v>5504</v>
      </c>
      <c r="E580" s="834" t="s">
        <v>2706</v>
      </c>
      <c r="F580" s="832" t="s">
        <v>2690</v>
      </c>
      <c r="G580" s="832" t="s">
        <v>2812</v>
      </c>
      <c r="H580" s="832" t="s">
        <v>581</v>
      </c>
      <c r="I580" s="832" t="s">
        <v>3331</v>
      </c>
      <c r="J580" s="832" t="s">
        <v>3332</v>
      </c>
      <c r="K580" s="832" t="s">
        <v>3333</v>
      </c>
      <c r="L580" s="835">
        <v>277.88</v>
      </c>
      <c r="M580" s="835">
        <v>1111.52</v>
      </c>
      <c r="N580" s="832">
        <v>4</v>
      </c>
      <c r="O580" s="836">
        <v>2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4</v>
      </c>
      <c r="B581" s="832" t="s">
        <v>2687</v>
      </c>
      <c r="C581" s="832" t="s">
        <v>2694</v>
      </c>
      <c r="D581" s="833" t="s">
        <v>5504</v>
      </c>
      <c r="E581" s="834" t="s">
        <v>2706</v>
      </c>
      <c r="F581" s="832" t="s">
        <v>2690</v>
      </c>
      <c r="G581" s="832" t="s">
        <v>2812</v>
      </c>
      <c r="H581" s="832" t="s">
        <v>581</v>
      </c>
      <c r="I581" s="832" t="s">
        <v>3334</v>
      </c>
      <c r="J581" s="832" t="s">
        <v>3335</v>
      </c>
      <c r="K581" s="832" t="s">
        <v>3336</v>
      </c>
      <c r="L581" s="835">
        <v>794.37</v>
      </c>
      <c r="M581" s="835">
        <v>3177.48</v>
      </c>
      <c r="N581" s="832">
        <v>4</v>
      </c>
      <c r="O581" s="836">
        <v>1</v>
      </c>
      <c r="P581" s="835">
        <v>3177.48</v>
      </c>
      <c r="Q581" s="837">
        <v>1</v>
      </c>
      <c r="R581" s="832">
        <v>4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4</v>
      </c>
      <c r="B582" s="832" t="s">
        <v>2687</v>
      </c>
      <c r="C582" s="832" t="s">
        <v>2694</v>
      </c>
      <c r="D582" s="833" t="s">
        <v>5504</v>
      </c>
      <c r="E582" s="834" t="s">
        <v>2706</v>
      </c>
      <c r="F582" s="832" t="s">
        <v>2690</v>
      </c>
      <c r="G582" s="832" t="s">
        <v>2812</v>
      </c>
      <c r="H582" s="832" t="s">
        <v>581</v>
      </c>
      <c r="I582" s="832" t="s">
        <v>3337</v>
      </c>
      <c r="J582" s="832" t="s">
        <v>3338</v>
      </c>
      <c r="K582" s="832" t="s">
        <v>3339</v>
      </c>
      <c r="L582" s="835">
        <v>584.38</v>
      </c>
      <c r="M582" s="835">
        <v>2921.8999999999996</v>
      </c>
      <c r="N582" s="832">
        <v>5</v>
      </c>
      <c r="O582" s="836">
        <v>2</v>
      </c>
      <c r="P582" s="835">
        <v>1168.76</v>
      </c>
      <c r="Q582" s="837">
        <v>0.4</v>
      </c>
      <c r="R582" s="832">
        <v>2</v>
      </c>
      <c r="S582" s="837">
        <v>0.4</v>
      </c>
      <c r="T582" s="836">
        <v>1</v>
      </c>
      <c r="U582" s="838">
        <v>0.5</v>
      </c>
    </row>
    <row r="583" spans="1:21" ht="14.4" customHeight="1" x14ac:dyDescent="0.3">
      <c r="A583" s="831">
        <v>4</v>
      </c>
      <c r="B583" s="832" t="s">
        <v>2687</v>
      </c>
      <c r="C583" s="832" t="s">
        <v>2694</v>
      </c>
      <c r="D583" s="833" t="s">
        <v>5504</v>
      </c>
      <c r="E583" s="834" t="s">
        <v>2706</v>
      </c>
      <c r="F583" s="832" t="s">
        <v>2690</v>
      </c>
      <c r="G583" s="832" t="s">
        <v>2812</v>
      </c>
      <c r="H583" s="832" t="s">
        <v>581</v>
      </c>
      <c r="I583" s="832" t="s">
        <v>3340</v>
      </c>
      <c r="J583" s="832" t="s">
        <v>3341</v>
      </c>
      <c r="K583" s="832" t="s">
        <v>3342</v>
      </c>
      <c r="L583" s="835">
        <v>119.18</v>
      </c>
      <c r="M583" s="835">
        <v>357.54</v>
      </c>
      <c r="N583" s="832">
        <v>3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4</v>
      </c>
      <c r="B584" s="832" t="s">
        <v>2687</v>
      </c>
      <c r="C584" s="832" t="s">
        <v>2694</v>
      </c>
      <c r="D584" s="833" t="s">
        <v>5504</v>
      </c>
      <c r="E584" s="834" t="s">
        <v>2706</v>
      </c>
      <c r="F584" s="832" t="s">
        <v>2690</v>
      </c>
      <c r="G584" s="832" t="s">
        <v>3288</v>
      </c>
      <c r="H584" s="832" t="s">
        <v>581</v>
      </c>
      <c r="I584" s="832" t="s">
        <v>3289</v>
      </c>
      <c r="J584" s="832" t="s">
        <v>3290</v>
      </c>
      <c r="K584" s="832" t="s">
        <v>3291</v>
      </c>
      <c r="L584" s="835">
        <v>410</v>
      </c>
      <c r="M584" s="835">
        <v>410</v>
      </c>
      <c r="N584" s="832">
        <v>1</v>
      </c>
      <c r="O584" s="836">
        <v>1</v>
      </c>
      <c r="P584" s="835">
        <v>410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4</v>
      </c>
      <c r="B585" s="832" t="s">
        <v>2687</v>
      </c>
      <c r="C585" s="832" t="s">
        <v>2694</v>
      </c>
      <c r="D585" s="833" t="s">
        <v>5504</v>
      </c>
      <c r="E585" s="834" t="s">
        <v>2706</v>
      </c>
      <c r="F585" s="832" t="s">
        <v>2690</v>
      </c>
      <c r="G585" s="832" t="s">
        <v>3288</v>
      </c>
      <c r="H585" s="832" t="s">
        <v>581</v>
      </c>
      <c r="I585" s="832" t="s">
        <v>3343</v>
      </c>
      <c r="J585" s="832" t="s">
        <v>3290</v>
      </c>
      <c r="K585" s="832" t="s">
        <v>3344</v>
      </c>
      <c r="L585" s="835">
        <v>410</v>
      </c>
      <c r="M585" s="835">
        <v>410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4</v>
      </c>
      <c r="B586" s="832" t="s">
        <v>2687</v>
      </c>
      <c r="C586" s="832" t="s">
        <v>2694</v>
      </c>
      <c r="D586" s="833" t="s">
        <v>5504</v>
      </c>
      <c r="E586" s="834" t="s">
        <v>2706</v>
      </c>
      <c r="F586" s="832" t="s">
        <v>2690</v>
      </c>
      <c r="G586" s="832" t="s">
        <v>3288</v>
      </c>
      <c r="H586" s="832" t="s">
        <v>581</v>
      </c>
      <c r="I586" s="832" t="s">
        <v>3345</v>
      </c>
      <c r="J586" s="832" t="s">
        <v>3346</v>
      </c>
      <c r="K586" s="832" t="s">
        <v>3347</v>
      </c>
      <c r="L586" s="835">
        <v>566</v>
      </c>
      <c r="M586" s="835">
        <v>566</v>
      </c>
      <c r="N586" s="832">
        <v>1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4</v>
      </c>
      <c r="B587" s="832" t="s">
        <v>2687</v>
      </c>
      <c r="C587" s="832" t="s">
        <v>2694</v>
      </c>
      <c r="D587" s="833" t="s">
        <v>5504</v>
      </c>
      <c r="E587" s="834" t="s">
        <v>2706</v>
      </c>
      <c r="F587" s="832" t="s">
        <v>2690</v>
      </c>
      <c r="G587" s="832" t="s">
        <v>3288</v>
      </c>
      <c r="H587" s="832" t="s">
        <v>581</v>
      </c>
      <c r="I587" s="832" t="s">
        <v>3348</v>
      </c>
      <c r="J587" s="832" t="s">
        <v>3290</v>
      </c>
      <c r="K587" s="832" t="s">
        <v>3349</v>
      </c>
      <c r="L587" s="835">
        <v>410</v>
      </c>
      <c r="M587" s="835">
        <v>410</v>
      </c>
      <c r="N587" s="832">
        <v>1</v>
      </c>
      <c r="O587" s="836">
        <v>1</v>
      </c>
      <c r="P587" s="835">
        <v>410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4</v>
      </c>
      <c r="B588" s="832" t="s">
        <v>2687</v>
      </c>
      <c r="C588" s="832" t="s">
        <v>2694</v>
      </c>
      <c r="D588" s="833" t="s">
        <v>5504</v>
      </c>
      <c r="E588" s="834" t="s">
        <v>2711</v>
      </c>
      <c r="F588" s="832" t="s">
        <v>2688</v>
      </c>
      <c r="G588" s="832" t="s">
        <v>3137</v>
      </c>
      <c r="H588" s="832" t="s">
        <v>581</v>
      </c>
      <c r="I588" s="832" t="s">
        <v>3350</v>
      </c>
      <c r="J588" s="832" t="s">
        <v>1859</v>
      </c>
      <c r="K588" s="832" t="s">
        <v>3351</v>
      </c>
      <c r="L588" s="835">
        <v>1295.6400000000001</v>
      </c>
      <c r="M588" s="835">
        <v>1295.6400000000001</v>
      </c>
      <c r="N588" s="832">
        <v>1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4</v>
      </c>
      <c r="B589" s="832" t="s">
        <v>2687</v>
      </c>
      <c r="C589" s="832" t="s">
        <v>2694</v>
      </c>
      <c r="D589" s="833" t="s">
        <v>5504</v>
      </c>
      <c r="E589" s="834" t="s">
        <v>2711</v>
      </c>
      <c r="F589" s="832" t="s">
        <v>2688</v>
      </c>
      <c r="G589" s="832" t="s">
        <v>2902</v>
      </c>
      <c r="H589" s="832" t="s">
        <v>581</v>
      </c>
      <c r="I589" s="832" t="s">
        <v>2903</v>
      </c>
      <c r="J589" s="832" t="s">
        <v>987</v>
      </c>
      <c r="K589" s="832" t="s">
        <v>2904</v>
      </c>
      <c r="L589" s="835">
        <v>385.3</v>
      </c>
      <c r="M589" s="835">
        <v>770.6</v>
      </c>
      <c r="N589" s="832">
        <v>2</v>
      </c>
      <c r="O589" s="836">
        <v>1</v>
      </c>
      <c r="P589" s="835">
        <v>770.6</v>
      </c>
      <c r="Q589" s="837">
        <v>1</v>
      </c>
      <c r="R589" s="832">
        <v>2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4</v>
      </c>
      <c r="B590" s="832" t="s">
        <v>2687</v>
      </c>
      <c r="C590" s="832" t="s">
        <v>2694</v>
      </c>
      <c r="D590" s="833" t="s">
        <v>5504</v>
      </c>
      <c r="E590" s="834" t="s">
        <v>2711</v>
      </c>
      <c r="F590" s="832" t="s">
        <v>2688</v>
      </c>
      <c r="G590" s="832" t="s">
        <v>3352</v>
      </c>
      <c r="H590" s="832" t="s">
        <v>628</v>
      </c>
      <c r="I590" s="832" t="s">
        <v>2563</v>
      </c>
      <c r="J590" s="832" t="s">
        <v>2564</v>
      </c>
      <c r="K590" s="832" t="s">
        <v>2565</v>
      </c>
      <c r="L590" s="835">
        <v>9.4</v>
      </c>
      <c r="M590" s="835">
        <v>18.8</v>
      </c>
      <c r="N590" s="832">
        <v>2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4</v>
      </c>
      <c r="B591" s="832" t="s">
        <v>2687</v>
      </c>
      <c r="C591" s="832" t="s">
        <v>2694</v>
      </c>
      <c r="D591" s="833" t="s">
        <v>5504</v>
      </c>
      <c r="E591" s="834" t="s">
        <v>2711</v>
      </c>
      <c r="F591" s="832" t="s">
        <v>2688</v>
      </c>
      <c r="G591" s="832" t="s">
        <v>2949</v>
      </c>
      <c r="H591" s="832" t="s">
        <v>581</v>
      </c>
      <c r="I591" s="832" t="s">
        <v>2950</v>
      </c>
      <c r="J591" s="832" t="s">
        <v>899</v>
      </c>
      <c r="K591" s="832" t="s">
        <v>2951</v>
      </c>
      <c r="L591" s="835">
        <v>0</v>
      </c>
      <c r="M591" s="835">
        <v>0</v>
      </c>
      <c r="N591" s="832">
        <v>2</v>
      </c>
      <c r="O591" s="836">
        <v>1</v>
      </c>
      <c r="P591" s="835"/>
      <c r="Q591" s="837"/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4</v>
      </c>
      <c r="B592" s="832" t="s">
        <v>2687</v>
      </c>
      <c r="C592" s="832" t="s">
        <v>2694</v>
      </c>
      <c r="D592" s="833" t="s">
        <v>5504</v>
      </c>
      <c r="E592" s="834" t="s">
        <v>2711</v>
      </c>
      <c r="F592" s="832" t="s">
        <v>2688</v>
      </c>
      <c r="G592" s="832" t="s">
        <v>3059</v>
      </c>
      <c r="H592" s="832" t="s">
        <v>628</v>
      </c>
      <c r="I592" s="832" t="s">
        <v>2051</v>
      </c>
      <c r="J592" s="832" t="s">
        <v>708</v>
      </c>
      <c r="K592" s="832" t="s">
        <v>2052</v>
      </c>
      <c r="L592" s="835">
        <v>144.01</v>
      </c>
      <c r="M592" s="835">
        <v>720.05</v>
      </c>
      <c r="N592" s="832">
        <v>5</v>
      </c>
      <c r="O592" s="836">
        <v>3</v>
      </c>
      <c r="P592" s="835">
        <v>720.05</v>
      </c>
      <c r="Q592" s="837">
        <v>1</v>
      </c>
      <c r="R592" s="832">
        <v>5</v>
      </c>
      <c r="S592" s="837">
        <v>1</v>
      </c>
      <c r="T592" s="836">
        <v>3</v>
      </c>
      <c r="U592" s="838">
        <v>1</v>
      </c>
    </row>
    <row r="593" spans="1:21" ht="14.4" customHeight="1" x14ac:dyDescent="0.3">
      <c r="A593" s="831">
        <v>4</v>
      </c>
      <c r="B593" s="832" t="s">
        <v>2687</v>
      </c>
      <c r="C593" s="832" t="s">
        <v>2694</v>
      </c>
      <c r="D593" s="833" t="s">
        <v>5504</v>
      </c>
      <c r="E593" s="834" t="s">
        <v>2711</v>
      </c>
      <c r="F593" s="832" t="s">
        <v>2688</v>
      </c>
      <c r="G593" s="832" t="s">
        <v>3059</v>
      </c>
      <c r="H593" s="832" t="s">
        <v>581</v>
      </c>
      <c r="I593" s="832" t="s">
        <v>3353</v>
      </c>
      <c r="J593" s="832" t="s">
        <v>3354</v>
      </c>
      <c r="K593" s="832" t="s">
        <v>2052</v>
      </c>
      <c r="L593" s="835">
        <v>144.01</v>
      </c>
      <c r="M593" s="835">
        <v>144.01</v>
      </c>
      <c r="N593" s="832">
        <v>1</v>
      </c>
      <c r="O593" s="836">
        <v>1</v>
      </c>
      <c r="P593" s="835">
        <v>144.01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4</v>
      </c>
      <c r="B594" s="832" t="s">
        <v>2687</v>
      </c>
      <c r="C594" s="832" t="s">
        <v>2694</v>
      </c>
      <c r="D594" s="833" t="s">
        <v>5504</v>
      </c>
      <c r="E594" s="834" t="s">
        <v>2711</v>
      </c>
      <c r="F594" s="832" t="s">
        <v>2688</v>
      </c>
      <c r="G594" s="832" t="s">
        <v>2760</v>
      </c>
      <c r="H594" s="832" t="s">
        <v>628</v>
      </c>
      <c r="I594" s="832" t="s">
        <v>2166</v>
      </c>
      <c r="J594" s="832" t="s">
        <v>1083</v>
      </c>
      <c r="K594" s="832" t="s">
        <v>2167</v>
      </c>
      <c r="L594" s="835">
        <v>154.36000000000001</v>
      </c>
      <c r="M594" s="835">
        <v>771.80000000000007</v>
      </c>
      <c r="N594" s="832">
        <v>5</v>
      </c>
      <c r="O594" s="836">
        <v>3.5</v>
      </c>
      <c r="P594" s="835">
        <v>463.08000000000004</v>
      </c>
      <c r="Q594" s="837">
        <v>0.6</v>
      </c>
      <c r="R594" s="832">
        <v>3</v>
      </c>
      <c r="S594" s="837">
        <v>0.6</v>
      </c>
      <c r="T594" s="836">
        <v>2.5</v>
      </c>
      <c r="U594" s="838">
        <v>0.7142857142857143</v>
      </c>
    </row>
    <row r="595" spans="1:21" ht="14.4" customHeight="1" x14ac:dyDescent="0.3">
      <c r="A595" s="831">
        <v>4</v>
      </c>
      <c r="B595" s="832" t="s">
        <v>2687</v>
      </c>
      <c r="C595" s="832" t="s">
        <v>2694</v>
      </c>
      <c r="D595" s="833" t="s">
        <v>5504</v>
      </c>
      <c r="E595" s="834" t="s">
        <v>2711</v>
      </c>
      <c r="F595" s="832" t="s">
        <v>2688</v>
      </c>
      <c r="G595" s="832" t="s">
        <v>3221</v>
      </c>
      <c r="H595" s="832" t="s">
        <v>581</v>
      </c>
      <c r="I595" s="832" t="s">
        <v>3355</v>
      </c>
      <c r="J595" s="832" t="s">
        <v>3356</v>
      </c>
      <c r="K595" s="832" t="s">
        <v>3357</v>
      </c>
      <c r="L595" s="835">
        <v>0</v>
      </c>
      <c r="M595" s="835">
        <v>0</v>
      </c>
      <c r="N595" s="832">
        <v>1</v>
      </c>
      <c r="O595" s="836">
        <v>1</v>
      </c>
      <c r="P595" s="835"/>
      <c r="Q595" s="837"/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4</v>
      </c>
      <c r="B596" s="832" t="s">
        <v>2687</v>
      </c>
      <c r="C596" s="832" t="s">
        <v>2694</v>
      </c>
      <c r="D596" s="833" t="s">
        <v>5504</v>
      </c>
      <c r="E596" s="834" t="s">
        <v>2711</v>
      </c>
      <c r="F596" s="832" t="s">
        <v>2688</v>
      </c>
      <c r="G596" s="832" t="s">
        <v>3358</v>
      </c>
      <c r="H596" s="832" t="s">
        <v>581</v>
      </c>
      <c r="I596" s="832" t="s">
        <v>3359</v>
      </c>
      <c r="J596" s="832" t="s">
        <v>3360</v>
      </c>
      <c r="K596" s="832" t="s">
        <v>3361</v>
      </c>
      <c r="L596" s="835">
        <v>0</v>
      </c>
      <c r="M596" s="835">
        <v>0</v>
      </c>
      <c r="N596" s="832">
        <v>1</v>
      </c>
      <c r="O596" s="836">
        <v>1</v>
      </c>
      <c r="P596" s="835"/>
      <c r="Q596" s="837"/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4</v>
      </c>
      <c r="B597" s="832" t="s">
        <v>2687</v>
      </c>
      <c r="C597" s="832" t="s">
        <v>2694</v>
      </c>
      <c r="D597" s="833" t="s">
        <v>5504</v>
      </c>
      <c r="E597" s="834" t="s">
        <v>2711</v>
      </c>
      <c r="F597" s="832" t="s">
        <v>2688</v>
      </c>
      <c r="G597" s="832" t="s">
        <v>2907</v>
      </c>
      <c r="H597" s="832" t="s">
        <v>581</v>
      </c>
      <c r="I597" s="832" t="s">
        <v>2952</v>
      </c>
      <c r="J597" s="832" t="s">
        <v>2953</v>
      </c>
      <c r="K597" s="832" t="s">
        <v>1482</v>
      </c>
      <c r="L597" s="835">
        <v>78.33</v>
      </c>
      <c r="M597" s="835">
        <v>391.65</v>
      </c>
      <c r="N597" s="832">
        <v>5</v>
      </c>
      <c r="O597" s="836">
        <v>2.5</v>
      </c>
      <c r="P597" s="835">
        <v>391.65</v>
      </c>
      <c r="Q597" s="837">
        <v>1</v>
      </c>
      <c r="R597" s="832">
        <v>5</v>
      </c>
      <c r="S597" s="837">
        <v>1</v>
      </c>
      <c r="T597" s="836">
        <v>2.5</v>
      </c>
      <c r="U597" s="838">
        <v>1</v>
      </c>
    </row>
    <row r="598" spans="1:21" ht="14.4" customHeight="1" x14ac:dyDescent="0.3">
      <c r="A598" s="831">
        <v>4</v>
      </c>
      <c r="B598" s="832" t="s">
        <v>2687</v>
      </c>
      <c r="C598" s="832" t="s">
        <v>2694</v>
      </c>
      <c r="D598" s="833" t="s">
        <v>5504</v>
      </c>
      <c r="E598" s="834" t="s">
        <v>2711</v>
      </c>
      <c r="F598" s="832" t="s">
        <v>2688</v>
      </c>
      <c r="G598" s="832" t="s">
        <v>2907</v>
      </c>
      <c r="H598" s="832" t="s">
        <v>581</v>
      </c>
      <c r="I598" s="832" t="s">
        <v>3123</v>
      </c>
      <c r="J598" s="832" t="s">
        <v>2953</v>
      </c>
      <c r="K598" s="832" t="s">
        <v>3124</v>
      </c>
      <c r="L598" s="835">
        <v>391.67</v>
      </c>
      <c r="M598" s="835">
        <v>783.34</v>
      </c>
      <c r="N598" s="832">
        <v>2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4</v>
      </c>
      <c r="B599" s="832" t="s">
        <v>2687</v>
      </c>
      <c r="C599" s="832" t="s">
        <v>2694</v>
      </c>
      <c r="D599" s="833" t="s">
        <v>5504</v>
      </c>
      <c r="E599" s="834" t="s">
        <v>2711</v>
      </c>
      <c r="F599" s="832" t="s">
        <v>2688</v>
      </c>
      <c r="G599" s="832" t="s">
        <v>3362</v>
      </c>
      <c r="H599" s="832" t="s">
        <v>581</v>
      </c>
      <c r="I599" s="832" t="s">
        <v>3363</v>
      </c>
      <c r="J599" s="832" t="s">
        <v>3364</v>
      </c>
      <c r="K599" s="832" t="s">
        <v>3365</v>
      </c>
      <c r="L599" s="835">
        <v>1887.9</v>
      </c>
      <c r="M599" s="835">
        <v>9439.5</v>
      </c>
      <c r="N599" s="832">
        <v>5</v>
      </c>
      <c r="O599" s="836">
        <v>3.5</v>
      </c>
      <c r="P599" s="835">
        <v>9439.5</v>
      </c>
      <c r="Q599" s="837">
        <v>1</v>
      </c>
      <c r="R599" s="832">
        <v>5</v>
      </c>
      <c r="S599" s="837">
        <v>1</v>
      </c>
      <c r="T599" s="836">
        <v>3.5</v>
      </c>
      <c r="U599" s="838">
        <v>1</v>
      </c>
    </row>
    <row r="600" spans="1:21" ht="14.4" customHeight="1" x14ac:dyDescent="0.3">
      <c r="A600" s="831">
        <v>4</v>
      </c>
      <c r="B600" s="832" t="s">
        <v>2687</v>
      </c>
      <c r="C600" s="832" t="s">
        <v>2694</v>
      </c>
      <c r="D600" s="833" t="s">
        <v>5504</v>
      </c>
      <c r="E600" s="834" t="s">
        <v>2711</v>
      </c>
      <c r="F600" s="832" t="s">
        <v>2688</v>
      </c>
      <c r="G600" s="832" t="s">
        <v>3362</v>
      </c>
      <c r="H600" s="832" t="s">
        <v>581</v>
      </c>
      <c r="I600" s="832" t="s">
        <v>3366</v>
      </c>
      <c r="J600" s="832" t="s">
        <v>3364</v>
      </c>
      <c r="K600" s="832" t="s">
        <v>3367</v>
      </c>
      <c r="L600" s="835">
        <v>1544.99</v>
      </c>
      <c r="M600" s="835">
        <v>3089.98</v>
      </c>
      <c r="N600" s="832">
        <v>2</v>
      </c>
      <c r="O600" s="836">
        <v>0.5</v>
      </c>
      <c r="P600" s="835">
        <v>3089.98</v>
      </c>
      <c r="Q600" s="837">
        <v>1</v>
      </c>
      <c r="R600" s="832">
        <v>2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4</v>
      </c>
      <c r="B601" s="832" t="s">
        <v>2687</v>
      </c>
      <c r="C601" s="832" t="s">
        <v>2694</v>
      </c>
      <c r="D601" s="833" t="s">
        <v>5504</v>
      </c>
      <c r="E601" s="834" t="s">
        <v>2711</v>
      </c>
      <c r="F601" s="832" t="s">
        <v>2688</v>
      </c>
      <c r="G601" s="832" t="s">
        <v>3065</v>
      </c>
      <c r="H601" s="832" t="s">
        <v>581</v>
      </c>
      <c r="I601" s="832" t="s">
        <v>3068</v>
      </c>
      <c r="J601" s="832" t="s">
        <v>716</v>
      </c>
      <c r="K601" s="832" t="s">
        <v>3069</v>
      </c>
      <c r="L601" s="835">
        <v>37.61</v>
      </c>
      <c r="M601" s="835">
        <v>37.61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4</v>
      </c>
      <c r="B602" s="832" t="s">
        <v>2687</v>
      </c>
      <c r="C602" s="832" t="s">
        <v>2694</v>
      </c>
      <c r="D602" s="833" t="s">
        <v>5504</v>
      </c>
      <c r="E602" s="834" t="s">
        <v>2711</v>
      </c>
      <c r="F602" s="832" t="s">
        <v>2688</v>
      </c>
      <c r="G602" s="832" t="s">
        <v>3368</v>
      </c>
      <c r="H602" s="832" t="s">
        <v>581</v>
      </c>
      <c r="I602" s="832" t="s">
        <v>3369</v>
      </c>
      <c r="J602" s="832" t="s">
        <v>1215</v>
      </c>
      <c r="K602" s="832" t="s">
        <v>3370</v>
      </c>
      <c r="L602" s="835">
        <v>91.11</v>
      </c>
      <c r="M602" s="835">
        <v>91.11</v>
      </c>
      <c r="N602" s="832">
        <v>1</v>
      </c>
      <c r="O602" s="836">
        <v>1</v>
      </c>
      <c r="P602" s="835">
        <v>91.11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4</v>
      </c>
      <c r="B603" s="832" t="s">
        <v>2687</v>
      </c>
      <c r="C603" s="832" t="s">
        <v>2694</v>
      </c>
      <c r="D603" s="833" t="s">
        <v>5504</v>
      </c>
      <c r="E603" s="834" t="s">
        <v>2711</v>
      </c>
      <c r="F603" s="832" t="s">
        <v>2688</v>
      </c>
      <c r="G603" s="832" t="s">
        <v>3371</v>
      </c>
      <c r="H603" s="832" t="s">
        <v>581</v>
      </c>
      <c r="I603" s="832" t="s">
        <v>3372</v>
      </c>
      <c r="J603" s="832" t="s">
        <v>3373</v>
      </c>
      <c r="K603" s="832" t="s">
        <v>3374</v>
      </c>
      <c r="L603" s="835">
        <v>0</v>
      </c>
      <c r="M603" s="835">
        <v>0</v>
      </c>
      <c r="N603" s="832">
        <v>1</v>
      </c>
      <c r="O603" s="836">
        <v>1</v>
      </c>
      <c r="P603" s="835">
        <v>0</v>
      </c>
      <c r="Q603" s="837"/>
      <c r="R603" s="832">
        <v>1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4</v>
      </c>
      <c r="B604" s="832" t="s">
        <v>2687</v>
      </c>
      <c r="C604" s="832" t="s">
        <v>2694</v>
      </c>
      <c r="D604" s="833" t="s">
        <v>5504</v>
      </c>
      <c r="E604" s="834" t="s">
        <v>2711</v>
      </c>
      <c r="F604" s="832" t="s">
        <v>2688</v>
      </c>
      <c r="G604" s="832" t="s">
        <v>3238</v>
      </c>
      <c r="H604" s="832" t="s">
        <v>581</v>
      </c>
      <c r="I604" s="832" t="s">
        <v>3239</v>
      </c>
      <c r="J604" s="832" t="s">
        <v>3240</v>
      </c>
      <c r="K604" s="832" t="s">
        <v>3241</v>
      </c>
      <c r="L604" s="835">
        <v>107.27</v>
      </c>
      <c r="M604" s="835">
        <v>321.81</v>
      </c>
      <c r="N604" s="832">
        <v>3</v>
      </c>
      <c r="O604" s="836">
        <v>1</v>
      </c>
      <c r="P604" s="835">
        <v>321.81</v>
      </c>
      <c r="Q604" s="837">
        <v>1</v>
      </c>
      <c r="R604" s="832">
        <v>3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4</v>
      </c>
      <c r="B605" s="832" t="s">
        <v>2687</v>
      </c>
      <c r="C605" s="832" t="s">
        <v>2694</v>
      </c>
      <c r="D605" s="833" t="s">
        <v>5504</v>
      </c>
      <c r="E605" s="834" t="s">
        <v>2711</v>
      </c>
      <c r="F605" s="832" t="s">
        <v>2688</v>
      </c>
      <c r="G605" s="832" t="s">
        <v>3165</v>
      </c>
      <c r="H605" s="832" t="s">
        <v>581</v>
      </c>
      <c r="I605" s="832" t="s">
        <v>3375</v>
      </c>
      <c r="J605" s="832" t="s">
        <v>3376</v>
      </c>
      <c r="K605" s="832" t="s">
        <v>3377</v>
      </c>
      <c r="L605" s="835">
        <v>49.2</v>
      </c>
      <c r="M605" s="835">
        <v>49.2</v>
      </c>
      <c r="N605" s="832">
        <v>1</v>
      </c>
      <c r="O605" s="836">
        <v>1</v>
      </c>
      <c r="P605" s="835">
        <v>49.2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4</v>
      </c>
      <c r="B606" s="832" t="s">
        <v>2687</v>
      </c>
      <c r="C606" s="832" t="s">
        <v>2694</v>
      </c>
      <c r="D606" s="833" t="s">
        <v>5504</v>
      </c>
      <c r="E606" s="834" t="s">
        <v>2711</v>
      </c>
      <c r="F606" s="832" t="s">
        <v>2688</v>
      </c>
      <c r="G606" s="832" t="s">
        <v>3168</v>
      </c>
      <c r="H606" s="832" t="s">
        <v>581</v>
      </c>
      <c r="I606" s="832" t="s">
        <v>3169</v>
      </c>
      <c r="J606" s="832" t="s">
        <v>3170</v>
      </c>
      <c r="K606" s="832" t="s">
        <v>3171</v>
      </c>
      <c r="L606" s="835">
        <v>0</v>
      </c>
      <c r="M606" s="835">
        <v>0</v>
      </c>
      <c r="N606" s="832">
        <v>1</v>
      </c>
      <c r="O606" s="836">
        <v>0.5</v>
      </c>
      <c r="P606" s="835">
        <v>0</v>
      </c>
      <c r="Q606" s="837"/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4</v>
      </c>
      <c r="B607" s="832" t="s">
        <v>2687</v>
      </c>
      <c r="C607" s="832" t="s">
        <v>2694</v>
      </c>
      <c r="D607" s="833" t="s">
        <v>5504</v>
      </c>
      <c r="E607" s="834" t="s">
        <v>2711</v>
      </c>
      <c r="F607" s="832" t="s">
        <v>2688</v>
      </c>
      <c r="G607" s="832" t="s">
        <v>3168</v>
      </c>
      <c r="H607" s="832" t="s">
        <v>581</v>
      </c>
      <c r="I607" s="832" t="s">
        <v>3378</v>
      </c>
      <c r="J607" s="832" t="s">
        <v>3170</v>
      </c>
      <c r="K607" s="832" t="s">
        <v>3379</v>
      </c>
      <c r="L607" s="835">
        <v>0</v>
      </c>
      <c r="M607" s="835">
        <v>0</v>
      </c>
      <c r="N607" s="832">
        <v>1</v>
      </c>
      <c r="O607" s="836">
        <v>1</v>
      </c>
      <c r="P607" s="835">
        <v>0</v>
      </c>
      <c r="Q607" s="837"/>
      <c r="R607" s="832">
        <v>1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4</v>
      </c>
      <c r="B608" s="832" t="s">
        <v>2687</v>
      </c>
      <c r="C608" s="832" t="s">
        <v>2694</v>
      </c>
      <c r="D608" s="833" t="s">
        <v>5504</v>
      </c>
      <c r="E608" s="834" t="s">
        <v>2711</v>
      </c>
      <c r="F608" s="832" t="s">
        <v>2688</v>
      </c>
      <c r="G608" s="832" t="s">
        <v>2790</v>
      </c>
      <c r="H608" s="832" t="s">
        <v>628</v>
      </c>
      <c r="I608" s="832" t="s">
        <v>2492</v>
      </c>
      <c r="J608" s="832" t="s">
        <v>2493</v>
      </c>
      <c r="K608" s="832" t="s">
        <v>2494</v>
      </c>
      <c r="L608" s="835">
        <v>93.43</v>
      </c>
      <c r="M608" s="835">
        <v>93.43</v>
      </c>
      <c r="N608" s="832">
        <v>1</v>
      </c>
      <c r="O608" s="836">
        <v>1</v>
      </c>
      <c r="P608" s="835">
        <v>93.43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4</v>
      </c>
      <c r="B609" s="832" t="s">
        <v>2687</v>
      </c>
      <c r="C609" s="832" t="s">
        <v>2694</v>
      </c>
      <c r="D609" s="833" t="s">
        <v>5504</v>
      </c>
      <c r="E609" s="834" t="s">
        <v>2711</v>
      </c>
      <c r="F609" s="832" t="s">
        <v>2688</v>
      </c>
      <c r="G609" s="832" t="s">
        <v>3082</v>
      </c>
      <c r="H609" s="832" t="s">
        <v>581</v>
      </c>
      <c r="I609" s="832" t="s">
        <v>3083</v>
      </c>
      <c r="J609" s="832" t="s">
        <v>3084</v>
      </c>
      <c r="K609" s="832" t="s">
        <v>3085</v>
      </c>
      <c r="L609" s="835">
        <v>88.76</v>
      </c>
      <c r="M609" s="835">
        <v>798.84000000000015</v>
      </c>
      <c r="N609" s="832">
        <v>9</v>
      </c>
      <c r="O609" s="836">
        <v>2.5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4</v>
      </c>
      <c r="B610" s="832" t="s">
        <v>2687</v>
      </c>
      <c r="C610" s="832" t="s">
        <v>2694</v>
      </c>
      <c r="D610" s="833" t="s">
        <v>5504</v>
      </c>
      <c r="E610" s="834" t="s">
        <v>2711</v>
      </c>
      <c r="F610" s="832" t="s">
        <v>2688</v>
      </c>
      <c r="G610" s="832" t="s">
        <v>3380</v>
      </c>
      <c r="H610" s="832" t="s">
        <v>581</v>
      </c>
      <c r="I610" s="832" t="s">
        <v>3381</v>
      </c>
      <c r="J610" s="832" t="s">
        <v>781</v>
      </c>
      <c r="K610" s="832" t="s">
        <v>3382</v>
      </c>
      <c r="L610" s="835">
        <v>256.67</v>
      </c>
      <c r="M610" s="835">
        <v>5133.4000000000005</v>
      </c>
      <c r="N610" s="832">
        <v>20</v>
      </c>
      <c r="O610" s="836">
        <v>19.5</v>
      </c>
      <c r="P610" s="835">
        <v>3336.7100000000005</v>
      </c>
      <c r="Q610" s="837">
        <v>0.65</v>
      </c>
      <c r="R610" s="832">
        <v>13</v>
      </c>
      <c r="S610" s="837">
        <v>0.65</v>
      </c>
      <c r="T610" s="836">
        <v>12.5</v>
      </c>
      <c r="U610" s="838">
        <v>0.64102564102564108</v>
      </c>
    </row>
    <row r="611" spans="1:21" ht="14.4" customHeight="1" x14ac:dyDescent="0.3">
      <c r="A611" s="831">
        <v>4</v>
      </c>
      <c r="B611" s="832" t="s">
        <v>2687</v>
      </c>
      <c r="C611" s="832" t="s">
        <v>2694</v>
      </c>
      <c r="D611" s="833" t="s">
        <v>5504</v>
      </c>
      <c r="E611" s="834" t="s">
        <v>2711</v>
      </c>
      <c r="F611" s="832" t="s">
        <v>2688</v>
      </c>
      <c r="G611" s="832" t="s">
        <v>2972</v>
      </c>
      <c r="H611" s="832" t="s">
        <v>581</v>
      </c>
      <c r="I611" s="832" t="s">
        <v>2973</v>
      </c>
      <c r="J611" s="832" t="s">
        <v>737</v>
      </c>
      <c r="K611" s="832" t="s">
        <v>2974</v>
      </c>
      <c r="L611" s="835">
        <v>140.72</v>
      </c>
      <c r="M611" s="835">
        <v>140.72</v>
      </c>
      <c r="N611" s="832">
        <v>1</v>
      </c>
      <c r="O611" s="836">
        <v>1</v>
      </c>
      <c r="P611" s="835">
        <v>140.72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4</v>
      </c>
      <c r="B612" s="832" t="s">
        <v>2687</v>
      </c>
      <c r="C612" s="832" t="s">
        <v>2694</v>
      </c>
      <c r="D612" s="833" t="s">
        <v>5504</v>
      </c>
      <c r="E612" s="834" t="s">
        <v>2711</v>
      </c>
      <c r="F612" s="832" t="s">
        <v>2688</v>
      </c>
      <c r="G612" s="832" t="s">
        <v>2844</v>
      </c>
      <c r="H612" s="832" t="s">
        <v>581</v>
      </c>
      <c r="I612" s="832" t="s">
        <v>2845</v>
      </c>
      <c r="J612" s="832" t="s">
        <v>711</v>
      </c>
      <c r="K612" s="832" t="s">
        <v>2846</v>
      </c>
      <c r="L612" s="835">
        <v>53.57</v>
      </c>
      <c r="M612" s="835">
        <v>53.57</v>
      </c>
      <c r="N612" s="832">
        <v>1</v>
      </c>
      <c r="O612" s="836">
        <v>0.5</v>
      </c>
      <c r="P612" s="835">
        <v>53.57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4</v>
      </c>
      <c r="B613" s="832" t="s">
        <v>2687</v>
      </c>
      <c r="C613" s="832" t="s">
        <v>2694</v>
      </c>
      <c r="D613" s="833" t="s">
        <v>5504</v>
      </c>
      <c r="E613" s="834" t="s">
        <v>2711</v>
      </c>
      <c r="F613" s="832" t="s">
        <v>2688</v>
      </c>
      <c r="G613" s="832" t="s">
        <v>2959</v>
      </c>
      <c r="H613" s="832" t="s">
        <v>628</v>
      </c>
      <c r="I613" s="832" t="s">
        <v>2608</v>
      </c>
      <c r="J613" s="832" t="s">
        <v>2077</v>
      </c>
      <c r="K613" s="832" t="s">
        <v>2609</v>
      </c>
      <c r="L613" s="835">
        <v>35.11</v>
      </c>
      <c r="M613" s="835">
        <v>35.11</v>
      </c>
      <c r="N613" s="832">
        <v>1</v>
      </c>
      <c r="O613" s="836">
        <v>0.5</v>
      </c>
      <c r="P613" s="835">
        <v>35.11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4</v>
      </c>
      <c r="B614" s="832" t="s">
        <v>2687</v>
      </c>
      <c r="C614" s="832" t="s">
        <v>2694</v>
      </c>
      <c r="D614" s="833" t="s">
        <v>5504</v>
      </c>
      <c r="E614" s="834" t="s">
        <v>2711</v>
      </c>
      <c r="F614" s="832" t="s">
        <v>2688</v>
      </c>
      <c r="G614" s="832" t="s">
        <v>2959</v>
      </c>
      <c r="H614" s="832" t="s">
        <v>581</v>
      </c>
      <c r="I614" s="832" t="s">
        <v>3383</v>
      </c>
      <c r="J614" s="832" t="s">
        <v>3384</v>
      </c>
      <c r="K614" s="832" t="s">
        <v>3385</v>
      </c>
      <c r="L614" s="835">
        <v>16.5</v>
      </c>
      <c r="M614" s="835">
        <v>33</v>
      </c>
      <c r="N614" s="832">
        <v>2</v>
      </c>
      <c r="O614" s="836">
        <v>1.5</v>
      </c>
      <c r="P614" s="835">
        <v>33</v>
      </c>
      <c r="Q614" s="837">
        <v>1</v>
      </c>
      <c r="R614" s="832">
        <v>2</v>
      </c>
      <c r="S614" s="837">
        <v>1</v>
      </c>
      <c r="T614" s="836">
        <v>1.5</v>
      </c>
      <c r="U614" s="838">
        <v>1</v>
      </c>
    </row>
    <row r="615" spans="1:21" ht="14.4" customHeight="1" x14ac:dyDescent="0.3">
      <c r="A615" s="831">
        <v>4</v>
      </c>
      <c r="B615" s="832" t="s">
        <v>2687</v>
      </c>
      <c r="C615" s="832" t="s">
        <v>2694</v>
      </c>
      <c r="D615" s="833" t="s">
        <v>5504</v>
      </c>
      <c r="E615" s="834" t="s">
        <v>2711</v>
      </c>
      <c r="F615" s="832" t="s">
        <v>2688</v>
      </c>
      <c r="G615" s="832" t="s">
        <v>2959</v>
      </c>
      <c r="H615" s="832" t="s">
        <v>581</v>
      </c>
      <c r="I615" s="832" t="s">
        <v>3386</v>
      </c>
      <c r="J615" s="832" t="s">
        <v>3384</v>
      </c>
      <c r="K615" s="832" t="s">
        <v>3385</v>
      </c>
      <c r="L615" s="835">
        <v>16.5</v>
      </c>
      <c r="M615" s="835">
        <v>16.5</v>
      </c>
      <c r="N615" s="832">
        <v>1</v>
      </c>
      <c r="O615" s="836">
        <v>1</v>
      </c>
      <c r="P615" s="835">
        <v>16.5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4</v>
      </c>
      <c r="B616" s="832" t="s">
        <v>2687</v>
      </c>
      <c r="C616" s="832" t="s">
        <v>2694</v>
      </c>
      <c r="D616" s="833" t="s">
        <v>5504</v>
      </c>
      <c r="E616" s="834" t="s">
        <v>2711</v>
      </c>
      <c r="F616" s="832" t="s">
        <v>2688</v>
      </c>
      <c r="G616" s="832" t="s">
        <v>2772</v>
      </c>
      <c r="H616" s="832" t="s">
        <v>581</v>
      </c>
      <c r="I616" s="832" t="s">
        <v>2891</v>
      </c>
      <c r="J616" s="832" t="s">
        <v>1315</v>
      </c>
      <c r="K616" s="832" t="s">
        <v>2774</v>
      </c>
      <c r="L616" s="835">
        <v>374.79</v>
      </c>
      <c r="M616" s="835">
        <v>749.58</v>
      </c>
      <c r="N616" s="832">
        <v>2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4</v>
      </c>
      <c r="B617" s="832" t="s">
        <v>2687</v>
      </c>
      <c r="C617" s="832" t="s">
        <v>2694</v>
      </c>
      <c r="D617" s="833" t="s">
        <v>5504</v>
      </c>
      <c r="E617" s="834" t="s">
        <v>2711</v>
      </c>
      <c r="F617" s="832" t="s">
        <v>2688</v>
      </c>
      <c r="G617" s="832" t="s">
        <v>2772</v>
      </c>
      <c r="H617" s="832" t="s">
        <v>581</v>
      </c>
      <c r="I617" s="832" t="s">
        <v>2773</v>
      </c>
      <c r="J617" s="832" t="s">
        <v>1315</v>
      </c>
      <c r="K617" s="832" t="s">
        <v>2774</v>
      </c>
      <c r="L617" s="835">
        <v>374.79</v>
      </c>
      <c r="M617" s="835">
        <v>1873.9500000000003</v>
      </c>
      <c r="N617" s="832">
        <v>5</v>
      </c>
      <c r="O617" s="836">
        <v>2</v>
      </c>
      <c r="P617" s="835">
        <v>1124.3700000000001</v>
      </c>
      <c r="Q617" s="837">
        <v>0.6</v>
      </c>
      <c r="R617" s="832">
        <v>3</v>
      </c>
      <c r="S617" s="837">
        <v>0.6</v>
      </c>
      <c r="T617" s="836">
        <v>1</v>
      </c>
      <c r="U617" s="838">
        <v>0.5</v>
      </c>
    </row>
    <row r="618" spans="1:21" ht="14.4" customHeight="1" x14ac:dyDescent="0.3">
      <c r="A618" s="831">
        <v>4</v>
      </c>
      <c r="B618" s="832" t="s">
        <v>2687</v>
      </c>
      <c r="C618" s="832" t="s">
        <v>2694</v>
      </c>
      <c r="D618" s="833" t="s">
        <v>5504</v>
      </c>
      <c r="E618" s="834" t="s">
        <v>2711</v>
      </c>
      <c r="F618" s="832" t="s">
        <v>2688</v>
      </c>
      <c r="G618" s="832" t="s">
        <v>3387</v>
      </c>
      <c r="H618" s="832" t="s">
        <v>581</v>
      </c>
      <c r="I618" s="832" t="s">
        <v>3388</v>
      </c>
      <c r="J618" s="832" t="s">
        <v>959</v>
      </c>
      <c r="K618" s="832" t="s">
        <v>3389</v>
      </c>
      <c r="L618" s="835">
        <v>65.22</v>
      </c>
      <c r="M618" s="835">
        <v>65.22</v>
      </c>
      <c r="N618" s="832">
        <v>1</v>
      </c>
      <c r="O618" s="836">
        <v>0.5</v>
      </c>
      <c r="P618" s="835">
        <v>65.22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4</v>
      </c>
      <c r="B619" s="832" t="s">
        <v>2687</v>
      </c>
      <c r="C619" s="832" t="s">
        <v>2694</v>
      </c>
      <c r="D619" s="833" t="s">
        <v>5504</v>
      </c>
      <c r="E619" s="834" t="s">
        <v>2711</v>
      </c>
      <c r="F619" s="832" t="s">
        <v>2688</v>
      </c>
      <c r="G619" s="832" t="s">
        <v>2874</v>
      </c>
      <c r="H619" s="832" t="s">
        <v>628</v>
      </c>
      <c r="I619" s="832" t="s">
        <v>2423</v>
      </c>
      <c r="J619" s="832" t="s">
        <v>1193</v>
      </c>
      <c r="K619" s="832" t="s">
        <v>1529</v>
      </c>
      <c r="L619" s="835">
        <v>48.42</v>
      </c>
      <c r="M619" s="835">
        <v>290.52</v>
      </c>
      <c r="N619" s="832">
        <v>6</v>
      </c>
      <c r="O619" s="836">
        <v>3.5</v>
      </c>
      <c r="P619" s="835">
        <v>145.26</v>
      </c>
      <c r="Q619" s="837">
        <v>0.5</v>
      </c>
      <c r="R619" s="832">
        <v>3</v>
      </c>
      <c r="S619" s="837">
        <v>0.5</v>
      </c>
      <c r="T619" s="836">
        <v>1.5</v>
      </c>
      <c r="U619" s="838">
        <v>0.42857142857142855</v>
      </c>
    </row>
    <row r="620" spans="1:21" ht="14.4" customHeight="1" x14ac:dyDescent="0.3">
      <c r="A620" s="831">
        <v>4</v>
      </c>
      <c r="B620" s="832" t="s">
        <v>2687</v>
      </c>
      <c r="C620" s="832" t="s">
        <v>2694</v>
      </c>
      <c r="D620" s="833" t="s">
        <v>5504</v>
      </c>
      <c r="E620" s="834" t="s">
        <v>2711</v>
      </c>
      <c r="F620" s="832" t="s">
        <v>2688</v>
      </c>
      <c r="G620" s="832" t="s">
        <v>2777</v>
      </c>
      <c r="H620" s="832" t="s">
        <v>581</v>
      </c>
      <c r="I620" s="832" t="s">
        <v>2837</v>
      </c>
      <c r="J620" s="832" t="s">
        <v>1753</v>
      </c>
      <c r="K620" s="832" t="s">
        <v>2838</v>
      </c>
      <c r="L620" s="835">
        <v>115.18</v>
      </c>
      <c r="M620" s="835">
        <v>345.54</v>
      </c>
      <c r="N620" s="832">
        <v>3</v>
      </c>
      <c r="O620" s="836">
        <v>3</v>
      </c>
      <c r="P620" s="835">
        <v>345.54</v>
      </c>
      <c r="Q620" s="837">
        <v>1</v>
      </c>
      <c r="R620" s="832">
        <v>3</v>
      </c>
      <c r="S620" s="837">
        <v>1</v>
      </c>
      <c r="T620" s="836">
        <v>3</v>
      </c>
      <c r="U620" s="838">
        <v>1</v>
      </c>
    </row>
    <row r="621" spans="1:21" ht="14.4" customHeight="1" x14ac:dyDescent="0.3">
      <c r="A621" s="831">
        <v>4</v>
      </c>
      <c r="B621" s="832" t="s">
        <v>2687</v>
      </c>
      <c r="C621" s="832" t="s">
        <v>2694</v>
      </c>
      <c r="D621" s="833" t="s">
        <v>5504</v>
      </c>
      <c r="E621" s="834" t="s">
        <v>2711</v>
      </c>
      <c r="F621" s="832" t="s">
        <v>2688</v>
      </c>
      <c r="G621" s="832" t="s">
        <v>2777</v>
      </c>
      <c r="H621" s="832" t="s">
        <v>581</v>
      </c>
      <c r="I621" s="832" t="s">
        <v>2837</v>
      </c>
      <c r="J621" s="832" t="s">
        <v>1753</v>
      </c>
      <c r="K621" s="832" t="s">
        <v>2838</v>
      </c>
      <c r="L621" s="835">
        <v>205.84</v>
      </c>
      <c r="M621" s="835">
        <v>205.84</v>
      </c>
      <c r="N621" s="832">
        <v>1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4</v>
      </c>
      <c r="B622" s="832" t="s">
        <v>2687</v>
      </c>
      <c r="C622" s="832" t="s">
        <v>2694</v>
      </c>
      <c r="D622" s="833" t="s">
        <v>5504</v>
      </c>
      <c r="E622" s="834" t="s">
        <v>2711</v>
      </c>
      <c r="F622" s="832" t="s">
        <v>2688</v>
      </c>
      <c r="G622" s="832" t="s">
        <v>2777</v>
      </c>
      <c r="H622" s="832" t="s">
        <v>581</v>
      </c>
      <c r="I622" s="832" t="s">
        <v>2847</v>
      </c>
      <c r="J622" s="832" t="s">
        <v>810</v>
      </c>
      <c r="K622" s="832" t="s">
        <v>2848</v>
      </c>
      <c r="L622" s="835">
        <v>103.67</v>
      </c>
      <c r="M622" s="835">
        <v>103.67</v>
      </c>
      <c r="N622" s="832">
        <v>1</v>
      </c>
      <c r="O622" s="836">
        <v>1</v>
      </c>
      <c r="P622" s="835">
        <v>103.67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4</v>
      </c>
      <c r="B623" s="832" t="s">
        <v>2687</v>
      </c>
      <c r="C623" s="832" t="s">
        <v>2694</v>
      </c>
      <c r="D623" s="833" t="s">
        <v>5504</v>
      </c>
      <c r="E623" s="834" t="s">
        <v>2711</v>
      </c>
      <c r="F623" s="832" t="s">
        <v>2688</v>
      </c>
      <c r="G623" s="832" t="s">
        <v>2794</v>
      </c>
      <c r="H623" s="832" t="s">
        <v>628</v>
      </c>
      <c r="I623" s="832" t="s">
        <v>3217</v>
      </c>
      <c r="J623" s="832" t="s">
        <v>2019</v>
      </c>
      <c r="K623" s="832" t="s">
        <v>2592</v>
      </c>
      <c r="L623" s="835">
        <v>28.81</v>
      </c>
      <c r="M623" s="835">
        <v>57.62</v>
      </c>
      <c r="N623" s="832">
        <v>2</v>
      </c>
      <c r="O623" s="836">
        <v>1</v>
      </c>
      <c r="P623" s="835">
        <v>57.62</v>
      </c>
      <c r="Q623" s="837">
        <v>1</v>
      </c>
      <c r="R623" s="832">
        <v>2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4</v>
      </c>
      <c r="B624" s="832" t="s">
        <v>2687</v>
      </c>
      <c r="C624" s="832" t="s">
        <v>2694</v>
      </c>
      <c r="D624" s="833" t="s">
        <v>5504</v>
      </c>
      <c r="E624" s="834" t="s">
        <v>2711</v>
      </c>
      <c r="F624" s="832" t="s">
        <v>2688</v>
      </c>
      <c r="G624" s="832" t="s">
        <v>2794</v>
      </c>
      <c r="H624" s="832" t="s">
        <v>628</v>
      </c>
      <c r="I624" s="832" t="s">
        <v>3217</v>
      </c>
      <c r="J624" s="832" t="s">
        <v>2019</v>
      </c>
      <c r="K624" s="832" t="s">
        <v>2592</v>
      </c>
      <c r="L624" s="835">
        <v>16.12</v>
      </c>
      <c r="M624" s="835">
        <v>16.12</v>
      </c>
      <c r="N624" s="832">
        <v>1</v>
      </c>
      <c r="O624" s="836">
        <v>1</v>
      </c>
      <c r="P624" s="835">
        <v>16.12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4</v>
      </c>
      <c r="B625" s="832" t="s">
        <v>2687</v>
      </c>
      <c r="C625" s="832" t="s">
        <v>2694</v>
      </c>
      <c r="D625" s="833" t="s">
        <v>5504</v>
      </c>
      <c r="E625" s="834" t="s">
        <v>2711</v>
      </c>
      <c r="F625" s="832" t="s">
        <v>2688</v>
      </c>
      <c r="G625" s="832" t="s">
        <v>2794</v>
      </c>
      <c r="H625" s="832" t="s">
        <v>628</v>
      </c>
      <c r="I625" s="832" t="s">
        <v>2839</v>
      </c>
      <c r="J625" s="832" t="s">
        <v>2019</v>
      </c>
      <c r="K625" s="832" t="s">
        <v>2020</v>
      </c>
      <c r="L625" s="835">
        <v>57.6</v>
      </c>
      <c r="M625" s="835">
        <v>57.6</v>
      </c>
      <c r="N625" s="832">
        <v>1</v>
      </c>
      <c r="O625" s="836">
        <v>1</v>
      </c>
      <c r="P625" s="835">
        <v>57.6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4</v>
      </c>
      <c r="B626" s="832" t="s">
        <v>2687</v>
      </c>
      <c r="C626" s="832" t="s">
        <v>2694</v>
      </c>
      <c r="D626" s="833" t="s">
        <v>5504</v>
      </c>
      <c r="E626" s="834" t="s">
        <v>2711</v>
      </c>
      <c r="F626" s="832" t="s">
        <v>2688</v>
      </c>
      <c r="G626" s="832" t="s">
        <v>2794</v>
      </c>
      <c r="H626" s="832" t="s">
        <v>628</v>
      </c>
      <c r="I626" s="832" t="s">
        <v>3154</v>
      </c>
      <c r="J626" s="832" t="s">
        <v>2019</v>
      </c>
      <c r="K626" s="832" t="s">
        <v>3155</v>
      </c>
      <c r="L626" s="835">
        <v>51.84</v>
      </c>
      <c r="M626" s="835">
        <v>51.84</v>
      </c>
      <c r="N626" s="832">
        <v>1</v>
      </c>
      <c r="O626" s="836">
        <v>1</v>
      </c>
      <c r="P626" s="835">
        <v>51.84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4</v>
      </c>
      <c r="B627" s="832" t="s">
        <v>2687</v>
      </c>
      <c r="C627" s="832" t="s">
        <v>2694</v>
      </c>
      <c r="D627" s="833" t="s">
        <v>5504</v>
      </c>
      <c r="E627" s="834" t="s">
        <v>2711</v>
      </c>
      <c r="F627" s="832" t="s">
        <v>2688</v>
      </c>
      <c r="G627" s="832" t="s">
        <v>2794</v>
      </c>
      <c r="H627" s="832" t="s">
        <v>628</v>
      </c>
      <c r="I627" s="832" t="s">
        <v>3390</v>
      </c>
      <c r="J627" s="832" t="s">
        <v>2019</v>
      </c>
      <c r="K627" s="832" t="s">
        <v>3391</v>
      </c>
      <c r="L627" s="835">
        <v>0</v>
      </c>
      <c r="M627" s="835">
        <v>0</v>
      </c>
      <c r="N627" s="832">
        <v>1</v>
      </c>
      <c r="O627" s="836">
        <v>1</v>
      </c>
      <c r="P627" s="835">
        <v>0</v>
      </c>
      <c r="Q627" s="837"/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4</v>
      </c>
      <c r="B628" s="832" t="s">
        <v>2687</v>
      </c>
      <c r="C628" s="832" t="s">
        <v>2694</v>
      </c>
      <c r="D628" s="833" t="s">
        <v>5504</v>
      </c>
      <c r="E628" s="834" t="s">
        <v>2711</v>
      </c>
      <c r="F628" s="832" t="s">
        <v>2688</v>
      </c>
      <c r="G628" s="832" t="s">
        <v>2977</v>
      </c>
      <c r="H628" s="832" t="s">
        <v>628</v>
      </c>
      <c r="I628" s="832" t="s">
        <v>2112</v>
      </c>
      <c r="J628" s="832" t="s">
        <v>929</v>
      </c>
      <c r="K628" s="832" t="s">
        <v>2093</v>
      </c>
      <c r="L628" s="835">
        <v>47.7</v>
      </c>
      <c r="M628" s="835">
        <v>47.7</v>
      </c>
      <c r="N628" s="832">
        <v>1</v>
      </c>
      <c r="O628" s="836">
        <v>0.5</v>
      </c>
      <c r="P628" s="835">
        <v>47.7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4</v>
      </c>
      <c r="B629" s="832" t="s">
        <v>2687</v>
      </c>
      <c r="C629" s="832" t="s">
        <v>2694</v>
      </c>
      <c r="D629" s="833" t="s">
        <v>5504</v>
      </c>
      <c r="E629" s="834" t="s">
        <v>2711</v>
      </c>
      <c r="F629" s="832" t="s">
        <v>2688</v>
      </c>
      <c r="G629" s="832" t="s">
        <v>2977</v>
      </c>
      <c r="H629" s="832" t="s">
        <v>628</v>
      </c>
      <c r="I629" s="832" t="s">
        <v>2344</v>
      </c>
      <c r="J629" s="832" t="s">
        <v>929</v>
      </c>
      <c r="K629" s="832" t="s">
        <v>2345</v>
      </c>
      <c r="L629" s="835">
        <v>144.81</v>
      </c>
      <c r="M629" s="835">
        <v>144.81</v>
      </c>
      <c r="N629" s="832">
        <v>1</v>
      </c>
      <c r="O629" s="836">
        <v>1</v>
      </c>
      <c r="P629" s="835">
        <v>144.81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4</v>
      </c>
      <c r="B630" s="832" t="s">
        <v>2687</v>
      </c>
      <c r="C630" s="832" t="s">
        <v>2694</v>
      </c>
      <c r="D630" s="833" t="s">
        <v>5504</v>
      </c>
      <c r="E630" s="834" t="s">
        <v>2711</v>
      </c>
      <c r="F630" s="832" t="s">
        <v>2688</v>
      </c>
      <c r="G630" s="832" t="s">
        <v>2977</v>
      </c>
      <c r="H630" s="832" t="s">
        <v>628</v>
      </c>
      <c r="I630" s="832" t="s">
        <v>2344</v>
      </c>
      <c r="J630" s="832" t="s">
        <v>929</v>
      </c>
      <c r="K630" s="832" t="s">
        <v>2345</v>
      </c>
      <c r="L630" s="835">
        <v>143.09</v>
      </c>
      <c r="M630" s="835">
        <v>286.18</v>
      </c>
      <c r="N630" s="832">
        <v>2</v>
      </c>
      <c r="O630" s="836">
        <v>1.5</v>
      </c>
      <c r="P630" s="835">
        <v>286.18</v>
      </c>
      <c r="Q630" s="837">
        <v>1</v>
      </c>
      <c r="R630" s="832">
        <v>2</v>
      </c>
      <c r="S630" s="837">
        <v>1</v>
      </c>
      <c r="T630" s="836">
        <v>1.5</v>
      </c>
      <c r="U630" s="838">
        <v>1</v>
      </c>
    </row>
    <row r="631" spans="1:21" ht="14.4" customHeight="1" x14ac:dyDescent="0.3">
      <c r="A631" s="831">
        <v>4</v>
      </c>
      <c r="B631" s="832" t="s">
        <v>2687</v>
      </c>
      <c r="C631" s="832" t="s">
        <v>2694</v>
      </c>
      <c r="D631" s="833" t="s">
        <v>5504</v>
      </c>
      <c r="E631" s="834" t="s">
        <v>2711</v>
      </c>
      <c r="F631" s="832" t="s">
        <v>2688</v>
      </c>
      <c r="G631" s="832" t="s">
        <v>3263</v>
      </c>
      <c r="H631" s="832" t="s">
        <v>581</v>
      </c>
      <c r="I631" s="832" t="s">
        <v>3392</v>
      </c>
      <c r="J631" s="832" t="s">
        <v>1775</v>
      </c>
      <c r="K631" s="832" t="s">
        <v>3266</v>
      </c>
      <c r="L631" s="835">
        <v>256.67</v>
      </c>
      <c r="M631" s="835">
        <v>513.34</v>
      </c>
      <c r="N631" s="832">
        <v>2</v>
      </c>
      <c r="O631" s="836">
        <v>2</v>
      </c>
      <c r="P631" s="835">
        <v>256.67</v>
      </c>
      <c r="Q631" s="837">
        <v>0.5</v>
      </c>
      <c r="R631" s="832">
        <v>1</v>
      </c>
      <c r="S631" s="837">
        <v>0.5</v>
      </c>
      <c r="T631" s="836">
        <v>1</v>
      </c>
      <c r="U631" s="838">
        <v>0.5</v>
      </c>
    </row>
    <row r="632" spans="1:21" ht="14.4" customHeight="1" x14ac:dyDescent="0.3">
      <c r="A632" s="831">
        <v>4</v>
      </c>
      <c r="B632" s="832" t="s">
        <v>2687</v>
      </c>
      <c r="C632" s="832" t="s">
        <v>2694</v>
      </c>
      <c r="D632" s="833" t="s">
        <v>5504</v>
      </c>
      <c r="E632" s="834" t="s">
        <v>2711</v>
      </c>
      <c r="F632" s="832" t="s">
        <v>2688</v>
      </c>
      <c r="G632" s="832" t="s">
        <v>3263</v>
      </c>
      <c r="H632" s="832" t="s">
        <v>581</v>
      </c>
      <c r="I632" s="832" t="s">
        <v>3264</v>
      </c>
      <c r="J632" s="832" t="s">
        <v>3265</v>
      </c>
      <c r="K632" s="832" t="s">
        <v>3266</v>
      </c>
      <c r="L632" s="835">
        <v>256.67</v>
      </c>
      <c r="M632" s="835">
        <v>2566.7000000000003</v>
      </c>
      <c r="N632" s="832">
        <v>10</v>
      </c>
      <c r="O632" s="836">
        <v>9.5</v>
      </c>
      <c r="P632" s="835">
        <v>1540.0200000000002</v>
      </c>
      <c r="Q632" s="837">
        <v>0.6</v>
      </c>
      <c r="R632" s="832">
        <v>6</v>
      </c>
      <c r="S632" s="837">
        <v>0.6</v>
      </c>
      <c r="T632" s="836">
        <v>5.5</v>
      </c>
      <c r="U632" s="838">
        <v>0.57894736842105265</v>
      </c>
    </row>
    <row r="633" spans="1:21" ht="14.4" customHeight="1" x14ac:dyDescent="0.3">
      <c r="A633" s="831">
        <v>4</v>
      </c>
      <c r="B633" s="832" t="s">
        <v>2687</v>
      </c>
      <c r="C633" s="832" t="s">
        <v>2694</v>
      </c>
      <c r="D633" s="833" t="s">
        <v>5504</v>
      </c>
      <c r="E633" s="834" t="s">
        <v>2711</v>
      </c>
      <c r="F633" s="832" t="s">
        <v>2688</v>
      </c>
      <c r="G633" s="832" t="s">
        <v>2780</v>
      </c>
      <c r="H633" s="832" t="s">
        <v>581</v>
      </c>
      <c r="I633" s="832" t="s">
        <v>2797</v>
      </c>
      <c r="J633" s="832" t="s">
        <v>634</v>
      </c>
      <c r="K633" s="832" t="s">
        <v>2798</v>
      </c>
      <c r="L633" s="835">
        <v>108.44</v>
      </c>
      <c r="M633" s="835">
        <v>108.44</v>
      </c>
      <c r="N633" s="832">
        <v>1</v>
      </c>
      <c r="O633" s="836">
        <v>0.5</v>
      </c>
      <c r="P633" s="835">
        <v>108.44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4</v>
      </c>
      <c r="B634" s="832" t="s">
        <v>2687</v>
      </c>
      <c r="C634" s="832" t="s">
        <v>2694</v>
      </c>
      <c r="D634" s="833" t="s">
        <v>5504</v>
      </c>
      <c r="E634" s="834" t="s">
        <v>2711</v>
      </c>
      <c r="F634" s="832" t="s">
        <v>2688</v>
      </c>
      <c r="G634" s="832" t="s">
        <v>3393</v>
      </c>
      <c r="H634" s="832" t="s">
        <v>581</v>
      </c>
      <c r="I634" s="832" t="s">
        <v>3394</v>
      </c>
      <c r="J634" s="832" t="s">
        <v>1390</v>
      </c>
      <c r="K634" s="832" t="s">
        <v>3395</v>
      </c>
      <c r="L634" s="835">
        <v>54.55</v>
      </c>
      <c r="M634" s="835">
        <v>54.55</v>
      </c>
      <c r="N634" s="832">
        <v>1</v>
      </c>
      <c r="O634" s="836">
        <v>1</v>
      </c>
      <c r="P634" s="835">
        <v>54.55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4</v>
      </c>
      <c r="B635" s="832" t="s">
        <v>2687</v>
      </c>
      <c r="C635" s="832" t="s">
        <v>2694</v>
      </c>
      <c r="D635" s="833" t="s">
        <v>5504</v>
      </c>
      <c r="E635" s="834" t="s">
        <v>2711</v>
      </c>
      <c r="F635" s="832" t="s">
        <v>2688</v>
      </c>
      <c r="G635" s="832" t="s">
        <v>3396</v>
      </c>
      <c r="H635" s="832" t="s">
        <v>581</v>
      </c>
      <c r="I635" s="832" t="s">
        <v>3397</v>
      </c>
      <c r="J635" s="832" t="s">
        <v>3398</v>
      </c>
      <c r="K635" s="832" t="s">
        <v>3399</v>
      </c>
      <c r="L635" s="835">
        <v>179.84</v>
      </c>
      <c r="M635" s="835">
        <v>539.52</v>
      </c>
      <c r="N635" s="832">
        <v>3</v>
      </c>
      <c r="O635" s="836">
        <v>2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4</v>
      </c>
      <c r="B636" s="832" t="s">
        <v>2687</v>
      </c>
      <c r="C636" s="832" t="s">
        <v>2694</v>
      </c>
      <c r="D636" s="833" t="s">
        <v>5504</v>
      </c>
      <c r="E636" s="834" t="s">
        <v>2711</v>
      </c>
      <c r="F636" s="832" t="s">
        <v>2688</v>
      </c>
      <c r="G636" s="832" t="s">
        <v>3178</v>
      </c>
      <c r="H636" s="832" t="s">
        <v>581</v>
      </c>
      <c r="I636" s="832" t="s">
        <v>3179</v>
      </c>
      <c r="J636" s="832" t="s">
        <v>1502</v>
      </c>
      <c r="K636" s="832" t="s">
        <v>3180</v>
      </c>
      <c r="L636" s="835">
        <v>453.79</v>
      </c>
      <c r="M636" s="835">
        <v>453.79</v>
      </c>
      <c r="N636" s="832">
        <v>1</v>
      </c>
      <c r="O636" s="836">
        <v>0.5</v>
      </c>
      <c r="P636" s="835">
        <v>453.79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4</v>
      </c>
      <c r="B637" s="832" t="s">
        <v>2687</v>
      </c>
      <c r="C637" s="832" t="s">
        <v>2694</v>
      </c>
      <c r="D637" s="833" t="s">
        <v>5504</v>
      </c>
      <c r="E637" s="834" t="s">
        <v>2711</v>
      </c>
      <c r="F637" s="832" t="s">
        <v>2688</v>
      </c>
      <c r="G637" s="832" t="s">
        <v>3270</v>
      </c>
      <c r="H637" s="832" t="s">
        <v>581</v>
      </c>
      <c r="I637" s="832" t="s">
        <v>3400</v>
      </c>
      <c r="J637" s="832" t="s">
        <v>3272</v>
      </c>
      <c r="K637" s="832" t="s">
        <v>3401</v>
      </c>
      <c r="L637" s="835">
        <v>1982.3</v>
      </c>
      <c r="M637" s="835">
        <v>3964.6</v>
      </c>
      <c r="N637" s="832">
        <v>2</v>
      </c>
      <c r="O637" s="836">
        <v>1</v>
      </c>
      <c r="P637" s="835">
        <v>3964.6</v>
      </c>
      <c r="Q637" s="837">
        <v>1</v>
      </c>
      <c r="R637" s="832">
        <v>2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4</v>
      </c>
      <c r="B638" s="832" t="s">
        <v>2687</v>
      </c>
      <c r="C638" s="832" t="s">
        <v>2694</v>
      </c>
      <c r="D638" s="833" t="s">
        <v>5504</v>
      </c>
      <c r="E638" s="834" t="s">
        <v>2711</v>
      </c>
      <c r="F638" s="832" t="s">
        <v>2688</v>
      </c>
      <c r="G638" s="832" t="s">
        <v>3270</v>
      </c>
      <c r="H638" s="832" t="s">
        <v>581</v>
      </c>
      <c r="I638" s="832" t="s">
        <v>3402</v>
      </c>
      <c r="J638" s="832" t="s">
        <v>3272</v>
      </c>
      <c r="K638" s="832" t="s">
        <v>3403</v>
      </c>
      <c r="L638" s="835">
        <v>1762.05</v>
      </c>
      <c r="M638" s="835">
        <v>10572.3</v>
      </c>
      <c r="N638" s="832">
        <v>6</v>
      </c>
      <c r="O638" s="836">
        <v>3</v>
      </c>
      <c r="P638" s="835">
        <v>10572.3</v>
      </c>
      <c r="Q638" s="837">
        <v>1</v>
      </c>
      <c r="R638" s="832">
        <v>6</v>
      </c>
      <c r="S638" s="837">
        <v>1</v>
      </c>
      <c r="T638" s="836">
        <v>3</v>
      </c>
      <c r="U638" s="838">
        <v>1</v>
      </c>
    </row>
    <row r="639" spans="1:21" ht="14.4" customHeight="1" x14ac:dyDescent="0.3">
      <c r="A639" s="831">
        <v>4</v>
      </c>
      <c r="B639" s="832" t="s">
        <v>2687</v>
      </c>
      <c r="C639" s="832" t="s">
        <v>2694</v>
      </c>
      <c r="D639" s="833" t="s">
        <v>5504</v>
      </c>
      <c r="E639" s="834" t="s">
        <v>2711</v>
      </c>
      <c r="F639" s="832" t="s">
        <v>2688</v>
      </c>
      <c r="G639" s="832" t="s">
        <v>3404</v>
      </c>
      <c r="H639" s="832" t="s">
        <v>628</v>
      </c>
      <c r="I639" s="832" t="s">
        <v>2450</v>
      </c>
      <c r="J639" s="832" t="s">
        <v>2451</v>
      </c>
      <c r="K639" s="832" t="s">
        <v>2452</v>
      </c>
      <c r="L639" s="835">
        <v>122.96</v>
      </c>
      <c r="M639" s="835">
        <v>737.76</v>
      </c>
      <c r="N639" s="832">
        <v>6</v>
      </c>
      <c r="O639" s="836">
        <v>3</v>
      </c>
      <c r="P639" s="835">
        <v>491.84</v>
      </c>
      <c r="Q639" s="837">
        <v>0.66666666666666663</v>
      </c>
      <c r="R639" s="832">
        <v>4</v>
      </c>
      <c r="S639" s="837">
        <v>0.66666666666666663</v>
      </c>
      <c r="T639" s="836">
        <v>2</v>
      </c>
      <c r="U639" s="838">
        <v>0.66666666666666663</v>
      </c>
    </row>
    <row r="640" spans="1:21" ht="14.4" customHeight="1" x14ac:dyDescent="0.3">
      <c r="A640" s="831">
        <v>4</v>
      </c>
      <c r="B640" s="832" t="s">
        <v>2687</v>
      </c>
      <c r="C640" s="832" t="s">
        <v>2694</v>
      </c>
      <c r="D640" s="833" t="s">
        <v>5504</v>
      </c>
      <c r="E640" s="834" t="s">
        <v>2711</v>
      </c>
      <c r="F640" s="832" t="s">
        <v>2688</v>
      </c>
      <c r="G640" s="832" t="s">
        <v>2764</v>
      </c>
      <c r="H640" s="832" t="s">
        <v>628</v>
      </c>
      <c r="I640" s="832" t="s">
        <v>2247</v>
      </c>
      <c r="J640" s="832" t="s">
        <v>2248</v>
      </c>
      <c r="K640" s="832" t="s">
        <v>2249</v>
      </c>
      <c r="L640" s="835">
        <v>0</v>
      </c>
      <c r="M640" s="835">
        <v>0</v>
      </c>
      <c r="N640" s="832">
        <v>1</v>
      </c>
      <c r="O640" s="836">
        <v>1</v>
      </c>
      <c r="P640" s="835">
        <v>0</v>
      </c>
      <c r="Q640" s="837"/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4</v>
      </c>
      <c r="B641" s="832" t="s">
        <v>2687</v>
      </c>
      <c r="C641" s="832" t="s">
        <v>2694</v>
      </c>
      <c r="D641" s="833" t="s">
        <v>5504</v>
      </c>
      <c r="E641" s="834" t="s">
        <v>2711</v>
      </c>
      <c r="F641" s="832" t="s">
        <v>2688</v>
      </c>
      <c r="G641" s="832" t="s">
        <v>2979</v>
      </c>
      <c r="H641" s="832" t="s">
        <v>581</v>
      </c>
      <c r="I641" s="832" t="s">
        <v>2980</v>
      </c>
      <c r="J641" s="832" t="s">
        <v>978</v>
      </c>
      <c r="K641" s="832" t="s">
        <v>2981</v>
      </c>
      <c r="L641" s="835">
        <v>55.16</v>
      </c>
      <c r="M641" s="835">
        <v>220.64</v>
      </c>
      <c r="N641" s="832">
        <v>4</v>
      </c>
      <c r="O641" s="836">
        <v>1</v>
      </c>
      <c r="P641" s="835">
        <v>220.64</v>
      </c>
      <c r="Q641" s="837">
        <v>1</v>
      </c>
      <c r="R641" s="832">
        <v>4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4</v>
      </c>
      <c r="B642" s="832" t="s">
        <v>2687</v>
      </c>
      <c r="C642" s="832" t="s">
        <v>2694</v>
      </c>
      <c r="D642" s="833" t="s">
        <v>5504</v>
      </c>
      <c r="E642" s="834" t="s">
        <v>2711</v>
      </c>
      <c r="F642" s="832" t="s">
        <v>2688</v>
      </c>
      <c r="G642" s="832" t="s">
        <v>2996</v>
      </c>
      <c r="H642" s="832" t="s">
        <v>581</v>
      </c>
      <c r="I642" s="832" t="s">
        <v>2447</v>
      </c>
      <c r="J642" s="832" t="s">
        <v>2270</v>
      </c>
      <c r="K642" s="832" t="s">
        <v>2266</v>
      </c>
      <c r="L642" s="835">
        <v>0</v>
      </c>
      <c r="M642" s="835">
        <v>0</v>
      </c>
      <c r="N642" s="832">
        <v>2</v>
      </c>
      <c r="O642" s="836">
        <v>2</v>
      </c>
      <c r="P642" s="835">
        <v>0</v>
      </c>
      <c r="Q642" s="837"/>
      <c r="R642" s="832">
        <v>2</v>
      </c>
      <c r="S642" s="837">
        <v>1</v>
      </c>
      <c r="T642" s="836">
        <v>2</v>
      </c>
      <c r="U642" s="838">
        <v>1</v>
      </c>
    </row>
    <row r="643" spans="1:21" ht="14.4" customHeight="1" x14ac:dyDescent="0.3">
      <c r="A643" s="831">
        <v>4</v>
      </c>
      <c r="B643" s="832" t="s">
        <v>2687</v>
      </c>
      <c r="C643" s="832" t="s">
        <v>2694</v>
      </c>
      <c r="D643" s="833" t="s">
        <v>5504</v>
      </c>
      <c r="E643" s="834" t="s">
        <v>2711</v>
      </c>
      <c r="F643" s="832" t="s">
        <v>2688</v>
      </c>
      <c r="G643" s="832" t="s">
        <v>3405</v>
      </c>
      <c r="H643" s="832" t="s">
        <v>581</v>
      </c>
      <c r="I643" s="832" t="s">
        <v>3406</v>
      </c>
      <c r="J643" s="832" t="s">
        <v>3407</v>
      </c>
      <c r="K643" s="832" t="s">
        <v>3408</v>
      </c>
      <c r="L643" s="835">
        <v>256.67</v>
      </c>
      <c r="M643" s="835">
        <v>256.67</v>
      </c>
      <c r="N643" s="832">
        <v>1</v>
      </c>
      <c r="O643" s="836">
        <v>1</v>
      </c>
      <c r="P643" s="835">
        <v>256.67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4</v>
      </c>
      <c r="B644" s="832" t="s">
        <v>2687</v>
      </c>
      <c r="C644" s="832" t="s">
        <v>2694</v>
      </c>
      <c r="D644" s="833" t="s">
        <v>5504</v>
      </c>
      <c r="E644" s="834" t="s">
        <v>2711</v>
      </c>
      <c r="F644" s="832" t="s">
        <v>2688</v>
      </c>
      <c r="G644" s="832" t="s">
        <v>2997</v>
      </c>
      <c r="H644" s="832" t="s">
        <v>581</v>
      </c>
      <c r="I644" s="832" t="s">
        <v>3409</v>
      </c>
      <c r="J644" s="832" t="s">
        <v>1446</v>
      </c>
      <c r="K644" s="832" t="s">
        <v>3052</v>
      </c>
      <c r="L644" s="835">
        <v>50.32</v>
      </c>
      <c r="M644" s="835">
        <v>50.32</v>
      </c>
      <c r="N644" s="832">
        <v>1</v>
      </c>
      <c r="O644" s="836">
        <v>1</v>
      </c>
      <c r="P644" s="835">
        <v>50.32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4</v>
      </c>
      <c r="B645" s="832" t="s">
        <v>2687</v>
      </c>
      <c r="C645" s="832" t="s">
        <v>2694</v>
      </c>
      <c r="D645" s="833" t="s">
        <v>5504</v>
      </c>
      <c r="E645" s="834" t="s">
        <v>2711</v>
      </c>
      <c r="F645" s="832" t="s">
        <v>2689</v>
      </c>
      <c r="G645" s="832" t="s">
        <v>2768</v>
      </c>
      <c r="H645" s="832" t="s">
        <v>581</v>
      </c>
      <c r="I645" s="832" t="s">
        <v>2881</v>
      </c>
      <c r="J645" s="832" t="s">
        <v>2770</v>
      </c>
      <c r="K645" s="832"/>
      <c r="L645" s="835">
        <v>0</v>
      </c>
      <c r="M645" s="835">
        <v>0</v>
      </c>
      <c r="N645" s="832">
        <v>9</v>
      </c>
      <c r="O645" s="836">
        <v>7.5</v>
      </c>
      <c r="P645" s="835">
        <v>0</v>
      </c>
      <c r="Q645" s="837"/>
      <c r="R645" s="832">
        <v>7</v>
      </c>
      <c r="S645" s="837">
        <v>0.77777777777777779</v>
      </c>
      <c r="T645" s="836">
        <v>6</v>
      </c>
      <c r="U645" s="838">
        <v>0.8</v>
      </c>
    </row>
    <row r="646" spans="1:21" ht="14.4" customHeight="1" x14ac:dyDescent="0.3">
      <c r="A646" s="831">
        <v>4</v>
      </c>
      <c r="B646" s="832" t="s">
        <v>2687</v>
      </c>
      <c r="C646" s="832" t="s">
        <v>2694</v>
      </c>
      <c r="D646" s="833" t="s">
        <v>5504</v>
      </c>
      <c r="E646" s="834" t="s">
        <v>2711</v>
      </c>
      <c r="F646" s="832" t="s">
        <v>2689</v>
      </c>
      <c r="G646" s="832" t="s">
        <v>2768</v>
      </c>
      <c r="H646" s="832" t="s">
        <v>581</v>
      </c>
      <c r="I646" s="832" t="s">
        <v>2769</v>
      </c>
      <c r="J646" s="832" t="s">
        <v>2770</v>
      </c>
      <c r="K646" s="832"/>
      <c r="L646" s="835">
        <v>0</v>
      </c>
      <c r="M646" s="835">
        <v>0</v>
      </c>
      <c r="N646" s="832">
        <v>17</v>
      </c>
      <c r="O646" s="836">
        <v>17</v>
      </c>
      <c r="P646" s="835">
        <v>0</v>
      </c>
      <c r="Q646" s="837"/>
      <c r="R646" s="832">
        <v>15</v>
      </c>
      <c r="S646" s="837">
        <v>0.88235294117647056</v>
      </c>
      <c r="T646" s="836">
        <v>15</v>
      </c>
      <c r="U646" s="838">
        <v>0.88235294117647056</v>
      </c>
    </row>
    <row r="647" spans="1:21" ht="14.4" customHeight="1" x14ac:dyDescent="0.3">
      <c r="A647" s="831">
        <v>4</v>
      </c>
      <c r="B647" s="832" t="s">
        <v>2687</v>
      </c>
      <c r="C647" s="832" t="s">
        <v>2694</v>
      </c>
      <c r="D647" s="833" t="s">
        <v>5504</v>
      </c>
      <c r="E647" s="834" t="s">
        <v>2711</v>
      </c>
      <c r="F647" s="832" t="s">
        <v>2690</v>
      </c>
      <c r="G647" s="832" t="s">
        <v>2967</v>
      </c>
      <c r="H647" s="832" t="s">
        <v>581</v>
      </c>
      <c r="I647" s="832" t="s">
        <v>3410</v>
      </c>
      <c r="J647" s="832" t="s">
        <v>3411</v>
      </c>
      <c r="K647" s="832" t="s">
        <v>3412</v>
      </c>
      <c r="L647" s="835">
        <v>500</v>
      </c>
      <c r="M647" s="835">
        <v>7500</v>
      </c>
      <c r="N647" s="832">
        <v>15</v>
      </c>
      <c r="O647" s="836">
        <v>15</v>
      </c>
      <c r="P647" s="835">
        <v>7000</v>
      </c>
      <c r="Q647" s="837">
        <v>0.93333333333333335</v>
      </c>
      <c r="R647" s="832">
        <v>14</v>
      </c>
      <c r="S647" s="837">
        <v>0.93333333333333335</v>
      </c>
      <c r="T647" s="836">
        <v>14</v>
      </c>
      <c r="U647" s="838">
        <v>0.93333333333333335</v>
      </c>
    </row>
    <row r="648" spans="1:21" ht="14.4" customHeight="1" x14ac:dyDescent="0.3">
      <c r="A648" s="831">
        <v>4</v>
      </c>
      <c r="B648" s="832" t="s">
        <v>2687</v>
      </c>
      <c r="C648" s="832" t="s">
        <v>2694</v>
      </c>
      <c r="D648" s="833" t="s">
        <v>5504</v>
      </c>
      <c r="E648" s="834" t="s">
        <v>2711</v>
      </c>
      <c r="F648" s="832" t="s">
        <v>2690</v>
      </c>
      <c r="G648" s="832" t="s">
        <v>2967</v>
      </c>
      <c r="H648" s="832" t="s">
        <v>581</v>
      </c>
      <c r="I648" s="832" t="s">
        <v>3413</v>
      </c>
      <c r="J648" s="832" t="s">
        <v>3414</v>
      </c>
      <c r="K648" s="832" t="s">
        <v>3415</v>
      </c>
      <c r="L648" s="835">
        <v>287</v>
      </c>
      <c r="M648" s="835">
        <v>31857</v>
      </c>
      <c r="N648" s="832">
        <v>111</v>
      </c>
      <c r="O648" s="836">
        <v>60</v>
      </c>
      <c r="P648" s="835">
        <v>30422</v>
      </c>
      <c r="Q648" s="837">
        <v>0.95495495495495497</v>
      </c>
      <c r="R648" s="832">
        <v>106</v>
      </c>
      <c r="S648" s="837">
        <v>0.95495495495495497</v>
      </c>
      <c r="T648" s="836">
        <v>57</v>
      </c>
      <c r="U648" s="838">
        <v>0.95</v>
      </c>
    </row>
    <row r="649" spans="1:21" ht="14.4" customHeight="1" x14ac:dyDescent="0.3">
      <c r="A649" s="831">
        <v>4</v>
      </c>
      <c r="B649" s="832" t="s">
        <v>2687</v>
      </c>
      <c r="C649" s="832" t="s">
        <v>2694</v>
      </c>
      <c r="D649" s="833" t="s">
        <v>5504</v>
      </c>
      <c r="E649" s="834" t="s">
        <v>2711</v>
      </c>
      <c r="F649" s="832" t="s">
        <v>2690</v>
      </c>
      <c r="G649" s="832" t="s">
        <v>2967</v>
      </c>
      <c r="H649" s="832" t="s">
        <v>581</v>
      </c>
      <c r="I649" s="832" t="s">
        <v>3416</v>
      </c>
      <c r="J649" s="832" t="s">
        <v>3417</v>
      </c>
      <c r="K649" s="832" t="s">
        <v>3418</v>
      </c>
      <c r="L649" s="835">
        <v>253</v>
      </c>
      <c r="M649" s="835">
        <v>7084</v>
      </c>
      <c r="N649" s="832">
        <v>28</v>
      </c>
      <c r="O649" s="836">
        <v>22</v>
      </c>
      <c r="P649" s="835">
        <v>6578</v>
      </c>
      <c r="Q649" s="837">
        <v>0.9285714285714286</v>
      </c>
      <c r="R649" s="832">
        <v>26</v>
      </c>
      <c r="S649" s="837">
        <v>0.9285714285714286</v>
      </c>
      <c r="T649" s="836">
        <v>21</v>
      </c>
      <c r="U649" s="838">
        <v>0.95454545454545459</v>
      </c>
    </row>
    <row r="650" spans="1:21" ht="14.4" customHeight="1" x14ac:dyDescent="0.3">
      <c r="A650" s="831">
        <v>4</v>
      </c>
      <c r="B650" s="832" t="s">
        <v>2687</v>
      </c>
      <c r="C650" s="832" t="s">
        <v>2694</v>
      </c>
      <c r="D650" s="833" t="s">
        <v>5504</v>
      </c>
      <c r="E650" s="834" t="s">
        <v>2711</v>
      </c>
      <c r="F650" s="832" t="s">
        <v>2690</v>
      </c>
      <c r="G650" s="832" t="s">
        <v>2967</v>
      </c>
      <c r="H650" s="832" t="s">
        <v>581</v>
      </c>
      <c r="I650" s="832" t="s">
        <v>3419</v>
      </c>
      <c r="J650" s="832" t="s">
        <v>3420</v>
      </c>
      <c r="K650" s="832" t="s">
        <v>3421</v>
      </c>
      <c r="L650" s="835">
        <v>124</v>
      </c>
      <c r="M650" s="835">
        <v>496</v>
      </c>
      <c r="N650" s="832">
        <v>4</v>
      </c>
      <c r="O650" s="836">
        <v>4</v>
      </c>
      <c r="P650" s="835">
        <v>496</v>
      </c>
      <c r="Q650" s="837">
        <v>1</v>
      </c>
      <c r="R650" s="832">
        <v>4</v>
      </c>
      <c r="S650" s="837">
        <v>1</v>
      </c>
      <c r="T650" s="836">
        <v>4</v>
      </c>
      <c r="U650" s="838">
        <v>1</v>
      </c>
    </row>
    <row r="651" spans="1:21" ht="14.4" customHeight="1" x14ac:dyDescent="0.3">
      <c r="A651" s="831">
        <v>4</v>
      </c>
      <c r="B651" s="832" t="s">
        <v>2687</v>
      </c>
      <c r="C651" s="832" t="s">
        <v>2694</v>
      </c>
      <c r="D651" s="833" t="s">
        <v>5504</v>
      </c>
      <c r="E651" s="834" t="s">
        <v>2711</v>
      </c>
      <c r="F651" s="832" t="s">
        <v>2690</v>
      </c>
      <c r="G651" s="832" t="s">
        <v>2967</v>
      </c>
      <c r="H651" s="832" t="s">
        <v>581</v>
      </c>
      <c r="I651" s="832" t="s">
        <v>3422</v>
      </c>
      <c r="J651" s="832" t="s">
        <v>3423</v>
      </c>
      <c r="K651" s="832" t="s">
        <v>3424</v>
      </c>
      <c r="L651" s="835">
        <v>2304</v>
      </c>
      <c r="M651" s="835">
        <v>147456</v>
      </c>
      <c r="N651" s="832">
        <v>64</v>
      </c>
      <c r="O651" s="836">
        <v>9</v>
      </c>
      <c r="P651" s="835">
        <v>147456</v>
      </c>
      <c r="Q651" s="837">
        <v>1</v>
      </c>
      <c r="R651" s="832">
        <v>64</v>
      </c>
      <c r="S651" s="837">
        <v>1</v>
      </c>
      <c r="T651" s="836">
        <v>9</v>
      </c>
      <c r="U651" s="838">
        <v>1</v>
      </c>
    </row>
    <row r="652" spans="1:21" ht="14.4" customHeight="1" x14ac:dyDescent="0.3">
      <c r="A652" s="831">
        <v>4</v>
      </c>
      <c r="B652" s="832" t="s">
        <v>2687</v>
      </c>
      <c r="C652" s="832" t="s">
        <v>2694</v>
      </c>
      <c r="D652" s="833" t="s">
        <v>5504</v>
      </c>
      <c r="E652" s="834" t="s">
        <v>2711</v>
      </c>
      <c r="F652" s="832" t="s">
        <v>2690</v>
      </c>
      <c r="G652" s="832" t="s">
        <v>2967</v>
      </c>
      <c r="H652" s="832" t="s">
        <v>581</v>
      </c>
      <c r="I652" s="832" t="s">
        <v>3425</v>
      </c>
      <c r="J652" s="832" t="s">
        <v>3426</v>
      </c>
      <c r="K652" s="832" t="s">
        <v>3427</v>
      </c>
      <c r="L652" s="835">
        <v>2094.4899999999998</v>
      </c>
      <c r="M652" s="835">
        <v>18850.409999999996</v>
      </c>
      <c r="N652" s="832">
        <v>9</v>
      </c>
      <c r="O652" s="836">
        <v>3</v>
      </c>
      <c r="P652" s="835">
        <v>18850.409999999996</v>
      </c>
      <c r="Q652" s="837">
        <v>1</v>
      </c>
      <c r="R652" s="832">
        <v>9</v>
      </c>
      <c r="S652" s="837">
        <v>1</v>
      </c>
      <c r="T652" s="836">
        <v>3</v>
      </c>
      <c r="U652" s="838">
        <v>1</v>
      </c>
    </row>
    <row r="653" spans="1:21" ht="14.4" customHeight="1" x14ac:dyDescent="0.3">
      <c r="A653" s="831">
        <v>4</v>
      </c>
      <c r="B653" s="832" t="s">
        <v>2687</v>
      </c>
      <c r="C653" s="832" t="s">
        <v>2694</v>
      </c>
      <c r="D653" s="833" t="s">
        <v>5504</v>
      </c>
      <c r="E653" s="834" t="s">
        <v>2711</v>
      </c>
      <c r="F653" s="832" t="s">
        <v>2690</v>
      </c>
      <c r="G653" s="832" t="s">
        <v>2967</v>
      </c>
      <c r="H653" s="832" t="s">
        <v>581</v>
      </c>
      <c r="I653" s="832" t="s">
        <v>3428</v>
      </c>
      <c r="J653" s="832" t="s">
        <v>3429</v>
      </c>
      <c r="K653" s="832" t="s">
        <v>3430</v>
      </c>
      <c r="L653" s="835">
        <v>315.5</v>
      </c>
      <c r="M653" s="835">
        <v>10411.5</v>
      </c>
      <c r="N653" s="832">
        <v>33</v>
      </c>
      <c r="O653" s="836">
        <v>25</v>
      </c>
      <c r="P653" s="835">
        <v>10411.5</v>
      </c>
      <c r="Q653" s="837">
        <v>1</v>
      </c>
      <c r="R653" s="832">
        <v>33</v>
      </c>
      <c r="S653" s="837">
        <v>1</v>
      </c>
      <c r="T653" s="836">
        <v>25</v>
      </c>
      <c r="U653" s="838">
        <v>1</v>
      </c>
    </row>
    <row r="654" spans="1:21" ht="14.4" customHeight="1" x14ac:dyDescent="0.3">
      <c r="A654" s="831">
        <v>4</v>
      </c>
      <c r="B654" s="832" t="s">
        <v>2687</v>
      </c>
      <c r="C654" s="832" t="s">
        <v>2694</v>
      </c>
      <c r="D654" s="833" t="s">
        <v>5504</v>
      </c>
      <c r="E654" s="834" t="s">
        <v>2711</v>
      </c>
      <c r="F654" s="832" t="s">
        <v>2690</v>
      </c>
      <c r="G654" s="832" t="s">
        <v>2967</v>
      </c>
      <c r="H654" s="832" t="s">
        <v>581</v>
      </c>
      <c r="I654" s="832" t="s">
        <v>3431</v>
      </c>
      <c r="J654" s="832" t="s">
        <v>3432</v>
      </c>
      <c r="K654" s="832" t="s">
        <v>3433</v>
      </c>
      <c r="L654" s="835">
        <v>484.6</v>
      </c>
      <c r="M654" s="835">
        <v>484.6</v>
      </c>
      <c r="N654" s="832">
        <v>1</v>
      </c>
      <c r="O654" s="836">
        <v>1</v>
      </c>
      <c r="P654" s="835">
        <v>484.6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4</v>
      </c>
      <c r="B655" s="832" t="s">
        <v>2687</v>
      </c>
      <c r="C655" s="832" t="s">
        <v>2694</v>
      </c>
      <c r="D655" s="833" t="s">
        <v>5504</v>
      </c>
      <c r="E655" s="834" t="s">
        <v>2711</v>
      </c>
      <c r="F655" s="832" t="s">
        <v>2690</v>
      </c>
      <c r="G655" s="832" t="s">
        <v>2967</v>
      </c>
      <c r="H655" s="832" t="s">
        <v>581</v>
      </c>
      <c r="I655" s="832" t="s">
        <v>3434</v>
      </c>
      <c r="J655" s="832" t="s">
        <v>3435</v>
      </c>
      <c r="K655" s="832" t="s">
        <v>3436</v>
      </c>
      <c r="L655" s="835">
        <v>291.2</v>
      </c>
      <c r="M655" s="835">
        <v>4950.3999999999996</v>
      </c>
      <c r="N655" s="832">
        <v>17</v>
      </c>
      <c r="O655" s="836">
        <v>8</v>
      </c>
      <c r="P655" s="835">
        <v>4950.3999999999996</v>
      </c>
      <c r="Q655" s="837">
        <v>1</v>
      </c>
      <c r="R655" s="832">
        <v>17</v>
      </c>
      <c r="S655" s="837">
        <v>1</v>
      </c>
      <c r="T655" s="836">
        <v>8</v>
      </c>
      <c r="U655" s="838">
        <v>1</v>
      </c>
    </row>
    <row r="656" spans="1:21" ht="14.4" customHeight="1" x14ac:dyDescent="0.3">
      <c r="A656" s="831">
        <v>4</v>
      </c>
      <c r="B656" s="832" t="s">
        <v>2687</v>
      </c>
      <c r="C656" s="832" t="s">
        <v>2694</v>
      </c>
      <c r="D656" s="833" t="s">
        <v>5504</v>
      </c>
      <c r="E656" s="834" t="s">
        <v>2711</v>
      </c>
      <c r="F656" s="832" t="s">
        <v>2690</v>
      </c>
      <c r="G656" s="832" t="s">
        <v>2967</v>
      </c>
      <c r="H656" s="832" t="s">
        <v>581</v>
      </c>
      <c r="I656" s="832" t="s">
        <v>3437</v>
      </c>
      <c r="J656" s="832" t="s">
        <v>3438</v>
      </c>
      <c r="K656" s="832" t="s">
        <v>3439</v>
      </c>
      <c r="L656" s="835">
        <v>201.3</v>
      </c>
      <c r="M656" s="835">
        <v>603.90000000000009</v>
      </c>
      <c r="N656" s="832">
        <v>3</v>
      </c>
      <c r="O656" s="836">
        <v>3</v>
      </c>
      <c r="P656" s="835">
        <v>603.90000000000009</v>
      </c>
      <c r="Q656" s="837">
        <v>1</v>
      </c>
      <c r="R656" s="832">
        <v>3</v>
      </c>
      <c r="S656" s="837">
        <v>1</v>
      </c>
      <c r="T656" s="836">
        <v>3</v>
      </c>
      <c r="U656" s="838">
        <v>1</v>
      </c>
    </row>
    <row r="657" spans="1:21" ht="14.4" customHeight="1" x14ac:dyDescent="0.3">
      <c r="A657" s="831">
        <v>4</v>
      </c>
      <c r="B657" s="832" t="s">
        <v>2687</v>
      </c>
      <c r="C657" s="832" t="s">
        <v>2694</v>
      </c>
      <c r="D657" s="833" t="s">
        <v>5504</v>
      </c>
      <c r="E657" s="834" t="s">
        <v>2711</v>
      </c>
      <c r="F657" s="832" t="s">
        <v>2690</v>
      </c>
      <c r="G657" s="832" t="s">
        <v>2967</v>
      </c>
      <c r="H657" s="832" t="s">
        <v>581</v>
      </c>
      <c r="I657" s="832" t="s">
        <v>3440</v>
      </c>
      <c r="J657" s="832" t="s">
        <v>3441</v>
      </c>
      <c r="K657" s="832" t="s">
        <v>3442</v>
      </c>
      <c r="L657" s="835">
        <v>161</v>
      </c>
      <c r="M657" s="835">
        <v>966</v>
      </c>
      <c r="N657" s="832">
        <v>6</v>
      </c>
      <c r="O657" s="836">
        <v>6</v>
      </c>
      <c r="P657" s="835">
        <v>805</v>
      </c>
      <c r="Q657" s="837">
        <v>0.83333333333333337</v>
      </c>
      <c r="R657" s="832">
        <v>5</v>
      </c>
      <c r="S657" s="837">
        <v>0.83333333333333337</v>
      </c>
      <c r="T657" s="836">
        <v>5</v>
      </c>
      <c r="U657" s="838">
        <v>0.83333333333333337</v>
      </c>
    </row>
    <row r="658" spans="1:21" ht="14.4" customHeight="1" x14ac:dyDescent="0.3">
      <c r="A658" s="831">
        <v>4</v>
      </c>
      <c r="B658" s="832" t="s">
        <v>2687</v>
      </c>
      <c r="C658" s="832" t="s">
        <v>2694</v>
      </c>
      <c r="D658" s="833" t="s">
        <v>5504</v>
      </c>
      <c r="E658" s="834" t="s">
        <v>2711</v>
      </c>
      <c r="F658" s="832" t="s">
        <v>2690</v>
      </c>
      <c r="G658" s="832" t="s">
        <v>2967</v>
      </c>
      <c r="H658" s="832" t="s">
        <v>581</v>
      </c>
      <c r="I658" s="832" t="s">
        <v>3443</v>
      </c>
      <c r="J658" s="832" t="s">
        <v>3444</v>
      </c>
      <c r="K658" s="832" t="s">
        <v>3330</v>
      </c>
      <c r="L658" s="835">
        <v>500</v>
      </c>
      <c r="M658" s="835">
        <v>7000</v>
      </c>
      <c r="N658" s="832">
        <v>14</v>
      </c>
      <c r="O658" s="836">
        <v>13</v>
      </c>
      <c r="P658" s="835">
        <v>7000</v>
      </c>
      <c r="Q658" s="837">
        <v>1</v>
      </c>
      <c r="R658" s="832">
        <v>14</v>
      </c>
      <c r="S658" s="837">
        <v>1</v>
      </c>
      <c r="T658" s="836">
        <v>13</v>
      </c>
      <c r="U658" s="838">
        <v>1</v>
      </c>
    </row>
    <row r="659" spans="1:21" ht="14.4" customHeight="1" x14ac:dyDescent="0.3">
      <c r="A659" s="831">
        <v>4</v>
      </c>
      <c r="B659" s="832" t="s">
        <v>2687</v>
      </c>
      <c r="C659" s="832" t="s">
        <v>2694</v>
      </c>
      <c r="D659" s="833" t="s">
        <v>5504</v>
      </c>
      <c r="E659" s="834" t="s">
        <v>2711</v>
      </c>
      <c r="F659" s="832" t="s">
        <v>2690</v>
      </c>
      <c r="G659" s="832" t="s">
        <v>2967</v>
      </c>
      <c r="H659" s="832" t="s">
        <v>581</v>
      </c>
      <c r="I659" s="832" t="s">
        <v>3445</v>
      </c>
      <c r="J659" s="832" t="s">
        <v>3446</v>
      </c>
      <c r="K659" s="832" t="s">
        <v>3447</v>
      </c>
      <c r="L659" s="835">
        <v>579</v>
      </c>
      <c r="M659" s="835">
        <v>9264</v>
      </c>
      <c r="N659" s="832">
        <v>16</v>
      </c>
      <c r="O659" s="836">
        <v>11</v>
      </c>
      <c r="P659" s="835">
        <v>9264</v>
      </c>
      <c r="Q659" s="837">
        <v>1</v>
      </c>
      <c r="R659" s="832">
        <v>16</v>
      </c>
      <c r="S659" s="837">
        <v>1</v>
      </c>
      <c r="T659" s="836">
        <v>11</v>
      </c>
      <c r="U659" s="838">
        <v>1</v>
      </c>
    </row>
    <row r="660" spans="1:21" ht="14.4" customHeight="1" x14ac:dyDescent="0.3">
      <c r="A660" s="831">
        <v>4</v>
      </c>
      <c r="B660" s="832" t="s">
        <v>2687</v>
      </c>
      <c r="C660" s="832" t="s">
        <v>2694</v>
      </c>
      <c r="D660" s="833" t="s">
        <v>5504</v>
      </c>
      <c r="E660" s="834" t="s">
        <v>2711</v>
      </c>
      <c r="F660" s="832" t="s">
        <v>2690</v>
      </c>
      <c r="G660" s="832" t="s">
        <v>2967</v>
      </c>
      <c r="H660" s="832" t="s">
        <v>581</v>
      </c>
      <c r="I660" s="832" t="s">
        <v>3448</v>
      </c>
      <c r="J660" s="832" t="s">
        <v>3449</v>
      </c>
      <c r="K660" s="832" t="s">
        <v>3450</v>
      </c>
      <c r="L660" s="835">
        <v>1000</v>
      </c>
      <c r="M660" s="835">
        <v>3000</v>
      </c>
      <c r="N660" s="832">
        <v>3</v>
      </c>
      <c r="O660" s="836">
        <v>1</v>
      </c>
      <c r="P660" s="835">
        <v>3000</v>
      </c>
      <c r="Q660" s="837">
        <v>1</v>
      </c>
      <c r="R660" s="832">
        <v>3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4</v>
      </c>
      <c r="B661" s="832" t="s">
        <v>2687</v>
      </c>
      <c r="C661" s="832" t="s">
        <v>2694</v>
      </c>
      <c r="D661" s="833" t="s">
        <v>5504</v>
      </c>
      <c r="E661" s="834" t="s">
        <v>2711</v>
      </c>
      <c r="F661" s="832" t="s">
        <v>2690</v>
      </c>
      <c r="G661" s="832" t="s">
        <v>2967</v>
      </c>
      <c r="H661" s="832" t="s">
        <v>581</v>
      </c>
      <c r="I661" s="832" t="s">
        <v>3451</v>
      </c>
      <c r="J661" s="832" t="s">
        <v>3452</v>
      </c>
      <c r="K661" s="832" t="s">
        <v>3453</v>
      </c>
      <c r="L661" s="835">
        <v>180.25</v>
      </c>
      <c r="M661" s="835">
        <v>1802.5</v>
      </c>
      <c r="N661" s="832">
        <v>10</v>
      </c>
      <c r="O661" s="836">
        <v>8</v>
      </c>
      <c r="P661" s="835">
        <v>1622.25</v>
      </c>
      <c r="Q661" s="837">
        <v>0.9</v>
      </c>
      <c r="R661" s="832">
        <v>9</v>
      </c>
      <c r="S661" s="837">
        <v>0.9</v>
      </c>
      <c r="T661" s="836">
        <v>7</v>
      </c>
      <c r="U661" s="838">
        <v>0.875</v>
      </c>
    </row>
    <row r="662" spans="1:21" ht="14.4" customHeight="1" x14ac:dyDescent="0.3">
      <c r="A662" s="831">
        <v>4</v>
      </c>
      <c r="B662" s="832" t="s">
        <v>2687</v>
      </c>
      <c r="C662" s="832" t="s">
        <v>2694</v>
      </c>
      <c r="D662" s="833" t="s">
        <v>5504</v>
      </c>
      <c r="E662" s="834" t="s">
        <v>2711</v>
      </c>
      <c r="F662" s="832" t="s">
        <v>2690</v>
      </c>
      <c r="G662" s="832" t="s">
        <v>2967</v>
      </c>
      <c r="H662" s="832" t="s">
        <v>581</v>
      </c>
      <c r="I662" s="832" t="s">
        <v>3454</v>
      </c>
      <c r="J662" s="832" t="s">
        <v>3455</v>
      </c>
      <c r="K662" s="832" t="s">
        <v>3456</v>
      </c>
      <c r="L662" s="835">
        <v>5343.9</v>
      </c>
      <c r="M662" s="835">
        <v>154973.1</v>
      </c>
      <c r="N662" s="832">
        <v>29</v>
      </c>
      <c r="O662" s="836">
        <v>11</v>
      </c>
      <c r="P662" s="835">
        <v>154973.1</v>
      </c>
      <c r="Q662" s="837">
        <v>1</v>
      </c>
      <c r="R662" s="832">
        <v>29</v>
      </c>
      <c r="S662" s="837">
        <v>1</v>
      </c>
      <c r="T662" s="836">
        <v>11</v>
      </c>
      <c r="U662" s="838">
        <v>1</v>
      </c>
    </row>
    <row r="663" spans="1:21" ht="14.4" customHeight="1" x14ac:dyDescent="0.3">
      <c r="A663" s="831">
        <v>4</v>
      </c>
      <c r="B663" s="832" t="s">
        <v>2687</v>
      </c>
      <c r="C663" s="832" t="s">
        <v>2694</v>
      </c>
      <c r="D663" s="833" t="s">
        <v>5504</v>
      </c>
      <c r="E663" s="834" t="s">
        <v>2711</v>
      </c>
      <c r="F663" s="832" t="s">
        <v>2690</v>
      </c>
      <c r="G663" s="832" t="s">
        <v>2967</v>
      </c>
      <c r="H663" s="832" t="s">
        <v>581</v>
      </c>
      <c r="I663" s="832" t="s">
        <v>3457</v>
      </c>
      <c r="J663" s="832" t="s">
        <v>3458</v>
      </c>
      <c r="K663" s="832" t="s">
        <v>3459</v>
      </c>
      <c r="L663" s="835">
        <v>5343.9</v>
      </c>
      <c r="M663" s="835">
        <v>106878</v>
      </c>
      <c r="N663" s="832">
        <v>20</v>
      </c>
      <c r="O663" s="836">
        <v>7</v>
      </c>
      <c r="P663" s="835">
        <v>106878</v>
      </c>
      <c r="Q663" s="837">
        <v>1</v>
      </c>
      <c r="R663" s="832">
        <v>20</v>
      </c>
      <c r="S663" s="837">
        <v>1</v>
      </c>
      <c r="T663" s="836">
        <v>7</v>
      </c>
      <c r="U663" s="838">
        <v>1</v>
      </c>
    </row>
    <row r="664" spans="1:21" ht="14.4" customHeight="1" x14ac:dyDescent="0.3">
      <c r="A664" s="831">
        <v>4</v>
      </c>
      <c r="B664" s="832" t="s">
        <v>2687</v>
      </c>
      <c r="C664" s="832" t="s">
        <v>2694</v>
      </c>
      <c r="D664" s="833" t="s">
        <v>5504</v>
      </c>
      <c r="E664" s="834" t="s">
        <v>2711</v>
      </c>
      <c r="F664" s="832" t="s">
        <v>2690</v>
      </c>
      <c r="G664" s="832" t="s">
        <v>2967</v>
      </c>
      <c r="H664" s="832" t="s">
        <v>581</v>
      </c>
      <c r="I664" s="832" t="s">
        <v>3460</v>
      </c>
      <c r="J664" s="832" t="s">
        <v>3461</v>
      </c>
      <c r="K664" s="832" t="s">
        <v>1603</v>
      </c>
      <c r="L664" s="835">
        <v>1832.09</v>
      </c>
      <c r="M664" s="835">
        <v>16488.809999999998</v>
      </c>
      <c r="N664" s="832">
        <v>9</v>
      </c>
      <c r="O664" s="836">
        <v>6</v>
      </c>
      <c r="P664" s="835">
        <v>16488.809999999998</v>
      </c>
      <c r="Q664" s="837">
        <v>1</v>
      </c>
      <c r="R664" s="832">
        <v>9</v>
      </c>
      <c r="S664" s="837">
        <v>1</v>
      </c>
      <c r="T664" s="836">
        <v>6</v>
      </c>
      <c r="U664" s="838">
        <v>1</v>
      </c>
    </row>
    <row r="665" spans="1:21" ht="14.4" customHeight="1" x14ac:dyDescent="0.3">
      <c r="A665" s="831">
        <v>4</v>
      </c>
      <c r="B665" s="832" t="s">
        <v>2687</v>
      </c>
      <c r="C665" s="832" t="s">
        <v>2694</v>
      </c>
      <c r="D665" s="833" t="s">
        <v>5504</v>
      </c>
      <c r="E665" s="834" t="s">
        <v>2711</v>
      </c>
      <c r="F665" s="832" t="s">
        <v>2690</v>
      </c>
      <c r="G665" s="832" t="s">
        <v>2967</v>
      </c>
      <c r="H665" s="832" t="s">
        <v>581</v>
      </c>
      <c r="I665" s="832" t="s">
        <v>3462</v>
      </c>
      <c r="J665" s="832" t="s">
        <v>3463</v>
      </c>
      <c r="K665" s="832" t="s">
        <v>3464</v>
      </c>
      <c r="L665" s="835">
        <v>2473.21</v>
      </c>
      <c r="M665" s="835">
        <v>4946.42</v>
      </c>
      <c r="N665" s="832">
        <v>2</v>
      </c>
      <c r="O665" s="836">
        <v>2</v>
      </c>
      <c r="P665" s="835">
        <v>4946.42</v>
      </c>
      <c r="Q665" s="837">
        <v>1</v>
      </c>
      <c r="R665" s="832">
        <v>2</v>
      </c>
      <c r="S665" s="837">
        <v>1</v>
      </c>
      <c r="T665" s="836">
        <v>2</v>
      </c>
      <c r="U665" s="838">
        <v>1</v>
      </c>
    </row>
    <row r="666" spans="1:21" ht="14.4" customHeight="1" x14ac:dyDescent="0.3">
      <c r="A666" s="831">
        <v>4</v>
      </c>
      <c r="B666" s="832" t="s">
        <v>2687</v>
      </c>
      <c r="C666" s="832" t="s">
        <v>2694</v>
      </c>
      <c r="D666" s="833" t="s">
        <v>5504</v>
      </c>
      <c r="E666" s="834" t="s">
        <v>2711</v>
      </c>
      <c r="F666" s="832" t="s">
        <v>2690</v>
      </c>
      <c r="G666" s="832" t="s">
        <v>2967</v>
      </c>
      <c r="H666" s="832" t="s">
        <v>581</v>
      </c>
      <c r="I666" s="832" t="s">
        <v>3465</v>
      </c>
      <c r="J666" s="832" t="s">
        <v>3466</v>
      </c>
      <c r="K666" s="832" t="s">
        <v>1603</v>
      </c>
      <c r="L666" s="835">
        <v>485.63</v>
      </c>
      <c r="M666" s="835">
        <v>5341.93</v>
      </c>
      <c r="N666" s="832">
        <v>11</v>
      </c>
      <c r="O666" s="836">
        <v>5</v>
      </c>
      <c r="P666" s="835">
        <v>5341.93</v>
      </c>
      <c r="Q666" s="837">
        <v>1</v>
      </c>
      <c r="R666" s="832">
        <v>11</v>
      </c>
      <c r="S666" s="837">
        <v>1</v>
      </c>
      <c r="T666" s="836">
        <v>5</v>
      </c>
      <c r="U666" s="838">
        <v>1</v>
      </c>
    </row>
    <row r="667" spans="1:21" ht="14.4" customHeight="1" x14ac:dyDescent="0.3">
      <c r="A667" s="831">
        <v>4</v>
      </c>
      <c r="B667" s="832" t="s">
        <v>2687</v>
      </c>
      <c r="C667" s="832" t="s">
        <v>2694</v>
      </c>
      <c r="D667" s="833" t="s">
        <v>5504</v>
      </c>
      <c r="E667" s="834" t="s">
        <v>2711</v>
      </c>
      <c r="F667" s="832" t="s">
        <v>2690</v>
      </c>
      <c r="G667" s="832" t="s">
        <v>2967</v>
      </c>
      <c r="H667" s="832" t="s">
        <v>581</v>
      </c>
      <c r="I667" s="832" t="s">
        <v>3467</v>
      </c>
      <c r="J667" s="832" t="s">
        <v>3468</v>
      </c>
      <c r="K667" s="832" t="s">
        <v>1603</v>
      </c>
      <c r="L667" s="835">
        <v>300</v>
      </c>
      <c r="M667" s="835">
        <v>3300</v>
      </c>
      <c r="N667" s="832">
        <v>11</v>
      </c>
      <c r="O667" s="836">
        <v>6</v>
      </c>
      <c r="P667" s="835">
        <v>3300</v>
      </c>
      <c r="Q667" s="837">
        <v>1</v>
      </c>
      <c r="R667" s="832">
        <v>11</v>
      </c>
      <c r="S667" s="837">
        <v>1</v>
      </c>
      <c r="T667" s="836">
        <v>6</v>
      </c>
      <c r="U667" s="838">
        <v>1</v>
      </c>
    </row>
    <row r="668" spans="1:21" ht="14.4" customHeight="1" x14ac:dyDescent="0.3">
      <c r="A668" s="831">
        <v>4</v>
      </c>
      <c r="B668" s="832" t="s">
        <v>2687</v>
      </c>
      <c r="C668" s="832" t="s">
        <v>2694</v>
      </c>
      <c r="D668" s="833" t="s">
        <v>5504</v>
      </c>
      <c r="E668" s="834" t="s">
        <v>2711</v>
      </c>
      <c r="F668" s="832" t="s">
        <v>2690</v>
      </c>
      <c r="G668" s="832" t="s">
        <v>2967</v>
      </c>
      <c r="H668" s="832" t="s">
        <v>581</v>
      </c>
      <c r="I668" s="832" t="s">
        <v>3469</v>
      </c>
      <c r="J668" s="832" t="s">
        <v>3470</v>
      </c>
      <c r="K668" s="832" t="s">
        <v>3471</v>
      </c>
      <c r="L668" s="835">
        <v>196.43</v>
      </c>
      <c r="M668" s="835">
        <v>2357.16</v>
      </c>
      <c r="N668" s="832">
        <v>12</v>
      </c>
      <c r="O668" s="836">
        <v>6</v>
      </c>
      <c r="P668" s="835">
        <v>2357.16</v>
      </c>
      <c r="Q668" s="837">
        <v>1</v>
      </c>
      <c r="R668" s="832">
        <v>12</v>
      </c>
      <c r="S668" s="837">
        <v>1</v>
      </c>
      <c r="T668" s="836">
        <v>6</v>
      </c>
      <c r="U668" s="838">
        <v>1</v>
      </c>
    </row>
    <row r="669" spans="1:21" ht="14.4" customHeight="1" x14ac:dyDescent="0.3">
      <c r="A669" s="831">
        <v>4</v>
      </c>
      <c r="B669" s="832" t="s">
        <v>2687</v>
      </c>
      <c r="C669" s="832" t="s">
        <v>2694</v>
      </c>
      <c r="D669" s="833" t="s">
        <v>5504</v>
      </c>
      <c r="E669" s="834" t="s">
        <v>2711</v>
      </c>
      <c r="F669" s="832" t="s">
        <v>2690</v>
      </c>
      <c r="G669" s="832" t="s">
        <v>2967</v>
      </c>
      <c r="H669" s="832" t="s">
        <v>581</v>
      </c>
      <c r="I669" s="832" t="s">
        <v>3472</v>
      </c>
      <c r="J669" s="832" t="s">
        <v>3473</v>
      </c>
      <c r="K669" s="832" t="s">
        <v>3474</v>
      </c>
      <c r="L669" s="835">
        <v>210.33</v>
      </c>
      <c r="M669" s="835">
        <v>630.99</v>
      </c>
      <c r="N669" s="832">
        <v>3</v>
      </c>
      <c r="O669" s="836">
        <v>2</v>
      </c>
      <c r="P669" s="835">
        <v>630.99</v>
      </c>
      <c r="Q669" s="837">
        <v>1</v>
      </c>
      <c r="R669" s="832">
        <v>3</v>
      </c>
      <c r="S669" s="837">
        <v>1</v>
      </c>
      <c r="T669" s="836">
        <v>2</v>
      </c>
      <c r="U669" s="838">
        <v>1</v>
      </c>
    </row>
    <row r="670" spans="1:21" ht="14.4" customHeight="1" x14ac:dyDescent="0.3">
      <c r="A670" s="831">
        <v>4</v>
      </c>
      <c r="B670" s="832" t="s">
        <v>2687</v>
      </c>
      <c r="C670" s="832" t="s">
        <v>2694</v>
      </c>
      <c r="D670" s="833" t="s">
        <v>5504</v>
      </c>
      <c r="E670" s="834" t="s">
        <v>2711</v>
      </c>
      <c r="F670" s="832" t="s">
        <v>2690</v>
      </c>
      <c r="G670" s="832" t="s">
        <v>2967</v>
      </c>
      <c r="H670" s="832" t="s">
        <v>581</v>
      </c>
      <c r="I670" s="832" t="s">
        <v>3475</v>
      </c>
      <c r="J670" s="832" t="s">
        <v>3476</v>
      </c>
      <c r="K670" s="832" t="s">
        <v>3477</v>
      </c>
      <c r="L670" s="835">
        <v>320</v>
      </c>
      <c r="M670" s="835">
        <v>1600</v>
      </c>
      <c r="N670" s="832">
        <v>5</v>
      </c>
      <c r="O670" s="836">
        <v>3</v>
      </c>
      <c r="P670" s="835">
        <v>1280</v>
      </c>
      <c r="Q670" s="837">
        <v>0.8</v>
      </c>
      <c r="R670" s="832">
        <v>4</v>
      </c>
      <c r="S670" s="837">
        <v>0.8</v>
      </c>
      <c r="T670" s="836">
        <v>2</v>
      </c>
      <c r="U670" s="838">
        <v>0.66666666666666663</v>
      </c>
    </row>
    <row r="671" spans="1:21" ht="14.4" customHeight="1" x14ac:dyDescent="0.3">
      <c r="A671" s="831">
        <v>4</v>
      </c>
      <c r="B671" s="832" t="s">
        <v>2687</v>
      </c>
      <c r="C671" s="832" t="s">
        <v>2694</v>
      </c>
      <c r="D671" s="833" t="s">
        <v>5504</v>
      </c>
      <c r="E671" s="834" t="s">
        <v>2711</v>
      </c>
      <c r="F671" s="832" t="s">
        <v>2690</v>
      </c>
      <c r="G671" s="832" t="s">
        <v>2967</v>
      </c>
      <c r="H671" s="832" t="s">
        <v>581</v>
      </c>
      <c r="I671" s="832" t="s">
        <v>3478</v>
      </c>
      <c r="J671" s="832" t="s">
        <v>3479</v>
      </c>
      <c r="K671" s="832" t="s">
        <v>3480</v>
      </c>
      <c r="L671" s="835">
        <v>300</v>
      </c>
      <c r="M671" s="835">
        <v>2400</v>
      </c>
      <c r="N671" s="832">
        <v>8</v>
      </c>
      <c r="O671" s="836">
        <v>4</v>
      </c>
      <c r="P671" s="835">
        <v>2400</v>
      </c>
      <c r="Q671" s="837">
        <v>1</v>
      </c>
      <c r="R671" s="832">
        <v>8</v>
      </c>
      <c r="S671" s="837">
        <v>1</v>
      </c>
      <c r="T671" s="836">
        <v>4</v>
      </c>
      <c r="U671" s="838">
        <v>1</v>
      </c>
    </row>
    <row r="672" spans="1:21" ht="14.4" customHeight="1" x14ac:dyDescent="0.3">
      <c r="A672" s="831">
        <v>4</v>
      </c>
      <c r="B672" s="832" t="s">
        <v>2687</v>
      </c>
      <c r="C672" s="832" t="s">
        <v>2694</v>
      </c>
      <c r="D672" s="833" t="s">
        <v>5504</v>
      </c>
      <c r="E672" s="834" t="s">
        <v>2711</v>
      </c>
      <c r="F672" s="832" t="s">
        <v>2690</v>
      </c>
      <c r="G672" s="832" t="s">
        <v>2967</v>
      </c>
      <c r="H672" s="832" t="s">
        <v>581</v>
      </c>
      <c r="I672" s="832" t="s">
        <v>3481</v>
      </c>
      <c r="J672" s="832" t="s">
        <v>3482</v>
      </c>
      <c r="K672" s="832" t="s">
        <v>3483</v>
      </c>
      <c r="L672" s="835">
        <v>2816</v>
      </c>
      <c r="M672" s="835">
        <v>129536</v>
      </c>
      <c r="N672" s="832">
        <v>46</v>
      </c>
      <c r="O672" s="836">
        <v>8</v>
      </c>
      <c r="P672" s="835">
        <v>129536</v>
      </c>
      <c r="Q672" s="837">
        <v>1</v>
      </c>
      <c r="R672" s="832">
        <v>46</v>
      </c>
      <c r="S672" s="837">
        <v>1</v>
      </c>
      <c r="T672" s="836">
        <v>8</v>
      </c>
      <c r="U672" s="838">
        <v>1</v>
      </c>
    </row>
    <row r="673" spans="1:21" ht="14.4" customHeight="1" x14ac:dyDescent="0.3">
      <c r="A673" s="831">
        <v>4</v>
      </c>
      <c r="B673" s="832" t="s">
        <v>2687</v>
      </c>
      <c r="C673" s="832" t="s">
        <v>2694</v>
      </c>
      <c r="D673" s="833" t="s">
        <v>5504</v>
      </c>
      <c r="E673" s="834" t="s">
        <v>2711</v>
      </c>
      <c r="F673" s="832" t="s">
        <v>2690</v>
      </c>
      <c r="G673" s="832" t="s">
        <v>2967</v>
      </c>
      <c r="H673" s="832" t="s">
        <v>581</v>
      </c>
      <c r="I673" s="832" t="s">
        <v>3484</v>
      </c>
      <c r="J673" s="832" t="s">
        <v>3485</v>
      </c>
      <c r="K673" s="832" t="s">
        <v>3486</v>
      </c>
      <c r="L673" s="835">
        <v>2412.9</v>
      </c>
      <c r="M673" s="835">
        <v>16890.300000000003</v>
      </c>
      <c r="N673" s="832">
        <v>7</v>
      </c>
      <c r="O673" s="836">
        <v>2</v>
      </c>
      <c r="P673" s="835">
        <v>16890.300000000003</v>
      </c>
      <c r="Q673" s="837">
        <v>1</v>
      </c>
      <c r="R673" s="832">
        <v>7</v>
      </c>
      <c r="S673" s="837">
        <v>1</v>
      </c>
      <c r="T673" s="836">
        <v>2</v>
      </c>
      <c r="U673" s="838">
        <v>1</v>
      </c>
    </row>
    <row r="674" spans="1:21" ht="14.4" customHeight="1" x14ac:dyDescent="0.3">
      <c r="A674" s="831">
        <v>4</v>
      </c>
      <c r="B674" s="832" t="s">
        <v>2687</v>
      </c>
      <c r="C674" s="832" t="s">
        <v>2694</v>
      </c>
      <c r="D674" s="833" t="s">
        <v>5504</v>
      </c>
      <c r="E674" s="834" t="s">
        <v>2711</v>
      </c>
      <c r="F674" s="832" t="s">
        <v>2690</v>
      </c>
      <c r="G674" s="832" t="s">
        <v>2967</v>
      </c>
      <c r="H674" s="832" t="s">
        <v>581</v>
      </c>
      <c r="I674" s="832" t="s">
        <v>3487</v>
      </c>
      <c r="J674" s="832" t="s">
        <v>3485</v>
      </c>
      <c r="K674" s="832" t="s">
        <v>3488</v>
      </c>
      <c r="L674" s="835">
        <v>2412.9</v>
      </c>
      <c r="M674" s="835">
        <v>16890.300000000003</v>
      </c>
      <c r="N674" s="832">
        <v>7</v>
      </c>
      <c r="O674" s="836">
        <v>2</v>
      </c>
      <c r="P674" s="835">
        <v>9651.6</v>
      </c>
      <c r="Q674" s="837">
        <v>0.5714285714285714</v>
      </c>
      <c r="R674" s="832">
        <v>4</v>
      </c>
      <c r="S674" s="837">
        <v>0.5714285714285714</v>
      </c>
      <c r="T674" s="836">
        <v>1</v>
      </c>
      <c r="U674" s="838">
        <v>0.5</v>
      </c>
    </row>
    <row r="675" spans="1:21" ht="14.4" customHeight="1" x14ac:dyDescent="0.3">
      <c r="A675" s="831">
        <v>4</v>
      </c>
      <c r="B675" s="832" t="s">
        <v>2687</v>
      </c>
      <c r="C675" s="832" t="s">
        <v>2694</v>
      </c>
      <c r="D675" s="833" t="s">
        <v>5504</v>
      </c>
      <c r="E675" s="834" t="s">
        <v>2711</v>
      </c>
      <c r="F675" s="832" t="s">
        <v>2690</v>
      </c>
      <c r="G675" s="832" t="s">
        <v>2967</v>
      </c>
      <c r="H675" s="832" t="s">
        <v>581</v>
      </c>
      <c r="I675" s="832" t="s">
        <v>3489</v>
      </c>
      <c r="J675" s="832" t="s">
        <v>3490</v>
      </c>
      <c r="K675" s="832" t="s">
        <v>3491</v>
      </c>
      <c r="L675" s="835">
        <v>1500.3</v>
      </c>
      <c r="M675" s="835">
        <v>51010.2</v>
      </c>
      <c r="N675" s="832">
        <v>34</v>
      </c>
      <c r="O675" s="836">
        <v>6</v>
      </c>
      <c r="P675" s="835">
        <v>43508.7</v>
      </c>
      <c r="Q675" s="837">
        <v>0.8529411764705882</v>
      </c>
      <c r="R675" s="832">
        <v>29</v>
      </c>
      <c r="S675" s="837">
        <v>0.8529411764705882</v>
      </c>
      <c r="T675" s="836">
        <v>5</v>
      </c>
      <c r="U675" s="838">
        <v>0.83333333333333337</v>
      </c>
    </row>
    <row r="676" spans="1:21" ht="14.4" customHeight="1" x14ac:dyDescent="0.3">
      <c r="A676" s="831">
        <v>4</v>
      </c>
      <c r="B676" s="832" t="s">
        <v>2687</v>
      </c>
      <c r="C676" s="832" t="s">
        <v>2694</v>
      </c>
      <c r="D676" s="833" t="s">
        <v>5504</v>
      </c>
      <c r="E676" s="834" t="s">
        <v>2711</v>
      </c>
      <c r="F676" s="832" t="s">
        <v>2690</v>
      </c>
      <c r="G676" s="832" t="s">
        <v>2967</v>
      </c>
      <c r="H676" s="832" t="s">
        <v>581</v>
      </c>
      <c r="I676" s="832" t="s">
        <v>3492</v>
      </c>
      <c r="J676" s="832" t="s">
        <v>3490</v>
      </c>
      <c r="K676" s="832" t="s">
        <v>3493</v>
      </c>
      <c r="L676" s="835">
        <v>1500.3</v>
      </c>
      <c r="M676" s="835">
        <v>18003.599999999999</v>
      </c>
      <c r="N676" s="832">
        <v>12</v>
      </c>
      <c r="O676" s="836">
        <v>4</v>
      </c>
      <c r="P676" s="835">
        <v>18003.599999999999</v>
      </c>
      <c r="Q676" s="837">
        <v>1</v>
      </c>
      <c r="R676" s="832">
        <v>12</v>
      </c>
      <c r="S676" s="837">
        <v>1</v>
      </c>
      <c r="T676" s="836">
        <v>4</v>
      </c>
      <c r="U676" s="838">
        <v>1</v>
      </c>
    </row>
    <row r="677" spans="1:21" ht="14.4" customHeight="1" x14ac:dyDescent="0.3">
      <c r="A677" s="831">
        <v>4</v>
      </c>
      <c r="B677" s="832" t="s">
        <v>2687</v>
      </c>
      <c r="C677" s="832" t="s">
        <v>2694</v>
      </c>
      <c r="D677" s="833" t="s">
        <v>5504</v>
      </c>
      <c r="E677" s="834" t="s">
        <v>2711</v>
      </c>
      <c r="F677" s="832" t="s">
        <v>2690</v>
      </c>
      <c r="G677" s="832" t="s">
        <v>2967</v>
      </c>
      <c r="H677" s="832" t="s">
        <v>581</v>
      </c>
      <c r="I677" s="832" t="s">
        <v>3494</v>
      </c>
      <c r="J677" s="832" t="s">
        <v>3495</v>
      </c>
      <c r="K677" s="832" t="s">
        <v>3496</v>
      </c>
      <c r="L677" s="835">
        <v>761.3</v>
      </c>
      <c r="M677" s="835">
        <v>29690.699999999997</v>
      </c>
      <c r="N677" s="832">
        <v>39</v>
      </c>
      <c r="O677" s="836">
        <v>9</v>
      </c>
      <c r="P677" s="835">
        <v>22838.999999999996</v>
      </c>
      <c r="Q677" s="837">
        <v>0.76923076923076916</v>
      </c>
      <c r="R677" s="832">
        <v>30</v>
      </c>
      <c r="S677" s="837">
        <v>0.76923076923076927</v>
      </c>
      <c r="T677" s="836">
        <v>8</v>
      </c>
      <c r="U677" s="838">
        <v>0.88888888888888884</v>
      </c>
    </row>
    <row r="678" spans="1:21" ht="14.4" customHeight="1" x14ac:dyDescent="0.3">
      <c r="A678" s="831">
        <v>4</v>
      </c>
      <c r="B678" s="832" t="s">
        <v>2687</v>
      </c>
      <c r="C678" s="832" t="s">
        <v>2694</v>
      </c>
      <c r="D678" s="833" t="s">
        <v>5504</v>
      </c>
      <c r="E678" s="834" t="s">
        <v>2711</v>
      </c>
      <c r="F678" s="832" t="s">
        <v>2690</v>
      </c>
      <c r="G678" s="832" t="s">
        <v>2967</v>
      </c>
      <c r="H678" s="832" t="s">
        <v>581</v>
      </c>
      <c r="I678" s="832" t="s">
        <v>3497</v>
      </c>
      <c r="J678" s="832" t="s">
        <v>3495</v>
      </c>
      <c r="K678" s="832" t="s">
        <v>3498</v>
      </c>
      <c r="L678" s="835">
        <v>761.3</v>
      </c>
      <c r="M678" s="835">
        <v>8374.2999999999993</v>
      </c>
      <c r="N678" s="832">
        <v>11</v>
      </c>
      <c r="O678" s="836">
        <v>4</v>
      </c>
      <c r="P678" s="835">
        <v>7612.9999999999991</v>
      </c>
      <c r="Q678" s="837">
        <v>0.90909090909090906</v>
      </c>
      <c r="R678" s="832">
        <v>10</v>
      </c>
      <c r="S678" s="837">
        <v>0.90909090909090906</v>
      </c>
      <c r="T678" s="836">
        <v>3</v>
      </c>
      <c r="U678" s="838">
        <v>0.75</v>
      </c>
    </row>
    <row r="679" spans="1:21" ht="14.4" customHeight="1" x14ac:dyDescent="0.3">
      <c r="A679" s="831">
        <v>4</v>
      </c>
      <c r="B679" s="832" t="s">
        <v>2687</v>
      </c>
      <c r="C679" s="832" t="s">
        <v>2694</v>
      </c>
      <c r="D679" s="833" t="s">
        <v>5504</v>
      </c>
      <c r="E679" s="834" t="s">
        <v>2711</v>
      </c>
      <c r="F679" s="832" t="s">
        <v>2690</v>
      </c>
      <c r="G679" s="832" t="s">
        <v>2967</v>
      </c>
      <c r="H679" s="832" t="s">
        <v>581</v>
      </c>
      <c r="I679" s="832" t="s">
        <v>3499</v>
      </c>
      <c r="J679" s="832" t="s">
        <v>3500</v>
      </c>
      <c r="K679" s="832" t="s">
        <v>3501</v>
      </c>
      <c r="L679" s="835">
        <v>2412.9</v>
      </c>
      <c r="M679" s="835">
        <v>16890.3</v>
      </c>
      <c r="N679" s="832">
        <v>7</v>
      </c>
      <c r="O679" s="836">
        <v>2</v>
      </c>
      <c r="P679" s="835">
        <v>16890.3</v>
      </c>
      <c r="Q679" s="837">
        <v>1</v>
      </c>
      <c r="R679" s="832">
        <v>7</v>
      </c>
      <c r="S679" s="837">
        <v>1</v>
      </c>
      <c r="T679" s="836">
        <v>2</v>
      </c>
      <c r="U679" s="838">
        <v>1</v>
      </c>
    </row>
    <row r="680" spans="1:21" ht="14.4" customHeight="1" x14ac:dyDescent="0.3">
      <c r="A680" s="831">
        <v>4</v>
      </c>
      <c r="B680" s="832" t="s">
        <v>2687</v>
      </c>
      <c r="C680" s="832" t="s">
        <v>2694</v>
      </c>
      <c r="D680" s="833" t="s">
        <v>5504</v>
      </c>
      <c r="E680" s="834" t="s">
        <v>2711</v>
      </c>
      <c r="F680" s="832" t="s">
        <v>2690</v>
      </c>
      <c r="G680" s="832" t="s">
        <v>2967</v>
      </c>
      <c r="H680" s="832" t="s">
        <v>581</v>
      </c>
      <c r="I680" s="832" t="s">
        <v>3502</v>
      </c>
      <c r="J680" s="832" t="s">
        <v>3503</v>
      </c>
      <c r="K680" s="832" t="s">
        <v>3504</v>
      </c>
      <c r="L680" s="835">
        <v>1500.3</v>
      </c>
      <c r="M680" s="835">
        <v>24004.799999999999</v>
      </c>
      <c r="N680" s="832">
        <v>16</v>
      </c>
      <c r="O680" s="836">
        <v>3</v>
      </c>
      <c r="P680" s="835">
        <v>24004.799999999999</v>
      </c>
      <c r="Q680" s="837">
        <v>1</v>
      </c>
      <c r="R680" s="832">
        <v>16</v>
      </c>
      <c r="S680" s="837">
        <v>1</v>
      </c>
      <c r="T680" s="836">
        <v>3</v>
      </c>
      <c r="U680" s="838">
        <v>1</v>
      </c>
    </row>
    <row r="681" spans="1:21" ht="14.4" customHeight="1" x14ac:dyDescent="0.3">
      <c r="A681" s="831">
        <v>4</v>
      </c>
      <c r="B681" s="832" t="s">
        <v>2687</v>
      </c>
      <c r="C681" s="832" t="s">
        <v>2694</v>
      </c>
      <c r="D681" s="833" t="s">
        <v>5504</v>
      </c>
      <c r="E681" s="834" t="s">
        <v>2711</v>
      </c>
      <c r="F681" s="832" t="s">
        <v>2690</v>
      </c>
      <c r="G681" s="832" t="s">
        <v>2967</v>
      </c>
      <c r="H681" s="832" t="s">
        <v>581</v>
      </c>
      <c r="I681" s="832" t="s">
        <v>3505</v>
      </c>
      <c r="J681" s="832" t="s">
        <v>3506</v>
      </c>
      <c r="K681" s="832" t="s">
        <v>3507</v>
      </c>
      <c r="L681" s="835">
        <v>1987.45</v>
      </c>
      <c r="M681" s="835">
        <v>31799.200000000004</v>
      </c>
      <c r="N681" s="832">
        <v>16</v>
      </c>
      <c r="O681" s="836">
        <v>6</v>
      </c>
      <c r="P681" s="835">
        <v>31799.200000000004</v>
      </c>
      <c r="Q681" s="837">
        <v>1</v>
      </c>
      <c r="R681" s="832">
        <v>16</v>
      </c>
      <c r="S681" s="837">
        <v>1</v>
      </c>
      <c r="T681" s="836">
        <v>6</v>
      </c>
      <c r="U681" s="838">
        <v>1</v>
      </c>
    </row>
    <row r="682" spans="1:21" ht="14.4" customHeight="1" x14ac:dyDescent="0.3">
      <c r="A682" s="831">
        <v>4</v>
      </c>
      <c r="B682" s="832" t="s">
        <v>2687</v>
      </c>
      <c r="C682" s="832" t="s">
        <v>2694</v>
      </c>
      <c r="D682" s="833" t="s">
        <v>5504</v>
      </c>
      <c r="E682" s="834" t="s">
        <v>2711</v>
      </c>
      <c r="F682" s="832" t="s">
        <v>2690</v>
      </c>
      <c r="G682" s="832" t="s">
        <v>2967</v>
      </c>
      <c r="H682" s="832" t="s">
        <v>581</v>
      </c>
      <c r="I682" s="832" t="s">
        <v>3508</v>
      </c>
      <c r="J682" s="832" t="s">
        <v>3506</v>
      </c>
      <c r="K682" s="832" t="s">
        <v>3509</v>
      </c>
      <c r="L682" s="835">
        <v>1987.45</v>
      </c>
      <c r="M682" s="835">
        <v>5962.35</v>
      </c>
      <c r="N682" s="832">
        <v>3</v>
      </c>
      <c r="O682" s="836">
        <v>1</v>
      </c>
      <c r="P682" s="835">
        <v>5962.35</v>
      </c>
      <c r="Q682" s="837">
        <v>1</v>
      </c>
      <c r="R682" s="832">
        <v>3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4</v>
      </c>
      <c r="B683" s="832" t="s">
        <v>2687</v>
      </c>
      <c r="C683" s="832" t="s">
        <v>2694</v>
      </c>
      <c r="D683" s="833" t="s">
        <v>5504</v>
      </c>
      <c r="E683" s="834" t="s">
        <v>2711</v>
      </c>
      <c r="F683" s="832" t="s">
        <v>2690</v>
      </c>
      <c r="G683" s="832" t="s">
        <v>2967</v>
      </c>
      <c r="H683" s="832" t="s">
        <v>581</v>
      </c>
      <c r="I683" s="832" t="s">
        <v>3510</v>
      </c>
      <c r="J683" s="832" t="s">
        <v>3511</v>
      </c>
      <c r="K683" s="832" t="s">
        <v>3512</v>
      </c>
      <c r="L683" s="835">
        <v>711.08</v>
      </c>
      <c r="M683" s="835">
        <v>6399.72</v>
      </c>
      <c r="N683" s="832">
        <v>9</v>
      </c>
      <c r="O683" s="836">
        <v>1</v>
      </c>
      <c r="P683" s="835">
        <v>6399.72</v>
      </c>
      <c r="Q683" s="837">
        <v>1</v>
      </c>
      <c r="R683" s="832">
        <v>9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4</v>
      </c>
      <c r="B684" s="832" t="s">
        <v>2687</v>
      </c>
      <c r="C684" s="832" t="s">
        <v>2694</v>
      </c>
      <c r="D684" s="833" t="s">
        <v>5504</v>
      </c>
      <c r="E684" s="834" t="s">
        <v>2711</v>
      </c>
      <c r="F684" s="832" t="s">
        <v>2690</v>
      </c>
      <c r="G684" s="832" t="s">
        <v>2967</v>
      </c>
      <c r="H684" s="832" t="s">
        <v>581</v>
      </c>
      <c r="I684" s="832" t="s">
        <v>3513</v>
      </c>
      <c r="J684" s="832" t="s">
        <v>3511</v>
      </c>
      <c r="K684" s="832" t="s">
        <v>3514</v>
      </c>
      <c r="L684" s="835">
        <v>711.08</v>
      </c>
      <c r="M684" s="835">
        <v>711.08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4</v>
      </c>
      <c r="B685" s="832" t="s">
        <v>2687</v>
      </c>
      <c r="C685" s="832" t="s">
        <v>2694</v>
      </c>
      <c r="D685" s="833" t="s">
        <v>5504</v>
      </c>
      <c r="E685" s="834" t="s">
        <v>2711</v>
      </c>
      <c r="F685" s="832" t="s">
        <v>2690</v>
      </c>
      <c r="G685" s="832" t="s">
        <v>2967</v>
      </c>
      <c r="H685" s="832" t="s">
        <v>581</v>
      </c>
      <c r="I685" s="832" t="s">
        <v>3515</v>
      </c>
      <c r="J685" s="832" t="s">
        <v>3516</v>
      </c>
      <c r="K685" s="832" t="s">
        <v>3517</v>
      </c>
      <c r="L685" s="835">
        <v>1074.31</v>
      </c>
      <c r="M685" s="835">
        <v>25783.439999999999</v>
      </c>
      <c r="N685" s="832">
        <v>24</v>
      </c>
      <c r="O685" s="836">
        <v>4</v>
      </c>
      <c r="P685" s="835">
        <v>25783.439999999999</v>
      </c>
      <c r="Q685" s="837">
        <v>1</v>
      </c>
      <c r="R685" s="832">
        <v>24</v>
      </c>
      <c r="S685" s="837">
        <v>1</v>
      </c>
      <c r="T685" s="836">
        <v>4</v>
      </c>
      <c r="U685" s="838">
        <v>1</v>
      </c>
    </row>
    <row r="686" spans="1:21" ht="14.4" customHeight="1" x14ac:dyDescent="0.3">
      <c r="A686" s="831">
        <v>4</v>
      </c>
      <c r="B686" s="832" t="s">
        <v>2687</v>
      </c>
      <c r="C686" s="832" t="s">
        <v>2694</v>
      </c>
      <c r="D686" s="833" t="s">
        <v>5504</v>
      </c>
      <c r="E686" s="834" t="s">
        <v>2711</v>
      </c>
      <c r="F686" s="832" t="s">
        <v>2690</v>
      </c>
      <c r="G686" s="832" t="s">
        <v>2967</v>
      </c>
      <c r="H686" s="832" t="s">
        <v>581</v>
      </c>
      <c r="I686" s="832" t="s">
        <v>3518</v>
      </c>
      <c r="J686" s="832" t="s">
        <v>3516</v>
      </c>
      <c r="K686" s="832" t="s">
        <v>3519</v>
      </c>
      <c r="L686" s="835">
        <v>1074.31</v>
      </c>
      <c r="M686" s="835">
        <v>30080.68</v>
      </c>
      <c r="N686" s="832">
        <v>28</v>
      </c>
      <c r="O686" s="836">
        <v>5</v>
      </c>
      <c r="P686" s="835">
        <v>30080.68</v>
      </c>
      <c r="Q686" s="837">
        <v>1</v>
      </c>
      <c r="R686" s="832">
        <v>28</v>
      </c>
      <c r="S686" s="837">
        <v>1</v>
      </c>
      <c r="T686" s="836">
        <v>5</v>
      </c>
      <c r="U686" s="838">
        <v>1</v>
      </c>
    </row>
    <row r="687" spans="1:21" ht="14.4" customHeight="1" x14ac:dyDescent="0.3">
      <c r="A687" s="831">
        <v>4</v>
      </c>
      <c r="B687" s="832" t="s">
        <v>2687</v>
      </c>
      <c r="C687" s="832" t="s">
        <v>2694</v>
      </c>
      <c r="D687" s="833" t="s">
        <v>5504</v>
      </c>
      <c r="E687" s="834" t="s">
        <v>2711</v>
      </c>
      <c r="F687" s="832" t="s">
        <v>2690</v>
      </c>
      <c r="G687" s="832" t="s">
        <v>2967</v>
      </c>
      <c r="H687" s="832" t="s">
        <v>581</v>
      </c>
      <c r="I687" s="832" t="s">
        <v>3520</v>
      </c>
      <c r="J687" s="832" t="s">
        <v>3521</v>
      </c>
      <c r="K687" s="832" t="s">
        <v>3522</v>
      </c>
      <c r="L687" s="835">
        <v>369.69</v>
      </c>
      <c r="M687" s="835">
        <v>369.69</v>
      </c>
      <c r="N687" s="832">
        <v>1</v>
      </c>
      <c r="O687" s="836">
        <v>1</v>
      </c>
      <c r="P687" s="835">
        <v>369.69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4</v>
      </c>
      <c r="B688" s="832" t="s">
        <v>2687</v>
      </c>
      <c r="C688" s="832" t="s">
        <v>2694</v>
      </c>
      <c r="D688" s="833" t="s">
        <v>5504</v>
      </c>
      <c r="E688" s="834" t="s">
        <v>2711</v>
      </c>
      <c r="F688" s="832" t="s">
        <v>2690</v>
      </c>
      <c r="G688" s="832" t="s">
        <v>2967</v>
      </c>
      <c r="H688" s="832" t="s">
        <v>581</v>
      </c>
      <c r="I688" s="832" t="s">
        <v>2168</v>
      </c>
      <c r="J688" s="832" t="s">
        <v>3523</v>
      </c>
      <c r="K688" s="832" t="s">
        <v>3524</v>
      </c>
      <c r="L688" s="835">
        <v>1430.6</v>
      </c>
      <c r="M688" s="835">
        <v>1430.6</v>
      </c>
      <c r="N688" s="832">
        <v>1</v>
      </c>
      <c r="O688" s="836">
        <v>1</v>
      </c>
      <c r="P688" s="835">
        <v>1430.6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4</v>
      </c>
      <c r="B689" s="832" t="s">
        <v>2687</v>
      </c>
      <c r="C689" s="832" t="s">
        <v>2694</v>
      </c>
      <c r="D689" s="833" t="s">
        <v>5504</v>
      </c>
      <c r="E689" s="834" t="s">
        <v>2711</v>
      </c>
      <c r="F689" s="832" t="s">
        <v>2690</v>
      </c>
      <c r="G689" s="832" t="s">
        <v>2967</v>
      </c>
      <c r="H689" s="832" t="s">
        <v>581</v>
      </c>
      <c r="I689" s="832" t="s">
        <v>3525</v>
      </c>
      <c r="J689" s="832" t="s">
        <v>3526</v>
      </c>
      <c r="K689" s="832" t="s">
        <v>3430</v>
      </c>
      <c r="L689" s="835">
        <v>500</v>
      </c>
      <c r="M689" s="835">
        <v>28500</v>
      </c>
      <c r="N689" s="832">
        <v>57</v>
      </c>
      <c r="O689" s="836">
        <v>30</v>
      </c>
      <c r="P689" s="835">
        <v>27500</v>
      </c>
      <c r="Q689" s="837">
        <v>0.96491228070175439</v>
      </c>
      <c r="R689" s="832">
        <v>55</v>
      </c>
      <c r="S689" s="837">
        <v>0.96491228070175439</v>
      </c>
      <c r="T689" s="836">
        <v>28</v>
      </c>
      <c r="U689" s="838">
        <v>0.93333333333333335</v>
      </c>
    </row>
    <row r="690" spans="1:21" ht="14.4" customHeight="1" x14ac:dyDescent="0.3">
      <c r="A690" s="831">
        <v>4</v>
      </c>
      <c r="B690" s="832" t="s">
        <v>2687</v>
      </c>
      <c r="C690" s="832" t="s">
        <v>2694</v>
      </c>
      <c r="D690" s="833" t="s">
        <v>5504</v>
      </c>
      <c r="E690" s="834" t="s">
        <v>2711</v>
      </c>
      <c r="F690" s="832" t="s">
        <v>2690</v>
      </c>
      <c r="G690" s="832" t="s">
        <v>2967</v>
      </c>
      <c r="H690" s="832" t="s">
        <v>581</v>
      </c>
      <c r="I690" s="832" t="s">
        <v>3527</v>
      </c>
      <c r="J690" s="832" t="s">
        <v>3528</v>
      </c>
      <c r="K690" s="832" t="s">
        <v>3529</v>
      </c>
      <c r="L690" s="835">
        <v>556</v>
      </c>
      <c r="M690" s="835">
        <v>28356</v>
      </c>
      <c r="N690" s="832">
        <v>51</v>
      </c>
      <c r="O690" s="836">
        <v>22</v>
      </c>
      <c r="P690" s="835">
        <v>26132</v>
      </c>
      <c r="Q690" s="837">
        <v>0.92156862745098034</v>
      </c>
      <c r="R690" s="832">
        <v>47</v>
      </c>
      <c r="S690" s="837">
        <v>0.92156862745098034</v>
      </c>
      <c r="T690" s="836">
        <v>21</v>
      </c>
      <c r="U690" s="838">
        <v>0.95454545454545459</v>
      </c>
    </row>
    <row r="691" spans="1:21" ht="14.4" customHeight="1" x14ac:dyDescent="0.3">
      <c r="A691" s="831">
        <v>4</v>
      </c>
      <c r="B691" s="832" t="s">
        <v>2687</v>
      </c>
      <c r="C691" s="832" t="s">
        <v>2694</v>
      </c>
      <c r="D691" s="833" t="s">
        <v>5504</v>
      </c>
      <c r="E691" s="834" t="s">
        <v>2711</v>
      </c>
      <c r="F691" s="832" t="s">
        <v>2690</v>
      </c>
      <c r="G691" s="832" t="s">
        <v>2967</v>
      </c>
      <c r="H691" s="832" t="s">
        <v>581</v>
      </c>
      <c r="I691" s="832" t="s">
        <v>3530</v>
      </c>
      <c r="J691" s="832" t="s">
        <v>3531</v>
      </c>
      <c r="K691" s="832" t="s">
        <v>3532</v>
      </c>
      <c r="L691" s="835">
        <v>5343.9</v>
      </c>
      <c r="M691" s="835">
        <v>26719.5</v>
      </c>
      <c r="N691" s="832">
        <v>5</v>
      </c>
      <c r="O691" s="836">
        <v>2</v>
      </c>
      <c r="P691" s="835">
        <v>26719.5</v>
      </c>
      <c r="Q691" s="837">
        <v>1</v>
      </c>
      <c r="R691" s="832">
        <v>5</v>
      </c>
      <c r="S691" s="837">
        <v>1</v>
      </c>
      <c r="T691" s="836">
        <v>2</v>
      </c>
      <c r="U691" s="838">
        <v>1</v>
      </c>
    </row>
    <row r="692" spans="1:21" ht="14.4" customHeight="1" x14ac:dyDescent="0.3">
      <c r="A692" s="831">
        <v>4</v>
      </c>
      <c r="B692" s="832" t="s">
        <v>2687</v>
      </c>
      <c r="C692" s="832" t="s">
        <v>2694</v>
      </c>
      <c r="D692" s="833" t="s">
        <v>5504</v>
      </c>
      <c r="E692" s="834" t="s">
        <v>2711</v>
      </c>
      <c r="F692" s="832" t="s">
        <v>2690</v>
      </c>
      <c r="G692" s="832" t="s">
        <v>2967</v>
      </c>
      <c r="H692" s="832" t="s">
        <v>581</v>
      </c>
      <c r="I692" s="832" t="s">
        <v>3533</v>
      </c>
      <c r="J692" s="832" t="s">
        <v>3534</v>
      </c>
      <c r="K692" s="832" t="s">
        <v>3412</v>
      </c>
      <c r="L692" s="835">
        <v>1080</v>
      </c>
      <c r="M692" s="835">
        <v>14040</v>
      </c>
      <c r="N692" s="832">
        <v>13</v>
      </c>
      <c r="O692" s="836">
        <v>13</v>
      </c>
      <c r="P692" s="835">
        <v>14040</v>
      </c>
      <c r="Q692" s="837">
        <v>1</v>
      </c>
      <c r="R692" s="832">
        <v>13</v>
      </c>
      <c r="S692" s="837">
        <v>1</v>
      </c>
      <c r="T692" s="836">
        <v>13</v>
      </c>
      <c r="U692" s="838">
        <v>1</v>
      </c>
    </row>
    <row r="693" spans="1:21" ht="14.4" customHeight="1" x14ac:dyDescent="0.3">
      <c r="A693" s="831">
        <v>4</v>
      </c>
      <c r="B693" s="832" t="s">
        <v>2687</v>
      </c>
      <c r="C693" s="832" t="s">
        <v>2694</v>
      </c>
      <c r="D693" s="833" t="s">
        <v>5504</v>
      </c>
      <c r="E693" s="834" t="s">
        <v>2711</v>
      </c>
      <c r="F693" s="832" t="s">
        <v>2690</v>
      </c>
      <c r="G693" s="832" t="s">
        <v>2967</v>
      </c>
      <c r="H693" s="832" t="s">
        <v>581</v>
      </c>
      <c r="I693" s="832" t="s">
        <v>3535</v>
      </c>
      <c r="J693" s="832" t="s">
        <v>3536</v>
      </c>
      <c r="K693" s="832" t="s">
        <v>1603</v>
      </c>
      <c r="L693" s="835">
        <v>600</v>
      </c>
      <c r="M693" s="835">
        <v>20400</v>
      </c>
      <c r="N693" s="832">
        <v>34</v>
      </c>
      <c r="O693" s="836">
        <v>34</v>
      </c>
      <c r="P693" s="835">
        <v>18600</v>
      </c>
      <c r="Q693" s="837">
        <v>0.91176470588235292</v>
      </c>
      <c r="R693" s="832">
        <v>31</v>
      </c>
      <c r="S693" s="837">
        <v>0.91176470588235292</v>
      </c>
      <c r="T693" s="836">
        <v>31</v>
      </c>
      <c r="U693" s="838">
        <v>0.91176470588235292</v>
      </c>
    </row>
    <row r="694" spans="1:21" ht="14.4" customHeight="1" x14ac:dyDescent="0.3">
      <c r="A694" s="831">
        <v>4</v>
      </c>
      <c r="B694" s="832" t="s">
        <v>2687</v>
      </c>
      <c r="C694" s="832" t="s">
        <v>2694</v>
      </c>
      <c r="D694" s="833" t="s">
        <v>5504</v>
      </c>
      <c r="E694" s="834" t="s">
        <v>2711</v>
      </c>
      <c r="F694" s="832" t="s">
        <v>2690</v>
      </c>
      <c r="G694" s="832" t="s">
        <v>2967</v>
      </c>
      <c r="H694" s="832" t="s">
        <v>581</v>
      </c>
      <c r="I694" s="832" t="s">
        <v>3537</v>
      </c>
      <c r="J694" s="832" t="s">
        <v>3538</v>
      </c>
      <c r="K694" s="832" t="s">
        <v>3539</v>
      </c>
      <c r="L694" s="835">
        <v>500</v>
      </c>
      <c r="M694" s="835">
        <v>13000</v>
      </c>
      <c r="N694" s="832">
        <v>26</v>
      </c>
      <c r="O694" s="836">
        <v>13</v>
      </c>
      <c r="P694" s="835">
        <v>13000</v>
      </c>
      <c r="Q694" s="837">
        <v>1</v>
      </c>
      <c r="R694" s="832">
        <v>26</v>
      </c>
      <c r="S694" s="837">
        <v>1</v>
      </c>
      <c r="T694" s="836">
        <v>13</v>
      </c>
      <c r="U694" s="838">
        <v>1</v>
      </c>
    </row>
    <row r="695" spans="1:21" ht="14.4" customHeight="1" x14ac:dyDescent="0.3">
      <c r="A695" s="831">
        <v>4</v>
      </c>
      <c r="B695" s="832" t="s">
        <v>2687</v>
      </c>
      <c r="C695" s="832" t="s">
        <v>2694</v>
      </c>
      <c r="D695" s="833" t="s">
        <v>5504</v>
      </c>
      <c r="E695" s="834" t="s">
        <v>2711</v>
      </c>
      <c r="F695" s="832" t="s">
        <v>2690</v>
      </c>
      <c r="G695" s="832" t="s">
        <v>2967</v>
      </c>
      <c r="H695" s="832" t="s">
        <v>581</v>
      </c>
      <c r="I695" s="832" t="s">
        <v>3540</v>
      </c>
      <c r="J695" s="832" t="s">
        <v>3541</v>
      </c>
      <c r="K695" s="832" t="s">
        <v>1603</v>
      </c>
      <c r="L695" s="835">
        <v>1000</v>
      </c>
      <c r="M695" s="835">
        <v>37000</v>
      </c>
      <c r="N695" s="832">
        <v>37</v>
      </c>
      <c r="O695" s="836">
        <v>22</v>
      </c>
      <c r="P695" s="835">
        <v>35000</v>
      </c>
      <c r="Q695" s="837">
        <v>0.94594594594594594</v>
      </c>
      <c r="R695" s="832">
        <v>35</v>
      </c>
      <c r="S695" s="837">
        <v>0.94594594594594594</v>
      </c>
      <c r="T695" s="836">
        <v>21</v>
      </c>
      <c r="U695" s="838">
        <v>0.95454545454545459</v>
      </c>
    </row>
    <row r="696" spans="1:21" ht="14.4" customHeight="1" x14ac:dyDescent="0.3">
      <c r="A696" s="831">
        <v>4</v>
      </c>
      <c r="B696" s="832" t="s">
        <v>2687</v>
      </c>
      <c r="C696" s="832" t="s">
        <v>2694</v>
      </c>
      <c r="D696" s="833" t="s">
        <v>5504</v>
      </c>
      <c r="E696" s="834" t="s">
        <v>2711</v>
      </c>
      <c r="F696" s="832" t="s">
        <v>2690</v>
      </c>
      <c r="G696" s="832" t="s">
        <v>2967</v>
      </c>
      <c r="H696" s="832" t="s">
        <v>581</v>
      </c>
      <c r="I696" s="832" t="s">
        <v>3542</v>
      </c>
      <c r="J696" s="832" t="s">
        <v>3543</v>
      </c>
      <c r="K696" s="832" t="s">
        <v>3544</v>
      </c>
      <c r="L696" s="835">
        <v>3000</v>
      </c>
      <c r="M696" s="835">
        <v>42000</v>
      </c>
      <c r="N696" s="832">
        <v>14</v>
      </c>
      <c r="O696" s="836">
        <v>5</v>
      </c>
      <c r="P696" s="835">
        <v>42000</v>
      </c>
      <c r="Q696" s="837">
        <v>1</v>
      </c>
      <c r="R696" s="832">
        <v>14</v>
      </c>
      <c r="S696" s="837">
        <v>1</v>
      </c>
      <c r="T696" s="836">
        <v>5</v>
      </c>
      <c r="U696" s="838">
        <v>1</v>
      </c>
    </row>
    <row r="697" spans="1:21" ht="14.4" customHeight="1" x14ac:dyDescent="0.3">
      <c r="A697" s="831">
        <v>4</v>
      </c>
      <c r="B697" s="832" t="s">
        <v>2687</v>
      </c>
      <c r="C697" s="832" t="s">
        <v>2694</v>
      </c>
      <c r="D697" s="833" t="s">
        <v>5504</v>
      </c>
      <c r="E697" s="834" t="s">
        <v>2711</v>
      </c>
      <c r="F697" s="832" t="s">
        <v>2690</v>
      </c>
      <c r="G697" s="832" t="s">
        <v>2967</v>
      </c>
      <c r="H697" s="832" t="s">
        <v>581</v>
      </c>
      <c r="I697" s="832" t="s">
        <v>3545</v>
      </c>
      <c r="J697" s="832" t="s">
        <v>3543</v>
      </c>
      <c r="K697" s="832" t="s">
        <v>3546</v>
      </c>
      <c r="L697" s="835">
        <v>3000</v>
      </c>
      <c r="M697" s="835">
        <v>9000</v>
      </c>
      <c r="N697" s="832">
        <v>3</v>
      </c>
      <c r="O697" s="836">
        <v>1</v>
      </c>
      <c r="P697" s="835">
        <v>9000</v>
      </c>
      <c r="Q697" s="837">
        <v>1</v>
      </c>
      <c r="R697" s="832">
        <v>3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4</v>
      </c>
      <c r="B698" s="832" t="s">
        <v>2687</v>
      </c>
      <c r="C698" s="832" t="s">
        <v>2694</v>
      </c>
      <c r="D698" s="833" t="s">
        <v>5504</v>
      </c>
      <c r="E698" s="834" t="s">
        <v>2711</v>
      </c>
      <c r="F698" s="832" t="s">
        <v>2690</v>
      </c>
      <c r="G698" s="832" t="s">
        <v>2967</v>
      </c>
      <c r="H698" s="832" t="s">
        <v>581</v>
      </c>
      <c r="I698" s="832" t="s">
        <v>3547</v>
      </c>
      <c r="J698" s="832" t="s">
        <v>3548</v>
      </c>
      <c r="K698" s="832" t="s">
        <v>3539</v>
      </c>
      <c r="L698" s="835">
        <v>300</v>
      </c>
      <c r="M698" s="835">
        <v>16200</v>
      </c>
      <c r="N698" s="832">
        <v>54</v>
      </c>
      <c r="O698" s="836">
        <v>36</v>
      </c>
      <c r="P698" s="835">
        <v>15600</v>
      </c>
      <c r="Q698" s="837">
        <v>0.96296296296296291</v>
      </c>
      <c r="R698" s="832">
        <v>52</v>
      </c>
      <c r="S698" s="837">
        <v>0.96296296296296291</v>
      </c>
      <c r="T698" s="836">
        <v>34</v>
      </c>
      <c r="U698" s="838">
        <v>0.94444444444444442</v>
      </c>
    </row>
    <row r="699" spans="1:21" ht="14.4" customHeight="1" x14ac:dyDescent="0.3">
      <c r="A699" s="831">
        <v>4</v>
      </c>
      <c r="B699" s="832" t="s">
        <v>2687</v>
      </c>
      <c r="C699" s="832" t="s">
        <v>2694</v>
      </c>
      <c r="D699" s="833" t="s">
        <v>5504</v>
      </c>
      <c r="E699" s="834" t="s">
        <v>2711</v>
      </c>
      <c r="F699" s="832" t="s">
        <v>2690</v>
      </c>
      <c r="G699" s="832" t="s">
        <v>2967</v>
      </c>
      <c r="H699" s="832" t="s">
        <v>581</v>
      </c>
      <c r="I699" s="832" t="s">
        <v>3549</v>
      </c>
      <c r="J699" s="832" t="s">
        <v>3550</v>
      </c>
      <c r="K699" s="832" t="s">
        <v>3551</v>
      </c>
      <c r="L699" s="835">
        <v>525.23</v>
      </c>
      <c r="M699" s="835">
        <v>1050.46</v>
      </c>
      <c r="N699" s="832">
        <v>2</v>
      </c>
      <c r="O699" s="836">
        <v>2</v>
      </c>
      <c r="P699" s="835">
        <v>1050.46</v>
      </c>
      <c r="Q699" s="837">
        <v>1</v>
      </c>
      <c r="R699" s="832">
        <v>2</v>
      </c>
      <c r="S699" s="837">
        <v>1</v>
      </c>
      <c r="T699" s="836">
        <v>2</v>
      </c>
      <c r="U699" s="838">
        <v>1</v>
      </c>
    </row>
    <row r="700" spans="1:21" ht="14.4" customHeight="1" x14ac:dyDescent="0.3">
      <c r="A700" s="831">
        <v>4</v>
      </c>
      <c r="B700" s="832" t="s">
        <v>2687</v>
      </c>
      <c r="C700" s="832" t="s">
        <v>2694</v>
      </c>
      <c r="D700" s="833" t="s">
        <v>5504</v>
      </c>
      <c r="E700" s="834" t="s">
        <v>2711</v>
      </c>
      <c r="F700" s="832" t="s">
        <v>2690</v>
      </c>
      <c r="G700" s="832" t="s">
        <v>2967</v>
      </c>
      <c r="H700" s="832" t="s">
        <v>581</v>
      </c>
      <c r="I700" s="832" t="s">
        <v>3552</v>
      </c>
      <c r="J700" s="832" t="s">
        <v>3553</v>
      </c>
      <c r="K700" s="832" t="s">
        <v>3554</v>
      </c>
      <c r="L700" s="835">
        <v>856.97</v>
      </c>
      <c r="M700" s="835">
        <v>3427.88</v>
      </c>
      <c r="N700" s="832">
        <v>4</v>
      </c>
      <c r="O700" s="836">
        <v>1</v>
      </c>
      <c r="P700" s="835">
        <v>3427.88</v>
      </c>
      <c r="Q700" s="837">
        <v>1</v>
      </c>
      <c r="R700" s="832">
        <v>4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4</v>
      </c>
      <c r="B701" s="832" t="s">
        <v>2687</v>
      </c>
      <c r="C701" s="832" t="s">
        <v>2694</v>
      </c>
      <c r="D701" s="833" t="s">
        <v>5504</v>
      </c>
      <c r="E701" s="834" t="s">
        <v>2711</v>
      </c>
      <c r="F701" s="832" t="s">
        <v>2690</v>
      </c>
      <c r="G701" s="832" t="s">
        <v>2967</v>
      </c>
      <c r="H701" s="832" t="s">
        <v>581</v>
      </c>
      <c r="I701" s="832" t="s">
        <v>3555</v>
      </c>
      <c r="J701" s="832" t="s">
        <v>3556</v>
      </c>
      <c r="K701" s="832" t="s">
        <v>3557</v>
      </c>
      <c r="L701" s="835">
        <v>370.4</v>
      </c>
      <c r="M701" s="835">
        <v>1851.9999999999998</v>
      </c>
      <c r="N701" s="832">
        <v>5</v>
      </c>
      <c r="O701" s="836">
        <v>3</v>
      </c>
      <c r="P701" s="835">
        <v>1851.9999999999998</v>
      </c>
      <c r="Q701" s="837">
        <v>1</v>
      </c>
      <c r="R701" s="832">
        <v>5</v>
      </c>
      <c r="S701" s="837">
        <v>1</v>
      </c>
      <c r="T701" s="836">
        <v>3</v>
      </c>
      <c r="U701" s="838">
        <v>1</v>
      </c>
    </row>
    <row r="702" spans="1:21" ht="14.4" customHeight="1" x14ac:dyDescent="0.3">
      <c r="A702" s="831">
        <v>4</v>
      </c>
      <c r="B702" s="832" t="s">
        <v>2687</v>
      </c>
      <c r="C702" s="832" t="s">
        <v>2694</v>
      </c>
      <c r="D702" s="833" t="s">
        <v>5504</v>
      </c>
      <c r="E702" s="834" t="s">
        <v>2711</v>
      </c>
      <c r="F702" s="832" t="s">
        <v>2690</v>
      </c>
      <c r="G702" s="832" t="s">
        <v>2967</v>
      </c>
      <c r="H702" s="832" t="s">
        <v>581</v>
      </c>
      <c r="I702" s="832" t="s">
        <v>3558</v>
      </c>
      <c r="J702" s="832" t="s">
        <v>3559</v>
      </c>
      <c r="K702" s="832" t="s">
        <v>3560</v>
      </c>
      <c r="L702" s="835">
        <v>453.2</v>
      </c>
      <c r="M702" s="835">
        <v>1812.8</v>
      </c>
      <c r="N702" s="832">
        <v>4</v>
      </c>
      <c r="O702" s="836">
        <v>3</v>
      </c>
      <c r="P702" s="835">
        <v>1359.6</v>
      </c>
      <c r="Q702" s="837">
        <v>0.75</v>
      </c>
      <c r="R702" s="832">
        <v>3</v>
      </c>
      <c r="S702" s="837">
        <v>0.75</v>
      </c>
      <c r="T702" s="836">
        <v>2</v>
      </c>
      <c r="U702" s="838">
        <v>0.66666666666666663</v>
      </c>
    </row>
    <row r="703" spans="1:21" ht="14.4" customHeight="1" x14ac:dyDescent="0.3">
      <c r="A703" s="831">
        <v>4</v>
      </c>
      <c r="B703" s="832" t="s">
        <v>2687</v>
      </c>
      <c r="C703" s="832" t="s">
        <v>2694</v>
      </c>
      <c r="D703" s="833" t="s">
        <v>5504</v>
      </c>
      <c r="E703" s="834" t="s">
        <v>2711</v>
      </c>
      <c r="F703" s="832" t="s">
        <v>2690</v>
      </c>
      <c r="G703" s="832" t="s">
        <v>2967</v>
      </c>
      <c r="H703" s="832" t="s">
        <v>581</v>
      </c>
      <c r="I703" s="832" t="s">
        <v>3561</v>
      </c>
      <c r="J703" s="832" t="s">
        <v>3562</v>
      </c>
      <c r="K703" s="832" t="s">
        <v>3563</v>
      </c>
      <c r="L703" s="835">
        <v>5343.9</v>
      </c>
      <c r="M703" s="835">
        <v>16031.699999999999</v>
      </c>
      <c r="N703" s="832">
        <v>3</v>
      </c>
      <c r="O703" s="836">
        <v>2</v>
      </c>
      <c r="P703" s="835">
        <v>16031.699999999999</v>
      </c>
      <c r="Q703" s="837">
        <v>1</v>
      </c>
      <c r="R703" s="832">
        <v>3</v>
      </c>
      <c r="S703" s="837">
        <v>1</v>
      </c>
      <c r="T703" s="836">
        <v>2</v>
      </c>
      <c r="U703" s="838">
        <v>1</v>
      </c>
    </row>
    <row r="704" spans="1:21" ht="14.4" customHeight="1" x14ac:dyDescent="0.3">
      <c r="A704" s="831">
        <v>4</v>
      </c>
      <c r="B704" s="832" t="s">
        <v>2687</v>
      </c>
      <c r="C704" s="832" t="s">
        <v>2694</v>
      </c>
      <c r="D704" s="833" t="s">
        <v>5504</v>
      </c>
      <c r="E704" s="834" t="s">
        <v>2711</v>
      </c>
      <c r="F704" s="832" t="s">
        <v>2690</v>
      </c>
      <c r="G704" s="832" t="s">
        <v>2967</v>
      </c>
      <c r="H704" s="832" t="s">
        <v>581</v>
      </c>
      <c r="I704" s="832" t="s">
        <v>3564</v>
      </c>
      <c r="J704" s="832" t="s">
        <v>3565</v>
      </c>
      <c r="K704" s="832" t="s">
        <v>3566</v>
      </c>
      <c r="L704" s="835">
        <v>5343.9</v>
      </c>
      <c r="M704" s="835">
        <v>21375.599999999999</v>
      </c>
      <c r="N704" s="832">
        <v>4</v>
      </c>
      <c r="O704" s="836">
        <v>2</v>
      </c>
      <c r="P704" s="835">
        <v>21375.599999999999</v>
      </c>
      <c r="Q704" s="837">
        <v>1</v>
      </c>
      <c r="R704" s="832">
        <v>4</v>
      </c>
      <c r="S704" s="837">
        <v>1</v>
      </c>
      <c r="T704" s="836">
        <v>2</v>
      </c>
      <c r="U704" s="838">
        <v>1</v>
      </c>
    </row>
    <row r="705" spans="1:21" ht="14.4" customHeight="1" x14ac:dyDescent="0.3">
      <c r="A705" s="831">
        <v>4</v>
      </c>
      <c r="B705" s="832" t="s">
        <v>2687</v>
      </c>
      <c r="C705" s="832" t="s">
        <v>2694</v>
      </c>
      <c r="D705" s="833" t="s">
        <v>5504</v>
      </c>
      <c r="E705" s="834" t="s">
        <v>2711</v>
      </c>
      <c r="F705" s="832" t="s">
        <v>2690</v>
      </c>
      <c r="G705" s="832" t="s">
        <v>2967</v>
      </c>
      <c r="H705" s="832" t="s">
        <v>581</v>
      </c>
      <c r="I705" s="832" t="s">
        <v>3567</v>
      </c>
      <c r="J705" s="832" t="s">
        <v>3568</v>
      </c>
      <c r="K705" s="832" t="s">
        <v>3569</v>
      </c>
      <c r="L705" s="835">
        <v>761.3</v>
      </c>
      <c r="M705" s="835">
        <v>20555.099999999999</v>
      </c>
      <c r="N705" s="832">
        <v>27</v>
      </c>
      <c r="O705" s="836">
        <v>3</v>
      </c>
      <c r="P705" s="835">
        <v>13703.4</v>
      </c>
      <c r="Q705" s="837">
        <v>0.66666666666666674</v>
      </c>
      <c r="R705" s="832">
        <v>18</v>
      </c>
      <c r="S705" s="837">
        <v>0.66666666666666663</v>
      </c>
      <c r="T705" s="836">
        <v>2</v>
      </c>
      <c r="U705" s="838">
        <v>0.66666666666666663</v>
      </c>
    </row>
    <row r="706" spans="1:21" ht="14.4" customHeight="1" x14ac:dyDescent="0.3">
      <c r="A706" s="831">
        <v>4</v>
      </c>
      <c r="B706" s="832" t="s">
        <v>2687</v>
      </c>
      <c r="C706" s="832" t="s">
        <v>2694</v>
      </c>
      <c r="D706" s="833" t="s">
        <v>5504</v>
      </c>
      <c r="E706" s="834" t="s">
        <v>2711</v>
      </c>
      <c r="F706" s="832" t="s">
        <v>2690</v>
      </c>
      <c r="G706" s="832" t="s">
        <v>2967</v>
      </c>
      <c r="H706" s="832" t="s">
        <v>581</v>
      </c>
      <c r="I706" s="832" t="s">
        <v>3570</v>
      </c>
      <c r="J706" s="832" t="s">
        <v>3571</v>
      </c>
      <c r="K706" s="832" t="s">
        <v>3572</v>
      </c>
      <c r="L706" s="835">
        <v>761.3</v>
      </c>
      <c r="M706" s="835">
        <v>14464.699999999999</v>
      </c>
      <c r="N706" s="832">
        <v>19</v>
      </c>
      <c r="O706" s="836">
        <v>3</v>
      </c>
      <c r="P706" s="835">
        <v>12180.8</v>
      </c>
      <c r="Q706" s="837">
        <v>0.8421052631578948</v>
      </c>
      <c r="R706" s="832">
        <v>16</v>
      </c>
      <c r="S706" s="837">
        <v>0.84210526315789469</v>
      </c>
      <c r="T706" s="836">
        <v>2</v>
      </c>
      <c r="U706" s="838">
        <v>0.66666666666666663</v>
      </c>
    </row>
    <row r="707" spans="1:21" ht="14.4" customHeight="1" x14ac:dyDescent="0.3">
      <c r="A707" s="831">
        <v>4</v>
      </c>
      <c r="B707" s="832" t="s">
        <v>2687</v>
      </c>
      <c r="C707" s="832" t="s">
        <v>2694</v>
      </c>
      <c r="D707" s="833" t="s">
        <v>5504</v>
      </c>
      <c r="E707" s="834" t="s">
        <v>2711</v>
      </c>
      <c r="F707" s="832" t="s">
        <v>2690</v>
      </c>
      <c r="G707" s="832" t="s">
        <v>2967</v>
      </c>
      <c r="H707" s="832" t="s">
        <v>581</v>
      </c>
      <c r="I707" s="832" t="s">
        <v>3573</v>
      </c>
      <c r="J707" s="832" t="s">
        <v>3574</v>
      </c>
      <c r="K707" s="832" t="s">
        <v>3575</v>
      </c>
      <c r="L707" s="835">
        <v>198.08</v>
      </c>
      <c r="M707" s="835">
        <v>1584.6399999999999</v>
      </c>
      <c r="N707" s="832">
        <v>8</v>
      </c>
      <c r="O707" s="836">
        <v>8</v>
      </c>
      <c r="P707" s="835">
        <v>1584.6399999999999</v>
      </c>
      <c r="Q707" s="837">
        <v>1</v>
      </c>
      <c r="R707" s="832">
        <v>8</v>
      </c>
      <c r="S707" s="837">
        <v>1</v>
      </c>
      <c r="T707" s="836">
        <v>8</v>
      </c>
      <c r="U707" s="838">
        <v>1</v>
      </c>
    </row>
    <row r="708" spans="1:21" ht="14.4" customHeight="1" x14ac:dyDescent="0.3">
      <c r="A708" s="831">
        <v>4</v>
      </c>
      <c r="B708" s="832" t="s">
        <v>2687</v>
      </c>
      <c r="C708" s="832" t="s">
        <v>2694</v>
      </c>
      <c r="D708" s="833" t="s">
        <v>5504</v>
      </c>
      <c r="E708" s="834" t="s">
        <v>2711</v>
      </c>
      <c r="F708" s="832" t="s">
        <v>2690</v>
      </c>
      <c r="G708" s="832" t="s">
        <v>2967</v>
      </c>
      <c r="H708" s="832" t="s">
        <v>581</v>
      </c>
      <c r="I708" s="832" t="s">
        <v>3576</v>
      </c>
      <c r="J708" s="832" t="s">
        <v>3577</v>
      </c>
      <c r="K708" s="832" t="s">
        <v>3578</v>
      </c>
      <c r="L708" s="835">
        <v>1500</v>
      </c>
      <c r="M708" s="835">
        <v>40500</v>
      </c>
      <c r="N708" s="832">
        <v>27</v>
      </c>
      <c r="O708" s="836">
        <v>4</v>
      </c>
      <c r="P708" s="835">
        <v>40500</v>
      </c>
      <c r="Q708" s="837">
        <v>1</v>
      </c>
      <c r="R708" s="832">
        <v>27</v>
      </c>
      <c r="S708" s="837">
        <v>1</v>
      </c>
      <c r="T708" s="836">
        <v>4</v>
      </c>
      <c r="U708" s="838">
        <v>1</v>
      </c>
    </row>
    <row r="709" spans="1:21" ht="14.4" customHeight="1" x14ac:dyDescent="0.3">
      <c r="A709" s="831">
        <v>4</v>
      </c>
      <c r="B709" s="832" t="s">
        <v>2687</v>
      </c>
      <c r="C709" s="832" t="s">
        <v>2694</v>
      </c>
      <c r="D709" s="833" t="s">
        <v>5504</v>
      </c>
      <c r="E709" s="834" t="s">
        <v>2711</v>
      </c>
      <c r="F709" s="832" t="s">
        <v>2690</v>
      </c>
      <c r="G709" s="832" t="s">
        <v>2967</v>
      </c>
      <c r="H709" s="832" t="s">
        <v>581</v>
      </c>
      <c r="I709" s="832" t="s">
        <v>3579</v>
      </c>
      <c r="J709" s="832" t="s">
        <v>3577</v>
      </c>
      <c r="K709" s="832" t="s">
        <v>3580</v>
      </c>
      <c r="L709" s="835">
        <v>1500</v>
      </c>
      <c r="M709" s="835">
        <v>93000</v>
      </c>
      <c r="N709" s="832">
        <v>62</v>
      </c>
      <c r="O709" s="836">
        <v>10</v>
      </c>
      <c r="P709" s="835">
        <v>93000</v>
      </c>
      <c r="Q709" s="837">
        <v>1</v>
      </c>
      <c r="R709" s="832">
        <v>62</v>
      </c>
      <c r="S709" s="837">
        <v>1</v>
      </c>
      <c r="T709" s="836">
        <v>10</v>
      </c>
      <c r="U709" s="838">
        <v>1</v>
      </c>
    </row>
    <row r="710" spans="1:21" ht="14.4" customHeight="1" x14ac:dyDescent="0.3">
      <c r="A710" s="831">
        <v>4</v>
      </c>
      <c r="B710" s="832" t="s">
        <v>2687</v>
      </c>
      <c r="C710" s="832" t="s">
        <v>2694</v>
      </c>
      <c r="D710" s="833" t="s">
        <v>5504</v>
      </c>
      <c r="E710" s="834" t="s">
        <v>2711</v>
      </c>
      <c r="F710" s="832" t="s">
        <v>2690</v>
      </c>
      <c r="G710" s="832" t="s">
        <v>2967</v>
      </c>
      <c r="H710" s="832" t="s">
        <v>581</v>
      </c>
      <c r="I710" s="832" t="s">
        <v>3581</v>
      </c>
      <c r="J710" s="832" t="s">
        <v>3582</v>
      </c>
      <c r="K710" s="832" t="s">
        <v>3583</v>
      </c>
      <c r="L710" s="835">
        <v>159.5</v>
      </c>
      <c r="M710" s="835">
        <v>1276</v>
      </c>
      <c r="N710" s="832">
        <v>8</v>
      </c>
      <c r="O710" s="836">
        <v>5</v>
      </c>
      <c r="P710" s="835">
        <v>1276</v>
      </c>
      <c r="Q710" s="837">
        <v>1</v>
      </c>
      <c r="R710" s="832">
        <v>8</v>
      </c>
      <c r="S710" s="837">
        <v>1</v>
      </c>
      <c r="T710" s="836">
        <v>5</v>
      </c>
      <c r="U710" s="838">
        <v>1</v>
      </c>
    </row>
    <row r="711" spans="1:21" ht="14.4" customHeight="1" x14ac:dyDescent="0.3">
      <c r="A711" s="831">
        <v>4</v>
      </c>
      <c r="B711" s="832" t="s">
        <v>2687</v>
      </c>
      <c r="C711" s="832" t="s">
        <v>2694</v>
      </c>
      <c r="D711" s="833" t="s">
        <v>5504</v>
      </c>
      <c r="E711" s="834" t="s">
        <v>2711</v>
      </c>
      <c r="F711" s="832" t="s">
        <v>2690</v>
      </c>
      <c r="G711" s="832" t="s">
        <v>2967</v>
      </c>
      <c r="H711" s="832" t="s">
        <v>581</v>
      </c>
      <c r="I711" s="832" t="s">
        <v>3584</v>
      </c>
      <c r="J711" s="832" t="s">
        <v>3585</v>
      </c>
      <c r="K711" s="832" t="s">
        <v>3586</v>
      </c>
      <c r="L711" s="835">
        <v>153.5</v>
      </c>
      <c r="M711" s="835">
        <v>307</v>
      </c>
      <c r="N711" s="832">
        <v>2</v>
      </c>
      <c r="O711" s="836">
        <v>1</v>
      </c>
      <c r="P711" s="835">
        <v>307</v>
      </c>
      <c r="Q711" s="837">
        <v>1</v>
      </c>
      <c r="R711" s="832">
        <v>2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4</v>
      </c>
      <c r="B712" s="832" t="s">
        <v>2687</v>
      </c>
      <c r="C712" s="832" t="s">
        <v>2694</v>
      </c>
      <c r="D712" s="833" t="s">
        <v>5504</v>
      </c>
      <c r="E712" s="834" t="s">
        <v>2711</v>
      </c>
      <c r="F712" s="832" t="s">
        <v>2690</v>
      </c>
      <c r="G712" s="832" t="s">
        <v>2967</v>
      </c>
      <c r="H712" s="832" t="s">
        <v>581</v>
      </c>
      <c r="I712" s="832" t="s">
        <v>2968</v>
      </c>
      <c r="J712" s="832" t="s">
        <v>2969</v>
      </c>
      <c r="K712" s="832" t="s">
        <v>2970</v>
      </c>
      <c r="L712" s="835">
        <v>498.24</v>
      </c>
      <c r="M712" s="835">
        <v>1992.96</v>
      </c>
      <c r="N712" s="832">
        <v>4</v>
      </c>
      <c r="O712" s="836">
        <v>4</v>
      </c>
      <c r="P712" s="835">
        <v>498.24</v>
      </c>
      <c r="Q712" s="837">
        <v>0.25</v>
      </c>
      <c r="R712" s="832">
        <v>1</v>
      </c>
      <c r="S712" s="837">
        <v>0.25</v>
      </c>
      <c r="T712" s="836">
        <v>1</v>
      </c>
      <c r="U712" s="838">
        <v>0.25</v>
      </c>
    </row>
    <row r="713" spans="1:21" ht="14.4" customHeight="1" x14ac:dyDescent="0.3">
      <c r="A713" s="831">
        <v>4</v>
      </c>
      <c r="B713" s="832" t="s">
        <v>2687</v>
      </c>
      <c r="C713" s="832" t="s">
        <v>2694</v>
      </c>
      <c r="D713" s="833" t="s">
        <v>5504</v>
      </c>
      <c r="E713" s="834" t="s">
        <v>2711</v>
      </c>
      <c r="F713" s="832" t="s">
        <v>2690</v>
      </c>
      <c r="G713" s="832" t="s">
        <v>2967</v>
      </c>
      <c r="H713" s="832" t="s">
        <v>581</v>
      </c>
      <c r="I713" s="832" t="s">
        <v>3587</v>
      </c>
      <c r="J713" s="832" t="s">
        <v>3588</v>
      </c>
      <c r="K713" s="832" t="s">
        <v>3589</v>
      </c>
      <c r="L713" s="835">
        <v>540</v>
      </c>
      <c r="M713" s="835">
        <v>1620</v>
      </c>
      <c r="N713" s="832">
        <v>3</v>
      </c>
      <c r="O713" s="836">
        <v>3</v>
      </c>
      <c r="P713" s="835">
        <v>1620</v>
      </c>
      <c r="Q713" s="837">
        <v>1</v>
      </c>
      <c r="R713" s="832">
        <v>3</v>
      </c>
      <c r="S713" s="837">
        <v>1</v>
      </c>
      <c r="T713" s="836">
        <v>3</v>
      </c>
      <c r="U713" s="838">
        <v>1</v>
      </c>
    </row>
    <row r="714" spans="1:21" ht="14.4" customHeight="1" x14ac:dyDescent="0.3">
      <c r="A714" s="831">
        <v>4</v>
      </c>
      <c r="B714" s="832" t="s">
        <v>2687</v>
      </c>
      <c r="C714" s="832" t="s">
        <v>2694</v>
      </c>
      <c r="D714" s="833" t="s">
        <v>5504</v>
      </c>
      <c r="E714" s="834" t="s">
        <v>2711</v>
      </c>
      <c r="F714" s="832" t="s">
        <v>2690</v>
      </c>
      <c r="G714" s="832" t="s">
        <v>2967</v>
      </c>
      <c r="H714" s="832" t="s">
        <v>581</v>
      </c>
      <c r="I714" s="832" t="s">
        <v>3590</v>
      </c>
      <c r="J714" s="832" t="s">
        <v>3591</v>
      </c>
      <c r="K714" s="832" t="s">
        <v>3592</v>
      </c>
      <c r="L714" s="835">
        <v>2816</v>
      </c>
      <c r="M714" s="835">
        <v>50688</v>
      </c>
      <c r="N714" s="832">
        <v>18</v>
      </c>
      <c r="O714" s="836">
        <v>2</v>
      </c>
      <c r="P714" s="835">
        <v>50688</v>
      </c>
      <c r="Q714" s="837">
        <v>1</v>
      </c>
      <c r="R714" s="832">
        <v>18</v>
      </c>
      <c r="S714" s="837">
        <v>1</v>
      </c>
      <c r="T714" s="836">
        <v>2</v>
      </c>
      <c r="U714" s="838">
        <v>1</v>
      </c>
    </row>
    <row r="715" spans="1:21" ht="14.4" customHeight="1" x14ac:dyDescent="0.3">
      <c r="A715" s="831">
        <v>4</v>
      </c>
      <c r="B715" s="832" t="s">
        <v>2687</v>
      </c>
      <c r="C715" s="832" t="s">
        <v>2694</v>
      </c>
      <c r="D715" s="833" t="s">
        <v>5504</v>
      </c>
      <c r="E715" s="834" t="s">
        <v>2711</v>
      </c>
      <c r="F715" s="832" t="s">
        <v>2690</v>
      </c>
      <c r="G715" s="832" t="s">
        <v>2967</v>
      </c>
      <c r="H715" s="832" t="s">
        <v>581</v>
      </c>
      <c r="I715" s="832" t="s">
        <v>3593</v>
      </c>
      <c r="J715" s="832" t="s">
        <v>3594</v>
      </c>
      <c r="K715" s="832" t="s">
        <v>3595</v>
      </c>
      <c r="L715" s="835">
        <v>319</v>
      </c>
      <c r="M715" s="835">
        <v>6699</v>
      </c>
      <c r="N715" s="832">
        <v>21</v>
      </c>
      <c r="O715" s="836">
        <v>12</v>
      </c>
      <c r="P715" s="835">
        <v>6699</v>
      </c>
      <c r="Q715" s="837">
        <v>1</v>
      </c>
      <c r="R715" s="832">
        <v>21</v>
      </c>
      <c r="S715" s="837">
        <v>1</v>
      </c>
      <c r="T715" s="836">
        <v>12</v>
      </c>
      <c r="U715" s="838">
        <v>1</v>
      </c>
    </row>
    <row r="716" spans="1:21" ht="14.4" customHeight="1" x14ac:dyDescent="0.3">
      <c r="A716" s="831">
        <v>4</v>
      </c>
      <c r="B716" s="832" t="s">
        <v>2687</v>
      </c>
      <c r="C716" s="832" t="s">
        <v>2694</v>
      </c>
      <c r="D716" s="833" t="s">
        <v>5504</v>
      </c>
      <c r="E716" s="834" t="s">
        <v>2711</v>
      </c>
      <c r="F716" s="832" t="s">
        <v>2690</v>
      </c>
      <c r="G716" s="832" t="s">
        <v>2967</v>
      </c>
      <c r="H716" s="832" t="s">
        <v>581</v>
      </c>
      <c r="I716" s="832" t="s">
        <v>3596</v>
      </c>
      <c r="J716" s="832" t="s">
        <v>3597</v>
      </c>
      <c r="K716" s="832" t="s">
        <v>3598</v>
      </c>
      <c r="L716" s="835">
        <v>479.84</v>
      </c>
      <c r="M716" s="835">
        <v>479.84</v>
      </c>
      <c r="N716" s="832">
        <v>1</v>
      </c>
      <c r="O716" s="836">
        <v>1</v>
      </c>
      <c r="P716" s="835">
        <v>479.84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4</v>
      </c>
      <c r="B717" s="832" t="s">
        <v>2687</v>
      </c>
      <c r="C717" s="832" t="s">
        <v>2694</v>
      </c>
      <c r="D717" s="833" t="s">
        <v>5504</v>
      </c>
      <c r="E717" s="834" t="s">
        <v>2711</v>
      </c>
      <c r="F717" s="832" t="s">
        <v>2690</v>
      </c>
      <c r="G717" s="832" t="s">
        <v>2967</v>
      </c>
      <c r="H717" s="832" t="s">
        <v>581</v>
      </c>
      <c r="I717" s="832" t="s">
        <v>3599</v>
      </c>
      <c r="J717" s="832" t="s">
        <v>3600</v>
      </c>
      <c r="K717" s="832" t="s">
        <v>3601</v>
      </c>
      <c r="L717" s="835">
        <v>1781.3</v>
      </c>
      <c r="M717" s="835">
        <v>64126.799999999996</v>
      </c>
      <c r="N717" s="832">
        <v>36</v>
      </c>
      <c r="O717" s="836">
        <v>6</v>
      </c>
      <c r="P717" s="835">
        <v>58782.899999999994</v>
      </c>
      <c r="Q717" s="837">
        <v>0.91666666666666663</v>
      </c>
      <c r="R717" s="832">
        <v>33</v>
      </c>
      <c r="S717" s="837">
        <v>0.91666666666666663</v>
      </c>
      <c r="T717" s="836">
        <v>5</v>
      </c>
      <c r="U717" s="838">
        <v>0.83333333333333337</v>
      </c>
    </row>
    <row r="718" spans="1:21" ht="14.4" customHeight="1" x14ac:dyDescent="0.3">
      <c r="A718" s="831">
        <v>4</v>
      </c>
      <c r="B718" s="832" t="s">
        <v>2687</v>
      </c>
      <c r="C718" s="832" t="s">
        <v>2694</v>
      </c>
      <c r="D718" s="833" t="s">
        <v>5504</v>
      </c>
      <c r="E718" s="834" t="s">
        <v>2711</v>
      </c>
      <c r="F718" s="832" t="s">
        <v>2690</v>
      </c>
      <c r="G718" s="832" t="s">
        <v>2967</v>
      </c>
      <c r="H718" s="832" t="s">
        <v>581</v>
      </c>
      <c r="I718" s="832" t="s">
        <v>3602</v>
      </c>
      <c r="J718" s="832" t="s">
        <v>3506</v>
      </c>
      <c r="K718" s="832" t="s">
        <v>3603</v>
      </c>
      <c r="L718" s="835">
        <v>1987.45</v>
      </c>
      <c r="M718" s="835">
        <v>19874.5</v>
      </c>
      <c r="N718" s="832">
        <v>10</v>
      </c>
      <c r="O718" s="836">
        <v>4</v>
      </c>
      <c r="P718" s="835">
        <v>19874.5</v>
      </c>
      <c r="Q718" s="837">
        <v>1</v>
      </c>
      <c r="R718" s="832">
        <v>10</v>
      </c>
      <c r="S718" s="837">
        <v>1</v>
      </c>
      <c r="T718" s="836">
        <v>4</v>
      </c>
      <c r="U718" s="838">
        <v>1</v>
      </c>
    </row>
    <row r="719" spans="1:21" ht="14.4" customHeight="1" x14ac:dyDescent="0.3">
      <c r="A719" s="831">
        <v>4</v>
      </c>
      <c r="B719" s="832" t="s">
        <v>2687</v>
      </c>
      <c r="C719" s="832" t="s">
        <v>2694</v>
      </c>
      <c r="D719" s="833" t="s">
        <v>5504</v>
      </c>
      <c r="E719" s="834" t="s">
        <v>2711</v>
      </c>
      <c r="F719" s="832" t="s">
        <v>2690</v>
      </c>
      <c r="G719" s="832" t="s">
        <v>2967</v>
      </c>
      <c r="H719" s="832" t="s">
        <v>581</v>
      </c>
      <c r="I719" s="832" t="s">
        <v>3604</v>
      </c>
      <c r="J719" s="832" t="s">
        <v>3511</v>
      </c>
      <c r="K719" s="832" t="s">
        <v>3605</v>
      </c>
      <c r="L719" s="835">
        <v>711.08</v>
      </c>
      <c r="M719" s="835">
        <v>10666.2</v>
      </c>
      <c r="N719" s="832">
        <v>15</v>
      </c>
      <c r="O719" s="836">
        <v>2</v>
      </c>
      <c r="P719" s="835">
        <v>10666.2</v>
      </c>
      <c r="Q719" s="837">
        <v>1</v>
      </c>
      <c r="R719" s="832">
        <v>15</v>
      </c>
      <c r="S719" s="837">
        <v>1</v>
      </c>
      <c r="T719" s="836">
        <v>2</v>
      </c>
      <c r="U719" s="838">
        <v>1</v>
      </c>
    </row>
    <row r="720" spans="1:21" ht="14.4" customHeight="1" x14ac:dyDescent="0.3">
      <c r="A720" s="831">
        <v>4</v>
      </c>
      <c r="B720" s="832" t="s">
        <v>2687</v>
      </c>
      <c r="C720" s="832" t="s">
        <v>2694</v>
      </c>
      <c r="D720" s="833" t="s">
        <v>5504</v>
      </c>
      <c r="E720" s="834" t="s">
        <v>2711</v>
      </c>
      <c r="F720" s="832" t="s">
        <v>2690</v>
      </c>
      <c r="G720" s="832" t="s">
        <v>2967</v>
      </c>
      <c r="H720" s="832" t="s">
        <v>581</v>
      </c>
      <c r="I720" s="832" t="s">
        <v>3606</v>
      </c>
      <c r="J720" s="832" t="s">
        <v>3607</v>
      </c>
      <c r="K720" s="832" t="s">
        <v>3608</v>
      </c>
      <c r="L720" s="835">
        <v>761.3</v>
      </c>
      <c r="M720" s="835">
        <v>11419.5</v>
      </c>
      <c r="N720" s="832">
        <v>15</v>
      </c>
      <c r="O720" s="836">
        <v>2</v>
      </c>
      <c r="P720" s="835">
        <v>11419.5</v>
      </c>
      <c r="Q720" s="837">
        <v>1</v>
      </c>
      <c r="R720" s="832">
        <v>15</v>
      </c>
      <c r="S720" s="837">
        <v>1</v>
      </c>
      <c r="T720" s="836">
        <v>2</v>
      </c>
      <c r="U720" s="838">
        <v>1</v>
      </c>
    </row>
    <row r="721" spans="1:21" ht="14.4" customHeight="1" x14ac:dyDescent="0.3">
      <c r="A721" s="831">
        <v>4</v>
      </c>
      <c r="B721" s="832" t="s">
        <v>2687</v>
      </c>
      <c r="C721" s="832" t="s">
        <v>2694</v>
      </c>
      <c r="D721" s="833" t="s">
        <v>5504</v>
      </c>
      <c r="E721" s="834" t="s">
        <v>2711</v>
      </c>
      <c r="F721" s="832" t="s">
        <v>2690</v>
      </c>
      <c r="G721" s="832" t="s">
        <v>2967</v>
      </c>
      <c r="H721" s="832" t="s">
        <v>581</v>
      </c>
      <c r="I721" s="832" t="s">
        <v>3609</v>
      </c>
      <c r="J721" s="832" t="s">
        <v>3610</v>
      </c>
      <c r="K721" s="832" t="s">
        <v>3611</v>
      </c>
      <c r="L721" s="835">
        <v>3000</v>
      </c>
      <c r="M721" s="835">
        <v>90000</v>
      </c>
      <c r="N721" s="832">
        <v>30</v>
      </c>
      <c r="O721" s="836">
        <v>11</v>
      </c>
      <c r="P721" s="835">
        <v>72000</v>
      </c>
      <c r="Q721" s="837">
        <v>0.8</v>
      </c>
      <c r="R721" s="832">
        <v>24</v>
      </c>
      <c r="S721" s="837">
        <v>0.8</v>
      </c>
      <c r="T721" s="836">
        <v>9</v>
      </c>
      <c r="U721" s="838">
        <v>0.81818181818181823</v>
      </c>
    </row>
    <row r="722" spans="1:21" ht="14.4" customHeight="1" x14ac:dyDescent="0.3">
      <c r="A722" s="831">
        <v>4</v>
      </c>
      <c r="B722" s="832" t="s">
        <v>2687</v>
      </c>
      <c r="C722" s="832" t="s">
        <v>2694</v>
      </c>
      <c r="D722" s="833" t="s">
        <v>5504</v>
      </c>
      <c r="E722" s="834" t="s">
        <v>2711</v>
      </c>
      <c r="F722" s="832" t="s">
        <v>2690</v>
      </c>
      <c r="G722" s="832" t="s">
        <v>2967</v>
      </c>
      <c r="H722" s="832" t="s">
        <v>581</v>
      </c>
      <c r="I722" s="832" t="s">
        <v>3612</v>
      </c>
      <c r="J722" s="832" t="s">
        <v>3613</v>
      </c>
      <c r="K722" s="832" t="s">
        <v>3330</v>
      </c>
      <c r="L722" s="835">
        <v>556.46</v>
      </c>
      <c r="M722" s="835">
        <v>1112.92</v>
      </c>
      <c r="N722" s="832">
        <v>2</v>
      </c>
      <c r="O722" s="836">
        <v>2</v>
      </c>
      <c r="P722" s="835">
        <v>1112.92</v>
      </c>
      <c r="Q722" s="837">
        <v>1</v>
      </c>
      <c r="R722" s="832">
        <v>2</v>
      </c>
      <c r="S722" s="837">
        <v>1</v>
      </c>
      <c r="T722" s="836">
        <v>2</v>
      </c>
      <c r="U722" s="838">
        <v>1</v>
      </c>
    </row>
    <row r="723" spans="1:21" ht="14.4" customHeight="1" x14ac:dyDescent="0.3">
      <c r="A723" s="831">
        <v>4</v>
      </c>
      <c r="B723" s="832" t="s">
        <v>2687</v>
      </c>
      <c r="C723" s="832" t="s">
        <v>2694</v>
      </c>
      <c r="D723" s="833" t="s">
        <v>5504</v>
      </c>
      <c r="E723" s="834" t="s">
        <v>2711</v>
      </c>
      <c r="F723" s="832" t="s">
        <v>2690</v>
      </c>
      <c r="G723" s="832" t="s">
        <v>2967</v>
      </c>
      <c r="H723" s="832" t="s">
        <v>581</v>
      </c>
      <c r="I723" s="832" t="s">
        <v>3614</v>
      </c>
      <c r="J723" s="832" t="s">
        <v>3615</v>
      </c>
      <c r="K723" s="832" t="s">
        <v>3616</v>
      </c>
      <c r="L723" s="835">
        <v>1248</v>
      </c>
      <c r="M723" s="835">
        <v>21216</v>
      </c>
      <c r="N723" s="832">
        <v>17</v>
      </c>
      <c r="O723" s="836">
        <v>9</v>
      </c>
      <c r="P723" s="835">
        <v>19968</v>
      </c>
      <c r="Q723" s="837">
        <v>0.94117647058823528</v>
      </c>
      <c r="R723" s="832">
        <v>16</v>
      </c>
      <c r="S723" s="837">
        <v>0.94117647058823528</v>
      </c>
      <c r="T723" s="836">
        <v>8</v>
      </c>
      <c r="U723" s="838">
        <v>0.88888888888888884</v>
      </c>
    </row>
    <row r="724" spans="1:21" ht="14.4" customHeight="1" x14ac:dyDescent="0.3">
      <c r="A724" s="831">
        <v>4</v>
      </c>
      <c r="B724" s="832" t="s">
        <v>2687</v>
      </c>
      <c r="C724" s="832" t="s">
        <v>2694</v>
      </c>
      <c r="D724" s="833" t="s">
        <v>5504</v>
      </c>
      <c r="E724" s="834" t="s">
        <v>2711</v>
      </c>
      <c r="F724" s="832" t="s">
        <v>2690</v>
      </c>
      <c r="G724" s="832" t="s">
        <v>2967</v>
      </c>
      <c r="H724" s="832" t="s">
        <v>581</v>
      </c>
      <c r="I724" s="832" t="s">
        <v>3617</v>
      </c>
      <c r="J724" s="832" t="s">
        <v>3495</v>
      </c>
      <c r="K724" s="832" t="s">
        <v>3618</v>
      </c>
      <c r="L724" s="835">
        <v>761.3</v>
      </c>
      <c r="M724" s="835">
        <v>7612.9999999999991</v>
      </c>
      <c r="N724" s="832">
        <v>10</v>
      </c>
      <c r="O724" s="836">
        <v>2</v>
      </c>
      <c r="P724" s="835">
        <v>7612.9999999999991</v>
      </c>
      <c r="Q724" s="837">
        <v>1</v>
      </c>
      <c r="R724" s="832">
        <v>10</v>
      </c>
      <c r="S724" s="837">
        <v>1</v>
      </c>
      <c r="T724" s="836">
        <v>2</v>
      </c>
      <c r="U724" s="838">
        <v>1</v>
      </c>
    </row>
    <row r="725" spans="1:21" ht="14.4" customHeight="1" x14ac:dyDescent="0.3">
      <c r="A725" s="831">
        <v>4</v>
      </c>
      <c r="B725" s="832" t="s">
        <v>2687</v>
      </c>
      <c r="C725" s="832" t="s">
        <v>2694</v>
      </c>
      <c r="D725" s="833" t="s">
        <v>5504</v>
      </c>
      <c r="E725" s="834" t="s">
        <v>2711</v>
      </c>
      <c r="F725" s="832" t="s">
        <v>2690</v>
      </c>
      <c r="G725" s="832" t="s">
        <v>2967</v>
      </c>
      <c r="H725" s="832" t="s">
        <v>581</v>
      </c>
      <c r="I725" s="832" t="s">
        <v>3619</v>
      </c>
      <c r="J725" s="832" t="s">
        <v>3620</v>
      </c>
      <c r="K725" s="832" t="s">
        <v>3621</v>
      </c>
      <c r="L725" s="835">
        <v>1070</v>
      </c>
      <c r="M725" s="835">
        <v>29960</v>
      </c>
      <c r="N725" s="832">
        <v>28</v>
      </c>
      <c r="O725" s="836">
        <v>5</v>
      </c>
      <c r="P725" s="835">
        <v>29960</v>
      </c>
      <c r="Q725" s="837">
        <v>1</v>
      </c>
      <c r="R725" s="832">
        <v>28</v>
      </c>
      <c r="S725" s="837">
        <v>1</v>
      </c>
      <c r="T725" s="836">
        <v>5</v>
      </c>
      <c r="U725" s="838">
        <v>1</v>
      </c>
    </row>
    <row r="726" spans="1:21" ht="14.4" customHeight="1" x14ac:dyDescent="0.3">
      <c r="A726" s="831">
        <v>4</v>
      </c>
      <c r="B726" s="832" t="s">
        <v>2687</v>
      </c>
      <c r="C726" s="832" t="s">
        <v>2694</v>
      </c>
      <c r="D726" s="833" t="s">
        <v>5504</v>
      </c>
      <c r="E726" s="834" t="s">
        <v>2711</v>
      </c>
      <c r="F726" s="832" t="s">
        <v>2690</v>
      </c>
      <c r="G726" s="832" t="s">
        <v>2967</v>
      </c>
      <c r="H726" s="832" t="s">
        <v>581</v>
      </c>
      <c r="I726" s="832" t="s">
        <v>3622</v>
      </c>
      <c r="J726" s="832" t="s">
        <v>3623</v>
      </c>
      <c r="K726" s="832" t="s">
        <v>3624</v>
      </c>
      <c r="L726" s="835">
        <v>2412.9</v>
      </c>
      <c r="M726" s="835">
        <v>31367.700000000004</v>
      </c>
      <c r="N726" s="832">
        <v>13</v>
      </c>
      <c r="O726" s="836">
        <v>3</v>
      </c>
      <c r="P726" s="835">
        <v>31367.700000000004</v>
      </c>
      <c r="Q726" s="837">
        <v>1</v>
      </c>
      <c r="R726" s="832">
        <v>13</v>
      </c>
      <c r="S726" s="837">
        <v>1</v>
      </c>
      <c r="T726" s="836">
        <v>3</v>
      </c>
      <c r="U726" s="838">
        <v>1</v>
      </c>
    </row>
    <row r="727" spans="1:21" ht="14.4" customHeight="1" x14ac:dyDescent="0.3">
      <c r="A727" s="831">
        <v>4</v>
      </c>
      <c r="B727" s="832" t="s">
        <v>2687</v>
      </c>
      <c r="C727" s="832" t="s">
        <v>2694</v>
      </c>
      <c r="D727" s="833" t="s">
        <v>5504</v>
      </c>
      <c r="E727" s="834" t="s">
        <v>2711</v>
      </c>
      <c r="F727" s="832" t="s">
        <v>2690</v>
      </c>
      <c r="G727" s="832" t="s">
        <v>2967</v>
      </c>
      <c r="H727" s="832" t="s">
        <v>581</v>
      </c>
      <c r="I727" s="832" t="s">
        <v>3625</v>
      </c>
      <c r="J727" s="832" t="s">
        <v>3626</v>
      </c>
      <c r="K727" s="832" t="s">
        <v>1602</v>
      </c>
      <c r="L727" s="835">
        <v>1124.9000000000001</v>
      </c>
      <c r="M727" s="835">
        <v>181108.9</v>
      </c>
      <c r="N727" s="832">
        <v>161</v>
      </c>
      <c r="O727" s="836">
        <v>55</v>
      </c>
      <c r="P727" s="835">
        <v>178859.1</v>
      </c>
      <c r="Q727" s="837">
        <v>0.98757763975155288</v>
      </c>
      <c r="R727" s="832">
        <v>159</v>
      </c>
      <c r="S727" s="837">
        <v>0.98757763975155277</v>
      </c>
      <c r="T727" s="836">
        <v>53</v>
      </c>
      <c r="U727" s="838">
        <v>0.96363636363636362</v>
      </c>
    </row>
    <row r="728" spans="1:21" ht="14.4" customHeight="1" x14ac:dyDescent="0.3">
      <c r="A728" s="831">
        <v>4</v>
      </c>
      <c r="B728" s="832" t="s">
        <v>2687</v>
      </c>
      <c r="C728" s="832" t="s">
        <v>2694</v>
      </c>
      <c r="D728" s="833" t="s">
        <v>5504</v>
      </c>
      <c r="E728" s="834" t="s">
        <v>2711</v>
      </c>
      <c r="F728" s="832" t="s">
        <v>2690</v>
      </c>
      <c r="G728" s="832" t="s">
        <v>2967</v>
      </c>
      <c r="H728" s="832" t="s">
        <v>581</v>
      </c>
      <c r="I728" s="832" t="s">
        <v>3627</v>
      </c>
      <c r="J728" s="832" t="s">
        <v>3628</v>
      </c>
      <c r="K728" s="832" t="s">
        <v>1603</v>
      </c>
      <c r="L728" s="835">
        <v>590.5</v>
      </c>
      <c r="M728" s="835">
        <v>2362</v>
      </c>
      <c r="N728" s="832">
        <v>4</v>
      </c>
      <c r="O728" s="836">
        <v>4</v>
      </c>
      <c r="P728" s="835">
        <v>2362</v>
      </c>
      <c r="Q728" s="837">
        <v>1</v>
      </c>
      <c r="R728" s="832">
        <v>4</v>
      </c>
      <c r="S728" s="837">
        <v>1</v>
      </c>
      <c r="T728" s="836">
        <v>4</v>
      </c>
      <c r="U728" s="838">
        <v>1</v>
      </c>
    </row>
    <row r="729" spans="1:21" ht="14.4" customHeight="1" x14ac:dyDescent="0.3">
      <c r="A729" s="831">
        <v>4</v>
      </c>
      <c r="B729" s="832" t="s">
        <v>2687</v>
      </c>
      <c r="C729" s="832" t="s">
        <v>2694</v>
      </c>
      <c r="D729" s="833" t="s">
        <v>5504</v>
      </c>
      <c r="E729" s="834" t="s">
        <v>2711</v>
      </c>
      <c r="F729" s="832" t="s">
        <v>2690</v>
      </c>
      <c r="G729" s="832" t="s">
        <v>2967</v>
      </c>
      <c r="H729" s="832" t="s">
        <v>581</v>
      </c>
      <c r="I729" s="832" t="s">
        <v>3629</v>
      </c>
      <c r="J729" s="832" t="s">
        <v>3630</v>
      </c>
      <c r="K729" s="832" t="s">
        <v>3631</v>
      </c>
      <c r="L729" s="835">
        <v>299.25</v>
      </c>
      <c r="M729" s="835">
        <v>6882.75</v>
      </c>
      <c r="N729" s="832">
        <v>23</v>
      </c>
      <c r="O729" s="836">
        <v>12</v>
      </c>
      <c r="P729" s="835">
        <v>5985</v>
      </c>
      <c r="Q729" s="837">
        <v>0.86956521739130432</v>
      </c>
      <c r="R729" s="832">
        <v>20</v>
      </c>
      <c r="S729" s="837">
        <v>0.86956521739130432</v>
      </c>
      <c r="T729" s="836">
        <v>11</v>
      </c>
      <c r="U729" s="838">
        <v>0.91666666666666663</v>
      </c>
    </row>
    <row r="730" spans="1:21" ht="14.4" customHeight="1" x14ac:dyDescent="0.3">
      <c r="A730" s="831">
        <v>4</v>
      </c>
      <c r="B730" s="832" t="s">
        <v>2687</v>
      </c>
      <c r="C730" s="832" t="s">
        <v>2694</v>
      </c>
      <c r="D730" s="833" t="s">
        <v>5504</v>
      </c>
      <c r="E730" s="834" t="s">
        <v>2711</v>
      </c>
      <c r="F730" s="832" t="s">
        <v>2690</v>
      </c>
      <c r="G730" s="832" t="s">
        <v>2967</v>
      </c>
      <c r="H730" s="832" t="s">
        <v>581</v>
      </c>
      <c r="I730" s="832" t="s">
        <v>3632</v>
      </c>
      <c r="J730" s="832" t="s">
        <v>3543</v>
      </c>
      <c r="K730" s="832" t="s">
        <v>3633</v>
      </c>
      <c r="L730" s="835">
        <v>3000</v>
      </c>
      <c r="M730" s="835">
        <v>9000</v>
      </c>
      <c r="N730" s="832">
        <v>3</v>
      </c>
      <c r="O730" s="836">
        <v>1</v>
      </c>
      <c r="P730" s="835">
        <v>9000</v>
      </c>
      <c r="Q730" s="837">
        <v>1</v>
      </c>
      <c r="R730" s="832">
        <v>3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4</v>
      </c>
      <c r="B731" s="832" t="s">
        <v>2687</v>
      </c>
      <c r="C731" s="832" t="s">
        <v>2694</v>
      </c>
      <c r="D731" s="833" t="s">
        <v>5504</v>
      </c>
      <c r="E731" s="834" t="s">
        <v>2711</v>
      </c>
      <c r="F731" s="832" t="s">
        <v>2690</v>
      </c>
      <c r="G731" s="832" t="s">
        <v>2967</v>
      </c>
      <c r="H731" s="832" t="s">
        <v>581</v>
      </c>
      <c r="I731" s="832" t="s">
        <v>3634</v>
      </c>
      <c r="J731" s="832" t="s">
        <v>3635</v>
      </c>
      <c r="K731" s="832" t="s">
        <v>3442</v>
      </c>
      <c r="L731" s="835">
        <v>311</v>
      </c>
      <c r="M731" s="835">
        <v>7775</v>
      </c>
      <c r="N731" s="832">
        <v>25</v>
      </c>
      <c r="O731" s="836">
        <v>15</v>
      </c>
      <c r="P731" s="835">
        <v>7153</v>
      </c>
      <c r="Q731" s="837">
        <v>0.92</v>
      </c>
      <c r="R731" s="832">
        <v>23</v>
      </c>
      <c r="S731" s="837">
        <v>0.92</v>
      </c>
      <c r="T731" s="836">
        <v>14</v>
      </c>
      <c r="U731" s="838">
        <v>0.93333333333333335</v>
      </c>
    </row>
    <row r="732" spans="1:21" ht="14.4" customHeight="1" x14ac:dyDescent="0.3">
      <c r="A732" s="831">
        <v>4</v>
      </c>
      <c r="B732" s="832" t="s">
        <v>2687</v>
      </c>
      <c r="C732" s="832" t="s">
        <v>2694</v>
      </c>
      <c r="D732" s="833" t="s">
        <v>5504</v>
      </c>
      <c r="E732" s="834" t="s">
        <v>2711</v>
      </c>
      <c r="F732" s="832" t="s">
        <v>2690</v>
      </c>
      <c r="G732" s="832" t="s">
        <v>2967</v>
      </c>
      <c r="H732" s="832" t="s">
        <v>581</v>
      </c>
      <c r="I732" s="832" t="s">
        <v>3636</v>
      </c>
      <c r="J732" s="832" t="s">
        <v>3500</v>
      </c>
      <c r="K732" s="832" t="s">
        <v>3637</v>
      </c>
      <c r="L732" s="835">
        <v>2412.9</v>
      </c>
      <c r="M732" s="835">
        <v>4825.8</v>
      </c>
      <c r="N732" s="832">
        <v>2</v>
      </c>
      <c r="O732" s="836">
        <v>1</v>
      </c>
      <c r="P732" s="835">
        <v>4825.8</v>
      </c>
      <c r="Q732" s="837">
        <v>1</v>
      </c>
      <c r="R732" s="832">
        <v>2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4</v>
      </c>
      <c r="B733" s="832" t="s">
        <v>2687</v>
      </c>
      <c r="C733" s="832" t="s">
        <v>2694</v>
      </c>
      <c r="D733" s="833" t="s">
        <v>5504</v>
      </c>
      <c r="E733" s="834" t="s">
        <v>2711</v>
      </c>
      <c r="F733" s="832" t="s">
        <v>2690</v>
      </c>
      <c r="G733" s="832" t="s">
        <v>2967</v>
      </c>
      <c r="H733" s="832" t="s">
        <v>581</v>
      </c>
      <c r="I733" s="832" t="s">
        <v>3638</v>
      </c>
      <c r="J733" s="832" t="s">
        <v>3639</v>
      </c>
      <c r="K733" s="832" t="s">
        <v>3640</v>
      </c>
      <c r="L733" s="835">
        <v>2815.92</v>
      </c>
      <c r="M733" s="835">
        <v>185850.72</v>
      </c>
      <c r="N733" s="832">
        <v>66</v>
      </c>
      <c r="O733" s="836">
        <v>10</v>
      </c>
      <c r="P733" s="835">
        <v>185850.72</v>
      </c>
      <c r="Q733" s="837">
        <v>1</v>
      </c>
      <c r="R733" s="832">
        <v>66</v>
      </c>
      <c r="S733" s="837">
        <v>1</v>
      </c>
      <c r="T733" s="836">
        <v>10</v>
      </c>
      <c r="U733" s="838">
        <v>1</v>
      </c>
    </row>
    <row r="734" spans="1:21" ht="14.4" customHeight="1" x14ac:dyDescent="0.3">
      <c r="A734" s="831">
        <v>4</v>
      </c>
      <c r="B734" s="832" t="s">
        <v>2687</v>
      </c>
      <c r="C734" s="832" t="s">
        <v>2694</v>
      </c>
      <c r="D734" s="833" t="s">
        <v>5504</v>
      </c>
      <c r="E734" s="834" t="s">
        <v>2711</v>
      </c>
      <c r="F734" s="832" t="s">
        <v>2690</v>
      </c>
      <c r="G734" s="832" t="s">
        <v>2967</v>
      </c>
      <c r="H734" s="832" t="s">
        <v>581</v>
      </c>
      <c r="I734" s="832" t="s">
        <v>3641</v>
      </c>
      <c r="J734" s="832" t="s">
        <v>3642</v>
      </c>
      <c r="K734" s="832" t="s">
        <v>3643</v>
      </c>
      <c r="L734" s="835">
        <v>5343.9</v>
      </c>
      <c r="M734" s="835">
        <v>16031.699999999999</v>
      </c>
      <c r="N734" s="832">
        <v>3</v>
      </c>
      <c r="O734" s="836">
        <v>1</v>
      </c>
      <c r="P734" s="835">
        <v>16031.699999999999</v>
      </c>
      <c r="Q734" s="837">
        <v>1</v>
      </c>
      <c r="R734" s="832">
        <v>3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4</v>
      </c>
      <c r="B735" s="832" t="s">
        <v>2687</v>
      </c>
      <c r="C735" s="832" t="s">
        <v>2694</v>
      </c>
      <c r="D735" s="833" t="s">
        <v>5504</v>
      </c>
      <c r="E735" s="834" t="s">
        <v>2711</v>
      </c>
      <c r="F735" s="832" t="s">
        <v>2690</v>
      </c>
      <c r="G735" s="832" t="s">
        <v>2967</v>
      </c>
      <c r="H735" s="832" t="s">
        <v>581</v>
      </c>
      <c r="I735" s="832" t="s">
        <v>3644</v>
      </c>
      <c r="J735" s="832" t="s">
        <v>3645</v>
      </c>
      <c r="K735" s="832" t="s">
        <v>3646</v>
      </c>
      <c r="L735" s="835">
        <v>556.53</v>
      </c>
      <c r="M735" s="835">
        <v>1113.06</v>
      </c>
      <c r="N735" s="832">
        <v>2</v>
      </c>
      <c r="O735" s="836">
        <v>2</v>
      </c>
      <c r="P735" s="835">
        <v>1113.06</v>
      </c>
      <c r="Q735" s="837">
        <v>1</v>
      </c>
      <c r="R735" s="832">
        <v>2</v>
      </c>
      <c r="S735" s="837">
        <v>1</v>
      </c>
      <c r="T735" s="836">
        <v>2</v>
      </c>
      <c r="U735" s="838">
        <v>1</v>
      </c>
    </row>
    <row r="736" spans="1:21" ht="14.4" customHeight="1" x14ac:dyDescent="0.3">
      <c r="A736" s="831">
        <v>4</v>
      </c>
      <c r="B736" s="832" t="s">
        <v>2687</v>
      </c>
      <c r="C736" s="832" t="s">
        <v>2694</v>
      </c>
      <c r="D736" s="833" t="s">
        <v>5504</v>
      </c>
      <c r="E736" s="834" t="s">
        <v>2711</v>
      </c>
      <c r="F736" s="832" t="s">
        <v>2690</v>
      </c>
      <c r="G736" s="832" t="s">
        <v>2967</v>
      </c>
      <c r="H736" s="832" t="s">
        <v>581</v>
      </c>
      <c r="I736" s="832" t="s">
        <v>3647</v>
      </c>
      <c r="J736" s="832" t="s">
        <v>3648</v>
      </c>
      <c r="K736" s="832" t="s">
        <v>3649</v>
      </c>
      <c r="L736" s="835">
        <v>2250</v>
      </c>
      <c r="M736" s="835">
        <v>15750</v>
      </c>
      <c r="N736" s="832">
        <v>7</v>
      </c>
      <c r="O736" s="836">
        <v>5</v>
      </c>
      <c r="P736" s="835">
        <v>15750</v>
      </c>
      <c r="Q736" s="837">
        <v>1</v>
      </c>
      <c r="R736" s="832">
        <v>7</v>
      </c>
      <c r="S736" s="837">
        <v>1</v>
      </c>
      <c r="T736" s="836">
        <v>5</v>
      </c>
      <c r="U736" s="838">
        <v>1</v>
      </c>
    </row>
    <row r="737" spans="1:21" ht="14.4" customHeight="1" x14ac:dyDescent="0.3">
      <c r="A737" s="831">
        <v>4</v>
      </c>
      <c r="B737" s="832" t="s">
        <v>2687</v>
      </c>
      <c r="C737" s="832" t="s">
        <v>2694</v>
      </c>
      <c r="D737" s="833" t="s">
        <v>5504</v>
      </c>
      <c r="E737" s="834" t="s">
        <v>2711</v>
      </c>
      <c r="F737" s="832" t="s">
        <v>2690</v>
      </c>
      <c r="G737" s="832" t="s">
        <v>2967</v>
      </c>
      <c r="H737" s="832" t="s">
        <v>581</v>
      </c>
      <c r="I737" s="832" t="s">
        <v>3650</v>
      </c>
      <c r="J737" s="832" t="s">
        <v>3651</v>
      </c>
      <c r="K737" s="832" t="s">
        <v>3652</v>
      </c>
      <c r="L737" s="835">
        <v>1435.97</v>
      </c>
      <c r="M737" s="835">
        <v>37335.22</v>
      </c>
      <c r="N737" s="832">
        <v>26</v>
      </c>
      <c r="O737" s="836">
        <v>11</v>
      </c>
      <c r="P737" s="835">
        <v>37335.22</v>
      </c>
      <c r="Q737" s="837">
        <v>1</v>
      </c>
      <c r="R737" s="832">
        <v>26</v>
      </c>
      <c r="S737" s="837">
        <v>1</v>
      </c>
      <c r="T737" s="836">
        <v>11</v>
      </c>
      <c r="U737" s="838">
        <v>1</v>
      </c>
    </row>
    <row r="738" spans="1:21" ht="14.4" customHeight="1" x14ac:dyDescent="0.3">
      <c r="A738" s="831">
        <v>4</v>
      </c>
      <c r="B738" s="832" t="s">
        <v>2687</v>
      </c>
      <c r="C738" s="832" t="s">
        <v>2694</v>
      </c>
      <c r="D738" s="833" t="s">
        <v>5504</v>
      </c>
      <c r="E738" s="834" t="s">
        <v>2711</v>
      </c>
      <c r="F738" s="832" t="s">
        <v>2690</v>
      </c>
      <c r="G738" s="832" t="s">
        <v>2967</v>
      </c>
      <c r="H738" s="832" t="s">
        <v>581</v>
      </c>
      <c r="I738" s="832" t="s">
        <v>3653</v>
      </c>
      <c r="J738" s="832" t="s">
        <v>3654</v>
      </c>
      <c r="K738" s="832" t="s">
        <v>3655</v>
      </c>
      <c r="L738" s="835">
        <v>517</v>
      </c>
      <c r="M738" s="835">
        <v>4136</v>
      </c>
      <c r="N738" s="832">
        <v>8</v>
      </c>
      <c r="O738" s="836">
        <v>4</v>
      </c>
      <c r="P738" s="835">
        <v>2068</v>
      </c>
      <c r="Q738" s="837">
        <v>0.5</v>
      </c>
      <c r="R738" s="832">
        <v>4</v>
      </c>
      <c r="S738" s="837">
        <v>0.5</v>
      </c>
      <c r="T738" s="836">
        <v>3</v>
      </c>
      <c r="U738" s="838">
        <v>0.75</v>
      </c>
    </row>
    <row r="739" spans="1:21" ht="14.4" customHeight="1" x14ac:dyDescent="0.3">
      <c r="A739" s="831">
        <v>4</v>
      </c>
      <c r="B739" s="832" t="s">
        <v>2687</v>
      </c>
      <c r="C739" s="832" t="s">
        <v>2694</v>
      </c>
      <c r="D739" s="833" t="s">
        <v>5504</v>
      </c>
      <c r="E739" s="834" t="s">
        <v>2711</v>
      </c>
      <c r="F739" s="832" t="s">
        <v>2690</v>
      </c>
      <c r="G739" s="832" t="s">
        <v>2967</v>
      </c>
      <c r="H739" s="832" t="s">
        <v>581</v>
      </c>
      <c r="I739" s="832" t="s">
        <v>3656</v>
      </c>
      <c r="J739" s="832" t="s">
        <v>3657</v>
      </c>
      <c r="K739" s="832" t="s">
        <v>3658</v>
      </c>
      <c r="L739" s="835">
        <v>761.3</v>
      </c>
      <c r="M739" s="835">
        <v>6851.6999999999989</v>
      </c>
      <c r="N739" s="832">
        <v>9</v>
      </c>
      <c r="O739" s="836">
        <v>2</v>
      </c>
      <c r="P739" s="835">
        <v>6851.6999999999989</v>
      </c>
      <c r="Q739" s="837">
        <v>1</v>
      </c>
      <c r="R739" s="832">
        <v>9</v>
      </c>
      <c r="S739" s="837">
        <v>1</v>
      </c>
      <c r="T739" s="836">
        <v>2</v>
      </c>
      <c r="U739" s="838">
        <v>1</v>
      </c>
    </row>
    <row r="740" spans="1:21" ht="14.4" customHeight="1" x14ac:dyDescent="0.3">
      <c r="A740" s="831">
        <v>4</v>
      </c>
      <c r="B740" s="832" t="s">
        <v>2687</v>
      </c>
      <c r="C740" s="832" t="s">
        <v>2694</v>
      </c>
      <c r="D740" s="833" t="s">
        <v>5504</v>
      </c>
      <c r="E740" s="834" t="s">
        <v>2711</v>
      </c>
      <c r="F740" s="832" t="s">
        <v>2690</v>
      </c>
      <c r="G740" s="832" t="s">
        <v>2967</v>
      </c>
      <c r="H740" s="832" t="s">
        <v>581</v>
      </c>
      <c r="I740" s="832" t="s">
        <v>3659</v>
      </c>
      <c r="J740" s="832" t="s">
        <v>3660</v>
      </c>
      <c r="K740" s="832" t="s">
        <v>3661</v>
      </c>
      <c r="L740" s="835">
        <v>304.69</v>
      </c>
      <c r="M740" s="835">
        <v>609.38</v>
      </c>
      <c r="N740" s="832">
        <v>2</v>
      </c>
      <c r="O740" s="836">
        <v>2</v>
      </c>
      <c r="P740" s="835">
        <v>304.69</v>
      </c>
      <c r="Q740" s="837">
        <v>0.5</v>
      </c>
      <c r="R740" s="832">
        <v>1</v>
      </c>
      <c r="S740" s="837">
        <v>0.5</v>
      </c>
      <c r="T740" s="836">
        <v>1</v>
      </c>
      <c r="U740" s="838">
        <v>0.5</v>
      </c>
    </row>
    <row r="741" spans="1:21" ht="14.4" customHeight="1" x14ac:dyDescent="0.3">
      <c r="A741" s="831">
        <v>4</v>
      </c>
      <c r="B741" s="832" t="s">
        <v>2687</v>
      </c>
      <c r="C741" s="832" t="s">
        <v>2694</v>
      </c>
      <c r="D741" s="833" t="s">
        <v>5504</v>
      </c>
      <c r="E741" s="834" t="s">
        <v>2711</v>
      </c>
      <c r="F741" s="832" t="s">
        <v>2690</v>
      </c>
      <c r="G741" s="832" t="s">
        <v>2967</v>
      </c>
      <c r="H741" s="832" t="s">
        <v>581</v>
      </c>
      <c r="I741" s="832" t="s">
        <v>3662</v>
      </c>
      <c r="J741" s="832" t="s">
        <v>3663</v>
      </c>
      <c r="K741" s="832" t="s">
        <v>3664</v>
      </c>
      <c r="L741" s="835">
        <v>1500.3</v>
      </c>
      <c r="M741" s="835">
        <v>42008.399999999994</v>
      </c>
      <c r="N741" s="832">
        <v>28</v>
      </c>
      <c r="O741" s="836">
        <v>6</v>
      </c>
      <c r="P741" s="835">
        <v>42008.399999999994</v>
      </c>
      <c r="Q741" s="837">
        <v>1</v>
      </c>
      <c r="R741" s="832">
        <v>28</v>
      </c>
      <c r="S741" s="837">
        <v>1</v>
      </c>
      <c r="T741" s="836">
        <v>6</v>
      </c>
      <c r="U741" s="838">
        <v>1</v>
      </c>
    </row>
    <row r="742" spans="1:21" ht="14.4" customHeight="1" x14ac:dyDescent="0.3">
      <c r="A742" s="831">
        <v>4</v>
      </c>
      <c r="B742" s="832" t="s">
        <v>2687</v>
      </c>
      <c r="C742" s="832" t="s">
        <v>2694</v>
      </c>
      <c r="D742" s="833" t="s">
        <v>5504</v>
      </c>
      <c r="E742" s="834" t="s">
        <v>2711</v>
      </c>
      <c r="F742" s="832" t="s">
        <v>2690</v>
      </c>
      <c r="G742" s="832" t="s">
        <v>2967</v>
      </c>
      <c r="H742" s="832" t="s">
        <v>581</v>
      </c>
      <c r="I742" s="832" t="s">
        <v>3665</v>
      </c>
      <c r="J742" s="832" t="s">
        <v>3666</v>
      </c>
      <c r="K742" s="832" t="s">
        <v>3667</v>
      </c>
      <c r="L742" s="835">
        <v>1500</v>
      </c>
      <c r="M742" s="835">
        <v>3000</v>
      </c>
      <c r="N742" s="832">
        <v>2</v>
      </c>
      <c r="O742" s="836">
        <v>1</v>
      </c>
      <c r="P742" s="835">
        <v>3000</v>
      </c>
      <c r="Q742" s="837">
        <v>1</v>
      </c>
      <c r="R742" s="832">
        <v>2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4</v>
      </c>
      <c r="B743" s="832" t="s">
        <v>2687</v>
      </c>
      <c r="C743" s="832" t="s">
        <v>2694</v>
      </c>
      <c r="D743" s="833" t="s">
        <v>5504</v>
      </c>
      <c r="E743" s="834" t="s">
        <v>2711</v>
      </c>
      <c r="F743" s="832" t="s">
        <v>2690</v>
      </c>
      <c r="G743" s="832" t="s">
        <v>2967</v>
      </c>
      <c r="H743" s="832" t="s">
        <v>581</v>
      </c>
      <c r="I743" s="832" t="s">
        <v>3668</v>
      </c>
      <c r="J743" s="832" t="s">
        <v>3669</v>
      </c>
      <c r="K743" s="832" t="s">
        <v>3412</v>
      </c>
      <c r="L743" s="835">
        <v>600</v>
      </c>
      <c r="M743" s="835">
        <v>1200</v>
      </c>
      <c r="N743" s="832">
        <v>2</v>
      </c>
      <c r="O743" s="836">
        <v>2</v>
      </c>
      <c r="P743" s="835">
        <v>1200</v>
      </c>
      <c r="Q743" s="837">
        <v>1</v>
      </c>
      <c r="R743" s="832">
        <v>2</v>
      </c>
      <c r="S743" s="837">
        <v>1</v>
      </c>
      <c r="T743" s="836">
        <v>2</v>
      </c>
      <c r="U743" s="838">
        <v>1</v>
      </c>
    </row>
    <row r="744" spans="1:21" ht="14.4" customHeight="1" x14ac:dyDescent="0.3">
      <c r="A744" s="831">
        <v>4</v>
      </c>
      <c r="B744" s="832" t="s">
        <v>2687</v>
      </c>
      <c r="C744" s="832" t="s">
        <v>2694</v>
      </c>
      <c r="D744" s="833" t="s">
        <v>5504</v>
      </c>
      <c r="E744" s="834" t="s">
        <v>2711</v>
      </c>
      <c r="F744" s="832" t="s">
        <v>2690</v>
      </c>
      <c r="G744" s="832" t="s">
        <v>2967</v>
      </c>
      <c r="H744" s="832" t="s">
        <v>581</v>
      </c>
      <c r="I744" s="832" t="s">
        <v>3670</v>
      </c>
      <c r="J744" s="832" t="s">
        <v>3600</v>
      </c>
      <c r="K744" s="832" t="s">
        <v>3671</v>
      </c>
      <c r="L744" s="835">
        <v>2816</v>
      </c>
      <c r="M744" s="835">
        <v>25344</v>
      </c>
      <c r="N744" s="832">
        <v>9</v>
      </c>
      <c r="O744" s="836">
        <v>1</v>
      </c>
      <c r="P744" s="835">
        <v>25344</v>
      </c>
      <c r="Q744" s="837">
        <v>1</v>
      </c>
      <c r="R744" s="832">
        <v>9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4</v>
      </c>
      <c r="B745" s="832" t="s">
        <v>2687</v>
      </c>
      <c r="C745" s="832" t="s">
        <v>2694</v>
      </c>
      <c r="D745" s="833" t="s">
        <v>5504</v>
      </c>
      <c r="E745" s="834" t="s">
        <v>2711</v>
      </c>
      <c r="F745" s="832" t="s">
        <v>2690</v>
      </c>
      <c r="G745" s="832" t="s">
        <v>2967</v>
      </c>
      <c r="H745" s="832" t="s">
        <v>581</v>
      </c>
      <c r="I745" s="832" t="s">
        <v>3672</v>
      </c>
      <c r="J745" s="832" t="s">
        <v>3503</v>
      </c>
      <c r="K745" s="832" t="s">
        <v>3673</v>
      </c>
      <c r="L745" s="835">
        <v>1500.3</v>
      </c>
      <c r="M745" s="835">
        <v>9001.7999999999993</v>
      </c>
      <c r="N745" s="832">
        <v>6</v>
      </c>
      <c r="O745" s="836">
        <v>1</v>
      </c>
      <c r="P745" s="835">
        <v>9001.7999999999993</v>
      </c>
      <c r="Q745" s="837">
        <v>1</v>
      </c>
      <c r="R745" s="832">
        <v>6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4</v>
      </c>
      <c r="B746" s="832" t="s">
        <v>2687</v>
      </c>
      <c r="C746" s="832" t="s">
        <v>2694</v>
      </c>
      <c r="D746" s="833" t="s">
        <v>5504</v>
      </c>
      <c r="E746" s="834" t="s">
        <v>2711</v>
      </c>
      <c r="F746" s="832" t="s">
        <v>2690</v>
      </c>
      <c r="G746" s="832" t="s">
        <v>2967</v>
      </c>
      <c r="H746" s="832" t="s">
        <v>581</v>
      </c>
      <c r="I746" s="832" t="s">
        <v>3674</v>
      </c>
      <c r="J746" s="832" t="s">
        <v>3675</v>
      </c>
      <c r="K746" s="832" t="s">
        <v>3676</v>
      </c>
      <c r="L746" s="835">
        <v>1500</v>
      </c>
      <c r="M746" s="835">
        <v>15000</v>
      </c>
      <c r="N746" s="832">
        <v>10</v>
      </c>
      <c r="O746" s="836">
        <v>3</v>
      </c>
      <c r="P746" s="835">
        <v>15000</v>
      </c>
      <c r="Q746" s="837">
        <v>1</v>
      </c>
      <c r="R746" s="832">
        <v>10</v>
      </c>
      <c r="S746" s="837">
        <v>1</v>
      </c>
      <c r="T746" s="836">
        <v>3</v>
      </c>
      <c r="U746" s="838">
        <v>1</v>
      </c>
    </row>
    <row r="747" spans="1:21" ht="14.4" customHeight="1" x14ac:dyDescent="0.3">
      <c r="A747" s="831">
        <v>4</v>
      </c>
      <c r="B747" s="832" t="s">
        <v>2687</v>
      </c>
      <c r="C747" s="832" t="s">
        <v>2694</v>
      </c>
      <c r="D747" s="833" t="s">
        <v>5504</v>
      </c>
      <c r="E747" s="834" t="s">
        <v>2711</v>
      </c>
      <c r="F747" s="832" t="s">
        <v>2690</v>
      </c>
      <c r="G747" s="832" t="s">
        <v>2967</v>
      </c>
      <c r="H747" s="832" t="s">
        <v>581</v>
      </c>
      <c r="I747" s="832" t="s">
        <v>3677</v>
      </c>
      <c r="J747" s="832" t="s">
        <v>3678</v>
      </c>
      <c r="K747" s="832" t="s">
        <v>3679</v>
      </c>
      <c r="L747" s="835">
        <v>1781.3</v>
      </c>
      <c r="M747" s="835">
        <v>32063.4</v>
      </c>
      <c r="N747" s="832">
        <v>18</v>
      </c>
      <c r="O747" s="836">
        <v>4</v>
      </c>
      <c r="P747" s="835">
        <v>26719.5</v>
      </c>
      <c r="Q747" s="837">
        <v>0.83333333333333326</v>
      </c>
      <c r="R747" s="832">
        <v>15</v>
      </c>
      <c r="S747" s="837">
        <v>0.83333333333333337</v>
      </c>
      <c r="T747" s="836">
        <v>3</v>
      </c>
      <c r="U747" s="838">
        <v>0.75</v>
      </c>
    </row>
    <row r="748" spans="1:21" ht="14.4" customHeight="1" x14ac:dyDescent="0.3">
      <c r="A748" s="831">
        <v>4</v>
      </c>
      <c r="B748" s="832" t="s">
        <v>2687</v>
      </c>
      <c r="C748" s="832" t="s">
        <v>2694</v>
      </c>
      <c r="D748" s="833" t="s">
        <v>5504</v>
      </c>
      <c r="E748" s="834" t="s">
        <v>2711</v>
      </c>
      <c r="F748" s="832" t="s">
        <v>2690</v>
      </c>
      <c r="G748" s="832" t="s">
        <v>2967</v>
      </c>
      <c r="H748" s="832" t="s">
        <v>581</v>
      </c>
      <c r="I748" s="832" t="s">
        <v>3680</v>
      </c>
      <c r="J748" s="832" t="s">
        <v>3681</v>
      </c>
      <c r="K748" s="832" t="s">
        <v>3682</v>
      </c>
      <c r="L748" s="835">
        <v>2814.63</v>
      </c>
      <c r="M748" s="835">
        <v>8443.89</v>
      </c>
      <c r="N748" s="832">
        <v>3</v>
      </c>
      <c r="O748" s="836">
        <v>1</v>
      </c>
      <c r="P748" s="835">
        <v>8443.89</v>
      </c>
      <c r="Q748" s="837">
        <v>1</v>
      </c>
      <c r="R748" s="832">
        <v>3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4</v>
      </c>
      <c r="B749" s="832" t="s">
        <v>2687</v>
      </c>
      <c r="C749" s="832" t="s">
        <v>2694</v>
      </c>
      <c r="D749" s="833" t="s">
        <v>5504</v>
      </c>
      <c r="E749" s="834" t="s">
        <v>2711</v>
      </c>
      <c r="F749" s="832" t="s">
        <v>2690</v>
      </c>
      <c r="G749" s="832" t="s">
        <v>2967</v>
      </c>
      <c r="H749" s="832" t="s">
        <v>581</v>
      </c>
      <c r="I749" s="832" t="s">
        <v>3683</v>
      </c>
      <c r="J749" s="832" t="s">
        <v>3681</v>
      </c>
      <c r="K749" s="832" t="s">
        <v>3684</v>
      </c>
      <c r="L749" s="835">
        <v>2814.63</v>
      </c>
      <c r="M749" s="835">
        <v>30960.93</v>
      </c>
      <c r="N749" s="832">
        <v>11</v>
      </c>
      <c r="O749" s="836">
        <v>2</v>
      </c>
      <c r="P749" s="835">
        <v>30960.93</v>
      </c>
      <c r="Q749" s="837">
        <v>1</v>
      </c>
      <c r="R749" s="832">
        <v>11</v>
      </c>
      <c r="S749" s="837">
        <v>1</v>
      </c>
      <c r="T749" s="836">
        <v>2</v>
      </c>
      <c r="U749" s="838">
        <v>1</v>
      </c>
    </row>
    <row r="750" spans="1:21" ht="14.4" customHeight="1" x14ac:dyDescent="0.3">
      <c r="A750" s="831">
        <v>4</v>
      </c>
      <c r="B750" s="832" t="s">
        <v>2687</v>
      </c>
      <c r="C750" s="832" t="s">
        <v>2694</v>
      </c>
      <c r="D750" s="833" t="s">
        <v>5504</v>
      </c>
      <c r="E750" s="834" t="s">
        <v>2711</v>
      </c>
      <c r="F750" s="832" t="s">
        <v>2690</v>
      </c>
      <c r="G750" s="832" t="s">
        <v>2967</v>
      </c>
      <c r="H750" s="832" t="s">
        <v>581</v>
      </c>
      <c r="I750" s="832" t="s">
        <v>3685</v>
      </c>
      <c r="J750" s="832" t="s">
        <v>3686</v>
      </c>
      <c r="K750" s="832" t="s">
        <v>3687</v>
      </c>
      <c r="L750" s="835">
        <v>1499.54</v>
      </c>
      <c r="M750" s="835">
        <v>2999.08</v>
      </c>
      <c r="N750" s="832">
        <v>2</v>
      </c>
      <c r="O750" s="836">
        <v>1</v>
      </c>
      <c r="P750" s="835">
        <v>2999.08</v>
      </c>
      <c r="Q750" s="837">
        <v>1</v>
      </c>
      <c r="R750" s="832">
        <v>2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4</v>
      </c>
      <c r="B751" s="832" t="s">
        <v>2687</v>
      </c>
      <c r="C751" s="832" t="s">
        <v>2694</v>
      </c>
      <c r="D751" s="833" t="s">
        <v>5504</v>
      </c>
      <c r="E751" s="834" t="s">
        <v>2711</v>
      </c>
      <c r="F751" s="832" t="s">
        <v>2690</v>
      </c>
      <c r="G751" s="832" t="s">
        <v>2967</v>
      </c>
      <c r="H751" s="832" t="s">
        <v>581</v>
      </c>
      <c r="I751" s="832" t="s">
        <v>3688</v>
      </c>
      <c r="J751" s="832" t="s">
        <v>3689</v>
      </c>
      <c r="K751" s="832" t="s">
        <v>3690</v>
      </c>
      <c r="L751" s="835">
        <v>1449.99</v>
      </c>
      <c r="M751" s="835">
        <v>8699.94</v>
      </c>
      <c r="N751" s="832">
        <v>6</v>
      </c>
      <c r="O751" s="836">
        <v>1</v>
      </c>
      <c r="P751" s="835">
        <v>8699.94</v>
      </c>
      <c r="Q751" s="837">
        <v>1</v>
      </c>
      <c r="R751" s="832">
        <v>6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4</v>
      </c>
      <c r="B752" s="832" t="s">
        <v>2687</v>
      </c>
      <c r="C752" s="832" t="s">
        <v>2694</v>
      </c>
      <c r="D752" s="833" t="s">
        <v>5504</v>
      </c>
      <c r="E752" s="834" t="s">
        <v>2711</v>
      </c>
      <c r="F752" s="832" t="s">
        <v>2690</v>
      </c>
      <c r="G752" s="832" t="s">
        <v>2967</v>
      </c>
      <c r="H752" s="832" t="s">
        <v>581</v>
      </c>
      <c r="I752" s="832" t="s">
        <v>3691</v>
      </c>
      <c r="J752" s="832" t="s">
        <v>3692</v>
      </c>
      <c r="K752" s="832" t="s">
        <v>3693</v>
      </c>
      <c r="L752" s="835">
        <v>5341.94</v>
      </c>
      <c r="M752" s="835">
        <v>5341.94</v>
      </c>
      <c r="N752" s="832">
        <v>1</v>
      </c>
      <c r="O752" s="836">
        <v>1</v>
      </c>
      <c r="P752" s="835">
        <v>5341.94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4</v>
      </c>
      <c r="B753" s="832" t="s">
        <v>2687</v>
      </c>
      <c r="C753" s="832" t="s">
        <v>2694</v>
      </c>
      <c r="D753" s="833" t="s">
        <v>5504</v>
      </c>
      <c r="E753" s="834" t="s">
        <v>2711</v>
      </c>
      <c r="F753" s="832" t="s">
        <v>2690</v>
      </c>
      <c r="G753" s="832" t="s">
        <v>2967</v>
      </c>
      <c r="H753" s="832" t="s">
        <v>581</v>
      </c>
      <c r="I753" s="832" t="s">
        <v>3694</v>
      </c>
      <c r="J753" s="832" t="s">
        <v>3695</v>
      </c>
      <c r="K753" s="832" t="s">
        <v>3696</v>
      </c>
      <c r="L753" s="835">
        <v>555.55999999999995</v>
      </c>
      <c r="M753" s="835">
        <v>1111.1199999999999</v>
      </c>
      <c r="N753" s="832">
        <v>2</v>
      </c>
      <c r="O753" s="836">
        <v>1</v>
      </c>
      <c r="P753" s="835">
        <v>1111.1199999999999</v>
      </c>
      <c r="Q753" s="837">
        <v>1</v>
      </c>
      <c r="R753" s="832">
        <v>2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4</v>
      </c>
      <c r="B754" s="832" t="s">
        <v>2687</v>
      </c>
      <c r="C754" s="832" t="s">
        <v>2694</v>
      </c>
      <c r="D754" s="833" t="s">
        <v>5504</v>
      </c>
      <c r="E754" s="834" t="s">
        <v>2711</v>
      </c>
      <c r="F754" s="832" t="s">
        <v>2690</v>
      </c>
      <c r="G754" s="832" t="s">
        <v>2967</v>
      </c>
      <c r="H754" s="832" t="s">
        <v>581</v>
      </c>
      <c r="I754" s="832" t="s">
        <v>3697</v>
      </c>
      <c r="J754" s="832" t="s">
        <v>3698</v>
      </c>
      <c r="K754" s="832" t="s">
        <v>3699</v>
      </c>
      <c r="L754" s="835">
        <v>233.18</v>
      </c>
      <c r="M754" s="835">
        <v>2564.98</v>
      </c>
      <c r="N754" s="832">
        <v>11</v>
      </c>
      <c r="O754" s="836">
        <v>4</v>
      </c>
      <c r="P754" s="835">
        <v>2564.98</v>
      </c>
      <c r="Q754" s="837">
        <v>1</v>
      </c>
      <c r="R754" s="832">
        <v>11</v>
      </c>
      <c r="S754" s="837">
        <v>1</v>
      </c>
      <c r="T754" s="836">
        <v>4</v>
      </c>
      <c r="U754" s="838">
        <v>1</v>
      </c>
    </row>
    <row r="755" spans="1:21" ht="14.4" customHeight="1" x14ac:dyDescent="0.3">
      <c r="A755" s="831">
        <v>4</v>
      </c>
      <c r="B755" s="832" t="s">
        <v>2687</v>
      </c>
      <c r="C755" s="832" t="s">
        <v>2694</v>
      </c>
      <c r="D755" s="833" t="s">
        <v>5504</v>
      </c>
      <c r="E755" s="834" t="s">
        <v>2711</v>
      </c>
      <c r="F755" s="832" t="s">
        <v>2690</v>
      </c>
      <c r="G755" s="832" t="s">
        <v>2967</v>
      </c>
      <c r="H755" s="832" t="s">
        <v>581</v>
      </c>
      <c r="I755" s="832" t="s">
        <v>3700</v>
      </c>
      <c r="J755" s="832" t="s">
        <v>3701</v>
      </c>
      <c r="K755" s="832" t="s">
        <v>3702</v>
      </c>
      <c r="L755" s="835">
        <v>445.63</v>
      </c>
      <c r="M755" s="835">
        <v>891.26</v>
      </c>
      <c r="N755" s="832">
        <v>2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4</v>
      </c>
      <c r="B756" s="832" t="s">
        <v>2687</v>
      </c>
      <c r="C756" s="832" t="s">
        <v>2694</v>
      </c>
      <c r="D756" s="833" t="s">
        <v>5504</v>
      </c>
      <c r="E756" s="834" t="s">
        <v>2711</v>
      </c>
      <c r="F756" s="832" t="s">
        <v>2690</v>
      </c>
      <c r="G756" s="832" t="s">
        <v>2967</v>
      </c>
      <c r="H756" s="832" t="s">
        <v>581</v>
      </c>
      <c r="I756" s="832" t="s">
        <v>3703</v>
      </c>
      <c r="J756" s="832" t="s">
        <v>3704</v>
      </c>
      <c r="K756" s="832" t="s">
        <v>3705</v>
      </c>
      <c r="L756" s="835">
        <v>2815.92</v>
      </c>
      <c r="M756" s="835">
        <v>8447.76</v>
      </c>
      <c r="N756" s="832">
        <v>3</v>
      </c>
      <c r="O756" s="836">
        <v>1</v>
      </c>
      <c r="P756" s="835">
        <v>8447.76</v>
      </c>
      <c r="Q756" s="837">
        <v>1</v>
      </c>
      <c r="R756" s="832">
        <v>3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4</v>
      </c>
      <c r="B757" s="832" t="s">
        <v>2687</v>
      </c>
      <c r="C757" s="832" t="s">
        <v>2694</v>
      </c>
      <c r="D757" s="833" t="s">
        <v>5504</v>
      </c>
      <c r="E757" s="834" t="s">
        <v>2711</v>
      </c>
      <c r="F757" s="832" t="s">
        <v>2690</v>
      </c>
      <c r="G757" s="832" t="s">
        <v>2967</v>
      </c>
      <c r="H757" s="832" t="s">
        <v>581</v>
      </c>
      <c r="I757" s="832" t="s">
        <v>3706</v>
      </c>
      <c r="J757" s="832" t="s">
        <v>3707</v>
      </c>
      <c r="K757" s="832" t="s">
        <v>3708</v>
      </c>
      <c r="L757" s="835">
        <v>1023.03</v>
      </c>
      <c r="M757" s="835">
        <v>6138.18</v>
      </c>
      <c r="N757" s="832">
        <v>6</v>
      </c>
      <c r="O757" s="836">
        <v>1</v>
      </c>
      <c r="P757" s="835">
        <v>6138.18</v>
      </c>
      <c r="Q757" s="837">
        <v>1</v>
      </c>
      <c r="R757" s="832">
        <v>6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4</v>
      </c>
      <c r="B758" s="832" t="s">
        <v>2687</v>
      </c>
      <c r="C758" s="832" t="s">
        <v>2694</v>
      </c>
      <c r="D758" s="833" t="s">
        <v>5504</v>
      </c>
      <c r="E758" s="834" t="s">
        <v>2711</v>
      </c>
      <c r="F758" s="832" t="s">
        <v>2690</v>
      </c>
      <c r="G758" s="832" t="s">
        <v>2967</v>
      </c>
      <c r="H758" s="832" t="s">
        <v>581</v>
      </c>
      <c r="I758" s="832" t="s">
        <v>3709</v>
      </c>
      <c r="J758" s="832" t="s">
        <v>3710</v>
      </c>
      <c r="K758" s="832" t="s">
        <v>3711</v>
      </c>
      <c r="L758" s="835">
        <v>1137.67</v>
      </c>
      <c r="M758" s="835">
        <v>3413.01</v>
      </c>
      <c r="N758" s="832">
        <v>3</v>
      </c>
      <c r="O758" s="836">
        <v>1</v>
      </c>
      <c r="P758" s="835">
        <v>3413.01</v>
      </c>
      <c r="Q758" s="837">
        <v>1</v>
      </c>
      <c r="R758" s="832">
        <v>3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4</v>
      </c>
      <c r="B759" s="832" t="s">
        <v>2687</v>
      </c>
      <c r="C759" s="832" t="s">
        <v>2694</v>
      </c>
      <c r="D759" s="833" t="s">
        <v>5504</v>
      </c>
      <c r="E759" s="834" t="s">
        <v>2711</v>
      </c>
      <c r="F759" s="832" t="s">
        <v>2690</v>
      </c>
      <c r="G759" s="832" t="s">
        <v>2967</v>
      </c>
      <c r="H759" s="832" t="s">
        <v>581</v>
      </c>
      <c r="I759" s="832" t="s">
        <v>3712</v>
      </c>
      <c r="J759" s="832" t="s">
        <v>3713</v>
      </c>
      <c r="K759" s="832" t="s">
        <v>3714</v>
      </c>
      <c r="L759" s="835">
        <v>984.16</v>
      </c>
      <c r="M759" s="835">
        <v>1968.32</v>
      </c>
      <c r="N759" s="832">
        <v>2</v>
      </c>
      <c r="O759" s="836">
        <v>2</v>
      </c>
      <c r="P759" s="835">
        <v>1968.32</v>
      </c>
      <c r="Q759" s="837">
        <v>1</v>
      </c>
      <c r="R759" s="832">
        <v>2</v>
      </c>
      <c r="S759" s="837">
        <v>1</v>
      </c>
      <c r="T759" s="836">
        <v>2</v>
      </c>
      <c r="U759" s="838">
        <v>1</v>
      </c>
    </row>
    <row r="760" spans="1:21" ht="14.4" customHeight="1" x14ac:dyDescent="0.3">
      <c r="A760" s="831">
        <v>4</v>
      </c>
      <c r="B760" s="832" t="s">
        <v>2687</v>
      </c>
      <c r="C760" s="832" t="s">
        <v>2694</v>
      </c>
      <c r="D760" s="833" t="s">
        <v>5504</v>
      </c>
      <c r="E760" s="834" t="s">
        <v>2711</v>
      </c>
      <c r="F760" s="832" t="s">
        <v>2690</v>
      </c>
      <c r="G760" s="832" t="s">
        <v>2967</v>
      </c>
      <c r="H760" s="832" t="s">
        <v>581</v>
      </c>
      <c r="I760" s="832" t="s">
        <v>3715</v>
      </c>
      <c r="J760" s="832" t="s">
        <v>3716</v>
      </c>
      <c r="K760" s="832" t="s">
        <v>3717</v>
      </c>
      <c r="L760" s="835">
        <v>5343.9</v>
      </c>
      <c r="M760" s="835">
        <v>26719.5</v>
      </c>
      <c r="N760" s="832">
        <v>5</v>
      </c>
      <c r="O760" s="836">
        <v>2</v>
      </c>
      <c r="P760" s="835">
        <v>26719.5</v>
      </c>
      <c r="Q760" s="837">
        <v>1</v>
      </c>
      <c r="R760" s="832">
        <v>5</v>
      </c>
      <c r="S760" s="837">
        <v>1</v>
      </c>
      <c r="T760" s="836">
        <v>2</v>
      </c>
      <c r="U760" s="838">
        <v>1</v>
      </c>
    </row>
    <row r="761" spans="1:21" ht="14.4" customHeight="1" x14ac:dyDescent="0.3">
      <c r="A761" s="831">
        <v>4</v>
      </c>
      <c r="B761" s="832" t="s">
        <v>2687</v>
      </c>
      <c r="C761" s="832" t="s">
        <v>2694</v>
      </c>
      <c r="D761" s="833" t="s">
        <v>5504</v>
      </c>
      <c r="E761" s="834" t="s">
        <v>2711</v>
      </c>
      <c r="F761" s="832" t="s">
        <v>2690</v>
      </c>
      <c r="G761" s="832" t="s">
        <v>2967</v>
      </c>
      <c r="H761" s="832" t="s">
        <v>581</v>
      </c>
      <c r="I761" s="832" t="s">
        <v>3718</v>
      </c>
      <c r="J761" s="832" t="s">
        <v>3719</v>
      </c>
      <c r="K761" s="832" t="s">
        <v>3720</v>
      </c>
      <c r="L761" s="835">
        <v>600</v>
      </c>
      <c r="M761" s="835">
        <v>600</v>
      </c>
      <c r="N761" s="832">
        <v>1</v>
      </c>
      <c r="O761" s="836">
        <v>1</v>
      </c>
      <c r="P761" s="835">
        <v>600</v>
      </c>
      <c r="Q761" s="837">
        <v>1</v>
      </c>
      <c r="R761" s="832">
        <v>1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4</v>
      </c>
      <c r="B762" s="832" t="s">
        <v>2687</v>
      </c>
      <c r="C762" s="832" t="s">
        <v>2694</v>
      </c>
      <c r="D762" s="833" t="s">
        <v>5504</v>
      </c>
      <c r="E762" s="834" t="s">
        <v>2711</v>
      </c>
      <c r="F762" s="832" t="s">
        <v>2690</v>
      </c>
      <c r="G762" s="832" t="s">
        <v>2967</v>
      </c>
      <c r="H762" s="832" t="s">
        <v>581</v>
      </c>
      <c r="I762" s="832" t="s">
        <v>3721</v>
      </c>
      <c r="J762" s="832" t="s">
        <v>2969</v>
      </c>
      <c r="K762" s="832" t="s">
        <v>3442</v>
      </c>
      <c r="L762" s="835">
        <v>173.85</v>
      </c>
      <c r="M762" s="835">
        <v>173.85</v>
      </c>
      <c r="N762" s="832">
        <v>1</v>
      </c>
      <c r="O762" s="836">
        <v>1</v>
      </c>
      <c r="P762" s="835">
        <v>173.85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4</v>
      </c>
      <c r="B763" s="832" t="s">
        <v>2687</v>
      </c>
      <c r="C763" s="832" t="s">
        <v>2694</v>
      </c>
      <c r="D763" s="833" t="s">
        <v>5504</v>
      </c>
      <c r="E763" s="834" t="s">
        <v>2711</v>
      </c>
      <c r="F763" s="832" t="s">
        <v>2690</v>
      </c>
      <c r="G763" s="832" t="s">
        <v>2967</v>
      </c>
      <c r="H763" s="832" t="s">
        <v>581</v>
      </c>
      <c r="I763" s="832" t="s">
        <v>3722</v>
      </c>
      <c r="J763" s="832" t="s">
        <v>3423</v>
      </c>
      <c r="K763" s="832" t="s">
        <v>3723</v>
      </c>
      <c r="L763" s="835">
        <v>2304</v>
      </c>
      <c r="M763" s="835">
        <v>11520</v>
      </c>
      <c r="N763" s="832">
        <v>5</v>
      </c>
      <c r="O763" s="836">
        <v>2</v>
      </c>
      <c r="P763" s="835">
        <v>11520</v>
      </c>
      <c r="Q763" s="837">
        <v>1</v>
      </c>
      <c r="R763" s="832">
        <v>5</v>
      </c>
      <c r="S763" s="837">
        <v>1</v>
      </c>
      <c r="T763" s="836">
        <v>2</v>
      </c>
      <c r="U763" s="838">
        <v>1</v>
      </c>
    </row>
    <row r="764" spans="1:21" ht="14.4" customHeight="1" x14ac:dyDescent="0.3">
      <c r="A764" s="831">
        <v>4</v>
      </c>
      <c r="B764" s="832" t="s">
        <v>2687</v>
      </c>
      <c r="C764" s="832" t="s">
        <v>2694</v>
      </c>
      <c r="D764" s="833" t="s">
        <v>5504</v>
      </c>
      <c r="E764" s="834" t="s">
        <v>2711</v>
      </c>
      <c r="F764" s="832" t="s">
        <v>2690</v>
      </c>
      <c r="G764" s="832" t="s">
        <v>2967</v>
      </c>
      <c r="H764" s="832" t="s">
        <v>581</v>
      </c>
      <c r="I764" s="832" t="s">
        <v>3724</v>
      </c>
      <c r="J764" s="832" t="s">
        <v>3725</v>
      </c>
      <c r="K764" s="832" t="s">
        <v>3726</v>
      </c>
      <c r="L764" s="835">
        <v>2747.5</v>
      </c>
      <c r="M764" s="835">
        <v>2747.5</v>
      </c>
      <c r="N764" s="832">
        <v>1</v>
      </c>
      <c r="O764" s="836">
        <v>1</v>
      </c>
      <c r="P764" s="835">
        <v>2747.5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4</v>
      </c>
      <c r="B765" s="832" t="s">
        <v>2687</v>
      </c>
      <c r="C765" s="832" t="s">
        <v>2694</v>
      </c>
      <c r="D765" s="833" t="s">
        <v>5504</v>
      </c>
      <c r="E765" s="834" t="s">
        <v>2711</v>
      </c>
      <c r="F765" s="832" t="s">
        <v>2690</v>
      </c>
      <c r="G765" s="832" t="s">
        <v>2967</v>
      </c>
      <c r="H765" s="832" t="s">
        <v>581</v>
      </c>
      <c r="I765" s="832" t="s">
        <v>3727</v>
      </c>
      <c r="J765" s="832" t="s">
        <v>3610</v>
      </c>
      <c r="K765" s="832" t="s">
        <v>3728</v>
      </c>
      <c r="L765" s="835">
        <v>3000</v>
      </c>
      <c r="M765" s="835">
        <v>15000</v>
      </c>
      <c r="N765" s="832">
        <v>5</v>
      </c>
      <c r="O765" s="836">
        <v>2</v>
      </c>
      <c r="P765" s="835">
        <v>15000</v>
      </c>
      <c r="Q765" s="837">
        <v>1</v>
      </c>
      <c r="R765" s="832">
        <v>5</v>
      </c>
      <c r="S765" s="837">
        <v>1</v>
      </c>
      <c r="T765" s="836">
        <v>2</v>
      </c>
      <c r="U765" s="838">
        <v>1</v>
      </c>
    </row>
    <row r="766" spans="1:21" ht="14.4" customHeight="1" x14ac:dyDescent="0.3">
      <c r="A766" s="831">
        <v>4</v>
      </c>
      <c r="B766" s="832" t="s">
        <v>2687</v>
      </c>
      <c r="C766" s="832" t="s">
        <v>2694</v>
      </c>
      <c r="D766" s="833" t="s">
        <v>5504</v>
      </c>
      <c r="E766" s="834" t="s">
        <v>2711</v>
      </c>
      <c r="F766" s="832" t="s">
        <v>2690</v>
      </c>
      <c r="G766" s="832" t="s">
        <v>2967</v>
      </c>
      <c r="H766" s="832" t="s">
        <v>581</v>
      </c>
      <c r="I766" s="832" t="s">
        <v>3729</v>
      </c>
      <c r="J766" s="832" t="s">
        <v>3663</v>
      </c>
      <c r="K766" s="832" t="s">
        <v>3730</v>
      </c>
      <c r="L766" s="835">
        <v>1500.3</v>
      </c>
      <c r="M766" s="835">
        <v>9001.7999999999993</v>
      </c>
      <c r="N766" s="832">
        <v>6</v>
      </c>
      <c r="O766" s="836">
        <v>1</v>
      </c>
      <c r="P766" s="835">
        <v>9001.7999999999993</v>
      </c>
      <c r="Q766" s="837">
        <v>1</v>
      </c>
      <c r="R766" s="832">
        <v>6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4</v>
      </c>
      <c r="B767" s="832" t="s">
        <v>2687</v>
      </c>
      <c r="C767" s="832" t="s">
        <v>2694</v>
      </c>
      <c r="D767" s="833" t="s">
        <v>5504</v>
      </c>
      <c r="E767" s="834" t="s">
        <v>2711</v>
      </c>
      <c r="F767" s="832" t="s">
        <v>2690</v>
      </c>
      <c r="G767" s="832" t="s">
        <v>2967</v>
      </c>
      <c r="H767" s="832" t="s">
        <v>581</v>
      </c>
      <c r="I767" s="832" t="s">
        <v>3731</v>
      </c>
      <c r="J767" s="832" t="s">
        <v>3732</v>
      </c>
      <c r="K767" s="832" t="s">
        <v>3733</v>
      </c>
      <c r="L767" s="835">
        <v>491.09</v>
      </c>
      <c r="M767" s="835">
        <v>1964.36</v>
      </c>
      <c r="N767" s="832">
        <v>4</v>
      </c>
      <c r="O767" s="836">
        <v>4</v>
      </c>
      <c r="P767" s="835">
        <v>1964.36</v>
      </c>
      <c r="Q767" s="837">
        <v>1</v>
      </c>
      <c r="R767" s="832">
        <v>4</v>
      </c>
      <c r="S767" s="837">
        <v>1</v>
      </c>
      <c r="T767" s="836">
        <v>4</v>
      </c>
      <c r="U767" s="838">
        <v>1</v>
      </c>
    </row>
    <row r="768" spans="1:21" ht="14.4" customHeight="1" x14ac:dyDescent="0.3">
      <c r="A768" s="831">
        <v>4</v>
      </c>
      <c r="B768" s="832" t="s">
        <v>2687</v>
      </c>
      <c r="C768" s="832" t="s">
        <v>2694</v>
      </c>
      <c r="D768" s="833" t="s">
        <v>5504</v>
      </c>
      <c r="E768" s="834" t="s">
        <v>2711</v>
      </c>
      <c r="F768" s="832" t="s">
        <v>2690</v>
      </c>
      <c r="G768" s="832" t="s">
        <v>2967</v>
      </c>
      <c r="H768" s="832" t="s">
        <v>581</v>
      </c>
      <c r="I768" s="832" t="s">
        <v>3734</v>
      </c>
      <c r="J768" s="832" t="s">
        <v>3735</v>
      </c>
      <c r="K768" s="832" t="s">
        <v>3736</v>
      </c>
      <c r="L768" s="835">
        <v>300</v>
      </c>
      <c r="M768" s="835">
        <v>12600</v>
      </c>
      <c r="N768" s="832">
        <v>42</v>
      </c>
      <c r="O768" s="836">
        <v>17</v>
      </c>
      <c r="P768" s="835">
        <v>9900</v>
      </c>
      <c r="Q768" s="837">
        <v>0.7857142857142857</v>
      </c>
      <c r="R768" s="832">
        <v>33</v>
      </c>
      <c r="S768" s="837">
        <v>0.7857142857142857</v>
      </c>
      <c r="T768" s="836">
        <v>14</v>
      </c>
      <c r="U768" s="838">
        <v>0.82352941176470584</v>
      </c>
    </row>
    <row r="769" spans="1:21" ht="14.4" customHeight="1" x14ac:dyDescent="0.3">
      <c r="A769" s="831">
        <v>4</v>
      </c>
      <c r="B769" s="832" t="s">
        <v>2687</v>
      </c>
      <c r="C769" s="832" t="s">
        <v>2694</v>
      </c>
      <c r="D769" s="833" t="s">
        <v>5504</v>
      </c>
      <c r="E769" s="834" t="s">
        <v>2711</v>
      </c>
      <c r="F769" s="832" t="s">
        <v>2690</v>
      </c>
      <c r="G769" s="832" t="s">
        <v>2967</v>
      </c>
      <c r="H769" s="832" t="s">
        <v>581</v>
      </c>
      <c r="I769" s="832" t="s">
        <v>3737</v>
      </c>
      <c r="J769" s="832" t="s">
        <v>3738</v>
      </c>
      <c r="K769" s="832" t="s">
        <v>3739</v>
      </c>
      <c r="L769" s="835">
        <v>224.7</v>
      </c>
      <c r="M769" s="835">
        <v>2247</v>
      </c>
      <c r="N769" s="832">
        <v>10</v>
      </c>
      <c r="O769" s="836">
        <v>7</v>
      </c>
      <c r="P769" s="835">
        <v>2247</v>
      </c>
      <c r="Q769" s="837">
        <v>1</v>
      </c>
      <c r="R769" s="832">
        <v>10</v>
      </c>
      <c r="S769" s="837">
        <v>1</v>
      </c>
      <c r="T769" s="836">
        <v>7</v>
      </c>
      <c r="U769" s="838">
        <v>1</v>
      </c>
    </row>
    <row r="770" spans="1:21" ht="14.4" customHeight="1" x14ac:dyDescent="0.3">
      <c r="A770" s="831">
        <v>4</v>
      </c>
      <c r="B770" s="832" t="s">
        <v>2687</v>
      </c>
      <c r="C770" s="832" t="s">
        <v>2694</v>
      </c>
      <c r="D770" s="833" t="s">
        <v>5504</v>
      </c>
      <c r="E770" s="834" t="s">
        <v>2711</v>
      </c>
      <c r="F770" s="832" t="s">
        <v>2690</v>
      </c>
      <c r="G770" s="832" t="s">
        <v>2967</v>
      </c>
      <c r="H770" s="832" t="s">
        <v>581</v>
      </c>
      <c r="I770" s="832" t="s">
        <v>3740</v>
      </c>
      <c r="J770" s="832" t="s">
        <v>3741</v>
      </c>
      <c r="K770" s="832" t="s">
        <v>3742</v>
      </c>
      <c r="L770" s="835">
        <v>2184.6799999999998</v>
      </c>
      <c r="M770" s="835">
        <v>4369.3599999999997</v>
      </c>
      <c r="N770" s="832">
        <v>2</v>
      </c>
      <c r="O770" s="836">
        <v>1</v>
      </c>
      <c r="P770" s="835">
        <v>4369.3599999999997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4</v>
      </c>
      <c r="B771" s="832" t="s">
        <v>2687</v>
      </c>
      <c r="C771" s="832" t="s">
        <v>2694</v>
      </c>
      <c r="D771" s="833" t="s">
        <v>5504</v>
      </c>
      <c r="E771" s="834" t="s">
        <v>2711</v>
      </c>
      <c r="F771" s="832" t="s">
        <v>2690</v>
      </c>
      <c r="G771" s="832" t="s">
        <v>2967</v>
      </c>
      <c r="H771" s="832" t="s">
        <v>581</v>
      </c>
      <c r="I771" s="832" t="s">
        <v>3743</v>
      </c>
      <c r="J771" s="832" t="s">
        <v>3675</v>
      </c>
      <c r="K771" s="832" t="s">
        <v>3744</v>
      </c>
      <c r="L771" s="835">
        <v>1500</v>
      </c>
      <c r="M771" s="835">
        <v>6000</v>
      </c>
      <c r="N771" s="832">
        <v>4</v>
      </c>
      <c r="O771" s="836">
        <v>2</v>
      </c>
      <c r="P771" s="835">
        <v>6000</v>
      </c>
      <c r="Q771" s="837">
        <v>1</v>
      </c>
      <c r="R771" s="832">
        <v>4</v>
      </c>
      <c r="S771" s="837">
        <v>1</v>
      </c>
      <c r="T771" s="836">
        <v>2</v>
      </c>
      <c r="U771" s="838">
        <v>1</v>
      </c>
    </row>
    <row r="772" spans="1:21" ht="14.4" customHeight="1" x14ac:dyDescent="0.3">
      <c r="A772" s="831">
        <v>4</v>
      </c>
      <c r="B772" s="832" t="s">
        <v>2687</v>
      </c>
      <c r="C772" s="832" t="s">
        <v>2694</v>
      </c>
      <c r="D772" s="833" t="s">
        <v>5504</v>
      </c>
      <c r="E772" s="834" t="s">
        <v>2711</v>
      </c>
      <c r="F772" s="832" t="s">
        <v>2690</v>
      </c>
      <c r="G772" s="832" t="s">
        <v>2967</v>
      </c>
      <c r="H772" s="832" t="s">
        <v>581</v>
      </c>
      <c r="I772" s="832" t="s">
        <v>3745</v>
      </c>
      <c r="J772" s="832" t="s">
        <v>3648</v>
      </c>
      <c r="K772" s="832" t="s">
        <v>3746</v>
      </c>
      <c r="L772" s="835">
        <v>2250</v>
      </c>
      <c r="M772" s="835">
        <v>13500</v>
      </c>
      <c r="N772" s="832">
        <v>6</v>
      </c>
      <c r="O772" s="836">
        <v>3</v>
      </c>
      <c r="P772" s="835">
        <v>13500</v>
      </c>
      <c r="Q772" s="837">
        <v>1</v>
      </c>
      <c r="R772" s="832">
        <v>6</v>
      </c>
      <c r="S772" s="837">
        <v>1</v>
      </c>
      <c r="T772" s="836">
        <v>3</v>
      </c>
      <c r="U772" s="838">
        <v>1</v>
      </c>
    </row>
    <row r="773" spans="1:21" ht="14.4" customHeight="1" x14ac:dyDescent="0.3">
      <c r="A773" s="831">
        <v>4</v>
      </c>
      <c r="B773" s="832" t="s">
        <v>2687</v>
      </c>
      <c r="C773" s="832" t="s">
        <v>2694</v>
      </c>
      <c r="D773" s="833" t="s">
        <v>5504</v>
      </c>
      <c r="E773" s="834" t="s">
        <v>2711</v>
      </c>
      <c r="F773" s="832" t="s">
        <v>2690</v>
      </c>
      <c r="G773" s="832" t="s">
        <v>2967</v>
      </c>
      <c r="H773" s="832" t="s">
        <v>581</v>
      </c>
      <c r="I773" s="832" t="s">
        <v>3747</v>
      </c>
      <c r="J773" s="832" t="s">
        <v>3748</v>
      </c>
      <c r="K773" s="832" t="s">
        <v>3749</v>
      </c>
      <c r="L773" s="835">
        <v>1257.81</v>
      </c>
      <c r="M773" s="835">
        <v>7546.86</v>
      </c>
      <c r="N773" s="832">
        <v>6</v>
      </c>
      <c r="O773" s="836">
        <v>1</v>
      </c>
      <c r="P773" s="835">
        <v>7546.86</v>
      </c>
      <c r="Q773" s="837">
        <v>1</v>
      </c>
      <c r="R773" s="832">
        <v>6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4</v>
      </c>
      <c r="B774" s="832" t="s">
        <v>2687</v>
      </c>
      <c r="C774" s="832" t="s">
        <v>2694</v>
      </c>
      <c r="D774" s="833" t="s">
        <v>5504</v>
      </c>
      <c r="E774" s="834" t="s">
        <v>2711</v>
      </c>
      <c r="F774" s="832" t="s">
        <v>2690</v>
      </c>
      <c r="G774" s="832" t="s">
        <v>2967</v>
      </c>
      <c r="H774" s="832" t="s">
        <v>581</v>
      </c>
      <c r="I774" s="832" t="s">
        <v>3750</v>
      </c>
      <c r="J774" s="832" t="s">
        <v>3678</v>
      </c>
      <c r="K774" s="832" t="s">
        <v>3751</v>
      </c>
      <c r="L774" s="835">
        <v>1781.3</v>
      </c>
      <c r="M774" s="835">
        <v>1781.3</v>
      </c>
      <c r="N774" s="832">
        <v>1</v>
      </c>
      <c r="O774" s="836">
        <v>1</v>
      </c>
      <c r="P774" s="835">
        <v>1781.3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4</v>
      </c>
      <c r="B775" s="832" t="s">
        <v>2687</v>
      </c>
      <c r="C775" s="832" t="s">
        <v>2694</v>
      </c>
      <c r="D775" s="833" t="s">
        <v>5504</v>
      </c>
      <c r="E775" s="834" t="s">
        <v>2711</v>
      </c>
      <c r="F775" s="832" t="s">
        <v>2690</v>
      </c>
      <c r="G775" s="832" t="s">
        <v>2967</v>
      </c>
      <c r="H775" s="832" t="s">
        <v>581</v>
      </c>
      <c r="I775" s="832" t="s">
        <v>3752</v>
      </c>
      <c r="J775" s="832" t="s">
        <v>3600</v>
      </c>
      <c r="K775" s="832" t="s">
        <v>3753</v>
      </c>
      <c r="L775" s="835">
        <v>2816</v>
      </c>
      <c r="M775" s="835">
        <v>25344</v>
      </c>
      <c r="N775" s="832">
        <v>9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4</v>
      </c>
      <c r="B776" s="832" t="s">
        <v>2687</v>
      </c>
      <c r="C776" s="832" t="s">
        <v>2694</v>
      </c>
      <c r="D776" s="833" t="s">
        <v>5504</v>
      </c>
      <c r="E776" s="834" t="s">
        <v>2711</v>
      </c>
      <c r="F776" s="832" t="s">
        <v>2690</v>
      </c>
      <c r="G776" s="832" t="s">
        <v>2967</v>
      </c>
      <c r="H776" s="832" t="s">
        <v>581</v>
      </c>
      <c r="I776" s="832" t="s">
        <v>3754</v>
      </c>
      <c r="J776" s="832" t="s">
        <v>3755</v>
      </c>
      <c r="K776" s="832" t="s">
        <v>3756</v>
      </c>
      <c r="L776" s="835">
        <v>3750</v>
      </c>
      <c r="M776" s="835">
        <v>3750</v>
      </c>
      <c r="N776" s="832">
        <v>1</v>
      </c>
      <c r="O776" s="836">
        <v>1</v>
      </c>
      <c r="P776" s="835">
        <v>3750</v>
      </c>
      <c r="Q776" s="837">
        <v>1</v>
      </c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4</v>
      </c>
      <c r="B777" s="832" t="s">
        <v>2687</v>
      </c>
      <c r="C777" s="832" t="s">
        <v>2694</v>
      </c>
      <c r="D777" s="833" t="s">
        <v>5504</v>
      </c>
      <c r="E777" s="834" t="s">
        <v>2711</v>
      </c>
      <c r="F777" s="832" t="s">
        <v>2690</v>
      </c>
      <c r="G777" s="832" t="s">
        <v>2967</v>
      </c>
      <c r="H777" s="832" t="s">
        <v>581</v>
      </c>
      <c r="I777" s="832" t="s">
        <v>3757</v>
      </c>
      <c r="J777" s="832" t="s">
        <v>3758</v>
      </c>
      <c r="K777" s="832" t="s">
        <v>3759</v>
      </c>
      <c r="L777" s="835">
        <v>537.87</v>
      </c>
      <c r="M777" s="835">
        <v>537.87</v>
      </c>
      <c r="N777" s="832">
        <v>1</v>
      </c>
      <c r="O777" s="836">
        <v>1</v>
      </c>
      <c r="P777" s="835">
        <v>537.87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4</v>
      </c>
      <c r="B778" s="832" t="s">
        <v>2687</v>
      </c>
      <c r="C778" s="832" t="s">
        <v>2694</v>
      </c>
      <c r="D778" s="833" t="s">
        <v>5504</v>
      </c>
      <c r="E778" s="834" t="s">
        <v>2711</v>
      </c>
      <c r="F778" s="832" t="s">
        <v>2690</v>
      </c>
      <c r="G778" s="832" t="s">
        <v>2967</v>
      </c>
      <c r="H778" s="832" t="s">
        <v>581</v>
      </c>
      <c r="I778" s="832" t="s">
        <v>3760</v>
      </c>
      <c r="J778" s="832" t="s">
        <v>3761</v>
      </c>
      <c r="K778" s="832" t="s">
        <v>3762</v>
      </c>
      <c r="L778" s="835">
        <v>2158.12</v>
      </c>
      <c r="M778" s="835">
        <v>2158.12</v>
      </c>
      <c r="N778" s="832">
        <v>1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4</v>
      </c>
      <c r="B779" s="832" t="s">
        <v>2687</v>
      </c>
      <c r="C779" s="832" t="s">
        <v>2694</v>
      </c>
      <c r="D779" s="833" t="s">
        <v>5504</v>
      </c>
      <c r="E779" s="834" t="s">
        <v>2711</v>
      </c>
      <c r="F779" s="832" t="s">
        <v>2690</v>
      </c>
      <c r="G779" s="832" t="s">
        <v>2967</v>
      </c>
      <c r="H779" s="832" t="s">
        <v>581</v>
      </c>
      <c r="I779" s="832" t="s">
        <v>3763</v>
      </c>
      <c r="J779" s="832" t="s">
        <v>3764</v>
      </c>
      <c r="K779" s="832" t="s">
        <v>3765</v>
      </c>
      <c r="L779" s="835">
        <v>128</v>
      </c>
      <c r="M779" s="835">
        <v>1664</v>
      </c>
      <c r="N779" s="832">
        <v>13</v>
      </c>
      <c r="O779" s="836">
        <v>12</v>
      </c>
      <c r="P779" s="835">
        <v>1408</v>
      </c>
      <c r="Q779" s="837">
        <v>0.84615384615384615</v>
      </c>
      <c r="R779" s="832">
        <v>11</v>
      </c>
      <c r="S779" s="837">
        <v>0.84615384615384615</v>
      </c>
      <c r="T779" s="836">
        <v>10</v>
      </c>
      <c r="U779" s="838">
        <v>0.83333333333333337</v>
      </c>
    </row>
    <row r="780" spans="1:21" ht="14.4" customHeight="1" x14ac:dyDescent="0.3">
      <c r="A780" s="831">
        <v>4</v>
      </c>
      <c r="B780" s="832" t="s">
        <v>2687</v>
      </c>
      <c r="C780" s="832" t="s">
        <v>2694</v>
      </c>
      <c r="D780" s="833" t="s">
        <v>5504</v>
      </c>
      <c r="E780" s="834" t="s">
        <v>2711</v>
      </c>
      <c r="F780" s="832" t="s">
        <v>2690</v>
      </c>
      <c r="G780" s="832" t="s">
        <v>2967</v>
      </c>
      <c r="H780" s="832" t="s">
        <v>581</v>
      </c>
      <c r="I780" s="832" t="s">
        <v>3766</v>
      </c>
      <c r="J780" s="832" t="s">
        <v>3620</v>
      </c>
      <c r="K780" s="832" t="s">
        <v>3767</v>
      </c>
      <c r="L780" s="835">
        <v>1070</v>
      </c>
      <c r="M780" s="835">
        <v>6420</v>
      </c>
      <c r="N780" s="832">
        <v>6</v>
      </c>
      <c r="O780" s="836">
        <v>1</v>
      </c>
      <c r="P780" s="835">
        <v>6420</v>
      </c>
      <c r="Q780" s="837">
        <v>1</v>
      </c>
      <c r="R780" s="832">
        <v>6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4</v>
      </c>
      <c r="B781" s="832" t="s">
        <v>2687</v>
      </c>
      <c r="C781" s="832" t="s">
        <v>2694</v>
      </c>
      <c r="D781" s="833" t="s">
        <v>5504</v>
      </c>
      <c r="E781" s="834" t="s">
        <v>2711</v>
      </c>
      <c r="F781" s="832" t="s">
        <v>2690</v>
      </c>
      <c r="G781" s="832" t="s">
        <v>2967</v>
      </c>
      <c r="H781" s="832" t="s">
        <v>581</v>
      </c>
      <c r="I781" s="832" t="s">
        <v>3768</v>
      </c>
      <c r="J781" s="832" t="s">
        <v>3620</v>
      </c>
      <c r="K781" s="832" t="s">
        <v>3769</v>
      </c>
      <c r="L781" s="835">
        <v>1070</v>
      </c>
      <c r="M781" s="835">
        <v>10700</v>
      </c>
      <c r="N781" s="832">
        <v>10</v>
      </c>
      <c r="O781" s="836">
        <v>2</v>
      </c>
      <c r="P781" s="835">
        <v>10700</v>
      </c>
      <c r="Q781" s="837">
        <v>1</v>
      </c>
      <c r="R781" s="832">
        <v>10</v>
      </c>
      <c r="S781" s="837">
        <v>1</v>
      </c>
      <c r="T781" s="836">
        <v>2</v>
      </c>
      <c r="U781" s="838">
        <v>1</v>
      </c>
    </row>
    <row r="782" spans="1:21" ht="14.4" customHeight="1" x14ac:dyDescent="0.3">
      <c r="A782" s="831">
        <v>4</v>
      </c>
      <c r="B782" s="832" t="s">
        <v>2687</v>
      </c>
      <c r="C782" s="832" t="s">
        <v>2694</v>
      </c>
      <c r="D782" s="833" t="s">
        <v>5504</v>
      </c>
      <c r="E782" s="834" t="s">
        <v>2711</v>
      </c>
      <c r="F782" s="832" t="s">
        <v>2690</v>
      </c>
      <c r="G782" s="832" t="s">
        <v>2967</v>
      </c>
      <c r="H782" s="832" t="s">
        <v>581</v>
      </c>
      <c r="I782" s="832" t="s">
        <v>3770</v>
      </c>
      <c r="J782" s="832" t="s">
        <v>3675</v>
      </c>
      <c r="K782" s="832" t="s">
        <v>3771</v>
      </c>
      <c r="L782" s="835">
        <v>1500</v>
      </c>
      <c r="M782" s="835">
        <v>15000</v>
      </c>
      <c r="N782" s="832">
        <v>10</v>
      </c>
      <c r="O782" s="836">
        <v>2</v>
      </c>
      <c r="P782" s="835">
        <v>6000</v>
      </c>
      <c r="Q782" s="837">
        <v>0.4</v>
      </c>
      <c r="R782" s="832">
        <v>4</v>
      </c>
      <c r="S782" s="837">
        <v>0.4</v>
      </c>
      <c r="T782" s="836">
        <v>1</v>
      </c>
      <c r="U782" s="838">
        <v>0.5</v>
      </c>
    </row>
    <row r="783" spans="1:21" ht="14.4" customHeight="1" x14ac:dyDescent="0.3">
      <c r="A783" s="831">
        <v>4</v>
      </c>
      <c r="B783" s="832" t="s">
        <v>2687</v>
      </c>
      <c r="C783" s="832" t="s">
        <v>2694</v>
      </c>
      <c r="D783" s="833" t="s">
        <v>5504</v>
      </c>
      <c r="E783" s="834" t="s">
        <v>2711</v>
      </c>
      <c r="F783" s="832" t="s">
        <v>2690</v>
      </c>
      <c r="G783" s="832" t="s">
        <v>2967</v>
      </c>
      <c r="H783" s="832" t="s">
        <v>581</v>
      </c>
      <c r="I783" s="832" t="s">
        <v>3772</v>
      </c>
      <c r="J783" s="832" t="s">
        <v>3773</v>
      </c>
      <c r="K783" s="832" t="s">
        <v>3774</v>
      </c>
      <c r="L783" s="835">
        <v>175</v>
      </c>
      <c r="M783" s="835">
        <v>11725</v>
      </c>
      <c r="N783" s="832">
        <v>67</v>
      </c>
      <c r="O783" s="836">
        <v>39</v>
      </c>
      <c r="P783" s="835">
        <v>10325</v>
      </c>
      <c r="Q783" s="837">
        <v>0.88059701492537312</v>
      </c>
      <c r="R783" s="832">
        <v>59</v>
      </c>
      <c r="S783" s="837">
        <v>0.88059701492537312</v>
      </c>
      <c r="T783" s="836">
        <v>33</v>
      </c>
      <c r="U783" s="838">
        <v>0.84615384615384615</v>
      </c>
    </row>
    <row r="784" spans="1:21" ht="14.4" customHeight="1" x14ac:dyDescent="0.3">
      <c r="A784" s="831">
        <v>4</v>
      </c>
      <c r="B784" s="832" t="s">
        <v>2687</v>
      </c>
      <c r="C784" s="832" t="s">
        <v>2694</v>
      </c>
      <c r="D784" s="833" t="s">
        <v>5504</v>
      </c>
      <c r="E784" s="834" t="s">
        <v>2711</v>
      </c>
      <c r="F784" s="832" t="s">
        <v>2690</v>
      </c>
      <c r="G784" s="832" t="s">
        <v>2967</v>
      </c>
      <c r="H784" s="832" t="s">
        <v>581</v>
      </c>
      <c r="I784" s="832" t="s">
        <v>3775</v>
      </c>
      <c r="J784" s="832" t="s">
        <v>3773</v>
      </c>
      <c r="K784" s="832" t="s">
        <v>3776</v>
      </c>
      <c r="L784" s="835">
        <v>135</v>
      </c>
      <c r="M784" s="835">
        <v>810</v>
      </c>
      <c r="N784" s="832">
        <v>6</v>
      </c>
      <c r="O784" s="836">
        <v>3</v>
      </c>
      <c r="P784" s="835">
        <v>540</v>
      </c>
      <c r="Q784" s="837">
        <v>0.66666666666666663</v>
      </c>
      <c r="R784" s="832">
        <v>4</v>
      </c>
      <c r="S784" s="837">
        <v>0.66666666666666663</v>
      </c>
      <c r="T784" s="836">
        <v>2</v>
      </c>
      <c r="U784" s="838">
        <v>0.66666666666666663</v>
      </c>
    </row>
    <row r="785" spans="1:21" ht="14.4" customHeight="1" x14ac:dyDescent="0.3">
      <c r="A785" s="831">
        <v>4</v>
      </c>
      <c r="B785" s="832" t="s">
        <v>2687</v>
      </c>
      <c r="C785" s="832" t="s">
        <v>2694</v>
      </c>
      <c r="D785" s="833" t="s">
        <v>5504</v>
      </c>
      <c r="E785" s="834" t="s">
        <v>2711</v>
      </c>
      <c r="F785" s="832" t="s">
        <v>2690</v>
      </c>
      <c r="G785" s="832" t="s">
        <v>2967</v>
      </c>
      <c r="H785" s="832" t="s">
        <v>581</v>
      </c>
      <c r="I785" s="832" t="s">
        <v>3777</v>
      </c>
      <c r="J785" s="832" t="s">
        <v>3778</v>
      </c>
      <c r="K785" s="832" t="s">
        <v>3442</v>
      </c>
      <c r="L785" s="835">
        <v>220.68</v>
      </c>
      <c r="M785" s="835">
        <v>1765.44</v>
      </c>
      <c r="N785" s="832">
        <v>8</v>
      </c>
      <c r="O785" s="836">
        <v>2</v>
      </c>
      <c r="P785" s="835">
        <v>1765.44</v>
      </c>
      <c r="Q785" s="837">
        <v>1</v>
      </c>
      <c r="R785" s="832">
        <v>8</v>
      </c>
      <c r="S785" s="837">
        <v>1</v>
      </c>
      <c r="T785" s="836">
        <v>2</v>
      </c>
      <c r="U785" s="838">
        <v>1</v>
      </c>
    </row>
    <row r="786" spans="1:21" ht="14.4" customHeight="1" x14ac:dyDescent="0.3">
      <c r="A786" s="831">
        <v>4</v>
      </c>
      <c r="B786" s="832" t="s">
        <v>2687</v>
      </c>
      <c r="C786" s="832" t="s">
        <v>2694</v>
      </c>
      <c r="D786" s="833" t="s">
        <v>5504</v>
      </c>
      <c r="E786" s="834" t="s">
        <v>2711</v>
      </c>
      <c r="F786" s="832" t="s">
        <v>2690</v>
      </c>
      <c r="G786" s="832" t="s">
        <v>2967</v>
      </c>
      <c r="H786" s="832" t="s">
        <v>581</v>
      </c>
      <c r="I786" s="832" t="s">
        <v>3779</v>
      </c>
      <c r="J786" s="832" t="s">
        <v>3780</v>
      </c>
      <c r="K786" s="832" t="s">
        <v>1603</v>
      </c>
      <c r="L786" s="835">
        <v>1526.74</v>
      </c>
      <c r="M786" s="835">
        <v>7633.7</v>
      </c>
      <c r="N786" s="832">
        <v>5</v>
      </c>
      <c r="O786" s="836">
        <v>3</v>
      </c>
      <c r="P786" s="835">
        <v>7633.7</v>
      </c>
      <c r="Q786" s="837">
        <v>1</v>
      </c>
      <c r="R786" s="832">
        <v>5</v>
      </c>
      <c r="S786" s="837">
        <v>1</v>
      </c>
      <c r="T786" s="836">
        <v>3</v>
      </c>
      <c r="U786" s="838">
        <v>1</v>
      </c>
    </row>
    <row r="787" spans="1:21" ht="14.4" customHeight="1" x14ac:dyDescent="0.3">
      <c r="A787" s="831">
        <v>4</v>
      </c>
      <c r="B787" s="832" t="s">
        <v>2687</v>
      </c>
      <c r="C787" s="832" t="s">
        <v>2694</v>
      </c>
      <c r="D787" s="833" t="s">
        <v>5504</v>
      </c>
      <c r="E787" s="834" t="s">
        <v>2711</v>
      </c>
      <c r="F787" s="832" t="s">
        <v>2690</v>
      </c>
      <c r="G787" s="832" t="s">
        <v>2967</v>
      </c>
      <c r="H787" s="832" t="s">
        <v>581</v>
      </c>
      <c r="I787" s="832" t="s">
        <v>3781</v>
      </c>
      <c r="J787" s="832" t="s">
        <v>3642</v>
      </c>
      <c r="K787" s="832" t="s">
        <v>3782</v>
      </c>
      <c r="L787" s="835">
        <v>5343.9</v>
      </c>
      <c r="M787" s="835">
        <v>16031.699999999999</v>
      </c>
      <c r="N787" s="832">
        <v>3</v>
      </c>
      <c r="O787" s="836">
        <v>1</v>
      </c>
      <c r="P787" s="835">
        <v>16031.699999999999</v>
      </c>
      <c r="Q787" s="837">
        <v>1</v>
      </c>
      <c r="R787" s="832">
        <v>3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4</v>
      </c>
      <c r="B788" s="832" t="s">
        <v>2687</v>
      </c>
      <c r="C788" s="832" t="s">
        <v>2694</v>
      </c>
      <c r="D788" s="833" t="s">
        <v>5504</v>
      </c>
      <c r="E788" s="834" t="s">
        <v>2711</v>
      </c>
      <c r="F788" s="832" t="s">
        <v>2690</v>
      </c>
      <c r="G788" s="832" t="s">
        <v>2967</v>
      </c>
      <c r="H788" s="832" t="s">
        <v>581</v>
      </c>
      <c r="I788" s="832" t="s">
        <v>3783</v>
      </c>
      <c r="J788" s="832" t="s">
        <v>3516</v>
      </c>
      <c r="K788" s="832" t="s">
        <v>3784</v>
      </c>
      <c r="L788" s="835">
        <v>1074.31</v>
      </c>
      <c r="M788" s="835">
        <v>38675.159999999996</v>
      </c>
      <c r="N788" s="832">
        <v>36</v>
      </c>
      <c r="O788" s="836">
        <v>4</v>
      </c>
      <c r="P788" s="835">
        <v>38675.159999999996</v>
      </c>
      <c r="Q788" s="837">
        <v>1</v>
      </c>
      <c r="R788" s="832">
        <v>36</v>
      </c>
      <c r="S788" s="837">
        <v>1</v>
      </c>
      <c r="T788" s="836">
        <v>4</v>
      </c>
      <c r="U788" s="838">
        <v>1</v>
      </c>
    </row>
    <row r="789" spans="1:21" ht="14.4" customHeight="1" x14ac:dyDescent="0.3">
      <c r="A789" s="831">
        <v>4</v>
      </c>
      <c r="B789" s="832" t="s">
        <v>2687</v>
      </c>
      <c r="C789" s="832" t="s">
        <v>2694</v>
      </c>
      <c r="D789" s="833" t="s">
        <v>5504</v>
      </c>
      <c r="E789" s="834" t="s">
        <v>2711</v>
      </c>
      <c r="F789" s="832" t="s">
        <v>2690</v>
      </c>
      <c r="G789" s="832" t="s">
        <v>2967</v>
      </c>
      <c r="H789" s="832" t="s">
        <v>581</v>
      </c>
      <c r="I789" s="832" t="s">
        <v>3785</v>
      </c>
      <c r="J789" s="832" t="s">
        <v>3786</v>
      </c>
      <c r="K789" s="832" t="s">
        <v>3787</v>
      </c>
      <c r="L789" s="835">
        <v>2939</v>
      </c>
      <c r="M789" s="835">
        <v>38207</v>
      </c>
      <c r="N789" s="832">
        <v>13</v>
      </c>
      <c r="O789" s="836">
        <v>9</v>
      </c>
      <c r="P789" s="835">
        <v>38207</v>
      </c>
      <c r="Q789" s="837">
        <v>1</v>
      </c>
      <c r="R789" s="832">
        <v>13</v>
      </c>
      <c r="S789" s="837">
        <v>1</v>
      </c>
      <c r="T789" s="836">
        <v>9</v>
      </c>
      <c r="U789" s="838">
        <v>1</v>
      </c>
    </row>
    <row r="790" spans="1:21" ht="14.4" customHeight="1" x14ac:dyDescent="0.3">
      <c r="A790" s="831">
        <v>4</v>
      </c>
      <c r="B790" s="832" t="s">
        <v>2687</v>
      </c>
      <c r="C790" s="832" t="s">
        <v>2694</v>
      </c>
      <c r="D790" s="833" t="s">
        <v>5504</v>
      </c>
      <c r="E790" s="834" t="s">
        <v>2711</v>
      </c>
      <c r="F790" s="832" t="s">
        <v>2690</v>
      </c>
      <c r="G790" s="832" t="s">
        <v>2967</v>
      </c>
      <c r="H790" s="832" t="s">
        <v>581</v>
      </c>
      <c r="I790" s="832" t="s">
        <v>3788</v>
      </c>
      <c r="J790" s="832" t="s">
        <v>3789</v>
      </c>
      <c r="K790" s="832" t="s">
        <v>3790</v>
      </c>
      <c r="L790" s="835">
        <v>1249.73</v>
      </c>
      <c r="M790" s="835">
        <v>11247.57</v>
      </c>
      <c r="N790" s="832">
        <v>9</v>
      </c>
      <c r="O790" s="836">
        <v>1</v>
      </c>
      <c r="P790" s="835">
        <v>11247.57</v>
      </c>
      <c r="Q790" s="837">
        <v>1</v>
      </c>
      <c r="R790" s="832">
        <v>9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4</v>
      </c>
      <c r="B791" s="832" t="s">
        <v>2687</v>
      </c>
      <c r="C791" s="832" t="s">
        <v>2694</v>
      </c>
      <c r="D791" s="833" t="s">
        <v>5504</v>
      </c>
      <c r="E791" s="834" t="s">
        <v>2711</v>
      </c>
      <c r="F791" s="832" t="s">
        <v>2690</v>
      </c>
      <c r="G791" s="832" t="s">
        <v>2967</v>
      </c>
      <c r="H791" s="832" t="s">
        <v>581</v>
      </c>
      <c r="I791" s="832" t="s">
        <v>3791</v>
      </c>
      <c r="J791" s="832" t="s">
        <v>3792</v>
      </c>
      <c r="K791" s="832" t="s">
        <v>3793</v>
      </c>
      <c r="L791" s="835">
        <v>1500.3</v>
      </c>
      <c r="M791" s="835">
        <v>3000.6</v>
      </c>
      <c r="N791" s="832">
        <v>2</v>
      </c>
      <c r="O791" s="836">
        <v>1</v>
      </c>
      <c r="P791" s="835">
        <v>3000.6</v>
      </c>
      <c r="Q791" s="837">
        <v>1</v>
      </c>
      <c r="R791" s="832">
        <v>2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4</v>
      </c>
      <c r="B792" s="832" t="s">
        <v>2687</v>
      </c>
      <c r="C792" s="832" t="s">
        <v>2694</v>
      </c>
      <c r="D792" s="833" t="s">
        <v>5504</v>
      </c>
      <c r="E792" s="834" t="s">
        <v>2711</v>
      </c>
      <c r="F792" s="832" t="s">
        <v>2690</v>
      </c>
      <c r="G792" s="832" t="s">
        <v>2967</v>
      </c>
      <c r="H792" s="832" t="s">
        <v>581</v>
      </c>
      <c r="I792" s="832" t="s">
        <v>3794</v>
      </c>
      <c r="J792" s="832" t="s">
        <v>3795</v>
      </c>
      <c r="K792" s="832" t="s">
        <v>3796</v>
      </c>
      <c r="L792" s="835">
        <v>519.9</v>
      </c>
      <c r="M792" s="835">
        <v>519.9</v>
      </c>
      <c r="N792" s="832">
        <v>1</v>
      </c>
      <c r="O792" s="836">
        <v>1</v>
      </c>
      <c r="P792" s="835">
        <v>519.9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4</v>
      </c>
      <c r="B793" s="832" t="s">
        <v>2687</v>
      </c>
      <c r="C793" s="832" t="s">
        <v>2694</v>
      </c>
      <c r="D793" s="833" t="s">
        <v>5504</v>
      </c>
      <c r="E793" s="834" t="s">
        <v>2711</v>
      </c>
      <c r="F793" s="832" t="s">
        <v>2690</v>
      </c>
      <c r="G793" s="832" t="s">
        <v>2967</v>
      </c>
      <c r="H793" s="832" t="s">
        <v>581</v>
      </c>
      <c r="I793" s="832" t="s">
        <v>3797</v>
      </c>
      <c r="J793" s="832" t="s">
        <v>3798</v>
      </c>
      <c r="K793" s="832" t="s">
        <v>3799</v>
      </c>
      <c r="L793" s="835">
        <v>2284</v>
      </c>
      <c r="M793" s="835">
        <v>9136</v>
      </c>
      <c r="N793" s="832">
        <v>4</v>
      </c>
      <c r="O793" s="836">
        <v>2</v>
      </c>
      <c r="P793" s="835">
        <v>4568</v>
      </c>
      <c r="Q793" s="837">
        <v>0.5</v>
      </c>
      <c r="R793" s="832">
        <v>2</v>
      </c>
      <c r="S793" s="837">
        <v>0.5</v>
      </c>
      <c r="T793" s="836">
        <v>1</v>
      </c>
      <c r="U793" s="838">
        <v>0.5</v>
      </c>
    </row>
    <row r="794" spans="1:21" ht="14.4" customHeight="1" x14ac:dyDescent="0.3">
      <c r="A794" s="831">
        <v>4</v>
      </c>
      <c r="B794" s="832" t="s">
        <v>2687</v>
      </c>
      <c r="C794" s="832" t="s">
        <v>2694</v>
      </c>
      <c r="D794" s="833" t="s">
        <v>5504</v>
      </c>
      <c r="E794" s="834" t="s">
        <v>2711</v>
      </c>
      <c r="F794" s="832" t="s">
        <v>2690</v>
      </c>
      <c r="G794" s="832" t="s">
        <v>2967</v>
      </c>
      <c r="H794" s="832" t="s">
        <v>581</v>
      </c>
      <c r="I794" s="832" t="s">
        <v>3800</v>
      </c>
      <c r="J794" s="832" t="s">
        <v>3801</v>
      </c>
      <c r="K794" s="832" t="s">
        <v>3802</v>
      </c>
      <c r="L794" s="835">
        <v>700</v>
      </c>
      <c r="M794" s="835">
        <v>700</v>
      </c>
      <c r="N794" s="832">
        <v>1</v>
      </c>
      <c r="O794" s="836">
        <v>1</v>
      </c>
      <c r="P794" s="835">
        <v>700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4</v>
      </c>
      <c r="B795" s="832" t="s">
        <v>2687</v>
      </c>
      <c r="C795" s="832" t="s">
        <v>2694</v>
      </c>
      <c r="D795" s="833" t="s">
        <v>5504</v>
      </c>
      <c r="E795" s="834" t="s">
        <v>2711</v>
      </c>
      <c r="F795" s="832" t="s">
        <v>2690</v>
      </c>
      <c r="G795" s="832" t="s">
        <v>2967</v>
      </c>
      <c r="H795" s="832" t="s">
        <v>581</v>
      </c>
      <c r="I795" s="832" t="s">
        <v>3803</v>
      </c>
      <c r="J795" s="832" t="s">
        <v>3804</v>
      </c>
      <c r="K795" s="832" t="s">
        <v>3805</v>
      </c>
      <c r="L795" s="835">
        <v>335.62</v>
      </c>
      <c r="M795" s="835">
        <v>671.24</v>
      </c>
      <c r="N795" s="832">
        <v>2</v>
      </c>
      <c r="O795" s="836">
        <v>2</v>
      </c>
      <c r="P795" s="835">
        <v>671.24</v>
      </c>
      <c r="Q795" s="837">
        <v>1</v>
      </c>
      <c r="R795" s="832">
        <v>2</v>
      </c>
      <c r="S795" s="837">
        <v>1</v>
      </c>
      <c r="T795" s="836">
        <v>2</v>
      </c>
      <c r="U795" s="838">
        <v>1</v>
      </c>
    </row>
    <row r="796" spans="1:21" ht="14.4" customHeight="1" x14ac:dyDescent="0.3">
      <c r="A796" s="831">
        <v>4</v>
      </c>
      <c r="B796" s="832" t="s">
        <v>2687</v>
      </c>
      <c r="C796" s="832" t="s">
        <v>2694</v>
      </c>
      <c r="D796" s="833" t="s">
        <v>5504</v>
      </c>
      <c r="E796" s="834" t="s">
        <v>2711</v>
      </c>
      <c r="F796" s="832" t="s">
        <v>2690</v>
      </c>
      <c r="G796" s="832" t="s">
        <v>2967</v>
      </c>
      <c r="H796" s="832" t="s">
        <v>581</v>
      </c>
      <c r="I796" s="832" t="s">
        <v>3806</v>
      </c>
      <c r="J796" s="832" t="s">
        <v>3807</v>
      </c>
      <c r="K796" s="832" t="s">
        <v>3808</v>
      </c>
      <c r="L796" s="835">
        <v>175</v>
      </c>
      <c r="M796" s="835">
        <v>2975</v>
      </c>
      <c r="N796" s="832">
        <v>17</v>
      </c>
      <c r="O796" s="836">
        <v>9</v>
      </c>
      <c r="P796" s="835">
        <v>2450</v>
      </c>
      <c r="Q796" s="837">
        <v>0.82352941176470584</v>
      </c>
      <c r="R796" s="832">
        <v>14</v>
      </c>
      <c r="S796" s="837">
        <v>0.82352941176470584</v>
      </c>
      <c r="T796" s="836">
        <v>7</v>
      </c>
      <c r="U796" s="838">
        <v>0.77777777777777779</v>
      </c>
    </row>
    <row r="797" spans="1:21" ht="14.4" customHeight="1" x14ac:dyDescent="0.3">
      <c r="A797" s="831">
        <v>4</v>
      </c>
      <c r="B797" s="832" t="s">
        <v>2687</v>
      </c>
      <c r="C797" s="832" t="s">
        <v>2694</v>
      </c>
      <c r="D797" s="833" t="s">
        <v>5504</v>
      </c>
      <c r="E797" s="834" t="s">
        <v>2711</v>
      </c>
      <c r="F797" s="832" t="s">
        <v>2690</v>
      </c>
      <c r="G797" s="832" t="s">
        <v>2967</v>
      </c>
      <c r="H797" s="832" t="s">
        <v>581</v>
      </c>
      <c r="I797" s="832" t="s">
        <v>3809</v>
      </c>
      <c r="J797" s="832" t="s">
        <v>3810</v>
      </c>
      <c r="K797" s="832" t="s">
        <v>3811</v>
      </c>
      <c r="L797" s="835">
        <v>2412.9</v>
      </c>
      <c r="M797" s="835">
        <v>2412.9</v>
      </c>
      <c r="N797" s="832">
        <v>1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4</v>
      </c>
      <c r="B798" s="832" t="s">
        <v>2687</v>
      </c>
      <c r="C798" s="832" t="s">
        <v>2694</v>
      </c>
      <c r="D798" s="833" t="s">
        <v>5504</v>
      </c>
      <c r="E798" s="834" t="s">
        <v>2711</v>
      </c>
      <c r="F798" s="832" t="s">
        <v>2690</v>
      </c>
      <c r="G798" s="832" t="s">
        <v>2967</v>
      </c>
      <c r="H798" s="832" t="s">
        <v>581</v>
      </c>
      <c r="I798" s="832" t="s">
        <v>3812</v>
      </c>
      <c r="J798" s="832" t="s">
        <v>3463</v>
      </c>
      <c r="K798" s="832" t="s">
        <v>3813</v>
      </c>
      <c r="L798" s="835">
        <v>1221.4000000000001</v>
      </c>
      <c r="M798" s="835">
        <v>2442.8000000000002</v>
      </c>
      <c r="N798" s="832">
        <v>2</v>
      </c>
      <c r="O798" s="836">
        <v>2</v>
      </c>
      <c r="P798" s="835">
        <v>2442.8000000000002</v>
      </c>
      <c r="Q798" s="837">
        <v>1</v>
      </c>
      <c r="R798" s="832">
        <v>2</v>
      </c>
      <c r="S798" s="837">
        <v>1</v>
      </c>
      <c r="T798" s="836">
        <v>2</v>
      </c>
      <c r="U798" s="838">
        <v>1</v>
      </c>
    </row>
    <row r="799" spans="1:21" ht="14.4" customHeight="1" x14ac:dyDescent="0.3">
      <c r="A799" s="831">
        <v>4</v>
      </c>
      <c r="B799" s="832" t="s">
        <v>2687</v>
      </c>
      <c r="C799" s="832" t="s">
        <v>2694</v>
      </c>
      <c r="D799" s="833" t="s">
        <v>5504</v>
      </c>
      <c r="E799" s="834" t="s">
        <v>2711</v>
      </c>
      <c r="F799" s="832" t="s">
        <v>2690</v>
      </c>
      <c r="G799" s="832" t="s">
        <v>2967</v>
      </c>
      <c r="H799" s="832" t="s">
        <v>581</v>
      </c>
      <c r="I799" s="832" t="s">
        <v>3814</v>
      </c>
      <c r="J799" s="832" t="s">
        <v>3815</v>
      </c>
      <c r="K799" s="832" t="s">
        <v>3816</v>
      </c>
      <c r="L799" s="835">
        <v>2412.9</v>
      </c>
      <c r="M799" s="835">
        <v>14477.400000000001</v>
      </c>
      <c r="N799" s="832">
        <v>6</v>
      </c>
      <c r="O799" s="836">
        <v>1</v>
      </c>
      <c r="P799" s="835">
        <v>14477.400000000001</v>
      </c>
      <c r="Q799" s="837">
        <v>1</v>
      </c>
      <c r="R799" s="832">
        <v>6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4</v>
      </c>
      <c r="B800" s="832" t="s">
        <v>2687</v>
      </c>
      <c r="C800" s="832" t="s">
        <v>2694</v>
      </c>
      <c r="D800" s="833" t="s">
        <v>5504</v>
      </c>
      <c r="E800" s="834" t="s">
        <v>2711</v>
      </c>
      <c r="F800" s="832" t="s">
        <v>2690</v>
      </c>
      <c r="G800" s="832" t="s">
        <v>2967</v>
      </c>
      <c r="H800" s="832" t="s">
        <v>581</v>
      </c>
      <c r="I800" s="832" t="s">
        <v>3817</v>
      </c>
      <c r="J800" s="832" t="s">
        <v>3818</v>
      </c>
      <c r="K800" s="832" t="s">
        <v>3819</v>
      </c>
      <c r="L800" s="835">
        <v>2816</v>
      </c>
      <c r="M800" s="835">
        <v>5632</v>
      </c>
      <c r="N800" s="832">
        <v>2</v>
      </c>
      <c r="O800" s="836">
        <v>1</v>
      </c>
      <c r="P800" s="835">
        <v>5632</v>
      </c>
      <c r="Q800" s="837">
        <v>1</v>
      </c>
      <c r="R800" s="832">
        <v>2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4</v>
      </c>
      <c r="B801" s="832" t="s">
        <v>2687</v>
      </c>
      <c r="C801" s="832" t="s">
        <v>2694</v>
      </c>
      <c r="D801" s="833" t="s">
        <v>5504</v>
      </c>
      <c r="E801" s="834" t="s">
        <v>2711</v>
      </c>
      <c r="F801" s="832" t="s">
        <v>2690</v>
      </c>
      <c r="G801" s="832" t="s">
        <v>2967</v>
      </c>
      <c r="H801" s="832" t="s">
        <v>581</v>
      </c>
      <c r="I801" s="832" t="s">
        <v>3820</v>
      </c>
      <c r="J801" s="832" t="s">
        <v>3821</v>
      </c>
      <c r="K801" s="832" t="s">
        <v>3822</v>
      </c>
      <c r="L801" s="835">
        <v>4748.2</v>
      </c>
      <c r="M801" s="835">
        <v>14244.599999999999</v>
      </c>
      <c r="N801" s="832">
        <v>3</v>
      </c>
      <c r="O801" s="836">
        <v>2</v>
      </c>
      <c r="P801" s="835">
        <v>14244.599999999999</v>
      </c>
      <c r="Q801" s="837">
        <v>1</v>
      </c>
      <c r="R801" s="832">
        <v>3</v>
      </c>
      <c r="S801" s="837">
        <v>1</v>
      </c>
      <c r="T801" s="836">
        <v>2</v>
      </c>
      <c r="U801" s="838">
        <v>1</v>
      </c>
    </row>
    <row r="802" spans="1:21" ht="14.4" customHeight="1" x14ac:dyDescent="0.3">
      <c r="A802" s="831">
        <v>4</v>
      </c>
      <c r="B802" s="832" t="s">
        <v>2687</v>
      </c>
      <c r="C802" s="832" t="s">
        <v>2694</v>
      </c>
      <c r="D802" s="833" t="s">
        <v>5504</v>
      </c>
      <c r="E802" s="834" t="s">
        <v>2711</v>
      </c>
      <c r="F802" s="832" t="s">
        <v>2690</v>
      </c>
      <c r="G802" s="832" t="s">
        <v>2967</v>
      </c>
      <c r="H802" s="832" t="s">
        <v>581</v>
      </c>
      <c r="I802" s="832" t="s">
        <v>3823</v>
      </c>
      <c r="J802" s="832" t="s">
        <v>3824</v>
      </c>
      <c r="K802" s="832" t="s">
        <v>3825</v>
      </c>
      <c r="L802" s="835">
        <v>864</v>
      </c>
      <c r="M802" s="835">
        <v>10368</v>
      </c>
      <c r="N802" s="832">
        <v>12</v>
      </c>
      <c r="O802" s="836">
        <v>2</v>
      </c>
      <c r="P802" s="835">
        <v>5184</v>
      </c>
      <c r="Q802" s="837">
        <v>0.5</v>
      </c>
      <c r="R802" s="832">
        <v>6</v>
      </c>
      <c r="S802" s="837">
        <v>0.5</v>
      </c>
      <c r="T802" s="836">
        <v>1</v>
      </c>
      <c r="U802" s="838">
        <v>0.5</v>
      </c>
    </row>
    <row r="803" spans="1:21" ht="14.4" customHeight="1" x14ac:dyDescent="0.3">
      <c r="A803" s="831">
        <v>4</v>
      </c>
      <c r="B803" s="832" t="s">
        <v>2687</v>
      </c>
      <c r="C803" s="832" t="s">
        <v>2694</v>
      </c>
      <c r="D803" s="833" t="s">
        <v>5504</v>
      </c>
      <c r="E803" s="834" t="s">
        <v>2711</v>
      </c>
      <c r="F803" s="832" t="s">
        <v>2690</v>
      </c>
      <c r="G803" s="832" t="s">
        <v>2967</v>
      </c>
      <c r="H803" s="832" t="s">
        <v>581</v>
      </c>
      <c r="I803" s="832" t="s">
        <v>3826</v>
      </c>
      <c r="J803" s="832" t="s">
        <v>3827</v>
      </c>
      <c r="K803" s="832" t="s">
        <v>3828</v>
      </c>
      <c r="L803" s="835">
        <v>1500.3</v>
      </c>
      <c r="M803" s="835">
        <v>21004.199999999997</v>
      </c>
      <c r="N803" s="832">
        <v>14</v>
      </c>
      <c r="O803" s="836">
        <v>3</v>
      </c>
      <c r="P803" s="835">
        <v>12002.4</v>
      </c>
      <c r="Q803" s="837">
        <v>0.57142857142857151</v>
      </c>
      <c r="R803" s="832">
        <v>8</v>
      </c>
      <c r="S803" s="837">
        <v>0.5714285714285714</v>
      </c>
      <c r="T803" s="836">
        <v>2</v>
      </c>
      <c r="U803" s="838">
        <v>0.66666666666666663</v>
      </c>
    </row>
    <row r="804" spans="1:21" ht="14.4" customHeight="1" x14ac:dyDescent="0.3">
      <c r="A804" s="831">
        <v>4</v>
      </c>
      <c r="B804" s="832" t="s">
        <v>2687</v>
      </c>
      <c r="C804" s="832" t="s">
        <v>2694</v>
      </c>
      <c r="D804" s="833" t="s">
        <v>5504</v>
      </c>
      <c r="E804" s="834" t="s">
        <v>2711</v>
      </c>
      <c r="F804" s="832" t="s">
        <v>2690</v>
      </c>
      <c r="G804" s="832" t="s">
        <v>2967</v>
      </c>
      <c r="H804" s="832" t="s">
        <v>581</v>
      </c>
      <c r="I804" s="832" t="s">
        <v>3829</v>
      </c>
      <c r="J804" s="832" t="s">
        <v>3830</v>
      </c>
      <c r="K804" s="832" t="s">
        <v>3831</v>
      </c>
      <c r="L804" s="835">
        <v>295.88</v>
      </c>
      <c r="M804" s="835">
        <v>887.64</v>
      </c>
      <c r="N804" s="832">
        <v>3</v>
      </c>
      <c r="O804" s="836">
        <v>2</v>
      </c>
      <c r="P804" s="835">
        <v>887.64</v>
      </c>
      <c r="Q804" s="837">
        <v>1</v>
      </c>
      <c r="R804" s="832">
        <v>3</v>
      </c>
      <c r="S804" s="837">
        <v>1</v>
      </c>
      <c r="T804" s="836">
        <v>2</v>
      </c>
      <c r="U804" s="838">
        <v>1</v>
      </c>
    </row>
    <row r="805" spans="1:21" ht="14.4" customHeight="1" x14ac:dyDescent="0.3">
      <c r="A805" s="831">
        <v>4</v>
      </c>
      <c r="B805" s="832" t="s">
        <v>2687</v>
      </c>
      <c r="C805" s="832" t="s">
        <v>2694</v>
      </c>
      <c r="D805" s="833" t="s">
        <v>5504</v>
      </c>
      <c r="E805" s="834" t="s">
        <v>2711</v>
      </c>
      <c r="F805" s="832" t="s">
        <v>2690</v>
      </c>
      <c r="G805" s="832" t="s">
        <v>2967</v>
      </c>
      <c r="H805" s="832" t="s">
        <v>581</v>
      </c>
      <c r="I805" s="832" t="s">
        <v>3832</v>
      </c>
      <c r="J805" s="832" t="s">
        <v>3833</v>
      </c>
      <c r="K805" s="832" t="s">
        <v>3834</v>
      </c>
      <c r="L805" s="835">
        <v>1207.5</v>
      </c>
      <c r="M805" s="835">
        <v>3622.5</v>
      </c>
      <c r="N805" s="832">
        <v>3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4</v>
      </c>
      <c r="B806" s="832" t="s">
        <v>2687</v>
      </c>
      <c r="C806" s="832" t="s">
        <v>2694</v>
      </c>
      <c r="D806" s="833" t="s">
        <v>5504</v>
      </c>
      <c r="E806" s="834" t="s">
        <v>2711</v>
      </c>
      <c r="F806" s="832" t="s">
        <v>2690</v>
      </c>
      <c r="G806" s="832" t="s">
        <v>2967</v>
      </c>
      <c r="H806" s="832" t="s">
        <v>581</v>
      </c>
      <c r="I806" s="832" t="s">
        <v>3835</v>
      </c>
      <c r="J806" s="832" t="s">
        <v>3836</v>
      </c>
      <c r="K806" s="832" t="s">
        <v>3837</v>
      </c>
      <c r="L806" s="835">
        <v>5343.62</v>
      </c>
      <c r="M806" s="835">
        <v>10687.24</v>
      </c>
      <c r="N806" s="832">
        <v>2</v>
      </c>
      <c r="O806" s="836">
        <v>1</v>
      </c>
      <c r="P806" s="835">
        <v>10687.24</v>
      </c>
      <c r="Q806" s="837">
        <v>1</v>
      </c>
      <c r="R806" s="832">
        <v>2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4</v>
      </c>
      <c r="B807" s="832" t="s">
        <v>2687</v>
      </c>
      <c r="C807" s="832" t="s">
        <v>2694</v>
      </c>
      <c r="D807" s="833" t="s">
        <v>5504</v>
      </c>
      <c r="E807" s="834" t="s">
        <v>2711</v>
      </c>
      <c r="F807" s="832" t="s">
        <v>2690</v>
      </c>
      <c r="G807" s="832" t="s">
        <v>2967</v>
      </c>
      <c r="H807" s="832" t="s">
        <v>581</v>
      </c>
      <c r="I807" s="832" t="s">
        <v>3838</v>
      </c>
      <c r="J807" s="832" t="s">
        <v>3839</v>
      </c>
      <c r="K807" s="832" t="s">
        <v>3840</v>
      </c>
      <c r="L807" s="835">
        <v>2411.62</v>
      </c>
      <c r="M807" s="835">
        <v>9646.48</v>
      </c>
      <c r="N807" s="832">
        <v>4</v>
      </c>
      <c r="O807" s="836">
        <v>1</v>
      </c>
      <c r="P807" s="835">
        <v>9646.48</v>
      </c>
      <c r="Q807" s="837">
        <v>1</v>
      </c>
      <c r="R807" s="832">
        <v>4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4</v>
      </c>
      <c r="B808" s="832" t="s">
        <v>2687</v>
      </c>
      <c r="C808" s="832" t="s">
        <v>2694</v>
      </c>
      <c r="D808" s="833" t="s">
        <v>5504</v>
      </c>
      <c r="E808" s="834" t="s">
        <v>2711</v>
      </c>
      <c r="F808" s="832" t="s">
        <v>2690</v>
      </c>
      <c r="G808" s="832" t="s">
        <v>2967</v>
      </c>
      <c r="H808" s="832" t="s">
        <v>581</v>
      </c>
      <c r="I808" s="832" t="s">
        <v>3841</v>
      </c>
      <c r="J808" s="832" t="s">
        <v>3842</v>
      </c>
      <c r="K808" s="832" t="s">
        <v>3843</v>
      </c>
      <c r="L808" s="835">
        <v>350</v>
      </c>
      <c r="M808" s="835">
        <v>350</v>
      </c>
      <c r="N808" s="832">
        <v>1</v>
      </c>
      <c r="O808" s="836">
        <v>1</v>
      </c>
      <c r="P808" s="835">
        <v>350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4</v>
      </c>
      <c r="B809" s="832" t="s">
        <v>2687</v>
      </c>
      <c r="C809" s="832" t="s">
        <v>2694</v>
      </c>
      <c r="D809" s="833" t="s">
        <v>5504</v>
      </c>
      <c r="E809" s="834" t="s">
        <v>2711</v>
      </c>
      <c r="F809" s="832" t="s">
        <v>2690</v>
      </c>
      <c r="G809" s="832" t="s">
        <v>2967</v>
      </c>
      <c r="H809" s="832" t="s">
        <v>581</v>
      </c>
      <c r="I809" s="832" t="s">
        <v>3844</v>
      </c>
      <c r="J809" s="832" t="s">
        <v>3845</v>
      </c>
      <c r="K809" s="832" t="s">
        <v>3846</v>
      </c>
      <c r="L809" s="835">
        <v>2816</v>
      </c>
      <c r="M809" s="835">
        <v>8448</v>
      </c>
      <c r="N809" s="832">
        <v>3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4</v>
      </c>
      <c r="B810" s="832" t="s">
        <v>2687</v>
      </c>
      <c r="C810" s="832" t="s">
        <v>2694</v>
      </c>
      <c r="D810" s="833" t="s">
        <v>5504</v>
      </c>
      <c r="E810" s="834" t="s">
        <v>2711</v>
      </c>
      <c r="F810" s="832" t="s">
        <v>2690</v>
      </c>
      <c r="G810" s="832" t="s">
        <v>2967</v>
      </c>
      <c r="H810" s="832" t="s">
        <v>581</v>
      </c>
      <c r="I810" s="832" t="s">
        <v>3847</v>
      </c>
      <c r="J810" s="832" t="s">
        <v>3848</v>
      </c>
      <c r="K810" s="832" t="s">
        <v>3849</v>
      </c>
      <c r="L810" s="835">
        <v>2816</v>
      </c>
      <c r="M810" s="835">
        <v>16896</v>
      </c>
      <c r="N810" s="832">
        <v>6</v>
      </c>
      <c r="O810" s="836">
        <v>1</v>
      </c>
      <c r="P810" s="835">
        <v>16896</v>
      </c>
      <c r="Q810" s="837">
        <v>1</v>
      </c>
      <c r="R810" s="832">
        <v>6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4</v>
      </c>
      <c r="B811" s="832" t="s">
        <v>2687</v>
      </c>
      <c r="C811" s="832" t="s">
        <v>2694</v>
      </c>
      <c r="D811" s="833" t="s">
        <v>5504</v>
      </c>
      <c r="E811" s="834" t="s">
        <v>2711</v>
      </c>
      <c r="F811" s="832" t="s">
        <v>2690</v>
      </c>
      <c r="G811" s="832" t="s">
        <v>2967</v>
      </c>
      <c r="H811" s="832" t="s">
        <v>581</v>
      </c>
      <c r="I811" s="832" t="s">
        <v>3850</v>
      </c>
      <c r="J811" s="832" t="s">
        <v>3845</v>
      </c>
      <c r="K811" s="832" t="s">
        <v>3851</v>
      </c>
      <c r="L811" s="835">
        <v>2816</v>
      </c>
      <c r="M811" s="835">
        <v>8448</v>
      </c>
      <c r="N811" s="832">
        <v>3</v>
      </c>
      <c r="O811" s="836">
        <v>1</v>
      </c>
      <c r="P811" s="835">
        <v>8448</v>
      </c>
      <c r="Q811" s="837">
        <v>1</v>
      </c>
      <c r="R811" s="832">
        <v>3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4</v>
      </c>
      <c r="B812" s="832" t="s">
        <v>2687</v>
      </c>
      <c r="C812" s="832" t="s">
        <v>2694</v>
      </c>
      <c r="D812" s="833" t="s">
        <v>5504</v>
      </c>
      <c r="E812" s="834" t="s">
        <v>2711</v>
      </c>
      <c r="F812" s="832" t="s">
        <v>2690</v>
      </c>
      <c r="G812" s="832" t="s">
        <v>2967</v>
      </c>
      <c r="H812" s="832" t="s">
        <v>581</v>
      </c>
      <c r="I812" s="832" t="s">
        <v>3852</v>
      </c>
      <c r="J812" s="832" t="s">
        <v>3490</v>
      </c>
      <c r="K812" s="832" t="s">
        <v>3853</v>
      </c>
      <c r="L812" s="835">
        <v>1500.3</v>
      </c>
      <c r="M812" s="835">
        <v>6001.2</v>
      </c>
      <c r="N812" s="832">
        <v>4</v>
      </c>
      <c r="O812" s="836">
        <v>2</v>
      </c>
      <c r="P812" s="835">
        <v>6001.2</v>
      </c>
      <c r="Q812" s="837">
        <v>1</v>
      </c>
      <c r="R812" s="832">
        <v>4</v>
      </c>
      <c r="S812" s="837">
        <v>1</v>
      </c>
      <c r="T812" s="836">
        <v>2</v>
      </c>
      <c r="U812" s="838">
        <v>1</v>
      </c>
    </row>
    <row r="813" spans="1:21" ht="14.4" customHeight="1" x14ac:dyDescent="0.3">
      <c r="A813" s="831">
        <v>4</v>
      </c>
      <c r="B813" s="832" t="s">
        <v>2687</v>
      </c>
      <c r="C813" s="832" t="s">
        <v>2694</v>
      </c>
      <c r="D813" s="833" t="s">
        <v>5504</v>
      </c>
      <c r="E813" s="834" t="s">
        <v>2711</v>
      </c>
      <c r="F813" s="832" t="s">
        <v>2690</v>
      </c>
      <c r="G813" s="832" t="s">
        <v>2967</v>
      </c>
      <c r="H813" s="832" t="s">
        <v>581</v>
      </c>
      <c r="I813" s="832" t="s">
        <v>3854</v>
      </c>
      <c r="J813" s="832" t="s">
        <v>3855</v>
      </c>
      <c r="K813" s="832" t="s">
        <v>3856</v>
      </c>
      <c r="L813" s="835">
        <v>1062.48</v>
      </c>
      <c r="M813" s="835">
        <v>2124.96</v>
      </c>
      <c r="N813" s="832">
        <v>2</v>
      </c>
      <c r="O813" s="836">
        <v>1</v>
      </c>
      <c r="P813" s="835">
        <v>2124.96</v>
      </c>
      <c r="Q813" s="837">
        <v>1</v>
      </c>
      <c r="R813" s="832">
        <v>2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4</v>
      </c>
      <c r="B814" s="832" t="s">
        <v>2687</v>
      </c>
      <c r="C814" s="832" t="s">
        <v>2694</v>
      </c>
      <c r="D814" s="833" t="s">
        <v>5504</v>
      </c>
      <c r="E814" s="834" t="s">
        <v>2711</v>
      </c>
      <c r="F814" s="832" t="s">
        <v>2690</v>
      </c>
      <c r="G814" s="832" t="s">
        <v>2967</v>
      </c>
      <c r="H814" s="832" t="s">
        <v>581</v>
      </c>
      <c r="I814" s="832" t="s">
        <v>3857</v>
      </c>
      <c r="J814" s="832" t="s">
        <v>3663</v>
      </c>
      <c r="K814" s="832" t="s">
        <v>3858</v>
      </c>
      <c r="L814" s="835">
        <v>1500.3</v>
      </c>
      <c r="M814" s="835">
        <v>6001.2</v>
      </c>
      <c r="N814" s="832">
        <v>4</v>
      </c>
      <c r="O814" s="836">
        <v>2</v>
      </c>
      <c r="P814" s="835">
        <v>6001.2</v>
      </c>
      <c r="Q814" s="837">
        <v>1</v>
      </c>
      <c r="R814" s="832">
        <v>4</v>
      </c>
      <c r="S814" s="837">
        <v>1</v>
      </c>
      <c r="T814" s="836">
        <v>2</v>
      </c>
      <c r="U814" s="838">
        <v>1</v>
      </c>
    </row>
    <row r="815" spans="1:21" ht="14.4" customHeight="1" x14ac:dyDescent="0.3">
      <c r="A815" s="831">
        <v>4</v>
      </c>
      <c r="B815" s="832" t="s">
        <v>2687</v>
      </c>
      <c r="C815" s="832" t="s">
        <v>2694</v>
      </c>
      <c r="D815" s="833" t="s">
        <v>5504</v>
      </c>
      <c r="E815" s="834" t="s">
        <v>2711</v>
      </c>
      <c r="F815" s="832" t="s">
        <v>2690</v>
      </c>
      <c r="G815" s="832" t="s">
        <v>2967</v>
      </c>
      <c r="H815" s="832" t="s">
        <v>581</v>
      </c>
      <c r="I815" s="832" t="s">
        <v>3859</v>
      </c>
      <c r="J815" s="832" t="s">
        <v>3860</v>
      </c>
      <c r="K815" s="832" t="s">
        <v>3861</v>
      </c>
      <c r="L815" s="835">
        <v>636.33000000000004</v>
      </c>
      <c r="M815" s="835">
        <v>5726.9700000000012</v>
      </c>
      <c r="N815" s="832">
        <v>9</v>
      </c>
      <c r="O815" s="836">
        <v>2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4</v>
      </c>
      <c r="B816" s="832" t="s">
        <v>2687</v>
      </c>
      <c r="C816" s="832" t="s">
        <v>2694</v>
      </c>
      <c r="D816" s="833" t="s">
        <v>5504</v>
      </c>
      <c r="E816" s="834" t="s">
        <v>2711</v>
      </c>
      <c r="F816" s="832" t="s">
        <v>2690</v>
      </c>
      <c r="G816" s="832" t="s">
        <v>2967</v>
      </c>
      <c r="H816" s="832" t="s">
        <v>581</v>
      </c>
      <c r="I816" s="832" t="s">
        <v>3862</v>
      </c>
      <c r="J816" s="832" t="s">
        <v>3863</v>
      </c>
      <c r="K816" s="832" t="s">
        <v>3864</v>
      </c>
      <c r="L816" s="835">
        <v>2284</v>
      </c>
      <c r="M816" s="835">
        <v>6852</v>
      </c>
      <c r="N816" s="832">
        <v>3</v>
      </c>
      <c r="O816" s="836">
        <v>2</v>
      </c>
      <c r="P816" s="835">
        <v>6852</v>
      </c>
      <c r="Q816" s="837">
        <v>1</v>
      </c>
      <c r="R816" s="832">
        <v>3</v>
      </c>
      <c r="S816" s="837">
        <v>1</v>
      </c>
      <c r="T816" s="836">
        <v>2</v>
      </c>
      <c r="U816" s="838">
        <v>1</v>
      </c>
    </row>
    <row r="817" spans="1:21" ht="14.4" customHeight="1" x14ac:dyDescent="0.3">
      <c r="A817" s="831">
        <v>4</v>
      </c>
      <c r="B817" s="832" t="s">
        <v>2687</v>
      </c>
      <c r="C817" s="832" t="s">
        <v>2694</v>
      </c>
      <c r="D817" s="833" t="s">
        <v>5504</v>
      </c>
      <c r="E817" s="834" t="s">
        <v>2711</v>
      </c>
      <c r="F817" s="832" t="s">
        <v>2690</v>
      </c>
      <c r="G817" s="832" t="s">
        <v>2967</v>
      </c>
      <c r="H817" s="832" t="s">
        <v>581</v>
      </c>
      <c r="I817" s="832" t="s">
        <v>3865</v>
      </c>
      <c r="J817" s="832" t="s">
        <v>3866</v>
      </c>
      <c r="K817" s="832" t="s">
        <v>3867</v>
      </c>
      <c r="L817" s="835">
        <v>221.37</v>
      </c>
      <c r="M817" s="835">
        <v>221.37</v>
      </c>
      <c r="N817" s="832">
        <v>1</v>
      </c>
      <c r="O817" s="836">
        <v>1</v>
      </c>
      <c r="P817" s="835">
        <v>221.37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4</v>
      </c>
      <c r="B818" s="832" t="s">
        <v>2687</v>
      </c>
      <c r="C818" s="832" t="s">
        <v>2694</v>
      </c>
      <c r="D818" s="833" t="s">
        <v>5504</v>
      </c>
      <c r="E818" s="834" t="s">
        <v>2711</v>
      </c>
      <c r="F818" s="832" t="s">
        <v>2690</v>
      </c>
      <c r="G818" s="832" t="s">
        <v>2967</v>
      </c>
      <c r="H818" s="832" t="s">
        <v>581</v>
      </c>
      <c r="I818" s="832" t="s">
        <v>3868</v>
      </c>
      <c r="J818" s="832" t="s">
        <v>3666</v>
      </c>
      <c r="K818" s="832" t="s">
        <v>3869</v>
      </c>
      <c r="L818" s="835">
        <v>1500</v>
      </c>
      <c r="M818" s="835">
        <v>6000</v>
      </c>
      <c r="N818" s="832">
        <v>4</v>
      </c>
      <c r="O818" s="836">
        <v>2</v>
      </c>
      <c r="P818" s="835">
        <v>6000</v>
      </c>
      <c r="Q818" s="837">
        <v>1</v>
      </c>
      <c r="R818" s="832">
        <v>4</v>
      </c>
      <c r="S818" s="837">
        <v>1</v>
      </c>
      <c r="T818" s="836">
        <v>2</v>
      </c>
      <c r="U818" s="838">
        <v>1</v>
      </c>
    </row>
    <row r="819" spans="1:21" ht="14.4" customHeight="1" x14ac:dyDescent="0.3">
      <c r="A819" s="831">
        <v>4</v>
      </c>
      <c r="B819" s="832" t="s">
        <v>2687</v>
      </c>
      <c r="C819" s="832" t="s">
        <v>2694</v>
      </c>
      <c r="D819" s="833" t="s">
        <v>5504</v>
      </c>
      <c r="E819" s="834" t="s">
        <v>2711</v>
      </c>
      <c r="F819" s="832" t="s">
        <v>2690</v>
      </c>
      <c r="G819" s="832" t="s">
        <v>2967</v>
      </c>
      <c r="H819" s="832" t="s">
        <v>581</v>
      </c>
      <c r="I819" s="832" t="s">
        <v>3870</v>
      </c>
      <c r="J819" s="832" t="s">
        <v>3871</v>
      </c>
      <c r="K819" s="832" t="s">
        <v>3872</v>
      </c>
      <c r="L819" s="835">
        <v>299.89999999999998</v>
      </c>
      <c r="M819" s="835">
        <v>299.89999999999998</v>
      </c>
      <c r="N819" s="832">
        <v>1</v>
      </c>
      <c r="O819" s="836">
        <v>1</v>
      </c>
      <c r="P819" s="835">
        <v>299.89999999999998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4</v>
      </c>
      <c r="B820" s="832" t="s">
        <v>2687</v>
      </c>
      <c r="C820" s="832" t="s">
        <v>2694</v>
      </c>
      <c r="D820" s="833" t="s">
        <v>5504</v>
      </c>
      <c r="E820" s="834" t="s">
        <v>2711</v>
      </c>
      <c r="F820" s="832" t="s">
        <v>2690</v>
      </c>
      <c r="G820" s="832" t="s">
        <v>2967</v>
      </c>
      <c r="H820" s="832" t="s">
        <v>581</v>
      </c>
      <c r="I820" s="832" t="s">
        <v>3873</v>
      </c>
      <c r="J820" s="832" t="s">
        <v>3871</v>
      </c>
      <c r="K820" s="832" t="s">
        <v>3874</v>
      </c>
      <c r="L820" s="835">
        <v>599.79999999999995</v>
      </c>
      <c r="M820" s="835">
        <v>599.79999999999995</v>
      </c>
      <c r="N820" s="832">
        <v>1</v>
      </c>
      <c r="O820" s="836">
        <v>1</v>
      </c>
      <c r="P820" s="835">
        <v>599.79999999999995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4</v>
      </c>
      <c r="B821" s="832" t="s">
        <v>2687</v>
      </c>
      <c r="C821" s="832" t="s">
        <v>2694</v>
      </c>
      <c r="D821" s="833" t="s">
        <v>5504</v>
      </c>
      <c r="E821" s="834" t="s">
        <v>2711</v>
      </c>
      <c r="F821" s="832" t="s">
        <v>2690</v>
      </c>
      <c r="G821" s="832" t="s">
        <v>2967</v>
      </c>
      <c r="H821" s="832" t="s">
        <v>581</v>
      </c>
      <c r="I821" s="832" t="s">
        <v>3875</v>
      </c>
      <c r="J821" s="832" t="s">
        <v>3876</v>
      </c>
      <c r="K821" s="832" t="s">
        <v>3877</v>
      </c>
      <c r="L821" s="835">
        <v>599.44000000000005</v>
      </c>
      <c r="M821" s="835">
        <v>599.44000000000005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4</v>
      </c>
      <c r="B822" s="832" t="s">
        <v>2687</v>
      </c>
      <c r="C822" s="832" t="s">
        <v>2694</v>
      </c>
      <c r="D822" s="833" t="s">
        <v>5504</v>
      </c>
      <c r="E822" s="834" t="s">
        <v>2711</v>
      </c>
      <c r="F822" s="832" t="s">
        <v>2690</v>
      </c>
      <c r="G822" s="832" t="s">
        <v>2967</v>
      </c>
      <c r="H822" s="832" t="s">
        <v>581</v>
      </c>
      <c r="I822" s="832" t="s">
        <v>3878</v>
      </c>
      <c r="J822" s="832" t="s">
        <v>3879</v>
      </c>
      <c r="K822" s="832" t="s">
        <v>3880</v>
      </c>
      <c r="L822" s="835">
        <v>957</v>
      </c>
      <c r="M822" s="835">
        <v>957</v>
      </c>
      <c r="N822" s="832">
        <v>1</v>
      </c>
      <c r="O822" s="836">
        <v>1</v>
      </c>
      <c r="P822" s="835">
        <v>957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4</v>
      </c>
      <c r="B823" s="832" t="s">
        <v>2687</v>
      </c>
      <c r="C823" s="832" t="s">
        <v>2694</v>
      </c>
      <c r="D823" s="833" t="s">
        <v>5504</v>
      </c>
      <c r="E823" s="834" t="s">
        <v>2711</v>
      </c>
      <c r="F823" s="832" t="s">
        <v>2690</v>
      </c>
      <c r="G823" s="832" t="s">
        <v>2967</v>
      </c>
      <c r="H823" s="832" t="s">
        <v>581</v>
      </c>
      <c r="I823" s="832" t="s">
        <v>3881</v>
      </c>
      <c r="J823" s="832" t="s">
        <v>3882</v>
      </c>
      <c r="K823" s="832" t="s">
        <v>3883</v>
      </c>
      <c r="L823" s="835">
        <v>1419</v>
      </c>
      <c r="M823" s="835">
        <v>4257</v>
      </c>
      <c r="N823" s="832">
        <v>3</v>
      </c>
      <c r="O823" s="836">
        <v>2</v>
      </c>
      <c r="P823" s="835">
        <v>4257</v>
      </c>
      <c r="Q823" s="837">
        <v>1</v>
      </c>
      <c r="R823" s="832">
        <v>3</v>
      </c>
      <c r="S823" s="837">
        <v>1</v>
      </c>
      <c r="T823" s="836">
        <v>2</v>
      </c>
      <c r="U823" s="838">
        <v>1</v>
      </c>
    </row>
    <row r="824" spans="1:21" ht="14.4" customHeight="1" x14ac:dyDescent="0.3">
      <c r="A824" s="831">
        <v>4</v>
      </c>
      <c r="B824" s="832" t="s">
        <v>2687</v>
      </c>
      <c r="C824" s="832" t="s">
        <v>2694</v>
      </c>
      <c r="D824" s="833" t="s">
        <v>5504</v>
      </c>
      <c r="E824" s="834" t="s">
        <v>2711</v>
      </c>
      <c r="F824" s="832" t="s">
        <v>2690</v>
      </c>
      <c r="G824" s="832" t="s">
        <v>2967</v>
      </c>
      <c r="H824" s="832" t="s">
        <v>581</v>
      </c>
      <c r="I824" s="832" t="s">
        <v>3884</v>
      </c>
      <c r="J824" s="832" t="s">
        <v>3506</v>
      </c>
      <c r="K824" s="832" t="s">
        <v>3885</v>
      </c>
      <c r="L824" s="835">
        <v>1987.45</v>
      </c>
      <c r="M824" s="835">
        <v>3974.9</v>
      </c>
      <c r="N824" s="832">
        <v>2</v>
      </c>
      <c r="O824" s="836">
        <v>1</v>
      </c>
      <c r="P824" s="835">
        <v>3974.9</v>
      </c>
      <c r="Q824" s="837">
        <v>1</v>
      </c>
      <c r="R824" s="832">
        <v>2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4</v>
      </c>
      <c r="B825" s="832" t="s">
        <v>2687</v>
      </c>
      <c r="C825" s="832" t="s">
        <v>2694</v>
      </c>
      <c r="D825" s="833" t="s">
        <v>5504</v>
      </c>
      <c r="E825" s="834" t="s">
        <v>2711</v>
      </c>
      <c r="F825" s="832" t="s">
        <v>2690</v>
      </c>
      <c r="G825" s="832" t="s">
        <v>2967</v>
      </c>
      <c r="H825" s="832" t="s">
        <v>581</v>
      </c>
      <c r="I825" s="832" t="s">
        <v>3886</v>
      </c>
      <c r="J825" s="832" t="s">
        <v>3887</v>
      </c>
      <c r="K825" s="832" t="s">
        <v>3888</v>
      </c>
      <c r="L825" s="835">
        <v>1472.67</v>
      </c>
      <c r="M825" s="835">
        <v>2945.34</v>
      </c>
      <c r="N825" s="832">
        <v>2</v>
      </c>
      <c r="O825" s="836">
        <v>1</v>
      </c>
      <c r="P825" s="835">
        <v>2945.34</v>
      </c>
      <c r="Q825" s="837">
        <v>1</v>
      </c>
      <c r="R825" s="832">
        <v>2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4</v>
      </c>
      <c r="B826" s="832" t="s">
        <v>2687</v>
      </c>
      <c r="C826" s="832" t="s">
        <v>2694</v>
      </c>
      <c r="D826" s="833" t="s">
        <v>5504</v>
      </c>
      <c r="E826" s="834" t="s">
        <v>2711</v>
      </c>
      <c r="F826" s="832" t="s">
        <v>2690</v>
      </c>
      <c r="G826" s="832" t="s">
        <v>2967</v>
      </c>
      <c r="H826" s="832" t="s">
        <v>581</v>
      </c>
      <c r="I826" s="832" t="s">
        <v>3889</v>
      </c>
      <c r="J826" s="832" t="s">
        <v>3890</v>
      </c>
      <c r="K826" s="832" t="s">
        <v>3891</v>
      </c>
      <c r="L826" s="835">
        <v>5343.9</v>
      </c>
      <c r="M826" s="835">
        <v>5343.9</v>
      </c>
      <c r="N826" s="832">
        <v>1</v>
      </c>
      <c r="O826" s="836">
        <v>1</v>
      </c>
      <c r="P826" s="835">
        <v>5343.9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4</v>
      </c>
      <c r="B827" s="832" t="s">
        <v>2687</v>
      </c>
      <c r="C827" s="832" t="s">
        <v>2694</v>
      </c>
      <c r="D827" s="833" t="s">
        <v>5504</v>
      </c>
      <c r="E827" s="834" t="s">
        <v>2711</v>
      </c>
      <c r="F827" s="832" t="s">
        <v>2690</v>
      </c>
      <c r="G827" s="832" t="s">
        <v>2967</v>
      </c>
      <c r="H827" s="832" t="s">
        <v>581</v>
      </c>
      <c r="I827" s="832" t="s">
        <v>3892</v>
      </c>
      <c r="J827" s="832" t="s">
        <v>3893</v>
      </c>
      <c r="K827" s="832" t="s">
        <v>3894</v>
      </c>
      <c r="L827" s="835">
        <v>2809.49</v>
      </c>
      <c r="M827" s="835">
        <v>8428.4699999999993</v>
      </c>
      <c r="N827" s="832">
        <v>3</v>
      </c>
      <c r="O827" s="836">
        <v>1</v>
      </c>
      <c r="P827" s="835">
        <v>8428.4699999999993</v>
      </c>
      <c r="Q827" s="837">
        <v>1</v>
      </c>
      <c r="R827" s="832">
        <v>3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4</v>
      </c>
      <c r="B828" s="832" t="s">
        <v>2687</v>
      </c>
      <c r="C828" s="832" t="s">
        <v>2694</v>
      </c>
      <c r="D828" s="833" t="s">
        <v>5504</v>
      </c>
      <c r="E828" s="834" t="s">
        <v>2711</v>
      </c>
      <c r="F828" s="832" t="s">
        <v>2690</v>
      </c>
      <c r="G828" s="832" t="s">
        <v>2967</v>
      </c>
      <c r="H828" s="832" t="s">
        <v>581</v>
      </c>
      <c r="I828" s="832" t="s">
        <v>3895</v>
      </c>
      <c r="J828" s="832" t="s">
        <v>3896</v>
      </c>
      <c r="K828" s="832" t="s">
        <v>3897</v>
      </c>
      <c r="L828" s="835">
        <v>208.05</v>
      </c>
      <c r="M828" s="835">
        <v>1456.35</v>
      </c>
      <c r="N828" s="832">
        <v>7</v>
      </c>
      <c r="O828" s="836">
        <v>6</v>
      </c>
      <c r="P828" s="835">
        <v>1456.35</v>
      </c>
      <c r="Q828" s="837">
        <v>1</v>
      </c>
      <c r="R828" s="832">
        <v>7</v>
      </c>
      <c r="S828" s="837">
        <v>1</v>
      </c>
      <c r="T828" s="836">
        <v>6</v>
      </c>
      <c r="U828" s="838">
        <v>1</v>
      </c>
    </row>
    <row r="829" spans="1:21" ht="14.4" customHeight="1" x14ac:dyDescent="0.3">
      <c r="A829" s="831">
        <v>4</v>
      </c>
      <c r="B829" s="832" t="s">
        <v>2687</v>
      </c>
      <c r="C829" s="832" t="s">
        <v>2694</v>
      </c>
      <c r="D829" s="833" t="s">
        <v>5504</v>
      </c>
      <c r="E829" s="834" t="s">
        <v>2711</v>
      </c>
      <c r="F829" s="832" t="s">
        <v>2690</v>
      </c>
      <c r="G829" s="832" t="s">
        <v>2967</v>
      </c>
      <c r="H829" s="832" t="s">
        <v>581</v>
      </c>
      <c r="I829" s="832" t="s">
        <v>3898</v>
      </c>
      <c r="J829" s="832" t="s">
        <v>3748</v>
      </c>
      <c r="K829" s="832" t="s">
        <v>3899</v>
      </c>
      <c r="L829" s="835">
        <v>1257.81</v>
      </c>
      <c r="M829" s="835">
        <v>5031.24</v>
      </c>
      <c r="N829" s="832">
        <v>4</v>
      </c>
      <c r="O829" s="836">
        <v>1</v>
      </c>
      <c r="P829" s="835">
        <v>5031.24</v>
      </c>
      <c r="Q829" s="837">
        <v>1</v>
      </c>
      <c r="R829" s="832">
        <v>4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4</v>
      </c>
      <c r="B830" s="832" t="s">
        <v>2687</v>
      </c>
      <c r="C830" s="832" t="s">
        <v>2694</v>
      </c>
      <c r="D830" s="833" t="s">
        <v>5504</v>
      </c>
      <c r="E830" s="834" t="s">
        <v>2711</v>
      </c>
      <c r="F830" s="832" t="s">
        <v>2690</v>
      </c>
      <c r="G830" s="832" t="s">
        <v>2967</v>
      </c>
      <c r="H830" s="832" t="s">
        <v>581</v>
      </c>
      <c r="I830" s="832" t="s">
        <v>3900</v>
      </c>
      <c r="J830" s="832" t="s">
        <v>3901</v>
      </c>
      <c r="K830" s="832" t="s">
        <v>3902</v>
      </c>
      <c r="L830" s="835">
        <v>855.83</v>
      </c>
      <c r="M830" s="835">
        <v>5134.9800000000005</v>
      </c>
      <c r="N830" s="832">
        <v>6</v>
      </c>
      <c r="O830" s="836">
        <v>1</v>
      </c>
      <c r="P830" s="835">
        <v>5134.9800000000005</v>
      </c>
      <c r="Q830" s="837">
        <v>1</v>
      </c>
      <c r="R830" s="832">
        <v>6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4</v>
      </c>
      <c r="B831" s="832" t="s">
        <v>2687</v>
      </c>
      <c r="C831" s="832" t="s">
        <v>2694</v>
      </c>
      <c r="D831" s="833" t="s">
        <v>5504</v>
      </c>
      <c r="E831" s="834" t="s">
        <v>2711</v>
      </c>
      <c r="F831" s="832" t="s">
        <v>2690</v>
      </c>
      <c r="G831" s="832" t="s">
        <v>2967</v>
      </c>
      <c r="H831" s="832" t="s">
        <v>581</v>
      </c>
      <c r="I831" s="832" t="s">
        <v>3903</v>
      </c>
      <c r="J831" s="832" t="s">
        <v>3904</v>
      </c>
      <c r="K831" s="832" t="s">
        <v>3905</v>
      </c>
      <c r="L831" s="835">
        <v>1498.38</v>
      </c>
      <c r="M831" s="835">
        <v>8990.2800000000007</v>
      </c>
      <c r="N831" s="832">
        <v>6</v>
      </c>
      <c r="O831" s="836">
        <v>1</v>
      </c>
      <c r="P831" s="835">
        <v>8990.2800000000007</v>
      </c>
      <c r="Q831" s="837">
        <v>1</v>
      </c>
      <c r="R831" s="832">
        <v>6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4</v>
      </c>
      <c r="B832" s="832" t="s">
        <v>2687</v>
      </c>
      <c r="C832" s="832" t="s">
        <v>2694</v>
      </c>
      <c r="D832" s="833" t="s">
        <v>5504</v>
      </c>
      <c r="E832" s="834" t="s">
        <v>2711</v>
      </c>
      <c r="F832" s="832" t="s">
        <v>2690</v>
      </c>
      <c r="G832" s="832" t="s">
        <v>2967</v>
      </c>
      <c r="H832" s="832" t="s">
        <v>581</v>
      </c>
      <c r="I832" s="832" t="s">
        <v>3906</v>
      </c>
      <c r="J832" s="832" t="s">
        <v>3907</v>
      </c>
      <c r="K832" s="832" t="s">
        <v>3908</v>
      </c>
      <c r="L832" s="835">
        <v>1249.73</v>
      </c>
      <c r="M832" s="835">
        <v>2499.46</v>
      </c>
      <c r="N832" s="832">
        <v>2</v>
      </c>
      <c r="O832" s="836">
        <v>1</v>
      </c>
      <c r="P832" s="835">
        <v>2499.46</v>
      </c>
      <c r="Q832" s="837">
        <v>1</v>
      </c>
      <c r="R832" s="832">
        <v>2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4</v>
      </c>
      <c r="B833" s="832" t="s">
        <v>2687</v>
      </c>
      <c r="C833" s="832" t="s">
        <v>2694</v>
      </c>
      <c r="D833" s="833" t="s">
        <v>5504</v>
      </c>
      <c r="E833" s="834" t="s">
        <v>2711</v>
      </c>
      <c r="F833" s="832" t="s">
        <v>2690</v>
      </c>
      <c r="G833" s="832" t="s">
        <v>2967</v>
      </c>
      <c r="H833" s="832" t="s">
        <v>581</v>
      </c>
      <c r="I833" s="832" t="s">
        <v>3909</v>
      </c>
      <c r="J833" s="832" t="s">
        <v>3910</v>
      </c>
      <c r="K833" s="832" t="s">
        <v>3911</v>
      </c>
      <c r="L833" s="835">
        <v>1499.96</v>
      </c>
      <c r="M833" s="835">
        <v>11999.68</v>
      </c>
      <c r="N833" s="832">
        <v>8</v>
      </c>
      <c r="O833" s="836">
        <v>2</v>
      </c>
      <c r="P833" s="835">
        <v>11999.68</v>
      </c>
      <c r="Q833" s="837">
        <v>1</v>
      </c>
      <c r="R833" s="832">
        <v>8</v>
      </c>
      <c r="S833" s="837">
        <v>1</v>
      </c>
      <c r="T833" s="836">
        <v>2</v>
      </c>
      <c r="U833" s="838">
        <v>1</v>
      </c>
    </row>
    <row r="834" spans="1:21" ht="14.4" customHeight="1" x14ac:dyDescent="0.3">
      <c r="A834" s="831">
        <v>4</v>
      </c>
      <c r="B834" s="832" t="s">
        <v>2687</v>
      </c>
      <c r="C834" s="832" t="s">
        <v>2694</v>
      </c>
      <c r="D834" s="833" t="s">
        <v>5504</v>
      </c>
      <c r="E834" s="834" t="s">
        <v>2711</v>
      </c>
      <c r="F834" s="832" t="s">
        <v>2690</v>
      </c>
      <c r="G834" s="832" t="s">
        <v>2967</v>
      </c>
      <c r="H834" s="832" t="s">
        <v>581</v>
      </c>
      <c r="I834" s="832" t="s">
        <v>3912</v>
      </c>
      <c r="J834" s="832" t="s">
        <v>3913</v>
      </c>
      <c r="K834" s="832" t="s">
        <v>3914</v>
      </c>
      <c r="L834" s="835">
        <v>1629.94</v>
      </c>
      <c r="M834" s="835">
        <v>16299.400000000001</v>
      </c>
      <c r="N834" s="832">
        <v>10</v>
      </c>
      <c r="O834" s="836">
        <v>2</v>
      </c>
      <c r="P834" s="835">
        <v>16299.400000000001</v>
      </c>
      <c r="Q834" s="837">
        <v>1</v>
      </c>
      <c r="R834" s="832">
        <v>10</v>
      </c>
      <c r="S834" s="837">
        <v>1</v>
      </c>
      <c r="T834" s="836">
        <v>2</v>
      </c>
      <c r="U834" s="838">
        <v>1</v>
      </c>
    </row>
    <row r="835" spans="1:21" ht="14.4" customHeight="1" x14ac:dyDescent="0.3">
      <c r="A835" s="831">
        <v>4</v>
      </c>
      <c r="B835" s="832" t="s">
        <v>2687</v>
      </c>
      <c r="C835" s="832" t="s">
        <v>2694</v>
      </c>
      <c r="D835" s="833" t="s">
        <v>5504</v>
      </c>
      <c r="E835" s="834" t="s">
        <v>2711</v>
      </c>
      <c r="F835" s="832" t="s">
        <v>2690</v>
      </c>
      <c r="G835" s="832" t="s">
        <v>2967</v>
      </c>
      <c r="H835" s="832" t="s">
        <v>581</v>
      </c>
      <c r="I835" s="832" t="s">
        <v>3915</v>
      </c>
      <c r="J835" s="832" t="s">
        <v>3916</v>
      </c>
      <c r="K835" s="832" t="s">
        <v>3917</v>
      </c>
      <c r="L835" s="835">
        <v>1992.32</v>
      </c>
      <c r="M835" s="835">
        <v>19923.2</v>
      </c>
      <c r="N835" s="832">
        <v>10</v>
      </c>
      <c r="O835" s="836">
        <v>2</v>
      </c>
      <c r="P835" s="835">
        <v>9961.6</v>
      </c>
      <c r="Q835" s="837">
        <v>0.5</v>
      </c>
      <c r="R835" s="832">
        <v>5</v>
      </c>
      <c r="S835" s="837">
        <v>0.5</v>
      </c>
      <c r="T835" s="836">
        <v>1</v>
      </c>
      <c r="U835" s="838">
        <v>0.5</v>
      </c>
    </row>
    <row r="836" spans="1:21" ht="14.4" customHeight="1" x14ac:dyDescent="0.3">
      <c r="A836" s="831">
        <v>4</v>
      </c>
      <c r="B836" s="832" t="s">
        <v>2687</v>
      </c>
      <c r="C836" s="832" t="s">
        <v>2694</v>
      </c>
      <c r="D836" s="833" t="s">
        <v>5504</v>
      </c>
      <c r="E836" s="834" t="s">
        <v>2711</v>
      </c>
      <c r="F836" s="832" t="s">
        <v>2690</v>
      </c>
      <c r="G836" s="832" t="s">
        <v>2967</v>
      </c>
      <c r="H836" s="832" t="s">
        <v>581</v>
      </c>
      <c r="I836" s="832" t="s">
        <v>3918</v>
      </c>
      <c r="J836" s="832" t="s">
        <v>3919</v>
      </c>
      <c r="K836" s="832" t="s">
        <v>3920</v>
      </c>
      <c r="L836" s="835">
        <v>1367</v>
      </c>
      <c r="M836" s="835">
        <v>4101</v>
      </c>
      <c r="N836" s="832">
        <v>3</v>
      </c>
      <c r="O836" s="836">
        <v>1</v>
      </c>
      <c r="P836" s="835">
        <v>4101</v>
      </c>
      <c r="Q836" s="837">
        <v>1</v>
      </c>
      <c r="R836" s="832">
        <v>3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4</v>
      </c>
      <c r="B837" s="832" t="s">
        <v>2687</v>
      </c>
      <c r="C837" s="832" t="s">
        <v>2694</v>
      </c>
      <c r="D837" s="833" t="s">
        <v>5504</v>
      </c>
      <c r="E837" s="834" t="s">
        <v>2711</v>
      </c>
      <c r="F837" s="832" t="s">
        <v>2690</v>
      </c>
      <c r="G837" s="832" t="s">
        <v>2967</v>
      </c>
      <c r="H837" s="832" t="s">
        <v>581</v>
      </c>
      <c r="I837" s="832" t="s">
        <v>3921</v>
      </c>
      <c r="J837" s="832" t="s">
        <v>3827</v>
      </c>
      <c r="K837" s="832" t="s">
        <v>3922</v>
      </c>
      <c r="L837" s="835">
        <v>1500.3</v>
      </c>
      <c r="M837" s="835">
        <v>3000.6</v>
      </c>
      <c r="N837" s="832">
        <v>2</v>
      </c>
      <c r="O837" s="836">
        <v>1</v>
      </c>
      <c r="P837" s="835">
        <v>3000.6</v>
      </c>
      <c r="Q837" s="837">
        <v>1</v>
      </c>
      <c r="R837" s="832">
        <v>2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4</v>
      </c>
      <c r="B838" s="832" t="s">
        <v>2687</v>
      </c>
      <c r="C838" s="832" t="s">
        <v>2694</v>
      </c>
      <c r="D838" s="833" t="s">
        <v>5504</v>
      </c>
      <c r="E838" s="834" t="s">
        <v>2711</v>
      </c>
      <c r="F838" s="832" t="s">
        <v>2690</v>
      </c>
      <c r="G838" s="832" t="s">
        <v>2812</v>
      </c>
      <c r="H838" s="832" t="s">
        <v>581</v>
      </c>
      <c r="I838" s="832" t="s">
        <v>3923</v>
      </c>
      <c r="J838" s="832" t="s">
        <v>3924</v>
      </c>
      <c r="K838" s="832" t="s">
        <v>3925</v>
      </c>
      <c r="L838" s="835">
        <v>35.130000000000003</v>
      </c>
      <c r="M838" s="835">
        <v>70.260000000000005</v>
      </c>
      <c r="N838" s="832">
        <v>2</v>
      </c>
      <c r="O838" s="836">
        <v>1</v>
      </c>
      <c r="P838" s="835">
        <v>70.260000000000005</v>
      </c>
      <c r="Q838" s="837">
        <v>1</v>
      </c>
      <c r="R838" s="832">
        <v>2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4</v>
      </c>
      <c r="B839" s="832" t="s">
        <v>2687</v>
      </c>
      <c r="C839" s="832" t="s">
        <v>2694</v>
      </c>
      <c r="D839" s="833" t="s">
        <v>5504</v>
      </c>
      <c r="E839" s="834" t="s">
        <v>2711</v>
      </c>
      <c r="F839" s="832" t="s">
        <v>2690</v>
      </c>
      <c r="G839" s="832" t="s">
        <v>2812</v>
      </c>
      <c r="H839" s="832" t="s">
        <v>581</v>
      </c>
      <c r="I839" s="832" t="s">
        <v>3926</v>
      </c>
      <c r="J839" s="832" t="s">
        <v>2814</v>
      </c>
      <c r="K839" s="832" t="s">
        <v>3927</v>
      </c>
      <c r="L839" s="835">
        <v>56.25</v>
      </c>
      <c r="M839" s="835">
        <v>168.75</v>
      </c>
      <c r="N839" s="832">
        <v>3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4</v>
      </c>
      <c r="B840" s="832" t="s">
        <v>2687</v>
      </c>
      <c r="C840" s="832" t="s">
        <v>2694</v>
      </c>
      <c r="D840" s="833" t="s">
        <v>5504</v>
      </c>
      <c r="E840" s="834" t="s">
        <v>2711</v>
      </c>
      <c r="F840" s="832" t="s">
        <v>2690</v>
      </c>
      <c r="G840" s="832" t="s">
        <v>2812</v>
      </c>
      <c r="H840" s="832" t="s">
        <v>581</v>
      </c>
      <c r="I840" s="832" t="s">
        <v>2813</v>
      </c>
      <c r="J840" s="832" t="s">
        <v>2814</v>
      </c>
      <c r="K840" s="832" t="s">
        <v>2815</v>
      </c>
      <c r="L840" s="835">
        <v>100</v>
      </c>
      <c r="M840" s="835">
        <v>700</v>
      </c>
      <c r="N840" s="832">
        <v>7</v>
      </c>
      <c r="O840" s="836">
        <v>2</v>
      </c>
      <c r="P840" s="835">
        <v>300</v>
      </c>
      <c r="Q840" s="837">
        <v>0.42857142857142855</v>
      </c>
      <c r="R840" s="832">
        <v>3</v>
      </c>
      <c r="S840" s="837">
        <v>0.42857142857142855</v>
      </c>
      <c r="T840" s="836">
        <v>1</v>
      </c>
      <c r="U840" s="838">
        <v>0.5</v>
      </c>
    </row>
    <row r="841" spans="1:21" ht="14.4" customHeight="1" x14ac:dyDescent="0.3">
      <c r="A841" s="831">
        <v>4</v>
      </c>
      <c r="B841" s="832" t="s">
        <v>2687</v>
      </c>
      <c r="C841" s="832" t="s">
        <v>2694</v>
      </c>
      <c r="D841" s="833" t="s">
        <v>5504</v>
      </c>
      <c r="E841" s="834" t="s">
        <v>2711</v>
      </c>
      <c r="F841" s="832" t="s">
        <v>2690</v>
      </c>
      <c r="G841" s="832" t="s">
        <v>2812</v>
      </c>
      <c r="H841" s="832" t="s">
        <v>581</v>
      </c>
      <c r="I841" s="832" t="s">
        <v>3928</v>
      </c>
      <c r="J841" s="832" t="s">
        <v>3929</v>
      </c>
      <c r="K841" s="832" t="s">
        <v>3930</v>
      </c>
      <c r="L841" s="835">
        <v>50</v>
      </c>
      <c r="M841" s="835">
        <v>100</v>
      </c>
      <c r="N841" s="832">
        <v>2</v>
      </c>
      <c r="O841" s="836">
        <v>1</v>
      </c>
      <c r="P841" s="835">
        <v>100</v>
      </c>
      <c r="Q841" s="837">
        <v>1</v>
      </c>
      <c r="R841" s="832">
        <v>2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4</v>
      </c>
      <c r="B842" s="832" t="s">
        <v>2687</v>
      </c>
      <c r="C842" s="832" t="s">
        <v>2694</v>
      </c>
      <c r="D842" s="833" t="s">
        <v>5504</v>
      </c>
      <c r="E842" s="834" t="s">
        <v>2711</v>
      </c>
      <c r="F842" s="832" t="s">
        <v>2690</v>
      </c>
      <c r="G842" s="832" t="s">
        <v>2812</v>
      </c>
      <c r="H842" s="832" t="s">
        <v>581</v>
      </c>
      <c r="I842" s="832" t="s">
        <v>2816</v>
      </c>
      <c r="J842" s="832" t="s">
        <v>2817</v>
      </c>
      <c r="K842" s="832" t="s">
        <v>2818</v>
      </c>
      <c r="L842" s="835">
        <v>120</v>
      </c>
      <c r="M842" s="835">
        <v>480</v>
      </c>
      <c r="N842" s="832">
        <v>4</v>
      </c>
      <c r="O842" s="836">
        <v>2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4</v>
      </c>
      <c r="B843" s="832" t="s">
        <v>2687</v>
      </c>
      <c r="C843" s="832" t="s">
        <v>2694</v>
      </c>
      <c r="D843" s="833" t="s">
        <v>5504</v>
      </c>
      <c r="E843" s="834" t="s">
        <v>2711</v>
      </c>
      <c r="F843" s="832" t="s">
        <v>2690</v>
      </c>
      <c r="G843" s="832" t="s">
        <v>2812</v>
      </c>
      <c r="H843" s="832" t="s">
        <v>581</v>
      </c>
      <c r="I843" s="832" t="s">
        <v>3931</v>
      </c>
      <c r="J843" s="832" t="s">
        <v>3932</v>
      </c>
      <c r="K843" s="832" t="s">
        <v>3933</v>
      </c>
      <c r="L843" s="835">
        <v>1512.58</v>
      </c>
      <c r="M843" s="835">
        <v>1512.58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4</v>
      </c>
      <c r="B844" s="832" t="s">
        <v>2687</v>
      </c>
      <c r="C844" s="832" t="s">
        <v>2694</v>
      </c>
      <c r="D844" s="833" t="s">
        <v>5504</v>
      </c>
      <c r="E844" s="834" t="s">
        <v>2711</v>
      </c>
      <c r="F844" s="832" t="s">
        <v>2690</v>
      </c>
      <c r="G844" s="832" t="s">
        <v>2812</v>
      </c>
      <c r="H844" s="832" t="s">
        <v>581</v>
      </c>
      <c r="I844" s="832" t="s">
        <v>3934</v>
      </c>
      <c r="J844" s="832" t="s">
        <v>3935</v>
      </c>
      <c r="K844" s="832" t="s">
        <v>3936</v>
      </c>
      <c r="L844" s="835">
        <v>1599.97</v>
      </c>
      <c r="M844" s="835">
        <v>3199.94</v>
      </c>
      <c r="N844" s="832">
        <v>2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4</v>
      </c>
      <c r="B845" s="832" t="s">
        <v>2687</v>
      </c>
      <c r="C845" s="832" t="s">
        <v>2694</v>
      </c>
      <c r="D845" s="833" t="s">
        <v>5504</v>
      </c>
      <c r="E845" s="834" t="s">
        <v>2711</v>
      </c>
      <c r="F845" s="832" t="s">
        <v>2690</v>
      </c>
      <c r="G845" s="832" t="s">
        <v>3288</v>
      </c>
      <c r="H845" s="832" t="s">
        <v>581</v>
      </c>
      <c r="I845" s="832" t="s">
        <v>3289</v>
      </c>
      <c r="J845" s="832" t="s">
        <v>3290</v>
      </c>
      <c r="K845" s="832" t="s">
        <v>3291</v>
      </c>
      <c r="L845" s="835">
        <v>410</v>
      </c>
      <c r="M845" s="835">
        <v>11890</v>
      </c>
      <c r="N845" s="832">
        <v>29</v>
      </c>
      <c r="O845" s="836">
        <v>29</v>
      </c>
      <c r="P845" s="835">
        <v>11480</v>
      </c>
      <c r="Q845" s="837">
        <v>0.96551724137931039</v>
      </c>
      <c r="R845" s="832">
        <v>28</v>
      </c>
      <c r="S845" s="837">
        <v>0.96551724137931039</v>
      </c>
      <c r="T845" s="836">
        <v>28</v>
      </c>
      <c r="U845" s="838">
        <v>0.96551724137931039</v>
      </c>
    </row>
    <row r="846" spans="1:21" ht="14.4" customHeight="1" x14ac:dyDescent="0.3">
      <c r="A846" s="831">
        <v>4</v>
      </c>
      <c r="B846" s="832" t="s">
        <v>2687</v>
      </c>
      <c r="C846" s="832" t="s">
        <v>2694</v>
      </c>
      <c r="D846" s="833" t="s">
        <v>5504</v>
      </c>
      <c r="E846" s="834" t="s">
        <v>2711</v>
      </c>
      <c r="F846" s="832" t="s">
        <v>2690</v>
      </c>
      <c r="G846" s="832" t="s">
        <v>3288</v>
      </c>
      <c r="H846" s="832" t="s">
        <v>581</v>
      </c>
      <c r="I846" s="832" t="s">
        <v>3937</v>
      </c>
      <c r="J846" s="832" t="s">
        <v>3346</v>
      </c>
      <c r="K846" s="832" t="s">
        <v>3938</v>
      </c>
      <c r="L846" s="835">
        <v>566</v>
      </c>
      <c r="M846" s="835">
        <v>1698</v>
      </c>
      <c r="N846" s="832">
        <v>3</v>
      </c>
      <c r="O846" s="836">
        <v>3</v>
      </c>
      <c r="P846" s="835">
        <v>1698</v>
      </c>
      <c r="Q846" s="837">
        <v>1</v>
      </c>
      <c r="R846" s="832">
        <v>3</v>
      </c>
      <c r="S846" s="837">
        <v>1</v>
      </c>
      <c r="T846" s="836">
        <v>3</v>
      </c>
      <c r="U846" s="838">
        <v>1</v>
      </c>
    </row>
    <row r="847" spans="1:21" ht="14.4" customHeight="1" x14ac:dyDescent="0.3">
      <c r="A847" s="831">
        <v>4</v>
      </c>
      <c r="B847" s="832" t="s">
        <v>2687</v>
      </c>
      <c r="C847" s="832" t="s">
        <v>2694</v>
      </c>
      <c r="D847" s="833" t="s">
        <v>5504</v>
      </c>
      <c r="E847" s="834" t="s">
        <v>2711</v>
      </c>
      <c r="F847" s="832" t="s">
        <v>2690</v>
      </c>
      <c r="G847" s="832" t="s">
        <v>2819</v>
      </c>
      <c r="H847" s="832" t="s">
        <v>581</v>
      </c>
      <c r="I847" s="832" t="s">
        <v>3939</v>
      </c>
      <c r="J847" s="832" t="s">
        <v>3940</v>
      </c>
      <c r="K847" s="832" t="s">
        <v>3941</v>
      </c>
      <c r="L847" s="835">
        <v>1575</v>
      </c>
      <c r="M847" s="835">
        <v>1575</v>
      </c>
      <c r="N847" s="832">
        <v>1</v>
      </c>
      <c r="O847" s="836">
        <v>1</v>
      </c>
      <c r="P847" s="835">
        <v>1575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4</v>
      </c>
      <c r="B848" s="832" t="s">
        <v>2687</v>
      </c>
      <c r="C848" s="832" t="s">
        <v>2694</v>
      </c>
      <c r="D848" s="833" t="s">
        <v>5504</v>
      </c>
      <c r="E848" s="834" t="s">
        <v>2711</v>
      </c>
      <c r="F848" s="832" t="s">
        <v>2690</v>
      </c>
      <c r="G848" s="832" t="s">
        <v>2819</v>
      </c>
      <c r="H848" s="832" t="s">
        <v>581</v>
      </c>
      <c r="I848" s="832" t="s">
        <v>2820</v>
      </c>
      <c r="J848" s="832" t="s">
        <v>2821</v>
      </c>
      <c r="K848" s="832" t="s">
        <v>2822</v>
      </c>
      <c r="L848" s="835">
        <v>900</v>
      </c>
      <c r="M848" s="835">
        <v>7200</v>
      </c>
      <c r="N848" s="832">
        <v>8</v>
      </c>
      <c r="O848" s="836">
        <v>8</v>
      </c>
      <c r="P848" s="835">
        <v>3600</v>
      </c>
      <c r="Q848" s="837">
        <v>0.5</v>
      </c>
      <c r="R848" s="832">
        <v>4</v>
      </c>
      <c r="S848" s="837">
        <v>0.5</v>
      </c>
      <c r="T848" s="836">
        <v>4</v>
      </c>
      <c r="U848" s="838">
        <v>0.5</v>
      </c>
    </row>
    <row r="849" spans="1:21" ht="14.4" customHeight="1" x14ac:dyDescent="0.3">
      <c r="A849" s="831">
        <v>4</v>
      </c>
      <c r="B849" s="832" t="s">
        <v>2687</v>
      </c>
      <c r="C849" s="832" t="s">
        <v>2694</v>
      </c>
      <c r="D849" s="833" t="s">
        <v>5504</v>
      </c>
      <c r="E849" s="834" t="s">
        <v>2711</v>
      </c>
      <c r="F849" s="832" t="s">
        <v>2690</v>
      </c>
      <c r="G849" s="832" t="s">
        <v>2819</v>
      </c>
      <c r="H849" s="832" t="s">
        <v>581</v>
      </c>
      <c r="I849" s="832" t="s">
        <v>3942</v>
      </c>
      <c r="J849" s="832" t="s">
        <v>3943</v>
      </c>
      <c r="K849" s="832" t="s">
        <v>3944</v>
      </c>
      <c r="L849" s="835">
        <v>378.48</v>
      </c>
      <c r="M849" s="835">
        <v>378.48</v>
      </c>
      <c r="N849" s="832">
        <v>1</v>
      </c>
      <c r="O849" s="836">
        <v>1</v>
      </c>
      <c r="P849" s="835">
        <v>378.48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4</v>
      </c>
      <c r="B850" s="832" t="s">
        <v>2687</v>
      </c>
      <c r="C850" s="832" t="s">
        <v>2694</v>
      </c>
      <c r="D850" s="833" t="s">
        <v>5504</v>
      </c>
      <c r="E850" s="834" t="s">
        <v>2711</v>
      </c>
      <c r="F850" s="832" t="s">
        <v>2690</v>
      </c>
      <c r="G850" s="832" t="s">
        <v>2819</v>
      </c>
      <c r="H850" s="832" t="s">
        <v>581</v>
      </c>
      <c r="I850" s="832" t="s">
        <v>3945</v>
      </c>
      <c r="J850" s="832" t="s">
        <v>3946</v>
      </c>
      <c r="K850" s="832" t="s">
        <v>3947</v>
      </c>
      <c r="L850" s="835">
        <v>378.48</v>
      </c>
      <c r="M850" s="835">
        <v>378.48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4</v>
      </c>
      <c r="B851" s="832" t="s">
        <v>2687</v>
      </c>
      <c r="C851" s="832" t="s">
        <v>2694</v>
      </c>
      <c r="D851" s="833" t="s">
        <v>5504</v>
      </c>
      <c r="E851" s="834" t="s">
        <v>2712</v>
      </c>
      <c r="F851" s="832" t="s">
        <v>2688</v>
      </c>
      <c r="G851" s="832" t="s">
        <v>2760</v>
      </c>
      <c r="H851" s="832" t="s">
        <v>581</v>
      </c>
      <c r="I851" s="832" t="s">
        <v>3948</v>
      </c>
      <c r="J851" s="832" t="s">
        <v>3949</v>
      </c>
      <c r="K851" s="832" t="s">
        <v>3950</v>
      </c>
      <c r="L851" s="835">
        <v>154.36000000000001</v>
      </c>
      <c r="M851" s="835">
        <v>154.36000000000001</v>
      </c>
      <c r="N851" s="832">
        <v>1</v>
      </c>
      <c r="O851" s="836">
        <v>1</v>
      </c>
      <c r="P851" s="835">
        <v>154.36000000000001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4</v>
      </c>
      <c r="B852" s="832" t="s">
        <v>2687</v>
      </c>
      <c r="C852" s="832" t="s">
        <v>2694</v>
      </c>
      <c r="D852" s="833" t="s">
        <v>5504</v>
      </c>
      <c r="E852" s="834" t="s">
        <v>2712</v>
      </c>
      <c r="F852" s="832" t="s">
        <v>2688</v>
      </c>
      <c r="G852" s="832" t="s">
        <v>2760</v>
      </c>
      <c r="H852" s="832" t="s">
        <v>628</v>
      </c>
      <c r="I852" s="832" t="s">
        <v>2166</v>
      </c>
      <c r="J852" s="832" t="s">
        <v>1083</v>
      </c>
      <c r="K852" s="832" t="s">
        <v>2167</v>
      </c>
      <c r="L852" s="835">
        <v>154.36000000000001</v>
      </c>
      <c r="M852" s="835">
        <v>2006.6800000000003</v>
      </c>
      <c r="N852" s="832">
        <v>13</v>
      </c>
      <c r="O852" s="836">
        <v>12.5</v>
      </c>
      <c r="P852" s="835">
        <v>1234.8800000000001</v>
      </c>
      <c r="Q852" s="837">
        <v>0.61538461538461531</v>
      </c>
      <c r="R852" s="832">
        <v>8</v>
      </c>
      <c r="S852" s="837">
        <v>0.61538461538461542</v>
      </c>
      <c r="T852" s="836">
        <v>7.5</v>
      </c>
      <c r="U852" s="838">
        <v>0.6</v>
      </c>
    </row>
    <row r="853" spans="1:21" ht="14.4" customHeight="1" x14ac:dyDescent="0.3">
      <c r="A853" s="831">
        <v>4</v>
      </c>
      <c r="B853" s="832" t="s">
        <v>2687</v>
      </c>
      <c r="C853" s="832" t="s">
        <v>2694</v>
      </c>
      <c r="D853" s="833" t="s">
        <v>5504</v>
      </c>
      <c r="E853" s="834" t="s">
        <v>2712</v>
      </c>
      <c r="F853" s="832" t="s">
        <v>2688</v>
      </c>
      <c r="G853" s="832" t="s">
        <v>3951</v>
      </c>
      <c r="H853" s="832" t="s">
        <v>628</v>
      </c>
      <c r="I853" s="832" t="s">
        <v>3952</v>
      </c>
      <c r="J853" s="832" t="s">
        <v>3953</v>
      </c>
      <c r="K853" s="832" t="s">
        <v>3954</v>
      </c>
      <c r="L853" s="835">
        <v>103.8</v>
      </c>
      <c r="M853" s="835">
        <v>103.8</v>
      </c>
      <c r="N853" s="832">
        <v>1</v>
      </c>
      <c r="O853" s="836">
        <v>1</v>
      </c>
      <c r="P853" s="835">
        <v>103.8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4</v>
      </c>
      <c r="B854" s="832" t="s">
        <v>2687</v>
      </c>
      <c r="C854" s="832" t="s">
        <v>2694</v>
      </c>
      <c r="D854" s="833" t="s">
        <v>5504</v>
      </c>
      <c r="E854" s="834" t="s">
        <v>2712</v>
      </c>
      <c r="F854" s="832" t="s">
        <v>2688</v>
      </c>
      <c r="G854" s="832" t="s">
        <v>2852</v>
      </c>
      <c r="H854" s="832" t="s">
        <v>581</v>
      </c>
      <c r="I854" s="832" t="s">
        <v>3955</v>
      </c>
      <c r="J854" s="832" t="s">
        <v>879</v>
      </c>
      <c r="K854" s="832" t="s">
        <v>3956</v>
      </c>
      <c r="L854" s="835">
        <v>0</v>
      </c>
      <c r="M854" s="835">
        <v>0</v>
      </c>
      <c r="N854" s="832">
        <v>1</v>
      </c>
      <c r="O854" s="836">
        <v>1</v>
      </c>
      <c r="P854" s="835">
        <v>0</v>
      </c>
      <c r="Q854" s="837"/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4</v>
      </c>
      <c r="B855" s="832" t="s">
        <v>2687</v>
      </c>
      <c r="C855" s="832" t="s">
        <v>2694</v>
      </c>
      <c r="D855" s="833" t="s">
        <v>5504</v>
      </c>
      <c r="E855" s="834" t="s">
        <v>2712</v>
      </c>
      <c r="F855" s="832" t="s">
        <v>2688</v>
      </c>
      <c r="G855" s="832" t="s">
        <v>3145</v>
      </c>
      <c r="H855" s="832" t="s">
        <v>628</v>
      </c>
      <c r="I855" s="832" t="s">
        <v>3957</v>
      </c>
      <c r="J855" s="832" t="s">
        <v>1024</v>
      </c>
      <c r="K855" s="832" t="s">
        <v>3958</v>
      </c>
      <c r="L855" s="835">
        <v>207.45</v>
      </c>
      <c r="M855" s="835">
        <v>207.45</v>
      </c>
      <c r="N855" s="832">
        <v>1</v>
      </c>
      <c r="O855" s="836">
        <v>0.5</v>
      </c>
      <c r="P855" s="835">
        <v>207.45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4</v>
      </c>
      <c r="B856" s="832" t="s">
        <v>2687</v>
      </c>
      <c r="C856" s="832" t="s">
        <v>2694</v>
      </c>
      <c r="D856" s="833" t="s">
        <v>5504</v>
      </c>
      <c r="E856" s="834" t="s">
        <v>2712</v>
      </c>
      <c r="F856" s="832" t="s">
        <v>2688</v>
      </c>
      <c r="G856" s="832" t="s">
        <v>3145</v>
      </c>
      <c r="H856" s="832" t="s">
        <v>628</v>
      </c>
      <c r="I856" s="832" t="s">
        <v>3957</v>
      </c>
      <c r="J856" s="832" t="s">
        <v>1024</v>
      </c>
      <c r="K856" s="832" t="s">
        <v>3958</v>
      </c>
      <c r="L856" s="835">
        <v>176.32</v>
      </c>
      <c r="M856" s="835">
        <v>352.64</v>
      </c>
      <c r="N856" s="832">
        <v>2</v>
      </c>
      <c r="O856" s="836">
        <v>1</v>
      </c>
      <c r="P856" s="835">
        <v>352.64</v>
      </c>
      <c r="Q856" s="837">
        <v>1</v>
      </c>
      <c r="R856" s="832">
        <v>2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4</v>
      </c>
      <c r="B857" s="832" t="s">
        <v>2687</v>
      </c>
      <c r="C857" s="832" t="s">
        <v>2694</v>
      </c>
      <c r="D857" s="833" t="s">
        <v>5504</v>
      </c>
      <c r="E857" s="834" t="s">
        <v>2712</v>
      </c>
      <c r="F857" s="832" t="s">
        <v>2688</v>
      </c>
      <c r="G857" s="832" t="s">
        <v>2907</v>
      </c>
      <c r="H857" s="832" t="s">
        <v>581</v>
      </c>
      <c r="I857" s="832" t="s">
        <v>2952</v>
      </c>
      <c r="J857" s="832" t="s">
        <v>2953</v>
      </c>
      <c r="K857" s="832" t="s">
        <v>1482</v>
      </c>
      <c r="L857" s="835">
        <v>78.33</v>
      </c>
      <c r="M857" s="835">
        <v>234.99</v>
      </c>
      <c r="N857" s="832">
        <v>3</v>
      </c>
      <c r="O857" s="836">
        <v>2</v>
      </c>
      <c r="P857" s="835">
        <v>234.99</v>
      </c>
      <c r="Q857" s="837">
        <v>1</v>
      </c>
      <c r="R857" s="832">
        <v>3</v>
      </c>
      <c r="S857" s="837">
        <v>1</v>
      </c>
      <c r="T857" s="836">
        <v>2</v>
      </c>
      <c r="U857" s="838">
        <v>1</v>
      </c>
    </row>
    <row r="858" spans="1:21" ht="14.4" customHeight="1" x14ac:dyDescent="0.3">
      <c r="A858" s="831">
        <v>4</v>
      </c>
      <c r="B858" s="832" t="s">
        <v>2687</v>
      </c>
      <c r="C858" s="832" t="s">
        <v>2694</v>
      </c>
      <c r="D858" s="833" t="s">
        <v>5504</v>
      </c>
      <c r="E858" s="834" t="s">
        <v>2712</v>
      </c>
      <c r="F858" s="832" t="s">
        <v>2688</v>
      </c>
      <c r="G858" s="832" t="s">
        <v>2907</v>
      </c>
      <c r="H858" s="832" t="s">
        <v>581</v>
      </c>
      <c r="I858" s="832" t="s">
        <v>3123</v>
      </c>
      <c r="J858" s="832" t="s">
        <v>2953</v>
      </c>
      <c r="K858" s="832" t="s">
        <v>3124</v>
      </c>
      <c r="L858" s="835">
        <v>391.67</v>
      </c>
      <c r="M858" s="835">
        <v>391.67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4</v>
      </c>
      <c r="B859" s="832" t="s">
        <v>2687</v>
      </c>
      <c r="C859" s="832" t="s">
        <v>2694</v>
      </c>
      <c r="D859" s="833" t="s">
        <v>5504</v>
      </c>
      <c r="E859" s="834" t="s">
        <v>2712</v>
      </c>
      <c r="F859" s="832" t="s">
        <v>2688</v>
      </c>
      <c r="G859" s="832" t="s">
        <v>2907</v>
      </c>
      <c r="H859" s="832" t="s">
        <v>581</v>
      </c>
      <c r="I859" s="832" t="s">
        <v>3959</v>
      </c>
      <c r="J859" s="832" t="s">
        <v>3960</v>
      </c>
      <c r="K859" s="832" t="s">
        <v>3213</v>
      </c>
      <c r="L859" s="835">
        <v>39.17</v>
      </c>
      <c r="M859" s="835">
        <v>39.17</v>
      </c>
      <c r="N859" s="832">
        <v>1</v>
      </c>
      <c r="O859" s="836">
        <v>1</v>
      </c>
      <c r="P859" s="835">
        <v>39.17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4</v>
      </c>
      <c r="B860" s="832" t="s">
        <v>2687</v>
      </c>
      <c r="C860" s="832" t="s">
        <v>2694</v>
      </c>
      <c r="D860" s="833" t="s">
        <v>5504</v>
      </c>
      <c r="E860" s="834" t="s">
        <v>2712</v>
      </c>
      <c r="F860" s="832" t="s">
        <v>2688</v>
      </c>
      <c r="G860" s="832" t="s">
        <v>2907</v>
      </c>
      <c r="H860" s="832" t="s">
        <v>581</v>
      </c>
      <c r="I860" s="832" t="s">
        <v>3961</v>
      </c>
      <c r="J860" s="832" t="s">
        <v>2953</v>
      </c>
      <c r="K860" s="832" t="s">
        <v>3962</v>
      </c>
      <c r="L860" s="835">
        <v>0</v>
      </c>
      <c r="M860" s="835">
        <v>0</v>
      </c>
      <c r="N860" s="832">
        <v>1</v>
      </c>
      <c r="O860" s="836">
        <v>1</v>
      </c>
      <c r="P860" s="835">
        <v>0</v>
      </c>
      <c r="Q860" s="837"/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4</v>
      </c>
      <c r="B861" s="832" t="s">
        <v>2687</v>
      </c>
      <c r="C861" s="832" t="s">
        <v>2694</v>
      </c>
      <c r="D861" s="833" t="s">
        <v>5504</v>
      </c>
      <c r="E861" s="834" t="s">
        <v>2712</v>
      </c>
      <c r="F861" s="832" t="s">
        <v>2688</v>
      </c>
      <c r="G861" s="832" t="s">
        <v>3000</v>
      </c>
      <c r="H861" s="832" t="s">
        <v>581</v>
      </c>
      <c r="I861" s="832" t="s">
        <v>3963</v>
      </c>
      <c r="J861" s="832" t="s">
        <v>3964</v>
      </c>
      <c r="K861" s="832" t="s">
        <v>3965</v>
      </c>
      <c r="L861" s="835">
        <v>38.47</v>
      </c>
      <c r="M861" s="835">
        <v>76.94</v>
      </c>
      <c r="N861" s="832">
        <v>2</v>
      </c>
      <c r="O861" s="836">
        <v>0.5</v>
      </c>
      <c r="P861" s="835">
        <v>76.94</v>
      </c>
      <c r="Q861" s="837">
        <v>1</v>
      </c>
      <c r="R861" s="832">
        <v>2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4</v>
      </c>
      <c r="B862" s="832" t="s">
        <v>2687</v>
      </c>
      <c r="C862" s="832" t="s">
        <v>2694</v>
      </c>
      <c r="D862" s="833" t="s">
        <v>5504</v>
      </c>
      <c r="E862" s="834" t="s">
        <v>2712</v>
      </c>
      <c r="F862" s="832" t="s">
        <v>2688</v>
      </c>
      <c r="G862" s="832" t="s">
        <v>2855</v>
      </c>
      <c r="H862" s="832" t="s">
        <v>581</v>
      </c>
      <c r="I862" s="832" t="s">
        <v>3966</v>
      </c>
      <c r="J862" s="832" t="s">
        <v>636</v>
      </c>
      <c r="K862" s="832" t="s">
        <v>3967</v>
      </c>
      <c r="L862" s="835">
        <v>78.03</v>
      </c>
      <c r="M862" s="835">
        <v>156.06</v>
      </c>
      <c r="N862" s="832">
        <v>2</v>
      </c>
      <c r="O862" s="836">
        <v>1.5</v>
      </c>
      <c r="P862" s="835">
        <v>156.06</v>
      </c>
      <c r="Q862" s="837">
        <v>1</v>
      </c>
      <c r="R862" s="832">
        <v>2</v>
      </c>
      <c r="S862" s="837">
        <v>1</v>
      </c>
      <c r="T862" s="836">
        <v>1.5</v>
      </c>
      <c r="U862" s="838">
        <v>1</v>
      </c>
    </row>
    <row r="863" spans="1:21" ht="14.4" customHeight="1" x14ac:dyDescent="0.3">
      <c r="A863" s="831">
        <v>4</v>
      </c>
      <c r="B863" s="832" t="s">
        <v>2687</v>
      </c>
      <c r="C863" s="832" t="s">
        <v>2694</v>
      </c>
      <c r="D863" s="833" t="s">
        <v>5504</v>
      </c>
      <c r="E863" s="834" t="s">
        <v>2712</v>
      </c>
      <c r="F863" s="832" t="s">
        <v>2688</v>
      </c>
      <c r="G863" s="832" t="s">
        <v>3968</v>
      </c>
      <c r="H863" s="832" t="s">
        <v>581</v>
      </c>
      <c r="I863" s="832" t="s">
        <v>3969</v>
      </c>
      <c r="J863" s="832" t="s">
        <v>3970</v>
      </c>
      <c r="K863" s="832" t="s">
        <v>3971</v>
      </c>
      <c r="L863" s="835">
        <v>0</v>
      </c>
      <c r="M863" s="835">
        <v>0</v>
      </c>
      <c r="N863" s="832">
        <v>1</v>
      </c>
      <c r="O863" s="836">
        <v>1</v>
      </c>
      <c r="P863" s="835"/>
      <c r="Q863" s="837"/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4</v>
      </c>
      <c r="B864" s="832" t="s">
        <v>2687</v>
      </c>
      <c r="C864" s="832" t="s">
        <v>2694</v>
      </c>
      <c r="D864" s="833" t="s">
        <v>5504</v>
      </c>
      <c r="E864" s="834" t="s">
        <v>2712</v>
      </c>
      <c r="F864" s="832" t="s">
        <v>2688</v>
      </c>
      <c r="G864" s="832" t="s">
        <v>2861</v>
      </c>
      <c r="H864" s="832" t="s">
        <v>581</v>
      </c>
      <c r="I864" s="832" t="s">
        <v>2862</v>
      </c>
      <c r="J864" s="832" t="s">
        <v>857</v>
      </c>
      <c r="K864" s="832" t="s">
        <v>2863</v>
      </c>
      <c r="L864" s="835">
        <v>105.63</v>
      </c>
      <c r="M864" s="835">
        <v>105.63</v>
      </c>
      <c r="N864" s="832">
        <v>1</v>
      </c>
      <c r="O864" s="836">
        <v>0.5</v>
      </c>
      <c r="P864" s="835">
        <v>105.63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4</v>
      </c>
      <c r="B865" s="832" t="s">
        <v>2687</v>
      </c>
      <c r="C865" s="832" t="s">
        <v>2694</v>
      </c>
      <c r="D865" s="833" t="s">
        <v>5504</v>
      </c>
      <c r="E865" s="834" t="s">
        <v>2712</v>
      </c>
      <c r="F865" s="832" t="s">
        <v>2688</v>
      </c>
      <c r="G865" s="832" t="s">
        <v>3972</v>
      </c>
      <c r="H865" s="832" t="s">
        <v>581</v>
      </c>
      <c r="I865" s="832" t="s">
        <v>3973</v>
      </c>
      <c r="J865" s="832" t="s">
        <v>1329</v>
      </c>
      <c r="K865" s="832" t="s">
        <v>3974</v>
      </c>
      <c r="L865" s="835">
        <v>84.39</v>
      </c>
      <c r="M865" s="835">
        <v>84.39</v>
      </c>
      <c r="N865" s="832">
        <v>1</v>
      </c>
      <c r="O865" s="836">
        <v>1</v>
      </c>
      <c r="P865" s="835">
        <v>84.39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4</v>
      </c>
      <c r="B866" s="832" t="s">
        <v>2687</v>
      </c>
      <c r="C866" s="832" t="s">
        <v>2694</v>
      </c>
      <c r="D866" s="833" t="s">
        <v>5504</v>
      </c>
      <c r="E866" s="834" t="s">
        <v>2712</v>
      </c>
      <c r="F866" s="832" t="s">
        <v>2688</v>
      </c>
      <c r="G866" s="832" t="s">
        <v>3975</v>
      </c>
      <c r="H866" s="832" t="s">
        <v>581</v>
      </c>
      <c r="I866" s="832" t="s">
        <v>3976</v>
      </c>
      <c r="J866" s="832" t="s">
        <v>3977</v>
      </c>
      <c r="K866" s="832" t="s">
        <v>3978</v>
      </c>
      <c r="L866" s="835">
        <v>79.64</v>
      </c>
      <c r="M866" s="835">
        <v>79.64</v>
      </c>
      <c r="N866" s="832">
        <v>1</v>
      </c>
      <c r="O866" s="836">
        <v>1</v>
      </c>
      <c r="P866" s="835">
        <v>79.64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4</v>
      </c>
      <c r="B867" s="832" t="s">
        <v>2687</v>
      </c>
      <c r="C867" s="832" t="s">
        <v>2694</v>
      </c>
      <c r="D867" s="833" t="s">
        <v>5504</v>
      </c>
      <c r="E867" s="834" t="s">
        <v>2712</v>
      </c>
      <c r="F867" s="832" t="s">
        <v>2688</v>
      </c>
      <c r="G867" s="832" t="s">
        <v>2827</v>
      </c>
      <c r="H867" s="832" t="s">
        <v>581</v>
      </c>
      <c r="I867" s="832" t="s">
        <v>2920</v>
      </c>
      <c r="J867" s="832" t="s">
        <v>1302</v>
      </c>
      <c r="K867" s="832" t="s">
        <v>2921</v>
      </c>
      <c r="L867" s="835">
        <v>33</v>
      </c>
      <c r="M867" s="835">
        <v>33</v>
      </c>
      <c r="N867" s="832">
        <v>1</v>
      </c>
      <c r="O867" s="836">
        <v>0.5</v>
      </c>
      <c r="P867" s="835">
        <v>33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4</v>
      </c>
      <c r="B868" s="832" t="s">
        <v>2687</v>
      </c>
      <c r="C868" s="832" t="s">
        <v>2694</v>
      </c>
      <c r="D868" s="833" t="s">
        <v>5504</v>
      </c>
      <c r="E868" s="834" t="s">
        <v>2712</v>
      </c>
      <c r="F868" s="832" t="s">
        <v>2688</v>
      </c>
      <c r="G868" s="832" t="s">
        <v>3016</v>
      </c>
      <c r="H868" s="832" t="s">
        <v>581</v>
      </c>
      <c r="I868" s="832" t="s">
        <v>3017</v>
      </c>
      <c r="J868" s="832" t="s">
        <v>3018</v>
      </c>
      <c r="K868" s="832" t="s">
        <v>3019</v>
      </c>
      <c r="L868" s="835">
        <v>60.9</v>
      </c>
      <c r="M868" s="835">
        <v>121.8</v>
      </c>
      <c r="N868" s="832">
        <v>2</v>
      </c>
      <c r="O868" s="836">
        <v>1</v>
      </c>
      <c r="P868" s="835">
        <v>121.8</v>
      </c>
      <c r="Q868" s="837">
        <v>1</v>
      </c>
      <c r="R868" s="832">
        <v>2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4</v>
      </c>
      <c r="B869" s="832" t="s">
        <v>2687</v>
      </c>
      <c r="C869" s="832" t="s">
        <v>2694</v>
      </c>
      <c r="D869" s="833" t="s">
        <v>5504</v>
      </c>
      <c r="E869" s="834" t="s">
        <v>2712</v>
      </c>
      <c r="F869" s="832" t="s">
        <v>2688</v>
      </c>
      <c r="G869" s="832" t="s">
        <v>3306</v>
      </c>
      <c r="H869" s="832" t="s">
        <v>581</v>
      </c>
      <c r="I869" s="832" t="s">
        <v>3307</v>
      </c>
      <c r="J869" s="832" t="s">
        <v>1116</v>
      </c>
      <c r="K869" s="832" t="s">
        <v>3308</v>
      </c>
      <c r="L869" s="835">
        <v>48.09</v>
      </c>
      <c r="M869" s="835">
        <v>96.18</v>
      </c>
      <c r="N869" s="832">
        <v>2</v>
      </c>
      <c r="O869" s="836">
        <v>1.5</v>
      </c>
      <c r="P869" s="835">
        <v>96.18</v>
      </c>
      <c r="Q869" s="837">
        <v>1</v>
      </c>
      <c r="R869" s="832">
        <v>2</v>
      </c>
      <c r="S869" s="837">
        <v>1</v>
      </c>
      <c r="T869" s="836">
        <v>1.5</v>
      </c>
      <c r="U869" s="838">
        <v>1</v>
      </c>
    </row>
    <row r="870" spans="1:21" ht="14.4" customHeight="1" x14ac:dyDescent="0.3">
      <c r="A870" s="831">
        <v>4</v>
      </c>
      <c r="B870" s="832" t="s">
        <v>2687</v>
      </c>
      <c r="C870" s="832" t="s">
        <v>2694</v>
      </c>
      <c r="D870" s="833" t="s">
        <v>5504</v>
      </c>
      <c r="E870" s="834" t="s">
        <v>2712</v>
      </c>
      <c r="F870" s="832" t="s">
        <v>2688</v>
      </c>
      <c r="G870" s="832" t="s">
        <v>3243</v>
      </c>
      <c r="H870" s="832" t="s">
        <v>581</v>
      </c>
      <c r="I870" s="832" t="s">
        <v>3244</v>
      </c>
      <c r="J870" s="832" t="s">
        <v>1127</v>
      </c>
      <c r="K870" s="832" t="s">
        <v>2826</v>
      </c>
      <c r="L870" s="835">
        <v>98.75</v>
      </c>
      <c r="M870" s="835">
        <v>98.75</v>
      </c>
      <c r="N870" s="832">
        <v>1</v>
      </c>
      <c r="O870" s="836">
        <v>1</v>
      </c>
      <c r="P870" s="835">
        <v>98.75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4</v>
      </c>
      <c r="B871" s="832" t="s">
        <v>2687</v>
      </c>
      <c r="C871" s="832" t="s">
        <v>2694</v>
      </c>
      <c r="D871" s="833" t="s">
        <v>5504</v>
      </c>
      <c r="E871" s="834" t="s">
        <v>2712</v>
      </c>
      <c r="F871" s="832" t="s">
        <v>2688</v>
      </c>
      <c r="G871" s="832" t="s">
        <v>3309</v>
      </c>
      <c r="H871" s="832" t="s">
        <v>581</v>
      </c>
      <c r="I871" s="832" t="s">
        <v>3979</v>
      </c>
      <c r="J871" s="832" t="s">
        <v>3311</v>
      </c>
      <c r="K871" s="832" t="s">
        <v>3980</v>
      </c>
      <c r="L871" s="835">
        <v>132.97999999999999</v>
      </c>
      <c r="M871" s="835">
        <v>132.97999999999999</v>
      </c>
      <c r="N871" s="832">
        <v>1</v>
      </c>
      <c r="O871" s="836">
        <v>1</v>
      </c>
      <c r="P871" s="835">
        <v>132.97999999999999</v>
      </c>
      <c r="Q871" s="837">
        <v>1</v>
      </c>
      <c r="R871" s="832">
        <v>1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4</v>
      </c>
      <c r="B872" s="832" t="s">
        <v>2687</v>
      </c>
      <c r="C872" s="832" t="s">
        <v>2694</v>
      </c>
      <c r="D872" s="833" t="s">
        <v>5504</v>
      </c>
      <c r="E872" s="834" t="s">
        <v>2712</v>
      </c>
      <c r="F872" s="832" t="s">
        <v>2688</v>
      </c>
      <c r="G872" s="832" t="s">
        <v>3309</v>
      </c>
      <c r="H872" s="832" t="s">
        <v>581</v>
      </c>
      <c r="I872" s="832" t="s">
        <v>3981</v>
      </c>
      <c r="J872" s="832" t="s">
        <v>3311</v>
      </c>
      <c r="K872" s="832" t="s">
        <v>3982</v>
      </c>
      <c r="L872" s="835">
        <v>77.52</v>
      </c>
      <c r="M872" s="835">
        <v>77.52</v>
      </c>
      <c r="N872" s="832">
        <v>1</v>
      </c>
      <c r="O872" s="836">
        <v>1</v>
      </c>
      <c r="P872" s="835">
        <v>77.52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4</v>
      </c>
      <c r="B873" s="832" t="s">
        <v>2687</v>
      </c>
      <c r="C873" s="832" t="s">
        <v>2694</v>
      </c>
      <c r="D873" s="833" t="s">
        <v>5504</v>
      </c>
      <c r="E873" s="834" t="s">
        <v>2712</v>
      </c>
      <c r="F873" s="832" t="s">
        <v>2688</v>
      </c>
      <c r="G873" s="832" t="s">
        <v>2868</v>
      </c>
      <c r="H873" s="832" t="s">
        <v>581</v>
      </c>
      <c r="I873" s="832" t="s">
        <v>3983</v>
      </c>
      <c r="J873" s="832" t="s">
        <v>2870</v>
      </c>
      <c r="K873" s="832" t="s">
        <v>3984</v>
      </c>
      <c r="L873" s="835">
        <v>0</v>
      </c>
      <c r="M873" s="835">
        <v>0</v>
      </c>
      <c r="N873" s="832">
        <v>1</v>
      </c>
      <c r="O873" s="836">
        <v>1</v>
      </c>
      <c r="P873" s="835">
        <v>0</v>
      </c>
      <c r="Q873" s="837"/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4</v>
      </c>
      <c r="B874" s="832" t="s">
        <v>2687</v>
      </c>
      <c r="C874" s="832" t="s">
        <v>2694</v>
      </c>
      <c r="D874" s="833" t="s">
        <v>5504</v>
      </c>
      <c r="E874" s="834" t="s">
        <v>2712</v>
      </c>
      <c r="F874" s="832" t="s">
        <v>2688</v>
      </c>
      <c r="G874" s="832" t="s">
        <v>2834</v>
      </c>
      <c r="H874" s="832" t="s">
        <v>581</v>
      </c>
      <c r="I874" s="832" t="s">
        <v>2835</v>
      </c>
      <c r="J874" s="832" t="s">
        <v>999</v>
      </c>
      <c r="K874" s="832" t="s">
        <v>2836</v>
      </c>
      <c r="L874" s="835">
        <v>760.22</v>
      </c>
      <c r="M874" s="835">
        <v>760.22</v>
      </c>
      <c r="N874" s="832">
        <v>1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4</v>
      </c>
      <c r="B875" s="832" t="s">
        <v>2687</v>
      </c>
      <c r="C875" s="832" t="s">
        <v>2694</v>
      </c>
      <c r="D875" s="833" t="s">
        <v>5504</v>
      </c>
      <c r="E875" s="834" t="s">
        <v>2712</v>
      </c>
      <c r="F875" s="832" t="s">
        <v>2688</v>
      </c>
      <c r="G875" s="832" t="s">
        <v>2958</v>
      </c>
      <c r="H875" s="832" t="s">
        <v>628</v>
      </c>
      <c r="I875" s="832" t="s">
        <v>3985</v>
      </c>
      <c r="J875" s="832" t="s">
        <v>2465</v>
      </c>
      <c r="K875" s="832" t="s">
        <v>3986</v>
      </c>
      <c r="L875" s="835">
        <v>176.32</v>
      </c>
      <c r="M875" s="835">
        <v>352.64</v>
      </c>
      <c r="N875" s="832">
        <v>2</v>
      </c>
      <c r="O875" s="836">
        <v>1</v>
      </c>
      <c r="P875" s="835">
        <v>352.64</v>
      </c>
      <c r="Q875" s="837">
        <v>1</v>
      </c>
      <c r="R875" s="832">
        <v>2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4</v>
      </c>
      <c r="B876" s="832" t="s">
        <v>2687</v>
      </c>
      <c r="C876" s="832" t="s">
        <v>2694</v>
      </c>
      <c r="D876" s="833" t="s">
        <v>5504</v>
      </c>
      <c r="E876" s="834" t="s">
        <v>2712</v>
      </c>
      <c r="F876" s="832" t="s">
        <v>2688</v>
      </c>
      <c r="G876" s="832" t="s">
        <v>3987</v>
      </c>
      <c r="H876" s="832" t="s">
        <v>581</v>
      </c>
      <c r="I876" s="832" t="s">
        <v>3988</v>
      </c>
      <c r="J876" s="832" t="s">
        <v>3989</v>
      </c>
      <c r="K876" s="832" t="s">
        <v>3990</v>
      </c>
      <c r="L876" s="835">
        <v>75.819999999999993</v>
      </c>
      <c r="M876" s="835">
        <v>151.63999999999999</v>
      </c>
      <c r="N876" s="832">
        <v>2</v>
      </c>
      <c r="O876" s="836">
        <v>0.5</v>
      </c>
      <c r="P876" s="835">
        <v>151.63999999999999</v>
      </c>
      <c r="Q876" s="837">
        <v>1</v>
      </c>
      <c r="R876" s="832">
        <v>2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4</v>
      </c>
      <c r="B877" s="832" t="s">
        <v>2687</v>
      </c>
      <c r="C877" s="832" t="s">
        <v>2694</v>
      </c>
      <c r="D877" s="833" t="s">
        <v>5504</v>
      </c>
      <c r="E877" s="834" t="s">
        <v>2712</v>
      </c>
      <c r="F877" s="832" t="s">
        <v>2688</v>
      </c>
      <c r="G877" s="832" t="s">
        <v>2775</v>
      </c>
      <c r="H877" s="832" t="s">
        <v>628</v>
      </c>
      <c r="I877" s="832" t="s">
        <v>2776</v>
      </c>
      <c r="J877" s="832" t="s">
        <v>785</v>
      </c>
      <c r="K877" s="832" t="s">
        <v>2041</v>
      </c>
      <c r="L877" s="835">
        <v>490.89</v>
      </c>
      <c r="M877" s="835">
        <v>490.89</v>
      </c>
      <c r="N877" s="832">
        <v>1</v>
      </c>
      <c r="O877" s="836">
        <v>1</v>
      </c>
      <c r="P877" s="835">
        <v>490.89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4</v>
      </c>
      <c r="B878" s="832" t="s">
        <v>2687</v>
      </c>
      <c r="C878" s="832" t="s">
        <v>2694</v>
      </c>
      <c r="D878" s="833" t="s">
        <v>5504</v>
      </c>
      <c r="E878" s="834" t="s">
        <v>2712</v>
      </c>
      <c r="F878" s="832" t="s">
        <v>2688</v>
      </c>
      <c r="G878" s="832" t="s">
        <v>3316</v>
      </c>
      <c r="H878" s="832" t="s">
        <v>581</v>
      </c>
      <c r="I878" s="832" t="s">
        <v>3991</v>
      </c>
      <c r="J878" s="832" t="s">
        <v>750</v>
      </c>
      <c r="K878" s="832" t="s">
        <v>3992</v>
      </c>
      <c r="L878" s="835">
        <v>155.24</v>
      </c>
      <c r="M878" s="835">
        <v>155.24</v>
      </c>
      <c r="N878" s="832">
        <v>1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4</v>
      </c>
      <c r="B879" s="832" t="s">
        <v>2687</v>
      </c>
      <c r="C879" s="832" t="s">
        <v>2694</v>
      </c>
      <c r="D879" s="833" t="s">
        <v>5504</v>
      </c>
      <c r="E879" s="834" t="s">
        <v>2712</v>
      </c>
      <c r="F879" s="832" t="s">
        <v>2688</v>
      </c>
      <c r="G879" s="832" t="s">
        <v>2874</v>
      </c>
      <c r="H879" s="832" t="s">
        <v>628</v>
      </c>
      <c r="I879" s="832" t="s">
        <v>2421</v>
      </c>
      <c r="J879" s="832" t="s">
        <v>1193</v>
      </c>
      <c r="K879" s="832" t="s">
        <v>2422</v>
      </c>
      <c r="L879" s="835">
        <v>24.22</v>
      </c>
      <c r="M879" s="835">
        <v>24.22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4</v>
      </c>
      <c r="B880" s="832" t="s">
        <v>2687</v>
      </c>
      <c r="C880" s="832" t="s">
        <v>2694</v>
      </c>
      <c r="D880" s="833" t="s">
        <v>5504</v>
      </c>
      <c r="E880" s="834" t="s">
        <v>2712</v>
      </c>
      <c r="F880" s="832" t="s">
        <v>2688</v>
      </c>
      <c r="G880" s="832" t="s">
        <v>3259</v>
      </c>
      <c r="H880" s="832" t="s">
        <v>581</v>
      </c>
      <c r="I880" s="832" t="s">
        <v>3260</v>
      </c>
      <c r="J880" s="832" t="s">
        <v>3261</v>
      </c>
      <c r="K880" s="832" t="s">
        <v>3262</v>
      </c>
      <c r="L880" s="835">
        <v>78.33</v>
      </c>
      <c r="M880" s="835">
        <v>78.33</v>
      </c>
      <c r="N880" s="832">
        <v>1</v>
      </c>
      <c r="O880" s="836">
        <v>1</v>
      </c>
      <c r="P880" s="835">
        <v>78.33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4</v>
      </c>
      <c r="B881" s="832" t="s">
        <v>2687</v>
      </c>
      <c r="C881" s="832" t="s">
        <v>2694</v>
      </c>
      <c r="D881" s="833" t="s">
        <v>5504</v>
      </c>
      <c r="E881" s="834" t="s">
        <v>2712</v>
      </c>
      <c r="F881" s="832" t="s">
        <v>2688</v>
      </c>
      <c r="G881" s="832" t="s">
        <v>2777</v>
      </c>
      <c r="H881" s="832" t="s">
        <v>581</v>
      </c>
      <c r="I881" s="832" t="s">
        <v>2847</v>
      </c>
      <c r="J881" s="832" t="s">
        <v>810</v>
      </c>
      <c r="K881" s="832" t="s">
        <v>2848</v>
      </c>
      <c r="L881" s="835">
        <v>185.26</v>
      </c>
      <c r="M881" s="835">
        <v>185.26</v>
      </c>
      <c r="N881" s="832">
        <v>1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4</v>
      </c>
      <c r="B882" s="832" t="s">
        <v>2687</v>
      </c>
      <c r="C882" s="832" t="s">
        <v>2694</v>
      </c>
      <c r="D882" s="833" t="s">
        <v>5504</v>
      </c>
      <c r="E882" s="834" t="s">
        <v>2712</v>
      </c>
      <c r="F882" s="832" t="s">
        <v>2688</v>
      </c>
      <c r="G882" s="832" t="s">
        <v>2777</v>
      </c>
      <c r="H882" s="832" t="s">
        <v>581</v>
      </c>
      <c r="I882" s="832" t="s">
        <v>2847</v>
      </c>
      <c r="J882" s="832" t="s">
        <v>810</v>
      </c>
      <c r="K882" s="832" t="s">
        <v>2848</v>
      </c>
      <c r="L882" s="835">
        <v>103.67</v>
      </c>
      <c r="M882" s="835">
        <v>518.35</v>
      </c>
      <c r="N882" s="832">
        <v>5</v>
      </c>
      <c r="O882" s="836">
        <v>2</v>
      </c>
      <c r="P882" s="835">
        <v>518.35</v>
      </c>
      <c r="Q882" s="837">
        <v>1</v>
      </c>
      <c r="R882" s="832">
        <v>5</v>
      </c>
      <c r="S882" s="837">
        <v>1</v>
      </c>
      <c r="T882" s="836">
        <v>2</v>
      </c>
      <c r="U882" s="838">
        <v>1</v>
      </c>
    </row>
    <row r="883" spans="1:21" ht="14.4" customHeight="1" x14ac:dyDescent="0.3">
      <c r="A883" s="831">
        <v>4</v>
      </c>
      <c r="B883" s="832" t="s">
        <v>2687</v>
      </c>
      <c r="C883" s="832" t="s">
        <v>2694</v>
      </c>
      <c r="D883" s="833" t="s">
        <v>5504</v>
      </c>
      <c r="E883" s="834" t="s">
        <v>2712</v>
      </c>
      <c r="F883" s="832" t="s">
        <v>2688</v>
      </c>
      <c r="G883" s="832" t="s">
        <v>3993</v>
      </c>
      <c r="H883" s="832" t="s">
        <v>581</v>
      </c>
      <c r="I883" s="832" t="s">
        <v>3994</v>
      </c>
      <c r="J883" s="832" t="s">
        <v>3995</v>
      </c>
      <c r="K883" s="832" t="s">
        <v>3996</v>
      </c>
      <c r="L883" s="835">
        <v>0</v>
      </c>
      <c r="M883" s="835">
        <v>0</v>
      </c>
      <c r="N883" s="832">
        <v>1</v>
      </c>
      <c r="O883" s="836">
        <v>1</v>
      </c>
      <c r="P883" s="835"/>
      <c r="Q883" s="837"/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4</v>
      </c>
      <c r="B884" s="832" t="s">
        <v>2687</v>
      </c>
      <c r="C884" s="832" t="s">
        <v>2694</v>
      </c>
      <c r="D884" s="833" t="s">
        <v>5504</v>
      </c>
      <c r="E884" s="834" t="s">
        <v>2712</v>
      </c>
      <c r="F884" s="832" t="s">
        <v>2688</v>
      </c>
      <c r="G884" s="832" t="s">
        <v>2780</v>
      </c>
      <c r="H884" s="832" t="s">
        <v>581</v>
      </c>
      <c r="I884" s="832" t="s">
        <v>2797</v>
      </c>
      <c r="J884" s="832" t="s">
        <v>634</v>
      </c>
      <c r="K884" s="832" t="s">
        <v>2798</v>
      </c>
      <c r="L884" s="835">
        <v>108.44</v>
      </c>
      <c r="M884" s="835">
        <v>108.44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4</v>
      </c>
      <c r="B885" s="832" t="s">
        <v>2687</v>
      </c>
      <c r="C885" s="832" t="s">
        <v>2694</v>
      </c>
      <c r="D885" s="833" t="s">
        <v>5504</v>
      </c>
      <c r="E885" s="834" t="s">
        <v>2712</v>
      </c>
      <c r="F885" s="832" t="s">
        <v>2688</v>
      </c>
      <c r="G885" s="832" t="s">
        <v>2780</v>
      </c>
      <c r="H885" s="832" t="s">
        <v>581</v>
      </c>
      <c r="I885" s="832" t="s">
        <v>2963</v>
      </c>
      <c r="J885" s="832" t="s">
        <v>634</v>
      </c>
      <c r="K885" s="832" t="s">
        <v>2798</v>
      </c>
      <c r="L885" s="835">
        <v>52.61</v>
      </c>
      <c r="M885" s="835">
        <v>52.61</v>
      </c>
      <c r="N885" s="832">
        <v>1</v>
      </c>
      <c r="O885" s="836">
        <v>1</v>
      </c>
      <c r="P885" s="835">
        <v>52.61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4</v>
      </c>
      <c r="B886" s="832" t="s">
        <v>2687</v>
      </c>
      <c r="C886" s="832" t="s">
        <v>2694</v>
      </c>
      <c r="D886" s="833" t="s">
        <v>5504</v>
      </c>
      <c r="E886" s="834" t="s">
        <v>2712</v>
      </c>
      <c r="F886" s="832" t="s">
        <v>2688</v>
      </c>
      <c r="G886" s="832" t="s">
        <v>3997</v>
      </c>
      <c r="H886" s="832" t="s">
        <v>628</v>
      </c>
      <c r="I886" s="832" t="s">
        <v>3998</v>
      </c>
      <c r="J886" s="832" t="s">
        <v>933</v>
      </c>
      <c r="K886" s="832" t="s">
        <v>2989</v>
      </c>
      <c r="L886" s="835">
        <v>41.63</v>
      </c>
      <c r="M886" s="835">
        <v>83.26</v>
      </c>
      <c r="N886" s="832">
        <v>2</v>
      </c>
      <c r="O886" s="836">
        <v>1</v>
      </c>
      <c r="P886" s="835">
        <v>83.26</v>
      </c>
      <c r="Q886" s="837">
        <v>1</v>
      </c>
      <c r="R886" s="832">
        <v>2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4</v>
      </c>
      <c r="B887" s="832" t="s">
        <v>2687</v>
      </c>
      <c r="C887" s="832" t="s">
        <v>2694</v>
      </c>
      <c r="D887" s="833" t="s">
        <v>5504</v>
      </c>
      <c r="E887" s="834" t="s">
        <v>2712</v>
      </c>
      <c r="F887" s="832" t="s">
        <v>2688</v>
      </c>
      <c r="G887" s="832" t="s">
        <v>3999</v>
      </c>
      <c r="H887" s="832" t="s">
        <v>628</v>
      </c>
      <c r="I887" s="832" t="s">
        <v>2278</v>
      </c>
      <c r="J887" s="832" t="s">
        <v>2279</v>
      </c>
      <c r="K887" s="832" t="s">
        <v>2280</v>
      </c>
      <c r="L887" s="835">
        <v>25.5</v>
      </c>
      <c r="M887" s="835">
        <v>25.5</v>
      </c>
      <c r="N887" s="832">
        <v>1</v>
      </c>
      <c r="O887" s="836">
        <v>1</v>
      </c>
      <c r="P887" s="835">
        <v>25.5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4</v>
      </c>
      <c r="B888" s="832" t="s">
        <v>2687</v>
      </c>
      <c r="C888" s="832" t="s">
        <v>2694</v>
      </c>
      <c r="D888" s="833" t="s">
        <v>5504</v>
      </c>
      <c r="E888" s="834" t="s">
        <v>2712</v>
      </c>
      <c r="F888" s="832" t="s">
        <v>2688</v>
      </c>
      <c r="G888" s="832" t="s">
        <v>2764</v>
      </c>
      <c r="H888" s="832" t="s">
        <v>628</v>
      </c>
      <c r="I888" s="832" t="s">
        <v>2247</v>
      </c>
      <c r="J888" s="832" t="s">
        <v>2248</v>
      </c>
      <c r="K888" s="832" t="s">
        <v>2249</v>
      </c>
      <c r="L888" s="835">
        <v>0</v>
      </c>
      <c r="M888" s="835">
        <v>0</v>
      </c>
      <c r="N888" s="832">
        <v>3</v>
      </c>
      <c r="O888" s="836">
        <v>3</v>
      </c>
      <c r="P888" s="835">
        <v>0</v>
      </c>
      <c r="Q888" s="837"/>
      <c r="R888" s="832">
        <v>1</v>
      </c>
      <c r="S888" s="837">
        <v>0.33333333333333331</v>
      </c>
      <c r="T888" s="836">
        <v>1</v>
      </c>
      <c r="U888" s="838">
        <v>0.33333333333333331</v>
      </c>
    </row>
    <row r="889" spans="1:21" ht="14.4" customHeight="1" x14ac:dyDescent="0.3">
      <c r="A889" s="831">
        <v>4</v>
      </c>
      <c r="B889" s="832" t="s">
        <v>2687</v>
      </c>
      <c r="C889" s="832" t="s">
        <v>2694</v>
      </c>
      <c r="D889" s="833" t="s">
        <v>5504</v>
      </c>
      <c r="E889" s="834" t="s">
        <v>2712</v>
      </c>
      <c r="F889" s="832" t="s">
        <v>2688</v>
      </c>
      <c r="G889" s="832" t="s">
        <v>2840</v>
      </c>
      <c r="H889" s="832" t="s">
        <v>581</v>
      </c>
      <c r="I889" s="832" t="s">
        <v>2841</v>
      </c>
      <c r="J889" s="832" t="s">
        <v>1008</v>
      </c>
      <c r="K889" s="832" t="s">
        <v>2842</v>
      </c>
      <c r="L889" s="835">
        <v>96.81</v>
      </c>
      <c r="M889" s="835">
        <v>193.62</v>
      </c>
      <c r="N889" s="832">
        <v>2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4</v>
      </c>
      <c r="B890" s="832" t="s">
        <v>2687</v>
      </c>
      <c r="C890" s="832" t="s">
        <v>2694</v>
      </c>
      <c r="D890" s="833" t="s">
        <v>5504</v>
      </c>
      <c r="E890" s="834" t="s">
        <v>2712</v>
      </c>
      <c r="F890" s="832" t="s">
        <v>2688</v>
      </c>
      <c r="G890" s="832" t="s">
        <v>2757</v>
      </c>
      <c r="H890" s="832" t="s">
        <v>581</v>
      </c>
      <c r="I890" s="832" t="s">
        <v>2900</v>
      </c>
      <c r="J890" s="832" t="s">
        <v>1096</v>
      </c>
      <c r="K890" s="832" t="s">
        <v>2901</v>
      </c>
      <c r="L890" s="835">
        <v>59.56</v>
      </c>
      <c r="M890" s="835">
        <v>59.56</v>
      </c>
      <c r="N890" s="832">
        <v>1</v>
      </c>
      <c r="O890" s="836">
        <v>1</v>
      </c>
      <c r="P890" s="835">
        <v>59.56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4</v>
      </c>
      <c r="B891" s="832" t="s">
        <v>2687</v>
      </c>
      <c r="C891" s="832" t="s">
        <v>2694</v>
      </c>
      <c r="D891" s="833" t="s">
        <v>5504</v>
      </c>
      <c r="E891" s="834" t="s">
        <v>2712</v>
      </c>
      <c r="F891" s="832" t="s">
        <v>2688</v>
      </c>
      <c r="G891" s="832" t="s">
        <v>4000</v>
      </c>
      <c r="H891" s="832" t="s">
        <v>581</v>
      </c>
      <c r="I891" s="832" t="s">
        <v>4001</v>
      </c>
      <c r="J891" s="832" t="s">
        <v>4002</v>
      </c>
      <c r="K891" s="832" t="s">
        <v>4003</v>
      </c>
      <c r="L891" s="835">
        <v>139.04</v>
      </c>
      <c r="M891" s="835">
        <v>139.04</v>
      </c>
      <c r="N891" s="832">
        <v>1</v>
      </c>
      <c r="O891" s="836">
        <v>0.5</v>
      </c>
      <c r="P891" s="835">
        <v>139.04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4</v>
      </c>
      <c r="B892" s="832" t="s">
        <v>2687</v>
      </c>
      <c r="C892" s="832" t="s">
        <v>2694</v>
      </c>
      <c r="D892" s="833" t="s">
        <v>5504</v>
      </c>
      <c r="E892" s="834" t="s">
        <v>2712</v>
      </c>
      <c r="F892" s="832" t="s">
        <v>2688</v>
      </c>
      <c r="G892" s="832" t="s">
        <v>2982</v>
      </c>
      <c r="H892" s="832" t="s">
        <v>581</v>
      </c>
      <c r="I892" s="832" t="s">
        <v>2983</v>
      </c>
      <c r="J892" s="832" t="s">
        <v>1505</v>
      </c>
      <c r="K892" s="832" t="s">
        <v>2984</v>
      </c>
      <c r="L892" s="835">
        <v>61.97</v>
      </c>
      <c r="M892" s="835">
        <v>61.97</v>
      </c>
      <c r="N892" s="832">
        <v>1</v>
      </c>
      <c r="O892" s="836">
        <v>0.5</v>
      </c>
      <c r="P892" s="835">
        <v>61.97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4</v>
      </c>
      <c r="B893" s="832" t="s">
        <v>2687</v>
      </c>
      <c r="C893" s="832" t="s">
        <v>2694</v>
      </c>
      <c r="D893" s="833" t="s">
        <v>5504</v>
      </c>
      <c r="E893" s="834" t="s">
        <v>2712</v>
      </c>
      <c r="F893" s="832" t="s">
        <v>2688</v>
      </c>
      <c r="G893" s="832" t="s">
        <v>2982</v>
      </c>
      <c r="H893" s="832" t="s">
        <v>581</v>
      </c>
      <c r="I893" s="832" t="s">
        <v>2985</v>
      </c>
      <c r="J893" s="832" t="s">
        <v>1505</v>
      </c>
      <c r="K893" s="832" t="s">
        <v>1506</v>
      </c>
      <c r="L893" s="835">
        <v>61.97</v>
      </c>
      <c r="M893" s="835">
        <v>61.97</v>
      </c>
      <c r="N893" s="832">
        <v>1</v>
      </c>
      <c r="O893" s="836">
        <v>0.5</v>
      </c>
      <c r="P893" s="835">
        <v>61.97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4</v>
      </c>
      <c r="B894" s="832" t="s">
        <v>2687</v>
      </c>
      <c r="C894" s="832" t="s">
        <v>2694</v>
      </c>
      <c r="D894" s="833" t="s">
        <v>5504</v>
      </c>
      <c r="E894" s="834" t="s">
        <v>2712</v>
      </c>
      <c r="F894" s="832" t="s">
        <v>2688</v>
      </c>
      <c r="G894" s="832" t="s">
        <v>2996</v>
      </c>
      <c r="H894" s="832" t="s">
        <v>581</v>
      </c>
      <c r="I894" s="832" t="s">
        <v>4004</v>
      </c>
      <c r="J894" s="832" t="s">
        <v>4005</v>
      </c>
      <c r="K894" s="832" t="s">
        <v>4006</v>
      </c>
      <c r="L894" s="835">
        <v>0</v>
      </c>
      <c r="M894" s="835">
        <v>0</v>
      </c>
      <c r="N894" s="832">
        <v>1</v>
      </c>
      <c r="O894" s="836">
        <v>0.5</v>
      </c>
      <c r="P894" s="835">
        <v>0</v>
      </c>
      <c r="Q894" s="837"/>
      <c r="R894" s="832">
        <v>1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4</v>
      </c>
      <c r="B895" s="832" t="s">
        <v>2687</v>
      </c>
      <c r="C895" s="832" t="s">
        <v>2694</v>
      </c>
      <c r="D895" s="833" t="s">
        <v>5504</v>
      </c>
      <c r="E895" s="834" t="s">
        <v>2712</v>
      </c>
      <c r="F895" s="832" t="s">
        <v>2688</v>
      </c>
      <c r="G895" s="832" t="s">
        <v>2996</v>
      </c>
      <c r="H895" s="832" t="s">
        <v>581</v>
      </c>
      <c r="I895" s="832" t="s">
        <v>4007</v>
      </c>
      <c r="J895" s="832" t="s">
        <v>4005</v>
      </c>
      <c r="K895" s="832" t="s">
        <v>2266</v>
      </c>
      <c r="L895" s="835">
        <v>0</v>
      </c>
      <c r="M895" s="835">
        <v>0</v>
      </c>
      <c r="N895" s="832">
        <v>2</v>
      </c>
      <c r="O895" s="836">
        <v>1</v>
      </c>
      <c r="P895" s="835"/>
      <c r="Q895" s="837"/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4</v>
      </c>
      <c r="B896" s="832" t="s">
        <v>2687</v>
      </c>
      <c r="C896" s="832" t="s">
        <v>2694</v>
      </c>
      <c r="D896" s="833" t="s">
        <v>5504</v>
      </c>
      <c r="E896" s="834" t="s">
        <v>2712</v>
      </c>
      <c r="F896" s="832" t="s">
        <v>2688</v>
      </c>
      <c r="G896" s="832" t="s">
        <v>4008</v>
      </c>
      <c r="H896" s="832" t="s">
        <v>581</v>
      </c>
      <c r="I896" s="832" t="s">
        <v>4009</v>
      </c>
      <c r="J896" s="832" t="s">
        <v>4010</v>
      </c>
      <c r="K896" s="832" t="s">
        <v>4011</v>
      </c>
      <c r="L896" s="835">
        <v>172.7</v>
      </c>
      <c r="M896" s="835">
        <v>345.4</v>
      </c>
      <c r="N896" s="832">
        <v>2</v>
      </c>
      <c r="O896" s="836">
        <v>1.5</v>
      </c>
      <c r="P896" s="835">
        <v>345.4</v>
      </c>
      <c r="Q896" s="837">
        <v>1</v>
      </c>
      <c r="R896" s="832">
        <v>2</v>
      </c>
      <c r="S896" s="837">
        <v>1</v>
      </c>
      <c r="T896" s="836">
        <v>1.5</v>
      </c>
      <c r="U896" s="838">
        <v>1</v>
      </c>
    </row>
    <row r="897" spans="1:21" ht="14.4" customHeight="1" x14ac:dyDescent="0.3">
      <c r="A897" s="831">
        <v>4</v>
      </c>
      <c r="B897" s="832" t="s">
        <v>2687</v>
      </c>
      <c r="C897" s="832" t="s">
        <v>2694</v>
      </c>
      <c r="D897" s="833" t="s">
        <v>5504</v>
      </c>
      <c r="E897" s="834" t="s">
        <v>2712</v>
      </c>
      <c r="F897" s="832" t="s">
        <v>2688</v>
      </c>
      <c r="G897" s="832" t="s">
        <v>2843</v>
      </c>
      <c r="H897" s="832" t="s">
        <v>628</v>
      </c>
      <c r="I897" s="832" t="s">
        <v>2022</v>
      </c>
      <c r="J897" s="832" t="s">
        <v>2023</v>
      </c>
      <c r="K897" s="832" t="s">
        <v>2024</v>
      </c>
      <c r="L897" s="835">
        <v>133.94</v>
      </c>
      <c r="M897" s="835">
        <v>133.94</v>
      </c>
      <c r="N897" s="832">
        <v>1</v>
      </c>
      <c r="O897" s="836">
        <v>0.5</v>
      </c>
      <c r="P897" s="835">
        <v>133.94</v>
      </c>
      <c r="Q897" s="837">
        <v>1</v>
      </c>
      <c r="R897" s="832">
        <v>1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4</v>
      </c>
      <c r="B898" s="832" t="s">
        <v>2687</v>
      </c>
      <c r="C898" s="832" t="s">
        <v>2694</v>
      </c>
      <c r="D898" s="833" t="s">
        <v>5504</v>
      </c>
      <c r="E898" s="834" t="s">
        <v>2712</v>
      </c>
      <c r="F898" s="832" t="s">
        <v>2688</v>
      </c>
      <c r="G898" s="832" t="s">
        <v>2843</v>
      </c>
      <c r="H898" s="832" t="s">
        <v>581</v>
      </c>
      <c r="I898" s="832" t="s">
        <v>4012</v>
      </c>
      <c r="J898" s="832" t="s">
        <v>4013</v>
      </c>
      <c r="K898" s="832" t="s">
        <v>4014</v>
      </c>
      <c r="L898" s="835">
        <v>133.94</v>
      </c>
      <c r="M898" s="835">
        <v>133.94</v>
      </c>
      <c r="N898" s="832">
        <v>1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4</v>
      </c>
      <c r="B899" s="832" t="s">
        <v>2687</v>
      </c>
      <c r="C899" s="832" t="s">
        <v>2694</v>
      </c>
      <c r="D899" s="833" t="s">
        <v>5504</v>
      </c>
      <c r="E899" s="834" t="s">
        <v>2712</v>
      </c>
      <c r="F899" s="832" t="s">
        <v>2689</v>
      </c>
      <c r="G899" s="832" t="s">
        <v>2768</v>
      </c>
      <c r="H899" s="832" t="s">
        <v>581</v>
      </c>
      <c r="I899" s="832" t="s">
        <v>2881</v>
      </c>
      <c r="J899" s="832" t="s">
        <v>2770</v>
      </c>
      <c r="K899" s="832"/>
      <c r="L899" s="835">
        <v>0</v>
      </c>
      <c r="M899" s="835">
        <v>0</v>
      </c>
      <c r="N899" s="832">
        <v>1</v>
      </c>
      <c r="O899" s="836">
        <v>1</v>
      </c>
      <c r="P899" s="835">
        <v>0</v>
      </c>
      <c r="Q899" s="837"/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4</v>
      </c>
      <c r="B900" s="832" t="s">
        <v>2687</v>
      </c>
      <c r="C900" s="832" t="s">
        <v>2694</v>
      </c>
      <c r="D900" s="833" t="s">
        <v>5504</v>
      </c>
      <c r="E900" s="834" t="s">
        <v>2712</v>
      </c>
      <c r="F900" s="832" t="s">
        <v>2689</v>
      </c>
      <c r="G900" s="832" t="s">
        <v>2768</v>
      </c>
      <c r="H900" s="832" t="s">
        <v>581</v>
      </c>
      <c r="I900" s="832" t="s">
        <v>2769</v>
      </c>
      <c r="J900" s="832" t="s">
        <v>2770</v>
      </c>
      <c r="K900" s="832"/>
      <c r="L900" s="835">
        <v>0</v>
      </c>
      <c r="M900" s="835">
        <v>0</v>
      </c>
      <c r="N900" s="832">
        <v>1</v>
      </c>
      <c r="O900" s="836">
        <v>1</v>
      </c>
      <c r="P900" s="835">
        <v>0</v>
      </c>
      <c r="Q900" s="837"/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4</v>
      </c>
      <c r="B901" s="832" t="s">
        <v>2687</v>
      </c>
      <c r="C901" s="832" t="s">
        <v>2694</v>
      </c>
      <c r="D901" s="833" t="s">
        <v>5504</v>
      </c>
      <c r="E901" s="834" t="s">
        <v>2712</v>
      </c>
      <c r="F901" s="832" t="s">
        <v>2689</v>
      </c>
      <c r="G901" s="832" t="s">
        <v>2768</v>
      </c>
      <c r="H901" s="832" t="s">
        <v>581</v>
      </c>
      <c r="I901" s="832" t="s">
        <v>4015</v>
      </c>
      <c r="J901" s="832" t="s">
        <v>2770</v>
      </c>
      <c r="K901" s="832"/>
      <c r="L901" s="835">
        <v>0</v>
      </c>
      <c r="M901" s="835">
        <v>0</v>
      </c>
      <c r="N901" s="832">
        <v>2</v>
      </c>
      <c r="O901" s="836">
        <v>2</v>
      </c>
      <c r="P901" s="835">
        <v>0</v>
      </c>
      <c r="Q901" s="837"/>
      <c r="R901" s="832">
        <v>1</v>
      </c>
      <c r="S901" s="837">
        <v>0.5</v>
      </c>
      <c r="T901" s="836">
        <v>1</v>
      </c>
      <c r="U901" s="838">
        <v>0.5</v>
      </c>
    </row>
    <row r="902" spans="1:21" ht="14.4" customHeight="1" x14ac:dyDescent="0.3">
      <c r="A902" s="831">
        <v>4</v>
      </c>
      <c r="B902" s="832" t="s">
        <v>2687</v>
      </c>
      <c r="C902" s="832" t="s">
        <v>2694</v>
      </c>
      <c r="D902" s="833" t="s">
        <v>5504</v>
      </c>
      <c r="E902" s="834" t="s">
        <v>2712</v>
      </c>
      <c r="F902" s="832" t="s">
        <v>2690</v>
      </c>
      <c r="G902" s="832" t="s">
        <v>2812</v>
      </c>
      <c r="H902" s="832" t="s">
        <v>581</v>
      </c>
      <c r="I902" s="832" t="s">
        <v>4016</v>
      </c>
      <c r="J902" s="832" t="s">
        <v>2814</v>
      </c>
      <c r="K902" s="832" t="s">
        <v>4017</v>
      </c>
      <c r="L902" s="835">
        <v>25</v>
      </c>
      <c r="M902" s="835">
        <v>25</v>
      </c>
      <c r="N902" s="832">
        <v>1</v>
      </c>
      <c r="O902" s="836">
        <v>1</v>
      </c>
      <c r="P902" s="835">
        <v>25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4</v>
      </c>
      <c r="B903" s="832" t="s">
        <v>2687</v>
      </c>
      <c r="C903" s="832" t="s">
        <v>2694</v>
      </c>
      <c r="D903" s="833" t="s">
        <v>5504</v>
      </c>
      <c r="E903" s="834" t="s">
        <v>2712</v>
      </c>
      <c r="F903" s="832" t="s">
        <v>2690</v>
      </c>
      <c r="G903" s="832" t="s">
        <v>2812</v>
      </c>
      <c r="H903" s="832" t="s">
        <v>581</v>
      </c>
      <c r="I903" s="832" t="s">
        <v>2813</v>
      </c>
      <c r="J903" s="832" t="s">
        <v>2814</v>
      </c>
      <c r="K903" s="832" t="s">
        <v>2815</v>
      </c>
      <c r="L903" s="835">
        <v>100</v>
      </c>
      <c r="M903" s="835">
        <v>1600</v>
      </c>
      <c r="N903" s="832">
        <v>16</v>
      </c>
      <c r="O903" s="836">
        <v>7</v>
      </c>
      <c r="P903" s="835">
        <v>1600</v>
      </c>
      <c r="Q903" s="837">
        <v>1</v>
      </c>
      <c r="R903" s="832">
        <v>16</v>
      </c>
      <c r="S903" s="837">
        <v>1</v>
      </c>
      <c r="T903" s="836">
        <v>7</v>
      </c>
      <c r="U903" s="838">
        <v>1</v>
      </c>
    </row>
    <row r="904" spans="1:21" ht="14.4" customHeight="1" x14ac:dyDescent="0.3">
      <c r="A904" s="831">
        <v>4</v>
      </c>
      <c r="B904" s="832" t="s">
        <v>2687</v>
      </c>
      <c r="C904" s="832" t="s">
        <v>2694</v>
      </c>
      <c r="D904" s="833" t="s">
        <v>5504</v>
      </c>
      <c r="E904" s="834" t="s">
        <v>2712</v>
      </c>
      <c r="F904" s="832" t="s">
        <v>2690</v>
      </c>
      <c r="G904" s="832" t="s">
        <v>2812</v>
      </c>
      <c r="H904" s="832" t="s">
        <v>581</v>
      </c>
      <c r="I904" s="832" t="s">
        <v>4018</v>
      </c>
      <c r="J904" s="832" t="s">
        <v>3929</v>
      </c>
      <c r="K904" s="832" t="s">
        <v>4019</v>
      </c>
      <c r="L904" s="835">
        <v>50</v>
      </c>
      <c r="M904" s="835">
        <v>150</v>
      </c>
      <c r="N904" s="832">
        <v>3</v>
      </c>
      <c r="O904" s="836">
        <v>1</v>
      </c>
      <c r="P904" s="835">
        <v>150</v>
      </c>
      <c r="Q904" s="837">
        <v>1</v>
      </c>
      <c r="R904" s="832">
        <v>3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4</v>
      </c>
      <c r="B905" s="832" t="s">
        <v>2687</v>
      </c>
      <c r="C905" s="832" t="s">
        <v>2694</v>
      </c>
      <c r="D905" s="833" t="s">
        <v>5504</v>
      </c>
      <c r="E905" s="834" t="s">
        <v>2712</v>
      </c>
      <c r="F905" s="832" t="s">
        <v>2690</v>
      </c>
      <c r="G905" s="832" t="s">
        <v>2812</v>
      </c>
      <c r="H905" s="832" t="s">
        <v>581</v>
      </c>
      <c r="I905" s="832" t="s">
        <v>4020</v>
      </c>
      <c r="J905" s="832" t="s">
        <v>4021</v>
      </c>
      <c r="K905" s="832" t="s">
        <v>4022</v>
      </c>
      <c r="L905" s="835">
        <v>99</v>
      </c>
      <c r="M905" s="835">
        <v>495</v>
      </c>
      <c r="N905" s="832">
        <v>5</v>
      </c>
      <c r="O905" s="836">
        <v>2</v>
      </c>
      <c r="P905" s="835">
        <v>495</v>
      </c>
      <c r="Q905" s="837">
        <v>1</v>
      </c>
      <c r="R905" s="832">
        <v>5</v>
      </c>
      <c r="S905" s="837">
        <v>1</v>
      </c>
      <c r="T905" s="836">
        <v>2</v>
      </c>
      <c r="U905" s="838">
        <v>1</v>
      </c>
    </row>
    <row r="906" spans="1:21" ht="14.4" customHeight="1" x14ac:dyDescent="0.3">
      <c r="A906" s="831">
        <v>4</v>
      </c>
      <c r="B906" s="832" t="s">
        <v>2687</v>
      </c>
      <c r="C906" s="832" t="s">
        <v>2694</v>
      </c>
      <c r="D906" s="833" t="s">
        <v>5504</v>
      </c>
      <c r="E906" s="834" t="s">
        <v>2712</v>
      </c>
      <c r="F906" s="832" t="s">
        <v>2690</v>
      </c>
      <c r="G906" s="832" t="s">
        <v>2812</v>
      </c>
      <c r="H906" s="832" t="s">
        <v>581</v>
      </c>
      <c r="I906" s="832" t="s">
        <v>2816</v>
      </c>
      <c r="J906" s="832" t="s">
        <v>2817</v>
      </c>
      <c r="K906" s="832" t="s">
        <v>2818</v>
      </c>
      <c r="L906" s="835">
        <v>120</v>
      </c>
      <c r="M906" s="835">
        <v>120</v>
      </c>
      <c r="N906" s="832">
        <v>1</v>
      </c>
      <c r="O906" s="836">
        <v>1</v>
      </c>
      <c r="P906" s="835">
        <v>120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4</v>
      </c>
      <c r="B907" s="832" t="s">
        <v>2687</v>
      </c>
      <c r="C907" s="832" t="s">
        <v>2694</v>
      </c>
      <c r="D907" s="833" t="s">
        <v>5504</v>
      </c>
      <c r="E907" s="834" t="s">
        <v>2712</v>
      </c>
      <c r="F907" s="832" t="s">
        <v>2690</v>
      </c>
      <c r="G907" s="832" t="s">
        <v>2812</v>
      </c>
      <c r="H907" s="832" t="s">
        <v>581</v>
      </c>
      <c r="I907" s="832" t="s">
        <v>4023</v>
      </c>
      <c r="J907" s="832" t="s">
        <v>4024</v>
      </c>
      <c r="K907" s="832" t="s">
        <v>4025</v>
      </c>
      <c r="L907" s="835">
        <v>1070.3599999999999</v>
      </c>
      <c r="M907" s="835">
        <v>5351.7999999999993</v>
      </c>
      <c r="N907" s="832">
        <v>5</v>
      </c>
      <c r="O907" s="836">
        <v>1</v>
      </c>
      <c r="P907" s="835">
        <v>5351.7999999999993</v>
      </c>
      <c r="Q907" s="837">
        <v>1</v>
      </c>
      <c r="R907" s="832">
        <v>5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4</v>
      </c>
      <c r="B908" s="832" t="s">
        <v>2687</v>
      </c>
      <c r="C908" s="832" t="s">
        <v>2694</v>
      </c>
      <c r="D908" s="833" t="s">
        <v>5504</v>
      </c>
      <c r="E908" s="834" t="s">
        <v>2712</v>
      </c>
      <c r="F908" s="832" t="s">
        <v>2690</v>
      </c>
      <c r="G908" s="832" t="s">
        <v>2812</v>
      </c>
      <c r="H908" s="832" t="s">
        <v>581</v>
      </c>
      <c r="I908" s="832" t="s">
        <v>3931</v>
      </c>
      <c r="J908" s="832" t="s">
        <v>3932</v>
      </c>
      <c r="K908" s="832" t="s">
        <v>3933</v>
      </c>
      <c r="L908" s="835">
        <v>1512.58</v>
      </c>
      <c r="M908" s="835">
        <v>4537.74</v>
      </c>
      <c r="N908" s="832">
        <v>3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4</v>
      </c>
      <c r="B909" s="832" t="s">
        <v>2687</v>
      </c>
      <c r="C909" s="832" t="s">
        <v>2694</v>
      </c>
      <c r="D909" s="833" t="s">
        <v>5504</v>
      </c>
      <c r="E909" s="834" t="s">
        <v>2712</v>
      </c>
      <c r="F909" s="832" t="s">
        <v>2690</v>
      </c>
      <c r="G909" s="832" t="s">
        <v>2812</v>
      </c>
      <c r="H909" s="832" t="s">
        <v>581</v>
      </c>
      <c r="I909" s="832" t="s">
        <v>4026</v>
      </c>
      <c r="J909" s="832" t="s">
        <v>4021</v>
      </c>
      <c r="K909" s="832" t="s">
        <v>4027</v>
      </c>
      <c r="L909" s="835">
        <v>56.25</v>
      </c>
      <c r="M909" s="835">
        <v>393.75</v>
      </c>
      <c r="N909" s="832">
        <v>7</v>
      </c>
      <c r="O909" s="836">
        <v>4</v>
      </c>
      <c r="P909" s="835">
        <v>168.75</v>
      </c>
      <c r="Q909" s="837">
        <v>0.42857142857142855</v>
      </c>
      <c r="R909" s="832">
        <v>3</v>
      </c>
      <c r="S909" s="837">
        <v>0.42857142857142855</v>
      </c>
      <c r="T909" s="836">
        <v>2</v>
      </c>
      <c r="U909" s="838">
        <v>0.5</v>
      </c>
    </row>
    <row r="910" spans="1:21" ht="14.4" customHeight="1" x14ac:dyDescent="0.3">
      <c r="A910" s="831">
        <v>4</v>
      </c>
      <c r="B910" s="832" t="s">
        <v>2687</v>
      </c>
      <c r="C910" s="832" t="s">
        <v>2694</v>
      </c>
      <c r="D910" s="833" t="s">
        <v>5504</v>
      </c>
      <c r="E910" s="834" t="s">
        <v>2712</v>
      </c>
      <c r="F910" s="832" t="s">
        <v>2690</v>
      </c>
      <c r="G910" s="832" t="s">
        <v>2812</v>
      </c>
      <c r="H910" s="832" t="s">
        <v>581</v>
      </c>
      <c r="I910" s="832" t="s">
        <v>3934</v>
      </c>
      <c r="J910" s="832" t="s">
        <v>3935</v>
      </c>
      <c r="K910" s="832" t="s">
        <v>3936</v>
      </c>
      <c r="L910" s="835">
        <v>1599.97</v>
      </c>
      <c r="M910" s="835">
        <v>3199.94</v>
      </c>
      <c r="N910" s="832">
        <v>2</v>
      </c>
      <c r="O910" s="836">
        <v>1</v>
      </c>
      <c r="P910" s="835">
        <v>3199.94</v>
      </c>
      <c r="Q910" s="837">
        <v>1</v>
      </c>
      <c r="R910" s="832">
        <v>2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4</v>
      </c>
      <c r="B911" s="832" t="s">
        <v>2687</v>
      </c>
      <c r="C911" s="832" t="s">
        <v>2694</v>
      </c>
      <c r="D911" s="833" t="s">
        <v>5504</v>
      </c>
      <c r="E911" s="834" t="s">
        <v>2712</v>
      </c>
      <c r="F911" s="832" t="s">
        <v>2690</v>
      </c>
      <c r="G911" s="832" t="s">
        <v>2812</v>
      </c>
      <c r="H911" s="832" t="s">
        <v>581</v>
      </c>
      <c r="I911" s="832" t="s">
        <v>4028</v>
      </c>
      <c r="J911" s="832" t="s">
        <v>4029</v>
      </c>
      <c r="K911" s="832" t="s">
        <v>4030</v>
      </c>
      <c r="L911" s="835">
        <v>438.75</v>
      </c>
      <c r="M911" s="835">
        <v>438.75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4</v>
      </c>
      <c r="B912" s="832" t="s">
        <v>2687</v>
      </c>
      <c r="C912" s="832" t="s">
        <v>2694</v>
      </c>
      <c r="D912" s="833" t="s">
        <v>5504</v>
      </c>
      <c r="E912" s="834" t="s">
        <v>2712</v>
      </c>
      <c r="F912" s="832" t="s">
        <v>2690</v>
      </c>
      <c r="G912" s="832" t="s">
        <v>3288</v>
      </c>
      <c r="H912" s="832" t="s">
        <v>581</v>
      </c>
      <c r="I912" s="832" t="s">
        <v>3289</v>
      </c>
      <c r="J912" s="832" t="s">
        <v>3290</v>
      </c>
      <c r="K912" s="832" t="s">
        <v>3291</v>
      </c>
      <c r="L912" s="835">
        <v>410</v>
      </c>
      <c r="M912" s="835">
        <v>15580</v>
      </c>
      <c r="N912" s="832">
        <v>38</v>
      </c>
      <c r="O912" s="836">
        <v>38</v>
      </c>
      <c r="P912" s="835">
        <v>14350</v>
      </c>
      <c r="Q912" s="837">
        <v>0.92105263157894735</v>
      </c>
      <c r="R912" s="832">
        <v>35</v>
      </c>
      <c r="S912" s="837">
        <v>0.92105263157894735</v>
      </c>
      <c r="T912" s="836">
        <v>35</v>
      </c>
      <c r="U912" s="838">
        <v>0.92105263157894735</v>
      </c>
    </row>
    <row r="913" spans="1:21" ht="14.4" customHeight="1" x14ac:dyDescent="0.3">
      <c r="A913" s="831">
        <v>4</v>
      </c>
      <c r="B913" s="832" t="s">
        <v>2687</v>
      </c>
      <c r="C913" s="832" t="s">
        <v>2694</v>
      </c>
      <c r="D913" s="833" t="s">
        <v>5504</v>
      </c>
      <c r="E913" s="834" t="s">
        <v>2712</v>
      </c>
      <c r="F913" s="832" t="s">
        <v>2690</v>
      </c>
      <c r="G913" s="832" t="s">
        <v>3288</v>
      </c>
      <c r="H913" s="832" t="s">
        <v>581</v>
      </c>
      <c r="I913" s="832" t="s">
        <v>3937</v>
      </c>
      <c r="J913" s="832" t="s">
        <v>3346</v>
      </c>
      <c r="K913" s="832" t="s">
        <v>3938</v>
      </c>
      <c r="L913" s="835">
        <v>566</v>
      </c>
      <c r="M913" s="835">
        <v>5094</v>
      </c>
      <c r="N913" s="832">
        <v>9</v>
      </c>
      <c r="O913" s="836">
        <v>9</v>
      </c>
      <c r="P913" s="835">
        <v>2264</v>
      </c>
      <c r="Q913" s="837">
        <v>0.44444444444444442</v>
      </c>
      <c r="R913" s="832">
        <v>4</v>
      </c>
      <c r="S913" s="837">
        <v>0.44444444444444442</v>
      </c>
      <c r="T913" s="836">
        <v>4</v>
      </c>
      <c r="U913" s="838">
        <v>0.44444444444444442</v>
      </c>
    </row>
    <row r="914" spans="1:21" ht="14.4" customHeight="1" x14ac:dyDescent="0.3">
      <c r="A914" s="831">
        <v>4</v>
      </c>
      <c r="B914" s="832" t="s">
        <v>2687</v>
      </c>
      <c r="C914" s="832" t="s">
        <v>2694</v>
      </c>
      <c r="D914" s="833" t="s">
        <v>5504</v>
      </c>
      <c r="E914" s="834" t="s">
        <v>2712</v>
      </c>
      <c r="F914" s="832" t="s">
        <v>2690</v>
      </c>
      <c r="G914" s="832" t="s">
        <v>3288</v>
      </c>
      <c r="H914" s="832" t="s">
        <v>581</v>
      </c>
      <c r="I914" s="832" t="s">
        <v>4031</v>
      </c>
      <c r="J914" s="832" t="s">
        <v>4032</v>
      </c>
      <c r="K914" s="832" t="s">
        <v>4033</v>
      </c>
      <c r="L914" s="835">
        <v>450</v>
      </c>
      <c r="M914" s="835">
        <v>450</v>
      </c>
      <c r="N914" s="832">
        <v>1</v>
      </c>
      <c r="O914" s="836">
        <v>1</v>
      </c>
      <c r="P914" s="835">
        <v>450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4</v>
      </c>
      <c r="B915" s="832" t="s">
        <v>2687</v>
      </c>
      <c r="C915" s="832" t="s">
        <v>2694</v>
      </c>
      <c r="D915" s="833" t="s">
        <v>5504</v>
      </c>
      <c r="E915" s="834" t="s">
        <v>2712</v>
      </c>
      <c r="F915" s="832" t="s">
        <v>2690</v>
      </c>
      <c r="G915" s="832" t="s">
        <v>2819</v>
      </c>
      <c r="H915" s="832" t="s">
        <v>581</v>
      </c>
      <c r="I915" s="832" t="s">
        <v>2820</v>
      </c>
      <c r="J915" s="832" t="s">
        <v>2821</v>
      </c>
      <c r="K915" s="832" t="s">
        <v>2822</v>
      </c>
      <c r="L915" s="835">
        <v>900</v>
      </c>
      <c r="M915" s="835">
        <v>37800</v>
      </c>
      <c r="N915" s="832">
        <v>42</v>
      </c>
      <c r="O915" s="836">
        <v>42</v>
      </c>
      <c r="P915" s="835">
        <v>36900</v>
      </c>
      <c r="Q915" s="837">
        <v>0.97619047619047616</v>
      </c>
      <c r="R915" s="832">
        <v>41</v>
      </c>
      <c r="S915" s="837">
        <v>0.97619047619047616</v>
      </c>
      <c r="T915" s="836">
        <v>41</v>
      </c>
      <c r="U915" s="838">
        <v>0.97619047619047616</v>
      </c>
    </row>
    <row r="916" spans="1:21" ht="14.4" customHeight="1" x14ac:dyDescent="0.3">
      <c r="A916" s="831">
        <v>4</v>
      </c>
      <c r="B916" s="832" t="s">
        <v>2687</v>
      </c>
      <c r="C916" s="832" t="s">
        <v>2694</v>
      </c>
      <c r="D916" s="833" t="s">
        <v>5504</v>
      </c>
      <c r="E916" s="834" t="s">
        <v>2712</v>
      </c>
      <c r="F916" s="832" t="s">
        <v>2690</v>
      </c>
      <c r="G916" s="832" t="s">
        <v>2819</v>
      </c>
      <c r="H916" s="832" t="s">
        <v>581</v>
      </c>
      <c r="I916" s="832" t="s">
        <v>3942</v>
      </c>
      <c r="J916" s="832" t="s">
        <v>3943</v>
      </c>
      <c r="K916" s="832" t="s">
        <v>3944</v>
      </c>
      <c r="L916" s="835">
        <v>378.48</v>
      </c>
      <c r="M916" s="835">
        <v>2270.88</v>
      </c>
      <c r="N916" s="832">
        <v>6</v>
      </c>
      <c r="O916" s="836">
        <v>6</v>
      </c>
      <c r="P916" s="835">
        <v>2270.88</v>
      </c>
      <c r="Q916" s="837">
        <v>1</v>
      </c>
      <c r="R916" s="832">
        <v>6</v>
      </c>
      <c r="S916" s="837">
        <v>1</v>
      </c>
      <c r="T916" s="836">
        <v>6</v>
      </c>
      <c r="U916" s="838">
        <v>1</v>
      </c>
    </row>
    <row r="917" spans="1:21" ht="14.4" customHeight="1" x14ac:dyDescent="0.3">
      <c r="A917" s="831">
        <v>4</v>
      </c>
      <c r="B917" s="832" t="s">
        <v>2687</v>
      </c>
      <c r="C917" s="832" t="s">
        <v>2694</v>
      </c>
      <c r="D917" s="833" t="s">
        <v>5504</v>
      </c>
      <c r="E917" s="834" t="s">
        <v>2712</v>
      </c>
      <c r="F917" s="832" t="s">
        <v>2690</v>
      </c>
      <c r="G917" s="832" t="s">
        <v>2819</v>
      </c>
      <c r="H917" s="832" t="s">
        <v>581</v>
      </c>
      <c r="I917" s="832" t="s">
        <v>4034</v>
      </c>
      <c r="J917" s="832" t="s">
        <v>4035</v>
      </c>
      <c r="K917" s="832" t="s">
        <v>4036</v>
      </c>
      <c r="L917" s="835">
        <v>378.48</v>
      </c>
      <c r="M917" s="835">
        <v>1135.44</v>
      </c>
      <c r="N917" s="832">
        <v>3</v>
      </c>
      <c r="O917" s="836">
        <v>3</v>
      </c>
      <c r="P917" s="835">
        <v>1135.44</v>
      </c>
      <c r="Q917" s="837">
        <v>1</v>
      </c>
      <c r="R917" s="832">
        <v>3</v>
      </c>
      <c r="S917" s="837">
        <v>1</v>
      </c>
      <c r="T917" s="836">
        <v>3</v>
      </c>
      <c r="U917" s="838">
        <v>1</v>
      </c>
    </row>
    <row r="918" spans="1:21" ht="14.4" customHeight="1" x14ac:dyDescent="0.3">
      <c r="A918" s="831">
        <v>4</v>
      </c>
      <c r="B918" s="832" t="s">
        <v>2687</v>
      </c>
      <c r="C918" s="832" t="s">
        <v>2694</v>
      </c>
      <c r="D918" s="833" t="s">
        <v>5504</v>
      </c>
      <c r="E918" s="834" t="s">
        <v>2712</v>
      </c>
      <c r="F918" s="832" t="s">
        <v>2690</v>
      </c>
      <c r="G918" s="832" t="s">
        <v>2819</v>
      </c>
      <c r="H918" s="832" t="s">
        <v>581</v>
      </c>
      <c r="I918" s="832" t="s">
        <v>4037</v>
      </c>
      <c r="J918" s="832" t="s">
        <v>4038</v>
      </c>
      <c r="K918" s="832" t="s">
        <v>4039</v>
      </c>
      <c r="L918" s="835">
        <v>378.48</v>
      </c>
      <c r="M918" s="835">
        <v>378.48</v>
      </c>
      <c r="N918" s="832">
        <v>1</v>
      </c>
      <c r="O918" s="836">
        <v>1</v>
      </c>
      <c r="P918" s="835">
        <v>378.48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4</v>
      </c>
      <c r="B919" s="832" t="s">
        <v>2687</v>
      </c>
      <c r="C919" s="832" t="s">
        <v>2694</v>
      </c>
      <c r="D919" s="833" t="s">
        <v>5504</v>
      </c>
      <c r="E919" s="834" t="s">
        <v>2712</v>
      </c>
      <c r="F919" s="832" t="s">
        <v>2690</v>
      </c>
      <c r="G919" s="832" t="s">
        <v>2819</v>
      </c>
      <c r="H919" s="832" t="s">
        <v>581</v>
      </c>
      <c r="I919" s="832" t="s">
        <v>4040</v>
      </c>
      <c r="J919" s="832" t="s">
        <v>4041</v>
      </c>
      <c r="K919" s="832" t="s">
        <v>4042</v>
      </c>
      <c r="L919" s="835">
        <v>906.78</v>
      </c>
      <c r="M919" s="835">
        <v>906.78</v>
      </c>
      <c r="N919" s="832">
        <v>1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4</v>
      </c>
      <c r="B920" s="832" t="s">
        <v>2687</v>
      </c>
      <c r="C920" s="832" t="s">
        <v>2694</v>
      </c>
      <c r="D920" s="833" t="s">
        <v>5504</v>
      </c>
      <c r="E920" s="834" t="s">
        <v>2712</v>
      </c>
      <c r="F920" s="832" t="s">
        <v>2690</v>
      </c>
      <c r="G920" s="832" t="s">
        <v>2819</v>
      </c>
      <c r="H920" s="832" t="s">
        <v>581</v>
      </c>
      <c r="I920" s="832" t="s">
        <v>4043</v>
      </c>
      <c r="J920" s="832" t="s">
        <v>4044</v>
      </c>
      <c r="K920" s="832" t="s">
        <v>4045</v>
      </c>
      <c r="L920" s="835">
        <v>1100</v>
      </c>
      <c r="M920" s="835">
        <v>1100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4</v>
      </c>
      <c r="B921" s="832" t="s">
        <v>2687</v>
      </c>
      <c r="C921" s="832" t="s">
        <v>2694</v>
      </c>
      <c r="D921" s="833" t="s">
        <v>5504</v>
      </c>
      <c r="E921" s="834" t="s">
        <v>2712</v>
      </c>
      <c r="F921" s="832" t="s">
        <v>2690</v>
      </c>
      <c r="G921" s="832" t="s">
        <v>2819</v>
      </c>
      <c r="H921" s="832" t="s">
        <v>581</v>
      </c>
      <c r="I921" s="832" t="s">
        <v>4046</v>
      </c>
      <c r="J921" s="832" t="s">
        <v>4047</v>
      </c>
      <c r="K921" s="832" t="s">
        <v>4048</v>
      </c>
      <c r="L921" s="835">
        <v>885</v>
      </c>
      <c r="M921" s="835">
        <v>885</v>
      </c>
      <c r="N921" s="832">
        <v>1</v>
      </c>
      <c r="O921" s="836">
        <v>1</v>
      </c>
      <c r="P921" s="835">
        <v>885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4</v>
      </c>
      <c r="B922" s="832" t="s">
        <v>2687</v>
      </c>
      <c r="C922" s="832" t="s">
        <v>2694</v>
      </c>
      <c r="D922" s="833" t="s">
        <v>5504</v>
      </c>
      <c r="E922" s="834" t="s">
        <v>2712</v>
      </c>
      <c r="F922" s="832" t="s">
        <v>2690</v>
      </c>
      <c r="G922" s="832" t="s">
        <v>4049</v>
      </c>
      <c r="H922" s="832" t="s">
        <v>581</v>
      </c>
      <c r="I922" s="832" t="s">
        <v>4050</v>
      </c>
      <c r="J922" s="832" t="s">
        <v>4051</v>
      </c>
      <c r="K922" s="832" t="s">
        <v>4052</v>
      </c>
      <c r="L922" s="835">
        <v>190</v>
      </c>
      <c r="M922" s="835">
        <v>190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4</v>
      </c>
      <c r="B923" s="832" t="s">
        <v>2687</v>
      </c>
      <c r="C923" s="832" t="s">
        <v>2694</v>
      </c>
      <c r="D923" s="833" t="s">
        <v>5504</v>
      </c>
      <c r="E923" s="834" t="s">
        <v>2712</v>
      </c>
      <c r="F923" s="832" t="s">
        <v>2690</v>
      </c>
      <c r="G923" s="832" t="s">
        <v>4053</v>
      </c>
      <c r="H923" s="832" t="s">
        <v>581</v>
      </c>
      <c r="I923" s="832" t="s">
        <v>4054</v>
      </c>
      <c r="J923" s="832" t="s">
        <v>4055</v>
      </c>
      <c r="K923" s="832" t="s">
        <v>4056</v>
      </c>
      <c r="L923" s="835">
        <v>0</v>
      </c>
      <c r="M923" s="835">
        <v>0</v>
      </c>
      <c r="N923" s="832">
        <v>1</v>
      </c>
      <c r="O923" s="836">
        <v>1</v>
      </c>
      <c r="P923" s="835"/>
      <c r="Q923" s="837"/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4</v>
      </c>
      <c r="B924" s="832" t="s">
        <v>2687</v>
      </c>
      <c r="C924" s="832" t="s">
        <v>2694</v>
      </c>
      <c r="D924" s="833" t="s">
        <v>5504</v>
      </c>
      <c r="E924" s="834" t="s">
        <v>2713</v>
      </c>
      <c r="F924" s="832" t="s">
        <v>2690</v>
      </c>
      <c r="G924" s="832" t="s">
        <v>3288</v>
      </c>
      <c r="H924" s="832" t="s">
        <v>581</v>
      </c>
      <c r="I924" s="832" t="s">
        <v>3937</v>
      </c>
      <c r="J924" s="832" t="s">
        <v>3346</v>
      </c>
      <c r="K924" s="832" t="s">
        <v>3938</v>
      </c>
      <c r="L924" s="835">
        <v>566</v>
      </c>
      <c r="M924" s="835">
        <v>566</v>
      </c>
      <c r="N924" s="832">
        <v>1</v>
      </c>
      <c r="O924" s="836">
        <v>1</v>
      </c>
      <c r="P924" s="835">
        <v>566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4</v>
      </c>
      <c r="B925" s="832" t="s">
        <v>2687</v>
      </c>
      <c r="C925" s="832" t="s">
        <v>2694</v>
      </c>
      <c r="D925" s="833" t="s">
        <v>5504</v>
      </c>
      <c r="E925" s="834" t="s">
        <v>2717</v>
      </c>
      <c r="F925" s="832" t="s">
        <v>2688</v>
      </c>
      <c r="G925" s="832" t="s">
        <v>4057</v>
      </c>
      <c r="H925" s="832" t="s">
        <v>581</v>
      </c>
      <c r="I925" s="832" t="s">
        <v>4058</v>
      </c>
      <c r="J925" s="832" t="s">
        <v>4059</v>
      </c>
      <c r="K925" s="832" t="s">
        <v>4060</v>
      </c>
      <c r="L925" s="835">
        <v>96.84</v>
      </c>
      <c r="M925" s="835">
        <v>96.84</v>
      </c>
      <c r="N925" s="832">
        <v>1</v>
      </c>
      <c r="O925" s="836">
        <v>1</v>
      </c>
      <c r="P925" s="835">
        <v>96.84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4</v>
      </c>
      <c r="B926" s="832" t="s">
        <v>2687</v>
      </c>
      <c r="C926" s="832" t="s">
        <v>2694</v>
      </c>
      <c r="D926" s="833" t="s">
        <v>5504</v>
      </c>
      <c r="E926" s="834" t="s">
        <v>2717</v>
      </c>
      <c r="F926" s="832" t="s">
        <v>2688</v>
      </c>
      <c r="G926" s="832" t="s">
        <v>3352</v>
      </c>
      <c r="H926" s="832" t="s">
        <v>628</v>
      </c>
      <c r="I926" s="832" t="s">
        <v>2440</v>
      </c>
      <c r="J926" s="832" t="s">
        <v>2441</v>
      </c>
      <c r="K926" s="832" t="s">
        <v>2442</v>
      </c>
      <c r="L926" s="835">
        <v>4.7</v>
      </c>
      <c r="M926" s="835">
        <v>9.4</v>
      </c>
      <c r="N926" s="832">
        <v>2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4</v>
      </c>
      <c r="B927" s="832" t="s">
        <v>2687</v>
      </c>
      <c r="C927" s="832" t="s">
        <v>2694</v>
      </c>
      <c r="D927" s="833" t="s">
        <v>5504</v>
      </c>
      <c r="E927" s="834" t="s">
        <v>2717</v>
      </c>
      <c r="F927" s="832" t="s">
        <v>2688</v>
      </c>
      <c r="G927" s="832" t="s">
        <v>2760</v>
      </c>
      <c r="H927" s="832" t="s">
        <v>581</v>
      </c>
      <c r="I927" s="832" t="s">
        <v>2823</v>
      </c>
      <c r="J927" s="832" t="s">
        <v>1083</v>
      </c>
      <c r="K927" s="832" t="s">
        <v>2167</v>
      </c>
      <c r="L927" s="835">
        <v>154.36000000000001</v>
      </c>
      <c r="M927" s="835">
        <v>308.72000000000003</v>
      </c>
      <c r="N927" s="832">
        <v>2</v>
      </c>
      <c r="O927" s="836">
        <v>2</v>
      </c>
      <c r="P927" s="835">
        <v>308.72000000000003</v>
      </c>
      <c r="Q927" s="837">
        <v>1</v>
      </c>
      <c r="R927" s="832">
        <v>2</v>
      </c>
      <c r="S927" s="837">
        <v>1</v>
      </c>
      <c r="T927" s="836">
        <v>2</v>
      </c>
      <c r="U927" s="838">
        <v>1</v>
      </c>
    </row>
    <row r="928" spans="1:21" ht="14.4" customHeight="1" x14ac:dyDescent="0.3">
      <c r="A928" s="831">
        <v>4</v>
      </c>
      <c r="B928" s="832" t="s">
        <v>2687</v>
      </c>
      <c r="C928" s="832" t="s">
        <v>2694</v>
      </c>
      <c r="D928" s="833" t="s">
        <v>5504</v>
      </c>
      <c r="E928" s="834" t="s">
        <v>2717</v>
      </c>
      <c r="F928" s="832" t="s">
        <v>2688</v>
      </c>
      <c r="G928" s="832" t="s">
        <v>2760</v>
      </c>
      <c r="H928" s="832" t="s">
        <v>628</v>
      </c>
      <c r="I928" s="832" t="s">
        <v>2164</v>
      </c>
      <c r="J928" s="832" t="s">
        <v>1083</v>
      </c>
      <c r="K928" s="832" t="s">
        <v>2165</v>
      </c>
      <c r="L928" s="835">
        <v>225.06</v>
      </c>
      <c r="M928" s="835">
        <v>1125.3</v>
      </c>
      <c r="N928" s="832">
        <v>5</v>
      </c>
      <c r="O928" s="836">
        <v>5</v>
      </c>
      <c r="P928" s="835">
        <v>1125.3</v>
      </c>
      <c r="Q928" s="837">
        <v>1</v>
      </c>
      <c r="R928" s="832">
        <v>5</v>
      </c>
      <c r="S928" s="837">
        <v>1</v>
      </c>
      <c r="T928" s="836">
        <v>5</v>
      </c>
      <c r="U928" s="838">
        <v>1</v>
      </c>
    </row>
    <row r="929" spans="1:21" ht="14.4" customHeight="1" x14ac:dyDescent="0.3">
      <c r="A929" s="831">
        <v>4</v>
      </c>
      <c r="B929" s="832" t="s">
        <v>2687</v>
      </c>
      <c r="C929" s="832" t="s">
        <v>2694</v>
      </c>
      <c r="D929" s="833" t="s">
        <v>5504</v>
      </c>
      <c r="E929" s="834" t="s">
        <v>2717</v>
      </c>
      <c r="F929" s="832" t="s">
        <v>2688</v>
      </c>
      <c r="G929" s="832" t="s">
        <v>3221</v>
      </c>
      <c r="H929" s="832" t="s">
        <v>628</v>
      </c>
      <c r="I929" s="832" t="s">
        <v>3222</v>
      </c>
      <c r="J929" s="832" t="s">
        <v>2196</v>
      </c>
      <c r="K929" s="832" t="s">
        <v>3223</v>
      </c>
      <c r="L929" s="835">
        <v>70.540000000000006</v>
      </c>
      <c r="M929" s="835">
        <v>141.08000000000001</v>
      </c>
      <c r="N929" s="832">
        <v>2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4</v>
      </c>
      <c r="B930" s="832" t="s">
        <v>2687</v>
      </c>
      <c r="C930" s="832" t="s">
        <v>2694</v>
      </c>
      <c r="D930" s="833" t="s">
        <v>5504</v>
      </c>
      <c r="E930" s="834" t="s">
        <v>2717</v>
      </c>
      <c r="F930" s="832" t="s">
        <v>2688</v>
      </c>
      <c r="G930" s="832" t="s">
        <v>2824</v>
      </c>
      <c r="H930" s="832" t="s">
        <v>628</v>
      </c>
      <c r="I930" s="832" t="s">
        <v>4061</v>
      </c>
      <c r="J930" s="832" t="s">
        <v>2399</v>
      </c>
      <c r="K930" s="832" t="s">
        <v>3213</v>
      </c>
      <c r="L930" s="835">
        <v>85.27</v>
      </c>
      <c r="M930" s="835">
        <v>85.27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4</v>
      </c>
      <c r="B931" s="832" t="s">
        <v>2687</v>
      </c>
      <c r="C931" s="832" t="s">
        <v>2694</v>
      </c>
      <c r="D931" s="833" t="s">
        <v>5504</v>
      </c>
      <c r="E931" s="834" t="s">
        <v>2717</v>
      </c>
      <c r="F931" s="832" t="s">
        <v>2688</v>
      </c>
      <c r="G931" s="832" t="s">
        <v>3145</v>
      </c>
      <c r="H931" s="832" t="s">
        <v>628</v>
      </c>
      <c r="I931" s="832" t="s">
        <v>3146</v>
      </c>
      <c r="J931" s="832" t="s">
        <v>1024</v>
      </c>
      <c r="K931" s="832" t="s">
        <v>3147</v>
      </c>
      <c r="L931" s="835">
        <v>117.55</v>
      </c>
      <c r="M931" s="835">
        <v>117.55</v>
      </c>
      <c r="N931" s="832">
        <v>1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4</v>
      </c>
      <c r="B932" s="832" t="s">
        <v>2687</v>
      </c>
      <c r="C932" s="832" t="s">
        <v>2694</v>
      </c>
      <c r="D932" s="833" t="s">
        <v>5504</v>
      </c>
      <c r="E932" s="834" t="s">
        <v>2717</v>
      </c>
      <c r="F932" s="832" t="s">
        <v>2688</v>
      </c>
      <c r="G932" s="832" t="s">
        <v>3145</v>
      </c>
      <c r="H932" s="832" t="s">
        <v>628</v>
      </c>
      <c r="I932" s="832" t="s">
        <v>3957</v>
      </c>
      <c r="J932" s="832" t="s">
        <v>1024</v>
      </c>
      <c r="K932" s="832" t="s">
        <v>3958</v>
      </c>
      <c r="L932" s="835">
        <v>207.45</v>
      </c>
      <c r="M932" s="835">
        <v>207.45</v>
      </c>
      <c r="N932" s="832">
        <v>1</v>
      </c>
      <c r="O932" s="836">
        <v>0.5</v>
      </c>
      <c r="P932" s="835">
        <v>207.45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4</v>
      </c>
      <c r="B933" s="832" t="s">
        <v>2687</v>
      </c>
      <c r="C933" s="832" t="s">
        <v>2694</v>
      </c>
      <c r="D933" s="833" t="s">
        <v>5504</v>
      </c>
      <c r="E933" s="834" t="s">
        <v>2717</v>
      </c>
      <c r="F933" s="832" t="s">
        <v>2688</v>
      </c>
      <c r="G933" s="832" t="s">
        <v>4062</v>
      </c>
      <c r="H933" s="832" t="s">
        <v>581</v>
      </c>
      <c r="I933" s="832" t="s">
        <v>4063</v>
      </c>
      <c r="J933" s="832" t="s">
        <v>4064</v>
      </c>
      <c r="K933" s="832" t="s">
        <v>4065</v>
      </c>
      <c r="L933" s="835">
        <v>42.05</v>
      </c>
      <c r="M933" s="835">
        <v>42.05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4</v>
      </c>
      <c r="B934" s="832" t="s">
        <v>2687</v>
      </c>
      <c r="C934" s="832" t="s">
        <v>2694</v>
      </c>
      <c r="D934" s="833" t="s">
        <v>5504</v>
      </c>
      <c r="E934" s="834" t="s">
        <v>2717</v>
      </c>
      <c r="F934" s="832" t="s">
        <v>2688</v>
      </c>
      <c r="G934" s="832" t="s">
        <v>2855</v>
      </c>
      <c r="H934" s="832" t="s">
        <v>581</v>
      </c>
      <c r="I934" s="832" t="s">
        <v>4066</v>
      </c>
      <c r="J934" s="832" t="s">
        <v>4067</v>
      </c>
      <c r="K934" s="832" t="s">
        <v>4068</v>
      </c>
      <c r="L934" s="835">
        <v>72.64</v>
      </c>
      <c r="M934" s="835">
        <v>72.64</v>
      </c>
      <c r="N934" s="832">
        <v>1</v>
      </c>
      <c r="O934" s="836">
        <v>1</v>
      </c>
      <c r="P934" s="835">
        <v>72.64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4</v>
      </c>
      <c r="B935" s="832" t="s">
        <v>2687</v>
      </c>
      <c r="C935" s="832" t="s">
        <v>2694</v>
      </c>
      <c r="D935" s="833" t="s">
        <v>5504</v>
      </c>
      <c r="E935" s="834" t="s">
        <v>2717</v>
      </c>
      <c r="F935" s="832" t="s">
        <v>2688</v>
      </c>
      <c r="G935" s="832" t="s">
        <v>2855</v>
      </c>
      <c r="H935" s="832" t="s">
        <v>581</v>
      </c>
      <c r="I935" s="832" t="s">
        <v>2954</v>
      </c>
      <c r="J935" s="832" t="s">
        <v>729</v>
      </c>
      <c r="K935" s="832" t="s">
        <v>2955</v>
      </c>
      <c r="L935" s="835">
        <v>48.42</v>
      </c>
      <c r="M935" s="835">
        <v>48.42</v>
      </c>
      <c r="N935" s="832">
        <v>1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4</v>
      </c>
      <c r="B936" s="832" t="s">
        <v>2687</v>
      </c>
      <c r="C936" s="832" t="s">
        <v>2694</v>
      </c>
      <c r="D936" s="833" t="s">
        <v>5504</v>
      </c>
      <c r="E936" s="834" t="s">
        <v>2717</v>
      </c>
      <c r="F936" s="832" t="s">
        <v>2688</v>
      </c>
      <c r="G936" s="832" t="s">
        <v>2855</v>
      </c>
      <c r="H936" s="832" t="s">
        <v>581</v>
      </c>
      <c r="I936" s="832" t="s">
        <v>2856</v>
      </c>
      <c r="J936" s="832" t="s">
        <v>2857</v>
      </c>
      <c r="K936" s="832" t="s">
        <v>2858</v>
      </c>
      <c r="L936" s="835">
        <v>64.56</v>
      </c>
      <c r="M936" s="835">
        <v>64.56</v>
      </c>
      <c r="N936" s="832">
        <v>1</v>
      </c>
      <c r="O936" s="836">
        <v>1</v>
      </c>
      <c r="P936" s="835">
        <v>64.56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4</v>
      </c>
      <c r="B937" s="832" t="s">
        <v>2687</v>
      </c>
      <c r="C937" s="832" t="s">
        <v>2694</v>
      </c>
      <c r="D937" s="833" t="s">
        <v>5504</v>
      </c>
      <c r="E937" s="834" t="s">
        <v>2717</v>
      </c>
      <c r="F937" s="832" t="s">
        <v>2688</v>
      </c>
      <c r="G937" s="832" t="s">
        <v>4069</v>
      </c>
      <c r="H937" s="832" t="s">
        <v>581</v>
      </c>
      <c r="I937" s="832" t="s">
        <v>4070</v>
      </c>
      <c r="J937" s="832" t="s">
        <v>4071</v>
      </c>
      <c r="K937" s="832" t="s">
        <v>4072</v>
      </c>
      <c r="L937" s="835">
        <v>0</v>
      </c>
      <c r="M937" s="835">
        <v>0</v>
      </c>
      <c r="N937" s="832">
        <v>2</v>
      </c>
      <c r="O937" s="836">
        <v>1</v>
      </c>
      <c r="P937" s="835">
        <v>0</v>
      </c>
      <c r="Q937" s="837"/>
      <c r="R937" s="832">
        <v>2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4</v>
      </c>
      <c r="B938" s="832" t="s">
        <v>2687</v>
      </c>
      <c r="C938" s="832" t="s">
        <v>2694</v>
      </c>
      <c r="D938" s="833" t="s">
        <v>5504</v>
      </c>
      <c r="E938" s="834" t="s">
        <v>2717</v>
      </c>
      <c r="F938" s="832" t="s">
        <v>2688</v>
      </c>
      <c r="G938" s="832" t="s">
        <v>3238</v>
      </c>
      <c r="H938" s="832" t="s">
        <v>581</v>
      </c>
      <c r="I938" s="832" t="s">
        <v>3239</v>
      </c>
      <c r="J938" s="832" t="s">
        <v>3240</v>
      </c>
      <c r="K938" s="832" t="s">
        <v>3241</v>
      </c>
      <c r="L938" s="835">
        <v>107.27</v>
      </c>
      <c r="M938" s="835">
        <v>107.27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4</v>
      </c>
      <c r="B939" s="832" t="s">
        <v>2687</v>
      </c>
      <c r="C939" s="832" t="s">
        <v>2694</v>
      </c>
      <c r="D939" s="833" t="s">
        <v>5504</v>
      </c>
      <c r="E939" s="834" t="s">
        <v>2717</v>
      </c>
      <c r="F939" s="832" t="s">
        <v>2688</v>
      </c>
      <c r="G939" s="832" t="s">
        <v>3309</v>
      </c>
      <c r="H939" s="832" t="s">
        <v>581</v>
      </c>
      <c r="I939" s="832" t="s">
        <v>3979</v>
      </c>
      <c r="J939" s="832" t="s">
        <v>3311</v>
      </c>
      <c r="K939" s="832" t="s">
        <v>3980</v>
      </c>
      <c r="L939" s="835">
        <v>132.97999999999999</v>
      </c>
      <c r="M939" s="835">
        <v>398.93999999999994</v>
      </c>
      <c r="N939" s="832">
        <v>3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4</v>
      </c>
      <c r="B940" s="832" t="s">
        <v>2687</v>
      </c>
      <c r="C940" s="832" t="s">
        <v>2694</v>
      </c>
      <c r="D940" s="833" t="s">
        <v>5504</v>
      </c>
      <c r="E940" s="834" t="s">
        <v>2717</v>
      </c>
      <c r="F940" s="832" t="s">
        <v>2688</v>
      </c>
      <c r="G940" s="832" t="s">
        <v>3380</v>
      </c>
      <c r="H940" s="832" t="s">
        <v>581</v>
      </c>
      <c r="I940" s="832" t="s">
        <v>3381</v>
      </c>
      <c r="J940" s="832" t="s">
        <v>781</v>
      </c>
      <c r="K940" s="832" t="s">
        <v>3382</v>
      </c>
      <c r="L940" s="835">
        <v>256.67</v>
      </c>
      <c r="M940" s="835">
        <v>770.01</v>
      </c>
      <c r="N940" s="832">
        <v>3</v>
      </c>
      <c r="O940" s="836">
        <v>2</v>
      </c>
      <c r="P940" s="835">
        <v>513.34</v>
      </c>
      <c r="Q940" s="837">
        <v>0.66666666666666674</v>
      </c>
      <c r="R940" s="832">
        <v>2</v>
      </c>
      <c r="S940" s="837">
        <v>0.66666666666666663</v>
      </c>
      <c r="T940" s="836">
        <v>1</v>
      </c>
      <c r="U940" s="838">
        <v>0.5</v>
      </c>
    </row>
    <row r="941" spans="1:21" ht="14.4" customHeight="1" x14ac:dyDescent="0.3">
      <c r="A941" s="831">
        <v>4</v>
      </c>
      <c r="B941" s="832" t="s">
        <v>2687</v>
      </c>
      <c r="C941" s="832" t="s">
        <v>2694</v>
      </c>
      <c r="D941" s="833" t="s">
        <v>5504</v>
      </c>
      <c r="E941" s="834" t="s">
        <v>2717</v>
      </c>
      <c r="F941" s="832" t="s">
        <v>2688</v>
      </c>
      <c r="G941" s="832" t="s">
        <v>3133</v>
      </c>
      <c r="H941" s="832" t="s">
        <v>581</v>
      </c>
      <c r="I941" s="832" t="s">
        <v>3134</v>
      </c>
      <c r="J941" s="832" t="s">
        <v>3135</v>
      </c>
      <c r="K941" s="832" t="s">
        <v>2050</v>
      </c>
      <c r="L941" s="835">
        <v>38.56</v>
      </c>
      <c r="M941" s="835">
        <v>77.12</v>
      </c>
      <c r="N941" s="832">
        <v>2</v>
      </c>
      <c r="O941" s="836">
        <v>1</v>
      </c>
      <c r="P941" s="835">
        <v>77.12</v>
      </c>
      <c r="Q941" s="837">
        <v>1</v>
      </c>
      <c r="R941" s="832">
        <v>2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4</v>
      </c>
      <c r="B942" s="832" t="s">
        <v>2687</v>
      </c>
      <c r="C942" s="832" t="s">
        <v>2694</v>
      </c>
      <c r="D942" s="833" t="s">
        <v>5504</v>
      </c>
      <c r="E942" s="834" t="s">
        <v>2717</v>
      </c>
      <c r="F942" s="832" t="s">
        <v>2688</v>
      </c>
      <c r="G942" s="832" t="s">
        <v>2844</v>
      </c>
      <c r="H942" s="832" t="s">
        <v>581</v>
      </c>
      <c r="I942" s="832" t="s">
        <v>2845</v>
      </c>
      <c r="J942" s="832" t="s">
        <v>711</v>
      </c>
      <c r="K942" s="832" t="s">
        <v>2846</v>
      </c>
      <c r="L942" s="835">
        <v>53.57</v>
      </c>
      <c r="M942" s="835">
        <v>53.57</v>
      </c>
      <c r="N942" s="832">
        <v>1</v>
      </c>
      <c r="O942" s="836">
        <v>0.5</v>
      </c>
      <c r="P942" s="835">
        <v>53.57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4</v>
      </c>
      <c r="B943" s="832" t="s">
        <v>2687</v>
      </c>
      <c r="C943" s="832" t="s">
        <v>2694</v>
      </c>
      <c r="D943" s="833" t="s">
        <v>5504</v>
      </c>
      <c r="E943" s="834" t="s">
        <v>2717</v>
      </c>
      <c r="F943" s="832" t="s">
        <v>2688</v>
      </c>
      <c r="G943" s="832" t="s">
        <v>2775</v>
      </c>
      <c r="H943" s="832" t="s">
        <v>628</v>
      </c>
      <c r="I943" s="832" t="s">
        <v>2776</v>
      </c>
      <c r="J943" s="832" t="s">
        <v>785</v>
      </c>
      <c r="K943" s="832" t="s">
        <v>2041</v>
      </c>
      <c r="L943" s="835">
        <v>490.89</v>
      </c>
      <c r="M943" s="835">
        <v>3436.2299999999996</v>
      </c>
      <c r="N943" s="832">
        <v>7</v>
      </c>
      <c r="O943" s="836">
        <v>7</v>
      </c>
      <c r="P943" s="835">
        <v>981.78</v>
      </c>
      <c r="Q943" s="837">
        <v>0.28571428571428575</v>
      </c>
      <c r="R943" s="832">
        <v>2</v>
      </c>
      <c r="S943" s="837">
        <v>0.2857142857142857</v>
      </c>
      <c r="T943" s="836">
        <v>2</v>
      </c>
      <c r="U943" s="838">
        <v>0.2857142857142857</v>
      </c>
    </row>
    <row r="944" spans="1:21" ht="14.4" customHeight="1" x14ac:dyDescent="0.3">
      <c r="A944" s="831">
        <v>4</v>
      </c>
      <c r="B944" s="832" t="s">
        <v>2687</v>
      </c>
      <c r="C944" s="832" t="s">
        <v>2694</v>
      </c>
      <c r="D944" s="833" t="s">
        <v>5504</v>
      </c>
      <c r="E944" s="834" t="s">
        <v>2717</v>
      </c>
      <c r="F944" s="832" t="s">
        <v>2688</v>
      </c>
      <c r="G944" s="832" t="s">
        <v>2775</v>
      </c>
      <c r="H944" s="832" t="s">
        <v>628</v>
      </c>
      <c r="I944" s="832" t="s">
        <v>2791</v>
      </c>
      <c r="J944" s="832" t="s">
        <v>785</v>
      </c>
      <c r="K944" s="832" t="s">
        <v>2039</v>
      </c>
      <c r="L944" s="835">
        <v>736.33</v>
      </c>
      <c r="M944" s="835">
        <v>1472.66</v>
      </c>
      <c r="N944" s="832">
        <v>2</v>
      </c>
      <c r="O944" s="836">
        <v>2</v>
      </c>
      <c r="P944" s="835">
        <v>736.33</v>
      </c>
      <c r="Q944" s="837">
        <v>0.5</v>
      </c>
      <c r="R944" s="832">
        <v>1</v>
      </c>
      <c r="S944" s="837">
        <v>0.5</v>
      </c>
      <c r="T944" s="836">
        <v>1</v>
      </c>
      <c r="U944" s="838">
        <v>0.5</v>
      </c>
    </row>
    <row r="945" spans="1:21" ht="14.4" customHeight="1" x14ac:dyDescent="0.3">
      <c r="A945" s="831">
        <v>4</v>
      </c>
      <c r="B945" s="832" t="s">
        <v>2687</v>
      </c>
      <c r="C945" s="832" t="s">
        <v>2694</v>
      </c>
      <c r="D945" s="833" t="s">
        <v>5504</v>
      </c>
      <c r="E945" s="834" t="s">
        <v>2717</v>
      </c>
      <c r="F945" s="832" t="s">
        <v>2688</v>
      </c>
      <c r="G945" s="832" t="s">
        <v>2874</v>
      </c>
      <c r="H945" s="832" t="s">
        <v>581</v>
      </c>
      <c r="I945" s="832" t="s">
        <v>3198</v>
      </c>
      <c r="J945" s="832" t="s">
        <v>1193</v>
      </c>
      <c r="K945" s="832" t="s">
        <v>3199</v>
      </c>
      <c r="L945" s="835">
        <v>48.42</v>
      </c>
      <c r="M945" s="835">
        <v>96.84</v>
      </c>
      <c r="N945" s="832">
        <v>2</v>
      </c>
      <c r="O945" s="836">
        <v>1</v>
      </c>
      <c r="P945" s="835">
        <v>96.84</v>
      </c>
      <c r="Q945" s="837">
        <v>1</v>
      </c>
      <c r="R945" s="832">
        <v>2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4</v>
      </c>
      <c r="B946" s="832" t="s">
        <v>2687</v>
      </c>
      <c r="C946" s="832" t="s">
        <v>2694</v>
      </c>
      <c r="D946" s="833" t="s">
        <v>5504</v>
      </c>
      <c r="E946" s="834" t="s">
        <v>2717</v>
      </c>
      <c r="F946" s="832" t="s">
        <v>2688</v>
      </c>
      <c r="G946" s="832" t="s">
        <v>2794</v>
      </c>
      <c r="H946" s="832" t="s">
        <v>628</v>
      </c>
      <c r="I946" s="832" t="s">
        <v>3217</v>
      </c>
      <c r="J946" s="832" t="s">
        <v>2019</v>
      </c>
      <c r="K946" s="832" t="s">
        <v>2592</v>
      </c>
      <c r="L946" s="835">
        <v>16.12</v>
      </c>
      <c r="M946" s="835">
        <v>16.12</v>
      </c>
      <c r="N946" s="832">
        <v>1</v>
      </c>
      <c r="O946" s="836">
        <v>0.5</v>
      </c>
      <c r="P946" s="835">
        <v>16.12</v>
      </c>
      <c r="Q946" s="837">
        <v>1</v>
      </c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4</v>
      </c>
      <c r="B947" s="832" t="s">
        <v>2687</v>
      </c>
      <c r="C947" s="832" t="s">
        <v>2694</v>
      </c>
      <c r="D947" s="833" t="s">
        <v>5504</v>
      </c>
      <c r="E947" s="834" t="s">
        <v>2717</v>
      </c>
      <c r="F947" s="832" t="s">
        <v>2688</v>
      </c>
      <c r="G947" s="832" t="s">
        <v>2794</v>
      </c>
      <c r="H947" s="832" t="s">
        <v>628</v>
      </c>
      <c r="I947" s="832" t="s">
        <v>2839</v>
      </c>
      <c r="J947" s="832" t="s">
        <v>2019</v>
      </c>
      <c r="K947" s="832" t="s">
        <v>2020</v>
      </c>
      <c r="L947" s="835">
        <v>57.6</v>
      </c>
      <c r="M947" s="835">
        <v>115.2</v>
      </c>
      <c r="N947" s="832">
        <v>2</v>
      </c>
      <c r="O947" s="836">
        <v>1</v>
      </c>
      <c r="P947" s="835">
        <v>115.2</v>
      </c>
      <c r="Q947" s="837">
        <v>1</v>
      </c>
      <c r="R947" s="832">
        <v>2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4</v>
      </c>
      <c r="B948" s="832" t="s">
        <v>2687</v>
      </c>
      <c r="C948" s="832" t="s">
        <v>2694</v>
      </c>
      <c r="D948" s="833" t="s">
        <v>5504</v>
      </c>
      <c r="E948" s="834" t="s">
        <v>2717</v>
      </c>
      <c r="F948" s="832" t="s">
        <v>2688</v>
      </c>
      <c r="G948" s="832" t="s">
        <v>2794</v>
      </c>
      <c r="H948" s="832" t="s">
        <v>628</v>
      </c>
      <c r="I948" s="832" t="s">
        <v>2018</v>
      </c>
      <c r="J948" s="832" t="s">
        <v>2019</v>
      </c>
      <c r="K948" s="832" t="s">
        <v>2020</v>
      </c>
      <c r="L948" s="835">
        <v>57.6</v>
      </c>
      <c r="M948" s="835">
        <v>57.6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4</v>
      </c>
      <c r="B949" s="832" t="s">
        <v>2687</v>
      </c>
      <c r="C949" s="832" t="s">
        <v>2694</v>
      </c>
      <c r="D949" s="833" t="s">
        <v>5504</v>
      </c>
      <c r="E949" s="834" t="s">
        <v>2717</v>
      </c>
      <c r="F949" s="832" t="s">
        <v>2688</v>
      </c>
      <c r="G949" s="832" t="s">
        <v>2896</v>
      </c>
      <c r="H949" s="832" t="s">
        <v>581</v>
      </c>
      <c r="I949" s="832" t="s">
        <v>2897</v>
      </c>
      <c r="J949" s="832" t="s">
        <v>2898</v>
      </c>
      <c r="K949" s="832" t="s">
        <v>2899</v>
      </c>
      <c r="L949" s="835">
        <v>78.33</v>
      </c>
      <c r="M949" s="835">
        <v>156.66</v>
      </c>
      <c r="N949" s="832">
        <v>2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4</v>
      </c>
      <c r="B950" s="832" t="s">
        <v>2687</v>
      </c>
      <c r="C950" s="832" t="s">
        <v>2694</v>
      </c>
      <c r="D950" s="833" t="s">
        <v>5504</v>
      </c>
      <c r="E950" s="834" t="s">
        <v>2717</v>
      </c>
      <c r="F950" s="832" t="s">
        <v>2688</v>
      </c>
      <c r="G950" s="832" t="s">
        <v>3263</v>
      </c>
      <c r="H950" s="832" t="s">
        <v>581</v>
      </c>
      <c r="I950" s="832" t="s">
        <v>3392</v>
      </c>
      <c r="J950" s="832" t="s">
        <v>1775</v>
      </c>
      <c r="K950" s="832" t="s">
        <v>3266</v>
      </c>
      <c r="L950" s="835">
        <v>256.67</v>
      </c>
      <c r="M950" s="835">
        <v>256.67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4</v>
      </c>
      <c r="B951" s="832" t="s">
        <v>2687</v>
      </c>
      <c r="C951" s="832" t="s">
        <v>2694</v>
      </c>
      <c r="D951" s="833" t="s">
        <v>5504</v>
      </c>
      <c r="E951" s="834" t="s">
        <v>2717</v>
      </c>
      <c r="F951" s="832" t="s">
        <v>2688</v>
      </c>
      <c r="G951" s="832" t="s">
        <v>2780</v>
      </c>
      <c r="H951" s="832" t="s">
        <v>581</v>
      </c>
      <c r="I951" s="832" t="s">
        <v>2797</v>
      </c>
      <c r="J951" s="832" t="s">
        <v>634</v>
      </c>
      <c r="K951" s="832" t="s">
        <v>2798</v>
      </c>
      <c r="L951" s="835">
        <v>108.44</v>
      </c>
      <c r="M951" s="835">
        <v>433.76</v>
      </c>
      <c r="N951" s="832">
        <v>4</v>
      </c>
      <c r="O951" s="836">
        <v>3</v>
      </c>
      <c r="P951" s="835">
        <v>325.32</v>
      </c>
      <c r="Q951" s="837">
        <v>0.75</v>
      </c>
      <c r="R951" s="832">
        <v>3</v>
      </c>
      <c r="S951" s="837">
        <v>0.75</v>
      </c>
      <c r="T951" s="836">
        <v>2</v>
      </c>
      <c r="U951" s="838">
        <v>0.66666666666666663</v>
      </c>
    </row>
    <row r="952" spans="1:21" ht="14.4" customHeight="1" x14ac:dyDescent="0.3">
      <c r="A952" s="831">
        <v>4</v>
      </c>
      <c r="B952" s="832" t="s">
        <v>2687</v>
      </c>
      <c r="C952" s="832" t="s">
        <v>2694</v>
      </c>
      <c r="D952" s="833" t="s">
        <v>5504</v>
      </c>
      <c r="E952" s="834" t="s">
        <v>2717</v>
      </c>
      <c r="F952" s="832" t="s">
        <v>2688</v>
      </c>
      <c r="G952" s="832" t="s">
        <v>3178</v>
      </c>
      <c r="H952" s="832" t="s">
        <v>581</v>
      </c>
      <c r="I952" s="832" t="s">
        <v>3179</v>
      </c>
      <c r="J952" s="832" t="s">
        <v>1502</v>
      </c>
      <c r="K952" s="832" t="s">
        <v>3180</v>
      </c>
      <c r="L952" s="835">
        <v>453.79</v>
      </c>
      <c r="M952" s="835">
        <v>453.79</v>
      </c>
      <c r="N952" s="832">
        <v>1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4</v>
      </c>
      <c r="B953" s="832" t="s">
        <v>2687</v>
      </c>
      <c r="C953" s="832" t="s">
        <v>2694</v>
      </c>
      <c r="D953" s="833" t="s">
        <v>5504</v>
      </c>
      <c r="E953" s="834" t="s">
        <v>2717</v>
      </c>
      <c r="F953" s="832" t="s">
        <v>2688</v>
      </c>
      <c r="G953" s="832" t="s">
        <v>4073</v>
      </c>
      <c r="H953" s="832" t="s">
        <v>581</v>
      </c>
      <c r="I953" s="832" t="s">
        <v>4074</v>
      </c>
      <c r="J953" s="832" t="s">
        <v>4075</v>
      </c>
      <c r="K953" s="832" t="s">
        <v>4076</v>
      </c>
      <c r="L953" s="835">
        <v>139.63999999999999</v>
      </c>
      <c r="M953" s="835">
        <v>139.63999999999999</v>
      </c>
      <c r="N953" s="832">
        <v>1</v>
      </c>
      <c r="O953" s="836">
        <v>1</v>
      </c>
      <c r="P953" s="835">
        <v>139.63999999999999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4</v>
      </c>
      <c r="B954" s="832" t="s">
        <v>2687</v>
      </c>
      <c r="C954" s="832" t="s">
        <v>2694</v>
      </c>
      <c r="D954" s="833" t="s">
        <v>5504</v>
      </c>
      <c r="E954" s="834" t="s">
        <v>2717</v>
      </c>
      <c r="F954" s="832" t="s">
        <v>2688</v>
      </c>
      <c r="G954" s="832" t="s">
        <v>2764</v>
      </c>
      <c r="H954" s="832" t="s">
        <v>628</v>
      </c>
      <c r="I954" s="832" t="s">
        <v>2247</v>
      </c>
      <c r="J954" s="832" t="s">
        <v>2248</v>
      </c>
      <c r="K954" s="832" t="s">
        <v>2249</v>
      </c>
      <c r="L954" s="835">
        <v>0</v>
      </c>
      <c r="M954" s="835">
        <v>0</v>
      </c>
      <c r="N954" s="832">
        <v>4</v>
      </c>
      <c r="O954" s="836">
        <v>3</v>
      </c>
      <c r="P954" s="835">
        <v>0</v>
      </c>
      <c r="Q954" s="837"/>
      <c r="R954" s="832">
        <v>2</v>
      </c>
      <c r="S954" s="837">
        <v>0.5</v>
      </c>
      <c r="T954" s="836">
        <v>1</v>
      </c>
      <c r="U954" s="838">
        <v>0.33333333333333331</v>
      </c>
    </row>
    <row r="955" spans="1:21" ht="14.4" customHeight="1" x14ac:dyDescent="0.3">
      <c r="A955" s="831">
        <v>4</v>
      </c>
      <c r="B955" s="832" t="s">
        <v>2687</v>
      </c>
      <c r="C955" s="832" t="s">
        <v>2694</v>
      </c>
      <c r="D955" s="833" t="s">
        <v>5504</v>
      </c>
      <c r="E955" s="834" t="s">
        <v>2717</v>
      </c>
      <c r="F955" s="832" t="s">
        <v>2688</v>
      </c>
      <c r="G955" s="832" t="s">
        <v>2757</v>
      </c>
      <c r="H955" s="832" t="s">
        <v>581</v>
      </c>
      <c r="I955" s="832" t="s">
        <v>2900</v>
      </c>
      <c r="J955" s="832" t="s">
        <v>1096</v>
      </c>
      <c r="K955" s="832" t="s">
        <v>2901</v>
      </c>
      <c r="L955" s="835">
        <v>59.56</v>
      </c>
      <c r="M955" s="835">
        <v>238.24</v>
      </c>
      <c r="N955" s="832">
        <v>4</v>
      </c>
      <c r="O955" s="836">
        <v>3.5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4</v>
      </c>
      <c r="B956" s="832" t="s">
        <v>2687</v>
      </c>
      <c r="C956" s="832" t="s">
        <v>2694</v>
      </c>
      <c r="D956" s="833" t="s">
        <v>5504</v>
      </c>
      <c r="E956" s="834" t="s">
        <v>2717</v>
      </c>
      <c r="F956" s="832" t="s">
        <v>2688</v>
      </c>
      <c r="G956" s="832" t="s">
        <v>4077</v>
      </c>
      <c r="H956" s="832" t="s">
        <v>581</v>
      </c>
      <c r="I956" s="832" t="s">
        <v>4078</v>
      </c>
      <c r="J956" s="832" t="s">
        <v>4079</v>
      </c>
      <c r="K956" s="832" t="s">
        <v>4080</v>
      </c>
      <c r="L956" s="835">
        <v>68.819999999999993</v>
      </c>
      <c r="M956" s="835">
        <v>68.819999999999993</v>
      </c>
      <c r="N956" s="832">
        <v>1</v>
      </c>
      <c r="O956" s="836">
        <v>0.5</v>
      </c>
      <c r="P956" s="835">
        <v>68.819999999999993</v>
      </c>
      <c r="Q956" s="837">
        <v>1</v>
      </c>
      <c r="R956" s="832">
        <v>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4</v>
      </c>
      <c r="B957" s="832" t="s">
        <v>2687</v>
      </c>
      <c r="C957" s="832" t="s">
        <v>2694</v>
      </c>
      <c r="D957" s="833" t="s">
        <v>5504</v>
      </c>
      <c r="E957" s="834" t="s">
        <v>2717</v>
      </c>
      <c r="F957" s="832" t="s">
        <v>2688</v>
      </c>
      <c r="G957" s="832" t="s">
        <v>4081</v>
      </c>
      <c r="H957" s="832" t="s">
        <v>628</v>
      </c>
      <c r="I957" s="832" t="s">
        <v>4082</v>
      </c>
      <c r="J957" s="832" t="s">
        <v>2629</v>
      </c>
      <c r="K957" s="832" t="s">
        <v>4083</v>
      </c>
      <c r="L957" s="835">
        <v>683.39</v>
      </c>
      <c r="M957" s="835">
        <v>683.39</v>
      </c>
      <c r="N957" s="832">
        <v>1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4</v>
      </c>
      <c r="B958" s="832" t="s">
        <v>2687</v>
      </c>
      <c r="C958" s="832" t="s">
        <v>2694</v>
      </c>
      <c r="D958" s="833" t="s">
        <v>5504</v>
      </c>
      <c r="E958" s="834" t="s">
        <v>2717</v>
      </c>
      <c r="F958" s="832" t="s">
        <v>2688</v>
      </c>
      <c r="G958" s="832" t="s">
        <v>2843</v>
      </c>
      <c r="H958" s="832" t="s">
        <v>628</v>
      </c>
      <c r="I958" s="832" t="s">
        <v>2022</v>
      </c>
      <c r="J958" s="832" t="s">
        <v>2023</v>
      </c>
      <c r="K958" s="832" t="s">
        <v>2024</v>
      </c>
      <c r="L958" s="835">
        <v>133.94</v>
      </c>
      <c r="M958" s="835">
        <v>267.88</v>
      </c>
      <c r="N958" s="832">
        <v>2</v>
      </c>
      <c r="O958" s="836">
        <v>1</v>
      </c>
      <c r="P958" s="835">
        <v>267.88</v>
      </c>
      <c r="Q958" s="837">
        <v>1</v>
      </c>
      <c r="R958" s="832">
        <v>2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4</v>
      </c>
      <c r="B959" s="832" t="s">
        <v>2687</v>
      </c>
      <c r="C959" s="832" t="s">
        <v>2694</v>
      </c>
      <c r="D959" s="833" t="s">
        <v>5504</v>
      </c>
      <c r="E959" s="834" t="s">
        <v>2717</v>
      </c>
      <c r="F959" s="832" t="s">
        <v>2690</v>
      </c>
      <c r="G959" s="832" t="s">
        <v>2812</v>
      </c>
      <c r="H959" s="832" t="s">
        <v>581</v>
      </c>
      <c r="I959" s="832" t="s">
        <v>2813</v>
      </c>
      <c r="J959" s="832" t="s">
        <v>2814</v>
      </c>
      <c r="K959" s="832" t="s">
        <v>2815</v>
      </c>
      <c r="L959" s="835">
        <v>100</v>
      </c>
      <c r="M959" s="835">
        <v>500</v>
      </c>
      <c r="N959" s="832">
        <v>5</v>
      </c>
      <c r="O959" s="836">
        <v>4</v>
      </c>
      <c r="P959" s="835">
        <v>500</v>
      </c>
      <c r="Q959" s="837">
        <v>1</v>
      </c>
      <c r="R959" s="832">
        <v>5</v>
      </c>
      <c r="S959" s="837">
        <v>1</v>
      </c>
      <c r="T959" s="836">
        <v>4</v>
      </c>
      <c r="U959" s="838">
        <v>1</v>
      </c>
    </row>
    <row r="960" spans="1:21" ht="14.4" customHeight="1" x14ac:dyDescent="0.3">
      <c r="A960" s="831">
        <v>4</v>
      </c>
      <c r="B960" s="832" t="s">
        <v>2687</v>
      </c>
      <c r="C960" s="832" t="s">
        <v>2694</v>
      </c>
      <c r="D960" s="833" t="s">
        <v>5504</v>
      </c>
      <c r="E960" s="834" t="s">
        <v>2717</v>
      </c>
      <c r="F960" s="832" t="s">
        <v>2690</v>
      </c>
      <c r="G960" s="832" t="s">
        <v>2812</v>
      </c>
      <c r="H960" s="832" t="s">
        <v>581</v>
      </c>
      <c r="I960" s="832" t="s">
        <v>3931</v>
      </c>
      <c r="J960" s="832" t="s">
        <v>3932</v>
      </c>
      <c r="K960" s="832" t="s">
        <v>3933</v>
      </c>
      <c r="L960" s="835">
        <v>1512.58</v>
      </c>
      <c r="M960" s="835">
        <v>3025.16</v>
      </c>
      <c r="N960" s="832">
        <v>2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4</v>
      </c>
      <c r="B961" s="832" t="s">
        <v>2687</v>
      </c>
      <c r="C961" s="832" t="s">
        <v>2694</v>
      </c>
      <c r="D961" s="833" t="s">
        <v>5504</v>
      </c>
      <c r="E961" s="834" t="s">
        <v>2717</v>
      </c>
      <c r="F961" s="832" t="s">
        <v>2690</v>
      </c>
      <c r="G961" s="832" t="s">
        <v>3288</v>
      </c>
      <c r="H961" s="832" t="s">
        <v>581</v>
      </c>
      <c r="I961" s="832" t="s">
        <v>3289</v>
      </c>
      <c r="J961" s="832" t="s">
        <v>3290</v>
      </c>
      <c r="K961" s="832" t="s">
        <v>3291</v>
      </c>
      <c r="L961" s="835">
        <v>410</v>
      </c>
      <c r="M961" s="835">
        <v>9430</v>
      </c>
      <c r="N961" s="832">
        <v>23</v>
      </c>
      <c r="O961" s="836">
        <v>23</v>
      </c>
      <c r="P961" s="835">
        <v>6970</v>
      </c>
      <c r="Q961" s="837">
        <v>0.73913043478260865</v>
      </c>
      <c r="R961" s="832">
        <v>17</v>
      </c>
      <c r="S961" s="837">
        <v>0.73913043478260865</v>
      </c>
      <c r="T961" s="836">
        <v>17</v>
      </c>
      <c r="U961" s="838">
        <v>0.73913043478260865</v>
      </c>
    </row>
    <row r="962" spans="1:21" ht="14.4" customHeight="1" x14ac:dyDescent="0.3">
      <c r="A962" s="831">
        <v>4</v>
      </c>
      <c r="B962" s="832" t="s">
        <v>2687</v>
      </c>
      <c r="C962" s="832" t="s">
        <v>2694</v>
      </c>
      <c r="D962" s="833" t="s">
        <v>5504</v>
      </c>
      <c r="E962" s="834" t="s">
        <v>2717</v>
      </c>
      <c r="F962" s="832" t="s">
        <v>2690</v>
      </c>
      <c r="G962" s="832" t="s">
        <v>3288</v>
      </c>
      <c r="H962" s="832" t="s">
        <v>581</v>
      </c>
      <c r="I962" s="832" t="s">
        <v>3937</v>
      </c>
      <c r="J962" s="832" t="s">
        <v>3346</v>
      </c>
      <c r="K962" s="832" t="s">
        <v>3938</v>
      </c>
      <c r="L962" s="835">
        <v>566</v>
      </c>
      <c r="M962" s="835">
        <v>4528</v>
      </c>
      <c r="N962" s="832">
        <v>8</v>
      </c>
      <c r="O962" s="836">
        <v>8</v>
      </c>
      <c r="P962" s="835">
        <v>2264</v>
      </c>
      <c r="Q962" s="837">
        <v>0.5</v>
      </c>
      <c r="R962" s="832">
        <v>4</v>
      </c>
      <c r="S962" s="837">
        <v>0.5</v>
      </c>
      <c r="T962" s="836">
        <v>4</v>
      </c>
      <c r="U962" s="838">
        <v>0.5</v>
      </c>
    </row>
    <row r="963" spans="1:21" ht="14.4" customHeight="1" x14ac:dyDescent="0.3">
      <c r="A963" s="831">
        <v>4</v>
      </c>
      <c r="B963" s="832" t="s">
        <v>2687</v>
      </c>
      <c r="C963" s="832" t="s">
        <v>2694</v>
      </c>
      <c r="D963" s="833" t="s">
        <v>5504</v>
      </c>
      <c r="E963" s="834" t="s">
        <v>2717</v>
      </c>
      <c r="F963" s="832" t="s">
        <v>2690</v>
      </c>
      <c r="G963" s="832" t="s">
        <v>3288</v>
      </c>
      <c r="H963" s="832" t="s">
        <v>581</v>
      </c>
      <c r="I963" s="832" t="s">
        <v>4084</v>
      </c>
      <c r="J963" s="832" t="s">
        <v>3346</v>
      </c>
      <c r="K963" s="832" t="s">
        <v>4085</v>
      </c>
      <c r="L963" s="835">
        <v>600</v>
      </c>
      <c r="M963" s="835">
        <v>600</v>
      </c>
      <c r="N963" s="832">
        <v>1</v>
      </c>
      <c r="O963" s="836">
        <v>1</v>
      </c>
      <c r="P963" s="835">
        <v>600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4</v>
      </c>
      <c r="B964" s="832" t="s">
        <v>2687</v>
      </c>
      <c r="C964" s="832" t="s">
        <v>2694</v>
      </c>
      <c r="D964" s="833" t="s">
        <v>5504</v>
      </c>
      <c r="E964" s="834" t="s">
        <v>2717</v>
      </c>
      <c r="F964" s="832" t="s">
        <v>2690</v>
      </c>
      <c r="G964" s="832" t="s">
        <v>3288</v>
      </c>
      <c r="H964" s="832" t="s">
        <v>581</v>
      </c>
      <c r="I964" s="832" t="s">
        <v>4086</v>
      </c>
      <c r="J964" s="832" t="s">
        <v>4032</v>
      </c>
      <c r="K964" s="832" t="s">
        <v>4087</v>
      </c>
      <c r="L964" s="835">
        <v>450</v>
      </c>
      <c r="M964" s="835">
        <v>450</v>
      </c>
      <c r="N964" s="832">
        <v>1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4</v>
      </c>
      <c r="B965" s="832" t="s">
        <v>2687</v>
      </c>
      <c r="C965" s="832" t="s">
        <v>2694</v>
      </c>
      <c r="D965" s="833" t="s">
        <v>5504</v>
      </c>
      <c r="E965" s="834" t="s">
        <v>2717</v>
      </c>
      <c r="F965" s="832" t="s">
        <v>2690</v>
      </c>
      <c r="G965" s="832" t="s">
        <v>3288</v>
      </c>
      <c r="H965" s="832" t="s">
        <v>581</v>
      </c>
      <c r="I965" s="832" t="s">
        <v>4088</v>
      </c>
      <c r="J965" s="832" t="s">
        <v>3290</v>
      </c>
      <c r="K965" s="832" t="s">
        <v>4089</v>
      </c>
      <c r="L965" s="835">
        <v>410</v>
      </c>
      <c r="M965" s="835">
        <v>410</v>
      </c>
      <c r="N965" s="832">
        <v>1</v>
      </c>
      <c r="O965" s="836">
        <v>1</v>
      </c>
      <c r="P965" s="835">
        <v>410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4</v>
      </c>
      <c r="B966" s="832" t="s">
        <v>2687</v>
      </c>
      <c r="C966" s="832" t="s">
        <v>2694</v>
      </c>
      <c r="D966" s="833" t="s">
        <v>5504</v>
      </c>
      <c r="E966" s="834" t="s">
        <v>2717</v>
      </c>
      <c r="F966" s="832" t="s">
        <v>2690</v>
      </c>
      <c r="G966" s="832" t="s">
        <v>2819</v>
      </c>
      <c r="H966" s="832" t="s">
        <v>581</v>
      </c>
      <c r="I966" s="832" t="s">
        <v>2820</v>
      </c>
      <c r="J966" s="832" t="s">
        <v>2821</v>
      </c>
      <c r="K966" s="832" t="s">
        <v>2822</v>
      </c>
      <c r="L966" s="835">
        <v>900</v>
      </c>
      <c r="M966" s="835">
        <v>10800</v>
      </c>
      <c r="N966" s="832">
        <v>12</v>
      </c>
      <c r="O966" s="836">
        <v>12</v>
      </c>
      <c r="P966" s="835">
        <v>9900</v>
      </c>
      <c r="Q966" s="837">
        <v>0.91666666666666663</v>
      </c>
      <c r="R966" s="832">
        <v>11</v>
      </c>
      <c r="S966" s="837">
        <v>0.91666666666666663</v>
      </c>
      <c r="T966" s="836">
        <v>11</v>
      </c>
      <c r="U966" s="838">
        <v>0.91666666666666663</v>
      </c>
    </row>
    <row r="967" spans="1:21" ht="14.4" customHeight="1" x14ac:dyDescent="0.3">
      <c r="A967" s="831">
        <v>4</v>
      </c>
      <c r="B967" s="832" t="s">
        <v>2687</v>
      </c>
      <c r="C967" s="832" t="s">
        <v>2694</v>
      </c>
      <c r="D967" s="833" t="s">
        <v>5504</v>
      </c>
      <c r="E967" s="834" t="s">
        <v>2717</v>
      </c>
      <c r="F967" s="832" t="s">
        <v>2690</v>
      </c>
      <c r="G967" s="832" t="s">
        <v>2819</v>
      </c>
      <c r="H967" s="832" t="s">
        <v>581</v>
      </c>
      <c r="I967" s="832" t="s">
        <v>4040</v>
      </c>
      <c r="J967" s="832" t="s">
        <v>4041</v>
      </c>
      <c r="K967" s="832" t="s">
        <v>4042</v>
      </c>
      <c r="L967" s="835">
        <v>906.78</v>
      </c>
      <c r="M967" s="835">
        <v>1813.56</v>
      </c>
      <c r="N967" s="832">
        <v>2</v>
      </c>
      <c r="O967" s="836">
        <v>2</v>
      </c>
      <c r="P967" s="835">
        <v>906.78</v>
      </c>
      <c r="Q967" s="837">
        <v>0.5</v>
      </c>
      <c r="R967" s="832">
        <v>1</v>
      </c>
      <c r="S967" s="837">
        <v>0.5</v>
      </c>
      <c r="T967" s="836">
        <v>1</v>
      </c>
      <c r="U967" s="838">
        <v>0.5</v>
      </c>
    </row>
    <row r="968" spans="1:21" ht="14.4" customHeight="1" x14ac:dyDescent="0.3">
      <c r="A968" s="831">
        <v>4</v>
      </c>
      <c r="B968" s="832" t="s">
        <v>2687</v>
      </c>
      <c r="C968" s="832" t="s">
        <v>2694</v>
      </c>
      <c r="D968" s="833" t="s">
        <v>5504</v>
      </c>
      <c r="E968" s="834" t="s">
        <v>2719</v>
      </c>
      <c r="F968" s="832" t="s">
        <v>2688</v>
      </c>
      <c r="G968" s="832" t="s">
        <v>3103</v>
      </c>
      <c r="H968" s="832" t="s">
        <v>628</v>
      </c>
      <c r="I968" s="832" t="s">
        <v>2232</v>
      </c>
      <c r="J968" s="832" t="s">
        <v>638</v>
      </c>
      <c r="K968" s="832" t="s">
        <v>639</v>
      </c>
      <c r="L968" s="835">
        <v>85.7</v>
      </c>
      <c r="M968" s="835">
        <v>85.7</v>
      </c>
      <c r="N968" s="832">
        <v>1</v>
      </c>
      <c r="O968" s="836">
        <v>0.5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4</v>
      </c>
      <c r="B969" s="832" t="s">
        <v>2687</v>
      </c>
      <c r="C969" s="832" t="s">
        <v>2694</v>
      </c>
      <c r="D969" s="833" t="s">
        <v>5504</v>
      </c>
      <c r="E969" s="834" t="s">
        <v>2719</v>
      </c>
      <c r="F969" s="832" t="s">
        <v>2688</v>
      </c>
      <c r="G969" s="832" t="s">
        <v>3352</v>
      </c>
      <c r="H969" s="832" t="s">
        <v>628</v>
      </c>
      <c r="I969" s="832" t="s">
        <v>2440</v>
      </c>
      <c r="J969" s="832" t="s">
        <v>2441</v>
      </c>
      <c r="K969" s="832" t="s">
        <v>2442</v>
      </c>
      <c r="L969" s="835">
        <v>4.7</v>
      </c>
      <c r="M969" s="835">
        <v>70.5</v>
      </c>
      <c r="N969" s="832">
        <v>15</v>
      </c>
      <c r="O969" s="836">
        <v>4</v>
      </c>
      <c r="P969" s="835">
        <v>61.1</v>
      </c>
      <c r="Q969" s="837">
        <v>0.8666666666666667</v>
      </c>
      <c r="R969" s="832">
        <v>13</v>
      </c>
      <c r="S969" s="837">
        <v>0.8666666666666667</v>
      </c>
      <c r="T969" s="836">
        <v>3.5</v>
      </c>
      <c r="U969" s="838">
        <v>0.875</v>
      </c>
    </row>
    <row r="970" spans="1:21" ht="14.4" customHeight="1" x14ac:dyDescent="0.3">
      <c r="A970" s="831">
        <v>4</v>
      </c>
      <c r="B970" s="832" t="s">
        <v>2687</v>
      </c>
      <c r="C970" s="832" t="s">
        <v>2694</v>
      </c>
      <c r="D970" s="833" t="s">
        <v>5504</v>
      </c>
      <c r="E970" s="834" t="s">
        <v>2719</v>
      </c>
      <c r="F970" s="832" t="s">
        <v>2688</v>
      </c>
      <c r="G970" s="832" t="s">
        <v>4090</v>
      </c>
      <c r="H970" s="832" t="s">
        <v>581</v>
      </c>
      <c r="I970" s="832" t="s">
        <v>4091</v>
      </c>
      <c r="J970" s="832" t="s">
        <v>4092</v>
      </c>
      <c r="K970" s="832" t="s">
        <v>2826</v>
      </c>
      <c r="L970" s="835">
        <v>46.09</v>
      </c>
      <c r="M970" s="835">
        <v>46.09</v>
      </c>
      <c r="N970" s="832">
        <v>1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4</v>
      </c>
      <c r="B971" s="832" t="s">
        <v>2687</v>
      </c>
      <c r="C971" s="832" t="s">
        <v>2694</v>
      </c>
      <c r="D971" s="833" t="s">
        <v>5504</v>
      </c>
      <c r="E971" s="834" t="s">
        <v>2719</v>
      </c>
      <c r="F971" s="832" t="s">
        <v>2688</v>
      </c>
      <c r="G971" s="832" t="s">
        <v>2760</v>
      </c>
      <c r="H971" s="832" t="s">
        <v>628</v>
      </c>
      <c r="I971" s="832" t="s">
        <v>2166</v>
      </c>
      <c r="J971" s="832" t="s">
        <v>1083</v>
      </c>
      <c r="K971" s="832" t="s">
        <v>2167</v>
      </c>
      <c r="L971" s="835">
        <v>154.36000000000001</v>
      </c>
      <c r="M971" s="835">
        <v>771.80000000000007</v>
      </c>
      <c r="N971" s="832">
        <v>5</v>
      </c>
      <c r="O971" s="836">
        <v>4.5</v>
      </c>
      <c r="P971" s="835">
        <v>617.44000000000005</v>
      </c>
      <c r="Q971" s="837">
        <v>0.8</v>
      </c>
      <c r="R971" s="832">
        <v>4</v>
      </c>
      <c r="S971" s="837">
        <v>0.8</v>
      </c>
      <c r="T971" s="836">
        <v>4</v>
      </c>
      <c r="U971" s="838">
        <v>0.88888888888888884</v>
      </c>
    </row>
    <row r="972" spans="1:21" ht="14.4" customHeight="1" x14ac:dyDescent="0.3">
      <c r="A972" s="831">
        <v>4</v>
      </c>
      <c r="B972" s="832" t="s">
        <v>2687</v>
      </c>
      <c r="C972" s="832" t="s">
        <v>2694</v>
      </c>
      <c r="D972" s="833" t="s">
        <v>5504</v>
      </c>
      <c r="E972" s="834" t="s">
        <v>2719</v>
      </c>
      <c r="F972" s="832" t="s">
        <v>2688</v>
      </c>
      <c r="G972" s="832" t="s">
        <v>2760</v>
      </c>
      <c r="H972" s="832" t="s">
        <v>628</v>
      </c>
      <c r="I972" s="832" t="s">
        <v>2164</v>
      </c>
      <c r="J972" s="832" t="s">
        <v>1083</v>
      </c>
      <c r="K972" s="832" t="s">
        <v>2165</v>
      </c>
      <c r="L972" s="835">
        <v>225.06</v>
      </c>
      <c r="M972" s="835">
        <v>675.18000000000006</v>
      </c>
      <c r="N972" s="832">
        <v>3</v>
      </c>
      <c r="O972" s="836">
        <v>2.5</v>
      </c>
      <c r="P972" s="835">
        <v>450.12</v>
      </c>
      <c r="Q972" s="837">
        <v>0.66666666666666663</v>
      </c>
      <c r="R972" s="832">
        <v>2</v>
      </c>
      <c r="S972" s="837">
        <v>0.66666666666666663</v>
      </c>
      <c r="T972" s="836">
        <v>1.5</v>
      </c>
      <c r="U972" s="838">
        <v>0.6</v>
      </c>
    </row>
    <row r="973" spans="1:21" ht="14.4" customHeight="1" x14ac:dyDescent="0.3">
      <c r="A973" s="831">
        <v>4</v>
      </c>
      <c r="B973" s="832" t="s">
        <v>2687</v>
      </c>
      <c r="C973" s="832" t="s">
        <v>2694</v>
      </c>
      <c r="D973" s="833" t="s">
        <v>5504</v>
      </c>
      <c r="E973" s="834" t="s">
        <v>2719</v>
      </c>
      <c r="F973" s="832" t="s">
        <v>2688</v>
      </c>
      <c r="G973" s="832" t="s">
        <v>4093</v>
      </c>
      <c r="H973" s="832" t="s">
        <v>581</v>
      </c>
      <c r="I973" s="832" t="s">
        <v>4094</v>
      </c>
      <c r="J973" s="832" t="s">
        <v>1650</v>
      </c>
      <c r="K973" s="832" t="s">
        <v>4095</v>
      </c>
      <c r="L973" s="835">
        <v>0</v>
      </c>
      <c r="M973" s="835">
        <v>0</v>
      </c>
      <c r="N973" s="832">
        <v>1</v>
      </c>
      <c r="O973" s="836">
        <v>0.5</v>
      </c>
      <c r="P973" s="835">
        <v>0</v>
      </c>
      <c r="Q973" s="837"/>
      <c r="R973" s="832">
        <v>1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4</v>
      </c>
      <c r="B974" s="832" t="s">
        <v>2687</v>
      </c>
      <c r="C974" s="832" t="s">
        <v>2694</v>
      </c>
      <c r="D974" s="833" t="s">
        <v>5504</v>
      </c>
      <c r="E974" s="834" t="s">
        <v>2719</v>
      </c>
      <c r="F974" s="832" t="s">
        <v>2688</v>
      </c>
      <c r="G974" s="832" t="s">
        <v>4096</v>
      </c>
      <c r="H974" s="832" t="s">
        <v>581</v>
      </c>
      <c r="I974" s="832" t="s">
        <v>4097</v>
      </c>
      <c r="J974" s="832" t="s">
        <v>4098</v>
      </c>
      <c r="K974" s="832" t="s">
        <v>4099</v>
      </c>
      <c r="L974" s="835">
        <v>159.71</v>
      </c>
      <c r="M974" s="835">
        <v>479.13</v>
      </c>
      <c r="N974" s="832">
        <v>3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4</v>
      </c>
      <c r="B975" s="832" t="s">
        <v>2687</v>
      </c>
      <c r="C975" s="832" t="s">
        <v>2694</v>
      </c>
      <c r="D975" s="833" t="s">
        <v>5504</v>
      </c>
      <c r="E975" s="834" t="s">
        <v>2719</v>
      </c>
      <c r="F975" s="832" t="s">
        <v>2688</v>
      </c>
      <c r="G975" s="832" t="s">
        <v>3221</v>
      </c>
      <c r="H975" s="832" t="s">
        <v>628</v>
      </c>
      <c r="I975" s="832" t="s">
        <v>3222</v>
      </c>
      <c r="J975" s="832" t="s">
        <v>2196</v>
      </c>
      <c r="K975" s="832" t="s">
        <v>3223</v>
      </c>
      <c r="L975" s="835">
        <v>70.540000000000006</v>
      </c>
      <c r="M975" s="835">
        <v>70.540000000000006</v>
      </c>
      <c r="N975" s="832">
        <v>1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4</v>
      </c>
      <c r="B976" s="832" t="s">
        <v>2687</v>
      </c>
      <c r="C976" s="832" t="s">
        <v>2694</v>
      </c>
      <c r="D976" s="833" t="s">
        <v>5504</v>
      </c>
      <c r="E976" s="834" t="s">
        <v>2719</v>
      </c>
      <c r="F976" s="832" t="s">
        <v>2688</v>
      </c>
      <c r="G976" s="832" t="s">
        <v>4100</v>
      </c>
      <c r="H976" s="832" t="s">
        <v>581</v>
      </c>
      <c r="I976" s="832" t="s">
        <v>4101</v>
      </c>
      <c r="J976" s="832" t="s">
        <v>4102</v>
      </c>
      <c r="K976" s="832" t="s">
        <v>4103</v>
      </c>
      <c r="L976" s="835">
        <v>62.47</v>
      </c>
      <c r="M976" s="835">
        <v>62.47</v>
      </c>
      <c r="N976" s="832">
        <v>1</v>
      </c>
      <c r="O976" s="836">
        <v>1</v>
      </c>
      <c r="P976" s="835">
        <v>62.47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4</v>
      </c>
      <c r="B977" s="832" t="s">
        <v>2687</v>
      </c>
      <c r="C977" s="832" t="s">
        <v>2694</v>
      </c>
      <c r="D977" s="833" t="s">
        <v>5504</v>
      </c>
      <c r="E977" s="834" t="s">
        <v>2719</v>
      </c>
      <c r="F977" s="832" t="s">
        <v>2688</v>
      </c>
      <c r="G977" s="832" t="s">
        <v>3060</v>
      </c>
      <c r="H977" s="832" t="s">
        <v>581</v>
      </c>
      <c r="I977" s="832" t="s">
        <v>4104</v>
      </c>
      <c r="J977" s="832" t="s">
        <v>934</v>
      </c>
      <c r="K977" s="832" t="s">
        <v>2345</v>
      </c>
      <c r="L977" s="835">
        <v>105.32</v>
      </c>
      <c r="M977" s="835">
        <v>315.95999999999998</v>
      </c>
      <c r="N977" s="832">
        <v>3</v>
      </c>
      <c r="O977" s="836">
        <v>3</v>
      </c>
      <c r="P977" s="835">
        <v>315.95999999999998</v>
      </c>
      <c r="Q977" s="837">
        <v>1</v>
      </c>
      <c r="R977" s="832">
        <v>3</v>
      </c>
      <c r="S977" s="837">
        <v>1</v>
      </c>
      <c r="T977" s="836">
        <v>3</v>
      </c>
      <c r="U977" s="838">
        <v>1</v>
      </c>
    </row>
    <row r="978" spans="1:21" ht="14.4" customHeight="1" x14ac:dyDescent="0.3">
      <c r="A978" s="831">
        <v>4</v>
      </c>
      <c r="B978" s="832" t="s">
        <v>2687</v>
      </c>
      <c r="C978" s="832" t="s">
        <v>2694</v>
      </c>
      <c r="D978" s="833" t="s">
        <v>5504</v>
      </c>
      <c r="E978" s="834" t="s">
        <v>2719</v>
      </c>
      <c r="F978" s="832" t="s">
        <v>2688</v>
      </c>
      <c r="G978" s="832" t="s">
        <v>3142</v>
      </c>
      <c r="H978" s="832" t="s">
        <v>581</v>
      </c>
      <c r="I978" s="832" t="s">
        <v>3143</v>
      </c>
      <c r="J978" s="832" t="s">
        <v>1885</v>
      </c>
      <c r="K978" s="832" t="s">
        <v>3144</v>
      </c>
      <c r="L978" s="835">
        <v>18.760000000000002</v>
      </c>
      <c r="M978" s="835">
        <v>18.760000000000002</v>
      </c>
      <c r="N978" s="832">
        <v>1</v>
      </c>
      <c r="O978" s="836">
        <v>1</v>
      </c>
      <c r="P978" s="835">
        <v>18.760000000000002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4</v>
      </c>
      <c r="B979" s="832" t="s">
        <v>2687</v>
      </c>
      <c r="C979" s="832" t="s">
        <v>2694</v>
      </c>
      <c r="D979" s="833" t="s">
        <v>5504</v>
      </c>
      <c r="E979" s="834" t="s">
        <v>2719</v>
      </c>
      <c r="F979" s="832" t="s">
        <v>2688</v>
      </c>
      <c r="G979" s="832" t="s">
        <v>2824</v>
      </c>
      <c r="H979" s="832" t="s">
        <v>581</v>
      </c>
      <c r="I979" s="832" t="s">
        <v>2825</v>
      </c>
      <c r="J979" s="832" t="s">
        <v>2179</v>
      </c>
      <c r="K979" s="832" t="s">
        <v>2826</v>
      </c>
      <c r="L979" s="835">
        <v>238.72</v>
      </c>
      <c r="M979" s="835">
        <v>238.72</v>
      </c>
      <c r="N979" s="832">
        <v>1</v>
      </c>
      <c r="O979" s="836">
        <v>0.5</v>
      </c>
      <c r="P979" s="835">
        <v>238.72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4</v>
      </c>
      <c r="B980" s="832" t="s">
        <v>2687</v>
      </c>
      <c r="C980" s="832" t="s">
        <v>2694</v>
      </c>
      <c r="D980" s="833" t="s">
        <v>5504</v>
      </c>
      <c r="E980" s="834" t="s">
        <v>2719</v>
      </c>
      <c r="F980" s="832" t="s">
        <v>2688</v>
      </c>
      <c r="G980" s="832" t="s">
        <v>2824</v>
      </c>
      <c r="H980" s="832" t="s">
        <v>628</v>
      </c>
      <c r="I980" s="832" t="s">
        <v>2398</v>
      </c>
      <c r="J980" s="832" t="s">
        <v>2399</v>
      </c>
      <c r="K980" s="832" t="s">
        <v>1482</v>
      </c>
      <c r="L980" s="835">
        <v>170.52</v>
      </c>
      <c r="M980" s="835">
        <v>341.04</v>
      </c>
      <c r="N980" s="832">
        <v>2</v>
      </c>
      <c r="O980" s="836">
        <v>1</v>
      </c>
      <c r="P980" s="835">
        <v>341.04</v>
      </c>
      <c r="Q980" s="837">
        <v>1</v>
      </c>
      <c r="R980" s="832">
        <v>2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4</v>
      </c>
      <c r="B981" s="832" t="s">
        <v>2687</v>
      </c>
      <c r="C981" s="832" t="s">
        <v>2694</v>
      </c>
      <c r="D981" s="833" t="s">
        <v>5504</v>
      </c>
      <c r="E981" s="834" t="s">
        <v>2719</v>
      </c>
      <c r="F981" s="832" t="s">
        <v>2688</v>
      </c>
      <c r="G981" s="832" t="s">
        <v>2855</v>
      </c>
      <c r="H981" s="832" t="s">
        <v>581</v>
      </c>
      <c r="I981" s="832" t="s">
        <v>4105</v>
      </c>
      <c r="J981" s="832" t="s">
        <v>4106</v>
      </c>
      <c r="K981" s="832" t="s">
        <v>4107</v>
      </c>
      <c r="L981" s="835">
        <v>39.020000000000003</v>
      </c>
      <c r="M981" s="835">
        <v>39.020000000000003</v>
      </c>
      <c r="N981" s="832">
        <v>1</v>
      </c>
      <c r="O981" s="836">
        <v>1</v>
      </c>
      <c r="P981" s="835">
        <v>39.020000000000003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4</v>
      </c>
      <c r="B982" s="832" t="s">
        <v>2687</v>
      </c>
      <c r="C982" s="832" t="s">
        <v>2694</v>
      </c>
      <c r="D982" s="833" t="s">
        <v>5504</v>
      </c>
      <c r="E982" s="834" t="s">
        <v>2719</v>
      </c>
      <c r="F982" s="832" t="s">
        <v>2688</v>
      </c>
      <c r="G982" s="832" t="s">
        <v>3368</v>
      </c>
      <c r="H982" s="832" t="s">
        <v>581</v>
      </c>
      <c r="I982" s="832" t="s">
        <v>4108</v>
      </c>
      <c r="J982" s="832" t="s">
        <v>1215</v>
      </c>
      <c r="K982" s="832" t="s">
        <v>4109</v>
      </c>
      <c r="L982" s="835">
        <v>182.22</v>
      </c>
      <c r="M982" s="835">
        <v>546.66</v>
      </c>
      <c r="N982" s="832">
        <v>3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4</v>
      </c>
      <c r="B983" s="832" t="s">
        <v>2687</v>
      </c>
      <c r="C983" s="832" t="s">
        <v>2694</v>
      </c>
      <c r="D983" s="833" t="s">
        <v>5504</v>
      </c>
      <c r="E983" s="834" t="s">
        <v>2719</v>
      </c>
      <c r="F983" s="832" t="s">
        <v>2688</v>
      </c>
      <c r="G983" s="832" t="s">
        <v>2861</v>
      </c>
      <c r="H983" s="832" t="s">
        <v>581</v>
      </c>
      <c r="I983" s="832" t="s">
        <v>2862</v>
      </c>
      <c r="J983" s="832" t="s">
        <v>857</v>
      </c>
      <c r="K983" s="832" t="s">
        <v>2863</v>
      </c>
      <c r="L983" s="835">
        <v>105.63</v>
      </c>
      <c r="M983" s="835">
        <v>105.63</v>
      </c>
      <c r="N983" s="832">
        <v>1</v>
      </c>
      <c r="O983" s="836">
        <v>1</v>
      </c>
      <c r="P983" s="835">
        <v>105.63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4</v>
      </c>
      <c r="B984" s="832" t="s">
        <v>2687</v>
      </c>
      <c r="C984" s="832" t="s">
        <v>2694</v>
      </c>
      <c r="D984" s="833" t="s">
        <v>5504</v>
      </c>
      <c r="E984" s="834" t="s">
        <v>2719</v>
      </c>
      <c r="F984" s="832" t="s">
        <v>2688</v>
      </c>
      <c r="G984" s="832" t="s">
        <v>3975</v>
      </c>
      <c r="H984" s="832" t="s">
        <v>581</v>
      </c>
      <c r="I984" s="832" t="s">
        <v>4110</v>
      </c>
      <c r="J984" s="832" t="s">
        <v>3977</v>
      </c>
      <c r="K984" s="832" t="s">
        <v>3978</v>
      </c>
      <c r="L984" s="835">
        <v>79.64</v>
      </c>
      <c r="M984" s="835">
        <v>79.64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4</v>
      </c>
      <c r="B985" s="832" t="s">
        <v>2687</v>
      </c>
      <c r="C985" s="832" t="s">
        <v>2694</v>
      </c>
      <c r="D985" s="833" t="s">
        <v>5504</v>
      </c>
      <c r="E985" s="834" t="s">
        <v>2719</v>
      </c>
      <c r="F985" s="832" t="s">
        <v>2688</v>
      </c>
      <c r="G985" s="832" t="s">
        <v>3975</v>
      </c>
      <c r="H985" s="832" t="s">
        <v>581</v>
      </c>
      <c r="I985" s="832" t="s">
        <v>4111</v>
      </c>
      <c r="J985" s="832" t="s">
        <v>4112</v>
      </c>
      <c r="K985" s="832" t="s">
        <v>3978</v>
      </c>
      <c r="L985" s="835">
        <v>79.64</v>
      </c>
      <c r="M985" s="835">
        <v>79.64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4</v>
      </c>
      <c r="B986" s="832" t="s">
        <v>2687</v>
      </c>
      <c r="C986" s="832" t="s">
        <v>2694</v>
      </c>
      <c r="D986" s="833" t="s">
        <v>5504</v>
      </c>
      <c r="E986" s="834" t="s">
        <v>2719</v>
      </c>
      <c r="F986" s="832" t="s">
        <v>2688</v>
      </c>
      <c r="G986" s="832" t="s">
        <v>2827</v>
      </c>
      <c r="H986" s="832" t="s">
        <v>581</v>
      </c>
      <c r="I986" s="832" t="s">
        <v>2918</v>
      </c>
      <c r="J986" s="832" t="s">
        <v>853</v>
      </c>
      <c r="K986" s="832" t="s">
        <v>2919</v>
      </c>
      <c r="L986" s="835">
        <v>55.01</v>
      </c>
      <c r="M986" s="835">
        <v>110.02</v>
      </c>
      <c r="N986" s="832">
        <v>2</v>
      </c>
      <c r="O986" s="836">
        <v>2</v>
      </c>
      <c r="P986" s="835">
        <v>110.02</v>
      </c>
      <c r="Q986" s="837">
        <v>1</v>
      </c>
      <c r="R986" s="832">
        <v>2</v>
      </c>
      <c r="S986" s="837">
        <v>1</v>
      </c>
      <c r="T986" s="836">
        <v>2</v>
      </c>
      <c r="U986" s="838">
        <v>1</v>
      </c>
    </row>
    <row r="987" spans="1:21" ht="14.4" customHeight="1" x14ac:dyDescent="0.3">
      <c r="A987" s="831">
        <v>4</v>
      </c>
      <c r="B987" s="832" t="s">
        <v>2687</v>
      </c>
      <c r="C987" s="832" t="s">
        <v>2694</v>
      </c>
      <c r="D987" s="833" t="s">
        <v>5504</v>
      </c>
      <c r="E987" s="834" t="s">
        <v>2719</v>
      </c>
      <c r="F987" s="832" t="s">
        <v>2688</v>
      </c>
      <c r="G987" s="832" t="s">
        <v>4113</v>
      </c>
      <c r="H987" s="832" t="s">
        <v>581</v>
      </c>
      <c r="I987" s="832" t="s">
        <v>4114</v>
      </c>
      <c r="J987" s="832" t="s">
        <v>4115</v>
      </c>
      <c r="K987" s="832" t="s">
        <v>4116</v>
      </c>
      <c r="L987" s="835">
        <v>0</v>
      </c>
      <c r="M987" s="835">
        <v>0</v>
      </c>
      <c r="N987" s="832">
        <v>1</v>
      </c>
      <c r="O987" s="836">
        <v>0.5</v>
      </c>
      <c r="P987" s="835">
        <v>0</v>
      </c>
      <c r="Q987" s="837"/>
      <c r="R987" s="832">
        <v>1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4</v>
      </c>
      <c r="B988" s="832" t="s">
        <v>2687</v>
      </c>
      <c r="C988" s="832" t="s">
        <v>2694</v>
      </c>
      <c r="D988" s="833" t="s">
        <v>5504</v>
      </c>
      <c r="E988" s="834" t="s">
        <v>2719</v>
      </c>
      <c r="F988" s="832" t="s">
        <v>2688</v>
      </c>
      <c r="G988" s="832" t="s">
        <v>3306</v>
      </c>
      <c r="H988" s="832" t="s">
        <v>581</v>
      </c>
      <c r="I988" s="832" t="s">
        <v>3307</v>
      </c>
      <c r="J988" s="832" t="s">
        <v>1116</v>
      </c>
      <c r="K988" s="832" t="s">
        <v>3308</v>
      </c>
      <c r="L988" s="835">
        <v>48.09</v>
      </c>
      <c r="M988" s="835">
        <v>192.36</v>
      </c>
      <c r="N988" s="832">
        <v>4</v>
      </c>
      <c r="O988" s="836">
        <v>2.5</v>
      </c>
      <c r="P988" s="835">
        <v>192.36</v>
      </c>
      <c r="Q988" s="837">
        <v>1</v>
      </c>
      <c r="R988" s="832">
        <v>4</v>
      </c>
      <c r="S988" s="837">
        <v>1</v>
      </c>
      <c r="T988" s="836">
        <v>2.5</v>
      </c>
      <c r="U988" s="838">
        <v>1</v>
      </c>
    </row>
    <row r="989" spans="1:21" ht="14.4" customHeight="1" x14ac:dyDescent="0.3">
      <c r="A989" s="831">
        <v>4</v>
      </c>
      <c r="B989" s="832" t="s">
        <v>2687</v>
      </c>
      <c r="C989" s="832" t="s">
        <v>2694</v>
      </c>
      <c r="D989" s="833" t="s">
        <v>5504</v>
      </c>
      <c r="E989" s="834" t="s">
        <v>2719</v>
      </c>
      <c r="F989" s="832" t="s">
        <v>2688</v>
      </c>
      <c r="G989" s="832" t="s">
        <v>3306</v>
      </c>
      <c r="H989" s="832" t="s">
        <v>581</v>
      </c>
      <c r="I989" s="832" t="s">
        <v>4117</v>
      </c>
      <c r="J989" s="832" t="s">
        <v>1116</v>
      </c>
      <c r="K989" s="832" t="s">
        <v>4118</v>
      </c>
      <c r="L989" s="835">
        <v>64.36</v>
      </c>
      <c r="M989" s="835">
        <v>128.72</v>
      </c>
      <c r="N989" s="832">
        <v>2</v>
      </c>
      <c r="O989" s="836">
        <v>2</v>
      </c>
      <c r="P989" s="835">
        <v>64.36</v>
      </c>
      <c r="Q989" s="837">
        <v>0.5</v>
      </c>
      <c r="R989" s="832">
        <v>1</v>
      </c>
      <c r="S989" s="837">
        <v>0.5</v>
      </c>
      <c r="T989" s="836">
        <v>1</v>
      </c>
      <c r="U989" s="838">
        <v>0.5</v>
      </c>
    </row>
    <row r="990" spans="1:21" ht="14.4" customHeight="1" x14ac:dyDescent="0.3">
      <c r="A990" s="831">
        <v>4</v>
      </c>
      <c r="B990" s="832" t="s">
        <v>2687</v>
      </c>
      <c r="C990" s="832" t="s">
        <v>2694</v>
      </c>
      <c r="D990" s="833" t="s">
        <v>5504</v>
      </c>
      <c r="E990" s="834" t="s">
        <v>2719</v>
      </c>
      <c r="F990" s="832" t="s">
        <v>2688</v>
      </c>
      <c r="G990" s="832" t="s">
        <v>2787</v>
      </c>
      <c r="H990" s="832" t="s">
        <v>581</v>
      </c>
      <c r="I990" s="832" t="s">
        <v>2788</v>
      </c>
      <c r="J990" s="832" t="s">
        <v>626</v>
      </c>
      <c r="K990" s="832" t="s">
        <v>2789</v>
      </c>
      <c r="L990" s="835">
        <v>0</v>
      </c>
      <c r="M990" s="835">
        <v>0</v>
      </c>
      <c r="N990" s="832">
        <v>2</v>
      </c>
      <c r="O990" s="836">
        <v>1</v>
      </c>
      <c r="P990" s="835">
        <v>0</v>
      </c>
      <c r="Q990" s="837"/>
      <c r="R990" s="832">
        <v>2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4</v>
      </c>
      <c r="B991" s="832" t="s">
        <v>2687</v>
      </c>
      <c r="C991" s="832" t="s">
        <v>2694</v>
      </c>
      <c r="D991" s="833" t="s">
        <v>5504</v>
      </c>
      <c r="E991" s="834" t="s">
        <v>2719</v>
      </c>
      <c r="F991" s="832" t="s">
        <v>2688</v>
      </c>
      <c r="G991" s="832" t="s">
        <v>3243</v>
      </c>
      <c r="H991" s="832" t="s">
        <v>581</v>
      </c>
      <c r="I991" s="832" t="s">
        <v>3244</v>
      </c>
      <c r="J991" s="832" t="s">
        <v>1127</v>
      </c>
      <c r="K991" s="832" t="s">
        <v>2826</v>
      </c>
      <c r="L991" s="835">
        <v>98.75</v>
      </c>
      <c r="M991" s="835">
        <v>98.75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4</v>
      </c>
      <c r="B992" s="832" t="s">
        <v>2687</v>
      </c>
      <c r="C992" s="832" t="s">
        <v>2694</v>
      </c>
      <c r="D992" s="833" t="s">
        <v>5504</v>
      </c>
      <c r="E992" s="834" t="s">
        <v>2719</v>
      </c>
      <c r="F992" s="832" t="s">
        <v>2688</v>
      </c>
      <c r="G992" s="832" t="s">
        <v>3309</v>
      </c>
      <c r="H992" s="832" t="s">
        <v>581</v>
      </c>
      <c r="I992" s="832" t="s">
        <v>3979</v>
      </c>
      <c r="J992" s="832" t="s">
        <v>3311</v>
      </c>
      <c r="K992" s="832" t="s">
        <v>3980</v>
      </c>
      <c r="L992" s="835">
        <v>132.97999999999999</v>
      </c>
      <c r="M992" s="835">
        <v>398.93999999999994</v>
      </c>
      <c r="N992" s="832">
        <v>3</v>
      </c>
      <c r="O992" s="836">
        <v>1.5</v>
      </c>
      <c r="P992" s="835">
        <v>265.95999999999998</v>
      </c>
      <c r="Q992" s="837">
        <v>0.66666666666666674</v>
      </c>
      <c r="R992" s="832">
        <v>2</v>
      </c>
      <c r="S992" s="837">
        <v>0.66666666666666663</v>
      </c>
      <c r="T992" s="836">
        <v>1</v>
      </c>
      <c r="U992" s="838">
        <v>0.66666666666666663</v>
      </c>
    </row>
    <row r="993" spans="1:21" ht="14.4" customHeight="1" x14ac:dyDescent="0.3">
      <c r="A993" s="831">
        <v>4</v>
      </c>
      <c r="B993" s="832" t="s">
        <v>2687</v>
      </c>
      <c r="C993" s="832" t="s">
        <v>2694</v>
      </c>
      <c r="D993" s="833" t="s">
        <v>5504</v>
      </c>
      <c r="E993" s="834" t="s">
        <v>2719</v>
      </c>
      <c r="F993" s="832" t="s">
        <v>2688</v>
      </c>
      <c r="G993" s="832" t="s">
        <v>4119</v>
      </c>
      <c r="H993" s="832" t="s">
        <v>581</v>
      </c>
      <c r="I993" s="832" t="s">
        <v>4120</v>
      </c>
      <c r="J993" s="832" t="s">
        <v>4121</v>
      </c>
      <c r="K993" s="832" t="s">
        <v>4122</v>
      </c>
      <c r="L993" s="835">
        <v>0</v>
      </c>
      <c r="M993" s="835">
        <v>0</v>
      </c>
      <c r="N993" s="832">
        <v>1</v>
      </c>
      <c r="O993" s="836">
        <v>0.5</v>
      </c>
      <c r="P993" s="835">
        <v>0</v>
      </c>
      <c r="Q993" s="837"/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4</v>
      </c>
      <c r="B994" s="832" t="s">
        <v>2687</v>
      </c>
      <c r="C994" s="832" t="s">
        <v>2694</v>
      </c>
      <c r="D994" s="833" t="s">
        <v>5504</v>
      </c>
      <c r="E994" s="834" t="s">
        <v>2719</v>
      </c>
      <c r="F994" s="832" t="s">
        <v>2688</v>
      </c>
      <c r="G994" s="832" t="s">
        <v>2834</v>
      </c>
      <c r="H994" s="832" t="s">
        <v>581</v>
      </c>
      <c r="I994" s="832" t="s">
        <v>3207</v>
      </c>
      <c r="J994" s="832" t="s">
        <v>999</v>
      </c>
      <c r="K994" s="832" t="s">
        <v>3208</v>
      </c>
      <c r="L994" s="835">
        <v>0</v>
      </c>
      <c r="M994" s="835">
        <v>0</v>
      </c>
      <c r="N994" s="832">
        <v>2</v>
      </c>
      <c r="O994" s="836">
        <v>0.5</v>
      </c>
      <c r="P994" s="835">
        <v>0</v>
      </c>
      <c r="Q994" s="837"/>
      <c r="R994" s="832">
        <v>2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4</v>
      </c>
      <c r="B995" s="832" t="s">
        <v>2687</v>
      </c>
      <c r="C995" s="832" t="s">
        <v>2694</v>
      </c>
      <c r="D995" s="833" t="s">
        <v>5504</v>
      </c>
      <c r="E995" s="834" t="s">
        <v>2719</v>
      </c>
      <c r="F995" s="832" t="s">
        <v>2688</v>
      </c>
      <c r="G995" s="832" t="s">
        <v>3148</v>
      </c>
      <c r="H995" s="832" t="s">
        <v>628</v>
      </c>
      <c r="I995" s="832" t="s">
        <v>3149</v>
      </c>
      <c r="J995" s="832" t="s">
        <v>2312</v>
      </c>
      <c r="K995" s="832" t="s">
        <v>3150</v>
      </c>
      <c r="L995" s="835">
        <v>115.27</v>
      </c>
      <c r="M995" s="835">
        <v>230.54</v>
      </c>
      <c r="N995" s="832">
        <v>2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4</v>
      </c>
      <c r="B996" s="832" t="s">
        <v>2687</v>
      </c>
      <c r="C996" s="832" t="s">
        <v>2694</v>
      </c>
      <c r="D996" s="833" t="s">
        <v>5504</v>
      </c>
      <c r="E996" s="834" t="s">
        <v>2719</v>
      </c>
      <c r="F996" s="832" t="s">
        <v>2688</v>
      </c>
      <c r="G996" s="832" t="s">
        <v>3148</v>
      </c>
      <c r="H996" s="832" t="s">
        <v>628</v>
      </c>
      <c r="I996" s="832" t="s">
        <v>3149</v>
      </c>
      <c r="J996" s="832" t="s">
        <v>2312</v>
      </c>
      <c r="K996" s="832" t="s">
        <v>3150</v>
      </c>
      <c r="L996" s="835">
        <v>64.5</v>
      </c>
      <c r="M996" s="835">
        <v>387</v>
      </c>
      <c r="N996" s="832">
        <v>6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4</v>
      </c>
      <c r="B997" s="832" t="s">
        <v>2687</v>
      </c>
      <c r="C997" s="832" t="s">
        <v>2694</v>
      </c>
      <c r="D997" s="833" t="s">
        <v>5504</v>
      </c>
      <c r="E997" s="834" t="s">
        <v>2719</v>
      </c>
      <c r="F997" s="832" t="s">
        <v>2688</v>
      </c>
      <c r="G997" s="832" t="s">
        <v>3380</v>
      </c>
      <c r="H997" s="832" t="s">
        <v>581</v>
      </c>
      <c r="I997" s="832" t="s">
        <v>3381</v>
      </c>
      <c r="J997" s="832" t="s">
        <v>781</v>
      </c>
      <c r="K997" s="832" t="s">
        <v>3382</v>
      </c>
      <c r="L997" s="835">
        <v>256.67</v>
      </c>
      <c r="M997" s="835">
        <v>513.34</v>
      </c>
      <c r="N997" s="832">
        <v>2</v>
      </c>
      <c r="O997" s="836">
        <v>2</v>
      </c>
      <c r="P997" s="835">
        <v>513.34</v>
      </c>
      <c r="Q997" s="837">
        <v>1</v>
      </c>
      <c r="R997" s="832">
        <v>2</v>
      </c>
      <c r="S997" s="837">
        <v>1</v>
      </c>
      <c r="T997" s="836">
        <v>2</v>
      </c>
      <c r="U997" s="838">
        <v>1</v>
      </c>
    </row>
    <row r="998" spans="1:21" ht="14.4" customHeight="1" x14ac:dyDescent="0.3">
      <c r="A998" s="831">
        <v>4</v>
      </c>
      <c r="B998" s="832" t="s">
        <v>2687</v>
      </c>
      <c r="C998" s="832" t="s">
        <v>2694</v>
      </c>
      <c r="D998" s="833" t="s">
        <v>5504</v>
      </c>
      <c r="E998" s="834" t="s">
        <v>2719</v>
      </c>
      <c r="F998" s="832" t="s">
        <v>2688</v>
      </c>
      <c r="G998" s="832" t="s">
        <v>4123</v>
      </c>
      <c r="H998" s="832" t="s">
        <v>581</v>
      </c>
      <c r="I998" s="832" t="s">
        <v>4124</v>
      </c>
      <c r="J998" s="832" t="s">
        <v>4125</v>
      </c>
      <c r="K998" s="832" t="s">
        <v>4126</v>
      </c>
      <c r="L998" s="835">
        <v>90.95</v>
      </c>
      <c r="M998" s="835">
        <v>90.95</v>
      </c>
      <c r="N998" s="832">
        <v>1</v>
      </c>
      <c r="O998" s="836">
        <v>1</v>
      </c>
      <c r="P998" s="835">
        <v>90.95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4</v>
      </c>
      <c r="B999" s="832" t="s">
        <v>2687</v>
      </c>
      <c r="C999" s="832" t="s">
        <v>2694</v>
      </c>
      <c r="D999" s="833" t="s">
        <v>5504</v>
      </c>
      <c r="E999" s="834" t="s">
        <v>2719</v>
      </c>
      <c r="F999" s="832" t="s">
        <v>2688</v>
      </c>
      <c r="G999" s="832" t="s">
        <v>2972</v>
      </c>
      <c r="H999" s="832" t="s">
        <v>581</v>
      </c>
      <c r="I999" s="832" t="s">
        <v>4127</v>
      </c>
      <c r="J999" s="832" t="s">
        <v>737</v>
      </c>
      <c r="K999" s="832" t="s">
        <v>2974</v>
      </c>
      <c r="L999" s="835">
        <v>140.72</v>
      </c>
      <c r="M999" s="835">
        <v>140.72</v>
      </c>
      <c r="N999" s="832">
        <v>1</v>
      </c>
      <c r="O999" s="836">
        <v>1</v>
      </c>
      <c r="P999" s="835">
        <v>140.72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4</v>
      </c>
      <c r="B1000" s="832" t="s">
        <v>2687</v>
      </c>
      <c r="C1000" s="832" t="s">
        <v>2694</v>
      </c>
      <c r="D1000" s="833" t="s">
        <v>5504</v>
      </c>
      <c r="E1000" s="834" t="s">
        <v>2719</v>
      </c>
      <c r="F1000" s="832" t="s">
        <v>2688</v>
      </c>
      <c r="G1000" s="832" t="s">
        <v>4128</v>
      </c>
      <c r="H1000" s="832" t="s">
        <v>581</v>
      </c>
      <c r="I1000" s="832" t="s">
        <v>4129</v>
      </c>
      <c r="J1000" s="832" t="s">
        <v>4130</v>
      </c>
      <c r="K1000" s="832" t="s">
        <v>4131</v>
      </c>
      <c r="L1000" s="835">
        <v>46.03</v>
      </c>
      <c r="M1000" s="835">
        <v>276.18</v>
      </c>
      <c r="N1000" s="832">
        <v>6</v>
      </c>
      <c r="O1000" s="836">
        <v>2.5</v>
      </c>
      <c r="P1000" s="835">
        <v>184.12</v>
      </c>
      <c r="Q1000" s="837">
        <v>0.66666666666666663</v>
      </c>
      <c r="R1000" s="832">
        <v>4</v>
      </c>
      <c r="S1000" s="837">
        <v>0.66666666666666663</v>
      </c>
      <c r="T1000" s="836">
        <v>1.5</v>
      </c>
      <c r="U1000" s="838">
        <v>0.6</v>
      </c>
    </row>
    <row r="1001" spans="1:21" ht="14.4" customHeight="1" x14ac:dyDescent="0.3">
      <c r="A1001" s="831">
        <v>4</v>
      </c>
      <c r="B1001" s="832" t="s">
        <v>2687</v>
      </c>
      <c r="C1001" s="832" t="s">
        <v>2694</v>
      </c>
      <c r="D1001" s="833" t="s">
        <v>5504</v>
      </c>
      <c r="E1001" s="834" t="s">
        <v>2719</v>
      </c>
      <c r="F1001" s="832" t="s">
        <v>2688</v>
      </c>
      <c r="G1001" s="832" t="s">
        <v>4128</v>
      </c>
      <c r="H1001" s="832" t="s">
        <v>581</v>
      </c>
      <c r="I1001" s="832" t="s">
        <v>4132</v>
      </c>
      <c r="J1001" s="832" t="s">
        <v>4130</v>
      </c>
      <c r="K1001" s="832" t="s">
        <v>4133</v>
      </c>
      <c r="L1001" s="835">
        <v>0</v>
      </c>
      <c r="M1001" s="835">
        <v>0</v>
      </c>
      <c r="N1001" s="832">
        <v>2</v>
      </c>
      <c r="O1001" s="836">
        <v>1</v>
      </c>
      <c r="P1001" s="835">
        <v>0</v>
      </c>
      <c r="Q1001" s="837"/>
      <c r="R1001" s="832">
        <v>2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4</v>
      </c>
      <c r="B1002" s="832" t="s">
        <v>2687</v>
      </c>
      <c r="C1002" s="832" t="s">
        <v>2694</v>
      </c>
      <c r="D1002" s="833" t="s">
        <v>5504</v>
      </c>
      <c r="E1002" s="834" t="s">
        <v>2719</v>
      </c>
      <c r="F1002" s="832" t="s">
        <v>2688</v>
      </c>
      <c r="G1002" s="832" t="s">
        <v>4128</v>
      </c>
      <c r="H1002" s="832" t="s">
        <v>581</v>
      </c>
      <c r="I1002" s="832" t="s">
        <v>4134</v>
      </c>
      <c r="J1002" s="832" t="s">
        <v>4130</v>
      </c>
      <c r="K1002" s="832" t="s">
        <v>4135</v>
      </c>
      <c r="L1002" s="835">
        <v>0</v>
      </c>
      <c r="M1002" s="835">
        <v>0</v>
      </c>
      <c r="N1002" s="832">
        <v>2</v>
      </c>
      <c r="O1002" s="836">
        <v>1</v>
      </c>
      <c r="P1002" s="835">
        <v>0</v>
      </c>
      <c r="Q1002" s="837"/>
      <c r="R1002" s="832">
        <v>2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4</v>
      </c>
      <c r="B1003" s="832" t="s">
        <v>2687</v>
      </c>
      <c r="C1003" s="832" t="s">
        <v>2694</v>
      </c>
      <c r="D1003" s="833" t="s">
        <v>5504</v>
      </c>
      <c r="E1003" s="834" t="s">
        <v>2719</v>
      </c>
      <c r="F1003" s="832" t="s">
        <v>2688</v>
      </c>
      <c r="G1003" s="832" t="s">
        <v>4136</v>
      </c>
      <c r="H1003" s="832" t="s">
        <v>581</v>
      </c>
      <c r="I1003" s="832" t="s">
        <v>4137</v>
      </c>
      <c r="J1003" s="832" t="s">
        <v>4138</v>
      </c>
      <c r="K1003" s="832" t="s">
        <v>4139</v>
      </c>
      <c r="L1003" s="835">
        <v>249.45</v>
      </c>
      <c r="M1003" s="835">
        <v>2245.0499999999997</v>
      </c>
      <c r="N1003" s="832">
        <v>9</v>
      </c>
      <c r="O1003" s="836">
        <v>3</v>
      </c>
      <c r="P1003" s="835">
        <v>1496.6999999999998</v>
      </c>
      <c r="Q1003" s="837">
        <v>0.66666666666666663</v>
      </c>
      <c r="R1003" s="832">
        <v>6</v>
      </c>
      <c r="S1003" s="837">
        <v>0.66666666666666663</v>
      </c>
      <c r="T1003" s="836">
        <v>2</v>
      </c>
      <c r="U1003" s="838">
        <v>0.66666666666666663</v>
      </c>
    </row>
    <row r="1004" spans="1:21" ht="14.4" customHeight="1" x14ac:dyDescent="0.3">
      <c r="A1004" s="831">
        <v>4</v>
      </c>
      <c r="B1004" s="832" t="s">
        <v>2687</v>
      </c>
      <c r="C1004" s="832" t="s">
        <v>2694</v>
      </c>
      <c r="D1004" s="833" t="s">
        <v>5504</v>
      </c>
      <c r="E1004" s="834" t="s">
        <v>2719</v>
      </c>
      <c r="F1004" s="832" t="s">
        <v>2688</v>
      </c>
      <c r="G1004" s="832" t="s">
        <v>2772</v>
      </c>
      <c r="H1004" s="832" t="s">
        <v>581</v>
      </c>
      <c r="I1004" s="832" t="s">
        <v>2773</v>
      </c>
      <c r="J1004" s="832" t="s">
        <v>1315</v>
      </c>
      <c r="K1004" s="832" t="s">
        <v>2774</v>
      </c>
      <c r="L1004" s="835">
        <v>374.79</v>
      </c>
      <c r="M1004" s="835">
        <v>1124.3700000000001</v>
      </c>
      <c r="N1004" s="832">
        <v>3</v>
      </c>
      <c r="O1004" s="836">
        <v>2</v>
      </c>
      <c r="P1004" s="835">
        <v>749.58</v>
      </c>
      <c r="Q1004" s="837">
        <v>0.66666666666666663</v>
      </c>
      <c r="R1004" s="832">
        <v>2</v>
      </c>
      <c r="S1004" s="837">
        <v>0.66666666666666663</v>
      </c>
      <c r="T1004" s="836">
        <v>1</v>
      </c>
      <c r="U1004" s="838">
        <v>0.5</v>
      </c>
    </row>
    <row r="1005" spans="1:21" ht="14.4" customHeight="1" x14ac:dyDescent="0.3">
      <c r="A1005" s="831">
        <v>4</v>
      </c>
      <c r="B1005" s="832" t="s">
        <v>2687</v>
      </c>
      <c r="C1005" s="832" t="s">
        <v>2694</v>
      </c>
      <c r="D1005" s="833" t="s">
        <v>5504</v>
      </c>
      <c r="E1005" s="834" t="s">
        <v>2719</v>
      </c>
      <c r="F1005" s="832" t="s">
        <v>2688</v>
      </c>
      <c r="G1005" s="832" t="s">
        <v>2775</v>
      </c>
      <c r="H1005" s="832" t="s">
        <v>628</v>
      </c>
      <c r="I1005" s="832" t="s">
        <v>2776</v>
      </c>
      <c r="J1005" s="832" t="s">
        <v>785</v>
      </c>
      <c r="K1005" s="832" t="s">
        <v>2041</v>
      </c>
      <c r="L1005" s="835">
        <v>490.89</v>
      </c>
      <c r="M1005" s="835">
        <v>490.89</v>
      </c>
      <c r="N1005" s="832">
        <v>1</v>
      </c>
      <c r="O1005" s="836">
        <v>1</v>
      </c>
      <c r="P1005" s="835">
        <v>490.89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4</v>
      </c>
      <c r="B1006" s="832" t="s">
        <v>2687</v>
      </c>
      <c r="C1006" s="832" t="s">
        <v>2694</v>
      </c>
      <c r="D1006" s="833" t="s">
        <v>5504</v>
      </c>
      <c r="E1006" s="834" t="s">
        <v>2719</v>
      </c>
      <c r="F1006" s="832" t="s">
        <v>2688</v>
      </c>
      <c r="G1006" s="832" t="s">
        <v>3316</v>
      </c>
      <c r="H1006" s="832" t="s">
        <v>581</v>
      </c>
      <c r="I1006" s="832" t="s">
        <v>4140</v>
      </c>
      <c r="J1006" s="832" t="s">
        <v>750</v>
      </c>
      <c r="K1006" s="832" t="s">
        <v>3992</v>
      </c>
      <c r="L1006" s="835">
        <v>0</v>
      </c>
      <c r="M1006" s="835">
        <v>0</v>
      </c>
      <c r="N1006" s="832">
        <v>2</v>
      </c>
      <c r="O1006" s="836">
        <v>0.5</v>
      </c>
      <c r="P1006" s="835">
        <v>0</v>
      </c>
      <c r="Q1006" s="837"/>
      <c r="R1006" s="832">
        <v>2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4</v>
      </c>
      <c r="B1007" s="832" t="s">
        <v>2687</v>
      </c>
      <c r="C1007" s="832" t="s">
        <v>2694</v>
      </c>
      <c r="D1007" s="833" t="s">
        <v>5504</v>
      </c>
      <c r="E1007" s="834" t="s">
        <v>2719</v>
      </c>
      <c r="F1007" s="832" t="s">
        <v>2688</v>
      </c>
      <c r="G1007" s="832" t="s">
        <v>2874</v>
      </c>
      <c r="H1007" s="832" t="s">
        <v>628</v>
      </c>
      <c r="I1007" s="832" t="s">
        <v>2421</v>
      </c>
      <c r="J1007" s="832" t="s">
        <v>1193</v>
      </c>
      <c r="K1007" s="832" t="s">
        <v>2422</v>
      </c>
      <c r="L1007" s="835">
        <v>24.22</v>
      </c>
      <c r="M1007" s="835">
        <v>24.22</v>
      </c>
      <c r="N1007" s="832">
        <v>1</v>
      </c>
      <c r="O1007" s="836">
        <v>1</v>
      </c>
      <c r="P1007" s="835">
        <v>24.22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4</v>
      </c>
      <c r="B1008" s="832" t="s">
        <v>2687</v>
      </c>
      <c r="C1008" s="832" t="s">
        <v>2694</v>
      </c>
      <c r="D1008" s="833" t="s">
        <v>5504</v>
      </c>
      <c r="E1008" s="834" t="s">
        <v>2719</v>
      </c>
      <c r="F1008" s="832" t="s">
        <v>2688</v>
      </c>
      <c r="G1008" s="832" t="s">
        <v>2777</v>
      </c>
      <c r="H1008" s="832" t="s">
        <v>581</v>
      </c>
      <c r="I1008" s="832" t="s">
        <v>2894</v>
      </c>
      <c r="J1008" s="832" t="s">
        <v>810</v>
      </c>
      <c r="K1008" s="832" t="s">
        <v>2848</v>
      </c>
      <c r="L1008" s="835">
        <v>301.2</v>
      </c>
      <c r="M1008" s="835">
        <v>903.59999999999991</v>
      </c>
      <c r="N1008" s="832">
        <v>3</v>
      </c>
      <c r="O1008" s="836">
        <v>2</v>
      </c>
      <c r="P1008" s="835">
        <v>602.4</v>
      </c>
      <c r="Q1008" s="837">
        <v>0.66666666666666674</v>
      </c>
      <c r="R1008" s="832">
        <v>2</v>
      </c>
      <c r="S1008" s="837">
        <v>0.66666666666666663</v>
      </c>
      <c r="T1008" s="836">
        <v>1.5</v>
      </c>
      <c r="U1008" s="838">
        <v>0.75</v>
      </c>
    </row>
    <row r="1009" spans="1:21" ht="14.4" customHeight="1" x14ac:dyDescent="0.3">
      <c r="A1009" s="831">
        <v>4</v>
      </c>
      <c r="B1009" s="832" t="s">
        <v>2687</v>
      </c>
      <c r="C1009" s="832" t="s">
        <v>2694</v>
      </c>
      <c r="D1009" s="833" t="s">
        <v>5504</v>
      </c>
      <c r="E1009" s="834" t="s">
        <v>2719</v>
      </c>
      <c r="F1009" s="832" t="s">
        <v>2688</v>
      </c>
      <c r="G1009" s="832" t="s">
        <v>2777</v>
      </c>
      <c r="H1009" s="832" t="s">
        <v>581</v>
      </c>
      <c r="I1009" s="832" t="s">
        <v>2894</v>
      </c>
      <c r="J1009" s="832" t="s">
        <v>810</v>
      </c>
      <c r="K1009" s="832" t="s">
        <v>2848</v>
      </c>
      <c r="L1009" s="835">
        <v>103.67</v>
      </c>
      <c r="M1009" s="835">
        <v>207.34</v>
      </c>
      <c r="N1009" s="832">
        <v>2</v>
      </c>
      <c r="O1009" s="836">
        <v>2</v>
      </c>
      <c r="P1009" s="835">
        <v>103.67</v>
      </c>
      <c r="Q1009" s="837">
        <v>0.5</v>
      </c>
      <c r="R1009" s="832">
        <v>1</v>
      </c>
      <c r="S1009" s="837">
        <v>0.5</v>
      </c>
      <c r="T1009" s="836">
        <v>1</v>
      </c>
      <c r="U1009" s="838">
        <v>0.5</v>
      </c>
    </row>
    <row r="1010" spans="1:21" ht="14.4" customHeight="1" x14ac:dyDescent="0.3">
      <c r="A1010" s="831">
        <v>4</v>
      </c>
      <c r="B1010" s="832" t="s">
        <v>2687</v>
      </c>
      <c r="C1010" s="832" t="s">
        <v>2694</v>
      </c>
      <c r="D1010" s="833" t="s">
        <v>5504</v>
      </c>
      <c r="E1010" s="834" t="s">
        <v>2719</v>
      </c>
      <c r="F1010" s="832" t="s">
        <v>2688</v>
      </c>
      <c r="G1010" s="832" t="s">
        <v>2777</v>
      </c>
      <c r="H1010" s="832" t="s">
        <v>581</v>
      </c>
      <c r="I1010" s="832" t="s">
        <v>2847</v>
      </c>
      <c r="J1010" s="832" t="s">
        <v>810</v>
      </c>
      <c r="K1010" s="832" t="s">
        <v>2848</v>
      </c>
      <c r="L1010" s="835">
        <v>185.26</v>
      </c>
      <c r="M1010" s="835">
        <v>370.52</v>
      </c>
      <c r="N1010" s="832">
        <v>2</v>
      </c>
      <c r="O1010" s="836">
        <v>1</v>
      </c>
      <c r="P1010" s="835">
        <v>185.26</v>
      </c>
      <c r="Q1010" s="837">
        <v>0.5</v>
      </c>
      <c r="R1010" s="832">
        <v>1</v>
      </c>
      <c r="S1010" s="837">
        <v>0.5</v>
      </c>
      <c r="T1010" s="836">
        <v>0.5</v>
      </c>
      <c r="U1010" s="838">
        <v>0.5</v>
      </c>
    </row>
    <row r="1011" spans="1:21" ht="14.4" customHeight="1" x14ac:dyDescent="0.3">
      <c r="A1011" s="831">
        <v>4</v>
      </c>
      <c r="B1011" s="832" t="s">
        <v>2687</v>
      </c>
      <c r="C1011" s="832" t="s">
        <v>2694</v>
      </c>
      <c r="D1011" s="833" t="s">
        <v>5504</v>
      </c>
      <c r="E1011" s="834" t="s">
        <v>2719</v>
      </c>
      <c r="F1011" s="832" t="s">
        <v>2688</v>
      </c>
      <c r="G1011" s="832" t="s">
        <v>2777</v>
      </c>
      <c r="H1011" s="832" t="s">
        <v>581</v>
      </c>
      <c r="I1011" s="832" t="s">
        <v>2847</v>
      </c>
      <c r="J1011" s="832" t="s">
        <v>810</v>
      </c>
      <c r="K1011" s="832" t="s">
        <v>2848</v>
      </c>
      <c r="L1011" s="835">
        <v>103.67</v>
      </c>
      <c r="M1011" s="835">
        <v>622.02</v>
      </c>
      <c r="N1011" s="832">
        <v>6</v>
      </c>
      <c r="O1011" s="836">
        <v>3.5</v>
      </c>
      <c r="P1011" s="835">
        <v>207.34</v>
      </c>
      <c r="Q1011" s="837">
        <v>0.33333333333333337</v>
      </c>
      <c r="R1011" s="832">
        <v>2</v>
      </c>
      <c r="S1011" s="837">
        <v>0.33333333333333331</v>
      </c>
      <c r="T1011" s="836">
        <v>1.5</v>
      </c>
      <c r="U1011" s="838">
        <v>0.42857142857142855</v>
      </c>
    </row>
    <row r="1012" spans="1:21" ht="14.4" customHeight="1" x14ac:dyDescent="0.3">
      <c r="A1012" s="831">
        <v>4</v>
      </c>
      <c r="B1012" s="832" t="s">
        <v>2687</v>
      </c>
      <c r="C1012" s="832" t="s">
        <v>2694</v>
      </c>
      <c r="D1012" s="833" t="s">
        <v>5504</v>
      </c>
      <c r="E1012" s="834" t="s">
        <v>2719</v>
      </c>
      <c r="F1012" s="832" t="s">
        <v>2688</v>
      </c>
      <c r="G1012" s="832" t="s">
        <v>2777</v>
      </c>
      <c r="H1012" s="832" t="s">
        <v>581</v>
      </c>
      <c r="I1012" s="832" t="s">
        <v>2895</v>
      </c>
      <c r="J1012" s="832" t="s">
        <v>810</v>
      </c>
      <c r="K1012" s="832" t="s">
        <v>2848</v>
      </c>
      <c r="L1012" s="835">
        <v>103.67</v>
      </c>
      <c r="M1012" s="835">
        <v>103.67</v>
      </c>
      <c r="N1012" s="832">
        <v>1</v>
      </c>
      <c r="O1012" s="836">
        <v>1</v>
      </c>
      <c r="P1012" s="835">
        <v>103.67</v>
      </c>
      <c r="Q1012" s="837">
        <v>1</v>
      </c>
      <c r="R1012" s="832">
        <v>1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4</v>
      </c>
      <c r="B1013" s="832" t="s">
        <v>2687</v>
      </c>
      <c r="C1013" s="832" t="s">
        <v>2694</v>
      </c>
      <c r="D1013" s="833" t="s">
        <v>5504</v>
      </c>
      <c r="E1013" s="834" t="s">
        <v>2719</v>
      </c>
      <c r="F1013" s="832" t="s">
        <v>2688</v>
      </c>
      <c r="G1013" s="832" t="s">
        <v>3035</v>
      </c>
      <c r="H1013" s="832" t="s">
        <v>581</v>
      </c>
      <c r="I1013" s="832" t="s">
        <v>2603</v>
      </c>
      <c r="J1013" s="832" t="s">
        <v>2604</v>
      </c>
      <c r="K1013" s="832" t="s">
        <v>2605</v>
      </c>
      <c r="L1013" s="835">
        <v>0</v>
      </c>
      <c r="M1013" s="835">
        <v>0</v>
      </c>
      <c r="N1013" s="832">
        <v>1</v>
      </c>
      <c r="O1013" s="836">
        <v>0.5</v>
      </c>
      <c r="P1013" s="835"/>
      <c r="Q1013" s="837"/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4</v>
      </c>
      <c r="B1014" s="832" t="s">
        <v>2687</v>
      </c>
      <c r="C1014" s="832" t="s">
        <v>2694</v>
      </c>
      <c r="D1014" s="833" t="s">
        <v>5504</v>
      </c>
      <c r="E1014" s="834" t="s">
        <v>2719</v>
      </c>
      <c r="F1014" s="832" t="s">
        <v>2688</v>
      </c>
      <c r="G1014" s="832" t="s">
        <v>4141</v>
      </c>
      <c r="H1014" s="832" t="s">
        <v>628</v>
      </c>
      <c r="I1014" s="832" t="s">
        <v>4142</v>
      </c>
      <c r="J1014" s="832" t="s">
        <v>2117</v>
      </c>
      <c r="K1014" s="832" t="s">
        <v>4143</v>
      </c>
      <c r="L1014" s="835">
        <v>437.23</v>
      </c>
      <c r="M1014" s="835">
        <v>437.23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4</v>
      </c>
      <c r="B1015" s="832" t="s">
        <v>2687</v>
      </c>
      <c r="C1015" s="832" t="s">
        <v>2694</v>
      </c>
      <c r="D1015" s="833" t="s">
        <v>5504</v>
      </c>
      <c r="E1015" s="834" t="s">
        <v>2719</v>
      </c>
      <c r="F1015" s="832" t="s">
        <v>2688</v>
      </c>
      <c r="G1015" s="832" t="s">
        <v>3263</v>
      </c>
      <c r="H1015" s="832" t="s">
        <v>581</v>
      </c>
      <c r="I1015" s="832" t="s">
        <v>3264</v>
      </c>
      <c r="J1015" s="832" t="s">
        <v>3265</v>
      </c>
      <c r="K1015" s="832" t="s">
        <v>3266</v>
      </c>
      <c r="L1015" s="835">
        <v>256.67</v>
      </c>
      <c r="M1015" s="835">
        <v>513.34</v>
      </c>
      <c r="N1015" s="832">
        <v>2</v>
      </c>
      <c r="O1015" s="836">
        <v>2</v>
      </c>
      <c r="P1015" s="835">
        <v>256.67</v>
      </c>
      <c r="Q1015" s="837">
        <v>0.5</v>
      </c>
      <c r="R1015" s="832">
        <v>1</v>
      </c>
      <c r="S1015" s="837">
        <v>0.5</v>
      </c>
      <c r="T1015" s="836">
        <v>1</v>
      </c>
      <c r="U1015" s="838">
        <v>0.5</v>
      </c>
    </row>
    <row r="1016" spans="1:21" ht="14.4" customHeight="1" x14ac:dyDescent="0.3">
      <c r="A1016" s="831">
        <v>4</v>
      </c>
      <c r="B1016" s="832" t="s">
        <v>2687</v>
      </c>
      <c r="C1016" s="832" t="s">
        <v>2694</v>
      </c>
      <c r="D1016" s="833" t="s">
        <v>5504</v>
      </c>
      <c r="E1016" s="834" t="s">
        <v>2719</v>
      </c>
      <c r="F1016" s="832" t="s">
        <v>2688</v>
      </c>
      <c r="G1016" s="832" t="s">
        <v>2780</v>
      </c>
      <c r="H1016" s="832" t="s">
        <v>581</v>
      </c>
      <c r="I1016" s="832" t="s">
        <v>2797</v>
      </c>
      <c r="J1016" s="832" t="s">
        <v>634</v>
      </c>
      <c r="K1016" s="832" t="s">
        <v>2798</v>
      </c>
      <c r="L1016" s="835">
        <v>108.44</v>
      </c>
      <c r="M1016" s="835">
        <v>433.76</v>
      </c>
      <c r="N1016" s="832">
        <v>4</v>
      </c>
      <c r="O1016" s="836">
        <v>3.5</v>
      </c>
      <c r="P1016" s="835">
        <v>325.32</v>
      </c>
      <c r="Q1016" s="837">
        <v>0.75</v>
      </c>
      <c r="R1016" s="832">
        <v>3</v>
      </c>
      <c r="S1016" s="837">
        <v>0.75</v>
      </c>
      <c r="T1016" s="836">
        <v>2.5</v>
      </c>
      <c r="U1016" s="838">
        <v>0.7142857142857143</v>
      </c>
    </row>
    <row r="1017" spans="1:21" ht="14.4" customHeight="1" x14ac:dyDescent="0.3">
      <c r="A1017" s="831">
        <v>4</v>
      </c>
      <c r="B1017" s="832" t="s">
        <v>2687</v>
      </c>
      <c r="C1017" s="832" t="s">
        <v>2694</v>
      </c>
      <c r="D1017" s="833" t="s">
        <v>5504</v>
      </c>
      <c r="E1017" s="834" t="s">
        <v>2719</v>
      </c>
      <c r="F1017" s="832" t="s">
        <v>2688</v>
      </c>
      <c r="G1017" s="832" t="s">
        <v>2780</v>
      </c>
      <c r="H1017" s="832" t="s">
        <v>581</v>
      </c>
      <c r="I1017" s="832" t="s">
        <v>2963</v>
      </c>
      <c r="J1017" s="832" t="s">
        <v>634</v>
      </c>
      <c r="K1017" s="832" t="s">
        <v>2798</v>
      </c>
      <c r="L1017" s="835">
        <v>52.61</v>
      </c>
      <c r="M1017" s="835">
        <v>263.04999999999995</v>
      </c>
      <c r="N1017" s="832">
        <v>5</v>
      </c>
      <c r="O1017" s="836">
        <v>3</v>
      </c>
      <c r="P1017" s="835">
        <v>105.22</v>
      </c>
      <c r="Q1017" s="837">
        <v>0.40000000000000008</v>
      </c>
      <c r="R1017" s="832">
        <v>2</v>
      </c>
      <c r="S1017" s="837">
        <v>0.4</v>
      </c>
      <c r="T1017" s="836">
        <v>1.5</v>
      </c>
      <c r="U1017" s="838">
        <v>0.5</v>
      </c>
    </row>
    <row r="1018" spans="1:21" ht="14.4" customHeight="1" x14ac:dyDescent="0.3">
      <c r="A1018" s="831">
        <v>4</v>
      </c>
      <c r="B1018" s="832" t="s">
        <v>2687</v>
      </c>
      <c r="C1018" s="832" t="s">
        <v>2694</v>
      </c>
      <c r="D1018" s="833" t="s">
        <v>5504</v>
      </c>
      <c r="E1018" s="834" t="s">
        <v>2719</v>
      </c>
      <c r="F1018" s="832" t="s">
        <v>2688</v>
      </c>
      <c r="G1018" s="832" t="s">
        <v>2780</v>
      </c>
      <c r="H1018" s="832" t="s">
        <v>581</v>
      </c>
      <c r="I1018" s="832" t="s">
        <v>2781</v>
      </c>
      <c r="J1018" s="832" t="s">
        <v>1527</v>
      </c>
      <c r="K1018" s="832" t="s">
        <v>2782</v>
      </c>
      <c r="L1018" s="835">
        <v>42.09</v>
      </c>
      <c r="M1018" s="835">
        <v>210.45000000000002</v>
      </c>
      <c r="N1018" s="832">
        <v>5</v>
      </c>
      <c r="O1018" s="836">
        <v>4</v>
      </c>
      <c r="P1018" s="835">
        <v>84.18</v>
      </c>
      <c r="Q1018" s="837">
        <v>0.4</v>
      </c>
      <c r="R1018" s="832">
        <v>2</v>
      </c>
      <c r="S1018" s="837">
        <v>0.4</v>
      </c>
      <c r="T1018" s="836">
        <v>2</v>
      </c>
      <c r="U1018" s="838">
        <v>0.5</v>
      </c>
    </row>
    <row r="1019" spans="1:21" ht="14.4" customHeight="1" x14ac:dyDescent="0.3">
      <c r="A1019" s="831">
        <v>4</v>
      </c>
      <c r="B1019" s="832" t="s">
        <v>2687</v>
      </c>
      <c r="C1019" s="832" t="s">
        <v>2694</v>
      </c>
      <c r="D1019" s="833" t="s">
        <v>5504</v>
      </c>
      <c r="E1019" s="834" t="s">
        <v>2719</v>
      </c>
      <c r="F1019" s="832" t="s">
        <v>2688</v>
      </c>
      <c r="G1019" s="832" t="s">
        <v>3178</v>
      </c>
      <c r="H1019" s="832" t="s">
        <v>581</v>
      </c>
      <c r="I1019" s="832" t="s">
        <v>3179</v>
      </c>
      <c r="J1019" s="832" t="s">
        <v>1502</v>
      </c>
      <c r="K1019" s="832" t="s">
        <v>3180</v>
      </c>
      <c r="L1019" s="835">
        <v>453.79</v>
      </c>
      <c r="M1019" s="835">
        <v>453.79</v>
      </c>
      <c r="N1019" s="832">
        <v>1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4</v>
      </c>
      <c r="B1020" s="832" t="s">
        <v>2687</v>
      </c>
      <c r="C1020" s="832" t="s">
        <v>2694</v>
      </c>
      <c r="D1020" s="833" t="s">
        <v>5504</v>
      </c>
      <c r="E1020" s="834" t="s">
        <v>2719</v>
      </c>
      <c r="F1020" s="832" t="s">
        <v>2688</v>
      </c>
      <c r="G1020" s="832" t="s">
        <v>3048</v>
      </c>
      <c r="H1020" s="832" t="s">
        <v>581</v>
      </c>
      <c r="I1020" s="832" t="s">
        <v>3049</v>
      </c>
      <c r="J1020" s="832" t="s">
        <v>964</v>
      </c>
      <c r="K1020" s="832" t="s">
        <v>3050</v>
      </c>
      <c r="L1020" s="835">
        <v>257.14</v>
      </c>
      <c r="M1020" s="835">
        <v>257.14</v>
      </c>
      <c r="N1020" s="832">
        <v>1</v>
      </c>
      <c r="O1020" s="836">
        <v>0.5</v>
      </c>
      <c r="P1020" s="835">
        <v>257.14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4</v>
      </c>
      <c r="B1021" s="832" t="s">
        <v>2687</v>
      </c>
      <c r="C1021" s="832" t="s">
        <v>2694</v>
      </c>
      <c r="D1021" s="833" t="s">
        <v>5504</v>
      </c>
      <c r="E1021" s="834" t="s">
        <v>2719</v>
      </c>
      <c r="F1021" s="832" t="s">
        <v>2688</v>
      </c>
      <c r="G1021" s="832" t="s">
        <v>4073</v>
      </c>
      <c r="H1021" s="832" t="s">
        <v>581</v>
      </c>
      <c r="I1021" s="832" t="s">
        <v>4074</v>
      </c>
      <c r="J1021" s="832" t="s">
        <v>4075</v>
      </c>
      <c r="K1021" s="832" t="s">
        <v>4076</v>
      </c>
      <c r="L1021" s="835">
        <v>139.63999999999999</v>
      </c>
      <c r="M1021" s="835">
        <v>139.63999999999999</v>
      </c>
      <c r="N1021" s="832">
        <v>1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4</v>
      </c>
      <c r="B1022" s="832" t="s">
        <v>2687</v>
      </c>
      <c r="C1022" s="832" t="s">
        <v>2694</v>
      </c>
      <c r="D1022" s="833" t="s">
        <v>5504</v>
      </c>
      <c r="E1022" s="834" t="s">
        <v>2719</v>
      </c>
      <c r="F1022" s="832" t="s">
        <v>2688</v>
      </c>
      <c r="G1022" s="832" t="s">
        <v>2764</v>
      </c>
      <c r="H1022" s="832" t="s">
        <v>628</v>
      </c>
      <c r="I1022" s="832" t="s">
        <v>2247</v>
      </c>
      <c r="J1022" s="832" t="s">
        <v>2248</v>
      </c>
      <c r="K1022" s="832" t="s">
        <v>2249</v>
      </c>
      <c r="L1022" s="835">
        <v>0</v>
      </c>
      <c r="M1022" s="835">
        <v>0</v>
      </c>
      <c r="N1022" s="832">
        <v>6</v>
      </c>
      <c r="O1022" s="836">
        <v>5</v>
      </c>
      <c r="P1022" s="835">
        <v>0</v>
      </c>
      <c r="Q1022" s="837"/>
      <c r="R1022" s="832">
        <v>5</v>
      </c>
      <c r="S1022" s="837">
        <v>0.83333333333333337</v>
      </c>
      <c r="T1022" s="836">
        <v>4.5</v>
      </c>
      <c r="U1022" s="838">
        <v>0.9</v>
      </c>
    </row>
    <row r="1023" spans="1:21" ht="14.4" customHeight="1" x14ac:dyDescent="0.3">
      <c r="A1023" s="831">
        <v>4</v>
      </c>
      <c r="B1023" s="832" t="s">
        <v>2687</v>
      </c>
      <c r="C1023" s="832" t="s">
        <v>2694</v>
      </c>
      <c r="D1023" s="833" t="s">
        <v>5504</v>
      </c>
      <c r="E1023" s="834" t="s">
        <v>2719</v>
      </c>
      <c r="F1023" s="832" t="s">
        <v>2688</v>
      </c>
      <c r="G1023" s="832" t="s">
        <v>2840</v>
      </c>
      <c r="H1023" s="832" t="s">
        <v>581</v>
      </c>
      <c r="I1023" s="832" t="s">
        <v>2841</v>
      </c>
      <c r="J1023" s="832" t="s">
        <v>1008</v>
      </c>
      <c r="K1023" s="832" t="s">
        <v>2842</v>
      </c>
      <c r="L1023" s="835">
        <v>96.81</v>
      </c>
      <c r="M1023" s="835">
        <v>871.29000000000008</v>
      </c>
      <c r="N1023" s="832">
        <v>9</v>
      </c>
      <c r="O1023" s="836">
        <v>2</v>
      </c>
      <c r="P1023" s="835">
        <v>193.62</v>
      </c>
      <c r="Q1023" s="837">
        <v>0.22222222222222221</v>
      </c>
      <c r="R1023" s="832">
        <v>2</v>
      </c>
      <c r="S1023" s="837">
        <v>0.22222222222222221</v>
      </c>
      <c r="T1023" s="836">
        <v>1</v>
      </c>
      <c r="U1023" s="838">
        <v>0.5</v>
      </c>
    </row>
    <row r="1024" spans="1:21" ht="14.4" customHeight="1" x14ac:dyDescent="0.3">
      <c r="A1024" s="831">
        <v>4</v>
      </c>
      <c r="B1024" s="832" t="s">
        <v>2687</v>
      </c>
      <c r="C1024" s="832" t="s">
        <v>2694</v>
      </c>
      <c r="D1024" s="833" t="s">
        <v>5504</v>
      </c>
      <c r="E1024" s="834" t="s">
        <v>2719</v>
      </c>
      <c r="F1024" s="832" t="s">
        <v>2688</v>
      </c>
      <c r="G1024" s="832" t="s">
        <v>2757</v>
      </c>
      <c r="H1024" s="832" t="s">
        <v>581</v>
      </c>
      <c r="I1024" s="832" t="s">
        <v>2758</v>
      </c>
      <c r="J1024" s="832" t="s">
        <v>1096</v>
      </c>
      <c r="K1024" s="832" t="s">
        <v>2759</v>
      </c>
      <c r="L1024" s="835">
        <v>42.54</v>
      </c>
      <c r="M1024" s="835">
        <v>255.23999999999998</v>
      </c>
      <c r="N1024" s="832">
        <v>6</v>
      </c>
      <c r="O1024" s="836">
        <v>5</v>
      </c>
      <c r="P1024" s="835">
        <v>212.7</v>
      </c>
      <c r="Q1024" s="837">
        <v>0.83333333333333337</v>
      </c>
      <c r="R1024" s="832">
        <v>5</v>
      </c>
      <c r="S1024" s="837">
        <v>0.83333333333333337</v>
      </c>
      <c r="T1024" s="836">
        <v>4</v>
      </c>
      <c r="U1024" s="838">
        <v>0.8</v>
      </c>
    </row>
    <row r="1025" spans="1:21" ht="14.4" customHeight="1" x14ac:dyDescent="0.3">
      <c r="A1025" s="831">
        <v>4</v>
      </c>
      <c r="B1025" s="832" t="s">
        <v>2687</v>
      </c>
      <c r="C1025" s="832" t="s">
        <v>2694</v>
      </c>
      <c r="D1025" s="833" t="s">
        <v>5504</v>
      </c>
      <c r="E1025" s="834" t="s">
        <v>2719</v>
      </c>
      <c r="F1025" s="832" t="s">
        <v>2688</v>
      </c>
      <c r="G1025" s="832" t="s">
        <v>2757</v>
      </c>
      <c r="H1025" s="832" t="s">
        <v>581</v>
      </c>
      <c r="I1025" s="832" t="s">
        <v>2900</v>
      </c>
      <c r="J1025" s="832" t="s">
        <v>1096</v>
      </c>
      <c r="K1025" s="832" t="s">
        <v>2901</v>
      </c>
      <c r="L1025" s="835">
        <v>59.56</v>
      </c>
      <c r="M1025" s="835">
        <v>59.56</v>
      </c>
      <c r="N1025" s="832">
        <v>1</v>
      </c>
      <c r="O1025" s="836">
        <v>1</v>
      </c>
      <c r="P1025" s="835">
        <v>59.56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4</v>
      </c>
      <c r="B1026" s="832" t="s">
        <v>2687</v>
      </c>
      <c r="C1026" s="832" t="s">
        <v>2694</v>
      </c>
      <c r="D1026" s="833" t="s">
        <v>5504</v>
      </c>
      <c r="E1026" s="834" t="s">
        <v>2719</v>
      </c>
      <c r="F1026" s="832" t="s">
        <v>2688</v>
      </c>
      <c r="G1026" s="832" t="s">
        <v>2765</v>
      </c>
      <c r="H1026" s="832" t="s">
        <v>581</v>
      </c>
      <c r="I1026" s="832" t="s">
        <v>4144</v>
      </c>
      <c r="J1026" s="832" t="s">
        <v>4145</v>
      </c>
      <c r="K1026" s="832" t="s">
        <v>4146</v>
      </c>
      <c r="L1026" s="835">
        <v>140.94999999999999</v>
      </c>
      <c r="M1026" s="835">
        <v>281.89999999999998</v>
      </c>
      <c r="N1026" s="832">
        <v>2</v>
      </c>
      <c r="O1026" s="836">
        <v>0.5</v>
      </c>
      <c r="P1026" s="835">
        <v>281.89999999999998</v>
      </c>
      <c r="Q1026" s="837">
        <v>1</v>
      </c>
      <c r="R1026" s="832">
        <v>2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4</v>
      </c>
      <c r="B1027" s="832" t="s">
        <v>2687</v>
      </c>
      <c r="C1027" s="832" t="s">
        <v>2694</v>
      </c>
      <c r="D1027" s="833" t="s">
        <v>5504</v>
      </c>
      <c r="E1027" s="834" t="s">
        <v>2719</v>
      </c>
      <c r="F1027" s="832" t="s">
        <v>2688</v>
      </c>
      <c r="G1027" s="832" t="s">
        <v>2996</v>
      </c>
      <c r="H1027" s="832" t="s">
        <v>628</v>
      </c>
      <c r="I1027" s="832" t="s">
        <v>2265</v>
      </c>
      <c r="J1027" s="832" t="s">
        <v>1026</v>
      </c>
      <c r="K1027" s="832" t="s">
        <v>2266</v>
      </c>
      <c r="L1027" s="835">
        <v>0</v>
      </c>
      <c r="M1027" s="835">
        <v>0</v>
      </c>
      <c r="N1027" s="832">
        <v>4</v>
      </c>
      <c r="O1027" s="836">
        <v>1</v>
      </c>
      <c r="P1027" s="835">
        <v>0</v>
      </c>
      <c r="Q1027" s="837"/>
      <c r="R1027" s="832">
        <v>2</v>
      </c>
      <c r="S1027" s="837">
        <v>0.5</v>
      </c>
      <c r="T1027" s="836">
        <v>0.5</v>
      </c>
      <c r="U1027" s="838">
        <v>0.5</v>
      </c>
    </row>
    <row r="1028" spans="1:21" ht="14.4" customHeight="1" x14ac:dyDescent="0.3">
      <c r="A1028" s="831">
        <v>4</v>
      </c>
      <c r="B1028" s="832" t="s">
        <v>2687</v>
      </c>
      <c r="C1028" s="832" t="s">
        <v>2694</v>
      </c>
      <c r="D1028" s="833" t="s">
        <v>5504</v>
      </c>
      <c r="E1028" s="834" t="s">
        <v>2719</v>
      </c>
      <c r="F1028" s="832" t="s">
        <v>2688</v>
      </c>
      <c r="G1028" s="832" t="s">
        <v>4147</v>
      </c>
      <c r="H1028" s="832" t="s">
        <v>581</v>
      </c>
      <c r="I1028" s="832" t="s">
        <v>4148</v>
      </c>
      <c r="J1028" s="832" t="s">
        <v>1626</v>
      </c>
      <c r="K1028" s="832" t="s">
        <v>4149</v>
      </c>
      <c r="L1028" s="835">
        <v>0</v>
      </c>
      <c r="M1028" s="835">
        <v>0</v>
      </c>
      <c r="N1028" s="832">
        <v>1</v>
      </c>
      <c r="O1028" s="836">
        <v>1</v>
      </c>
      <c r="P1028" s="835">
        <v>0</v>
      </c>
      <c r="Q1028" s="837"/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4</v>
      </c>
      <c r="B1029" s="832" t="s">
        <v>2687</v>
      </c>
      <c r="C1029" s="832" t="s">
        <v>2694</v>
      </c>
      <c r="D1029" s="833" t="s">
        <v>5504</v>
      </c>
      <c r="E1029" s="834" t="s">
        <v>2719</v>
      </c>
      <c r="F1029" s="832" t="s">
        <v>2688</v>
      </c>
      <c r="G1029" s="832" t="s">
        <v>2843</v>
      </c>
      <c r="H1029" s="832" t="s">
        <v>628</v>
      </c>
      <c r="I1029" s="832" t="s">
        <v>2022</v>
      </c>
      <c r="J1029" s="832" t="s">
        <v>2023</v>
      </c>
      <c r="K1029" s="832" t="s">
        <v>2024</v>
      </c>
      <c r="L1029" s="835">
        <v>133.94</v>
      </c>
      <c r="M1029" s="835">
        <v>267.88</v>
      </c>
      <c r="N1029" s="832">
        <v>2</v>
      </c>
      <c r="O1029" s="836">
        <v>1.5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4</v>
      </c>
      <c r="B1030" s="832" t="s">
        <v>2687</v>
      </c>
      <c r="C1030" s="832" t="s">
        <v>2694</v>
      </c>
      <c r="D1030" s="833" t="s">
        <v>5504</v>
      </c>
      <c r="E1030" s="834" t="s">
        <v>2719</v>
      </c>
      <c r="F1030" s="832" t="s">
        <v>2688</v>
      </c>
      <c r="G1030" s="832" t="s">
        <v>2843</v>
      </c>
      <c r="H1030" s="832" t="s">
        <v>581</v>
      </c>
      <c r="I1030" s="832" t="s">
        <v>4150</v>
      </c>
      <c r="J1030" s="832" t="s">
        <v>4013</v>
      </c>
      <c r="K1030" s="832" t="s">
        <v>4151</v>
      </c>
      <c r="L1030" s="835">
        <v>133.94</v>
      </c>
      <c r="M1030" s="835">
        <v>937.57999999999993</v>
      </c>
      <c r="N1030" s="832">
        <v>7</v>
      </c>
      <c r="O1030" s="836">
        <v>3</v>
      </c>
      <c r="P1030" s="835">
        <v>133.94</v>
      </c>
      <c r="Q1030" s="837">
        <v>0.14285714285714288</v>
      </c>
      <c r="R1030" s="832">
        <v>1</v>
      </c>
      <c r="S1030" s="837">
        <v>0.14285714285714285</v>
      </c>
      <c r="T1030" s="836">
        <v>0.5</v>
      </c>
      <c r="U1030" s="838">
        <v>0.16666666666666666</v>
      </c>
    </row>
    <row r="1031" spans="1:21" ht="14.4" customHeight="1" x14ac:dyDescent="0.3">
      <c r="A1031" s="831">
        <v>4</v>
      </c>
      <c r="B1031" s="832" t="s">
        <v>2687</v>
      </c>
      <c r="C1031" s="832" t="s">
        <v>2694</v>
      </c>
      <c r="D1031" s="833" t="s">
        <v>5504</v>
      </c>
      <c r="E1031" s="834" t="s">
        <v>2719</v>
      </c>
      <c r="F1031" s="832" t="s">
        <v>2688</v>
      </c>
      <c r="G1031" s="832" t="s">
        <v>2843</v>
      </c>
      <c r="H1031" s="832" t="s">
        <v>581</v>
      </c>
      <c r="I1031" s="832" t="s">
        <v>4150</v>
      </c>
      <c r="J1031" s="832" t="s">
        <v>4013</v>
      </c>
      <c r="K1031" s="832" t="s">
        <v>4151</v>
      </c>
      <c r="L1031" s="835">
        <v>414.07</v>
      </c>
      <c r="M1031" s="835">
        <v>828.14</v>
      </c>
      <c r="N1031" s="832">
        <v>2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4</v>
      </c>
      <c r="B1032" s="832" t="s">
        <v>2687</v>
      </c>
      <c r="C1032" s="832" t="s">
        <v>2694</v>
      </c>
      <c r="D1032" s="833" t="s">
        <v>5504</v>
      </c>
      <c r="E1032" s="834" t="s">
        <v>2719</v>
      </c>
      <c r="F1032" s="832" t="s">
        <v>2689</v>
      </c>
      <c r="G1032" s="832" t="s">
        <v>2768</v>
      </c>
      <c r="H1032" s="832" t="s">
        <v>581</v>
      </c>
      <c r="I1032" s="832" t="s">
        <v>2881</v>
      </c>
      <c r="J1032" s="832" t="s">
        <v>2770</v>
      </c>
      <c r="K1032" s="832"/>
      <c r="L1032" s="835">
        <v>0</v>
      </c>
      <c r="M1032" s="835">
        <v>0</v>
      </c>
      <c r="N1032" s="832">
        <v>1</v>
      </c>
      <c r="O1032" s="836">
        <v>1</v>
      </c>
      <c r="P1032" s="835">
        <v>0</v>
      </c>
      <c r="Q1032" s="837"/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4</v>
      </c>
      <c r="B1033" s="832" t="s">
        <v>2687</v>
      </c>
      <c r="C1033" s="832" t="s">
        <v>2694</v>
      </c>
      <c r="D1033" s="833" t="s">
        <v>5504</v>
      </c>
      <c r="E1033" s="834" t="s">
        <v>2719</v>
      </c>
      <c r="F1033" s="832" t="s">
        <v>2689</v>
      </c>
      <c r="G1033" s="832" t="s">
        <v>2768</v>
      </c>
      <c r="H1033" s="832" t="s">
        <v>581</v>
      </c>
      <c r="I1033" s="832" t="s">
        <v>2769</v>
      </c>
      <c r="J1033" s="832" t="s">
        <v>2770</v>
      </c>
      <c r="K1033" s="832"/>
      <c r="L1033" s="835">
        <v>0</v>
      </c>
      <c r="M1033" s="835">
        <v>0</v>
      </c>
      <c r="N1033" s="832">
        <v>6</v>
      </c>
      <c r="O1033" s="836">
        <v>6</v>
      </c>
      <c r="P1033" s="835">
        <v>0</v>
      </c>
      <c r="Q1033" s="837"/>
      <c r="R1033" s="832">
        <v>6</v>
      </c>
      <c r="S1033" s="837">
        <v>1</v>
      </c>
      <c r="T1033" s="836">
        <v>6</v>
      </c>
      <c r="U1033" s="838">
        <v>1</v>
      </c>
    </row>
    <row r="1034" spans="1:21" ht="14.4" customHeight="1" x14ac:dyDescent="0.3">
      <c r="A1034" s="831">
        <v>4</v>
      </c>
      <c r="B1034" s="832" t="s">
        <v>2687</v>
      </c>
      <c r="C1034" s="832" t="s">
        <v>2694</v>
      </c>
      <c r="D1034" s="833" t="s">
        <v>5504</v>
      </c>
      <c r="E1034" s="834" t="s">
        <v>2719</v>
      </c>
      <c r="F1034" s="832" t="s">
        <v>2690</v>
      </c>
      <c r="G1034" s="832" t="s">
        <v>2812</v>
      </c>
      <c r="H1034" s="832" t="s">
        <v>581</v>
      </c>
      <c r="I1034" s="832" t="s">
        <v>2813</v>
      </c>
      <c r="J1034" s="832" t="s">
        <v>2814</v>
      </c>
      <c r="K1034" s="832" t="s">
        <v>2815</v>
      </c>
      <c r="L1034" s="835">
        <v>100</v>
      </c>
      <c r="M1034" s="835">
        <v>2700</v>
      </c>
      <c r="N1034" s="832">
        <v>27</v>
      </c>
      <c r="O1034" s="836">
        <v>16</v>
      </c>
      <c r="P1034" s="835">
        <v>2500</v>
      </c>
      <c r="Q1034" s="837">
        <v>0.92592592592592593</v>
      </c>
      <c r="R1034" s="832">
        <v>25</v>
      </c>
      <c r="S1034" s="837">
        <v>0.92592592592592593</v>
      </c>
      <c r="T1034" s="836">
        <v>15</v>
      </c>
      <c r="U1034" s="838">
        <v>0.9375</v>
      </c>
    </row>
    <row r="1035" spans="1:21" ht="14.4" customHeight="1" x14ac:dyDescent="0.3">
      <c r="A1035" s="831">
        <v>4</v>
      </c>
      <c r="B1035" s="832" t="s">
        <v>2687</v>
      </c>
      <c r="C1035" s="832" t="s">
        <v>2694</v>
      </c>
      <c r="D1035" s="833" t="s">
        <v>5504</v>
      </c>
      <c r="E1035" s="834" t="s">
        <v>2719</v>
      </c>
      <c r="F1035" s="832" t="s">
        <v>2690</v>
      </c>
      <c r="G1035" s="832" t="s">
        <v>3288</v>
      </c>
      <c r="H1035" s="832" t="s">
        <v>581</v>
      </c>
      <c r="I1035" s="832" t="s">
        <v>3289</v>
      </c>
      <c r="J1035" s="832" t="s">
        <v>3290</v>
      </c>
      <c r="K1035" s="832" t="s">
        <v>3291</v>
      </c>
      <c r="L1035" s="835">
        <v>410</v>
      </c>
      <c r="M1035" s="835">
        <v>17630</v>
      </c>
      <c r="N1035" s="832">
        <v>43</v>
      </c>
      <c r="O1035" s="836">
        <v>43</v>
      </c>
      <c r="P1035" s="835">
        <v>17630</v>
      </c>
      <c r="Q1035" s="837">
        <v>1</v>
      </c>
      <c r="R1035" s="832">
        <v>43</v>
      </c>
      <c r="S1035" s="837">
        <v>1</v>
      </c>
      <c r="T1035" s="836">
        <v>43</v>
      </c>
      <c r="U1035" s="838">
        <v>1</v>
      </c>
    </row>
    <row r="1036" spans="1:21" ht="14.4" customHeight="1" x14ac:dyDescent="0.3">
      <c r="A1036" s="831">
        <v>4</v>
      </c>
      <c r="B1036" s="832" t="s">
        <v>2687</v>
      </c>
      <c r="C1036" s="832" t="s">
        <v>2694</v>
      </c>
      <c r="D1036" s="833" t="s">
        <v>5504</v>
      </c>
      <c r="E1036" s="834" t="s">
        <v>2719</v>
      </c>
      <c r="F1036" s="832" t="s">
        <v>2690</v>
      </c>
      <c r="G1036" s="832" t="s">
        <v>3288</v>
      </c>
      <c r="H1036" s="832" t="s">
        <v>581</v>
      </c>
      <c r="I1036" s="832" t="s">
        <v>3937</v>
      </c>
      <c r="J1036" s="832" t="s">
        <v>3346</v>
      </c>
      <c r="K1036" s="832" t="s">
        <v>3938</v>
      </c>
      <c r="L1036" s="835">
        <v>566</v>
      </c>
      <c r="M1036" s="835">
        <v>2830</v>
      </c>
      <c r="N1036" s="832">
        <v>5</v>
      </c>
      <c r="O1036" s="836">
        <v>5</v>
      </c>
      <c r="P1036" s="835">
        <v>566</v>
      </c>
      <c r="Q1036" s="837">
        <v>0.2</v>
      </c>
      <c r="R1036" s="832">
        <v>1</v>
      </c>
      <c r="S1036" s="837">
        <v>0.2</v>
      </c>
      <c r="T1036" s="836">
        <v>1</v>
      </c>
      <c r="U1036" s="838">
        <v>0.2</v>
      </c>
    </row>
    <row r="1037" spans="1:21" ht="14.4" customHeight="1" x14ac:dyDescent="0.3">
      <c r="A1037" s="831">
        <v>4</v>
      </c>
      <c r="B1037" s="832" t="s">
        <v>2687</v>
      </c>
      <c r="C1037" s="832" t="s">
        <v>2694</v>
      </c>
      <c r="D1037" s="833" t="s">
        <v>5504</v>
      </c>
      <c r="E1037" s="834" t="s">
        <v>2719</v>
      </c>
      <c r="F1037" s="832" t="s">
        <v>2690</v>
      </c>
      <c r="G1037" s="832" t="s">
        <v>2819</v>
      </c>
      <c r="H1037" s="832" t="s">
        <v>581</v>
      </c>
      <c r="I1037" s="832" t="s">
        <v>2820</v>
      </c>
      <c r="J1037" s="832" t="s">
        <v>2821</v>
      </c>
      <c r="K1037" s="832" t="s">
        <v>2822</v>
      </c>
      <c r="L1037" s="835">
        <v>900</v>
      </c>
      <c r="M1037" s="835">
        <v>18000</v>
      </c>
      <c r="N1037" s="832">
        <v>20</v>
      </c>
      <c r="O1037" s="836">
        <v>20</v>
      </c>
      <c r="P1037" s="835">
        <v>18000</v>
      </c>
      <c r="Q1037" s="837">
        <v>1</v>
      </c>
      <c r="R1037" s="832">
        <v>20</v>
      </c>
      <c r="S1037" s="837">
        <v>1</v>
      </c>
      <c r="T1037" s="836">
        <v>20</v>
      </c>
      <c r="U1037" s="838">
        <v>1</v>
      </c>
    </row>
    <row r="1038" spans="1:21" ht="14.4" customHeight="1" x14ac:dyDescent="0.3">
      <c r="A1038" s="831">
        <v>4</v>
      </c>
      <c r="B1038" s="832" t="s">
        <v>2687</v>
      </c>
      <c r="C1038" s="832" t="s">
        <v>2694</v>
      </c>
      <c r="D1038" s="833" t="s">
        <v>5504</v>
      </c>
      <c r="E1038" s="834" t="s">
        <v>2719</v>
      </c>
      <c r="F1038" s="832" t="s">
        <v>2690</v>
      </c>
      <c r="G1038" s="832" t="s">
        <v>2819</v>
      </c>
      <c r="H1038" s="832" t="s">
        <v>581</v>
      </c>
      <c r="I1038" s="832" t="s">
        <v>3942</v>
      </c>
      <c r="J1038" s="832" t="s">
        <v>3943</v>
      </c>
      <c r="K1038" s="832" t="s">
        <v>3944</v>
      </c>
      <c r="L1038" s="835">
        <v>378.48</v>
      </c>
      <c r="M1038" s="835">
        <v>1135.44</v>
      </c>
      <c r="N1038" s="832">
        <v>3</v>
      </c>
      <c r="O1038" s="836">
        <v>3</v>
      </c>
      <c r="P1038" s="835">
        <v>1135.44</v>
      </c>
      <c r="Q1038" s="837">
        <v>1</v>
      </c>
      <c r="R1038" s="832">
        <v>3</v>
      </c>
      <c r="S1038" s="837">
        <v>1</v>
      </c>
      <c r="T1038" s="836">
        <v>3</v>
      </c>
      <c r="U1038" s="838">
        <v>1</v>
      </c>
    </row>
    <row r="1039" spans="1:21" ht="14.4" customHeight="1" x14ac:dyDescent="0.3">
      <c r="A1039" s="831">
        <v>4</v>
      </c>
      <c r="B1039" s="832" t="s">
        <v>2687</v>
      </c>
      <c r="C1039" s="832" t="s">
        <v>2694</v>
      </c>
      <c r="D1039" s="833" t="s">
        <v>5504</v>
      </c>
      <c r="E1039" s="834" t="s">
        <v>2719</v>
      </c>
      <c r="F1039" s="832" t="s">
        <v>2690</v>
      </c>
      <c r="G1039" s="832" t="s">
        <v>2819</v>
      </c>
      <c r="H1039" s="832" t="s">
        <v>581</v>
      </c>
      <c r="I1039" s="832" t="s">
        <v>4034</v>
      </c>
      <c r="J1039" s="832" t="s">
        <v>4035</v>
      </c>
      <c r="K1039" s="832" t="s">
        <v>4036</v>
      </c>
      <c r="L1039" s="835">
        <v>378.48</v>
      </c>
      <c r="M1039" s="835">
        <v>1892.4</v>
      </c>
      <c r="N1039" s="832">
        <v>5</v>
      </c>
      <c r="O1039" s="836">
        <v>5</v>
      </c>
      <c r="P1039" s="835">
        <v>1892.4</v>
      </c>
      <c r="Q1039" s="837">
        <v>1</v>
      </c>
      <c r="R1039" s="832">
        <v>5</v>
      </c>
      <c r="S1039" s="837">
        <v>1</v>
      </c>
      <c r="T1039" s="836">
        <v>5</v>
      </c>
      <c r="U1039" s="838">
        <v>1</v>
      </c>
    </row>
    <row r="1040" spans="1:21" ht="14.4" customHeight="1" x14ac:dyDescent="0.3">
      <c r="A1040" s="831">
        <v>4</v>
      </c>
      <c r="B1040" s="832" t="s">
        <v>2687</v>
      </c>
      <c r="C1040" s="832" t="s">
        <v>2694</v>
      </c>
      <c r="D1040" s="833" t="s">
        <v>5504</v>
      </c>
      <c r="E1040" s="834" t="s">
        <v>2719</v>
      </c>
      <c r="F1040" s="832" t="s">
        <v>2690</v>
      </c>
      <c r="G1040" s="832" t="s">
        <v>2819</v>
      </c>
      <c r="H1040" s="832" t="s">
        <v>581</v>
      </c>
      <c r="I1040" s="832" t="s">
        <v>4040</v>
      </c>
      <c r="J1040" s="832" t="s">
        <v>4041</v>
      </c>
      <c r="K1040" s="832" t="s">
        <v>4042</v>
      </c>
      <c r="L1040" s="835">
        <v>906.78</v>
      </c>
      <c r="M1040" s="835">
        <v>906.78</v>
      </c>
      <c r="N1040" s="832">
        <v>1</v>
      </c>
      <c r="O1040" s="836">
        <v>1</v>
      </c>
      <c r="P1040" s="835">
        <v>906.78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4</v>
      </c>
      <c r="B1041" s="832" t="s">
        <v>2687</v>
      </c>
      <c r="C1041" s="832" t="s">
        <v>2694</v>
      </c>
      <c r="D1041" s="833" t="s">
        <v>5504</v>
      </c>
      <c r="E1041" s="834" t="s">
        <v>2721</v>
      </c>
      <c r="F1041" s="832" t="s">
        <v>2688</v>
      </c>
      <c r="G1041" s="832" t="s">
        <v>3137</v>
      </c>
      <c r="H1041" s="832" t="s">
        <v>581</v>
      </c>
      <c r="I1041" s="832" t="s">
        <v>3350</v>
      </c>
      <c r="J1041" s="832" t="s">
        <v>1859</v>
      </c>
      <c r="K1041" s="832" t="s">
        <v>3351</v>
      </c>
      <c r="L1041" s="835">
        <v>1295.6400000000001</v>
      </c>
      <c r="M1041" s="835">
        <v>1295.6400000000001</v>
      </c>
      <c r="N1041" s="832">
        <v>1</v>
      </c>
      <c r="O1041" s="836">
        <v>1</v>
      </c>
      <c r="P1041" s="835">
        <v>1295.6400000000001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4</v>
      </c>
      <c r="B1042" s="832" t="s">
        <v>2687</v>
      </c>
      <c r="C1042" s="832" t="s">
        <v>2694</v>
      </c>
      <c r="D1042" s="833" t="s">
        <v>5504</v>
      </c>
      <c r="E1042" s="834" t="s">
        <v>2721</v>
      </c>
      <c r="F1042" s="832" t="s">
        <v>2688</v>
      </c>
      <c r="G1042" s="832" t="s">
        <v>3103</v>
      </c>
      <c r="H1042" s="832" t="s">
        <v>581</v>
      </c>
      <c r="I1042" s="832" t="s">
        <v>4152</v>
      </c>
      <c r="J1042" s="832" t="s">
        <v>1338</v>
      </c>
      <c r="K1042" s="832" t="s">
        <v>639</v>
      </c>
      <c r="L1042" s="835">
        <v>0</v>
      </c>
      <c r="M1042" s="835">
        <v>0</v>
      </c>
      <c r="N1042" s="832">
        <v>1</v>
      </c>
      <c r="O1042" s="836">
        <v>0.5</v>
      </c>
      <c r="P1042" s="835">
        <v>0</v>
      </c>
      <c r="Q1042" s="837"/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4</v>
      </c>
      <c r="B1043" s="832" t="s">
        <v>2687</v>
      </c>
      <c r="C1043" s="832" t="s">
        <v>2694</v>
      </c>
      <c r="D1043" s="833" t="s">
        <v>5504</v>
      </c>
      <c r="E1043" s="834" t="s">
        <v>2721</v>
      </c>
      <c r="F1043" s="832" t="s">
        <v>2688</v>
      </c>
      <c r="G1043" s="832" t="s">
        <v>3103</v>
      </c>
      <c r="H1043" s="832" t="s">
        <v>581</v>
      </c>
      <c r="I1043" s="832" t="s">
        <v>4153</v>
      </c>
      <c r="J1043" s="832" t="s">
        <v>1340</v>
      </c>
      <c r="K1043" s="832" t="s">
        <v>4154</v>
      </c>
      <c r="L1043" s="835">
        <v>121.75</v>
      </c>
      <c r="M1043" s="835">
        <v>243.5</v>
      </c>
      <c r="N1043" s="832">
        <v>2</v>
      </c>
      <c r="O1043" s="836">
        <v>0.5</v>
      </c>
      <c r="P1043" s="835">
        <v>243.5</v>
      </c>
      <c r="Q1043" s="837">
        <v>1</v>
      </c>
      <c r="R1043" s="832">
        <v>2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4</v>
      </c>
      <c r="B1044" s="832" t="s">
        <v>2687</v>
      </c>
      <c r="C1044" s="832" t="s">
        <v>2694</v>
      </c>
      <c r="D1044" s="833" t="s">
        <v>5504</v>
      </c>
      <c r="E1044" s="834" t="s">
        <v>2721</v>
      </c>
      <c r="F1044" s="832" t="s">
        <v>2688</v>
      </c>
      <c r="G1044" s="832" t="s">
        <v>3103</v>
      </c>
      <c r="H1044" s="832" t="s">
        <v>628</v>
      </c>
      <c r="I1044" s="832" t="s">
        <v>2232</v>
      </c>
      <c r="J1044" s="832" t="s">
        <v>638</v>
      </c>
      <c r="K1044" s="832" t="s">
        <v>639</v>
      </c>
      <c r="L1044" s="835">
        <v>85.7</v>
      </c>
      <c r="M1044" s="835">
        <v>171.4</v>
      </c>
      <c r="N1044" s="832">
        <v>2</v>
      </c>
      <c r="O1044" s="836">
        <v>1.5</v>
      </c>
      <c r="P1044" s="835">
        <v>171.4</v>
      </c>
      <c r="Q1044" s="837">
        <v>1</v>
      </c>
      <c r="R1044" s="832">
        <v>2</v>
      </c>
      <c r="S1044" s="837">
        <v>1</v>
      </c>
      <c r="T1044" s="836">
        <v>1.5</v>
      </c>
      <c r="U1044" s="838">
        <v>1</v>
      </c>
    </row>
    <row r="1045" spans="1:21" ht="14.4" customHeight="1" x14ac:dyDescent="0.3">
      <c r="A1045" s="831">
        <v>4</v>
      </c>
      <c r="B1045" s="832" t="s">
        <v>2687</v>
      </c>
      <c r="C1045" s="832" t="s">
        <v>2694</v>
      </c>
      <c r="D1045" s="833" t="s">
        <v>5504</v>
      </c>
      <c r="E1045" s="834" t="s">
        <v>2721</v>
      </c>
      <c r="F1045" s="832" t="s">
        <v>2688</v>
      </c>
      <c r="G1045" s="832" t="s">
        <v>3352</v>
      </c>
      <c r="H1045" s="832" t="s">
        <v>581</v>
      </c>
      <c r="I1045" s="832" t="s">
        <v>2670</v>
      </c>
      <c r="J1045" s="832" t="s">
        <v>1680</v>
      </c>
      <c r="K1045" s="832" t="s">
        <v>2565</v>
      </c>
      <c r="L1045" s="835">
        <v>9.4</v>
      </c>
      <c r="M1045" s="835">
        <v>47</v>
      </c>
      <c r="N1045" s="832">
        <v>5</v>
      </c>
      <c r="O1045" s="836">
        <v>1.5</v>
      </c>
      <c r="P1045" s="835">
        <v>9.4</v>
      </c>
      <c r="Q1045" s="837">
        <v>0.2</v>
      </c>
      <c r="R1045" s="832">
        <v>1</v>
      </c>
      <c r="S1045" s="837">
        <v>0.2</v>
      </c>
      <c r="T1045" s="836">
        <v>0.5</v>
      </c>
      <c r="U1045" s="838">
        <v>0.33333333333333331</v>
      </c>
    </row>
    <row r="1046" spans="1:21" ht="14.4" customHeight="1" x14ac:dyDescent="0.3">
      <c r="A1046" s="831">
        <v>4</v>
      </c>
      <c r="B1046" s="832" t="s">
        <v>2687</v>
      </c>
      <c r="C1046" s="832" t="s">
        <v>2694</v>
      </c>
      <c r="D1046" s="833" t="s">
        <v>5504</v>
      </c>
      <c r="E1046" s="834" t="s">
        <v>2721</v>
      </c>
      <c r="F1046" s="832" t="s">
        <v>2688</v>
      </c>
      <c r="G1046" s="832" t="s">
        <v>3352</v>
      </c>
      <c r="H1046" s="832" t="s">
        <v>628</v>
      </c>
      <c r="I1046" s="832" t="s">
        <v>2440</v>
      </c>
      <c r="J1046" s="832" t="s">
        <v>2441</v>
      </c>
      <c r="K1046" s="832" t="s">
        <v>2442</v>
      </c>
      <c r="L1046" s="835">
        <v>4.7</v>
      </c>
      <c r="M1046" s="835">
        <v>9.4</v>
      </c>
      <c r="N1046" s="832">
        <v>2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4</v>
      </c>
      <c r="B1047" s="832" t="s">
        <v>2687</v>
      </c>
      <c r="C1047" s="832" t="s">
        <v>2694</v>
      </c>
      <c r="D1047" s="833" t="s">
        <v>5504</v>
      </c>
      <c r="E1047" s="834" t="s">
        <v>2721</v>
      </c>
      <c r="F1047" s="832" t="s">
        <v>2688</v>
      </c>
      <c r="G1047" s="832" t="s">
        <v>2760</v>
      </c>
      <c r="H1047" s="832" t="s">
        <v>628</v>
      </c>
      <c r="I1047" s="832" t="s">
        <v>2166</v>
      </c>
      <c r="J1047" s="832" t="s">
        <v>1083</v>
      </c>
      <c r="K1047" s="832" t="s">
        <v>2167</v>
      </c>
      <c r="L1047" s="835">
        <v>154.36000000000001</v>
      </c>
      <c r="M1047" s="835">
        <v>771.80000000000007</v>
      </c>
      <c r="N1047" s="832">
        <v>5</v>
      </c>
      <c r="O1047" s="836">
        <v>1.5</v>
      </c>
      <c r="P1047" s="835">
        <v>771.80000000000007</v>
      </c>
      <c r="Q1047" s="837">
        <v>1</v>
      </c>
      <c r="R1047" s="832">
        <v>5</v>
      </c>
      <c r="S1047" s="837">
        <v>1</v>
      </c>
      <c r="T1047" s="836">
        <v>1.5</v>
      </c>
      <c r="U1047" s="838">
        <v>1</v>
      </c>
    </row>
    <row r="1048" spans="1:21" ht="14.4" customHeight="1" x14ac:dyDescent="0.3">
      <c r="A1048" s="831">
        <v>4</v>
      </c>
      <c r="B1048" s="832" t="s">
        <v>2687</v>
      </c>
      <c r="C1048" s="832" t="s">
        <v>2694</v>
      </c>
      <c r="D1048" s="833" t="s">
        <v>5504</v>
      </c>
      <c r="E1048" s="834" t="s">
        <v>2721</v>
      </c>
      <c r="F1048" s="832" t="s">
        <v>2688</v>
      </c>
      <c r="G1048" s="832" t="s">
        <v>2760</v>
      </c>
      <c r="H1048" s="832" t="s">
        <v>628</v>
      </c>
      <c r="I1048" s="832" t="s">
        <v>3520</v>
      </c>
      <c r="J1048" s="832" t="s">
        <v>4155</v>
      </c>
      <c r="K1048" s="832" t="s">
        <v>4156</v>
      </c>
      <c r="L1048" s="835">
        <v>111.22</v>
      </c>
      <c r="M1048" s="835">
        <v>222.44</v>
      </c>
      <c r="N1048" s="832">
        <v>2</v>
      </c>
      <c r="O1048" s="836">
        <v>1</v>
      </c>
      <c r="P1048" s="835">
        <v>222.44</v>
      </c>
      <c r="Q1048" s="837">
        <v>1</v>
      </c>
      <c r="R1048" s="832">
        <v>2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4</v>
      </c>
      <c r="B1049" s="832" t="s">
        <v>2687</v>
      </c>
      <c r="C1049" s="832" t="s">
        <v>2694</v>
      </c>
      <c r="D1049" s="833" t="s">
        <v>5504</v>
      </c>
      <c r="E1049" s="834" t="s">
        <v>2721</v>
      </c>
      <c r="F1049" s="832" t="s">
        <v>2688</v>
      </c>
      <c r="G1049" s="832" t="s">
        <v>2760</v>
      </c>
      <c r="H1049" s="832" t="s">
        <v>581</v>
      </c>
      <c r="I1049" s="832" t="s">
        <v>2823</v>
      </c>
      <c r="J1049" s="832" t="s">
        <v>1083</v>
      </c>
      <c r="K1049" s="832" t="s">
        <v>2167</v>
      </c>
      <c r="L1049" s="835">
        <v>154.36000000000001</v>
      </c>
      <c r="M1049" s="835">
        <v>926.16000000000008</v>
      </c>
      <c r="N1049" s="832">
        <v>6</v>
      </c>
      <c r="O1049" s="836">
        <v>3</v>
      </c>
      <c r="P1049" s="835">
        <v>926.16000000000008</v>
      </c>
      <c r="Q1049" s="837">
        <v>1</v>
      </c>
      <c r="R1049" s="832">
        <v>6</v>
      </c>
      <c r="S1049" s="837">
        <v>1</v>
      </c>
      <c r="T1049" s="836">
        <v>3</v>
      </c>
      <c r="U1049" s="838">
        <v>1</v>
      </c>
    </row>
    <row r="1050" spans="1:21" ht="14.4" customHeight="1" x14ac:dyDescent="0.3">
      <c r="A1050" s="831">
        <v>4</v>
      </c>
      <c r="B1050" s="832" t="s">
        <v>2687</v>
      </c>
      <c r="C1050" s="832" t="s">
        <v>2694</v>
      </c>
      <c r="D1050" s="833" t="s">
        <v>5504</v>
      </c>
      <c r="E1050" s="834" t="s">
        <v>2721</v>
      </c>
      <c r="F1050" s="832" t="s">
        <v>2688</v>
      </c>
      <c r="G1050" s="832" t="s">
        <v>2760</v>
      </c>
      <c r="H1050" s="832" t="s">
        <v>581</v>
      </c>
      <c r="I1050" s="832" t="s">
        <v>2771</v>
      </c>
      <c r="J1050" s="832" t="s">
        <v>1083</v>
      </c>
      <c r="K1050" s="832" t="s">
        <v>2167</v>
      </c>
      <c r="L1050" s="835">
        <v>154.36000000000001</v>
      </c>
      <c r="M1050" s="835">
        <v>463.08000000000004</v>
      </c>
      <c r="N1050" s="832">
        <v>3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4</v>
      </c>
      <c r="B1051" s="832" t="s">
        <v>2687</v>
      </c>
      <c r="C1051" s="832" t="s">
        <v>2694</v>
      </c>
      <c r="D1051" s="833" t="s">
        <v>5504</v>
      </c>
      <c r="E1051" s="834" t="s">
        <v>2721</v>
      </c>
      <c r="F1051" s="832" t="s">
        <v>2688</v>
      </c>
      <c r="G1051" s="832" t="s">
        <v>4157</v>
      </c>
      <c r="H1051" s="832" t="s">
        <v>581</v>
      </c>
      <c r="I1051" s="832" t="s">
        <v>4158</v>
      </c>
      <c r="J1051" s="832" t="s">
        <v>4159</v>
      </c>
      <c r="K1051" s="832" t="s">
        <v>4160</v>
      </c>
      <c r="L1051" s="835">
        <v>150.1</v>
      </c>
      <c r="M1051" s="835">
        <v>600.4</v>
      </c>
      <c r="N1051" s="832">
        <v>4</v>
      </c>
      <c r="O1051" s="836">
        <v>1</v>
      </c>
      <c r="P1051" s="835">
        <v>600.4</v>
      </c>
      <c r="Q1051" s="837">
        <v>1</v>
      </c>
      <c r="R1051" s="832">
        <v>4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4</v>
      </c>
      <c r="B1052" s="832" t="s">
        <v>2687</v>
      </c>
      <c r="C1052" s="832" t="s">
        <v>2694</v>
      </c>
      <c r="D1052" s="833" t="s">
        <v>5504</v>
      </c>
      <c r="E1052" s="834" t="s">
        <v>2721</v>
      </c>
      <c r="F1052" s="832" t="s">
        <v>2688</v>
      </c>
      <c r="G1052" s="832" t="s">
        <v>3221</v>
      </c>
      <c r="H1052" s="832" t="s">
        <v>628</v>
      </c>
      <c r="I1052" s="832" t="s">
        <v>3222</v>
      </c>
      <c r="J1052" s="832" t="s">
        <v>2196</v>
      </c>
      <c r="K1052" s="832" t="s">
        <v>3223</v>
      </c>
      <c r="L1052" s="835">
        <v>70.540000000000006</v>
      </c>
      <c r="M1052" s="835">
        <v>70.540000000000006</v>
      </c>
      <c r="N1052" s="832">
        <v>1</v>
      </c>
      <c r="O1052" s="836">
        <v>1</v>
      </c>
      <c r="P1052" s="835">
        <v>70.540000000000006</v>
      </c>
      <c r="Q1052" s="837">
        <v>1</v>
      </c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4</v>
      </c>
      <c r="B1053" s="832" t="s">
        <v>2687</v>
      </c>
      <c r="C1053" s="832" t="s">
        <v>2694</v>
      </c>
      <c r="D1053" s="833" t="s">
        <v>5504</v>
      </c>
      <c r="E1053" s="834" t="s">
        <v>2721</v>
      </c>
      <c r="F1053" s="832" t="s">
        <v>2688</v>
      </c>
      <c r="G1053" s="832" t="s">
        <v>4161</v>
      </c>
      <c r="H1053" s="832" t="s">
        <v>581</v>
      </c>
      <c r="I1053" s="832" t="s">
        <v>4162</v>
      </c>
      <c r="J1053" s="832" t="s">
        <v>4163</v>
      </c>
      <c r="K1053" s="832" t="s">
        <v>4164</v>
      </c>
      <c r="L1053" s="835">
        <v>86.02</v>
      </c>
      <c r="M1053" s="835">
        <v>172.04</v>
      </c>
      <c r="N1053" s="832">
        <v>2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4</v>
      </c>
      <c r="B1054" s="832" t="s">
        <v>2687</v>
      </c>
      <c r="C1054" s="832" t="s">
        <v>2694</v>
      </c>
      <c r="D1054" s="833" t="s">
        <v>5504</v>
      </c>
      <c r="E1054" s="834" t="s">
        <v>2721</v>
      </c>
      <c r="F1054" s="832" t="s">
        <v>2688</v>
      </c>
      <c r="G1054" s="832" t="s">
        <v>3060</v>
      </c>
      <c r="H1054" s="832" t="s">
        <v>581</v>
      </c>
      <c r="I1054" s="832" t="s">
        <v>4104</v>
      </c>
      <c r="J1054" s="832" t="s">
        <v>934</v>
      </c>
      <c r="K1054" s="832" t="s">
        <v>2345</v>
      </c>
      <c r="L1054" s="835">
        <v>105.32</v>
      </c>
      <c r="M1054" s="835">
        <v>315.95999999999998</v>
      </c>
      <c r="N1054" s="832">
        <v>3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4</v>
      </c>
      <c r="B1055" s="832" t="s">
        <v>2687</v>
      </c>
      <c r="C1055" s="832" t="s">
        <v>2694</v>
      </c>
      <c r="D1055" s="833" t="s">
        <v>5504</v>
      </c>
      <c r="E1055" s="834" t="s">
        <v>2721</v>
      </c>
      <c r="F1055" s="832" t="s">
        <v>2688</v>
      </c>
      <c r="G1055" s="832" t="s">
        <v>2852</v>
      </c>
      <c r="H1055" s="832" t="s">
        <v>581</v>
      </c>
      <c r="I1055" s="832" t="s">
        <v>3064</v>
      </c>
      <c r="J1055" s="832" t="s">
        <v>879</v>
      </c>
      <c r="K1055" s="832" t="s">
        <v>2854</v>
      </c>
      <c r="L1055" s="835">
        <v>0</v>
      </c>
      <c r="M1055" s="835">
        <v>0</v>
      </c>
      <c r="N1055" s="832">
        <v>1</v>
      </c>
      <c r="O1055" s="836">
        <v>1</v>
      </c>
      <c r="P1055" s="835">
        <v>0</v>
      </c>
      <c r="Q1055" s="837"/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4</v>
      </c>
      <c r="B1056" s="832" t="s">
        <v>2687</v>
      </c>
      <c r="C1056" s="832" t="s">
        <v>2694</v>
      </c>
      <c r="D1056" s="833" t="s">
        <v>5504</v>
      </c>
      <c r="E1056" s="834" t="s">
        <v>2721</v>
      </c>
      <c r="F1056" s="832" t="s">
        <v>2688</v>
      </c>
      <c r="G1056" s="832" t="s">
        <v>2852</v>
      </c>
      <c r="H1056" s="832" t="s">
        <v>581</v>
      </c>
      <c r="I1056" s="832" t="s">
        <v>3010</v>
      </c>
      <c r="J1056" s="832" t="s">
        <v>881</v>
      </c>
      <c r="K1056" s="832" t="s">
        <v>882</v>
      </c>
      <c r="L1056" s="835">
        <v>0</v>
      </c>
      <c r="M1056" s="835">
        <v>0</v>
      </c>
      <c r="N1056" s="832">
        <v>11</v>
      </c>
      <c r="O1056" s="836">
        <v>2</v>
      </c>
      <c r="P1056" s="835">
        <v>0</v>
      </c>
      <c r="Q1056" s="837"/>
      <c r="R1056" s="832">
        <v>9</v>
      </c>
      <c r="S1056" s="837">
        <v>0.81818181818181823</v>
      </c>
      <c r="T1056" s="836">
        <v>1.5</v>
      </c>
      <c r="U1056" s="838">
        <v>0.75</v>
      </c>
    </row>
    <row r="1057" spans="1:21" ht="14.4" customHeight="1" x14ac:dyDescent="0.3">
      <c r="A1057" s="831">
        <v>4</v>
      </c>
      <c r="B1057" s="832" t="s">
        <v>2687</v>
      </c>
      <c r="C1057" s="832" t="s">
        <v>2694</v>
      </c>
      <c r="D1057" s="833" t="s">
        <v>5504</v>
      </c>
      <c r="E1057" s="834" t="s">
        <v>2721</v>
      </c>
      <c r="F1057" s="832" t="s">
        <v>2688</v>
      </c>
      <c r="G1057" s="832" t="s">
        <v>2852</v>
      </c>
      <c r="H1057" s="832" t="s">
        <v>581</v>
      </c>
      <c r="I1057" s="832" t="s">
        <v>2971</v>
      </c>
      <c r="J1057" s="832" t="s">
        <v>879</v>
      </c>
      <c r="K1057" s="832" t="s">
        <v>2854</v>
      </c>
      <c r="L1057" s="835">
        <v>0</v>
      </c>
      <c r="M1057" s="835">
        <v>0</v>
      </c>
      <c r="N1057" s="832">
        <v>2</v>
      </c>
      <c r="O1057" s="836">
        <v>0.5</v>
      </c>
      <c r="P1057" s="835">
        <v>0</v>
      </c>
      <c r="Q1057" s="837"/>
      <c r="R1057" s="832">
        <v>2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4</v>
      </c>
      <c r="B1058" s="832" t="s">
        <v>2687</v>
      </c>
      <c r="C1058" s="832" t="s">
        <v>2694</v>
      </c>
      <c r="D1058" s="833" t="s">
        <v>5504</v>
      </c>
      <c r="E1058" s="834" t="s">
        <v>2721</v>
      </c>
      <c r="F1058" s="832" t="s">
        <v>2688</v>
      </c>
      <c r="G1058" s="832" t="s">
        <v>2852</v>
      </c>
      <c r="H1058" s="832" t="s">
        <v>581</v>
      </c>
      <c r="I1058" s="832" t="s">
        <v>2853</v>
      </c>
      <c r="J1058" s="832" t="s">
        <v>879</v>
      </c>
      <c r="K1058" s="832" t="s">
        <v>2854</v>
      </c>
      <c r="L1058" s="835">
        <v>0</v>
      </c>
      <c r="M1058" s="835">
        <v>0</v>
      </c>
      <c r="N1058" s="832">
        <v>2</v>
      </c>
      <c r="O1058" s="836">
        <v>0.5</v>
      </c>
      <c r="P1058" s="835">
        <v>0</v>
      </c>
      <c r="Q1058" s="837"/>
      <c r="R1058" s="832">
        <v>2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4</v>
      </c>
      <c r="B1059" s="832" t="s">
        <v>2687</v>
      </c>
      <c r="C1059" s="832" t="s">
        <v>2694</v>
      </c>
      <c r="D1059" s="833" t="s">
        <v>5504</v>
      </c>
      <c r="E1059" s="834" t="s">
        <v>2721</v>
      </c>
      <c r="F1059" s="832" t="s">
        <v>2688</v>
      </c>
      <c r="G1059" s="832" t="s">
        <v>2852</v>
      </c>
      <c r="H1059" s="832" t="s">
        <v>581</v>
      </c>
      <c r="I1059" s="832" t="s">
        <v>4165</v>
      </c>
      <c r="J1059" s="832" t="s">
        <v>881</v>
      </c>
      <c r="K1059" s="832" t="s">
        <v>4166</v>
      </c>
      <c r="L1059" s="835">
        <v>0</v>
      </c>
      <c r="M1059" s="835">
        <v>0</v>
      </c>
      <c r="N1059" s="832">
        <v>2</v>
      </c>
      <c r="O1059" s="836">
        <v>0.5</v>
      </c>
      <c r="P1059" s="835">
        <v>0</v>
      </c>
      <c r="Q1059" s="837"/>
      <c r="R1059" s="832">
        <v>2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4</v>
      </c>
      <c r="B1060" s="832" t="s">
        <v>2687</v>
      </c>
      <c r="C1060" s="832" t="s">
        <v>2694</v>
      </c>
      <c r="D1060" s="833" t="s">
        <v>5504</v>
      </c>
      <c r="E1060" s="834" t="s">
        <v>2721</v>
      </c>
      <c r="F1060" s="832" t="s">
        <v>2688</v>
      </c>
      <c r="G1060" s="832" t="s">
        <v>2852</v>
      </c>
      <c r="H1060" s="832" t="s">
        <v>581</v>
      </c>
      <c r="I1060" s="832" t="s">
        <v>3955</v>
      </c>
      <c r="J1060" s="832" t="s">
        <v>879</v>
      </c>
      <c r="K1060" s="832" t="s">
        <v>3956</v>
      </c>
      <c r="L1060" s="835">
        <v>0</v>
      </c>
      <c r="M1060" s="835">
        <v>0</v>
      </c>
      <c r="N1060" s="832">
        <v>2</v>
      </c>
      <c r="O1060" s="836">
        <v>0.5</v>
      </c>
      <c r="P1060" s="835">
        <v>0</v>
      </c>
      <c r="Q1060" s="837"/>
      <c r="R1060" s="832">
        <v>2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4</v>
      </c>
      <c r="B1061" s="832" t="s">
        <v>2687</v>
      </c>
      <c r="C1061" s="832" t="s">
        <v>2694</v>
      </c>
      <c r="D1061" s="833" t="s">
        <v>5504</v>
      </c>
      <c r="E1061" s="834" t="s">
        <v>2721</v>
      </c>
      <c r="F1061" s="832" t="s">
        <v>2688</v>
      </c>
      <c r="G1061" s="832" t="s">
        <v>4167</v>
      </c>
      <c r="H1061" s="832" t="s">
        <v>581</v>
      </c>
      <c r="I1061" s="832" t="s">
        <v>4168</v>
      </c>
      <c r="J1061" s="832" t="s">
        <v>4169</v>
      </c>
      <c r="K1061" s="832" t="s">
        <v>4170</v>
      </c>
      <c r="L1061" s="835">
        <v>1000.9</v>
      </c>
      <c r="M1061" s="835">
        <v>3002.7</v>
      </c>
      <c r="N1061" s="832">
        <v>3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4</v>
      </c>
      <c r="B1062" s="832" t="s">
        <v>2687</v>
      </c>
      <c r="C1062" s="832" t="s">
        <v>2694</v>
      </c>
      <c r="D1062" s="833" t="s">
        <v>5504</v>
      </c>
      <c r="E1062" s="834" t="s">
        <v>2721</v>
      </c>
      <c r="F1062" s="832" t="s">
        <v>2688</v>
      </c>
      <c r="G1062" s="832" t="s">
        <v>2824</v>
      </c>
      <c r="H1062" s="832" t="s">
        <v>581</v>
      </c>
      <c r="I1062" s="832" t="s">
        <v>4171</v>
      </c>
      <c r="J1062" s="832" t="s">
        <v>2179</v>
      </c>
      <c r="K1062" s="832" t="s">
        <v>1482</v>
      </c>
      <c r="L1062" s="835">
        <v>170.52</v>
      </c>
      <c r="M1062" s="835">
        <v>341.04</v>
      </c>
      <c r="N1062" s="832">
        <v>2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4</v>
      </c>
      <c r="B1063" s="832" t="s">
        <v>2687</v>
      </c>
      <c r="C1063" s="832" t="s">
        <v>2694</v>
      </c>
      <c r="D1063" s="833" t="s">
        <v>5504</v>
      </c>
      <c r="E1063" s="834" t="s">
        <v>2721</v>
      </c>
      <c r="F1063" s="832" t="s">
        <v>2688</v>
      </c>
      <c r="G1063" s="832" t="s">
        <v>2824</v>
      </c>
      <c r="H1063" s="832" t="s">
        <v>581</v>
      </c>
      <c r="I1063" s="832" t="s">
        <v>4172</v>
      </c>
      <c r="J1063" s="832" t="s">
        <v>2179</v>
      </c>
      <c r="K1063" s="832" t="s">
        <v>3213</v>
      </c>
      <c r="L1063" s="835">
        <v>85.27</v>
      </c>
      <c r="M1063" s="835">
        <v>341.08</v>
      </c>
      <c r="N1063" s="832">
        <v>4</v>
      </c>
      <c r="O1063" s="836">
        <v>2</v>
      </c>
      <c r="P1063" s="835">
        <v>341.08</v>
      </c>
      <c r="Q1063" s="837">
        <v>1</v>
      </c>
      <c r="R1063" s="832">
        <v>4</v>
      </c>
      <c r="S1063" s="837">
        <v>1</v>
      </c>
      <c r="T1063" s="836">
        <v>2</v>
      </c>
      <c r="U1063" s="838">
        <v>1</v>
      </c>
    </row>
    <row r="1064" spans="1:21" ht="14.4" customHeight="1" x14ac:dyDescent="0.3">
      <c r="A1064" s="831">
        <v>4</v>
      </c>
      <c r="B1064" s="832" t="s">
        <v>2687</v>
      </c>
      <c r="C1064" s="832" t="s">
        <v>2694</v>
      </c>
      <c r="D1064" s="833" t="s">
        <v>5504</v>
      </c>
      <c r="E1064" s="834" t="s">
        <v>2721</v>
      </c>
      <c r="F1064" s="832" t="s">
        <v>2688</v>
      </c>
      <c r="G1064" s="832" t="s">
        <v>2824</v>
      </c>
      <c r="H1064" s="832" t="s">
        <v>581</v>
      </c>
      <c r="I1064" s="832" t="s">
        <v>2178</v>
      </c>
      <c r="J1064" s="832" t="s">
        <v>2179</v>
      </c>
      <c r="K1064" s="832" t="s">
        <v>1482</v>
      </c>
      <c r="L1064" s="835">
        <v>170.52</v>
      </c>
      <c r="M1064" s="835">
        <v>1705.2000000000003</v>
      </c>
      <c r="N1064" s="832">
        <v>10</v>
      </c>
      <c r="O1064" s="836">
        <v>3</v>
      </c>
      <c r="P1064" s="835">
        <v>682.08</v>
      </c>
      <c r="Q1064" s="837">
        <v>0.39999999999999997</v>
      </c>
      <c r="R1064" s="832">
        <v>4</v>
      </c>
      <c r="S1064" s="837">
        <v>0.4</v>
      </c>
      <c r="T1064" s="836">
        <v>2</v>
      </c>
      <c r="U1064" s="838">
        <v>0.66666666666666663</v>
      </c>
    </row>
    <row r="1065" spans="1:21" ht="14.4" customHeight="1" x14ac:dyDescent="0.3">
      <c r="A1065" s="831">
        <v>4</v>
      </c>
      <c r="B1065" s="832" t="s">
        <v>2687</v>
      </c>
      <c r="C1065" s="832" t="s">
        <v>2694</v>
      </c>
      <c r="D1065" s="833" t="s">
        <v>5504</v>
      </c>
      <c r="E1065" s="834" t="s">
        <v>2721</v>
      </c>
      <c r="F1065" s="832" t="s">
        <v>2688</v>
      </c>
      <c r="G1065" s="832" t="s">
        <v>2824</v>
      </c>
      <c r="H1065" s="832" t="s">
        <v>581</v>
      </c>
      <c r="I1065" s="832" t="s">
        <v>2825</v>
      </c>
      <c r="J1065" s="832" t="s">
        <v>2179</v>
      </c>
      <c r="K1065" s="832" t="s">
        <v>2826</v>
      </c>
      <c r="L1065" s="835">
        <v>238.72</v>
      </c>
      <c r="M1065" s="835">
        <v>477.44</v>
      </c>
      <c r="N1065" s="832">
        <v>2</v>
      </c>
      <c r="O1065" s="836">
        <v>0.5</v>
      </c>
      <c r="P1065" s="835">
        <v>477.44</v>
      </c>
      <c r="Q1065" s="837">
        <v>1</v>
      </c>
      <c r="R1065" s="832">
        <v>2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4</v>
      </c>
      <c r="B1066" s="832" t="s">
        <v>2687</v>
      </c>
      <c r="C1066" s="832" t="s">
        <v>2694</v>
      </c>
      <c r="D1066" s="833" t="s">
        <v>5504</v>
      </c>
      <c r="E1066" s="834" t="s">
        <v>2721</v>
      </c>
      <c r="F1066" s="832" t="s">
        <v>2688</v>
      </c>
      <c r="G1066" s="832" t="s">
        <v>2824</v>
      </c>
      <c r="H1066" s="832" t="s">
        <v>628</v>
      </c>
      <c r="I1066" s="832" t="s">
        <v>2398</v>
      </c>
      <c r="J1066" s="832" t="s">
        <v>2399</v>
      </c>
      <c r="K1066" s="832" t="s">
        <v>1482</v>
      </c>
      <c r="L1066" s="835">
        <v>170.52</v>
      </c>
      <c r="M1066" s="835">
        <v>511.56000000000006</v>
      </c>
      <c r="N1066" s="832">
        <v>3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4</v>
      </c>
      <c r="B1067" s="832" t="s">
        <v>2687</v>
      </c>
      <c r="C1067" s="832" t="s">
        <v>2694</v>
      </c>
      <c r="D1067" s="833" t="s">
        <v>5504</v>
      </c>
      <c r="E1067" s="834" t="s">
        <v>2721</v>
      </c>
      <c r="F1067" s="832" t="s">
        <v>2688</v>
      </c>
      <c r="G1067" s="832" t="s">
        <v>2824</v>
      </c>
      <c r="H1067" s="832" t="s">
        <v>628</v>
      </c>
      <c r="I1067" s="832" t="s">
        <v>4173</v>
      </c>
      <c r="J1067" s="832" t="s">
        <v>2399</v>
      </c>
      <c r="K1067" s="832" t="s">
        <v>4174</v>
      </c>
      <c r="L1067" s="835">
        <v>272.83</v>
      </c>
      <c r="M1067" s="835">
        <v>272.83</v>
      </c>
      <c r="N1067" s="832">
        <v>1</v>
      </c>
      <c r="O1067" s="836">
        <v>0.5</v>
      </c>
      <c r="P1067" s="835">
        <v>272.83</v>
      </c>
      <c r="Q1067" s="837">
        <v>1</v>
      </c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4</v>
      </c>
      <c r="B1068" s="832" t="s">
        <v>2687</v>
      </c>
      <c r="C1068" s="832" t="s">
        <v>2694</v>
      </c>
      <c r="D1068" s="833" t="s">
        <v>5504</v>
      </c>
      <c r="E1068" s="834" t="s">
        <v>2721</v>
      </c>
      <c r="F1068" s="832" t="s">
        <v>2688</v>
      </c>
      <c r="G1068" s="832" t="s">
        <v>4175</v>
      </c>
      <c r="H1068" s="832" t="s">
        <v>581</v>
      </c>
      <c r="I1068" s="832" t="s">
        <v>4176</v>
      </c>
      <c r="J1068" s="832" t="s">
        <v>4177</v>
      </c>
      <c r="K1068" s="832" t="s">
        <v>4178</v>
      </c>
      <c r="L1068" s="835">
        <v>0</v>
      </c>
      <c r="M1068" s="835">
        <v>0</v>
      </c>
      <c r="N1068" s="832">
        <v>3</v>
      </c>
      <c r="O1068" s="836">
        <v>0.5</v>
      </c>
      <c r="P1068" s="835"/>
      <c r="Q1068" s="837"/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4</v>
      </c>
      <c r="B1069" s="832" t="s">
        <v>2687</v>
      </c>
      <c r="C1069" s="832" t="s">
        <v>2694</v>
      </c>
      <c r="D1069" s="833" t="s">
        <v>5504</v>
      </c>
      <c r="E1069" s="834" t="s">
        <v>2721</v>
      </c>
      <c r="F1069" s="832" t="s">
        <v>2688</v>
      </c>
      <c r="G1069" s="832" t="s">
        <v>4179</v>
      </c>
      <c r="H1069" s="832" t="s">
        <v>581</v>
      </c>
      <c r="I1069" s="832" t="s">
        <v>4180</v>
      </c>
      <c r="J1069" s="832" t="s">
        <v>4181</v>
      </c>
      <c r="K1069" s="832" t="s">
        <v>4182</v>
      </c>
      <c r="L1069" s="835">
        <v>0</v>
      </c>
      <c r="M1069" s="835">
        <v>0</v>
      </c>
      <c r="N1069" s="832">
        <v>1</v>
      </c>
      <c r="O1069" s="836">
        <v>0.5</v>
      </c>
      <c r="P1069" s="835"/>
      <c r="Q1069" s="837"/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4</v>
      </c>
      <c r="B1070" s="832" t="s">
        <v>2687</v>
      </c>
      <c r="C1070" s="832" t="s">
        <v>2694</v>
      </c>
      <c r="D1070" s="833" t="s">
        <v>5504</v>
      </c>
      <c r="E1070" s="834" t="s">
        <v>2721</v>
      </c>
      <c r="F1070" s="832" t="s">
        <v>2688</v>
      </c>
      <c r="G1070" s="832" t="s">
        <v>2907</v>
      </c>
      <c r="H1070" s="832" t="s">
        <v>581</v>
      </c>
      <c r="I1070" s="832" t="s">
        <v>3123</v>
      </c>
      <c r="J1070" s="832" t="s">
        <v>2953</v>
      </c>
      <c r="K1070" s="832" t="s">
        <v>3124</v>
      </c>
      <c r="L1070" s="835">
        <v>391.67</v>
      </c>
      <c r="M1070" s="835">
        <v>783.34</v>
      </c>
      <c r="N1070" s="832">
        <v>2</v>
      </c>
      <c r="O1070" s="836">
        <v>0.5</v>
      </c>
      <c r="P1070" s="835">
        <v>783.34</v>
      </c>
      <c r="Q1070" s="837">
        <v>1</v>
      </c>
      <c r="R1070" s="832">
        <v>2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4</v>
      </c>
      <c r="B1071" s="832" t="s">
        <v>2687</v>
      </c>
      <c r="C1071" s="832" t="s">
        <v>2694</v>
      </c>
      <c r="D1071" s="833" t="s">
        <v>5504</v>
      </c>
      <c r="E1071" s="834" t="s">
        <v>2721</v>
      </c>
      <c r="F1071" s="832" t="s">
        <v>2688</v>
      </c>
      <c r="G1071" s="832" t="s">
        <v>2907</v>
      </c>
      <c r="H1071" s="832" t="s">
        <v>581</v>
      </c>
      <c r="I1071" s="832" t="s">
        <v>2908</v>
      </c>
      <c r="J1071" s="832" t="s">
        <v>1108</v>
      </c>
      <c r="K1071" s="832" t="s">
        <v>1482</v>
      </c>
      <c r="L1071" s="835">
        <v>78.33</v>
      </c>
      <c r="M1071" s="835">
        <v>156.66</v>
      </c>
      <c r="N1071" s="832">
        <v>2</v>
      </c>
      <c r="O1071" s="836">
        <v>0.5</v>
      </c>
      <c r="P1071" s="835">
        <v>156.66</v>
      </c>
      <c r="Q1071" s="837">
        <v>1</v>
      </c>
      <c r="R1071" s="832">
        <v>2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4</v>
      </c>
      <c r="B1072" s="832" t="s">
        <v>2687</v>
      </c>
      <c r="C1072" s="832" t="s">
        <v>2694</v>
      </c>
      <c r="D1072" s="833" t="s">
        <v>5504</v>
      </c>
      <c r="E1072" s="834" t="s">
        <v>2721</v>
      </c>
      <c r="F1072" s="832" t="s">
        <v>2688</v>
      </c>
      <c r="G1072" s="832" t="s">
        <v>4062</v>
      </c>
      <c r="H1072" s="832" t="s">
        <v>581</v>
      </c>
      <c r="I1072" s="832" t="s">
        <v>4183</v>
      </c>
      <c r="J1072" s="832" t="s">
        <v>4184</v>
      </c>
      <c r="K1072" s="832" t="s">
        <v>4185</v>
      </c>
      <c r="L1072" s="835">
        <v>0</v>
      </c>
      <c r="M1072" s="835">
        <v>0</v>
      </c>
      <c r="N1072" s="832">
        <v>4</v>
      </c>
      <c r="O1072" s="836">
        <v>2.5</v>
      </c>
      <c r="P1072" s="835">
        <v>0</v>
      </c>
      <c r="Q1072" s="837"/>
      <c r="R1072" s="832">
        <v>3</v>
      </c>
      <c r="S1072" s="837">
        <v>0.75</v>
      </c>
      <c r="T1072" s="836">
        <v>2</v>
      </c>
      <c r="U1072" s="838">
        <v>0.8</v>
      </c>
    </row>
    <row r="1073" spans="1:21" ht="14.4" customHeight="1" x14ac:dyDescent="0.3">
      <c r="A1073" s="831">
        <v>4</v>
      </c>
      <c r="B1073" s="832" t="s">
        <v>2687</v>
      </c>
      <c r="C1073" s="832" t="s">
        <v>2694</v>
      </c>
      <c r="D1073" s="833" t="s">
        <v>5504</v>
      </c>
      <c r="E1073" s="834" t="s">
        <v>2721</v>
      </c>
      <c r="F1073" s="832" t="s">
        <v>2688</v>
      </c>
      <c r="G1073" s="832" t="s">
        <v>4062</v>
      </c>
      <c r="H1073" s="832" t="s">
        <v>581</v>
      </c>
      <c r="I1073" s="832" t="s">
        <v>4063</v>
      </c>
      <c r="J1073" s="832" t="s">
        <v>4064</v>
      </c>
      <c r="K1073" s="832" t="s">
        <v>4065</v>
      </c>
      <c r="L1073" s="835">
        <v>42.05</v>
      </c>
      <c r="M1073" s="835">
        <v>462.54999999999995</v>
      </c>
      <c r="N1073" s="832">
        <v>11</v>
      </c>
      <c r="O1073" s="836">
        <v>3.5</v>
      </c>
      <c r="P1073" s="835">
        <v>126.14999999999999</v>
      </c>
      <c r="Q1073" s="837">
        <v>0.27272727272727276</v>
      </c>
      <c r="R1073" s="832">
        <v>3</v>
      </c>
      <c r="S1073" s="837">
        <v>0.27272727272727271</v>
      </c>
      <c r="T1073" s="836">
        <v>1</v>
      </c>
      <c r="U1073" s="838">
        <v>0.2857142857142857</v>
      </c>
    </row>
    <row r="1074" spans="1:21" ht="14.4" customHeight="1" x14ac:dyDescent="0.3">
      <c r="A1074" s="831">
        <v>4</v>
      </c>
      <c r="B1074" s="832" t="s">
        <v>2687</v>
      </c>
      <c r="C1074" s="832" t="s">
        <v>2694</v>
      </c>
      <c r="D1074" s="833" t="s">
        <v>5504</v>
      </c>
      <c r="E1074" s="834" t="s">
        <v>2721</v>
      </c>
      <c r="F1074" s="832" t="s">
        <v>2688</v>
      </c>
      <c r="G1074" s="832" t="s">
        <v>3065</v>
      </c>
      <c r="H1074" s="832" t="s">
        <v>581</v>
      </c>
      <c r="I1074" s="832" t="s">
        <v>3068</v>
      </c>
      <c r="J1074" s="832" t="s">
        <v>716</v>
      </c>
      <c r="K1074" s="832" t="s">
        <v>3069</v>
      </c>
      <c r="L1074" s="835">
        <v>37.61</v>
      </c>
      <c r="M1074" s="835">
        <v>75.22</v>
      </c>
      <c r="N1074" s="832">
        <v>2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4</v>
      </c>
      <c r="B1075" s="832" t="s">
        <v>2687</v>
      </c>
      <c r="C1075" s="832" t="s">
        <v>2694</v>
      </c>
      <c r="D1075" s="833" t="s">
        <v>5504</v>
      </c>
      <c r="E1075" s="834" t="s">
        <v>2721</v>
      </c>
      <c r="F1075" s="832" t="s">
        <v>2688</v>
      </c>
      <c r="G1075" s="832" t="s">
        <v>2855</v>
      </c>
      <c r="H1075" s="832" t="s">
        <v>581</v>
      </c>
      <c r="I1075" s="832" t="s">
        <v>4066</v>
      </c>
      <c r="J1075" s="832" t="s">
        <v>4067</v>
      </c>
      <c r="K1075" s="832" t="s">
        <v>4068</v>
      </c>
      <c r="L1075" s="835">
        <v>72.64</v>
      </c>
      <c r="M1075" s="835">
        <v>290.56</v>
      </c>
      <c r="N1075" s="832">
        <v>4</v>
      </c>
      <c r="O1075" s="836">
        <v>1.5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4</v>
      </c>
      <c r="B1076" s="832" t="s">
        <v>2687</v>
      </c>
      <c r="C1076" s="832" t="s">
        <v>2694</v>
      </c>
      <c r="D1076" s="833" t="s">
        <v>5504</v>
      </c>
      <c r="E1076" s="834" t="s">
        <v>2721</v>
      </c>
      <c r="F1076" s="832" t="s">
        <v>2688</v>
      </c>
      <c r="G1076" s="832" t="s">
        <v>3968</v>
      </c>
      <c r="H1076" s="832" t="s">
        <v>581</v>
      </c>
      <c r="I1076" s="832" t="s">
        <v>4186</v>
      </c>
      <c r="J1076" s="832" t="s">
        <v>3970</v>
      </c>
      <c r="K1076" s="832" t="s">
        <v>4187</v>
      </c>
      <c r="L1076" s="835">
        <v>0</v>
      </c>
      <c r="M1076" s="835">
        <v>0</v>
      </c>
      <c r="N1076" s="832">
        <v>1</v>
      </c>
      <c r="O1076" s="836">
        <v>1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4</v>
      </c>
      <c r="B1077" s="832" t="s">
        <v>2687</v>
      </c>
      <c r="C1077" s="832" t="s">
        <v>2694</v>
      </c>
      <c r="D1077" s="833" t="s">
        <v>5504</v>
      </c>
      <c r="E1077" s="834" t="s">
        <v>2721</v>
      </c>
      <c r="F1077" s="832" t="s">
        <v>2688</v>
      </c>
      <c r="G1077" s="832" t="s">
        <v>3368</v>
      </c>
      <c r="H1077" s="832" t="s">
        <v>581</v>
      </c>
      <c r="I1077" s="832" t="s">
        <v>4188</v>
      </c>
      <c r="J1077" s="832" t="s">
        <v>1215</v>
      </c>
      <c r="K1077" s="832" t="s">
        <v>3370</v>
      </c>
      <c r="L1077" s="835">
        <v>91.11</v>
      </c>
      <c r="M1077" s="835">
        <v>91.11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4</v>
      </c>
      <c r="B1078" s="832" t="s">
        <v>2687</v>
      </c>
      <c r="C1078" s="832" t="s">
        <v>2694</v>
      </c>
      <c r="D1078" s="833" t="s">
        <v>5504</v>
      </c>
      <c r="E1078" s="834" t="s">
        <v>2721</v>
      </c>
      <c r="F1078" s="832" t="s">
        <v>2688</v>
      </c>
      <c r="G1078" s="832" t="s">
        <v>3368</v>
      </c>
      <c r="H1078" s="832" t="s">
        <v>581</v>
      </c>
      <c r="I1078" s="832" t="s">
        <v>4189</v>
      </c>
      <c r="J1078" s="832" t="s">
        <v>1215</v>
      </c>
      <c r="K1078" s="832" t="s">
        <v>4109</v>
      </c>
      <c r="L1078" s="835">
        <v>182.22</v>
      </c>
      <c r="M1078" s="835">
        <v>182.22</v>
      </c>
      <c r="N1078" s="832">
        <v>1</v>
      </c>
      <c r="O1078" s="836">
        <v>1</v>
      </c>
      <c r="P1078" s="835">
        <v>182.22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4</v>
      </c>
      <c r="B1079" s="832" t="s">
        <v>2687</v>
      </c>
      <c r="C1079" s="832" t="s">
        <v>2694</v>
      </c>
      <c r="D1079" s="833" t="s">
        <v>5504</v>
      </c>
      <c r="E1079" s="834" t="s">
        <v>2721</v>
      </c>
      <c r="F1079" s="832" t="s">
        <v>2688</v>
      </c>
      <c r="G1079" s="832" t="s">
        <v>3368</v>
      </c>
      <c r="H1079" s="832" t="s">
        <v>581</v>
      </c>
      <c r="I1079" s="832" t="s">
        <v>4108</v>
      </c>
      <c r="J1079" s="832" t="s">
        <v>1215</v>
      </c>
      <c r="K1079" s="832" t="s">
        <v>4109</v>
      </c>
      <c r="L1079" s="835">
        <v>182.22</v>
      </c>
      <c r="M1079" s="835">
        <v>3097.74</v>
      </c>
      <c r="N1079" s="832">
        <v>17</v>
      </c>
      <c r="O1079" s="836">
        <v>12.5</v>
      </c>
      <c r="P1079" s="835">
        <v>1822.2</v>
      </c>
      <c r="Q1079" s="837">
        <v>0.58823529411764708</v>
      </c>
      <c r="R1079" s="832">
        <v>10</v>
      </c>
      <c r="S1079" s="837">
        <v>0.58823529411764708</v>
      </c>
      <c r="T1079" s="836">
        <v>7</v>
      </c>
      <c r="U1079" s="838">
        <v>0.56000000000000005</v>
      </c>
    </row>
    <row r="1080" spans="1:21" ht="14.4" customHeight="1" x14ac:dyDescent="0.3">
      <c r="A1080" s="831">
        <v>4</v>
      </c>
      <c r="B1080" s="832" t="s">
        <v>2687</v>
      </c>
      <c r="C1080" s="832" t="s">
        <v>2694</v>
      </c>
      <c r="D1080" s="833" t="s">
        <v>5504</v>
      </c>
      <c r="E1080" s="834" t="s">
        <v>2721</v>
      </c>
      <c r="F1080" s="832" t="s">
        <v>2688</v>
      </c>
      <c r="G1080" s="832" t="s">
        <v>3368</v>
      </c>
      <c r="H1080" s="832" t="s">
        <v>581</v>
      </c>
      <c r="I1080" s="832" t="s">
        <v>4190</v>
      </c>
      <c r="J1080" s="832" t="s">
        <v>1215</v>
      </c>
      <c r="K1080" s="832" t="s">
        <v>3370</v>
      </c>
      <c r="L1080" s="835">
        <v>91.11</v>
      </c>
      <c r="M1080" s="835">
        <v>91.11</v>
      </c>
      <c r="N1080" s="832">
        <v>1</v>
      </c>
      <c r="O1080" s="836">
        <v>1</v>
      </c>
      <c r="P1080" s="835">
        <v>91.11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4</v>
      </c>
      <c r="B1081" s="832" t="s">
        <v>2687</v>
      </c>
      <c r="C1081" s="832" t="s">
        <v>2694</v>
      </c>
      <c r="D1081" s="833" t="s">
        <v>5504</v>
      </c>
      <c r="E1081" s="834" t="s">
        <v>2721</v>
      </c>
      <c r="F1081" s="832" t="s">
        <v>2688</v>
      </c>
      <c r="G1081" s="832" t="s">
        <v>3227</v>
      </c>
      <c r="H1081" s="832" t="s">
        <v>581</v>
      </c>
      <c r="I1081" s="832" t="s">
        <v>4191</v>
      </c>
      <c r="J1081" s="832" t="s">
        <v>4192</v>
      </c>
      <c r="K1081" s="832" t="s">
        <v>4193</v>
      </c>
      <c r="L1081" s="835">
        <v>46.75</v>
      </c>
      <c r="M1081" s="835">
        <v>46.75</v>
      </c>
      <c r="N1081" s="832">
        <v>1</v>
      </c>
      <c r="O1081" s="836"/>
      <c r="P1081" s="835">
        <v>46.75</v>
      </c>
      <c r="Q1081" s="837">
        <v>1</v>
      </c>
      <c r="R1081" s="832">
        <v>1</v>
      </c>
      <c r="S1081" s="837">
        <v>1</v>
      </c>
      <c r="T1081" s="836"/>
      <c r="U1081" s="838"/>
    </row>
    <row r="1082" spans="1:21" ht="14.4" customHeight="1" x14ac:dyDescent="0.3">
      <c r="A1082" s="831">
        <v>4</v>
      </c>
      <c r="B1082" s="832" t="s">
        <v>2687</v>
      </c>
      <c r="C1082" s="832" t="s">
        <v>2694</v>
      </c>
      <c r="D1082" s="833" t="s">
        <v>5504</v>
      </c>
      <c r="E1082" s="834" t="s">
        <v>2721</v>
      </c>
      <c r="F1082" s="832" t="s">
        <v>2688</v>
      </c>
      <c r="G1082" s="832" t="s">
        <v>4194</v>
      </c>
      <c r="H1082" s="832" t="s">
        <v>581</v>
      </c>
      <c r="I1082" s="832" t="s">
        <v>4195</v>
      </c>
      <c r="J1082" s="832" t="s">
        <v>4196</v>
      </c>
      <c r="K1082" s="832" t="s">
        <v>4197</v>
      </c>
      <c r="L1082" s="835">
        <v>37.520000000000003</v>
      </c>
      <c r="M1082" s="835">
        <v>75.040000000000006</v>
      </c>
      <c r="N1082" s="832">
        <v>2</v>
      </c>
      <c r="O1082" s="836">
        <v>0.5</v>
      </c>
      <c r="P1082" s="835">
        <v>75.040000000000006</v>
      </c>
      <c r="Q1082" s="837">
        <v>1</v>
      </c>
      <c r="R1082" s="832">
        <v>2</v>
      </c>
      <c r="S1082" s="837">
        <v>1</v>
      </c>
      <c r="T1082" s="836">
        <v>0.5</v>
      </c>
      <c r="U1082" s="838">
        <v>1</v>
      </c>
    </row>
    <row r="1083" spans="1:21" ht="14.4" customHeight="1" x14ac:dyDescent="0.3">
      <c r="A1083" s="831">
        <v>4</v>
      </c>
      <c r="B1083" s="832" t="s">
        <v>2687</v>
      </c>
      <c r="C1083" s="832" t="s">
        <v>2694</v>
      </c>
      <c r="D1083" s="833" t="s">
        <v>5504</v>
      </c>
      <c r="E1083" s="834" t="s">
        <v>2721</v>
      </c>
      <c r="F1083" s="832" t="s">
        <v>2688</v>
      </c>
      <c r="G1083" s="832" t="s">
        <v>4198</v>
      </c>
      <c r="H1083" s="832" t="s">
        <v>581</v>
      </c>
      <c r="I1083" s="832" t="s">
        <v>4199</v>
      </c>
      <c r="J1083" s="832" t="s">
        <v>4200</v>
      </c>
      <c r="K1083" s="832" t="s">
        <v>4201</v>
      </c>
      <c r="L1083" s="835">
        <v>0</v>
      </c>
      <c r="M1083" s="835">
        <v>0</v>
      </c>
      <c r="N1083" s="832">
        <v>2</v>
      </c>
      <c r="O1083" s="836">
        <v>0.5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4</v>
      </c>
      <c r="B1084" s="832" t="s">
        <v>2687</v>
      </c>
      <c r="C1084" s="832" t="s">
        <v>2694</v>
      </c>
      <c r="D1084" s="833" t="s">
        <v>5504</v>
      </c>
      <c r="E1084" s="834" t="s">
        <v>2721</v>
      </c>
      <c r="F1084" s="832" t="s">
        <v>2688</v>
      </c>
      <c r="G1084" s="832" t="s">
        <v>3238</v>
      </c>
      <c r="H1084" s="832" t="s">
        <v>581</v>
      </c>
      <c r="I1084" s="832" t="s">
        <v>3239</v>
      </c>
      <c r="J1084" s="832" t="s">
        <v>3240</v>
      </c>
      <c r="K1084" s="832" t="s">
        <v>3241</v>
      </c>
      <c r="L1084" s="835">
        <v>107.27</v>
      </c>
      <c r="M1084" s="835">
        <v>214.54</v>
      </c>
      <c r="N1084" s="832">
        <v>2</v>
      </c>
      <c r="O1084" s="836">
        <v>1</v>
      </c>
      <c r="P1084" s="835">
        <v>214.54</v>
      </c>
      <c r="Q1084" s="837">
        <v>1</v>
      </c>
      <c r="R1084" s="832">
        <v>2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4</v>
      </c>
      <c r="B1085" s="832" t="s">
        <v>2687</v>
      </c>
      <c r="C1085" s="832" t="s">
        <v>2694</v>
      </c>
      <c r="D1085" s="833" t="s">
        <v>5504</v>
      </c>
      <c r="E1085" s="834" t="s">
        <v>2721</v>
      </c>
      <c r="F1085" s="832" t="s">
        <v>2688</v>
      </c>
      <c r="G1085" s="832" t="s">
        <v>3238</v>
      </c>
      <c r="H1085" s="832" t="s">
        <v>581</v>
      </c>
      <c r="I1085" s="832" t="s">
        <v>3242</v>
      </c>
      <c r="J1085" s="832" t="s">
        <v>3240</v>
      </c>
      <c r="K1085" s="832" t="s">
        <v>3241</v>
      </c>
      <c r="L1085" s="835">
        <v>107.27</v>
      </c>
      <c r="M1085" s="835">
        <v>321.81</v>
      </c>
      <c r="N1085" s="832">
        <v>3</v>
      </c>
      <c r="O1085" s="836">
        <v>0.5</v>
      </c>
      <c r="P1085" s="835">
        <v>321.81</v>
      </c>
      <c r="Q1085" s="837">
        <v>1</v>
      </c>
      <c r="R1085" s="832">
        <v>3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4</v>
      </c>
      <c r="B1086" s="832" t="s">
        <v>2687</v>
      </c>
      <c r="C1086" s="832" t="s">
        <v>2694</v>
      </c>
      <c r="D1086" s="833" t="s">
        <v>5504</v>
      </c>
      <c r="E1086" s="834" t="s">
        <v>2721</v>
      </c>
      <c r="F1086" s="832" t="s">
        <v>2688</v>
      </c>
      <c r="G1086" s="832" t="s">
        <v>2864</v>
      </c>
      <c r="H1086" s="832" t="s">
        <v>581</v>
      </c>
      <c r="I1086" s="832" t="s">
        <v>2865</v>
      </c>
      <c r="J1086" s="832" t="s">
        <v>2866</v>
      </c>
      <c r="K1086" s="832" t="s">
        <v>2867</v>
      </c>
      <c r="L1086" s="835">
        <v>0</v>
      </c>
      <c r="M1086" s="835">
        <v>0</v>
      </c>
      <c r="N1086" s="832">
        <v>37</v>
      </c>
      <c r="O1086" s="836">
        <v>21.5</v>
      </c>
      <c r="P1086" s="835">
        <v>0</v>
      </c>
      <c r="Q1086" s="837"/>
      <c r="R1086" s="832">
        <v>31</v>
      </c>
      <c r="S1086" s="837">
        <v>0.83783783783783783</v>
      </c>
      <c r="T1086" s="836">
        <v>18</v>
      </c>
      <c r="U1086" s="838">
        <v>0.83720930232558144</v>
      </c>
    </row>
    <row r="1087" spans="1:21" ht="14.4" customHeight="1" x14ac:dyDescent="0.3">
      <c r="A1087" s="831">
        <v>4</v>
      </c>
      <c r="B1087" s="832" t="s">
        <v>2687</v>
      </c>
      <c r="C1087" s="832" t="s">
        <v>2694</v>
      </c>
      <c r="D1087" s="833" t="s">
        <v>5504</v>
      </c>
      <c r="E1087" s="834" t="s">
        <v>2721</v>
      </c>
      <c r="F1087" s="832" t="s">
        <v>2688</v>
      </c>
      <c r="G1087" s="832" t="s">
        <v>3016</v>
      </c>
      <c r="H1087" s="832" t="s">
        <v>581</v>
      </c>
      <c r="I1087" s="832" t="s">
        <v>3017</v>
      </c>
      <c r="J1087" s="832" t="s">
        <v>3018</v>
      </c>
      <c r="K1087" s="832" t="s">
        <v>3019</v>
      </c>
      <c r="L1087" s="835">
        <v>60.9</v>
      </c>
      <c r="M1087" s="835">
        <v>243.6</v>
      </c>
      <c r="N1087" s="832">
        <v>4</v>
      </c>
      <c r="O1087" s="836">
        <v>1</v>
      </c>
      <c r="P1087" s="835">
        <v>243.6</v>
      </c>
      <c r="Q1087" s="837">
        <v>1</v>
      </c>
      <c r="R1087" s="832">
        <v>4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4</v>
      </c>
      <c r="B1088" s="832" t="s">
        <v>2687</v>
      </c>
      <c r="C1088" s="832" t="s">
        <v>2694</v>
      </c>
      <c r="D1088" s="833" t="s">
        <v>5504</v>
      </c>
      <c r="E1088" s="834" t="s">
        <v>2721</v>
      </c>
      <c r="F1088" s="832" t="s">
        <v>2688</v>
      </c>
      <c r="G1088" s="832" t="s">
        <v>3306</v>
      </c>
      <c r="H1088" s="832" t="s">
        <v>581</v>
      </c>
      <c r="I1088" s="832" t="s">
        <v>4202</v>
      </c>
      <c r="J1088" s="832" t="s">
        <v>4203</v>
      </c>
      <c r="K1088" s="832" t="s">
        <v>4204</v>
      </c>
      <c r="L1088" s="835">
        <v>89.91</v>
      </c>
      <c r="M1088" s="835">
        <v>1888.11</v>
      </c>
      <c r="N1088" s="832">
        <v>21</v>
      </c>
      <c r="O1088" s="836">
        <v>0.5</v>
      </c>
      <c r="P1088" s="835">
        <v>1888.11</v>
      </c>
      <c r="Q1088" s="837">
        <v>1</v>
      </c>
      <c r="R1088" s="832">
        <v>21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4</v>
      </c>
      <c r="B1089" s="832" t="s">
        <v>2687</v>
      </c>
      <c r="C1089" s="832" t="s">
        <v>2694</v>
      </c>
      <c r="D1089" s="833" t="s">
        <v>5504</v>
      </c>
      <c r="E1089" s="834" t="s">
        <v>2721</v>
      </c>
      <c r="F1089" s="832" t="s">
        <v>2688</v>
      </c>
      <c r="G1089" s="832" t="s">
        <v>2787</v>
      </c>
      <c r="H1089" s="832" t="s">
        <v>581</v>
      </c>
      <c r="I1089" s="832" t="s">
        <v>2925</v>
      </c>
      <c r="J1089" s="832" t="s">
        <v>626</v>
      </c>
      <c r="K1089" s="832" t="s">
        <v>2926</v>
      </c>
      <c r="L1089" s="835">
        <v>0</v>
      </c>
      <c r="M1089" s="835">
        <v>0</v>
      </c>
      <c r="N1089" s="832">
        <v>1</v>
      </c>
      <c r="O1089" s="836">
        <v>1</v>
      </c>
      <c r="P1089" s="835">
        <v>0</v>
      </c>
      <c r="Q1089" s="837"/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4</v>
      </c>
      <c r="B1090" s="832" t="s">
        <v>2687</v>
      </c>
      <c r="C1090" s="832" t="s">
        <v>2694</v>
      </c>
      <c r="D1090" s="833" t="s">
        <v>5504</v>
      </c>
      <c r="E1090" s="834" t="s">
        <v>2721</v>
      </c>
      <c r="F1090" s="832" t="s">
        <v>2688</v>
      </c>
      <c r="G1090" s="832" t="s">
        <v>3168</v>
      </c>
      <c r="H1090" s="832" t="s">
        <v>581</v>
      </c>
      <c r="I1090" s="832" t="s">
        <v>4205</v>
      </c>
      <c r="J1090" s="832" t="s">
        <v>3170</v>
      </c>
      <c r="K1090" s="832" t="s">
        <v>4206</v>
      </c>
      <c r="L1090" s="835">
        <v>0</v>
      </c>
      <c r="M1090" s="835">
        <v>0</v>
      </c>
      <c r="N1090" s="832">
        <v>1</v>
      </c>
      <c r="O1090" s="836">
        <v>0.5</v>
      </c>
      <c r="P1090" s="835">
        <v>0</v>
      </c>
      <c r="Q1090" s="837"/>
      <c r="R1090" s="832">
        <v>1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4</v>
      </c>
      <c r="B1091" s="832" t="s">
        <v>2687</v>
      </c>
      <c r="C1091" s="832" t="s">
        <v>2694</v>
      </c>
      <c r="D1091" s="833" t="s">
        <v>5504</v>
      </c>
      <c r="E1091" s="834" t="s">
        <v>2721</v>
      </c>
      <c r="F1091" s="832" t="s">
        <v>2688</v>
      </c>
      <c r="G1091" s="832" t="s">
        <v>4207</v>
      </c>
      <c r="H1091" s="832" t="s">
        <v>581</v>
      </c>
      <c r="I1091" s="832" t="s">
        <v>4208</v>
      </c>
      <c r="J1091" s="832" t="s">
        <v>4209</v>
      </c>
      <c r="K1091" s="832" t="s">
        <v>4210</v>
      </c>
      <c r="L1091" s="835">
        <v>0</v>
      </c>
      <c r="M1091" s="835">
        <v>0</v>
      </c>
      <c r="N1091" s="832">
        <v>7</v>
      </c>
      <c r="O1091" s="836">
        <v>2.5</v>
      </c>
      <c r="P1091" s="835">
        <v>0</v>
      </c>
      <c r="Q1091" s="837"/>
      <c r="R1091" s="832">
        <v>4</v>
      </c>
      <c r="S1091" s="837">
        <v>0.5714285714285714</v>
      </c>
      <c r="T1091" s="836">
        <v>1.5</v>
      </c>
      <c r="U1091" s="838">
        <v>0.6</v>
      </c>
    </row>
    <row r="1092" spans="1:21" ht="14.4" customHeight="1" x14ac:dyDescent="0.3">
      <c r="A1092" s="831">
        <v>4</v>
      </c>
      <c r="B1092" s="832" t="s">
        <v>2687</v>
      </c>
      <c r="C1092" s="832" t="s">
        <v>2694</v>
      </c>
      <c r="D1092" s="833" t="s">
        <v>5504</v>
      </c>
      <c r="E1092" s="834" t="s">
        <v>2721</v>
      </c>
      <c r="F1092" s="832" t="s">
        <v>2688</v>
      </c>
      <c r="G1092" s="832" t="s">
        <v>3309</v>
      </c>
      <c r="H1092" s="832" t="s">
        <v>581</v>
      </c>
      <c r="I1092" s="832" t="s">
        <v>3979</v>
      </c>
      <c r="J1092" s="832" t="s">
        <v>3311</v>
      </c>
      <c r="K1092" s="832" t="s">
        <v>3980</v>
      </c>
      <c r="L1092" s="835">
        <v>132.97999999999999</v>
      </c>
      <c r="M1092" s="835">
        <v>265.95999999999998</v>
      </c>
      <c r="N1092" s="832">
        <v>2</v>
      </c>
      <c r="O1092" s="836">
        <v>1</v>
      </c>
      <c r="P1092" s="835">
        <v>265.95999999999998</v>
      </c>
      <c r="Q1092" s="837">
        <v>1</v>
      </c>
      <c r="R1092" s="832">
        <v>2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4</v>
      </c>
      <c r="B1093" s="832" t="s">
        <v>2687</v>
      </c>
      <c r="C1093" s="832" t="s">
        <v>2694</v>
      </c>
      <c r="D1093" s="833" t="s">
        <v>5504</v>
      </c>
      <c r="E1093" s="834" t="s">
        <v>2721</v>
      </c>
      <c r="F1093" s="832" t="s">
        <v>2688</v>
      </c>
      <c r="G1093" s="832" t="s">
        <v>4119</v>
      </c>
      <c r="H1093" s="832" t="s">
        <v>581</v>
      </c>
      <c r="I1093" s="832" t="s">
        <v>4211</v>
      </c>
      <c r="J1093" s="832" t="s">
        <v>1512</v>
      </c>
      <c r="K1093" s="832" t="s">
        <v>4212</v>
      </c>
      <c r="L1093" s="835">
        <v>0</v>
      </c>
      <c r="M1093" s="835">
        <v>0</v>
      </c>
      <c r="N1093" s="832">
        <v>2</v>
      </c>
      <c r="O1093" s="836">
        <v>0.5</v>
      </c>
      <c r="P1093" s="835"/>
      <c r="Q1093" s="837"/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4</v>
      </c>
      <c r="B1094" s="832" t="s">
        <v>2687</v>
      </c>
      <c r="C1094" s="832" t="s">
        <v>2694</v>
      </c>
      <c r="D1094" s="833" t="s">
        <v>5504</v>
      </c>
      <c r="E1094" s="834" t="s">
        <v>2721</v>
      </c>
      <c r="F1094" s="832" t="s">
        <v>2688</v>
      </c>
      <c r="G1094" s="832" t="s">
        <v>2830</v>
      </c>
      <c r="H1094" s="832" t="s">
        <v>581</v>
      </c>
      <c r="I1094" s="832" t="s">
        <v>3021</v>
      </c>
      <c r="J1094" s="832" t="s">
        <v>2832</v>
      </c>
      <c r="K1094" s="832" t="s">
        <v>2833</v>
      </c>
      <c r="L1094" s="835">
        <v>38.5</v>
      </c>
      <c r="M1094" s="835">
        <v>38.5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4</v>
      </c>
      <c r="B1095" s="832" t="s">
        <v>2687</v>
      </c>
      <c r="C1095" s="832" t="s">
        <v>2694</v>
      </c>
      <c r="D1095" s="833" t="s">
        <v>5504</v>
      </c>
      <c r="E1095" s="834" t="s">
        <v>2721</v>
      </c>
      <c r="F1095" s="832" t="s">
        <v>2688</v>
      </c>
      <c r="G1095" s="832" t="s">
        <v>4213</v>
      </c>
      <c r="H1095" s="832" t="s">
        <v>581</v>
      </c>
      <c r="I1095" s="832" t="s">
        <v>4214</v>
      </c>
      <c r="J1095" s="832" t="s">
        <v>1504</v>
      </c>
      <c r="K1095" s="832" t="s">
        <v>4215</v>
      </c>
      <c r="L1095" s="835">
        <v>61.97</v>
      </c>
      <c r="M1095" s="835">
        <v>123.94</v>
      </c>
      <c r="N1095" s="832">
        <v>2</v>
      </c>
      <c r="O1095" s="836">
        <v>1</v>
      </c>
      <c r="P1095" s="835">
        <v>123.94</v>
      </c>
      <c r="Q1095" s="837">
        <v>1</v>
      </c>
      <c r="R1095" s="832">
        <v>2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4</v>
      </c>
      <c r="B1096" s="832" t="s">
        <v>2687</v>
      </c>
      <c r="C1096" s="832" t="s">
        <v>2694</v>
      </c>
      <c r="D1096" s="833" t="s">
        <v>5504</v>
      </c>
      <c r="E1096" s="834" t="s">
        <v>2721</v>
      </c>
      <c r="F1096" s="832" t="s">
        <v>2688</v>
      </c>
      <c r="G1096" s="832" t="s">
        <v>4216</v>
      </c>
      <c r="H1096" s="832" t="s">
        <v>581</v>
      </c>
      <c r="I1096" s="832" t="s">
        <v>4217</v>
      </c>
      <c r="J1096" s="832" t="s">
        <v>4218</v>
      </c>
      <c r="K1096" s="832" t="s">
        <v>4219</v>
      </c>
      <c r="L1096" s="835">
        <v>57.48</v>
      </c>
      <c r="M1096" s="835">
        <v>114.96</v>
      </c>
      <c r="N1096" s="832">
        <v>2</v>
      </c>
      <c r="O1096" s="836">
        <v>0.5</v>
      </c>
      <c r="P1096" s="835">
        <v>114.96</v>
      </c>
      <c r="Q1096" s="837">
        <v>1</v>
      </c>
      <c r="R1096" s="832">
        <v>2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4</v>
      </c>
      <c r="B1097" s="832" t="s">
        <v>2687</v>
      </c>
      <c r="C1097" s="832" t="s">
        <v>2694</v>
      </c>
      <c r="D1097" s="833" t="s">
        <v>5504</v>
      </c>
      <c r="E1097" s="834" t="s">
        <v>2721</v>
      </c>
      <c r="F1097" s="832" t="s">
        <v>2688</v>
      </c>
      <c r="G1097" s="832" t="s">
        <v>2868</v>
      </c>
      <c r="H1097" s="832" t="s">
        <v>581</v>
      </c>
      <c r="I1097" s="832" t="s">
        <v>4220</v>
      </c>
      <c r="J1097" s="832" t="s">
        <v>2870</v>
      </c>
      <c r="K1097" s="832" t="s">
        <v>4221</v>
      </c>
      <c r="L1097" s="835">
        <v>0</v>
      </c>
      <c r="M1097" s="835">
        <v>0</v>
      </c>
      <c r="N1097" s="832">
        <v>1</v>
      </c>
      <c r="O1097" s="836">
        <v>0.5</v>
      </c>
      <c r="P1097" s="835"/>
      <c r="Q1097" s="837"/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4</v>
      </c>
      <c r="B1098" s="832" t="s">
        <v>2687</v>
      </c>
      <c r="C1098" s="832" t="s">
        <v>2694</v>
      </c>
      <c r="D1098" s="833" t="s">
        <v>5504</v>
      </c>
      <c r="E1098" s="834" t="s">
        <v>2721</v>
      </c>
      <c r="F1098" s="832" t="s">
        <v>2688</v>
      </c>
      <c r="G1098" s="832" t="s">
        <v>3082</v>
      </c>
      <c r="H1098" s="832" t="s">
        <v>581</v>
      </c>
      <c r="I1098" s="832" t="s">
        <v>3083</v>
      </c>
      <c r="J1098" s="832" t="s">
        <v>3084</v>
      </c>
      <c r="K1098" s="832" t="s">
        <v>3085</v>
      </c>
      <c r="L1098" s="835">
        <v>88.76</v>
      </c>
      <c r="M1098" s="835">
        <v>266.28000000000003</v>
      </c>
      <c r="N1098" s="832">
        <v>3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4</v>
      </c>
      <c r="B1099" s="832" t="s">
        <v>2687</v>
      </c>
      <c r="C1099" s="832" t="s">
        <v>2694</v>
      </c>
      <c r="D1099" s="833" t="s">
        <v>5504</v>
      </c>
      <c r="E1099" s="834" t="s">
        <v>2721</v>
      </c>
      <c r="F1099" s="832" t="s">
        <v>2688</v>
      </c>
      <c r="G1099" s="832" t="s">
        <v>2872</v>
      </c>
      <c r="H1099" s="832" t="s">
        <v>628</v>
      </c>
      <c r="I1099" s="832" t="s">
        <v>2028</v>
      </c>
      <c r="J1099" s="832" t="s">
        <v>733</v>
      </c>
      <c r="K1099" s="832" t="s">
        <v>2027</v>
      </c>
      <c r="L1099" s="835">
        <v>0</v>
      </c>
      <c r="M1099" s="835">
        <v>0</v>
      </c>
      <c r="N1099" s="832">
        <v>6</v>
      </c>
      <c r="O1099" s="836">
        <v>3</v>
      </c>
      <c r="P1099" s="835">
        <v>0</v>
      </c>
      <c r="Q1099" s="837"/>
      <c r="R1099" s="832">
        <v>4</v>
      </c>
      <c r="S1099" s="837">
        <v>0.66666666666666663</v>
      </c>
      <c r="T1099" s="836">
        <v>2</v>
      </c>
      <c r="U1099" s="838">
        <v>0.66666666666666663</v>
      </c>
    </row>
    <row r="1100" spans="1:21" ht="14.4" customHeight="1" x14ac:dyDescent="0.3">
      <c r="A1100" s="831">
        <v>4</v>
      </c>
      <c r="B1100" s="832" t="s">
        <v>2687</v>
      </c>
      <c r="C1100" s="832" t="s">
        <v>2694</v>
      </c>
      <c r="D1100" s="833" t="s">
        <v>5504</v>
      </c>
      <c r="E1100" s="834" t="s">
        <v>2721</v>
      </c>
      <c r="F1100" s="832" t="s">
        <v>2688</v>
      </c>
      <c r="G1100" s="832" t="s">
        <v>2872</v>
      </c>
      <c r="H1100" s="832" t="s">
        <v>628</v>
      </c>
      <c r="I1100" s="832" t="s">
        <v>2873</v>
      </c>
      <c r="J1100" s="832" t="s">
        <v>733</v>
      </c>
      <c r="K1100" s="832" t="s">
        <v>2321</v>
      </c>
      <c r="L1100" s="835">
        <v>0</v>
      </c>
      <c r="M1100" s="835">
        <v>0</v>
      </c>
      <c r="N1100" s="832">
        <v>1</v>
      </c>
      <c r="O1100" s="836">
        <v>1</v>
      </c>
      <c r="P1100" s="835"/>
      <c r="Q1100" s="837"/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4</v>
      </c>
      <c r="B1101" s="832" t="s">
        <v>2687</v>
      </c>
      <c r="C1101" s="832" t="s">
        <v>2694</v>
      </c>
      <c r="D1101" s="833" t="s">
        <v>5504</v>
      </c>
      <c r="E1101" s="834" t="s">
        <v>2721</v>
      </c>
      <c r="F1101" s="832" t="s">
        <v>2688</v>
      </c>
      <c r="G1101" s="832" t="s">
        <v>3148</v>
      </c>
      <c r="H1101" s="832" t="s">
        <v>628</v>
      </c>
      <c r="I1101" s="832" t="s">
        <v>3149</v>
      </c>
      <c r="J1101" s="832" t="s">
        <v>2312</v>
      </c>
      <c r="K1101" s="832" t="s">
        <v>3150</v>
      </c>
      <c r="L1101" s="835">
        <v>64.5</v>
      </c>
      <c r="M1101" s="835">
        <v>129</v>
      </c>
      <c r="N1101" s="832">
        <v>2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4</v>
      </c>
      <c r="B1102" s="832" t="s">
        <v>2687</v>
      </c>
      <c r="C1102" s="832" t="s">
        <v>2694</v>
      </c>
      <c r="D1102" s="833" t="s">
        <v>5504</v>
      </c>
      <c r="E1102" s="834" t="s">
        <v>2721</v>
      </c>
      <c r="F1102" s="832" t="s">
        <v>2688</v>
      </c>
      <c r="G1102" s="832" t="s">
        <v>2887</v>
      </c>
      <c r="H1102" s="832" t="s">
        <v>581</v>
      </c>
      <c r="I1102" s="832" t="s">
        <v>2927</v>
      </c>
      <c r="J1102" s="832" t="s">
        <v>765</v>
      </c>
      <c r="K1102" s="832" t="s">
        <v>2917</v>
      </c>
      <c r="L1102" s="835">
        <v>0</v>
      </c>
      <c r="M1102" s="835">
        <v>0</v>
      </c>
      <c r="N1102" s="832">
        <v>1</v>
      </c>
      <c r="O1102" s="836">
        <v>1</v>
      </c>
      <c r="P1102" s="835">
        <v>0</v>
      </c>
      <c r="Q1102" s="837"/>
      <c r="R1102" s="832">
        <v>1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4</v>
      </c>
      <c r="B1103" s="832" t="s">
        <v>2687</v>
      </c>
      <c r="C1103" s="832" t="s">
        <v>2694</v>
      </c>
      <c r="D1103" s="833" t="s">
        <v>5504</v>
      </c>
      <c r="E1103" s="834" t="s">
        <v>2721</v>
      </c>
      <c r="F1103" s="832" t="s">
        <v>2688</v>
      </c>
      <c r="G1103" s="832" t="s">
        <v>2887</v>
      </c>
      <c r="H1103" s="832" t="s">
        <v>581</v>
      </c>
      <c r="I1103" s="832" t="s">
        <v>2888</v>
      </c>
      <c r="J1103" s="832" t="s">
        <v>2889</v>
      </c>
      <c r="K1103" s="832" t="s">
        <v>2890</v>
      </c>
      <c r="L1103" s="835">
        <v>0</v>
      </c>
      <c r="M1103" s="835">
        <v>0</v>
      </c>
      <c r="N1103" s="832">
        <v>2</v>
      </c>
      <c r="O1103" s="836">
        <v>0.5</v>
      </c>
      <c r="P1103" s="835"/>
      <c r="Q1103" s="837"/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4</v>
      </c>
      <c r="B1104" s="832" t="s">
        <v>2687</v>
      </c>
      <c r="C1104" s="832" t="s">
        <v>2694</v>
      </c>
      <c r="D1104" s="833" t="s">
        <v>5504</v>
      </c>
      <c r="E1104" s="834" t="s">
        <v>2721</v>
      </c>
      <c r="F1104" s="832" t="s">
        <v>2688</v>
      </c>
      <c r="G1104" s="832" t="s">
        <v>2958</v>
      </c>
      <c r="H1104" s="832" t="s">
        <v>628</v>
      </c>
      <c r="I1104" s="832" t="s">
        <v>3985</v>
      </c>
      <c r="J1104" s="832" t="s">
        <v>2465</v>
      </c>
      <c r="K1104" s="832" t="s">
        <v>3986</v>
      </c>
      <c r="L1104" s="835">
        <v>207.45</v>
      </c>
      <c r="M1104" s="835">
        <v>414.9</v>
      </c>
      <c r="N1104" s="832">
        <v>2</v>
      </c>
      <c r="O1104" s="836">
        <v>1.5</v>
      </c>
      <c r="P1104" s="835">
        <v>414.9</v>
      </c>
      <c r="Q1104" s="837">
        <v>1</v>
      </c>
      <c r="R1104" s="832">
        <v>2</v>
      </c>
      <c r="S1104" s="837">
        <v>1</v>
      </c>
      <c r="T1104" s="836">
        <v>1.5</v>
      </c>
      <c r="U1104" s="838">
        <v>1</v>
      </c>
    </row>
    <row r="1105" spans="1:21" ht="14.4" customHeight="1" x14ac:dyDescent="0.3">
      <c r="A1105" s="831">
        <v>4</v>
      </c>
      <c r="B1105" s="832" t="s">
        <v>2687</v>
      </c>
      <c r="C1105" s="832" t="s">
        <v>2694</v>
      </c>
      <c r="D1105" s="833" t="s">
        <v>5504</v>
      </c>
      <c r="E1105" s="834" t="s">
        <v>2721</v>
      </c>
      <c r="F1105" s="832" t="s">
        <v>2688</v>
      </c>
      <c r="G1105" s="832" t="s">
        <v>2958</v>
      </c>
      <c r="H1105" s="832" t="s">
        <v>628</v>
      </c>
      <c r="I1105" s="832" t="s">
        <v>3985</v>
      </c>
      <c r="J1105" s="832" t="s">
        <v>2465</v>
      </c>
      <c r="K1105" s="832" t="s">
        <v>3986</v>
      </c>
      <c r="L1105" s="835">
        <v>176.32</v>
      </c>
      <c r="M1105" s="835">
        <v>352.64</v>
      </c>
      <c r="N1105" s="832">
        <v>2</v>
      </c>
      <c r="O1105" s="836">
        <v>1</v>
      </c>
      <c r="P1105" s="835">
        <v>352.64</v>
      </c>
      <c r="Q1105" s="837">
        <v>1</v>
      </c>
      <c r="R1105" s="832">
        <v>2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4</v>
      </c>
      <c r="B1106" s="832" t="s">
        <v>2687</v>
      </c>
      <c r="C1106" s="832" t="s">
        <v>2694</v>
      </c>
      <c r="D1106" s="833" t="s">
        <v>5504</v>
      </c>
      <c r="E1106" s="834" t="s">
        <v>2721</v>
      </c>
      <c r="F1106" s="832" t="s">
        <v>2688</v>
      </c>
      <c r="G1106" s="832" t="s">
        <v>3312</v>
      </c>
      <c r="H1106" s="832" t="s">
        <v>628</v>
      </c>
      <c r="I1106" s="832" t="s">
        <v>4222</v>
      </c>
      <c r="J1106" s="832" t="s">
        <v>1264</v>
      </c>
      <c r="K1106" s="832" t="s">
        <v>4223</v>
      </c>
      <c r="L1106" s="835">
        <v>207.45</v>
      </c>
      <c r="M1106" s="835">
        <v>207.45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4</v>
      </c>
      <c r="B1107" s="832" t="s">
        <v>2687</v>
      </c>
      <c r="C1107" s="832" t="s">
        <v>2694</v>
      </c>
      <c r="D1107" s="833" t="s">
        <v>5504</v>
      </c>
      <c r="E1107" s="834" t="s">
        <v>2721</v>
      </c>
      <c r="F1107" s="832" t="s">
        <v>2688</v>
      </c>
      <c r="G1107" s="832" t="s">
        <v>3312</v>
      </c>
      <c r="H1107" s="832" t="s">
        <v>581</v>
      </c>
      <c r="I1107" s="832" t="s">
        <v>4224</v>
      </c>
      <c r="J1107" s="832" t="s">
        <v>4225</v>
      </c>
      <c r="K1107" s="832" t="s">
        <v>2100</v>
      </c>
      <c r="L1107" s="835">
        <v>136.54</v>
      </c>
      <c r="M1107" s="835">
        <v>136.54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4</v>
      </c>
      <c r="B1108" s="832" t="s">
        <v>2687</v>
      </c>
      <c r="C1108" s="832" t="s">
        <v>2694</v>
      </c>
      <c r="D1108" s="833" t="s">
        <v>5504</v>
      </c>
      <c r="E1108" s="834" t="s">
        <v>2721</v>
      </c>
      <c r="F1108" s="832" t="s">
        <v>2688</v>
      </c>
      <c r="G1108" s="832" t="s">
        <v>3380</v>
      </c>
      <c r="H1108" s="832" t="s">
        <v>581</v>
      </c>
      <c r="I1108" s="832" t="s">
        <v>3381</v>
      </c>
      <c r="J1108" s="832" t="s">
        <v>781</v>
      </c>
      <c r="K1108" s="832" t="s">
        <v>3382</v>
      </c>
      <c r="L1108" s="835">
        <v>256.67</v>
      </c>
      <c r="M1108" s="835">
        <v>2566.7000000000003</v>
      </c>
      <c r="N1108" s="832">
        <v>10</v>
      </c>
      <c r="O1108" s="836">
        <v>8.5</v>
      </c>
      <c r="P1108" s="835">
        <v>1026.68</v>
      </c>
      <c r="Q1108" s="837">
        <v>0.39999999999999997</v>
      </c>
      <c r="R1108" s="832">
        <v>4</v>
      </c>
      <c r="S1108" s="837">
        <v>0.4</v>
      </c>
      <c r="T1108" s="836">
        <v>4</v>
      </c>
      <c r="U1108" s="838">
        <v>0.47058823529411764</v>
      </c>
    </row>
    <row r="1109" spans="1:21" ht="14.4" customHeight="1" x14ac:dyDescent="0.3">
      <c r="A1109" s="831">
        <v>4</v>
      </c>
      <c r="B1109" s="832" t="s">
        <v>2687</v>
      </c>
      <c r="C1109" s="832" t="s">
        <v>2694</v>
      </c>
      <c r="D1109" s="833" t="s">
        <v>5504</v>
      </c>
      <c r="E1109" s="834" t="s">
        <v>2721</v>
      </c>
      <c r="F1109" s="832" t="s">
        <v>2688</v>
      </c>
      <c r="G1109" s="832" t="s">
        <v>2929</v>
      </c>
      <c r="H1109" s="832" t="s">
        <v>581</v>
      </c>
      <c r="I1109" s="832" t="s">
        <v>4226</v>
      </c>
      <c r="J1109" s="832" t="s">
        <v>4227</v>
      </c>
      <c r="K1109" s="832" t="s">
        <v>4228</v>
      </c>
      <c r="L1109" s="835">
        <v>882.24</v>
      </c>
      <c r="M1109" s="835">
        <v>1764.48</v>
      </c>
      <c r="N1109" s="832">
        <v>2</v>
      </c>
      <c r="O1109" s="836">
        <v>1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4</v>
      </c>
      <c r="B1110" s="832" t="s">
        <v>2687</v>
      </c>
      <c r="C1110" s="832" t="s">
        <v>2694</v>
      </c>
      <c r="D1110" s="833" t="s">
        <v>5504</v>
      </c>
      <c r="E1110" s="834" t="s">
        <v>2721</v>
      </c>
      <c r="F1110" s="832" t="s">
        <v>2688</v>
      </c>
      <c r="G1110" s="832" t="s">
        <v>2929</v>
      </c>
      <c r="H1110" s="832" t="s">
        <v>581</v>
      </c>
      <c r="I1110" s="832" t="s">
        <v>4229</v>
      </c>
      <c r="J1110" s="832" t="s">
        <v>4230</v>
      </c>
      <c r="K1110" s="832" t="s">
        <v>4231</v>
      </c>
      <c r="L1110" s="835">
        <v>729.38</v>
      </c>
      <c r="M1110" s="835">
        <v>2188.14</v>
      </c>
      <c r="N1110" s="832">
        <v>3</v>
      </c>
      <c r="O1110" s="836"/>
      <c r="P1110" s="835"/>
      <c r="Q1110" s="837">
        <v>0</v>
      </c>
      <c r="R1110" s="832"/>
      <c r="S1110" s="837">
        <v>0</v>
      </c>
      <c r="T1110" s="836"/>
      <c r="U1110" s="838"/>
    </row>
    <row r="1111" spans="1:21" ht="14.4" customHeight="1" x14ac:dyDescent="0.3">
      <c r="A1111" s="831">
        <v>4</v>
      </c>
      <c r="B1111" s="832" t="s">
        <v>2687</v>
      </c>
      <c r="C1111" s="832" t="s">
        <v>2694</v>
      </c>
      <c r="D1111" s="833" t="s">
        <v>5504</v>
      </c>
      <c r="E1111" s="834" t="s">
        <v>2721</v>
      </c>
      <c r="F1111" s="832" t="s">
        <v>2688</v>
      </c>
      <c r="G1111" s="832" t="s">
        <v>2929</v>
      </c>
      <c r="H1111" s="832" t="s">
        <v>581</v>
      </c>
      <c r="I1111" s="832" t="s">
        <v>4232</v>
      </c>
      <c r="J1111" s="832" t="s">
        <v>4233</v>
      </c>
      <c r="K1111" s="832" t="s">
        <v>2919</v>
      </c>
      <c r="L1111" s="835">
        <v>729.38</v>
      </c>
      <c r="M1111" s="835">
        <v>729.38</v>
      </c>
      <c r="N1111" s="832">
        <v>1</v>
      </c>
      <c r="O1111" s="836">
        <v>1</v>
      </c>
      <c r="P1111" s="835">
        <v>729.38</v>
      </c>
      <c r="Q1111" s="837">
        <v>1</v>
      </c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4</v>
      </c>
      <c r="B1112" s="832" t="s">
        <v>2687</v>
      </c>
      <c r="C1112" s="832" t="s">
        <v>2694</v>
      </c>
      <c r="D1112" s="833" t="s">
        <v>5504</v>
      </c>
      <c r="E1112" s="834" t="s">
        <v>2721</v>
      </c>
      <c r="F1112" s="832" t="s">
        <v>2688</v>
      </c>
      <c r="G1112" s="832" t="s">
        <v>4234</v>
      </c>
      <c r="H1112" s="832" t="s">
        <v>581</v>
      </c>
      <c r="I1112" s="832" t="s">
        <v>4235</v>
      </c>
      <c r="J1112" s="832" t="s">
        <v>4236</v>
      </c>
      <c r="K1112" s="832" t="s">
        <v>4237</v>
      </c>
      <c r="L1112" s="835">
        <v>86.41</v>
      </c>
      <c r="M1112" s="835">
        <v>259.23</v>
      </c>
      <c r="N1112" s="832">
        <v>3</v>
      </c>
      <c r="O1112" s="836">
        <v>1</v>
      </c>
      <c r="P1112" s="835">
        <v>86.41</v>
      </c>
      <c r="Q1112" s="837">
        <v>0.33333333333333331</v>
      </c>
      <c r="R1112" s="832">
        <v>1</v>
      </c>
      <c r="S1112" s="837">
        <v>0.33333333333333331</v>
      </c>
      <c r="T1112" s="836">
        <v>1</v>
      </c>
      <c r="U1112" s="838">
        <v>1</v>
      </c>
    </row>
    <row r="1113" spans="1:21" ht="14.4" customHeight="1" x14ac:dyDescent="0.3">
      <c r="A1113" s="831">
        <v>4</v>
      </c>
      <c r="B1113" s="832" t="s">
        <v>2687</v>
      </c>
      <c r="C1113" s="832" t="s">
        <v>2694</v>
      </c>
      <c r="D1113" s="833" t="s">
        <v>5504</v>
      </c>
      <c r="E1113" s="834" t="s">
        <v>2721</v>
      </c>
      <c r="F1113" s="832" t="s">
        <v>2688</v>
      </c>
      <c r="G1113" s="832" t="s">
        <v>4234</v>
      </c>
      <c r="H1113" s="832" t="s">
        <v>581</v>
      </c>
      <c r="I1113" s="832" t="s">
        <v>4238</v>
      </c>
      <c r="J1113" s="832" t="s">
        <v>4236</v>
      </c>
      <c r="K1113" s="832" t="s">
        <v>4239</v>
      </c>
      <c r="L1113" s="835">
        <v>56.17</v>
      </c>
      <c r="M1113" s="835">
        <v>112.34</v>
      </c>
      <c r="N1113" s="832">
        <v>2</v>
      </c>
      <c r="O1113" s="836">
        <v>1.5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4</v>
      </c>
      <c r="B1114" s="832" t="s">
        <v>2687</v>
      </c>
      <c r="C1114" s="832" t="s">
        <v>2694</v>
      </c>
      <c r="D1114" s="833" t="s">
        <v>5504</v>
      </c>
      <c r="E1114" s="834" t="s">
        <v>2721</v>
      </c>
      <c r="F1114" s="832" t="s">
        <v>2688</v>
      </c>
      <c r="G1114" s="832" t="s">
        <v>4234</v>
      </c>
      <c r="H1114" s="832" t="s">
        <v>628</v>
      </c>
      <c r="I1114" s="832" t="s">
        <v>2485</v>
      </c>
      <c r="J1114" s="832" t="s">
        <v>1641</v>
      </c>
      <c r="K1114" s="832" t="s">
        <v>2486</v>
      </c>
      <c r="L1114" s="835">
        <v>86.41</v>
      </c>
      <c r="M1114" s="835">
        <v>172.82</v>
      </c>
      <c r="N1114" s="832">
        <v>2</v>
      </c>
      <c r="O1114" s="836">
        <v>1</v>
      </c>
      <c r="P1114" s="835">
        <v>172.82</v>
      </c>
      <c r="Q1114" s="837">
        <v>1</v>
      </c>
      <c r="R1114" s="832">
        <v>2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4</v>
      </c>
      <c r="B1115" s="832" t="s">
        <v>2687</v>
      </c>
      <c r="C1115" s="832" t="s">
        <v>2694</v>
      </c>
      <c r="D1115" s="833" t="s">
        <v>5504</v>
      </c>
      <c r="E1115" s="834" t="s">
        <v>2721</v>
      </c>
      <c r="F1115" s="832" t="s">
        <v>2688</v>
      </c>
      <c r="G1115" s="832" t="s">
        <v>2772</v>
      </c>
      <c r="H1115" s="832" t="s">
        <v>581</v>
      </c>
      <c r="I1115" s="832" t="s">
        <v>4240</v>
      </c>
      <c r="J1115" s="832" t="s">
        <v>4241</v>
      </c>
      <c r="K1115" s="832" t="s">
        <v>4242</v>
      </c>
      <c r="L1115" s="835">
        <v>0</v>
      </c>
      <c r="M1115" s="835">
        <v>0</v>
      </c>
      <c r="N1115" s="832">
        <v>3</v>
      </c>
      <c r="O1115" s="836">
        <v>1</v>
      </c>
      <c r="P1115" s="835"/>
      <c r="Q1115" s="837"/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4</v>
      </c>
      <c r="B1116" s="832" t="s">
        <v>2687</v>
      </c>
      <c r="C1116" s="832" t="s">
        <v>2694</v>
      </c>
      <c r="D1116" s="833" t="s">
        <v>5504</v>
      </c>
      <c r="E1116" s="834" t="s">
        <v>2721</v>
      </c>
      <c r="F1116" s="832" t="s">
        <v>2688</v>
      </c>
      <c r="G1116" s="832" t="s">
        <v>2772</v>
      </c>
      <c r="H1116" s="832" t="s">
        <v>581</v>
      </c>
      <c r="I1116" s="832" t="s">
        <v>2891</v>
      </c>
      <c r="J1116" s="832" t="s">
        <v>1315</v>
      </c>
      <c r="K1116" s="832" t="s">
        <v>2774</v>
      </c>
      <c r="L1116" s="835">
        <v>374.79</v>
      </c>
      <c r="M1116" s="835">
        <v>1124.3700000000001</v>
      </c>
      <c r="N1116" s="832">
        <v>3</v>
      </c>
      <c r="O1116" s="836">
        <v>0.5</v>
      </c>
      <c r="P1116" s="835">
        <v>1124.3700000000001</v>
      </c>
      <c r="Q1116" s="837">
        <v>1</v>
      </c>
      <c r="R1116" s="832">
        <v>3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4</v>
      </c>
      <c r="B1117" s="832" t="s">
        <v>2687</v>
      </c>
      <c r="C1117" s="832" t="s">
        <v>2694</v>
      </c>
      <c r="D1117" s="833" t="s">
        <v>5504</v>
      </c>
      <c r="E1117" s="834" t="s">
        <v>2721</v>
      </c>
      <c r="F1117" s="832" t="s">
        <v>2688</v>
      </c>
      <c r="G1117" s="832" t="s">
        <v>2772</v>
      </c>
      <c r="H1117" s="832" t="s">
        <v>581</v>
      </c>
      <c r="I1117" s="832" t="s">
        <v>2773</v>
      </c>
      <c r="J1117" s="832" t="s">
        <v>1315</v>
      </c>
      <c r="K1117" s="832" t="s">
        <v>2774</v>
      </c>
      <c r="L1117" s="835">
        <v>374.79</v>
      </c>
      <c r="M1117" s="835">
        <v>4497.4800000000005</v>
      </c>
      <c r="N1117" s="832">
        <v>12</v>
      </c>
      <c r="O1117" s="836">
        <v>2</v>
      </c>
      <c r="P1117" s="835">
        <v>3373.1100000000006</v>
      </c>
      <c r="Q1117" s="837">
        <v>0.75</v>
      </c>
      <c r="R1117" s="832">
        <v>9</v>
      </c>
      <c r="S1117" s="837">
        <v>0.75</v>
      </c>
      <c r="T1117" s="836">
        <v>1.5</v>
      </c>
      <c r="U1117" s="838">
        <v>0.75</v>
      </c>
    </row>
    <row r="1118" spans="1:21" ht="14.4" customHeight="1" x14ac:dyDescent="0.3">
      <c r="A1118" s="831">
        <v>4</v>
      </c>
      <c r="B1118" s="832" t="s">
        <v>2687</v>
      </c>
      <c r="C1118" s="832" t="s">
        <v>2694</v>
      </c>
      <c r="D1118" s="833" t="s">
        <v>5504</v>
      </c>
      <c r="E1118" s="834" t="s">
        <v>2721</v>
      </c>
      <c r="F1118" s="832" t="s">
        <v>2688</v>
      </c>
      <c r="G1118" s="832" t="s">
        <v>2772</v>
      </c>
      <c r="H1118" s="832" t="s">
        <v>581</v>
      </c>
      <c r="I1118" s="832" t="s">
        <v>4243</v>
      </c>
      <c r="J1118" s="832" t="s">
        <v>4241</v>
      </c>
      <c r="K1118" s="832" t="s">
        <v>4244</v>
      </c>
      <c r="L1118" s="835">
        <v>374.79</v>
      </c>
      <c r="M1118" s="835">
        <v>6746.22</v>
      </c>
      <c r="N1118" s="832">
        <v>18</v>
      </c>
      <c r="O1118" s="836">
        <v>3.5</v>
      </c>
      <c r="P1118" s="835">
        <v>1124.3700000000001</v>
      </c>
      <c r="Q1118" s="837">
        <v>0.16666666666666669</v>
      </c>
      <c r="R1118" s="832">
        <v>3</v>
      </c>
      <c r="S1118" s="837">
        <v>0.16666666666666666</v>
      </c>
      <c r="T1118" s="836"/>
      <c r="U1118" s="838">
        <v>0</v>
      </c>
    </row>
    <row r="1119" spans="1:21" ht="14.4" customHeight="1" x14ac:dyDescent="0.3">
      <c r="A1119" s="831">
        <v>4</v>
      </c>
      <c r="B1119" s="832" t="s">
        <v>2687</v>
      </c>
      <c r="C1119" s="832" t="s">
        <v>2694</v>
      </c>
      <c r="D1119" s="833" t="s">
        <v>5504</v>
      </c>
      <c r="E1119" s="834" t="s">
        <v>2721</v>
      </c>
      <c r="F1119" s="832" t="s">
        <v>2688</v>
      </c>
      <c r="G1119" s="832" t="s">
        <v>2772</v>
      </c>
      <c r="H1119" s="832" t="s">
        <v>581</v>
      </c>
      <c r="I1119" s="832" t="s">
        <v>4245</v>
      </c>
      <c r="J1119" s="832" t="s">
        <v>4241</v>
      </c>
      <c r="K1119" s="832" t="s">
        <v>4244</v>
      </c>
      <c r="L1119" s="835">
        <v>374.79</v>
      </c>
      <c r="M1119" s="835">
        <v>2248.7400000000002</v>
      </c>
      <c r="N1119" s="832">
        <v>6</v>
      </c>
      <c r="O1119" s="836">
        <v>1.5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4</v>
      </c>
      <c r="B1120" s="832" t="s">
        <v>2687</v>
      </c>
      <c r="C1120" s="832" t="s">
        <v>2694</v>
      </c>
      <c r="D1120" s="833" t="s">
        <v>5504</v>
      </c>
      <c r="E1120" s="834" t="s">
        <v>2721</v>
      </c>
      <c r="F1120" s="832" t="s">
        <v>2688</v>
      </c>
      <c r="G1120" s="832" t="s">
        <v>2874</v>
      </c>
      <c r="H1120" s="832" t="s">
        <v>628</v>
      </c>
      <c r="I1120" s="832" t="s">
        <v>2423</v>
      </c>
      <c r="J1120" s="832" t="s">
        <v>1193</v>
      </c>
      <c r="K1120" s="832" t="s">
        <v>1529</v>
      </c>
      <c r="L1120" s="835">
        <v>48.42</v>
      </c>
      <c r="M1120" s="835">
        <v>193.68</v>
      </c>
      <c r="N1120" s="832">
        <v>4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4</v>
      </c>
      <c r="B1121" s="832" t="s">
        <v>2687</v>
      </c>
      <c r="C1121" s="832" t="s">
        <v>2694</v>
      </c>
      <c r="D1121" s="833" t="s">
        <v>5504</v>
      </c>
      <c r="E1121" s="834" t="s">
        <v>2721</v>
      </c>
      <c r="F1121" s="832" t="s">
        <v>2688</v>
      </c>
      <c r="G1121" s="832" t="s">
        <v>2874</v>
      </c>
      <c r="H1121" s="832" t="s">
        <v>581</v>
      </c>
      <c r="I1121" s="832" t="s">
        <v>3198</v>
      </c>
      <c r="J1121" s="832" t="s">
        <v>1193</v>
      </c>
      <c r="K1121" s="832" t="s">
        <v>3199</v>
      </c>
      <c r="L1121" s="835">
        <v>48.42</v>
      </c>
      <c r="M1121" s="835">
        <v>338.94</v>
      </c>
      <c r="N1121" s="832">
        <v>7</v>
      </c>
      <c r="O1121" s="836">
        <v>2</v>
      </c>
      <c r="P1121" s="835">
        <v>145.26</v>
      </c>
      <c r="Q1121" s="837">
        <v>0.42857142857142855</v>
      </c>
      <c r="R1121" s="832">
        <v>3</v>
      </c>
      <c r="S1121" s="837">
        <v>0.42857142857142855</v>
      </c>
      <c r="T1121" s="836">
        <v>0.5</v>
      </c>
      <c r="U1121" s="838">
        <v>0.25</v>
      </c>
    </row>
    <row r="1122" spans="1:21" ht="14.4" customHeight="1" x14ac:dyDescent="0.3">
      <c r="A1122" s="831">
        <v>4</v>
      </c>
      <c r="B1122" s="832" t="s">
        <v>2687</v>
      </c>
      <c r="C1122" s="832" t="s">
        <v>2694</v>
      </c>
      <c r="D1122" s="833" t="s">
        <v>5504</v>
      </c>
      <c r="E1122" s="834" t="s">
        <v>2721</v>
      </c>
      <c r="F1122" s="832" t="s">
        <v>2688</v>
      </c>
      <c r="G1122" s="832" t="s">
        <v>2874</v>
      </c>
      <c r="H1122" s="832" t="s">
        <v>581</v>
      </c>
      <c r="I1122" s="832" t="s">
        <v>4246</v>
      </c>
      <c r="J1122" s="832" t="s">
        <v>4247</v>
      </c>
      <c r="K1122" s="832" t="s">
        <v>4248</v>
      </c>
      <c r="L1122" s="835">
        <v>48.42</v>
      </c>
      <c r="M1122" s="835">
        <v>290.52</v>
      </c>
      <c r="N1122" s="832">
        <v>6</v>
      </c>
      <c r="O1122" s="836">
        <v>1.5</v>
      </c>
      <c r="P1122" s="835">
        <v>96.84</v>
      </c>
      <c r="Q1122" s="837">
        <v>0.33333333333333337</v>
      </c>
      <c r="R1122" s="832">
        <v>2</v>
      </c>
      <c r="S1122" s="837">
        <v>0.33333333333333331</v>
      </c>
      <c r="T1122" s="836">
        <v>0.5</v>
      </c>
      <c r="U1122" s="838">
        <v>0.33333333333333331</v>
      </c>
    </row>
    <row r="1123" spans="1:21" ht="14.4" customHeight="1" x14ac:dyDescent="0.3">
      <c r="A1123" s="831">
        <v>4</v>
      </c>
      <c r="B1123" s="832" t="s">
        <v>2687</v>
      </c>
      <c r="C1123" s="832" t="s">
        <v>2694</v>
      </c>
      <c r="D1123" s="833" t="s">
        <v>5504</v>
      </c>
      <c r="E1123" s="834" t="s">
        <v>2721</v>
      </c>
      <c r="F1123" s="832" t="s">
        <v>2688</v>
      </c>
      <c r="G1123" s="832" t="s">
        <v>2777</v>
      </c>
      <c r="H1123" s="832" t="s">
        <v>581</v>
      </c>
      <c r="I1123" s="832" t="s">
        <v>2894</v>
      </c>
      <c r="J1123" s="832" t="s">
        <v>810</v>
      </c>
      <c r="K1123" s="832" t="s">
        <v>2848</v>
      </c>
      <c r="L1123" s="835">
        <v>301.2</v>
      </c>
      <c r="M1123" s="835">
        <v>1807.1999999999998</v>
      </c>
      <c r="N1123" s="832">
        <v>6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4</v>
      </c>
      <c r="B1124" s="832" t="s">
        <v>2687</v>
      </c>
      <c r="C1124" s="832" t="s">
        <v>2694</v>
      </c>
      <c r="D1124" s="833" t="s">
        <v>5504</v>
      </c>
      <c r="E1124" s="834" t="s">
        <v>2721</v>
      </c>
      <c r="F1124" s="832" t="s">
        <v>2688</v>
      </c>
      <c r="G1124" s="832" t="s">
        <v>2777</v>
      </c>
      <c r="H1124" s="832" t="s">
        <v>581</v>
      </c>
      <c r="I1124" s="832" t="s">
        <v>2894</v>
      </c>
      <c r="J1124" s="832" t="s">
        <v>810</v>
      </c>
      <c r="K1124" s="832" t="s">
        <v>2848</v>
      </c>
      <c r="L1124" s="835">
        <v>103.67</v>
      </c>
      <c r="M1124" s="835">
        <v>1036.7</v>
      </c>
      <c r="N1124" s="832">
        <v>10</v>
      </c>
      <c r="O1124" s="836">
        <v>2</v>
      </c>
      <c r="P1124" s="835">
        <v>103.67</v>
      </c>
      <c r="Q1124" s="837">
        <v>9.9999999999999992E-2</v>
      </c>
      <c r="R1124" s="832">
        <v>1</v>
      </c>
      <c r="S1124" s="837">
        <v>0.1</v>
      </c>
      <c r="T1124" s="836">
        <v>0.5</v>
      </c>
      <c r="U1124" s="838">
        <v>0.25</v>
      </c>
    </row>
    <row r="1125" spans="1:21" ht="14.4" customHeight="1" x14ac:dyDescent="0.3">
      <c r="A1125" s="831">
        <v>4</v>
      </c>
      <c r="B1125" s="832" t="s">
        <v>2687</v>
      </c>
      <c r="C1125" s="832" t="s">
        <v>2694</v>
      </c>
      <c r="D1125" s="833" t="s">
        <v>5504</v>
      </c>
      <c r="E1125" s="834" t="s">
        <v>2721</v>
      </c>
      <c r="F1125" s="832" t="s">
        <v>2688</v>
      </c>
      <c r="G1125" s="832" t="s">
        <v>2777</v>
      </c>
      <c r="H1125" s="832" t="s">
        <v>581</v>
      </c>
      <c r="I1125" s="832" t="s">
        <v>2847</v>
      </c>
      <c r="J1125" s="832" t="s">
        <v>810</v>
      </c>
      <c r="K1125" s="832" t="s">
        <v>2848</v>
      </c>
      <c r="L1125" s="835">
        <v>185.26</v>
      </c>
      <c r="M1125" s="835">
        <v>2408.38</v>
      </c>
      <c r="N1125" s="832">
        <v>13</v>
      </c>
      <c r="O1125" s="836">
        <v>2.5</v>
      </c>
      <c r="P1125" s="835">
        <v>741.04</v>
      </c>
      <c r="Q1125" s="837">
        <v>0.30769230769230765</v>
      </c>
      <c r="R1125" s="832">
        <v>4</v>
      </c>
      <c r="S1125" s="837">
        <v>0.30769230769230771</v>
      </c>
      <c r="T1125" s="836">
        <v>0.5</v>
      </c>
      <c r="U1125" s="838">
        <v>0.2</v>
      </c>
    </row>
    <row r="1126" spans="1:21" ht="14.4" customHeight="1" x14ac:dyDescent="0.3">
      <c r="A1126" s="831">
        <v>4</v>
      </c>
      <c r="B1126" s="832" t="s">
        <v>2687</v>
      </c>
      <c r="C1126" s="832" t="s">
        <v>2694</v>
      </c>
      <c r="D1126" s="833" t="s">
        <v>5504</v>
      </c>
      <c r="E1126" s="834" t="s">
        <v>2721</v>
      </c>
      <c r="F1126" s="832" t="s">
        <v>2688</v>
      </c>
      <c r="G1126" s="832" t="s">
        <v>2777</v>
      </c>
      <c r="H1126" s="832" t="s">
        <v>581</v>
      </c>
      <c r="I1126" s="832" t="s">
        <v>2847</v>
      </c>
      <c r="J1126" s="832" t="s">
        <v>810</v>
      </c>
      <c r="K1126" s="832" t="s">
        <v>2848</v>
      </c>
      <c r="L1126" s="835">
        <v>103.67</v>
      </c>
      <c r="M1126" s="835">
        <v>1555.0500000000002</v>
      </c>
      <c r="N1126" s="832">
        <v>15</v>
      </c>
      <c r="O1126" s="836">
        <v>4</v>
      </c>
      <c r="P1126" s="835">
        <v>103.67</v>
      </c>
      <c r="Q1126" s="837">
        <v>6.6666666666666666E-2</v>
      </c>
      <c r="R1126" s="832">
        <v>1</v>
      </c>
      <c r="S1126" s="837">
        <v>6.6666666666666666E-2</v>
      </c>
      <c r="T1126" s="836">
        <v>0.5</v>
      </c>
      <c r="U1126" s="838">
        <v>0.125</v>
      </c>
    </row>
    <row r="1127" spans="1:21" ht="14.4" customHeight="1" x14ac:dyDescent="0.3">
      <c r="A1127" s="831">
        <v>4</v>
      </c>
      <c r="B1127" s="832" t="s">
        <v>2687</v>
      </c>
      <c r="C1127" s="832" t="s">
        <v>2694</v>
      </c>
      <c r="D1127" s="833" t="s">
        <v>5504</v>
      </c>
      <c r="E1127" s="834" t="s">
        <v>2721</v>
      </c>
      <c r="F1127" s="832" t="s">
        <v>2688</v>
      </c>
      <c r="G1127" s="832" t="s">
        <v>2777</v>
      </c>
      <c r="H1127" s="832" t="s">
        <v>581</v>
      </c>
      <c r="I1127" s="832" t="s">
        <v>2895</v>
      </c>
      <c r="J1127" s="832" t="s">
        <v>810</v>
      </c>
      <c r="K1127" s="832" t="s">
        <v>2848</v>
      </c>
      <c r="L1127" s="835">
        <v>301.2</v>
      </c>
      <c r="M1127" s="835">
        <v>2710.7999999999997</v>
      </c>
      <c r="N1127" s="832">
        <v>9</v>
      </c>
      <c r="O1127" s="836">
        <v>1.5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4</v>
      </c>
      <c r="B1128" s="832" t="s">
        <v>2687</v>
      </c>
      <c r="C1128" s="832" t="s">
        <v>2694</v>
      </c>
      <c r="D1128" s="833" t="s">
        <v>5504</v>
      </c>
      <c r="E1128" s="834" t="s">
        <v>2721</v>
      </c>
      <c r="F1128" s="832" t="s">
        <v>2688</v>
      </c>
      <c r="G1128" s="832" t="s">
        <v>2794</v>
      </c>
      <c r="H1128" s="832" t="s">
        <v>628</v>
      </c>
      <c r="I1128" s="832" t="s">
        <v>4249</v>
      </c>
      <c r="J1128" s="832" t="s">
        <v>2019</v>
      </c>
      <c r="K1128" s="832" t="s">
        <v>3039</v>
      </c>
      <c r="L1128" s="835">
        <v>115.18</v>
      </c>
      <c r="M1128" s="835">
        <v>345.54</v>
      </c>
      <c r="N1128" s="832">
        <v>3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4</v>
      </c>
      <c r="B1129" s="832" t="s">
        <v>2687</v>
      </c>
      <c r="C1129" s="832" t="s">
        <v>2694</v>
      </c>
      <c r="D1129" s="833" t="s">
        <v>5504</v>
      </c>
      <c r="E1129" s="834" t="s">
        <v>2721</v>
      </c>
      <c r="F1129" s="832" t="s">
        <v>2688</v>
      </c>
      <c r="G1129" s="832" t="s">
        <v>2794</v>
      </c>
      <c r="H1129" s="832" t="s">
        <v>628</v>
      </c>
      <c r="I1129" s="832" t="s">
        <v>2839</v>
      </c>
      <c r="J1129" s="832" t="s">
        <v>2019</v>
      </c>
      <c r="K1129" s="832" t="s">
        <v>2020</v>
      </c>
      <c r="L1129" s="835">
        <v>57.6</v>
      </c>
      <c r="M1129" s="835">
        <v>230.4</v>
      </c>
      <c r="N1129" s="832">
        <v>4</v>
      </c>
      <c r="O1129" s="836">
        <v>2</v>
      </c>
      <c r="P1129" s="835">
        <v>230.4</v>
      </c>
      <c r="Q1129" s="837">
        <v>1</v>
      </c>
      <c r="R1129" s="832">
        <v>4</v>
      </c>
      <c r="S1129" s="837">
        <v>1</v>
      </c>
      <c r="T1129" s="836">
        <v>2</v>
      </c>
      <c r="U1129" s="838">
        <v>1</v>
      </c>
    </row>
    <row r="1130" spans="1:21" ht="14.4" customHeight="1" x14ac:dyDescent="0.3">
      <c r="A1130" s="831">
        <v>4</v>
      </c>
      <c r="B1130" s="832" t="s">
        <v>2687</v>
      </c>
      <c r="C1130" s="832" t="s">
        <v>2694</v>
      </c>
      <c r="D1130" s="833" t="s">
        <v>5504</v>
      </c>
      <c r="E1130" s="834" t="s">
        <v>2721</v>
      </c>
      <c r="F1130" s="832" t="s">
        <v>2688</v>
      </c>
      <c r="G1130" s="832" t="s">
        <v>2896</v>
      </c>
      <c r="H1130" s="832" t="s">
        <v>581</v>
      </c>
      <c r="I1130" s="832" t="s">
        <v>2897</v>
      </c>
      <c r="J1130" s="832" t="s">
        <v>2898</v>
      </c>
      <c r="K1130" s="832" t="s">
        <v>2899</v>
      </c>
      <c r="L1130" s="835">
        <v>78.33</v>
      </c>
      <c r="M1130" s="835">
        <v>469.98</v>
      </c>
      <c r="N1130" s="832">
        <v>6</v>
      </c>
      <c r="O1130" s="836">
        <v>2</v>
      </c>
      <c r="P1130" s="835">
        <v>313.32</v>
      </c>
      <c r="Q1130" s="837">
        <v>0.66666666666666663</v>
      </c>
      <c r="R1130" s="832">
        <v>4</v>
      </c>
      <c r="S1130" s="837">
        <v>0.66666666666666663</v>
      </c>
      <c r="T1130" s="836">
        <v>1.5</v>
      </c>
      <c r="U1130" s="838">
        <v>0.75</v>
      </c>
    </row>
    <row r="1131" spans="1:21" ht="14.4" customHeight="1" x14ac:dyDescent="0.3">
      <c r="A1131" s="831">
        <v>4</v>
      </c>
      <c r="B1131" s="832" t="s">
        <v>2687</v>
      </c>
      <c r="C1131" s="832" t="s">
        <v>2694</v>
      </c>
      <c r="D1131" s="833" t="s">
        <v>5504</v>
      </c>
      <c r="E1131" s="834" t="s">
        <v>2721</v>
      </c>
      <c r="F1131" s="832" t="s">
        <v>2688</v>
      </c>
      <c r="G1131" s="832" t="s">
        <v>4141</v>
      </c>
      <c r="H1131" s="832" t="s">
        <v>628</v>
      </c>
      <c r="I1131" s="832" t="s">
        <v>4250</v>
      </c>
      <c r="J1131" s="832" t="s">
        <v>2117</v>
      </c>
      <c r="K1131" s="832" t="s">
        <v>4251</v>
      </c>
      <c r="L1131" s="835">
        <v>262.23</v>
      </c>
      <c r="M1131" s="835">
        <v>262.23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4</v>
      </c>
      <c r="B1132" s="832" t="s">
        <v>2687</v>
      </c>
      <c r="C1132" s="832" t="s">
        <v>2694</v>
      </c>
      <c r="D1132" s="833" t="s">
        <v>5504</v>
      </c>
      <c r="E1132" s="834" t="s">
        <v>2721</v>
      </c>
      <c r="F1132" s="832" t="s">
        <v>2688</v>
      </c>
      <c r="G1132" s="832" t="s">
        <v>3263</v>
      </c>
      <c r="H1132" s="832" t="s">
        <v>581</v>
      </c>
      <c r="I1132" s="832" t="s">
        <v>3392</v>
      </c>
      <c r="J1132" s="832" t="s">
        <v>1775</v>
      </c>
      <c r="K1132" s="832" t="s">
        <v>3266</v>
      </c>
      <c r="L1132" s="835">
        <v>256.67</v>
      </c>
      <c r="M1132" s="835">
        <v>2053.36</v>
      </c>
      <c r="N1132" s="832">
        <v>8</v>
      </c>
      <c r="O1132" s="836">
        <v>7</v>
      </c>
      <c r="P1132" s="835">
        <v>1540.0200000000002</v>
      </c>
      <c r="Q1132" s="837">
        <v>0.75</v>
      </c>
      <c r="R1132" s="832">
        <v>6</v>
      </c>
      <c r="S1132" s="837">
        <v>0.75</v>
      </c>
      <c r="T1132" s="836">
        <v>5</v>
      </c>
      <c r="U1132" s="838">
        <v>0.7142857142857143</v>
      </c>
    </row>
    <row r="1133" spans="1:21" ht="14.4" customHeight="1" x14ac:dyDescent="0.3">
      <c r="A1133" s="831">
        <v>4</v>
      </c>
      <c r="B1133" s="832" t="s">
        <v>2687</v>
      </c>
      <c r="C1133" s="832" t="s">
        <v>2694</v>
      </c>
      <c r="D1133" s="833" t="s">
        <v>5504</v>
      </c>
      <c r="E1133" s="834" t="s">
        <v>2721</v>
      </c>
      <c r="F1133" s="832" t="s">
        <v>2688</v>
      </c>
      <c r="G1133" s="832" t="s">
        <v>3263</v>
      </c>
      <c r="H1133" s="832" t="s">
        <v>581</v>
      </c>
      <c r="I1133" s="832" t="s">
        <v>4252</v>
      </c>
      <c r="J1133" s="832" t="s">
        <v>1775</v>
      </c>
      <c r="K1133" s="832" t="s">
        <v>3266</v>
      </c>
      <c r="L1133" s="835">
        <v>0</v>
      </c>
      <c r="M1133" s="835">
        <v>0</v>
      </c>
      <c r="N1133" s="832">
        <v>2</v>
      </c>
      <c r="O1133" s="836">
        <v>1.5</v>
      </c>
      <c r="P1133" s="835">
        <v>0</v>
      </c>
      <c r="Q1133" s="837"/>
      <c r="R1133" s="832">
        <v>2</v>
      </c>
      <c r="S1133" s="837">
        <v>1</v>
      </c>
      <c r="T1133" s="836">
        <v>1.5</v>
      </c>
      <c r="U1133" s="838">
        <v>1</v>
      </c>
    </row>
    <row r="1134" spans="1:21" ht="14.4" customHeight="1" x14ac:dyDescent="0.3">
      <c r="A1134" s="831">
        <v>4</v>
      </c>
      <c r="B1134" s="832" t="s">
        <v>2687</v>
      </c>
      <c r="C1134" s="832" t="s">
        <v>2694</v>
      </c>
      <c r="D1134" s="833" t="s">
        <v>5504</v>
      </c>
      <c r="E1134" s="834" t="s">
        <v>2721</v>
      </c>
      <c r="F1134" s="832" t="s">
        <v>2688</v>
      </c>
      <c r="G1134" s="832" t="s">
        <v>3263</v>
      </c>
      <c r="H1134" s="832" t="s">
        <v>581</v>
      </c>
      <c r="I1134" s="832" t="s">
        <v>3264</v>
      </c>
      <c r="J1134" s="832" t="s">
        <v>3265</v>
      </c>
      <c r="K1134" s="832" t="s">
        <v>3266</v>
      </c>
      <c r="L1134" s="835">
        <v>256.67</v>
      </c>
      <c r="M1134" s="835">
        <v>12063.490000000002</v>
      </c>
      <c r="N1134" s="832">
        <v>47</v>
      </c>
      <c r="O1134" s="836">
        <v>39.5</v>
      </c>
      <c r="P1134" s="835">
        <v>7186.7600000000011</v>
      </c>
      <c r="Q1134" s="837">
        <v>0.5957446808510638</v>
      </c>
      <c r="R1134" s="832">
        <v>28</v>
      </c>
      <c r="S1134" s="837">
        <v>0.5957446808510638</v>
      </c>
      <c r="T1134" s="836">
        <v>23</v>
      </c>
      <c r="U1134" s="838">
        <v>0.58227848101265822</v>
      </c>
    </row>
    <row r="1135" spans="1:21" ht="14.4" customHeight="1" x14ac:dyDescent="0.3">
      <c r="A1135" s="831">
        <v>4</v>
      </c>
      <c r="B1135" s="832" t="s">
        <v>2687</v>
      </c>
      <c r="C1135" s="832" t="s">
        <v>2694</v>
      </c>
      <c r="D1135" s="833" t="s">
        <v>5504</v>
      </c>
      <c r="E1135" s="834" t="s">
        <v>2721</v>
      </c>
      <c r="F1135" s="832" t="s">
        <v>2688</v>
      </c>
      <c r="G1135" s="832" t="s">
        <v>4253</v>
      </c>
      <c r="H1135" s="832" t="s">
        <v>581</v>
      </c>
      <c r="I1135" s="832" t="s">
        <v>4254</v>
      </c>
      <c r="J1135" s="832" t="s">
        <v>4255</v>
      </c>
      <c r="K1135" s="832" t="s">
        <v>4256</v>
      </c>
      <c r="L1135" s="835">
        <v>0</v>
      </c>
      <c r="M1135" s="835">
        <v>0</v>
      </c>
      <c r="N1135" s="832">
        <v>1</v>
      </c>
      <c r="O1135" s="836">
        <v>0.5</v>
      </c>
      <c r="P1135" s="835"/>
      <c r="Q1135" s="837"/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4</v>
      </c>
      <c r="B1136" s="832" t="s">
        <v>2687</v>
      </c>
      <c r="C1136" s="832" t="s">
        <v>2694</v>
      </c>
      <c r="D1136" s="833" t="s">
        <v>5504</v>
      </c>
      <c r="E1136" s="834" t="s">
        <v>2721</v>
      </c>
      <c r="F1136" s="832" t="s">
        <v>2688</v>
      </c>
      <c r="G1136" s="832" t="s">
        <v>2780</v>
      </c>
      <c r="H1136" s="832" t="s">
        <v>581</v>
      </c>
      <c r="I1136" s="832" t="s">
        <v>2797</v>
      </c>
      <c r="J1136" s="832" t="s">
        <v>634</v>
      </c>
      <c r="K1136" s="832" t="s">
        <v>2798</v>
      </c>
      <c r="L1136" s="835">
        <v>108.44</v>
      </c>
      <c r="M1136" s="835">
        <v>759.07999999999993</v>
      </c>
      <c r="N1136" s="832">
        <v>7</v>
      </c>
      <c r="O1136" s="836">
        <v>2.5</v>
      </c>
      <c r="P1136" s="835">
        <v>650.64</v>
      </c>
      <c r="Q1136" s="837">
        <v>0.85714285714285721</v>
      </c>
      <c r="R1136" s="832">
        <v>6</v>
      </c>
      <c r="S1136" s="837">
        <v>0.8571428571428571</v>
      </c>
      <c r="T1136" s="836">
        <v>2</v>
      </c>
      <c r="U1136" s="838">
        <v>0.8</v>
      </c>
    </row>
    <row r="1137" spans="1:21" ht="14.4" customHeight="1" x14ac:dyDescent="0.3">
      <c r="A1137" s="831">
        <v>4</v>
      </c>
      <c r="B1137" s="832" t="s">
        <v>2687</v>
      </c>
      <c r="C1137" s="832" t="s">
        <v>2694</v>
      </c>
      <c r="D1137" s="833" t="s">
        <v>5504</v>
      </c>
      <c r="E1137" s="834" t="s">
        <v>2721</v>
      </c>
      <c r="F1137" s="832" t="s">
        <v>2688</v>
      </c>
      <c r="G1137" s="832" t="s">
        <v>2780</v>
      </c>
      <c r="H1137" s="832" t="s">
        <v>581</v>
      </c>
      <c r="I1137" s="832" t="s">
        <v>2963</v>
      </c>
      <c r="J1137" s="832" t="s">
        <v>634</v>
      </c>
      <c r="K1137" s="832" t="s">
        <v>2798</v>
      </c>
      <c r="L1137" s="835">
        <v>52.61</v>
      </c>
      <c r="M1137" s="835">
        <v>420.88</v>
      </c>
      <c r="N1137" s="832">
        <v>8</v>
      </c>
      <c r="O1137" s="836">
        <v>4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4</v>
      </c>
      <c r="B1138" s="832" t="s">
        <v>2687</v>
      </c>
      <c r="C1138" s="832" t="s">
        <v>2694</v>
      </c>
      <c r="D1138" s="833" t="s">
        <v>5504</v>
      </c>
      <c r="E1138" s="834" t="s">
        <v>2721</v>
      </c>
      <c r="F1138" s="832" t="s">
        <v>2688</v>
      </c>
      <c r="G1138" s="832" t="s">
        <v>3396</v>
      </c>
      <c r="H1138" s="832" t="s">
        <v>581</v>
      </c>
      <c r="I1138" s="832" t="s">
        <v>4257</v>
      </c>
      <c r="J1138" s="832" t="s">
        <v>3398</v>
      </c>
      <c r="K1138" s="832" t="s">
        <v>4258</v>
      </c>
      <c r="L1138" s="835">
        <v>899.18</v>
      </c>
      <c r="M1138" s="835">
        <v>899.18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4</v>
      </c>
      <c r="B1139" s="832" t="s">
        <v>2687</v>
      </c>
      <c r="C1139" s="832" t="s">
        <v>2694</v>
      </c>
      <c r="D1139" s="833" t="s">
        <v>5504</v>
      </c>
      <c r="E1139" s="834" t="s">
        <v>2721</v>
      </c>
      <c r="F1139" s="832" t="s">
        <v>2688</v>
      </c>
      <c r="G1139" s="832" t="s">
        <v>4259</v>
      </c>
      <c r="H1139" s="832" t="s">
        <v>581</v>
      </c>
      <c r="I1139" s="832" t="s">
        <v>4260</v>
      </c>
      <c r="J1139" s="832" t="s">
        <v>4261</v>
      </c>
      <c r="K1139" s="832" t="s">
        <v>4262</v>
      </c>
      <c r="L1139" s="835">
        <v>0</v>
      </c>
      <c r="M1139" s="835">
        <v>0</v>
      </c>
      <c r="N1139" s="832">
        <v>2</v>
      </c>
      <c r="O1139" s="836">
        <v>0.5</v>
      </c>
      <c r="P1139" s="835">
        <v>0</v>
      </c>
      <c r="Q1139" s="837"/>
      <c r="R1139" s="832">
        <v>2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4</v>
      </c>
      <c r="B1140" s="832" t="s">
        <v>2687</v>
      </c>
      <c r="C1140" s="832" t="s">
        <v>2694</v>
      </c>
      <c r="D1140" s="833" t="s">
        <v>5504</v>
      </c>
      <c r="E1140" s="834" t="s">
        <v>2721</v>
      </c>
      <c r="F1140" s="832" t="s">
        <v>2688</v>
      </c>
      <c r="G1140" s="832" t="s">
        <v>4263</v>
      </c>
      <c r="H1140" s="832" t="s">
        <v>581</v>
      </c>
      <c r="I1140" s="832" t="s">
        <v>4264</v>
      </c>
      <c r="J1140" s="832" t="s">
        <v>4265</v>
      </c>
      <c r="K1140" s="832" t="s">
        <v>4266</v>
      </c>
      <c r="L1140" s="835">
        <v>441.42</v>
      </c>
      <c r="M1140" s="835">
        <v>441.42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4</v>
      </c>
      <c r="B1141" s="832" t="s">
        <v>2687</v>
      </c>
      <c r="C1141" s="832" t="s">
        <v>2694</v>
      </c>
      <c r="D1141" s="833" t="s">
        <v>5504</v>
      </c>
      <c r="E1141" s="834" t="s">
        <v>2721</v>
      </c>
      <c r="F1141" s="832" t="s">
        <v>2688</v>
      </c>
      <c r="G1141" s="832" t="s">
        <v>3178</v>
      </c>
      <c r="H1141" s="832" t="s">
        <v>581</v>
      </c>
      <c r="I1141" s="832" t="s">
        <v>3179</v>
      </c>
      <c r="J1141" s="832" t="s">
        <v>1502</v>
      </c>
      <c r="K1141" s="832" t="s">
        <v>3180</v>
      </c>
      <c r="L1141" s="835">
        <v>453.8</v>
      </c>
      <c r="M1141" s="835">
        <v>2722.8</v>
      </c>
      <c r="N1141" s="832">
        <v>6</v>
      </c>
      <c r="O1141" s="836">
        <v>2</v>
      </c>
      <c r="P1141" s="835">
        <v>1815.2</v>
      </c>
      <c r="Q1141" s="837">
        <v>0.66666666666666663</v>
      </c>
      <c r="R1141" s="832">
        <v>4</v>
      </c>
      <c r="S1141" s="837">
        <v>0.66666666666666663</v>
      </c>
      <c r="T1141" s="836">
        <v>1.5</v>
      </c>
      <c r="U1141" s="838">
        <v>0.75</v>
      </c>
    </row>
    <row r="1142" spans="1:21" ht="14.4" customHeight="1" x14ac:dyDescent="0.3">
      <c r="A1142" s="831">
        <v>4</v>
      </c>
      <c r="B1142" s="832" t="s">
        <v>2687</v>
      </c>
      <c r="C1142" s="832" t="s">
        <v>2694</v>
      </c>
      <c r="D1142" s="833" t="s">
        <v>5504</v>
      </c>
      <c r="E1142" s="834" t="s">
        <v>2721</v>
      </c>
      <c r="F1142" s="832" t="s">
        <v>2688</v>
      </c>
      <c r="G1142" s="832" t="s">
        <v>3178</v>
      </c>
      <c r="H1142" s="832" t="s">
        <v>581</v>
      </c>
      <c r="I1142" s="832" t="s">
        <v>3179</v>
      </c>
      <c r="J1142" s="832" t="s">
        <v>1502</v>
      </c>
      <c r="K1142" s="832" t="s">
        <v>3180</v>
      </c>
      <c r="L1142" s="835">
        <v>453.79</v>
      </c>
      <c r="M1142" s="835">
        <v>1361.3700000000001</v>
      </c>
      <c r="N1142" s="832">
        <v>3</v>
      </c>
      <c r="O1142" s="836">
        <v>1.5</v>
      </c>
      <c r="P1142" s="835">
        <v>1361.3700000000001</v>
      </c>
      <c r="Q1142" s="837">
        <v>1</v>
      </c>
      <c r="R1142" s="832">
        <v>3</v>
      </c>
      <c r="S1142" s="837">
        <v>1</v>
      </c>
      <c r="T1142" s="836">
        <v>1.5</v>
      </c>
      <c r="U1142" s="838">
        <v>1</v>
      </c>
    </row>
    <row r="1143" spans="1:21" ht="14.4" customHeight="1" x14ac:dyDescent="0.3">
      <c r="A1143" s="831">
        <v>4</v>
      </c>
      <c r="B1143" s="832" t="s">
        <v>2687</v>
      </c>
      <c r="C1143" s="832" t="s">
        <v>2694</v>
      </c>
      <c r="D1143" s="833" t="s">
        <v>5504</v>
      </c>
      <c r="E1143" s="834" t="s">
        <v>2721</v>
      </c>
      <c r="F1143" s="832" t="s">
        <v>2688</v>
      </c>
      <c r="G1143" s="832" t="s">
        <v>4267</v>
      </c>
      <c r="H1143" s="832" t="s">
        <v>581</v>
      </c>
      <c r="I1143" s="832" t="s">
        <v>4268</v>
      </c>
      <c r="J1143" s="832" t="s">
        <v>970</v>
      </c>
      <c r="K1143" s="832" t="s">
        <v>4269</v>
      </c>
      <c r="L1143" s="835">
        <v>316.36</v>
      </c>
      <c r="M1143" s="835">
        <v>632.72</v>
      </c>
      <c r="N1143" s="832">
        <v>2</v>
      </c>
      <c r="O1143" s="836">
        <v>1.5</v>
      </c>
      <c r="P1143" s="835">
        <v>632.72</v>
      </c>
      <c r="Q1143" s="837">
        <v>1</v>
      </c>
      <c r="R1143" s="832">
        <v>2</v>
      </c>
      <c r="S1143" s="837">
        <v>1</v>
      </c>
      <c r="T1143" s="836">
        <v>1.5</v>
      </c>
      <c r="U1143" s="838">
        <v>1</v>
      </c>
    </row>
    <row r="1144" spans="1:21" ht="14.4" customHeight="1" x14ac:dyDescent="0.3">
      <c r="A1144" s="831">
        <v>4</v>
      </c>
      <c r="B1144" s="832" t="s">
        <v>2687</v>
      </c>
      <c r="C1144" s="832" t="s">
        <v>2694</v>
      </c>
      <c r="D1144" s="833" t="s">
        <v>5504</v>
      </c>
      <c r="E1144" s="834" t="s">
        <v>2721</v>
      </c>
      <c r="F1144" s="832" t="s">
        <v>2688</v>
      </c>
      <c r="G1144" s="832" t="s">
        <v>2761</v>
      </c>
      <c r="H1144" s="832" t="s">
        <v>581</v>
      </c>
      <c r="I1144" s="832" t="s">
        <v>2762</v>
      </c>
      <c r="J1144" s="832" t="s">
        <v>1213</v>
      </c>
      <c r="K1144" s="832" t="s">
        <v>2763</v>
      </c>
      <c r="L1144" s="835">
        <v>0</v>
      </c>
      <c r="M1144" s="835">
        <v>0</v>
      </c>
      <c r="N1144" s="832">
        <v>9</v>
      </c>
      <c r="O1144" s="836">
        <v>2.5</v>
      </c>
      <c r="P1144" s="835">
        <v>0</v>
      </c>
      <c r="Q1144" s="837"/>
      <c r="R1144" s="832">
        <v>9</v>
      </c>
      <c r="S1144" s="837">
        <v>1</v>
      </c>
      <c r="T1144" s="836">
        <v>2.5</v>
      </c>
      <c r="U1144" s="838">
        <v>1</v>
      </c>
    </row>
    <row r="1145" spans="1:21" ht="14.4" customHeight="1" x14ac:dyDescent="0.3">
      <c r="A1145" s="831">
        <v>4</v>
      </c>
      <c r="B1145" s="832" t="s">
        <v>2687</v>
      </c>
      <c r="C1145" s="832" t="s">
        <v>2694</v>
      </c>
      <c r="D1145" s="833" t="s">
        <v>5504</v>
      </c>
      <c r="E1145" s="834" t="s">
        <v>2721</v>
      </c>
      <c r="F1145" s="832" t="s">
        <v>2688</v>
      </c>
      <c r="G1145" s="832" t="s">
        <v>2761</v>
      </c>
      <c r="H1145" s="832" t="s">
        <v>581</v>
      </c>
      <c r="I1145" s="832" t="s">
        <v>2875</v>
      </c>
      <c r="J1145" s="832" t="s">
        <v>1213</v>
      </c>
      <c r="K1145" s="832" t="s">
        <v>2763</v>
      </c>
      <c r="L1145" s="835">
        <v>0</v>
      </c>
      <c r="M1145" s="835">
        <v>0</v>
      </c>
      <c r="N1145" s="832">
        <v>10</v>
      </c>
      <c r="O1145" s="836">
        <v>2</v>
      </c>
      <c r="P1145" s="835">
        <v>0</v>
      </c>
      <c r="Q1145" s="837"/>
      <c r="R1145" s="832">
        <v>10</v>
      </c>
      <c r="S1145" s="837">
        <v>1</v>
      </c>
      <c r="T1145" s="836">
        <v>2</v>
      </c>
      <c r="U1145" s="838">
        <v>1</v>
      </c>
    </row>
    <row r="1146" spans="1:21" ht="14.4" customHeight="1" x14ac:dyDescent="0.3">
      <c r="A1146" s="831">
        <v>4</v>
      </c>
      <c r="B1146" s="832" t="s">
        <v>2687</v>
      </c>
      <c r="C1146" s="832" t="s">
        <v>2694</v>
      </c>
      <c r="D1146" s="833" t="s">
        <v>5504</v>
      </c>
      <c r="E1146" s="834" t="s">
        <v>2721</v>
      </c>
      <c r="F1146" s="832" t="s">
        <v>2688</v>
      </c>
      <c r="G1146" s="832" t="s">
        <v>2799</v>
      </c>
      <c r="H1146" s="832" t="s">
        <v>581</v>
      </c>
      <c r="I1146" s="832" t="s">
        <v>4270</v>
      </c>
      <c r="J1146" s="832" t="s">
        <v>2801</v>
      </c>
      <c r="K1146" s="832" t="s">
        <v>4271</v>
      </c>
      <c r="L1146" s="835">
        <v>181.04</v>
      </c>
      <c r="M1146" s="835">
        <v>181.04</v>
      </c>
      <c r="N1146" s="832">
        <v>1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4</v>
      </c>
      <c r="B1147" s="832" t="s">
        <v>2687</v>
      </c>
      <c r="C1147" s="832" t="s">
        <v>2694</v>
      </c>
      <c r="D1147" s="833" t="s">
        <v>5504</v>
      </c>
      <c r="E1147" s="834" t="s">
        <v>2721</v>
      </c>
      <c r="F1147" s="832" t="s">
        <v>2688</v>
      </c>
      <c r="G1147" s="832" t="s">
        <v>3045</v>
      </c>
      <c r="H1147" s="832" t="s">
        <v>581</v>
      </c>
      <c r="I1147" s="832" t="s">
        <v>3046</v>
      </c>
      <c r="J1147" s="832" t="s">
        <v>754</v>
      </c>
      <c r="K1147" s="832" t="s">
        <v>3047</v>
      </c>
      <c r="L1147" s="835">
        <v>0</v>
      </c>
      <c r="M1147" s="835">
        <v>0</v>
      </c>
      <c r="N1147" s="832">
        <v>2</v>
      </c>
      <c r="O1147" s="836">
        <v>0.5</v>
      </c>
      <c r="P1147" s="835">
        <v>0</v>
      </c>
      <c r="Q1147" s="837"/>
      <c r="R1147" s="832">
        <v>2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4</v>
      </c>
      <c r="B1148" s="832" t="s">
        <v>2687</v>
      </c>
      <c r="C1148" s="832" t="s">
        <v>2694</v>
      </c>
      <c r="D1148" s="833" t="s">
        <v>5504</v>
      </c>
      <c r="E1148" s="834" t="s">
        <v>2721</v>
      </c>
      <c r="F1148" s="832" t="s">
        <v>2688</v>
      </c>
      <c r="G1148" s="832" t="s">
        <v>3045</v>
      </c>
      <c r="H1148" s="832" t="s">
        <v>581</v>
      </c>
      <c r="I1148" s="832" t="s">
        <v>4272</v>
      </c>
      <c r="J1148" s="832" t="s">
        <v>754</v>
      </c>
      <c r="K1148" s="832" t="s">
        <v>3208</v>
      </c>
      <c r="L1148" s="835">
        <v>0</v>
      </c>
      <c r="M1148" s="835">
        <v>0</v>
      </c>
      <c r="N1148" s="832">
        <v>2</v>
      </c>
      <c r="O1148" s="836">
        <v>1</v>
      </c>
      <c r="P1148" s="835">
        <v>0</v>
      </c>
      <c r="Q1148" s="837"/>
      <c r="R1148" s="832">
        <v>1</v>
      </c>
      <c r="S1148" s="837">
        <v>0.5</v>
      </c>
      <c r="T1148" s="836">
        <v>0.5</v>
      </c>
      <c r="U1148" s="838">
        <v>0.5</v>
      </c>
    </row>
    <row r="1149" spans="1:21" ht="14.4" customHeight="1" x14ac:dyDescent="0.3">
      <c r="A1149" s="831">
        <v>4</v>
      </c>
      <c r="B1149" s="832" t="s">
        <v>2687</v>
      </c>
      <c r="C1149" s="832" t="s">
        <v>2694</v>
      </c>
      <c r="D1149" s="833" t="s">
        <v>5504</v>
      </c>
      <c r="E1149" s="834" t="s">
        <v>2721</v>
      </c>
      <c r="F1149" s="832" t="s">
        <v>2688</v>
      </c>
      <c r="G1149" s="832" t="s">
        <v>3045</v>
      </c>
      <c r="H1149" s="832" t="s">
        <v>581</v>
      </c>
      <c r="I1149" s="832" t="s">
        <v>4273</v>
      </c>
      <c r="J1149" s="832" t="s">
        <v>754</v>
      </c>
      <c r="K1149" s="832" t="s">
        <v>4274</v>
      </c>
      <c r="L1149" s="835">
        <v>0</v>
      </c>
      <c r="M1149" s="835">
        <v>0</v>
      </c>
      <c r="N1149" s="832">
        <v>2</v>
      </c>
      <c r="O1149" s="836">
        <v>1</v>
      </c>
      <c r="P1149" s="835">
        <v>0</v>
      </c>
      <c r="Q1149" s="837"/>
      <c r="R1149" s="832">
        <v>1</v>
      </c>
      <c r="S1149" s="837">
        <v>0.5</v>
      </c>
      <c r="T1149" s="836">
        <v>0.5</v>
      </c>
      <c r="U1149" s="838">
        <v>0.5</v>
      </c>
    </row>
    <row r="1150" spans="1:21" ht="14.4" customHeight="1" x14ac:dyDescent="0.3">
      <c r="A1150" s="831">
        <v>4</v>
      </c>
      <c r="B1150" s="832" t="s">
        <v>2687</v>
      </c>
      <c r="C1150" s="832" t="s">
        <v>2694</v>
      </c>
      <c r="D1150" s="833" t="s">
        <v>5504</v>
      </c>
      <c r="E1150" s="834" t="s">
        <v>2721</v>
      </c>
      <c r="F1150" s="832" t="s">
        <v>2688</v>
      </c>
      <c r="G1150" s="832" t="s">
        <v>3999</v>
      </c>
      <c r="H1150" s="832" t="s">
        <v>628</v>
      </c>
      <c r="I1150" s="832" t="s">
        <v>2456</v>
      </c>
      <c r="J1150" s="832" t="s">
        <v>1439</v>
      </c>
      <c r="K1150" s="832" t="s">
        <v>2457</v>
      </c>
      <c r="L1150" s="835">
        <v>63.75</v>
      </c>
      <c r="M1150" s="835">
        <v>191.25</v>
      </c>
      <c r="N1150" s="832">
        <v>3</v>
      </c>
      <c r="O1150" s="836">
        <v>2</v>
      </c>
      <c r="P1150" s="835">
        <v>63.75</v>
      </c>
      <c r="Q1150" s="837">
        <v>0.33333333333333331</v>
      </c>
      <c r="R1150" s="832">
        <v>1</v>
      </c>
      <c r="S1150" s="837">
        <v>0.33333333333333331</v>
      </c>
      <c r="T1150" s="836">
        <v>1</v>
      </c>
      <c r="U1150" s="838">
        <v>0.5</v>
      </c>
    </row>
    <row r="1151" spans="1:21" ht="14.4" customHeight="1" x14ac:dyDescent="0.3">
      <c r="A1151" s="831">
        <v>4</v>
      </c>
      <c r="B1151" s="832" t="s">
        <v>2687</v>
      </c>
      <c r="C1151" s="832" t="s">
        <v>2694</v>
      </c>
      <c r="D1151" s="833" t="s">
        <v>5504</v>
      </c>
      <c r="E1151" s="834" t="s">
        <v>2721</v>
      </c>
      <c r="F1151" s="832" t="s">
        <v>2688</v>
      </c>
      <c r="G1151" s="832" t="s">
        <v>3277</v>
      </c>
      <c r="H1151" s="832" t="s">
        <v>581</v>
      </c>
      <c r="I1151" s="832" t="s">
        <v>4275</v>
      </c>
      <c r="J1151" s="832" t="s">
        <v>4276</v>
      </c>
      <c r="K1151" s="832" t="s">
        <v>4277</v>
      </c>
      <c r="L1151" s="835">
        <v>0</v>
      </c>
      <c r="M1151" s="835">
        <v>0</v>
      </c>
      <c r="N1151" s="832">
        <v>33</v>
      </c>
      <c r="O1151" s="836">
        <v>17</v>
      </c>
      <c r="P1151" s="835">
        <v>0</v>
      </c>
      <c r="Q1151" s="837"/>
      <c r="R1151" s="832">
        <v>19</v>
      </c>
      <c r="S1151" s="837">
        <v>0.5757575757575758</v>
      </c>
      <c r="T1151" s="836">
        <v>10.5</v>
      </c>
      <c r="U1151" s="838">
        <v>0.61764705882352944</v>
      </c>
    </row>
    <row r="1152" spans="1:21" ht="14.4" customHeight="1" x14ac:dyDescent="0.3">
      <c r="A1152" s="831">
        <v>4</v>
      </c>
      <c r="B1152" s="832" t="s">
        <v>2687</v>
      </c>
      <c r="C1152" s="832" t="s">
        <v>2694</v>
      </c>
      <c r="D1152" s="833" t="s">
        <v>5504</v>
      </c>
      <c r="E1152" s="834" t="s">
        <v>2721</v>
      </c>
      <c r="F1152" s="832" t="s">
        <v>2688</v>
      </c>
      <c r="G1152" s="832" t="s">
        <v>3277</v>
      </c>
      <c r="H1152" s="832" t="s">
        <v>581</v>
      </c>
      <c r="I1152" s="832" t="s">
        <v>4278</v>
      </c>
      <c r="J1152" s="832" t="s">
        <v>4279</v>
      </c>
      <c r="K1152" s="832" t="s">
        <v>4277</v>
      </c>
      <c r="L1152" s="835">
        <v>0</v>
      </c>
      <c r="M1152" s="835">
        <v>0</v>
      </c>
      <c r="N1152" s="832">
        <v>1</v>
      </c>
      <c r="O1152" s="836">
        <v>1</v>
      </c>
      <c r="P1152" s="835"/>
      <c r="Q1152" s="837"/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4</v>
      </c>
      <c r="B1153" s="832" t="s">
        <v>2687</v>
      </c>
      <c r="C1153" s="832" t="s">
        <v>2694</v>
      </c>
      <c r="D1153" s="833" t="s">
        <v>5504</v>
      </c>
      <c r="E1153" s="834" t="s">
        <v>2721</v>
      </c>
      <c r="F1153" s="832" t="s">
        <v>2688</v>
      </c>
      <c r="G1153" s="832" t="s">
        <v>4280</v>
      </c>
      <c r="H1153" s="832" t="s">
        <v>581</v>
      </c>
      <c r="I1153" s="832" t="s">
        <v>4281</v>
      </c>
      <c r="J1153" s="832" t="s">
        <v>761</v>
      </c>
      <c r="K1153" s="832" t="s">
        <v>4282</v>
      </c>
      <c r="L1153" s="835">
        <v>0</v>
      </c>
      <c r="M1153" s="835">
        <v>0</v>
      </c>
      <c r="N1153" s="832">
        <v>1</v>
      </c>
      <c r="O1153" s="836">
        <v>1</v>
      </c>
      <c r="P1153" s="835"/>
      <c r="Q1153" s="837"/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4</v>
      </c>
      <c r="B1154" s="832" t="s">
        <v>2687</v>
      </c>
      <c r="C1154" s="832" t="s">
        <v>2694</v>
      </c>
      <c r="D1154" s="833" t="s">
        <v>5504</v>
      </c>
      <c r="E1154" s="834" t="s">
        <v>2721</v>
      </c>
      <c r="F1154" s="832" t="s">
        <v>2688</v>
      </c>
      <c r="G1154" s="832" t="s">
        <v>4073</v>
      </c>
      <c r="H1154" s="832" t="s">
        <v>581</v>
      </c>
      <c r="I1154" s="832" t="s">
        <v>4074</v>
      </c>
      <c r="J1154" s="832" t="s">
        <v>4075</v>
      </c>
      <c r="K1154" s="832" t="s">
        <v>4076</v>
      </c>
      <c r="L1154" s="835">
        <v>139.63999999999999</v>
      </c>
      <c r="M1154" s="835">
        <v>139.63999999999999</v>
      </c>
      <c r="N1154" s="832">
        <v>1</v>
      </c>
      <c r="O1154" s="836">
        <v>1</v>
      </c>
      <c r="P1154" s="835">
        <v>139.63999999999999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4</v>
      </c>
      <c r="B1155" s="832" t="s">
        <v>2687</v>
      </c>
      <c r="C1155" s="832" t="s">
        <v>2694</v>
      </c>
      <c r="D1155" s="833" t="s">
        <v>5504</v>
      </c>
      <c r="E1155" s="834" t="s">
        <v>2721</v>
      </c>
      <c r="F1155" s="832" t="s">
        <v>2688</v>
      </c>
      <c r="G1155" s="832" t="s">
        <v>2764</v>
      </c>
      <c r="H1155" s="832" t="s">
        <v>628</v>
      </c>
      <c r="I1155" s="832" t="s">
        <v>2247</v>
      </c>
      <c r="J1155" s="832" t="s">
        <v>2248</v>
      </c>
      <c r="K1155" s="832" t="s">
        <v>2249</v>
      </c>
      <c r="L1155" s="835">
        <v>0</v>
      </c>
      <c r="M1155" s="835">
        <v>0</v>
      </c>
      <c r="N1155" s="832">
        <v>5</v>
      </c>
      <c r="O1155" s="836">
        <v>2</v>
      </c>
      <c r="P1155" s="835">
        <v>0</v>
      </c>
      <c r="Q1155" s="837"/>
      <c r="R1155" s="832">
        <v>3</v>
      </c>
      <c r="S1155" s="837">
        <v>0.6</v>
      </c>
      <c r="T1155" s="836">
        <v>1.5</v>
      </c>
      <c r="U1155" s="838">
        <v>0.75</v>
      </c>
    </row>
    <row r="1156" spans="1:21" ht="14.4" customHeight="1" x14ac:dyDescent="0.3">
      <c r="A1156" s="831">
        <v>4</v>
      </c>
      <c r="B1156" s="832" t="s">
        <v>2687</v>
      </c>
      <c r="C1156" s="832" t="s">
        <v>2694</v>
      </c>
      <c r="D1156" s="833" t="s">
        <v>5504</v>
      </c>
      <c r="E1156" s="834" t="s">
        <v>2721</v>
      </c>
      <c r="F1156" s="832" t="s">
        <v>2688</v>
      </c>
      <c r="G1156" s="832" t="s">
        <v>2877</v>
      </c>
      <c r="H1156" s="832" t="s">
        <v>581</v>
      </c>
      <c r="I1156" s="832" t="s">
        <v>4283</v>
      </c>
      <c r="J1156" s="832" t="s">
        <v>2879</v>
      </c>
      <c r="K1156" s="832" t="s">
        <v>4284</v>
      </c>
      <c r="L1156" s="835">
        <v>1514.87</v>
      </c>
      <c r="M1156" s="835">
        <v>1514.87</v>
      </c>
      <c r="N1156" s="832">
        <v>1</v>
      </c>
      <c r="O1156" s="836">
        <v>1</v>
      </c>
      <c r="P1156" s="835">
        <v>1514.87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4</v>
      </c>
      <c r="B1157" s="832" t="s">
        <v>2687</v>
      </c>
      <c r="C1157" s="832" t="s">
        <v>2694</v>
      </c>
      <c r="D1157" s="833" t="s">
        <v>5504</v>
      </c>
      <c r="E1157" s="834" t="s">
        <v>2721</v>
      </c>
      <c r="F1157" s="832" t="s">
        <v>2688</v>
      </c>
      <c r="G1157" s="832" t="s">
        <v>2765</v>
      </c>
      <c r="H1157" s="832" t="s">
        <v>581</v>
      </c>
      <c r="I1157" s="832" t="s">
        <v>4285</v>
      </c>
      <c r="J1157" s="832" t="s">
        <v>981</v>
      </c>
      <c r="K1157" s="832" t="s">
        <v>4286</v>
      </c>
      <c r="L1157" s="835">
        <v>31.32</v>
      </c>
      <c r="M1157" s="835">
        <v>31.32</v>
      </c>
      <c r="N1157" s="832">
        <v>1</v>
      </c>
      <c r="O1157" s="836">
        <v>1</v>
      </c>
      <c r="P1157" s="835">
        <v>31.32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4</v>
      </c>
      <c r="B1158" s="832" t="s">
        <v>2687</v>
      </c>
      <c r="C1158" s="832" t="s">
        <v>2694</v>
      </c>
      <c r="D1158" s="833" t="s">
        <v>5504</v>
      </c>
      <c r="E1158" s="834" t="s">
        <v>2721</v>
      </c>
      <c r="F1158" s="832" t="s">
        <v>2688</v>
      </c>
      <c r="G1158" s="832" t="s">
        <v>2765</v>
      </c>
      <c r="H1158" s="832" t="s">
        <v>581</v>
      </c>
      <c r="I1158" s="832" t="s">
        <v>4287</v>
      </c>
      <c r="J1158" s="832" t="s">
        <v>4288</v>
      </c>
      <c r="K1158" s="832" t="s">
        <v>4289</v>
      </c>
      <c r="L1158" s="835">
        <v>300.68</v>
      </c>
      <c r="M1158" s="835">
        <v>300.68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4</v>
      </c>
      <c r="B1159" s="832" t="s">
        <v>2687</v>
      </c>
      <c r="C1159" s="832" t="s">
        <v>2694</v>
      </c>
      <c r="D1159" s="833" t="s">
        <v>5504</v>
      </c>
      <c r="E1159" s="834" t="s">
        <v>2721</v>
      </c>
      <c r="F1159" s="832" t="s">
        <v>2688</v>
      </c>
      <c r="G1159" s="832" t="s">
        <v>2765</v>
      </c>
      <c r="H1159" s="832" t="s">
        <v>581</v>
      </c>
      <c r="I1159" s="832" t="s">
        <v>4290</v>
      </c>
      <c r="J1159" s="832" t="s">
        <v>4291</v>
      </c>
      <c r="K1159" s="832" t="s">
        <v>2504</v>
      </c>
      <c r="L1159" s="835">
        <v>187.92</v>
      </c>
      <c r="M1159" s="835">
        <v>187.92</v>
      </c>
      <c r="N1159" s="832">
        <v>1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4</v>
      </c>
      <c r="B1160" s="832" t="s">
        <v>2687</v>
      </c>
      <c r="C1160" s="832" t="s">
        <v>2694</v>
      </c>
      <c r="D1160" s="833" t="s">
        <v>5504</v>
      </c>
      <c r="E1160" s="834" t="s">
        <v>2721</v>
      </c>
      <c r="F1160" s="832" t="s">
        <v>2688</v>
      </c>
      <c r="G1160" s="832" t="s">
        <v>2765</v>
      </c>
      <c r="H1160" s="832" t="s">
        <v>581</v>
      </c>
      <c r="I1160" s="832" t="s">
        <v>4292</v>
      </c>
      <c r="J1160" s="832" t="s">
        <v>3074</v>
      </c>
      <c r="K1160" s="832" t="s">
        <v>4286</v>
      </c>
      <c r="L1160" s="835">
        <v>31.32</v>
      </c>
      <c r="M1160" s="835">
        <v>62.64</v>
      </c>
      <c r="N1160" s="832">
        <v>2</v>
      </c>
      <c r="O1160" s="836">
        <v>1</v>
      </c>
      <c r="P1160" s="835">
        <v>62.64</v>
      </c>
      <c r="Q1160" s="837">
        <v>1</v>
      </c>
      <c r="R1160" s="832">
        <v>2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4</v>
      </c>
      <c r="B1161" s="832" t="s">
        <v>2687</v>
      </c>
      <c r="C1161" s="832" t="s">
        <v>2694</v>
      </c>
      <c r="D1161" s="833" t="s">
        <v>5504</v>
      </c>
      <c r="E1161" s="834" t="s">
        <v>2721</v>
      </c>
      <c r="F1161" s="832" t="s">
        <v>2688</v>
      </c>
      <c r="G1161" s="832" t="s">
        <v>2765</v>
      </c>
      <c r="H1161" s="832" t="s">
        <v>581</v>
      </c>
      <c r="I1161" s="832" t="s">
        <v>4293</v>
      </c>
      <c r="J1161" s="832" t="s">
        <v>889</v>
      </c>
      <c r="K1161" s="832" t="s">
        <v>4294</v>
      </c>
      <c r="L1161" s="835">
        <v>54.46</v>
      </c>
      <c r="M1161" s="835">
        <v>108.92</v>
      </c>
      <c r="N1161" s="832">
        <v>2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4</v>
      </c>
      <c r="B1162" s="832" t="s">
        <v>2687</v>
      </c>
      <c r="C1162" s="832" t="s">
        <v>2694</v>
      </c>
      <c r="D1162" s="833" t="s">
        <v>5504</v>
      </c>
      <c r="E1162" s="834" t="s">
        <v>2721</v>
      </c>
      <c r="F1162" s="832" t="s">
        <v>2688</v>
      </c>
      <c r="G1162" s="832" t="s">
        <v>4295</v>
      </c>
      <c r="H1162" s="832" t="s">
        <v>581</v>
      </c>
      <c r="I1162" s="832" t="s">
        <v>4296</v>
      </c>
      <c r="J1162" s="832" t="s">
        <v>4297</v>
      </c>
      <c r="K1162" s="832" t="s">
        <v>4298</v>
      </c>
      <c r="L1162" s="835">
        <v>0</v>
      </c>
      <c r="M1162" s="835">
        <v>0</v>
      </c>
      <c r="N1162" s="832">
        <v>2</v>
      </c>
      <c r="O1162" s="836">
        <v>0.5</v>
      </c>
      <c r="P1162" s="835">
        <v>0</v>
      </c>
      <c r="Q1162" s="837"/>
      <c r="R1162" s="832">
        <v>2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4</v>
      </c>
      <c r="B1163" s="832" t="s">
        <v>2687</v>
      </c>
      <c r="C1163" s="832" t="s">
        <v>2694</v>
      </c>
      <c r="D1163" s="833" t="s">
        <v>5504</v>
      </c>
      <c r="E1163" s="834" t="s">
        <v>2721</v>
      </c>
      <c r="F1163" s="832" t="s">
        <v>2688</v>
      </c>
      <c r="G1163" s="832" t="s">
        <v>2996</v>
      </c>
      <c r="H1163" s="832" t="s">
        <v>628</v>
      </c>
      <c r="I1163" s="832" t="s">
        <v>2265</v>
      </c>
      <c r="J1163" s="832" t="s">
        <v>1026</v>
      </c>
      <c r="K1163" s="832" t="s">
        <v>2266</v>
      </c>
      <c r="L1163" s="835">
        <v>0</v>
      </c>
      <c r="M1163" s="835">
        <v>0</v>
      </c>
      <c r="N1163" s="832">
        <v>5</v>
      </c>
      <c r="O1163" s="836">
        <v>1.5</v>
      </c>
      <c r="P1163" s="835">
        <v>0</v>
      </c>
      <c r="Q1163" s="837"/>
      <c r="R1163" s="832">
        <v>3</v>
      </c>
      <c r="S1163" s="837">
        <v>0.6</v>
      </c>
      <c r="T1163" s="836">
        <v>1</v>
      </c>
      <c r="U1163" s="838">
        <v>0.66666666666666663</v>
      </c>
    </row>
    <row r="1164" spans="1:21" ht="14.4" customHeight="1" x14ac:dyDescent="0.3">
      <c r="A1164" s="831">
        <v>4</v>
      </c>
      <c r="B1164" s="832" t="s">
        <v>2687</v>
      </c>
      <c r="C1164" s="832" t="s">
        <v>2694</v>
      </c>
      <c r="D1164" s="833" t="s">
        <v>5504</v>
      </c>
      <c r="E1164" s="834" t="s">
        <v>2721</v>
      </c>
      <c r="F1164" s="832" t="s">
        <v>2688</v>
      </c>
      <c r="G1164" s="832" t="s">
        <v>2996</v>
      </c>
      <c r="H1164" s="832" t="s">
        <v>628</v>
      </c>
      <c r="I1164" s="832" t="s">
        <v>2267</v>
      </c>
      <c r="J1164" s="832" t="s">
        <v>1026</v>
      </c>
      <c r="K1164" s="832" t="s">
        <v>2268</v>
      </c>
      <c r="L1164" s="835">
        <v>0</v>
      </c>
      <c r="M1164" s="835">
        <v>0</v>
      </c>
      <c r="N1164" s="832">
        <v>11</v>
      </c>
      <c r="O1164" s="836">
        <v>6</v>
      </c>
      <c r="P1164" s="835">
        <v>0</v>
      </c>
      <c r="Q1164" s="837"/>
      <c r="R1164" s="832">
        <v>6</v>
      </c>
      <c r="S1164" s="837">
        <v>0.54545454545454541</v>
      </c>
      <c r="T1164" s="836">
        <v>4</v>
      </c>
      <c r="U1164" s="838">
        <v>0.66666666666666663</v>
      </c>
    </row>
    <row r="1165" spans="1:21" ht="14.4" customHeight="1" x14ac:dyDescent="0.3">
      <c r="A1165" s="831">
        <v>4</v>
      </c>
      <c r="B1165" s="832" t="s">
        <v>2687</v>
      </c>
      <c r="C1165" s="832" t="s">
        <v>2694</v>
      </c>
      <c r="D1165" s="833" t="s">
        <v>5504</v>
      </c>
      <c r="E1165" s="834" t="s">
        <v>2721</v>
      </c>
      <c r="F1165" s="832" t="s">
        <v>2688</v>
      </c>
      <c r="G1165" s="832" t="s">
        <v>2996</v>
      </c>
      <c r="H1165" s="832" t="s">
        <v>581</v>
      </c>
      <c r="I1165" s="832" t="s">
        <v>4299</v>
      </c>
      <c r="J1165" s="832" t="s">
        <v>4300</v>
      </c>
      <c r="K1165" s="832" t="s">
        <v>2268</v>
      </c>
      <c r="L1165" s="835">
        <v>0</v>
      </c>
      <c r="M1165" s="835">
        <v>0</v>
      </c>
      <c r="N1165" s="832">
        <v>5</v>
      </c>
      <c r="O1165" s="836">
        <v>1.5</v>
      </c>
      <c r="P1165" s="835">
        <v>0</v>
      </c>
      <c r="Q1165" s="837"/>
      <c r="R1165" s="832">
        <v>5</v>
      </c>
      <c r="S1165" s="837">
        <v>1</v>
      </c>
      <c r="T1165" s="836">
        <v>1.5</v>
      </c>
      <c r="U1165" s="838">
        <v>1</v>
      </c>
    </row>
    <row r="1166" spans="1:21" ht="14.4" customHeight="1" x14ac:dyDescent="0.3">
      <c r="A1166" s="831">
        <v>4</v>
      </c>
      <c r="B1166" s="832" t="s">
        <v>2687</v>
      </c>
      <c r="C1166" s="832" t="s">
        <v>2694</v>
      </c>
      <c r="D1166" s="833" t="s">
        <v>5504</v>
      </c>
      <c r="E1166" s="834" t="s">
        <v>2721</v>
      </c>
      <c r="F1166" s="832" t="s">
        <v>2688</v>
      </c>
      <c r="G1166" s="832" t="s">
        <v>2996</v>
      </c>
      <c r="H1166" s="832" t="s">
        <v>581</v>
      </c>
      <c r="I1166" s="832" t="s">
        <v>4301</v>
      </c>
      <c r="J1166" s="832" t="s">
        <v>2270</v>
      </c>
      <c r="K1166" s="832" t="s">
        <v>2287</v>
      </c>
      <c r="L1166" s="835">
        <v>0</v>
      </c>
      <c r="M1166" s="835">
        <v>0</v>
      </c>
      <c r="N1166" s="832">
        <v>1</v>
      </c>
      <c r="O1166" s="836">
        <v>1</v>
      </c>
      <c r="P1166" s="835"/>
      <c r="Q1166" s="837"/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4</v>
      </c>
      <c r="B1167" s="832" t="s">
        <v>2687</v>
      </c>
      <c r="C1167" s="832" t="s">
        <v>2694</v>
      </c>
      <c r="D1167" s="833" t="s">
        <v>5504</v>
      </c>
      <c r="E1167" s="834" t="s">
        <v>2721</v>
      </c>
      <c r="F1167" s="832" t="s">
        <v>2688</v>
      </c>
      <c r="G1167" s="832" t="s">
        <v>2996</v>
      </c>
      <c r="H1167" s="832" t="s">
        <v>581</v>
      </c>
      <c r="I1167" s="832" t="s">
        <v>2269</v>
      </c>
      <c r="J1167" s="832" t="s">
        <v>2270</v>
      </c>
      <c r="K1167" s="832" t="s">
        <v>2271</v>
      </c>
      <c r="L1167" s="835">
        <v>0</v>
      </c>
      <c r="M1167" s="835">
        <v>0</v>
      </c>
      <c r="N1167" s="832">
        <v>1</v>
      </c>
      <c r="O1167" s="836">
        <v>0.5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4</v>
      </c>
      <c r="B1168" s="832" t="s">
        <v>2687</v>
      </c>
      <c r="C1168" s="832" t="s">
        <v>2694</v>
      </c>
      <c r="D1168" s="833" t="s">
        <v>5504</v>
      </c>
      <c r="E1168" s="834" t="s">
        <v>2721</v>
      </c>
      <c r="F1168" s="832" t="s">
        <v>2688</v>
      </c>
      <c r="G1168" s="832" t="s">
        <v>2996</v>
      </c>
      <c r="H1168" s="832" t="s">
        <v>581</v>
      </c>
      <c r="I1168" s="832" t="s">
        <v>4302</v>
      </c>
      <c r="J1168" s="832" t="s">
        <v>2270</v>
      </c>
      <c r="K1168" s="832" t="s">
        <v>2268</v>
      </c>
      <c r="L1168" s="835">
        <v>0</v>
      </c>
      <c r="M1168" s="835">
        <v>0</v>
      </c>
      <c r="N1168" s="832">
        <v>6</v>
      </c>
      <c r="O1168" s="836">
        <v>2</v>
      </c>
      <c r="P1168" s="835">
        <v>0</v>
      </c>
      <c r="Q1168" s="837"/>
      <c r="R1168" s="832">
        <v>3</v>
      </c>
      <c r="S1168" s="837">
        <v>0.5</v>
      </c>
      <c r="T1168" s="836">
        <v>1</v>
      </c>
      <c r="U1168" s="838">
        <v>0.5</v>
      </c>
    </row>
    <row r="1169" spans="1:21" ht="14.4" customHeight="1" x14ac:dyDescent="0.3">
      <c r="A1169" s="831">
        <v>4</v>
      </c>
      <c r="B1169" s="832" t="s">
        <v>2687</v>
      </c>
      <c r="C1169" s="832" t="s">
        <v>2694</v>
      </c>
      <c r="D1169" s="833" t="s">
        <v>5504</v>
      </c>
      <c r="E1169" s="834" t="s">
        <v>2721</v>
      </c>
      <c r="F1169" s="832" t="s">
        <v>2688</v>
      </c>
      <c r="G1169" s="832" t="s">
        <v>2996</v>
      </c>
      <c r="H1169" s="832" t="s">
        <v>581</v>
      </c>
      <c r="I1169" s="832" t="s">
        <v>4007</v>
      </c>
      <c r="J1169" s="832" t="s">
        <v>4005</v>
      </c>
      <c r="K1169" s="832" t="s">
        <v>2266</v>
      </c>
      <c r="L1169" s="835">
        <v>0</v>
      </c>
      <c r="M1169" s="835">
        <v>0</v>
      </c>
      <c r="N1169" s="832">
        <v>6</v>
      </c>
      <c r="O1169" s="836">
        <v>2.5</v>
      </c>
      <c r="P1169" s="835">
        <v>0</v>
      </c>
      <c r="Q1169" s="837"/>
      <c r="R1169" s="832">
        <v>6</v>
      </c>
      <c r="S1169" s="837">
        <v>1</v>
      </c>
      <c r="T1169" s="836">
        <v>2.5</v>
      </c>
      <c r="U1169" s="838">
        <v>1</v>
      </c>
    </row>
    <row r="1170" spans="1:21" ht="14.4" customHeight="1" x14ac:dyDescent="0.3">
      <c r="A1170" s="831">
        <v>4</v>
      </c>
      <c r="B1170" s="832" t="s">
        <v>2687</v>
      </c>
      <c r="C1170" s="832" t="s">
        <v>2694</v>
      </c>
      <c r="D1170" s="833" t="s">
        <v>5504</v>
      </c>
      <c r="E1170" s="834" t="s">
        <v>2721</v>
      </c>
      <c r="F1170" s="832" t="s">
        <v>2688</v>
      </c>
      <c r="G1170" s="832" t="s">
        <v>4303</v>
      </c>
      <c r="H1170" s="832" t="s">
        <v>581</v>
      </c>
      <c r="I1170" s="832" t="s">
        <v>4304</v>
      </c>
      <c r="J1170" s="832" t="s">
        <v>4305</v>
      </c>
      <c r="K1170" s="832" t="s">
        <v>4306</v>
      </c>
      <c r="L1170" s="835">
        <v>32.130000000000003</v>
      </c>
      <c r="M1170" s="835">
        <v>96.390000000000015</v>
      </c>
      <c r="N1170" s="832">
        <v>3</v>
      </c>
      <c r="O1170" s="836">
        <v>1</v>
      </c>
      <c r="P1170" s="835">
        <v>32.130000000000003</v>
      </c>
      <c r="Q1170" s="837">
        <v>0.33333333333333331</v>
      </c>
      <c r="R1170" s="832">
        <v>1</v>
      </c>
      <c r="S1170" s="837">
        <v>0.33333333333333331</v>
      </c>
      <c r="T1170" s="836">
        <v>0.5</v>
      </c>
      <c r="U1170" s="838">
        <v>0.5</v>
      </c>
    </row>
    <row r="1171" spans="1:21" ht="14.4" customHeight="1" x14ac:dyDescent="0.3">
      <c r="A1171" s="831">
        <v>4</v>
      </c>
      <c r="B1171" s="832" t="s">
        <v>2687</v>
      </c>
      <c r="C1171" s="832" t="s">
        <v>2694</v>
      </c>
      <c r="D1171" s="833" t="s">
        <v>5504</v>
      </c>
      <c r="E1171" s="834" t="s">
        <v>2721</v>
      </c>
      <c r="F1171" s="832" t="s">
        <v>2688</v>
      </c>
      <c r="G1171" s="832" t="s">
        <v>4307</v>
      </c>
      <c r="H1171" s="832" t="s">
        <v>581</v>
      </c>
      <c r="I1171" s="832" t="s">
        <v>4308</v>
      </c>
      <c r="J1171" s="832" t="s">
        <v>4309</v>
      </c>
      <c r="K1171" s="832" t="s">
        <v>4310</v>
      </c>
      <c r="L1171" s="835">
        <v>837.36</v>
      </c>
      <c r="M1171" s="835">
        <v>1674.72</v>
      </c>
      <c r="N1171" s="832">
        <v>2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4</v>
      </c>
      <c r="B1172" s="832" t="s">
        <v>2687</v>
      </c>
      <c r="C1172" s="832" t="s">
        <v>2694</v>
      </c>
      <c r="D1172" s="833" t="s">
        <v>5504</v>
      </c>
      <c r="E1172" s="834" t="s">
        <v>2721</v>
      </c>
      <c r="F1172" s="832" t="s">
        <v>2688</v>
      </c>
      <c r="G1172" s="832" t="s">
        <v>2843</v>
      </c>
      <c r="H1172" s="832" t="s">
        <v>628</v>
      </c>
      <c r="I1172" s="832" t="s">
        <v>2022</v>
      </c>
      <c r="J1172" s="832" t="s">
        <v>2023</v>
      </c>
      <c r="K1172" s="832" t="s">
        <v>2024</v>
      </c>
      <c r="L1172" s="835">
        <v>133.94</v>
      </c>
      <c r="M1172" s="835">
        <v>4553.96</v>
      </c>
      <c r="N1172" s="832">
        <v>34</v>
      </c>
      <c r="O1172" s="836">
        <v>7.5</v>
      </c>
      <c r="P1172" s="835">
        <v>2143.04</v>
      </c>
      <c r="Q1172" s="837">
        <v>0.47058823529411764</v>
      </c>
      <c r="R1172" s="832">
        <v>16</v>
      </c>
      <c r="S1172" s="837">
        <v>0.47058823529411764</v>
      </c>
      <c r="T1172" s="836">
        <v>4</v>
      </c>
      <c r="U1172" s="838">
        <v>0.53333333333333333</v>
      </c>
    </row>
    <row r="1173" spans="1:21" ht="14.4" customHeight="1" x14ac:dyDescent="0.3">
      <c r="A1173" s="831">
        <v>4</v>
      </c>
      <c r="B1173" s="832" t="s">
        <v>2687</v>
      </c>
      <c r="C1173" s="832" t="s">
        <v>2694</v>
      </c>
      <c r="D1173" s="833" t="s">
        <v>5504</v>
      </c>
      <c r="E1173" s="834" t="s">
        <v>2721</v>
      </c>
      <c r="F1173" s="832" t="s">
        <v>2688</v>
      </c>
      <c r="G1173" s="832" t="s">
        <v>2843</v>
      </c>
      <c r="H1173" s="832" t="s">
        <v>628</v>
      </c>
      <c r="I1173" s="832" t="s">
        <v>2022</v>
      </c>
      <c r="J1173" s="832" t="s">
        <v>2023</v>
      </c>
      <c r="K1173" s="832" t="s">
        <v>2024</v>
      </c>
      <c r="L1173" s="835">
        <v>414.07</v>
      </c>
      <c r="M1173" s="835">
        <v>2484.42</v>
      </c>
      <c r="N1173" s="832">
        <v>6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4</v>
      </c>
      <c r="B1174" s="832" t="s">
        <v>2687</v>
      </c>
      <c r="C1174" s="832" t="s">
        <v>2694</v>
      </c>
      <c r="D1174" s="833" t="s">
        <v>5504</v>
      </c>
      <c r="E1174" s="834" t="s">
        <v>2721</v>
      </c>
      <c r="F1174" s="832" t="s">
        <v>2688</v>
      </c>
      <c r="G1174" s="832" t="s">
        <v>2843</v>
      </c>
      <c r="H1174" s="832" t="s">
        <v>581</v>
      </c>
      <c r="I1174" s="832" t="s">
        <v>4150</v>
      </c>
      <c r="J1174" s="832" t="s">
        <v>4013</v>
      </c>
      <c r="K1174" s="832" t="s">
        <v>4151</v>
      </c>
      <c r="L1174" s="835">
        <v>133.94</v>
      </c>
      <c r="M1174" s="835">
        <v>401.82</v>
      </c>
      <c r="N1174" s="832">
        <v>3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4</v>
      </c>
      <c r="B1175" s="832" t="s">
        <v>2687</v>
      </c>
      <c r="C1175" s="832" t="s">
        <v>2694</v>
      </c>
      <c r="D1175" s="833" t="s">
        <v>5504</v>
      </c>
      <c r="E1175" s="834" t="s">
        <v>2721</v>
      </c>
      <c r="F1175" s="832" t="s">
        <v>2688</v>
      </c>
      <c r="G1175" s="832" t="s">
        <v>2843</v>
      </c>
      <c r="H1175" s="832" t="s">
        <v>581</v>
      </c>
      <c r="I1175" s="832" t="s">
        <v>4012</v>
      </c>
      <c r="J1175" s="832" t="s">
        <v>4013</v>
      </c>
      <c r="K1175" s="832" t="s">
        <v>4014</v>
      </c>
      <c r="L1175" s="835">
        <v>133.94</v>
      </c>
      <c r="M1175" s="835">
        <v>133.94</v>
      </c>
      <c r="N1175" s="832">
        <v>1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4</v>
      </c>
      <c r="B1176" s="832" t="s">
        <v>2687</v>
      </c>
      <c r="C1176" s="832" t="s">
        <v>2694</v>
      </c>
      <c r="D1176" s="833" t="s">
        <v>5504</v>
      </c>
      <c r="E1176" s="834" t="s">
        <v>2721</v>
      </c>
      <c r="F1176" s="832" t="s">
        <v>2688</v>
      </c>
      <c r="G1176" s="832" t="s">
        <v>2997</v>
      </c>
      <c r="H1176" s="832" t="s">
        <v>581</v>
      </c>
      <c r="I1176" s="832" t="s">
        <v>3051</v>
      </c>
      <c r="J1176" s="832" t="s">
        <v>1446</v>
      </c>
      <c r="K1176" s="832" t="s">
        <v>3052</v>
      </c>
      <c r="L1176" s="835">
        <v>50.32</v>
      </c>
      <c r="M1176" s="835">
        <v>150.96</v>
      </c>
      <c r="N1176" s="832">
        <v>3</v>
      </c>
      <c r="O1176" s="836">
        <v>0.5</v>
      </c>
      <c r="P1176" s="835">
        <v>150.96</v>
      </c>
      <c r="Q1176" s="837">
        <v>1</v>
      </c>
      <c r="R1176" s="832">
        <v>3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4</v>
      </c>
      <c r="B1177" s="832" t="s">
        <v>2687</v>
      </c>
      <c r="C1177" s="832" t="s">
        <v>2694</v>
      </c>
      <c r="D1177" s="833" t="s">
        <v>5504</v>
      </c>
      <c r="E1177" s="834" t="s">
        <v>2721</v>
      </c>
      <c r="F1177" s="832" t="s">
        <v>2688</v>
      </c>
      <c r="G1177" s="832" t="s">
        <v>2997</v>
      </c>
      <c r="H1177" s="832" t="s">
        <v>581</v>
      </c>
      <c r="I1177" s="832" t="s">
        <v>4311</v>
      </c>
      <c r="J1177" s="832" t="s">
        <v>2770</v>
      </c>
      <c r="K1177" s="832"/>
      <c r="L1177" s="835">
        <v>0</v>
      </c>
      <c r="M1177" s="835">
        <v>0</v>
      </c>
      <c r="N1177" s="832">
        <v>5</v>
      </c>
      <c r="O1177" s="836">
        <v>1.5</v>
      </c>
      <c r="P1177" s="835">
        <v>0</v>
      </c>
      <c r="Q1177" s="837"/>
      <c r="R1177" s="832">
        <v>3</v>
      </c>
      <c r="S1177" s="837">
        <v>0.6</v>
      </c>
      <c r="T1177" s="836">
        <v>0.5</v>
      </c>
      <c r="U1177" s="838">
        <v>0.33333333333333331</v>
      </c>
    </row>
    <row r="1178" spans="1:21" ht="14.4" customHeight="1" x14ac:dyDescent="0.3">
      <c r="A1178" s="831">
        <v>4</v>
      </c>
      <c r="B1178" s="832" t="s">
        <v>2687</v>
      </c>
      <c r="C1178" s="832" t="s">
        <v>2694</v>
      </c>
      <c r="D1178" s="833" t="s">
        <v>5504</v>
      </c>
      <c r="E1178" s="834" t="s">
        <v>2721</v>
      </c>
      <c r="F1178" s="832" t="s">
        <v>2688</v>
      </c>
      <c r="G1178" s="832" t="s">
        <v>2997</v>
      </c>
      <c r="H1178" s="832" t="s">
        <v>581</v>
      </c>
      <c r="I1178" s="832" t="s">
        <v>4312</v>
      </c>
      <c r="J1178" s="832" t="s">
        <v>3121</v>
      </c>
      <c r="K1178" s="832" t="s">
        <v>4313</v>
      </c>
      <c r="L1178" s="835">
        <v>299.83999999999997</v>
      </c>
      <c r="M1178" s="835">
        <v>299.83999999999997</v>
      </c>
      <c r="N1178" s="832">
        <v>1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4</v>
      </c>
      <c r="B1179" s="832" t="s">
        <v>2687</v>
      </c>
      <c r="C1179" s="832" t="s">
        <v>2694</v>
      </c>
      <c r="D1179" s="833" t="s">
        <v>5504</v>
      </c>
      <c r="E1179" s="834" t="s">
        <v>2721</v>
      </c>
      <c r="F1179" s="832" t="s">
        <v>2688</v>
      </c>
      <c r="G1179" s="832" t="s">
        <v>2997</v>
      </c>
      <c r="H1179" s="832" t="s">
        <v>581</v>
      </c>
      <c r="I1179" s="832" t="s">
        <v>4314</v>
      </c>
      <c r="J1179" s="832" t="s">
        <v>1446</v>
      </c>
      <c r="K1179" s="832" t="s">
        <v>1447</v>
      </c>
      <c r="L1179" s="835">
        <v>50.32</v>
      </c>
      <c r="M1179" s="835">
        <v>150.96</v>
      </c>
      <c r="N1179" s="832">
        <v>3</v>
      </c>
      <c r="O1179" s="836">
        <v>0.5</v>
      </c>
      <c r="P1179" s="835">
        <v>150.96</v>
      </c>
      <c r="Q1179" s="837">
        <v>1</v>
      </c>
      <c r="R1179" s="832">
        <v>3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4</v>
      </c>
      <c r="B1180" s="832" t="s">
        <v>2687</v>
      </c>
      <c r="C1180" s="832" t="s">
        <v>2694</v>
      </c>
      <c r="D1180" s="833" t="s">
        <v>5504</v>
      </c>
      <c r="E1180" s="834" t="s">
        <v>2721</v>
      </c>
      <c r="F1180" s="832" t="s">
        <v>2688</v>
      </c>
      <c r="G1180" s="832" t="s">
        <v>2997</v>
      </c>
      <c r="H1180" s="832" t="s">
        <v>581</v>
      </c>
      <c r="I1180" s="832" t="s">
        <v>4315</v>
      </c>
      <c r="J1180" s="832" t="s">
        <v>1446</v>
      </c>
      <c r="K1180" s="832" t="s">
        <v>4316</v>
      </c>
      <c r="L1180" s="835">
        <v>83.86</v>
      </c>
      <c r="M1180" s="835">
        <v>83.86</v>
      </c>
      <c r="N1180" s="832">
        <v>1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4</v>
      </c>
      <c r="B1181" s="832" t="s">
        <v>2687</v>
      </c>
      <c r="C1181" s="832" t="s">
        <v>2694</v>
      </c>
      <c r="D1181" s="833" t="s">
        <v>5504</v>
      </c>
      <c r="E1181" s="834" t="s">
        <v>2721</v>
      </c>
      <c r="F1181" s="832" t="s">
        <v>2688</v>
      </c>
      <c r="G1181" s="832" t="s">
        <v>2997</v>
      </c>
      <c r="H1181" s="832" t="s">
        <v>581</v>
      </c>
      <c r="I1181" s="832" t="s">
        <v>3409</v>
      </c>
      <c r="J1181" s="832" t="s">
        <v>1446</v>
      </c>
      <c r="K1181" s="832" t="s">
        <v>3052</v>
      </c>
      <c r="L1181" s="835">
        <v>50.32</v>
      </c>
      <c r="M1181" s="835">
        <v>352.24</v>
      </c>
      <c r="N1181" s="832">
        <v>7</v>
      </c>
      <c r="O1181" s="836">
        <v>1.5</v>
      </c>
      <c r="P1181" s="835">
        <v>352.24</v>
      </c>
      <c r="Q1181" s="837">
        <v>1</v>
      </c>
      <c r="R1181" s="832">
        <v>7</v>
      </c>
      <c r="S1181" s="837">
        <v>1</v>
      </c>
      <c r="T1181" s="836">
        <v>1.5</v>
      </c>
      <c r="U1181" s="838">
        <v>1</v>
      </c>
    </row>
    <row r="1182" spans="1:21" ht="14.4" customHeight="1" x14ac:dyDescent="0.3">
      <c r="A1182" s="831">
        <v>4</v>
      </c>
      <c r="B1182" s="832" t="s">
        <v>2687</v>
      </c>
      <c r="C1182" s="832" t="s">
        <v>2694</v>
      </c>
      <c r="D1182" s="833" t="s">
        <v>5504</v>
      </c>
      <c r="E1182" s="834" t="s">
        <v>2721</v>
      </c>
      <c r="F1182" s="832" t="s">
        <v>2688</v>
      </c>
      <c r="G1182" s="832" t="s">
        <v>4317</v>
      </c>
      <c r="H1182" s="832" t="s">
        <v>581</v>
      </c>
      <c r="I1182" s="832" t="s">
        <v>4318</v>
      </c>
      <c r="J1182" s="832" t="s">
        <v>4319</v>
      </c>
      <c r="K1182" s="832" t="s">
        <v>4320</v>
      </c>
      <c r="L1182" s="835">
        <v>91.19</v>
      </c>
      <c r="M1182" s="835">
        <v>91.19</v>
      </c>
      <c r="N1182" s="832">
        <v>1</v>
      </c>
      <c r="O1182" s="836">
        <v>1</v>
      </c>
      <c r="P1182" s="835">
        <v>91.19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4</v>
      </c>
      <c r="B1183" s="832" t="s">
        <v>2687</v>
      </c>
      <c r="C1183" s="832" t="s">
        <v>2694</v>
      </c>
      <c r="D1183" s="833" t="s">
        <v>5504</v>
      </c>
      <c r="E1183" s="834" t="s">
        <v>2721</v>
      </c>
      <c r="F1183" s="832" t="s">
        <v>2689</v>
      </c>
      <c r="G1183" s="832" t="s">
        <v>2768</v>
      </c>
      <c r="H1183" s="832" t="s">
        <v>581</v>
      </c>
      <c r="I1183" s="832" t="s">
        <v>2881</v>
      </c>
      <c r="J1183" s="832" t="s">
        <v>2770</v>
      </c>
      <c r="K1183" s="832"/>
      <c r="L1183" s="835">
        <v>0</v>
      </c>
      <c r="M1183" s="835">
        <v>0</v>
      </c>
      <c r="N1183" s="832">
        <v>19</v>
      </c>
      <c r="O1183" s="836">
        <v>18.5</v>
      </c>
      <c r="P1183" s="835">
        <v>0</v>
      </c>
      <c r="Q1183" s="837"/>
      <c r="R1183" s="832">
        <v>15</v>
      </c>
      <c r="S1183" s="837">
        <v>0.78947368421052633</v>
      </c>
      <c r="T1183" s="836">
        <v>14.5</v>
      </c>
      <c r="U1183" s="838">
        <v>0.78378378378378377</v>
      </c>
    </row>
    <row r="1184" spans="1:21" ht="14.4" customHeight="1" x14ac:dyDescent="0.3">
      <c r="A1184" s="831">
        <v>4</v>
      </c>
      <c r="B1184" s="832" t="s">
        <v>2687</v>
      </c>
      <c r="C1184" s="832" t="s">
        <v>2694</v>
      </c>
      <c r="D1184" s="833" t="s">
        <v>5504</v>
      </c>
      <c r="E1184" s="834" t="s">
        <v>2721</v>
      </c>
      <c r="F1184" s="832" t="s">
        <v>2689</v>
      </c>
      <c r="G1184" s="832" t="s">
        <v>2768</v>
      </c>
      <c r="H1184" s="832" t="s">
        <v>581</v>
      </c>
      <c r="I1184" s="832" t="s">
        <v>2769</v>
      </c>
      <c r="J1184" s="832" t="s">
        <v>2770</v>
      </c>
      <c r="K1184" s="832"/>
      <c r="L1184" s="835">
        <v>0</v>
      </c>
      <c r="M1184" s="835">
        <v>0</v>
      </c>
      <c r="N1184" s="832">
        <v>44</v>
      </c>
      <c r="O1184" s="836">
        <v>39.5</v>
      </c>
      <c r="P1184" s="835">
        <v>0</v>
      </c>
      <c r="Q1184" s="837"/>
      <c r="R1184" s="832">
        <v>39</v>
      </c>
      <c r="S1184" s="837">
        <v>0.88636363636363635</v>
      </c>
      <c r="T1184" s="836">
        <v>35.5</v>
      </c>
      <c r="U1184" s="838">
        <v>0.89873417721518989</v>
      </c>
    </row>
    <row r="1185" spans="1:21" ht="14.4" customHeight="1" x14ac:dyDescent="0.3">
      <c r="A1185" s="831">
        <v>4</v>
      </c>
      <c r="B1185" s="832" t="s">
        <v>2687</v>
      </c>
      <c r="C1185" s="832" t="s">
        <v>2694</v>
      </c>
      <c r="D1185" s="833" t="s">
        <v>5504</v>
      </c>
      <c r="E1185" s="834" t="s">
        <v>2721</v>
      </c>
      <c r="F1185" s="832" t="s">
        <v>2689</v>
      </c>
      <c r="G1185" s="832" t="s">
        <v>2768</v>
      </c>
      <c r="H1185" s="832" t="s">
        <v>581</v>
      </c>
      <c r="I1185" s="832" t="s">
        <v>4321</v>
      </c>
      <c r="J1185" s="832" t="s">
        <v>2770</v>
      </c>
      <c r="K1185" s="832"/>
      <c r="L1185" s="835">
        <v>0</v>
      </c>
      <c r="M1185" s="835">
        <v>0</v>
      </c>
      <c r="N1185" s="832">
        <v>1</v>
      </c>
      <c r="O1185" s="836">
        <v>1</v>
      </c>
      <c r="P1185" s="835">
        <v>0</v>
      </c>
      <c r="Q1185" s="837"/>
      <c r="R1185" s="832">
        <v>1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4</v>
      </c>
      <c r="B1186" s="832" t="s">
        <v>2687</v>
      </c>
      <c r="C1186" s="832" t="s">
        <v>2694</v>
      </c>
      <c r="D1186" s="833" t="s">
        <v>5504</v>
      </c>
      <c r="E1186" s="834" t="s">
        <v>2721</v>
      </c>
      <c r="F1186" s="832" t="s">
        <v>2690</v>
      </c>
      <c r="G1186" s="832" t="s">
        <v>2967</v>
      </c>
      <c r="H1186" s="832" t="s">
        <v>581</v>
      </c>
      <c r="I1186" s="832" t="s">
        <v>3410</v>
      </c>
      <c r="J1186" s="832" t="s">
        <v>3411</v>
      </c>
      <c r="K1186" s="832" t="s">
        <v>3412</v>
      </c>
      <c r="L1186" s="835">
        <v>500</v>
      </c>
      <c r="M1186" s="835">
        <v>4500</v>
      </c>
      <c r="N1186" s="832">
        <v>9</v>
      </c>
      <c r="O1186" s="836">
        <v>9</v>
      </c>
      <c r="P1186" s="835">
        <v>4500</v>
      </c>
      <c r="Q1186" s="837">
        <v>1</v>
      </c>
      <c r="R1186" s="832">
        <v>9</v>
      </c>
      <c r="S1186" s="837">
        <v>1</v>
      </c>
      <c r="T1186" s="836">
        <v>9</v>
      </c>
      <c r="U1186" s="838">
        <v>1</v>
      </c>
    </row>
    <row r="1187" spans="1:21" ht="14.4" customHeight="1" x14ac:dyDescent="0.3">
      <c r="A1187" s="831">
        <v>4</v>
      </c>
      <c r="B1187" s="832" t="s">
        <v>2687</v>
      </c>
      <c r="C1187" s="832" t="s">
        <v>2694</v>
      </c>
      <c r="D1187" s="833" t="s">
        <v>5504</v>
      </c>
      <c r="E1187" s="834" t="s">
        <v>2721</v>
      </c>
      <c r="F1187" s="832" t="s">
        <v>2690</v>
      </c>
      <c r="G1187" s="832" t="s">
        <v>2967</v>
      </c>
      <c r="H1187" s="832" t="s">
        <v>581</v>
      </c>
      <c r="I1187" s="832" t="s">
        <v>3413</v>
      </c>
      <c r="J1187" s="832" t="s">
        <v>3414</v>
      </c>
      <c r="K1187" s="832" t="s">
        <v>3415</v>
      </c>
      <c r="L1187" s="835">
        <v>287</v>
      </c>
      <c r="M1187" s="835">
        <v>45346</v>
      </c>
      <c r="N1187" s="832">
        <v>158</v>
      </c>
      <c r="O1187" s="836">
        <v>91</v>
      </c>
      <c r="P1187" s="835">
        <v>41041</v>
      </c>
      <c r="Q1187" s="837">
        <v>0.90506329113924056</v>
      </c>
      <c r="R1187" s="832">
        <v>143</v>
      </c>
      <c r="S1187" s="837">
        <v>0.90506329113924056</v>
      </c>
      <c r="T1187" s="836">
        <v>84</v>
      </c>
      <c r="U1187" s="838">
        <v>0.92307692307692313</v>
      </c>
    </row>
    <row r="1188" spans="1:21" ht="14.4" customHeight="1" x14ac:dyDescent="0.3">
      <c r="A1188" s="831">
        <v>4</v>
      </c>
      <c r="B1188" s="832" t="s">
        <v>2687</v>
      </c>
      <c r="C1188" s="832" t="s">
        <v>2694</v>
      </c>
      <c r="D1188" s="833" t="s">
        <v>5504</v>
      </c>
      <c r="E1188" s="834" t="s">
        <v>2721</v>
      </c>
      <c r="F1188" s="832" t="s">
        <v>2690</v>
      </c>
      <c r="G1188" s="832" t="s">
        <v>2967</v>
      </c>
      <c r="H1188" s="832" t="s">
        <v>581</v>
      </c>
      <c r="I1188" s="832" t="s">
        <v>3416</v>
      </c>
      <c r="J1188" s="832" t="s">
        <v>3417</v>
      </c>
      <c r="K1188" s="832" t="s">
        <v>3418</v>
      </c>
      <c r="L1188" s="835">
        <v>253</v>
      </c>
      <c r="M1188" s="835">
        <v>13409</v>
      </c>
      <c r="N1188" s="832">
        <v>53</v>
      </c>
      <c r="O1188" s="836">
        <v>32</v>
      </c>
      <c r="P1188" s="835">
        <v>12650</v>
      </c>
      <c r="Q1188" s="837">
        <v>0.94339622641509435</v>
      </c>
      <c r="R1188" s="832">
        <v>50</v>
      </c>
      <c r="S1188" s="837">
        <v>0.94339622641509435</v>
      </c>
      <c r="T1188" s="836">
        <v>31</v>
      </c>
      <c r="U1188" s="838">
        <v>0.96875</v>
      </c>
    </row>
    <row r="1189" spans="1:21" ht="14.4" customHeight="1" x14ac:dyDescent="0.3">
      <c r="A1189" s="831">
        <v>4</v>
      </c>
      <c r="B1189" s="832" t="s">
        <v>2687</v>
      </c>
      <c r="C1189" s="832" t="s">
        <v>2694</v>
      </c>
      <c r="D1189" s="833" t="s">
        <v>5504</v>
      </c>
      <c r="E1189" s="834" t="s">
        <v>2721</v>
      </c>
      <c r="F1189" s="832" t="s">
        <v>2690</v>
      </c>
      <c r="G1189" s="832" t="s">
        <v>2967</v>
      </c>
      <c r="H1189" s="832" t="s">
        <v>581</v>
      </c>
      <c r="I1189" s="832" t="s">
        <v>3419</v>
      </c>
      <c r="J1189" s="832" t="s">
        <v>3420</v>
      </c>
      <c r="K1189" s="832" t="s">
        <v>3421</v>
      </c>
      <c r="L1189" s="835">
        <v>124</v>
      </c>
      <c r="M1189" s="835">
        <v>2356</v>
      </c>
      <c r="N1189" s="832">
        <v>19</v>
      </c>
      <c r="O1189" s="836">
        <v>14</v>
      </c>
      <c r="P1189" s="835">
        <v>2356</v>
      </c>
      <c r="Q1189" s="837">
        <v>1</v>
      </c>
      <c r="R1189" s="832">
        <v>19</v>
      </c>
      <c r="S1189" s="837">
        <v>1</v>
      </c>
      <c r="T1189" s="836">
        <v>14</v>
      </c>
      <c r="U1189" s="838">
        <v>1</v>
      </c>
    </row>
    <row r="1190" spans="1:21" ht="14.4" customHeight="1" x14ac:dyDescent="0.3">
      <c r="A1190" s="831">
        <v>4</v>
      </c>
      <c r="B1190" s="832" t="s">
        <v>2687</v>
      </c>
      <c r="C1190" s="832" t="s">
        <v>2694</v>
      </c>
      <c r="D1190" s="833" t="s">
        <v>5504</v>
      </c>
      <c r="E1190" s="834" t="s">
        <v>2721</v>
      </c>
      <c r="F1190" s="832" t="s">
        <v>2690</v>
      </c>
      <c r="G1190" s="832" t="s">
        <v>2967</v>
      </c>
      <c r="H1190" s="832" t="s">
        <v>581</v>
      </c>
      <c r="I1190" s="832" t="s">
        <v>3422</v>
      </c>
      <c r="J1190" s="832" t="s">
        <v>3423</v>
      </c>
      <c r="K1190" s="832" t="s">
        <v>3424</v>
      </c>
      <c r="L1190" s="835">
        <v>2304</v>
      </c>
      <c r="M1190" s="835">
        <v>89856</v>
      </c>
      <c r="N1190" s="832">
        <v>39</v>
      </c>
      <c r="O1190" s="836">
        <v>6</v>
      </c>
      <c r="P1190" s="835">
        <v>89856</v>
      </c>
      <c r="Q1190" s="837">
        <v>1</v>
      </c>
      <c r="R1190" s="832">
        <v>39</v>
      </c>
      <c r="S1190" s="837">
        <v>1</v>
      </c>
      <c r="T1190" s="836">
        <v>6</v>
      </c>
      <c r="U1190" s="838">
        <v>1</v>
      </c>
    </row>
    <row r="1191" spans="1:21" ht="14.4" customHeight="1" x14ac:dyDescent="0.3">
      <c r="A1191" s="831">
        <v>4</v>
      </c>
      <c r="B1191" s="832" t="s">
        <v>2687</v>
      </c>
      <c r="C1191" s="832" t="s">
        <v>2694</v>
      </c>
      <c r="D1191" s="833" t="s">
        <v>5504</v>
      </c>
      <c r="E1191" s="834" t="s">
        <v>2721</v>
      </c>
      <c r="F1191" s="832" t="s">
        <v>2690</v>
      </c>
      <c r="G1191" s="832" t="s">
        <v>2967</v>
      </c>
      <c r="H1191" s="832" t="s">
        <v>581</v>
      </c>
      <c r="I1191" s="832" t="s">
        <v>3425</v>
      </c>
      <c r="J1191" s="832" t="s">
        <v>3426</v>
      </c>
      <c r="K1191" s="832" t="s">
        <v>3427</v>
      </c>
      <c r="L1191" s="835">
        <v>2094.4899999999998</v>
      </c>
      <c r="M1191" s="835">
        <v>18850.409999999996</v>
      </c>
      <c r="N1191" s="832">
        <v>9</v>
      </c>
      <c r="O1191" s="836">
        <v>3</v>
      </c>
      <c r="P1191" s="835">
        <v>18850.409999999996</v>
      </c>
      <c r="Q1191" s="837">
        <v>1</v>
      </c>
      <c r="R1191" s="832">
        <v>9</v>
      </c>
      <c r="S1191" s="837">
        <v>1</v>
      </c>
      <c r="T1191" s="836">
        <v>3</v>
      </c>
      <c r="U1191" s="838">
        <v>1</v>
      </c>
    </row>
    <row r="1192" spans="1:21" ht="14.4" customHeight="1" x14ac:dyDescent="0.3">
      <c r="A1192" s="831">
        <v>4</v>
      </c>
      <c r="B1192" s="832" t="s">
        <v>2687</v>
      </c>
      <c r="C1192" s="832" t="s">
        <v>2694</v>
      </c>
      <c r="D1192" s="833" t="s">
        <v>5504</v>
      </c>
      <c r="E1192" s="834" t="s">
        <v>2721</v>
      </c>
      <c r="F1192" s="832" t="s">
        <v>2690</v>
      </c>
      <c r="G1192" s="832" t="s">
        <v>2967</v>
      </c>
      <c r="H1192" s="832" t="s">
        <v>581</v>
      </c>
      <c r="I1192" s="832" t="s">
        <v>3428</v>
      </c>
      <c r="J1192" s="832" t="s">
        <v>3429</v>
      </c>
      <c r="K1192" s="832" t="s">
        <v>3430</v>
      </c>
      <c r="L1192" s="835">
        <v>315.5</v>
      </c>
      <c r="M1192" s="835">
        <v>7572</v>
      </c>
      <c r="N1192" s="832">
        <v>24</v>
      </c>
      <c r="O1192" s="836">
        <v>19</v>
      </c>
      <c r="P1192" s="835">
        <v>7572</v>
      </c>
      <c r="Q1192" s="837">
        <v>1</v>
      </c>
      <c r="R1192" s="832">
        <v>24</v>
      </c>
      <c r="S1192" s="837">
        <v>1</v>
      </c>
      <c r="T1192" s="836">
        <v>19</v>
      </c>
      <c r="U1192" s="838">
        <v>1</v>
      </c>
    </row>
    <row r="1193" spans="1:21" ht="14.4" customHeight="1" x14ac:dyDescent="0.3">
      <c r="A1193" s="831">
        <v>4</v>
      </c>
      <c r="B1193" s="832" t="s">
        <v>2687</v>
      </c>
      <c r="C1193" s="832" t="s">
        <v>2694</v>
      </c>
      <c r="D1193" s="833" t="s">
        <v>5504</v>
      </c>
      <c r="E1193" s="834" t="s">
        <v>2721</v>
      </c>
      <c r="F1193" s="832" t="s">
        <v>2690</v>
      </c>
      <c r="G1193" s="832" t="s">
        <v>2967</v>
      </c>
      <c r="H1193" s="832" t="s">
        <v>581</v>
      </c>
      <c r="I1193" s="832" t="s">
        <v>3431</v>
      </c>
      <c r="J1193" s="832" t="s">
        <v>3432</v>
      </c>
      <c r="K1193" s="832" t="s">
        <v>3433</v>
      </c>
      <c r="L1193" s="835">
        <v>484.6</v>
      </c>
      <c r="M1193" s="835">
        <v>7269.0000000000018</v>
      </c>
      <c r="N1193" s="832">
        <v>15</v>
      </c>
      <c r="O1193" s="836">
        <v>12</v>
      </c>
      <c r="P1193" s="835">
        <v>7269.0000000000018</v>
      </c>
      <c r="Q1193" s="837">
        <v>1</v>
      </c>
      <c r="R1193" s="832">
        <v>15</v>
      </c>
      <c r="S1193" s="837">
        <v>1</v>
      </c>
      <c r="T1193" s="836">
        <v>12</v>
      </c>
      <c r="U1193" s="838">
        <v>1</v>
      </c>
    </row>
    <row r="1194" spans="1:21" ht="14.4" customHeight="1" x14ac:dyDescent="0.3">
      <c r="A1194" s="831">
        <v>4</v>
      </c>
      <c r="B1194" s="832" t="s">
        <v>2687</v>
      </c>
      <c r="C1194" s="832" t="s">
        <v>2694</v>
      </c>
      <c r="D1194" s="833" t="s">
        <v>5504</v>
      </c>
      <c r="E1194" s="834" t="s">
        <v>2721</v>
      </c>
      <c r="F1194" s="832" t="s">
        <v>2690</v>
      </c>
      <c r="G1194" s="832" t="s">
        <v>2967</v>
      </c>
      <c r="H1194" s="832" t="s">
        <v>581</v>
      </c>
      <c r="I1194" s="832" t="s">
        <v>3434</v>
      </c>
      <c r="J1194" s="832" t="s">
        <v>3435</v>
      </c>
      <c r="K1194" s="832" t="s">
        <v>3436</v>
      </c>
      <c r="L1194" s="835">
        <v>291.2</v>
      </c>
      <c r="M1194" s="835">
        <v>8444.7999999999993</v>
      </c>
      <c r="N1194" s="832">
        <v>29</v>
      </c>
      <c r="O1194" s="836">
        <v>14</v>
      </c>
      <c r="P1194" s="835">
        <v>8444.7999999999993</v>
      </c>
      <c r="Q1194" s="837">
        <v>1</v>
      </c>
      <c r="R1194" s="832">
        <v>29</v>
      </c>
      <c r="S1194" s="837">
        <v>1</v>
      </c>
      <c r="T1194" s="836">
        <v>14</v>
      </c>
      <c r="U1194" s="838">
        <v>1</v>
      </c>
    </row>
    <row r="1195" spans="1:21" ht="14.4" customHeight="1" x14ac:dyDescent="0.3">
      <c r="A1195" s="831">
        <v>4</v>
      </c>
      <c r="B1195" s="832" t="s">
        <v>2687</v>
      </c>
      <c r="C1195" s="832" t="s">
        <v>2694</v>
      </c>
      <c r="D1195" s="833" t="s">
        <v>5504</v>
      </c>
      <c r="E1195" s="834" t="s">
        <v>2721</v>
      </c>
      <c r="F1195" s="832" t="s">
        <v>2690</v>
      </c>
      <c r="G1195" s="832" t="s">
        <v>2967</v>
      </c>
      <c r="H1195" s="832" t="s">
        <v>581</v>
      </c>
      <c r="I1195" s="832" t="s">
        <v>3437</v>
      </c>
      <c r="J1195" s="832" t="s">
        <v>3438</v>
      </c>
      <c r="K1195" s="832" t="s">
        <v>3439</v>
      </c>
      <c r="L1195" s="835">
        <v>201.3</v>
      </c>
      <c r="M1195" s="835">
        <v>2818.2000000000007</v>
      </c>
      <c r="N1195" s="832">
        <v>14</v>
      </c>
      <c r="O1195" s="836">
        <v>11</v>
      </c>
      <c r="P1195" s="835">
        <v>2818.2000000000007</v>
      </c>
      <c r="Q1195" s="837">
        <v>1</v>
      </c>
      <c r="R1195" s="832">
        <v>14</v>
      </c>
      <c r="S1195" s="837">
        <v>1</v>
      </c>
      <c r="T1195" s="836">
        <v>11</v>
      </c>
      <c r="U1195" s="838">
        <v>1</v>
      </c>
    </row>
    <row r="1196" spans="1:21" ht="14.4" customHeight="1" x14ac:dyDescent="0.3">
      <c r="A1196" s="831">
        <v>4</v>
      </c>
      <c r="B1196" s="832" t="s">
        <v>2687</v>
      </c>
      <c r="C1196" s="832" t="s">
        <v>2694</v>
      </c>
      <c r="D1196" s="833" t="s">
        <v>5504</v>
      </c>
      <c r="E1196" s="834" t="s">
        <v>2721</v>
      </c>
      <c r="F1196" s="832" t="s">
        <v>2690</v>
      </c>
      <c r="G1196" s="832" t="s">
        <v>2967</v>
      </c>
      <c r="H1196" s="832" t="s">
        <v>581</v>
      </c>
      <c r="I1196" s="832" t="s">
        <v>3440</v>
      </c>
      <c r="J1196" s="832" t="s">
        <v>3441</v>
      </c>
      <c r="K1196" s="832" t="s">
        <v>3442</v>
      </c>
      <c r="L1196" s="835">
        <v>161</v>
      </c>
      <c r="M1196" s="835">
        <v>1610</v>
      </c>
      <c r="N1196" s="832">
        <v>10</v>
      </c>
      <c r="O1196" s="836">
        <v>10</v>
      </c>
      <c r="P1196" s="835">
        <v>1449</v>
      </c>
      <c r="Q1196" s="837">
        <v>0.9</v>
      </c>
      <c r="R1196" s="832">
        <v>9</v>
      </c>
      <c r="S1196" s="837">
        <v>0.9</v>
      </c>
      <c r="T1196" s="836">
        <v>9</v>
      </c>
      <c r="U1196" s="838">
        <v>0.9</v>
      </c>
    </row>
    <row r="1197" spans="1:21" ht="14.4" customHeight="1" x14ac:dyDescent="0.3">
      <c r="A1197" s="831">
        <v>4</v>
      </c>
      <c r="B1197" s="832" t="s">
        <v>2687</v>
      </c>
      <c r="C1197" s="832" t="s">
        <v>2694</v>
      </c>
      <c r="D1197" s="833" t="s">
        <v>5504</v>
      </c>
      <c r="E1197" s="834" t="s">
        <v>2721</v>
      </c>
      <c r="F1197" s="832" t="s">
        <v>2690</v>
      </c>
      <c r="G1197" s="832" t="s">
        <v>2967</v>
      </c>
      <c r="H1197" s="832" t="s">
        <v>581</v>
      </c>
      <c r="I1197" s="832" t="s">
        <v>3443</v>
      </c>
      <c r="J1197" s="832" t="s">
        <v>3444</v>
      </c>
      <c r="K1197" s="832" t="s">
        <v>3330</v>
      </c>
      <c r="L1197" s="835">
        <v>500</v>
      </c>
      <c r="M1197" s="835">
        <v>8500</v>
      </c>
      <c r="N1197" s="832">
        <v>17</v>
      </c>
      <c r="O1197" s="836">
        <v>16</v>
      </c>
      <c r="P1197" s="835">
        <v>8500</v>
      </c>
      <c r="Q1197" s="837">
        <v>1</v>
      </c>
      <c r="R1197" s="832">
        <v>17</v>
      </c>
      <c r="S1197" s="837">
        <v>1</v>
      </c>
      <c r="T1197" s="836">
        <v>16</v>
      </c>
      <c r="U1197" s="838">
        <v>1</v>
      </c>
    </row>
    <row r="1198" spans="1:21" ht="14.4" customHeight="1" x14ac:dyDescent="0.3">
      <c r="A1198" s="831">
        <v>4</v>
      </c>
      <c r="B1198" s="832" t="s">
        <v>2687</v>
      </c>
      <c r="C1198" s="832" t="s">
        <v>2694</v>
      </c>
      <c r="D1198" s="833" t="s">
        <v>5504</v>
      </c>
      <c r="E1198" s="834" t="s">
        <v>2721</v>
      </c>
      <c r="F1198" s="832" t="s">
        <v>2690</v>
      </c>
      <c r="G1198" s="832" t="s">
        <v>2967</v>
      </c>
      <c r="H1198" s="832" t="s">
        <v>581</v>
      </c>
      <c r="I1198" s="832" t="s">
        <v>3445</v>
      </c>
      <c r="J1198" s="832" t="s">
        <v>3446</v>
      </c>
      <c r="K1198" s="832" t="s">
        <v>3447</v>
      </c>
      <c r="L1198" s="835">
        <v>579</v>
      </c>
      <c r="M1198" s="835">
        <v>17370</v>
      </c>
      <c r="N1198" s="832">
        <v>30</v>
      </c>
      <c r="O1198" s="836">
        <v>13</v>
      </c>
      <c r="P1198" s="835">
        <v>17370</v>
      </c>
      <c r="Q1198" s="837">
        <v>1</v>
      </c>
      <c r="R1198" s="832">
        <v>30</v>
      </c>
      <c r="S1198" s="837">
        <v>1</v>
      </c>
      <c r="T1198" s="836">
        <v>13</v>
      </c>
      <c r="U1198" s="838">
        <v>1</v>
      </c>
    </row>
    <row r="1199" spans="1:21" ht="14.4" customHeight="1" x14ac:dyDescent="0.3">
      <c r="A1199" s="831">
        <v>4</v>
      </c>
      <c r="B1199" s="832" t="s">
        <v>2687</v>
      </c>
      <c r="C1199" s="832" t="s">
        <v>2694</v>
      </c>
      <c r="D1199" s="833" t="s">
        <v>5504</v>
      </c>
      <c r="E1199" s="834" t="s">
        <v>2721</v>
      </c>
      <c r="F1199" s="832" t="s">
        <v>2690</v>
      </c>
      <c r="G1199" s="832" t="s">
        <v>2967</v>
      </c>
      <c r="H1199" s="832" t="s">
        <v>581</v>
      </c>
      <c r="I1199" s="832" t="s">
        <v>3451</v>
      </c>
      <c r="J1199" s="832" t="s">
        <v>3452</v>
      </c>
      <c r="K1199" s="832" t="s">
        <v>3453</v>
      </c>
      <c r="L1199" s="835">
        <v>180.25</v>
      </c>
      <c r="M1199" s="835">
        <v>1982.75</v>
      </c>
      <c r="N1199" s="832">
        <v>11</v>
      </c>
      <c r="O1199" s="836">
        <v>6</v>
      </c>
      <c r="P1199" s="835">
        <v>1982.75</v>
      </c>
      <c r="Q1199" s="837">
        <v>1</v>
      </c>
      <c r="R1199" s="832">
        <v>11</v>
      </c>
      <c r="S1199" s="837">
        <v>1</v>
      </c>
      <c r="T1199" s="836">
        <v>6</v>
      </c>
      <c r="U1199" s="838">
        <v>1</v>
      </c>
    </row>
    <row r="1200" spans="1:21" ht="14.4" customHeight="1" x14ac:dyDescent="0.3">
      <c r="A1200" s="831">
        <v>4</v>
      </c>
      <c r="B1200" s="832" t="s">
        <v>2687</v>
      </c>
      <c r="C1200" s="832" t="s">
        <v>2694</v>
      </c>
      <c r="D1200" s="833" t="s">
        <v>5504</v>
      </c>
      <c r="E1200" s="834" t="s">
        <v>2721</v>
      </c>
      <c r="F1200" s="832" t="s">
        <v>2690</v>
      </c>
      <c r="G1200" s="832" t="s">
        <v>2967</v>
      </c>
      <c r="H1200" s="832" t="s">
        <v>581</v>
      </c>
      <c r="I1200" s="832" t="s">
        <v>3454</v>
      </c>
      <c r="J1200" s="832" t="s">
        <v>3455</v>
      </c>
      <c r="K1200" s="832" t="s">
        <v>3456</v>
      </c>
      <c r="L1200" s="835">
        <v>5343.9</v>
      </c>
      <c r="M1200" s="835">
        <v>58782.899999999994</v>
      </c>
      <c r="N1200" s="832">
        <v>11</v>
      </c>
      <c r="O1200" s="836">
        <v>5</v>
      </c>
      <c r="P1200" s="835">
        <v>58782.899999999994</v>
      </c>
      <c r="Q1200" s="837">
        <v>1</v>
      </c>
      <c r="R1200" s="832">
        <v>11</v>
      </c>
      <c r="S1200" s="837">
        <v>1</v>
      </c>
      <c r="T1200" s="836">
        <v>5</v>
      </c>
      <c r="U1200" s="838">
        <v>1</v>
      </c>
    </row>
    <row r="1201" spans="1:21" ht="14.4" customHeight="1" x14ac:dyDescent="0.3">
      <c r="A1201" s="831">
        <v>4</v>
      </c>
      <c r="B1201" s="832" t="s">
        <v>2687</v>
      </c>
      <c r="C1201" s="832" t="s">
        <v>2694</v>
      </c>
      <c r="D1201" s="833" t="s">
        <v>5504</v>
      </c>
      <c r="E1201" s="834" t="s">
        <v>2721</v>
      </c>
      <c r="F1201" s="832" t="s">
        <v>2690</v>
      </c>
      <c r="G1201" s="832" t="s">
        <v>2967</v>
      </c>
      <c r="H1201" s="832" t="s">
        <v>581</v>
      </c>
      <c r="I1201" s="832" t="s">
        <v>3457</v>
      </c>
      <c r="J1201" s="832" t="s">
        <v>3458</v>
      </c>
      <c r="K1201" s="832" t="s">
        <v>3459</v>
      </c>
      <c r="L1201" s="835">
        <v>5343.9</v>
      </c>
      <c r="M1201" s="835">
        <v>85502.399999999994</v>
      </c>
      <c r="N1201" s="832">
        <v>16</v>
      </c>
      <c r="O1201" s="836">
        <v>8</v>
      </c>
      <c r="P1201" s="835">
        <v>80158.5</v>
      </c>
      <c r="Q1201" s="837">
        <v>0.93750000000000011</v>
      </c>
      <c r="R1201" s="832">
        <v>15</v>
      </c>
      <c r="S1201" s="837">
        <v>0.9375</v>
      </c>
      <c r="T1201" s="836">
        <v>7</v>
      </c>
      <c r="U1201" s="838">
        <v>0.875</v>
      </c>
    </row>
    <row r="1202" spans="1:21" ht="14.4" customHeight="1" x14ac:dyDescent="0.3">
      <c r="A1202" s="831">
        <v>4</v>
      </c>
      <c r="B1202" s="832" t="s">
        <v>2687</v>
      </c>
      <c r="C1202" s="832" t="s">
        <v>2694</v>
      </c>
      <c r="D1202" s="833" t="s">
        <v>5504</v>
      </c>
      <c r="E1202" s="834" t="s">
        <v>2721</v>
      </c>
      <c r="F1202" s="832" t="s">
        <v>2690</v>
      </c>
      <c r="G1202" s="832" t="s">
        <v>2967</v>
      </c>
      <c r="H1202" s="832" t="s">
        <v>581</v>
      </c>
      <c r="I1202" s="832" t="s">
        <v>3460</v>
      </c>
      <c r="J1202" s="832" t="s">
        <v>3461</v>
      </c>
      <c r="K1202" s="832" t="s">
        <v>1603</v>
      </c>
      <c r="L1202" s="835">
        <v>1832.09</v>
      </c>
      <c r="M1202" s="835">
        <v>51298.51999999999</v>
      </c>
      <c r="N1202" s="832">
        <v>28</v>
      </c>
      <c r="O1202" s="836">
        <v>15</v>
      </c>
      <c r="P1202" s="835">
        <v>45802.249999999993</v>
      </c>
      <c r="Q1202" s="837">
        <v>0.8928571428571429</v>
      </c>
      <c r="R1202" s="832">
        <v>25</v>
      </c>
      <c r="S1202" s="837">
        <v>0.8928571428571429</v>
      </c>
      <c r="T1202" s="836">
        <v>14</v>
      </c>
      <c r="U1202" s="838">
        <v>0.93333333333333335</v>
      </c>
    </row>
    <row r="1203" spans="1:21" ht="14.4" customHeight="1" x14ac:dyDescent="0.3">
      <c r="A1203" s="831">
        <v>4</v>
      </c>
      <c r="B1203" s="832" t="s">
        <v>2687</v>
      </c>
      <c r="C1203" s="832" t="s">
        <v>2694</v>
      </c>
      <c r="D1203" s="833" t="s">
        <v>5504</v>
      </c>
      <c r="E1203" s="834" t="s">
        <v>2721</v>
      </c>
      <c r="F1203" s="832" t="s">
        <v>2690</v>
      </c>
      <c r="G1203" s="832" t="s">
        <v>2967</v>
      </c>
      <c r="H1203" s="832" t="s">
        <v>581</v>
      </c>
      <c r="I1203" s="832" t="s">
        <v>3462</v>
      </c>
      <c r="J1203" s="832" t="s">
        <v>3463</v>
      </c>
      <c r="K1203" s="832" t="s">
        <v>3464</v>
      </c>
      <c r="L1203" s="835">
        <v>2473.21</v>
      </c>
      <c r="M1203" s="835">
        <v>22258.89</v>
      </c>
      <c r="N1203" s="832">
        <v>9</v>
      </c>
      <c r="O1203" s="836">
        <v>5</v>
      </c>
      <c r="P1203" s="835">
        <v>22258.89</v>
      </c>
      <c r="Q1203" s="837">
        <v>1</v>
      </c>
      <c r="R1203" s="832">
        <v>9</v>
      </c>
      <c r="S1203" s="837">
        <v>1</v>
      </c>
      <c r="T1203" s="836">
        <v>5</v>
      </c>
      <c r="U1203" s="838">
        <v>1</v>
      </c>
    </row>
    <row r="1204" spans="1:21" ht="14.4" customHeight="1" x14ac:dyDescent="0.3">
      <c r="A1204" s="831">
        <v>4</v>
      </c>
      <c r="B1204" s="832" t="s">
        <v>2687</v>
      </c>
      <c r="C1204" s="832" t="s">
        <v>2694</v>
      </c>
      <c r="D1204" s="833" t="s">
        <v>5504</v>
      </c>
      <c r="E1204" s="834" t="s">
        <v>2721</v>
      </c>
      <c r="F1204" s="832" t="s">
        <v>2690</v>
      </c>
      <c r="G1204" s="832" t="s">
        <v>2967</v>
      </c>
      <c r="H1204" s="832" t="s">
        <v>581</v>
      </c>
      <c r="I1204" s="832" t="s">
        <v>3465</v>
      </c>
      <c r="J1204" s="832" t="s">
        <v>3466</v>
      </c>
      <c r="K1204" s="832" t="s">
        <v>1603</v>
      </c>
      <c r="L1204" s="835">
        <v>485.63</v>
      </c>
      <c r="M1204" s="835">
        <v>485.63</v>
      </c>
      <c r="N1204" s="832">
        <v>1</v>
      </c>
      <c r="O1204" s="836">
        <v>1</v>
      </c>
      <c r="P1204" s="835">
        <v>485.63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4</v>
      </c>
      <c r="B1205" s="832" t="s">
        <v>2687</v>
      </c>
      <c r="C1205" s="832" t="s">
        <v>2694</v>
      </c>
      <c r="D1205" s="833" t="s">
        <v>5504</v>
      </c>
      <c r="E1205" s="834" t="s">
        <v>2721</v>
      </c>
      <c r="F1205" s="832" t="s">
        <v>2690</v>
      </c>
      <c r="G1205" s="832" t="s">
        <v>2967</v>
      </c>
      <c r="H1205" s="832" t="s">
        <v>581</v>
      </c>
      <c r="I1205" s="832" t="s">
        <v>3467</v>
      </c>
      <c r="J1205" s="832" t="s">
        <v>3468</v>
      </c>
      <c r="K1205" s="832" t="s">
        <v>1603</v>
      </c>
      <c r="L1205" s="835">
        <v>300</v>
      </c>
      <c r="M1205" s="835">
        <v>3000</v>
      </c>
      <c r="N1205" s="832">
        <v>10</v>
      </c>
      <c r="O1205" s="836">
        <v>7</v>
      </c>
      <c r="P1205" s="835">
        <v>3000</v>
      </c>
      <c r="Q1205" s="837">
        <v>1</v>
      </c>
      <c r="R1205" s="832">
        <v>10</v>
      </c>
      <c r="S1205" s="837">
        <v>1</v>
      </c>
      <c r="T1205" s="836">
        <v>7</v>
      </c>
      <c r="U1205" s="838">
        <v>1</v>
      </c>
    </row>
    <row r="1206" spans="1:21" ht="14.4" customHeight="1" x14ac:dyDescent="0.3">
      <c r="A1206" s="831">
        <v>4</v>
      </c>
      <c r="B1206" s="832" t="s">
        <v>2687</v>
      </c>
      <c r="C1206" s="832" t="s">
        <v>2694</v>
      </c>
      <c r="D1206" s="833" t="s">
        <v>5504</v>
      </c>
      <c r="E1206" s="834" t="s">
        <v>2721</v>
      </c>
      <c r="F1206" s="832" t="s">
        <v>2690</v>
      </c>
      <c r="G1206" s="832" t="s">
        <v>2967</v>
      </c>
      <c r="H1206" s="832" t="s">
        <v>581</v>
      </c>
      <c r="I1206" s="832" t="s">
        <v>3469</v>
      </c>
      <c r="J1206" s="832" t="s">
        <v>3470</v>
      </c>
      <c r="K1206" s="832" t="s">
        <v>3471</v>
      </c>
      <c r="L1206" s="835">
        <v>196.43</v>
      </c>
      <c r="M1206" s="835">
        <v>1964.3000000000004</v>
      </c>
      <c r="N1206" s="832">
        <v>10</v>
      </c>
      <c r="O1206" s="836">
        <v>8</v>
      </c>
      <c r="P1206" s="835">
        <v>1964.3000000000004</v>
      </c>
      <c r="Q1206" s="837">
        <v>1</v>
      </c>
      <c r="R1206" s="832">
        <v>10</v>
      </c>
      <c r="S1206" s="837">
        <v>1</v>
      </c>
      <c r="T1206" s="836">
        <v>8</v>
      </c>
      <c r="U1206" s="838">
        <v>1</v>
      </c>
    </row>
    <row r="1207" spans="1:21" ht="14.4" customHeight="1" x14ac:dyDescent="0.3">
      <c r="A1207" s="831">
        <v>4</v>
      </c>
      <c r="B1207" s="832" t="s">
        <v>2687</v>
      </c>
      <c r="C1207" s="832" t="s">
        <v>2694</v>
      </c>
      <c r="D1207" s="833" t="s">
        <v>5504</v>
      </c>
      <c r="E1207" s="834" t="s">
        <v>2721</v>
      </c>
      <c r="F1207" s="832" t="s">
        <v>2690</v>
      </c>
      <c r="G1207" s="832" t="s">
        <v>2967</v>
      </c>
      <c r="H1207" s="832" t="s">
        <v>581</v>
      </c>
      <c r="I1207" s="832" t="s">
        <v>3472</v>
      </c>
      <c r="J1207" s="832" t="s">
        <v>3473</v>
      </c>
      <c r="K1207" s="832" t="s">
        <v>3474</v>
      </c>
      <c r="L1207" s="835">
        <v>210.33</v>
      </c>
      <c r="M1207" s="835">
        <v>1261.98</v>
      </c>
      <c r="N1207" s="832">
        <v>6</v>
      </c>
      <c r="O1207" s="836">
        <v>6</v>
      </c>
      <c r="P1207" s="835">
        <v>1261.98</v>
      </c>
      <c r="Q1207" s="837">
        <v>1</v>
      </c>
      <c r="R1207" s="832">
        <v>6</v>
      </c>
      <c r="S1207" s="837">
        <v>1</v>
      </c>
      <c r="T1207" s="836">
        <v>6</v>
      </c>
      <c r="U1207" s="838">
        <v>1</v>
      </c>
    </row>
    <row r="1208" spans="1:21" ht="14.4" customHeight="1" x14ac:dyDescent="0.3">
      <c r="A1208" s="831">
        <v>4</v>
      </c>
      <c r="B1208" s="832" t="s">
        <v>2687</v>
      </c>
      <c r="C1208" s="832" t="s">
        <v>2694</v>
      </c>
      <c r="D1208" s="833" t="s">
        <v>5504</v>
      </c>
      <c r="E1208" s="834" t="s">
        <v>2721</v>
      </c>
      <c r="F1208" s="832" t="s">
        <v>2690</v>
      </c>
      <c r="G1208" s="832" t="s">
        <v>2967</v>
      </c>
      <c r="H1208" s="832" t="s">
        <v>581</v>
      </c>
      <c r="I1208" s="832" t="s">
        <v>4322</v>
      </c>
      <c r="J1208" s="832" t="s">
        <v>4323</v>
      </c>
      <c r="K1208" s="832" t="s">
        <v>3447</v>
      </c>
      <c r="L1208" s="835">
        <v>507.04</v>
      </c>
      <c r="M1208" s="835">
        <v>2028.16</v>
      </c>
      <c r="N1208" s="832">
        <v>4</v>
      </c>
      <c r="O1208" s="836">
        <v>2</v>
      </c>
      <c r="P1208" s="835">
        <v>2028.16</v>
      </c>
      <c r="Q1208" s="837">
        <v>1</v>
      </c>
      <c r="R1208" s="832">
        <v>4</v>
      </c>
      <c r="S1208" s="837">
        <v>1</v>
      </c>
      <c r="T1208" s="836">
        <v>2</v>
      </c>
      <c r="U1208" s="838">
        <v>1</v>
      </c>
    </row>
    <row r="1209" spans="1:21" ht="14.4" customHeight="1" x14ac:dyDescent="0.3">
      <c r="A1209" s="831">
        <v>4</v>
      </c>
      <c r="B1209" s="832" t="s">
        <v>2687</v>
      </c>
      <c r="C1209" s="832" t="s">
        <v>2694</v>
      </c>
      <c r="D1209" s="833" t="s">
        <v>5504</v>
      </c>
      <c r="E1209" s="834" t="s">
        <v>2721</v>
      </c>
      <c r="F1209" s="832" t="s">
        <v>2690</v>
      </c>
      <c r="G1209" s="832" t="s">
        <v>2967</v>
      </c>
      <c r="H1209" s="832" t="s">
        <v>581</v>
      </c>
      <c r="I1209" s="832" t="s">
        <v>3475</v>
      </c>
      <c r="J1209" s="832" t="s">
        <v>3476</v>
      </c>
      <c r="K1209" s="832" t="s">
        <v>3477</v>
      </c>
      <c r="L1209" s="835">
        <v>320</v>
      </c>
      <c r="M1209" s="835">
        <v>5760</v>
      </c>
      <c r="N1209" s="832">
        <v>18</v>
      </c>
      <c r="O1209" s="836">
        <v>12</v>
      </c>
      <c r="P1209" s="835">
        <v>3520</v>
      </c>
      <c r="Q1209" s="837">
        <v>0.61111111111111116</v>
      </c>
      <c r="R1209" s="832">
        <v>11</v>
      </c>
      <c r="S1209" s="837">
        <v>0.61111111111111116</v>
      </c>
      <c r="T1209" s="836">
        <v>8</v>
      </c>
      <c r="U1209" s="838">
        <v>0.66666666666666663</v>
      </c>
    </row>
    <row r="1210" spans="1:21" ht="14.4" customHeight="1" x14ac:dyDescent="0.3">
      <c r="A1210" s="831">
        <v>4</v>
      </c>
      <c r="B1210" s="832" t="s">
        <v>2687</v>
      </c>
      <c r="C1210" s="832" t="s">
        <v>2694</v>
      </c>
      <c r="D1210" s="833" t="s">
        <v>5504</v>
      </c>
      <c r="E1210" s="834" t="s">
        <v>2721</v>
      </c>
      <c r="F1210" s="832" t="s">
        <v>2690</v>
      </c>
      <c r="G1210" s="832" t="s">
        <v>2967</v>
      </c>
      <c r="H1210" s="832" t="s">
        <v>581</v>
      </c>
      <c r="I1210" s="832" t="s">
        <v>3478</v>
      </c>
      <c r="J1210" s="832" t="s">
        <v>3479</v>
      </c>
      <c r="K1210" s="832" t="s">
        <v>3480</v>
      </c>
      <c r="L1210" s="835">
        <v>300</v>
      </c>
      <c r="M1210" s="835">
        <v>8100</v>
      </c>
      <c r="N1210" s="832">
        <v>27</v>
      </c>
      <c r="O1210" s="836">
        <v>18</v>
      </c>
      <c r="P1210" s="835">
        <v>8100</v>
      </c>
      <c r="Q1210" s="837">
        <v>1</v>
      </c>
      <c r="R1210" s="832">
        <v>27</v>
      </c>
      <c r="S1210" s="837">
        <v>1</v>
      </c>
      <c r="T1210" s="836">
        <v>18</v>
      </c>
      <c r="U1210" s="838">
        <v>1</v>
      </c>
    </row>
    <row r="1211" spans="1:21" ht="14.4" customHeight="1" x14ac:dyDescent="0.3">
      <c r="A1211" s="831">
        <v>4</v>
      </c>
      <c r="B1211" s="832" t="s">
        <v>2687</v>
      </c>
      <c r="C1211" s="832" t="s">
        <v>2694</v>
      </c>
      <c r="D1211" s="833" t="s">
        <v>5504</v>
      </c>
      <c r="E1211" s="834" t="s">
        <v>2721</v>
      </c>
      <c r="F1211" s="832" t="s">
        <v>2690</v>
      </c>
      <c r="G1211" s="832" t="s">
        <v>2967</v>
      </c>
      <c r="H1211" s="832" t="s">
        <v>581</v>
      </c>
      <c r="I1211" s="832" t="s">
        <v>3481</v>
      </c>
      <c r="J1211" s="832" t="s">
        <v>3482</v>
      </c>
      <c r="K1211" s="832" t="s">
        <v>3483</v>
      </c>
      <c r="L1211" s="835">
        <v>2816</v>
      </c>
      <c r="M1211" s="835">
        <v>363264</v>
      </c>
      <c r="N1211" s="832">
        <v>129</v>
      </c>
      <c r="O1211" s="836">
        <v>16</v>
      </c>
      <c r="P1211" s="835">
        <v>321024</v>
      </c>
      <c r="Q1211" s="837">
        <v>0.88372093023255816</v>
      </c>
      <c r="R1211" s="832">
        <v>114</v>
      </c>
      <c r="S1211" s="837">
        <v>0.88372093023255816</v>
      </c>
      <c r="T1211" s="836">
        <v>14</v>
      </c>
      <c r="U1211" s="838">
        <v>0.875</v>
      </c>
    </row>
    <row r="1212" spans="1:21" ht="14.4" customHeight="1" x14ac:dyDescent="0.3">
      <c r="A1212" s="831">
        <v>4</v>
      </c>
      <c r="B1212" s="832" t="s">
        <v>2687</v>
      </c>
      <c r="C1212" s="832" t="s">
        <v>2694</v>
      </c>
      <c r="D1212" s="833" t="s">
        <v>5504</v>
      </c>
      <c r="E1212" s="834" t="s">
        <v>2721</v>
      </c>
      <c r="F1212" s="832" t="s">
        <v>2690</v>
      </c>
      <c r="G1212" s="832" t="s">
        <v>2967</v>
      </c>
      <c r="H1212" s="832" t="s">
        <v>581</v>
      </c>
      <c r="I1212" s="832" t="s">
        <v>3484</v>
      </c>
      <c r="J1212" s="832" t="s">
        <v>3485</v>
      </c>
      <c r="K1212" s="832" t="s">
        <v>3486</v>
      </c>
      <c r="L1212" s="835">
        <v>2412.9</v>
      </c>
      <c r="M1212" s="835">
        <v>65148.3</v>
      </c>
      <c r="N1212" s="832">
        <v>27</v>
      </c>
      <c r="O1212" s="836">
        <v>8</v>
      </c>
      <c r="P1212" s="835">
        <v>65148.3</v>
      </c>
      <c r="Q1212" s="837">
        <v>1</v>
      </c>
      <c r="R1212" s="832">
        <v>27</v>
      </c>
      <c r="S1212" s="837">
        <v>1</v>
      </c>
      <c r="T1212" s="836">
        <v>8</v>
      </c>
      <c r="U1212" s="838">
        <v>1</v>
      </c>
    </row>
    <row r="1213" spans="1:21" ht="14.4" customHeight="1" x14ac:dyDescent="0.3">
      <c r="A1213" s="831">
        <v>4</v>
      </c>
      <c r="B1213" s="832" t="s">
        <v>2687</v>
      </c>
      <c r="C1213" s="832" t="s">
        <v>2694</v>
      </c>
      <c r="D1213" s="833" t="s">
        <v>5504</v>
      </c>
      <c r="E1213" s="834" t="s">
        <v>2721</v>
      </c>
      <c r="F1213" s="832" t="s">
        <v>2690</v>
      </c>
      <c r="G1213" s="832" t="s">
        <v>2967</v>
      </c>
      <c r="H1213" s="832" t="s">
        <v>581</v>
      </c>
      <c r="I1213" s="832" t="s">
        <v>3487</v>
      </c>
      <c r="J1213" s="832" t="s">
        <v>3485</v>
      </c>
      <c r="K1213" s="832" t="s">
        <v>3488</v>
      </c>
      <c r="L1213" s="835">
        <v>2412.9</v>
      </c>
      <c r="M1213" s="835">
        <v>57909.600000000006</v>
      </c>
      <c r="N1213" s="832">
        <v>24</v>
      </c>
      <c r="O1213" s="836">
        <v>8</v>
      </c>
      <c r="P1213" s="835">
        <v>50670.900000000009</v>
      </c>
      <c r="Q1213" s="837">
        <v>0.87500000000000011</v>
      </c>
      <c r="R1213" s="832">
        <v>21</v>
      </c>
      <c r="S1213" s="837">
        <v>0.875</v>
      </c>
      <c r="T1213" s="836">
        <v>7</v>
      </c>
      <c r="U1213" s="838">
        <v>0.875</v>
      </c>
    </row>
    <row r="1214" spans="1:21" ht="14.4" customHeight="1" x14ac:dyDescent="0.3">
      <c r="A1214" s="831">
        <v>4</v>
      </c>
      <c r="B1214" s="832" t="s">
        <v>2687</v>
      </c>
      <c r="C1214" s="832" t="s">
        <v>2694</v>
      </c>
      <c r="D1214" s="833" t="s">
        <v>5504</v>
      </c>
      <c r="E1214" s="834" t="s">
        <v>2721</v>
      </c>
      <c r="F1214" s="832" t="s">
        <v>2690</v>
      </c>
      <c r="G1214" s="832" t="s">
        <v>2967</v>
      </c>
      <c r="H1214" s="832" t="s">
        <v>581</v>
      </c>
      <c r="I1214" s="832" t="s">
        <v>3489</v>
      </c>
      <c r="J1214" s="832" t="s">
        <v>3490</v>
      </c>
      <c r="K1214" s="832" t="s">
        <v>3491</v>
      </c>
      <c r="L1214" s="835">
        <v>1500.3</v>
      </c>
      <c r="M1214" s="835">
        <v>49509.899999999994</v>
      </c>
      <c r="N1214" s="832">
        <v>33</v>
      </c>
      <c r="O1214" s="836">
        <v>6</v>
      </c>
      <c r="P1214" s="835">
        <v>49509.899999999994</v>
      </c>
      <c r="Q1214" s="837">
        <v>1</v>
      </c>
      <c r="R1214" s="832">
        <v>33</v>
      </c>
      <c r="S1214" s="837">
        <v>1</v>
      </c>
      <c r="T1214" s="836">
        <v>6</v>
      </c>
      <c r="U1214" s="838">
        <v>1</v>
      </c>
    </row>
    <row r="1215" spans="1:21" ht="14.4" customHeight="1" x14ac:dyDescent="0.3">
      <c r="A1215" s="831">
        <v>4</v>
      </c>
      <c r="B1215" s="832" t="s">
        <v>2687</v>
      </c>
      <c r="C1215" s="832" t="s">
        <v>2694</v>
      </c>
      <c r="D1215" s="833" t="s">
        <v>5504</v>
      </c>
      <c r="E1215" s="834" t="s">
        <v>2721</v>
      </c>
      <c r="F1215" s="832" t="s">
        <v>2690</v>
      </c>
      <c r="G1215" s="832" t="s">
        <v>2967</v>
      </c>
      <c r="H1215" s="832" t="s">
        <v>581</v>
      </c>
      <c r="I1215" s="832" t="s">
        <v>3492</v>
      </c>
      <c r="J1215" s="832" t="s">
        <v>3490</v>
      </c>
      <c r="K1215" s="832" t="s">
        <v>3493</v>
      </c>
      <c r="L1215" s="835">
        <v>1500.3</v>
      </c>
      <c r="M1215" s="835">
        <v>24004.799999999999</v>
      </c>
      <c r="N1215" s="832">
        <v>16</v>
      </c>
      <c r="O1215" s="836">
        <v>4</v>
      </c>
      <c r="P1215" s="835">
        <v>24004.799999999999</v>
      </c>
      <c r="Q1215" s="837">
        <v>1</v>
      </c>
      <c r="R1215" s="832">
        <v>16</v>
      </c>
      <c r="S1215" s="837">
        <v>1</v>
      </c>
      <c r="T1215" s="836">
        <v>4</v>
      </c>
      <c r="U1215" s="838">
        <v>1</v>
      </c>
    </row>
    <row r="1216" spans="1:21" ht="14.4" customHeight="1" x14ac:dyDescent="0.3">
      <c r="A1216" s="831">
        <v>4</v>
      </c>
      <c r="B1216" s="832" t="s">
        <v>2687</v>
      </c>
      <c r="C1216" s="832" t="s">
        <v>2694</v>
      </c>
      <c r="D1216" s="833" t="s">
        <v>5504</v>
      </c>
      <c r="E1216" s="834" t="s">
        <v>2721</v>
      </c>
      <c r="F1216" s="832" t="s">
        <v>2690</v>
      </c>
      <c r="G1216" s="832" t="s">
        <v>2967</v>
      </c>
      <c r="H1216" s="832" t="s">
        <v>581</v>
      </c>
      <c r="I1216" s="832" t="s">
        <v>3494</v>
      </c>
      <c r="J1216" s="832" t="s">
        <v>3495</v>
      </c>
      <c r="K1216" s="832" t="s">
        <v>3496</v>
      </c>
      <c r="L1216" s="835">
        <v>761.3</v>
      </c>
      <c r="M1216" s="835">
        <v>15987.3</v>
      </c>
      <c r="N1216" s="832">
        <v>21</v>
      </c>
      <c r="O1216" s="836">
        <v>3</v>
      </c>
      <c r="P1216" s="835">
        <v>15987.3</v>
      </c>
      <c r="Q1216" s="837">
        <v>1</v>
      </c>
      <c r="R1216" s="832">
        <v>21</v>
      </c>
      <c r="S1216" s="837">
        <v>1</v>
      </c>
      <c r="T1216" s="836">
        <v>3</v>
      </c>
      <c r="U1216" s="838">
        <v>1</v>
      </c>
    </row>
    <row r="1217" spans="1:21" ht="14.4" customHeight="1" x14ac:dyDescent="0.3">
      <c r="A1217" s="831">
        <v>4</v>
      </c>
      <c r="B1217" s="832" t="s">
        <v>2687</v>
      </c>
      <c r="C1217" s="832" t="s">
        <v>2694</v>
      </c>
      <c r="D1217" s="833" t="s">
        <v>5504</v>
      </c>
      <c r="E1217" s="834" t="s">
        <v>2721</v>
      </c>
      <c r="F1217" s="832" t="s">
        <v>2690</v>
      </c>
      <c r="G1217" s="832" t="s">
        <v>2967</v>
      </c>
      <c r="H1217" s="832" t="s">
        <v>581</v>
      </c>
      <c r="I1217" s="832" t="s">
        <v>3497</v>
      </c>
      <c r="J1217" s="832" t="s">
        <v>3495</v>
      </c>
      <c r="K1217" s="832" t="s">
        <v>3498</v>
      </c>
      <c r="L1217" s="835">
        <v>761.3</v>
      </c>
      <c r="M1217" s="835">
        <v>5329.0999999999995</v>
      </c>
      <c r="N1217" s="832">
        <v>7</v>
      </c>
      <c r="O1217" s="836">
        <v>2</v>
      </c>
      <c r="P1217" s="835">
        <v>5329.0999999999995</v>
      </c>
      <c r="Q1217" s="837">
        <v>1</v>
      </c>
      <c r="R1217" s="832">
        <v>7</v>
      </c>
      <c r="S1217" s="837">
        <v>1</v>
      </c>
      <c r="T1217" s="836">
        <v>2</v>
      </c>
      <c r="U1217" s="838">
        <v>1</v>
      </c>
    </row>
    <row r="1218" spans="1:21" ht="14.4" customHeight="1" x14ac:dyDescent="0.3">
      <c r="A1218" s="831">
        <v>4</v>
      </c>
      <c r="B1218" s="832" t="s">
        <v>2687</v>
      </c>
      <c r="C1218" s="832" t="s">
        <v>2694</v>
      </c>
      <c r="D1218" s="833" t="s">
        <v>5504</v>
      </c>
      <c r="E1218" s="834" t="s">
        <v>2721</v>
      </c>
      <c r="F1218" s="832" t="s">
        <v>2690</v>
      </c>
      <c r="G1218" s="832" t="s">
        <v>2967</v>
      </c>
      <c r="H1218" s="832" t="s">
        <v>581</v>
      </c>
      <c r="I1218" s="832" t="s">
        <v>3499</v>
      </c>
      <c r="J1218" s="832" t="s">
        <v>3500</v>
      </c>
      <c r="K1218" s="832" t="s">
        <v>3501</v>
      </c>
      <c r="L1218" s="835">
        <v>2412.9</v>
      </c>
      <c r="M1218" s="835">
        <v>7238.7000000000007</v>
      </c>
      <c r="N1218" s="832">
        <v>3</v>
      </c>
      <c r="O1218" s="836">
        <v>1</v>
      </c>
      <c r="P1218" s="835">
        <v>7238.7000000000007</v>
      </c>
      <c r="Q1218" s="837">
        <v>1</v>
      </c>
      <c r="R1218" s="832">
        <v>3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4</v>
      </c>
      <c r="B1219" s="832" t="s">
        <v>2687</v>
      </c>
      <c r="C1219" s="832" t="s">
        <v>2694</v>
      </c>
      <c r="D1219" s="833" t="s">
        <v>5504</v>
      </c>
      <c r="E1219" s="834" t="s">
        <v>2721</v>
      </c>
      <c r="F1219" s="832" t="s">
        <v>2690</v>
      </c>
      <c r="G1219" s="832" t="s">
        <v>2967</v>
      </c>
      <c r="H1219" s="832" t="s">
        <v>581</v>
      </c>
      <c r="I1219" s="832" t="s">
        <v>3505</v>
      </c>
      <c r="J1219" s="832" t="s">
        <v>3506</v>
      </c>
      <c r="K1219" s="832" t="s">
        <v>3507</v>
      </c>
      <c r="L1219" s="835">
        <v>1987.45</v>
      </c>
      <c r="M1219" s="835">
        <v>45711.35</v>
      </c>
      <c r="N1219" s="832">
        <v>23</v>
      </c>
      <c r="O1219" s="836">
        <v>8</v>
      </c>
      <c r="P1219" s="835">
        <v>45711.35</v>
      </c>
      <c r="Q1219" s="837">
        <v>1</v>
      </c>
      <c r="R1219" s="832">
        <v>23</v>
      </c>
      <c r="S1219" s="837">
        <v>1</v>
      </c>
      <c r="T1219" s="836">
        <v>8</v>
      </c>
      <c r="U1219" s="838">
        <v>1</v>
      </c>
    </row>
    <row r="1220" spans="1:21" ht="14.4" customHeight="1" x14ac:dyDescent="0.3">
      <c r="A1220" s="831">
        <v>4</v>
      </c>
      <c r="B1220" s="832" t="s">
        <v>2687</v>
      </c>
      <c r="C1220" s="832" t="s">
        <v>2694</v>
      </c>
      <c r="D1220" s="833" t="s">
        <v>5504</v>
      </c>
      <c r="E1220" s="834" t="s">
        <v>2721</v>
      </c>
      <c r="F1220" s="832" t="s">
        <v>2690</v>
      </c>
      <c r="G1220" s="832" t="s">
        <v>2967</v>
      </c>
      <c r="H1220" s="832" t="s">
        <v>581</v>
      </c>
      <c r="I1220" s="832" t="s">
        <v>3508</v>
      </c>
      <c r="J1220" s="832" t="s">
        <v>3506</v>
      </c>
      <c r="K1220" s="832" t="s">
        <v>3509</v>
      </c>
      <c r="L1220" s="835">
        <v>1987.45</v>
      </c>
      <c r="M1220" s="835">
        <v>35774.1</v>
      </c>
      <c r="N1220" s="832">
        <v>18</v>
      </c>
      <c r="O1220" s="836">
        <v>6</v>
      </c>
      <c r="P1220" s="835">
        <v>35774.1</v>
      </c>
      <c r="Q1220" s="837">
        <v>1</v>
      </c>
      <c r="R1220" s="832">
        <v>18</v>
      </c>
      <c r="S1220" s="837">
        <v>1</v>
      </c>
      <c r="T1220" s="836">
        <v>6</v>
      </c>
      <c r="U1220" s="838">
        <v>1</v>
      </c>
    </row>
    <row r="1221" spans="1:21" ht="14.4" customHeight="1" x14ac:dyDescent="0.3">
      <c r="A1221" s="831">
        <v>4</v>
      </c>
      <c r="B1221" s="832" t="s">
        <v>2687</v>
      </c>
      <c r="C1221" s="832" t="s">
        <v>2694</v>
      </c>
      <c r="D1221" s="833" t="s">
        <v>5504</v>
      </c>
      <c r="E1221" s="834" t="s">
        <v>2721</v>
      </c>
      <c r="F1221" s="832" t="s">
        <v>2690</v>
      </c>
      <c r="G1221" s="832" t="s">
        <v>2967</v>
      </c>
      <c r="H1221" s="832" t="s">
        <v>581</v>
      </c>
      <c r="I1221" s="832" t="s">
        <v>3510</v>
      </c>
      <c r="J1221" s="832" t="s">
        <v>3511</v>
      </c>
      <c r="K1221" s="832" t="s">
        <v>3512</v>
      </c>
      <c r="L1221" s="835">
        <v>711.08</v>
      </c>
      <c r="M1221" s="835">
        <v>8532.9600000000009</v>
      </c>
      <c r="N1221" s="832">
        <v>12</v>
      </c>
      <c r="O1221" s="836">
        <v>2</v>
      </c>
      <c r="P1221" s="835">
        <v>8532.9600000000009</v>
      </c>
      <c r="Q1221" s="837">
        <v>1</v>
      </c>
      <c r="R1221" s="832">
        <v>12</v>
      </c>
      <c r="S1221" s="837">
        <v>1</v>
      </c>
      <c r="T1221" s="836">
        <v>2</v>
      </c>
      <c r="U1221" s="838">
        <v>1</v>
      </c>
    </row>
    <row r="1222" spans="1:21" ht="14.4" customHeight="1" x14ac:dyDescent="0.3">
      <c r="A1222" s="831">
        <v>4</v>
      </c>
      <c r="B1222" s="832" t="s">
        <v>2687</v>
      </c>
      <c r="C1222" s="832" t="s">
        <v>2694</v>
      </c>
      <c r="D1222" s="833" t="s">
        <v>5504</v>
      </c>
      <c r="E1222" s="834" t="s">
        <v>2721</v>
      </c>
      <c r="F1222" s="832" t="s">
        <v>2690</v>
      </c>
      <c r="G1222" s="832" t="s">
        <v>2967</v>
      </c>
      <c r="H1222" s="832" t="s">
        <v>581</v>
      </c>
      <c r="I1222" s="832" t="s">
        <v>3513</v>
      </c>
      <c r="J1222" s="832" t="s">
        <v>3511</v>
      </c>
      <c r="K1222" s="832" t="s">
        <v>3514</v>
      </c>
      <c r="L1222" s="835">
        <v>711.08</v>
      </c>
      <c r="M1222" s="835">
        <v>25598.880000000001</v>
      </c>
      <c r="N1222" s="832">
        <v>36</v>
      </c>
      <c r="O1222" s="836">
        <v>5</v>
      </c>
      <c r="P1222" s="835">
        <v>25598.880000000001</v>
      </c>
      <c r="Q1222" s="837">
        <v>1</v>
      </c>
      <c r="R1222" s="832">
        <v>36</v>
      </c>
      <c r="S1222" s="837">
        <v>1</v>
      </c>
      <c r="T1222" s="836">
        <v>5</v>
      </c>
      <c r="U1222" s="838">
        <v>1</v>
      </c>
    </row>
    <row r="1223" spans="1:21" ht="14.4" customHeight="1" x14ac:dyDescent="0.3">
      <c r="A1223" s="831">
        <v>4</v>
      </c>
      <c r="B1223" s="832" t="s">
        <v>2687</v>
      </c>
      <c r="C1223" s="832" t="s">
        <v>2694</v>
      </c>
      <c r="D1223" s="833" t="s">
        <v>5504</v>
      </c>
      <c r="E1223" s="834" t="s">
        <v>2721</v>
      </c>
      <c r="F1223" s="832" t="s">
        <v>2690</v>
      </c>
      <c r="G1223" s="832" t="s">
        <v>2967</v>
      </c>
      <c r="H1223" s="832" t="s">
        <v>581</v>
      </c>
      <c r="I1223" s="832" t="s">
        <v>3515</v>
      </c>
      <c r="J1223" s="832" t="s">
        <v>3516</v>
      </c>
      <c r="K1223" s="832" t="s">
        <v>3517</v>
      </c>
      <c r="L1223" s="835">
        <v>1074.31</v>
      </c>
      <c r="M1223" s="835">
        <v>24709.129999999997</v>
      </c>
      <c r="N1223" s="832">
        <v>23</v>
      </c>
      <c r="O1223" s="836">
        <v>4</v>
      </c>
      <c r="P1223" s="835">
        <v>24709.129999999997</v>
      </c>
      <c r="Q1223" s="837">
        <v>1</v>
      </c>
      <c r="R1223" s="832">
        <v>23</v>
      </c>
      <c r="S1223" s="837">
        <v>1</v>
      </c>
      <c r="T1223" s="836">
        <v>4</v>
      </c>
      <c r="U1223" s="838">
        <v>1</v>
      </c>
    </row>
    <row r="1224" spans="1:21" ht="14.4" customHeight="1" x14ac:dyDescent="0.3">
      <c r="A1224" s="831">
        <v>4</v>
      </c>
      <c r="B1224" s="832" t="s">
        <v>2687</v>
      </c>
      <c r="C1224" s="832" t="s">
        <v>2694</v>
      </c>
      <c r="D1224" s="833" t="s">
        <v>5504</v>
      </c>
      <c r="E1224" s="834" t="s">
        <v>2721</v>
      </c>
      <c r="F1224" s="832" t="s">
        <v>2690</v>
      </c>
      <c r="G1224" s="832" t="s">
        <v>2967</v>
      </c>
      <c r="H1224" s="832" t="s">
        <v>581</v>
      </c>
      <c r="I1224" s="832" t="s">
        <v>3518</v>
      </c>
      <c r="J1224" s="832" t="s">
        <v>3516</v>
      </c>
      <c r="K1224" s="832" t="s">
        <v>3519</v>
      </c>
      <c r="L1224" s="835">
        <v>1074.31</v>
      </c>
      <c r="M1224" s="835">
        <v>33303.61</v>
      </c>
      <c r="N1224" s="832">
        <v>31</v>
      </c>
      <c r="O1224" s="836">
        <v>4</v>
      </c>
      <c r="P1224" s="835">
        <v>22560.51</v>
      </c>
      <c r="Q1224" s="837">
        <v>0.67741935483870963</v>
      </c>
      <c r="R1224" s="832">
        <v>21</v>
      </c>
      <c r="S1224" s="837">
        <v>0.67741935483870963</v>
      </c>
      <c r="T1224" s="836">
        <v>3</v>
      </c>
      <c r="U1224" s="838">
        <v>0.75</v>
      </c>
    </row>
    <row r="1225" spans="1:21" ht="14.4" customHeight="1" x14ac:dyDescent="0.3">
      <c r="A1225" s="831">
        <v>4</v>
      </c>
      <c r="B1225" s="832" t="s">
        <v>2687</v>
      </c>
      <c r="C1225" s="832" t="s">
        <v>2694</v>
      </c>
      <c r="D1225" s="833" t="s">
        <v>5504</v>
      </c>
      <c r="E1225" s="834" t="s">
        <v>2721</v>
      </c>
      <c r="F1225" s="832" t="s">
        <v>2690</v>
      </c>
      <c r="G1225" s="832" t="s">
        <v>2967</v>
      </c>
      <c r="H1225" s="832" t="s">
        <v>581</v>
      </c>
      <c r="I1225" s="832" t="s">
        <v>3520</v>
      </c>
      <c r="J1225" s="832" t="s">
        <v>3521</v>
      </c>
      <c r="K1225" s="832" t="s">
        <v>3522</v>
      </c>
      <c r="L1225" s="835">
        <v>369.69</v>
      </c>
      <c r="M1225" s="835">
        <v>1478.76</v>
      </c>
      <c r="N1225" s="832">
        <v>4</v>
      </c>
      <c r="O1225" s="836">
        <v>4</v>
      </c>
      <c r="P1225" s="835">
        <v>1478.76</v>
      </c>
      <c r="Q1225" s="837">
        <v>1</v>
      </c>
      <c r="R1225" s="832">
        <v>4</v>
      </c>
      <c r="S1225" s="837">
        <v>1</v>
      </c>
      <c r="T1225" s="836">
        <v>4</v>
      </c>
      <c r="U1225" s="838">
        <v>1</v>
      </c>
    </row>
    <row r="1226" spans="1:21" ht="14.4" customHeight="1" x14ac:dyDescent="0.3">
      <c r="A1226" s="831">
        <v>4</v>
      </c>
      <c r="B1226" s="832" t="s">
        <v>2687</v>
      </c>
      <c r="C1226" s="832" t="s">
        <v>2694</v>
      </c>
      <c r="D1226" s="833" t="s">
        <v>5504</v>
      </c>
      <c r="E1226" s="834" t="s">
        <v>2721</v>
      </c>
      <c r="F1226" s="832" t="s">
        <v>2690</v>
      </c>
      <c r="G1226" s="832" t="s">
        <v>2967</v>
      </c>
      <c r="H1226" s="832" t="s">
        <v>581</v>
      </c>
      <c r="I1226" s="832" t="s">
        <v>2168</v>
      </c>
      <c r="J1226" s="832" t="s">
        <v>3523</v>
      </c>
      <c r="K1226" s="832" t="s">
        <v>3524</v>
      </c>
      <c r="L1226" s="835">
        <v>1430.6</v>
      </c>
      <c r="M1226" s="835">
        <v>8583.5999999999985</v>
      </c>
      <c r="N1226" s="832">
        <v>6</v>
      </c>
      <c r="O1226" s="836">
        <v>3</v>
      </c>
      <c r="P1226" s="835">
        <v>2861.2</v>
      </c>
      <c r="Q1226" s="837">
        <v>0.33333333333333337</v>
      </c>
      <c r="R1226" s="832">
        <v>2</v>
      </c>
      <c r="S1226" s="837">
        <v>0.33333333333333331</v>
      </c>
      <c r="T1226" s="836">
        <v>2</v>
      </c>
      <c r="U1226" s="838">
        <v>0.66666666666666663</v>
      </c>
    </row>
    <row r="1227" spans="1:21" ht="14.4" customHeight="1" x14ac:dyDescent="0.3">
      <c r="A1227" s="831">
        <v>4</v>
      </c>
      <c r="B1227" s="832" t="s">
        <v>2687</v>
      </c>
      <c r="C1227" s="832" t="s">
        <v>2694</v>
      </c>
      <c r="D1227" s="833" t="s">
        <v>5504</v>
      </c>
      <c r="E1227" s="834" t="s">
        <v>2721</v>
      </c>
      <c r="F1227" s="832" t="s">
        <v>2690</v>
      </c>
      <c r="G1227" s="832" t="s">
        <v>2967</v>
      </c>
      <c r="H1227" s="832" t="s">
        <v>581</v>
      </c>
      <c r="I1227" s="832" t="s">
        <v>4324</v>
      </c>
      <c r="J1227" s="832" t="s">
        <v>3919</v>
      </c>
      <c r="K1227" s="832" t="s">
        <v>4325</v>
      </c>
      <c r="L1227" s="835">
        <v>1367</v>
      </c>
      <c r="M1227" s="835">
        <v>12303</v>
      </c>
      <c r="N1227" s="832">
        <v>9</v>
      </c>
      <c r="O1227" s="836">
        <v>2</v>
      </c>
      <c r="P1227" s="835">
        <v>12303</v>
      </c>
      <c r="Q1227" s="837">
        <v>1</v>
      </c>
      <c r="R1227" s="832">
        <v>9</v>
      </c>
      <c r="S1227" s="837">
        <v>1</v>
      </c>
      <c r="T1227" s="836">
        <v>2</v>
      </c>
      <c r="U1227" s="838">
        <v>1</v>
      </c>
    </row>
    <row r="1228" spans="1:21" ht="14.4" customHeight="1" x14ac:dyDescent="0.3">
      <c r="A1228" s="831">
        <v>4</v>
      </c>
      <c r="B1228" s="832" t="s">
        <v>2687</v>
      </c>
      <c r="C1228" s="832" t="s">
        <v>2694</v>
      </c>
      <c r="D1228" s="833" t="s">
        <v>5504</v>
      </c>
      <c r="E1228" s="834" t="s">
        <v>2721</v>
      </c>
      <c r="F1228" s="832" t="s">
        <v>2690</v>
      </c>
      <c r="G1228" s="832" t="s">
        <v>2967</v>
      </c>
      <c r="H1228" s="832" t="s">
        <v>581</v>
      </c>
      <c r="I1228" s="832" t="s">
        <v>3525</v>
      </c>
      <c r="J1228" s="832" t="s">
        <v>3526</v>
      </c>
      <c r="K1228" s="832" t="s">
        <v>3430</v>
      </c>
      <c r="L1228" s="835">
        <v>500</v>
      </c>
      <c r="M1228" s="835">
        <v>36500</v>
      </c>
      <c r="N1228" s="832">
        <v>73</v>
      </c>
      <c r="O1228" s="836">
        <v>51</v>
      </c>
      <c r="P1228" s="835">
        <v>36000</v>
      </c>
      <c r="Q1228" s="837">
        <v>0.98630136986301364</v>
      </c>
      <c r="R1228" s="832">
        <v>72</v>
      </c>
      <c r="S1228" s="837">
        <v>0.98630136986301364</v>
      </c>
      <c r="T1228" s="836">
        <v>50</v>
      </c>
      <c r="U1228" s="838">
        <v>0.98039215686274506</v>
      </c>
    </row>
    <row r="1229" spans="1:21" ht="14.4" customHeight="1" x14ac:dyDescent="0.3">
      <c r="A1229" s="831">
        <v>4</v>
      </c>
      <c r="B1229" s="832" t="s">
        <v>2687</v>
      </c>
      <c r="C1229" s="832" t="s">
        <v>2694</v>
      </c>
      <c r="D1229" s="833" t="s">
        <v>5504</v>
      </c>
      <c r="E1229" s="834" t="s">
        <v>2721</v>
      </c>
      <c r="F1229" s="832" t="s">
        <v>2690</v>
      </c>
      <c r="G1229" s="832" t="s">
        <v>2967</v>
      </c>
      <c r="H1229" s="832" t="s">
        <v>581</v>
      </c>
      <c r="I1229" s="832" t="s">
        <v>3527</v>
      </c>
      <c r="J1229" s="832" t="s">
        <v>3528</v>
      </c>
      <c r="K1229" s="832" t="s">
        <v>3529</v>
      </c>
      <c r="L1229" s="835">
        <v>556</v>
      </c>
      <c r="M1229" s="835">
        <v>39476</v>
      </c>
      <c r="N1229" s="832">
        <v>71</v>
      </c>
      <c r="O1229" s="836">
        <v>31</v>
      </c>
      <c r="P1229" s="835">
        <v>37808</v>
      </c>
      <c r="Q1229" s="837">
        <v>0.95774647887323938</v>
      </c>
      <c r="R1229" s="832">
        <v>68</v>
      </c>
      <c r="S1229" s="837">
        <v>0.95774647887323938</v>
      </c>
      <c r="T1229" s="836">
        <v>29</v>
      </c>
      <c r="U1229" s="838">
        <v>0.93548387096774188</v>
      </c>
    </row>
    <row r="1230" spans="1:21" ht="14.4" customHeight="1" x14ac:dyDescent="0.3">
      <c r="A1230" s="831">
        <v>4</v>
      </c>
      <c r="B1230" s="832" t="s">
        <v>2687</v>
      </c>
      <c r="C1230" s="832" t="s">
        <v>2694</v>
      </c>
      <c r="D1230" s="833" t="s">
        <v>5504</v>
      </c>
      <c r="E1230" s="834" t="s">
        <v>2721</v>
      </c>
      <c r="F1230" s="832" t="s">
        <v>2690</v>
      </c>
      <c r="G1230" s="832" t="s">
        <v>2967</v>
      </c>
      <c r="H1230" s="832" t="s">
        <v>581</v>
      </c>
      <c r="I1230" s="832" t="s">
        <v>3530</v>
      </c>
      <c r="J1230" s="832" t="s">
        <v>3531</v>
      </c>
      <c r="K1230" s="832" t="s">
        <v>3532</v>
      </c>
      <c r="L1230" s="835">
        <v>5343.9</v>
      </c>
      <c r="M1230" s="835">
        <v>21375.599999999999</v>
      </c>
      <c r="N1230" s="832">
        <v>4</v>
      </c>
      <c r="O1230" s="836">
        <v>2</v>
      </c>
      <c r="P1230" s="835">
        <v>21375.599999999999</v>
      </c>
      <c r="Q1230" s="837">
        <v>1</v>
      </c>
      <c r="R1230" s="832">
        <v>4</v>
      </c>
      <c r="S1230" s="837">
        <v>1</v>
      </c>
      <c r="T1230" s="836">
        <v>2</v>
      </c>
      <c r="U1230" s="838">
        <v>1</v>
      </c>
    </row>
    <row r="1231" spans="1:21" ht="14.4" customHeight="1" x14ac:dyDescent="0.3">
      <c r="A1231" s="831">
        <v>4</v>
      </c>
      <c r="B1231" s="832" t="s">
        <v>2687</v>
      </c>
      <c r="C1231" s="832" t="s">
        <v>2694</v>
      </c>
      <c r="D1231" s="833" t="s">
        <v>5504</v>
      </c>
      <c r="E1231" s="834" t="s">
        <v>2721</v>
      </c>
      <c r="F1231" s="832" t="s">
        <v>2690</v>
      </c>
      <c r="G1231" s="832" t="s">
        <v>2967</v>
      </c>
      <c r="H1231" s="832" t="s">
        <v>581</v>
      </c>
      <c r="I1231" s="832" t="s">
        <v>3533</v>
      </c>
      <c r="J1231" s="832" t="s">
        <v>3534</v>
      </c>
      <c r="K1231" s="832" t="s">
        <v>3412</v>
      </c>
      <c r="L1231" s="835">
        <v>1080</v>
      </c>
      <c r="M1231" s="835">
        <v>24840</v>
      </c>
      <c r="N1231" s="832">
        <v>23</v>
      </c>
      <c r="O1231" s="836">
        <v>23</v>
      </c>
      <c r="P1231" s="835">
        <v>24840</v>
      </c>
      <c r="Q1231" s="837">
        <v>1</v>
      </c>
      <c r="R1231" s="832">
        <v>23</v>
      </c>
      <c r="S1231" s="837">
        <v>1</v>
      </c>
      <c r="T1231" s="836">
        <v>23</v>
      </c>
      <c r="U1231" s="838">
        <v>1</v>
      </c>
    </row>
    <row r="1232" spans="1:21" ht="14.4" customHeight="1" x14ac:dyDescent="0.3">
      <c r="A1232" s="831">
        <v>4</v>
      </c>
      <c r="B1232" s="832" t="s">
        <v>2687</v>
      </c>
      <c r="C1232" s="832" t="s">
        <v>2694</v>
      </c>
      <c r="D1232" s="833" t="s">
        <v>5504</v>
      </c>
      <c r="E1232" s="834" t="s">
        <v>2721</v>
      </c>
      <c r="F1232" s="832" t="s">
        <v>2690</v>
      </c>
      <c r="G1232" s="832" t="s">
        <v>2967</v>
      </c>
      <c r="H1232" s="832" t="s">
        <v>581</v>
      </c>
      <c r="I1232" s="832" t="s">
        <v>3535</v>
      </c>
      <c r="J1232" s="832" t="s">
        <v>3536</v>
      </c>
      <c r="K1232" s="832" t="s">
        <v>1603</v>
      </c>
      <c r="L1232" s="835">
        <v>600</v>
      </c>
      <c r="M1232" s="835">
        <v>30600</v>
      </c>
      <c r="N1232" s="832">
        <v>51</v>
      </c>
      <c r="O1232" s="836">
        <v>51</v>
      </c>
      <c r="P1232" s="835">
        <v>30600</v>
      </c>
      <c r="Q1232" s="837">
        <v>1</v>
      </c>
      <c r="R1232" s="832">
        <v>51</v>
      </c>
      <c r="S1232" s="837">
        <v>1</v>
      </c>
      <c r="T1232" s="836">
        <v>51</v>
      </c>
      <c r="U1232" s="838">
        <v>1</v>
      </c>
    </row>
    <row r="1233" spans="1:21" ht="14.4" customHeight="1" x14ac:dyDescent="0.3">
      <c r="A1233" s="831">
        <v>4</v>
      </c>
      <c r="B1233" s="832" t="s">
        <v>2687</v>
      </c>
      <c r="C1233" s="832" t="s">
        <v>2694</v>
      </c>
      <c r="D1233" s="833" t="s">
        <v>5504</v>
      </c>
      <c r="E1233" s="834" t="s">
        <v>2721</v>
      </c>
      <c r="F1233" s="832" t="s">
        <v>2690</v>
      </c>
      <c r="G1233" s="832" t="s">
        <v>2967</v>
      </c>
      <c r="H1233" s="832" t="s">
        <v>581</v>
      </c>
      <c r="I1233" s="832" t="s">
        <v>3537</v>
      </c>
      <c r="J1233" s="832" t="s">
        <v>3538</v>
      </c>
      <c r="K1233" s="832" t="s">
        <v>3539</v>
      </c>
      <c r="L1233" s="835">
        <v>500</v>
      </c>
      <c r="M1233" s="835">
        <v>18000</v>
      </c>
      <c r="N1233" s="832">
        <v>36</v>
      </c>
      <c r="O1233" s="836">
        <v>18</v>
      </c>
      <c r="P1233" s="835">
        <v>18000</v>
      </c>
      <c r="Q1233" s="837">
        <v>1</v>
      </c>
      <c r="R1233" s="832">
        <v>36</v>
      </c>
      <c r="S1233" s="837">
        <v>1</v>
      </c>
      <c r="T1233" s="836">
        <v>18</v>
      </c>
      <c r="U1233" s="838">
        <v>1</v>
      </c>
    </row>
    <row r="1234" spans="1:21" ht="14.4" customHeight="1" x14ac:dyDescent="0.3">
      <c r="A1234" s="831">
        <v>4</v>
      </c>
      <c r="B1234" s="832" t="s">
        <v>2687</v>
      </c>
      <c r="C1234" s="832" t="s">
        <v>2694</v>
      </c>
      <c r="D1234" s="833" t="s">
        <v>5504</v>
      </c>
      <c r="E1234" s="834" t="s">
        <v>2721</v>
      </c>
      <c r="F1234" s="832" t="s">
        <v>2690</v>
      </c>
      <c r="G1234" s="832" t="s">
        <v>2967</v>
      </c>
      <c r="H1234" s="832" t="s">
        <v>581</v>
      </c>
      <c r="I1234" s="832" t="s">
        <v>3540</v>
      </c>
      <c r="J1234" s="832" t="s">
        <v>3541</v>
      </c>
      <c r="K1234" s="832" t="s">
        <v>1603</v>
      </c>
      <c r="L1234" s="835">
        <v>1000</v>
      </c>
      <c r="M1234" s="835">
        <v>59000</v>
      </c>
      <c r="N1234" s="832">
        <v>59</v>
      </c>
      <c r="O1234" s="836">
        <v>35</v>
      </c>
      <c r="P1234" s="835">
        <v>59000</v>
      </c>
      <c r="Q1234" s="837">
        <v>1</v>
      </c>
      <c r="R1234" s="832">
        <v>59</v>
      </c>
      <c r="S1234" s="837">
        <v>1</v>
      </c>
      <c r="T1234" s="836">
        <v>35</v>
      </c>
      <c r="U1234" s="838">
        <v>1</v>
      </c>
    </row>
    <row r="1235" spans="1:21" ht="14.4" customHeight="1" x14ac:dyDescent="0.3">
      <c r="A1235" s="831">
        <v>4</v>
      </c>
      <c r="B1235" s="832" t="s">
        <v>2687</v>
      </c>
      <c r="C1235" s="832" t="s">
        <v>2694</v>
      </c>
      <c r="D1235" s="833" t="s">
        <v>5504</v>
      </c>
      <c r="E1235" s="834" t="s">
        <v>2721</v>
      </c>
      <c r="F1235" s="832" t="s">
        <v>2690</v>
      </c>
      <c r="G1235" s="832" t="s">
        <v>2967</v>
      </c>
      <c r="H1235" s="832" t="s">
        <v>581</v>
      </c>
      <c r="I1235" s="832" t="s">
        <v>3542</v>
      </c>
      <c r="J1235" s="832" t="s">
        <v>3543</v>
      </c>
      <c r="K1235" s="832" t="s">
        <v>3544</v>
      </c>
      <c r="L1235" s="835">
        <v>3000</v>
      </c>
      <c r="M1235" s="835">
        <v>39000</v>
      </c>
      <c r="N1235" s="832">
        <v>13</v>
      </c>
      <c r="O1235" s="836">
        <v>5</v>
      </c>
      <c r="P1235" s="835">
        <v>39000</v>
      </c>
      <c r="Q1235" s="837">
        <v>1</v>
      </c>
      <c r="R1235" s="832">
        <v>13</v>
      </c>
      <c r="S1235" s="837">
        <v>1</v>
      </c>
      <c r="T1235" s="836">
        <v>5</v>
      </c>
      <c r="U1235" s="838">
        <v>1</v>
      </c>
    </row>
    <row r="1236" spans="1:21" ht="14.4" customHeight="1" x14ac:dyDescent="0.3">
      <c r="A1236" s="831">
        <v>4</v>
      </c>
      <c r="B1236" s="832" t="s">
        <v>2687</v>
      </c>
      <c r="C1236" s="832" t="s">
        <v>2694</v>
      </c>
      <c r="D1236" s="833" t="s">
        <v>5504</v>
      </c>
      <c r="E1236" s="834" t="s">
        <v>2721</v>
      </c>
      <c r="F1236" s="832" t="s">
        <v>2690</v>
      </c>
      <c r="G1236" s="832" t="s">
        <v>2967</v>
      </c>
      <c r="H1236" s="832" t="s">
        <v>581</v>
      </c>
      <c r="I1236" s="832" t="s">
        <v>3545</v>
      </c>
      <c r="J1236" s="832" t="s">
        <v>3543</v>
      </c>
      <c r="K1236" s="832" t="s">
        <v>3546</v>
      </c>
      <c r="L1236" s="835">
        <v>3000</v>
      </c>
      <c r="M1236" s="835">
        <v>15000</v>
      </c>
      <c r="N1236" s="832">
        <v>5</v>
      </c>
      <c r="O1236" s="836">
        <v>3</v>
      </c>
      <c r="P1236" s="835">
        <v>15000</v>
      </c>
      <c r="Q1236" s="837">
        <v>1</v>
      </c>
      <c r="R1236" s="832">
        <v>5</v>
      </c>
      <c r="S1236" s="837">
        <v>1</v>
      </c>
      <c r="T1236" s="836">
        <v>3</v>
      </c>
      <c r="U1236" s="838">
        <v>1</v>
      </c>
    </row>
    <row r="1237" spans="1:21" ht="14.4" customHeight="1" x14ac:dyDescent="0.3">
      <c r="A1237" s="831">
        <v>4</v>
      </c>
      <c r="B1237" s="832" t="s">
        <v>2687</v>
      </c>
      <c r="C1237" s="832" t="s">
        <v>2694</v>
      </c>
      <c r="D1237" s="833" t="s">
        <v>5504</v>
      </c>
      <c r="E1237" s="834" t="s">
        <v>2721</v>
      </c>
      <c r="F1237" s="832" t="s">
        <v>2690</v>
      </c>
      <c r="G1237" s="832" t="s">
        <v>2967</v>
      </c>
      <c r="H1237" s="832" t="s">
        <v>581</v>
      </c>
      <c r="I1237" s="832" t="s">
        <v>3547</v>
      </c>
      <c r="J1237" s="832" t="s">
        <v>3548</v>
      </c>
      <c r="K1237" s="832" t="s">
        <v>3539</v>
      </c>
      <c r="L1237" s="835">
        <v>300</v>
      </c>
      <c r="M1237" s="835">
        <v>25800</v>
      </c>
      <c r="N1237" s="832">
        <v>86</v>
      </c>
      <c r="O1237" s="836">
        <v>55</v>
      </c>
      <c r="P1237" s="835">
        <v>25800</v>
      </c>
      <c r="Q1237" s="837">
        <v>1</v>
      </c>
      <c r="R1237" s="832">
        <v>86</v>
      </c>
      <c r="S1237" s="837">
        <v>1</v>
      </c>
      <c r="T1237" s="836">
        <v>55</v>
      </c>
      <c r="U1237" s="838">
        <v>1</v>
      </c>
    </row>
    <row r="1238" spans="1:21" ht="14.4" customHeight="1" x14ac:dyDescent="0.3">
      <c r="A1238" s="831">
        <v>4</v>
      </c>
      <c r="B1238" s="832" t="s">
        <v>2687</v>
      </c>
      <c r="C1238" s="832" t="s">
        <v>2694</v>
      </c>
      <c r="D1238" s="833" t="s">
        <v>5504</v>
      </c>
      <c r="E1238" s="834" t="s">
        <v>2721</v>
      </c>
      <c r="F1238" s="832" t="s">
        <v>2690</v>
      </c>
      <c r="G1238" s="832" t="s">
        <v>2967</v>
      </c>
      <c r="H1238" s="832" t="s">
        <v>581</v>
      </c>
      <c r="I1238" s="832" t="s">
        <v>4326</v>
      </c>
      <c r="J1238" s="832" t="s">
        <v>4327</v>
      </c>
      <c r="K1238" s="832" t="s">
        <v>3539</v>
      </c>
      <c r="L1238" s="835">
        <v>300</v>
      </c>
      <c r="M1238" s="835">
        <v>900</v>
      </c>
      <c r="N1238" s="832">
        <v>3</v>
      </c>
      <c r="O1238" s="836">
        <v>2</v>
      </c>
      <c r="P1238" s="835">
        <v>600</v>
      </c>
      <c r="Q1238" s="837">
        <v>0.66666666666666663</v>
      </c>
      <c r="R1238" s="832">
        <v>2</v>
      </c>
      <c r="S1238" s="837">
        <v>0.66666666666666663</v>
      </c>
      <c r="T1238" s="836">
        <v>1</v>
      </c>
      <c r="U1238" s="838">
        <v>0.5</v>
      </c>
    </row>
    <row r="1239" spans="1:21" ht="14.4" customHeight="1" x14ac:dyDescent="0.3">
      <c r="A1239" s="831">
        <v>4</v>
      </c>
      <c r="B1239" s="832" t="s">
        <v>2687</v>
      </c>
      <c r="C1239" s="832" t="s">
        <v>2694</v>
      </c>
      <c r="D1239" s="833" t="s">
        <v>5504</v>
      </c>
      <c r="E1239" s="834" t="s">
        <v>2721</v>
      </c>
      <c r="F1239" s="832" t="s">
        <v>2690</v>
      </c>
      <c r="G1239" s="832" t="s">
        <v>2967</v>
      </c>
      <c r="H1239" s="832" t="s">
        <v>581</v>
      </c>
      <c r="I1239" s="832" t="s">
        <v>3549</v>
      </c>
      <c r="J1239" s="832" t="s">
        <v>3550</v>
      </c>
      <c r="K1239" s="832" t="s">
        <v>3551</v>
      </c>
      <c r="L1239" s="835">
        <v>525.23</v>
      </c>
      <c r="M1239" s="835">
        <v>4727.07</v>
      </c>
      <c r="N1239" s="832">
        <v>9</v>
      </c>
      <c r="O1239" s="836">
        <v>8</v>
      </c>
      <c r="P1239" s="835">
        <v>4727.07</v>
      </c>
      <c r="Q1239" s="837">
        <v>1</v>
      </c>
      <c r="R1239" s="832">
        <v>9</v>
      </c>
      <c r="S1239" s="837">
        <v>1</v>
      </c>
      <c r="T1239" s="836">
        <v>8</v>
      </c>
      <c r="U1239" s="838">
        <v>1</v>
      </c>
    </row>
    <row r="1240" spans="1:21" ht="14.4" customHeight="1" x14ac:dyDescent="0.3">
      <c r="A1240" s="831">
        <v>4</v>
      </c>
      <c r="B1240" s="832" t="s">
        <v>2687</v>
      </c>
      <c r="C1240" s="832" t="s">
        <v>2694</v>
      </c>
      <c r="D1240" s="833" t="s">
        <v>5504</v>
      </c>
      <c r="E1240" s="834" t="s">
        <v>2721</v>
      </c>
      <c r="F1240" s="832" t="s">
        <v>2690</v>
      </c>
      <c r="G1240" s="832" t="s">
        <v>2967</v>
      </c>
      <c r="H1240" s="832" t="s">
        <v>581</v>
      </c>
      <c r="I1240" s="832" t="s">
        <v>4328</v>
      </c>
      <c r="J1240" s="832" t="s">
        <v>4329</v>
      </c>
      <c r="K1240" s="832" t="s">
        <v>3442</v>
      </c>
      <c r="L1240" s="835">
        <v>193.9</v>
      </c>
      <c r="M1240" s="835">
        <v>775.6</v>
      </c>
      <c r="N1240" s="832">
        <v>4</v>
      </c>
      <c r="O1240" s="836">
        <v>4</v>
      </c>
      <c r="P1240" s="835">
        <v>775.6</v>
      </c>
      <c r="Q1240" s="837">
        <v>1</v>
      </c>
      <c r="R1240" s="832">
        <v>4</v>
      </c>
      <c r="S1240" s="837">
        <v>1</v>
      </c>
      <c r="T1240" s="836">
        <v>4</v>
      </c>
      <c r="U1240" s="838">
        <v>1</v>
      </c>
    </row>
    <row r="1241" spans="1:21" ht="14.4" customHeight="1" x14ac:dyDescent="0.3">
      <c r="A1241" s="831">
        <v>4</v>
      </c>
      <c r="B1241" s="832" t="s">
        <v>2687</v>
      </c>
      <c r="C1241" s="832" t="s">
        <v>2694</v>
      </c>
      <c r="D1241" s="833" t="s">
        <v>5504</v>
      </c>
      <c r="E1241" s="834" t="s">
        <v>2721</v>
      </c>
      <c r="F1241" s="832" t="s">
        <v>2690</v>
      </c>
      <c r="G1241" s="832" t="s">
        <v>2967</v>
      </c>
      <c r="H1241" s="832" t="s">
        <v>581</v>
      </c>
      <c r="I1241" s="832" t="s">
        <v>3552</v>
      </c>
      <c r="J1241" s="832" t="s">
        <v>3553</v>
      </c>
      <c r="K1241" s="832" t="s">
        <v>3554</v>
      </c>
      <c r="L1241" s="835">
        <v>856.97</v>
      </c>
      <c r="M1241" s="835">
        <v>18853.34</v>
      </c>
      <c r="N1241" s="832">
        <v>22</v>
      </c>
      <c r="O1241" s="836">
        <v>5</v>
      </c>
      <c r="P1241" s="835">
        <v>18853.34</v>
      </c>
      <c r="Q1241" s="837">
        <v>1</v>
      </c>
      <c r="R1241" s="832">
        <v>22</v>
      </c>
      <c r="S1241" s="837">
        <v>1</v>
      </c>
      <c r="T1241" s="836">
        <v>5</v>
      </c>
      <c r="U1241" s="838">
        <v>1</v>
      </c>
    </row>
    <row r="1242" spans="1:21" ht="14.4" customHeight="1" x14ac:dyDescent="0.3">
      <c r="A1242" s="831">
        <v>4</v>
      </c>
      <c r="B1242" s="832" t="s">
        <v>2687</v>
      </c>
      <c r="C1242" s="832" t="s">
        <v>2694</v>
      </c>
      <c r="D1242" s="833" t="s">
        <v>5504</v>
      </c>
      <c r="E1242" s="834" t="s">
        <v>2721</v>
      </c>
      <c r="F1242" s="832" t="s">
        <v>2690</v>
      </c>
      <c r="G1242" s="832" t="s">
        <v>2967</v>
      </c>
      <c r="H1242" s="832" t="s">
        <v>581</v>
      </c>
      <c r="I1242" s="832" t="s">
        <v>3555</v>
      </c>
      <c r="J1242" s="832" t="s">
        <v>3556</v>
      </c>
      <c r="K1242" s="832" t="s">
        <v>3557</v>
      </c>
      <c r="L1242" s="835">
        <v>370.4</v>
      </c>
      <c r="M1242" s="835">
        <v>8519.2000000000007</v>
      </c>
      <c r="N1242" s="832">
        <v>23</v>
      </c>
      <c r="O1242" s="836">
        <v>13</v>
      </c>
      <c r="P1242" s="835">
        <v>8519.2000000000007</v>
      </c>
      <c r="Q1242" s="837">
        <v>1</v>
      </c>
      <c r="R1242" s="832">
        <v>23</v>
      </c>
      <c r="S1242" s="837">
        <v>1</v>
      </c>
      <c r="T1242" s="836">
        <v>13</v>
      </c>
      <c r="U1242" s="838">
        <v>1</v>
      </c>
    </row>
    <row r="1243" spans="1:21" ht="14.4" customHeight="1" x14ac:dyDescent="0.3">
      <c r="A1243" s="831">
        <v>4</v>
      </c>
      <c r="B1243" s="832" t="s">
        <v>2687</v>
      </c>
      <c r="C1243" s="832" t="s">
        <v>2694</v>
      </c>
      <c r="D1243" s="833" t="s">
        <v>5504</v>
      </c>
      <c r="E1243" s="834" t="s">
        <v>2721</v>
      </c>
      <c r="F1243" s="832" t="s">
        <v>2690</v>
      </c>
      <c r="G1243" s="832" t="s">
        <v>2967</v>
      </c>
      <c r="H1243" s="832" t="s">
        <v>581</v>
      </c>
      <c r="I1243" s="832" t="s">
        <v>3558</v>
      </c>
      <c r="J1243" s="832" t="s">
        <v>3559</v>
      </c>
      <c r="K1243" s="832" t="s">
        <v>3560</v>
      </c>
      <c r="L1243" s="835">
        <v>453.2</v>
      </c>
      <c r="M1243" s="835">
        <v>4532</v>
      </c>
      <c r="N1243" s="832">
        <v>10</v>
      </c>
      <c r="O1243" s="836">
        <v>7</v>
      </c>
      <c r="P1243" s="835">
        <v>4078.7999999999997</v>
      </c>
      <c r="Q1243" s="837">
        <v>0.89999999999999991</v>
      </c>
      <c r="R1243" s="832">
        <v>9</v>
      </c>
      <c r="S1243" s="837">
        <v>0.9</v>
      </c>
      <c r="T1243" s="836">
        <v>6</v>
      </c>
      <c r="U1243" s="838">
        <v>0.8571428571428571</v>
      </c>
    </row>
    <row r="1244" spans="1:21" ht="14.4" customHeight="1" x14ac:dyDescent="0.3">
      <c r="A1244" s="831">
        <v>4</v>
      </c>
      <c r="B1244" s="832" t="s">
        <v>2687</v>
      </c>
      <c r="C1244" s="832" t="s">
        <v>2694</v>
      </c>
      <c r="D1244" s="833" t="s">
        <v>5504</v>
      </c>
      <c r="E1244" s="834" t="s">
        <v>2721</v>
      </c>
      <c r="F1244" s="832" t="s">
        <v>2690</v>
      </c>
      <c r="G1244" s="832" t="s">
        <v>2967</v>
      </c>
      <c r="H1244" s="832" t="s">
        <v>581</v>
      </c>
      <c r="I1244" s="832" t="s">
        <v>3561</v>
      </c>
      <c r="J1244" s="832" t="s">
        <v>3562</v>
      </c>
      <c r="K1244" s="832" t="s">
        <v>3563</v>
      </c>
      <c r="L1244" s="835">
        <v>5343.9</v>
      </c>
      <c r="M1244" s="835">
        <v>58782.899999999994</v>
      </c>
      <c r="N1244" s="832">
        <v>11</v>
      </c>
      <c r="O1244" s="836">
        <v>5</v>
      </c>
      <c r="P1244" s="835">
        <v>58782.899999999994</v>
      </c>
      <c r="Q1244" s="837">
        <v>1</v>
      </c>
      <c r="R1244" s="832">
        <v>11</v>
      </c>
      <c r="S1244" s="837">
        <v>1</v>
      </c>
      <c r="T1244" s="836">
        <v>5</v>
      </c>
      <c r="U1244" s="838">
        <v>1</v>
      </c>
    </row>
    <row r="1245" spans="1:21" ht="14.4" customHeight="1" x14ac:dyDescent="0.3">
      <c r="A1245" s="831">
        <v>4</v>
      </c>
      <c r="B1245" s="832" t="s">
        <v>2687</v>
      </c>
      <c r="C1245" s="832" t="s">
        <v>2694</v>
      </c>
      <c r="D1245" s="833" t="s">
        <v>5504</v>
      </c>
      <c r="E1245" s="834" t="s">
        <v>2721</v>
      </c>
      <c r="F1245" s="832" t="s">
        <v>2690</v>
      </c>
      <c r="G1245" s="832" t="s">
        <v>2967</v>
      </c>
      <c r="H1245" s="832" t="s">
        <v>581</v>
      </c>
      <c r="I1245" s="832" t="s">
        <v>3564</v>
      </c>
      <c r="J1245" s="832" t="s">
        <v>3565</v>
      </c>
      <c r="K1245" s="832" t="s">
        <v>3566</v>
      </c>
      <c r="L1245" s="835">
        <v>5343.9</v>
      </c>
      <c r="M1245" s="835">
        <v>48095.100000000006</v>
      </c>
      <c r="N1245" s="832">
        <v>9</v>
      </c>
      <c r="O1245" s="836">
        <v>5</v>
      </c>
      <c r="P1245" s="835">
        <v>48095.100000000006</v>
      </c>
      <c r="Q1245" s="837">
        <v>1</v>
      </c>
      <c r="R1245" s="832">
        <v>9</v>
      </c>
      <c r="S1245" s="837">
        <v>1</v>
      </c>
      <c r="T1245" s="836">
        <v>5</v>
      </c>
      <c r="U1245" s="838">
        <v>1</v>
      </c>
    </row>
    <row r="1246" spans="1:21" ht="14.4" customHeight="1" x14ac:dyDescent="0.3">
      <c r="A1246" s="831">
        <v>4</v>
      </c>
      <c r="B1246" s="832" t="s">
        <v>2687</v>
      </c>
      <c r="C1246" s="832" t="s">
        <v>2694</v>
      </c>
      <c r="D1246" s="833" t="s">
        <v>5504</v>
      </c>
      <c r="E1246" s="834" t="s">
        <v>2721</v>
      </c>
      <c r="F1246" s="832" t="s">
        <v>2690</v>
      </c>
      <c r="G1246" s="832" t="s">
        <v>2967</v>
      </c>
      <c r="H1246" s="832" t="s">
        <v>581</v>
      </c>
      <c r="I1246" s="832" t="s">
        <v>4330</v>
      </c>
      <c r="J1246" s="832" t="s">
        <v>4331</v>
      </c>
      <c r="K1246" s="832" t="s">
        <v>4332</v>
      </c>
      <c r="L1246" s="835">
        <v>3000</v>
      </c>
      <c r="M1246" s="835">
        <v>24000</v>
      </c>
      <c r="N1246" s="832">
        <v>8</v>
      </c>
      <c r="O1246" s="836">
        <v>3</v>
      </c>
      <c r="P1246" s="835">
        <v>15000</v>
      </c>
      <c r="Q1246" s="837">
        <v>0.625</v>
      </c>
      <c r="R1246" s="832">
        <v>5</v>
      </c>
      <c r="S1246" s="837">
        <v>0.625</v>
      </c>
      <c r="T1246" s="836">
        <v>2</v>
      </c>
      <c r="U1246" s="838">
        <v>0.66666666666666663</v>
      </c>
    </row>
    <row r="1247" spans="1:21" ht="14.4" customHeight="1" x14ac:dyDescent="0.3">
      <c r="A1247" s="831">
        <v>4</v>
      </c>
      <c r="B1247" s="832" t="s">
        <v>2687</v>
      </c>
      <c r="C1247" s="832" t="s">
        <v>2694</v>
      </c>
      <c r="D1247" s="833" t="s">
        <v>5504</v>
      </c>
      <c r="E1247" s="834" t="s">
        <v>2721</v>
      </c>
      <c r="F1247" s="832" t="s">
        <v>2690</v>
      </c>
      <c r="G1247" s="832" t="s">
        <v>2967</v>
      </c>
      <c r="H1247" s="832" t="s">
        <v>581</v>
      </c>
      <c r="I1247" s="832" t="s">
        <v>3567</v>
      </c>
      <c r="J1247" s="832" t="s">
        <v>3568</v>
      </c>
      <c r="K1247" s="832" t="s">
        <v>3569</v>
      </c>
      <c r="L1247" s="835">
        <v>761.3</v>
      </c>
      <c r="M1247" s="835">
        <v>36542.400000000001</v>
      </c>
      <c r="N1247" s="832">
        <v>48</v>
      </c>
      <c r="O1247" s="836">
        <v>6</v>
      </c>
      <c r="P1247" s="835">
        <v>36542.400000000001</v>
      </c>
      <c r="Q1247" s="837">
        <v>1</v>
      </c>
      <c r="R1247" s="832">
        <v>48</v>
      </c>
      <c r="S1247" s="837">
        <v>1</v>
      </c>
      <c r="T1247" s="836">
        <v>6</v>
      </c>
      <c r="U1247" s="838">
        <v>1</v>
      </c>
    </row>
    <row r="1248" spans="1:21" ht="14.4" customHeight="1" x14ac:dyDescent="0.3">
      <c r="A1248" s="831">
        <v>4</v>
      </c>
      <c r="B1248" s="832" t="s">
        <v>2687</v>
      </c>
      <c r="C1248" s="832" t="s">
        <v>2694</v>
      </c>
      <c r="D1248" s="833" t="s">
        <v>5504</v>
      </c>
      <c r="E1248" s="834" t="s">
        <v>2721</v>
      </c>
      <c r="F1248" s="832" t="s">
        <v>2690</v>
      </c>
      <c r="G1248" s="832" t="s">
        <v>2967</v>
      </c>
      <c r="H1248" s="832" t="s">
        <v>581</v>
      </c>
      <c r="I1248" s="832" t="s">
        <v>3570</v>
      </c>
      <c r="J1248" s="832" t="s">
        <v>3571</v>
      </c>
      <c r="K1248" s="832" t="s">
        <v>3572</v>
      </c>
      <c r="L1248" s="835">
        <v>761.3</v>
      </c>
      <c r="M1248" s="835">
        <v>12180.8</v>
      </c>
      <c r="N1248" s="832">
        <v>16</v>
      </c>
      <c r="O1248" s="836">
        <v>4</v>
      </c>
      <c r="P1248" s="835">
        <v>12180.8</v>
      </c>
      <c r="Q1248" s="837">
        <v>1</v>
      </c>
      <c r="R1248" s="832">
        <v>16</v>
      </c>
      <c r="S1248" s="837">
        <v>1</v>
      </c>
      <c r="T1248" s="836">
        <v>4</v>
      </c>
      <c r="U1248" s="838">
        <v>1</v>
      </c>
    </row>
    <row r="1249" spans="1:21" ht="14.4" customHeight="1" x14ac:dyDescent="0.3">
      <c r="A1249" s="831">
        <v>4</v>
      </c>
      <c r="B1249" s="832" t="s">
        <v>2687</v>
      </c>
      <c r="C1249" s="832" t="s">
        <v>2694</v>
      </c>
      <c r="D1249" s="833" t="s">
        <v>5504</v>
      </c>
      <c r="E1249" s="834" t="s">
        <v>2721</v>
      </c>
      <c r="F1249" s="832" t="s">
        <v>2690</v>
      </c>
      <c r="G1249" s="832" t="s">
        <v>2967</v>
      </c>
      <c r="H1249" s="832" t="s">
        <v>581</v>
      </c>
      <c r="I1249" s="832" t="s">
        <v>3573</v>
      </c>
      <c r="J1249" s="832" t="s">
        <v>3574</v>
      </c>
      <c r="K1249" s="832" t="s">
        <v>3575</v>
      </c>
      <c r="L1249" s="835">
        <v>198.08</v>
      </c>
      <c r="M1249" s="835">
        <v>2376.96</v>
      </c>
      <c r="N1249" s="832">
        <v>12</v>
      </c>
      <c r="O1249" s="836">
        <v>10</v>
      </c>
      <c r="P1249" s="835">
        <v>2376.96</v>
      </c>
      <c r="Q1249" s="837">
        <v>1</v>
      </c>
      <c r="R1249" s="832">
        <v>12</v>
      </c>
      <c r="S1249" s="837">
        <v>1</v>
      </c>
      <c r="T1249" s="836">
        <v>10</v>
      </c>
      <c r="U1249" s="838">
        <v>1</v>
      </c>
    </row>
    <row r="1250" spans="1:21" ht="14.4" customHeight="1" x14ac:dyDescent="0.3">
      <c r="A1250" s="831">
        <v>4</v>
      </c>
      <c r="B1250" s="832" t="s">
        <v>2687</v>
      </c>
      <c r="C1250" s="832" t="s">
        <v>2694</v>
      </c>
      <c r="D1250" s="833" t="s">
        <v>5504</v>
      </c>
      <c r="E1250" s="834" t="s">
        <v>2721</v>
      </c>
      <c r="F1250" s="832" t="s">
        <v>2690</v>
      </c>
      <c r="G1250" s="832" t="s">
        <v>2967</v>
      </c>
      <c r="H1250" s="832" t="s">
        <v>581</v>
      </c>
      <c r="I1250" s="832" t="s">
        <v>3576</v>
      </c>
      <c r="J1250" s="832" t="s">
        <v>3577</v>
      </c>
      <c r="K1250" s="832" t="s">
        <v>3578</v>
      </c>
      <c r="L1250" s="835">
        <v>1500</v>
      </c>
      <c r="M1250" s="835">
        <v>100500</v>
      </c>
      <c r="N1250" s="832">
        <v>67</v>
      </c>
      <c r="O1250" s="836">
        <v>8</v>
      </c>
      <c r="P1250" s="835">
        <v>87000</v>
      </c>
      <c r="Q1250" s="837">
        <v>0.86567164179104472</v>
      </c>
      <c r="R1250" s="832">
        <v>58</v>
      </c>
      <c r="S1250" s="837">
        <v>0.86567164179104472</v>
      </c>
      <c r="T1250" s="836">
        <v>7</v>
      </c>
      <c r="U1250" s="838">
        <v>0.875</v>
      </c>
    </row>
    <row r="1251" spans="1:21" ht="14.4" customHeight="1" x14ac:dyDescent="0.3">
      <c r="A1251" s="831">
        <v>4</v>
      </c>
      <c r="B1251" s="832" t="s">
        <v>2687</v>
      </c>
      <c r="C1251" s="832" t="s">
        <v>2694</v>
      </c>
      <c r="D1251" s="833" t="s">
        <v>5504</v>
      </c>
      <c r="E1251" s="834" t="s">
        <v>2721</v>
      </c>
      <c r="F1251" s="832" t="s">
        <v>2690</v>
      </c>
      <c r="G1251" s="832" t="s">
        <v>2967</v>
      </c>
      <c r="H1251" s="832" t="s">
        <v>581</v>
      </c>
      <c r="I1251" s="832" t="s">
        <v>3579</v>
      </c>
      <c r="J1251" s="832" t="s">
        <v>3577</v>
      </c>
      <c r="K1251" s="832" t="s">
        <v>3580</v>
      </c>
      <c r="L1251" s="835">
        <v>1500</v>
      </c>
      <c r="M1251" s="835">
        <v>162000</v>
      </c>
      <c r="N1251" s="832">
        <v>108</v>
      </c>
      <c r="O1251" s="836">
        <v>16</v>
      </c>
      <c r="P1251" s="835">
        <v>153000</v>
      </c>
      <c r="Q1251" s="837">
        <v>0.94444444444444442</v>
      </c>
      <c r="R1251" s="832">
        <v>102</v>
      </c>
      <c r="S1251" s="837">
        <v>0.94444444444444442</v>
      </c>
      <c r="T1251" s="836">
        <v>15</v>
      </c>
      <c r="U1251" s="838">
        <v>0.9375</v>
      </c>
    </row>
    <row r="1252" spans="1:21" ht="14.4" customHeight="1" x14ac:dyDescent="0.3">
      <c r="A1252" s="831">
        <v>4</v>
      </c>
      <c r="B1252" s="832" t="s">
        <v>2687</v>
      </c>
      <c r="C1252" s="832" t="s">
        <v>2694</v>
      </c>
      <c r="D1252" s="833" t="s">
        <v>5504</v>
      </c>
      <c r="E1252" s="834" t="s">
        <v>2721</v>
      </c>
      <c r="F1252" s="832" t="s">
        <v>2690</v>
      </c>
      <c r="G1252" s="832" t="s">
        <v>2967</v>
      </c>
      <c r="H1252" s="832" t="s">
        <v>581</v>
      </c>
      <c r="I1252" s="832" t="s">
        <v>3581</v>
      </c>
      <c r="J1252" s="832" t="s">
        <v>3582</v>
      </c>
      <c r="K1252" s="832" t="s">
        <v>3583</v>
      </c>
      <c r="L1252" s="835">
        <v>159.5</v>
      </c>
      <c r="M1252" s="835">
        <v>1276</v>
      </c>
      <c r="N1252" s="832">
        <v>8</v>
      </c>
      <c r="O1252" s="836">
        <v>5</v>
      </c>
      <c r="P1252" s="835">
        <v>1276</v>
      </c>
      <c r="Q1252" s="837">
        <v>1</v>
      </c>
      <c r="R1252" s="832">
        <v>8</v>
      </c>
      <c r="S1252" s="837">
        <v>1</v>
      </c>
      <c r="T1252" s="836">
        <v>5</v>
      </c>
      <c r="U1252" s="838">
        <v>1</v>
      </c>
    </row>
    <row r="1253" spans="1:21" ht="14.4" customHeight="1" x14ac:dyDescent="0.3">
      <c r="A1253" s="831">
        <v>4</v>
      </c>
      <c r="B1253" s="832" t="s">
        <v>2687</v>
      </c>
      <c r="C1253" s="832" t="s">
        <v>2694</v>
      </c>
      <c r="D1253" s="833" t="s">
        <v>5504</v>
      </c>
      <c r="E1253" s="834" t="s">
        <v>2721</v>
      </c>
      <c r="F1253" s="832" t="s">
        <v>2690</v>
      </c>
      <c r="G1253" s="832" t="s">
        <v>2967</v>
      </c>
      <c r="H1253" s="832" t="s">
        <v>581</v>
      </c>
      <c r="I1253" s="832" t="s">
        <v>3584</v>
      </c>
      <c r="J1253" s="832" t="s">
        <v>3585</v>
      </c>
      <c r="K1253" s="832" t="s">
        <v>3586</v>
      </c>
      <c r="L1253" s="835">
        <v>153.5</v>
      </c>
      <c r="M1253" s="835">
        <v>1074.5</v>
      </c>
      <c r="N1253" s="832">
        <v>7</v>
      </c>
      <c r="O1253" s="836">
        <v>4</v>
      </c>
      <c r="P1253" s="835">
        <v>767.5</v>
      </c>
      <c r="Q1253" s="837">
        <v>0.7142857142857143</v>
      </c>
      <c r="R1253" s="832">
        <v>5</v>
      </c>
      <c r="S1253" s="837">
        <v>0.7142857142857143</v>
      </c>
      <c r="T1253" s="836">
        <v>3</v>
      </c>
      <c r="U1253" s="838">
        <v>0.75</v>
      </c>
    </row>
    <row r="1254" spans="1:21" ht="14.4" customHeight="1" x14ac:dyDescent="0.3">
      <c r="A1254" s="831">
        <v>4</v>
      </c>
      <c r="B1254" s="832" t="s">
        <v>2687</v>
      </c>
      <c r="C1254" s="832" t="s">
        <v>2694</v>
      </c>
      <c r="D1254" s="833" t="s">
        <v>5504</v>
      </c>
      <c r="E1254" s="834" t="s">
        <v>2721</v>
      </c>
      <c r="F1254" s="832" t="s">
        <v>2690</v>
      </c>
      <c r="G1254" s="832" t="s">
        <v>2967</v>
      </c>
      <c r="H1254" s="832" t="s">
        <v>581</v>
      </c>
      <c r="I1254" s="832" t="s">
        <v>2968</v>
      </c>
      <c r="J1254" s="832" t="s">
        <v>2969</v>
      </c>
      <c r="K1254" s="832" t="s">
        <v>2970</v>
      </c>
      <c r="L1254" s="835">
        <v>498.24</v>
      </c>
      <c r="M1254" s="835">
        <v>2989.4399999999996</v>
      </c>
      <c r="N1254" s="832">
        <v>6</v>
      </c>
      <c r="O1254" s="836">
        <v>6</v>
      </c>
      <c r="P1254" s="835">
        <v>498.24</v>
      </c>
      <c r="Q1254" s="837">
        <v>0.16666666666666669</v>
      </c>
      <c r="R1254" s="832">
        <v>1</v>
      </c>
      <c r="S1254" s="837">
        <v>0.16666666666666666</v>
      </c>
      <c r="T1254" s="836">
        <v>1</v>
      </c>
      <c r="U1254" s="838">
        <v>0.16666666666666666</v>
      </c>
    </row>
    <row r="1255" spans="1:21" ht="14.4" customHeight="1" x14ac:dyDescent="0.3">
      <c r="A1255" s="831">
        <v>4</v>
      </c>
      <c r="B1255" s="832" t="s">
        <v>2687</v>
      </c>
      <c r="C1255" s="832" t="s">
        <v>2694</v>
      </c>
      <c r="D1255" s="833" t="s">
        <v>5504</v>
      </c>
      <c r="E1255" s="834" t="s">
        <v>2721</v>
      </c>
      <c r="F1255" s="832" t="s">
        <v>2690</v>
      </c>
      <c r="G1255" s="832" t="s">
        <v>2967</v>
      </c>
      <c r="H1255" s="832" t="s">
        <v>581</v>
      </c>
      <c r="I1255" s="832" t="s">
        <v>3587</v>
      </c>
      <c r="J1255" s="832" t="s">
        <v>3588</v>
      </c>
      <c r="K1255" s="832" t="s">
        <v>3589</v>
      </c>
      <c r="L1255" s="835">
        <v>540</v>
      </c>
      <c r="M1255" s="835">
        <v>3240</v>
      </c>
      <c r="N1255" s="832">
        <v>6</v>
      </c>
      <c r="O1255" s="836">
        <v>6</v>
      </c>
      <c r="P1255" s="835">
        <v>3240</v>
      </c>
      <c r="Q1255" s="837">
        <v>1</v>
      </c>
      <c r="R1255" s="832">
        <v>6</v>
      </c>
      <c r="S1255" s="837">
        <v>1</v>
      </c>
      <c r="T1255" s="836">
        <v>6</v>
      </c>
      <c r="U1255" s="838">
        <v>1</v>
      </c>
    </row>
    <row r="1256" spans="1:21" ht="14.4" customHeight="1" x14ac:dyDescent="0.3">
      <c r="A1256" s="831">
        <v>4</v>
      </c>
      <c r="B1256" s="832" t="s">
        <v>2687</v>
      </c>
      <c r="C1256" s="832" t="s">
        <v>2694</v>
      </c>
      <c r="D1256" s="833" t="s">
        <v>5504</v>
      </c>
      <c r="E1256" s="834" t="s">
        <v>2721</v>
      </c>
      <c r="F1256" s="832" t="s">
        <v>2690</v>
      </c>
      <c r="G1256" s="832" t="s">
        <v>2967</v>
      </c>
      <c r="H1256" s="832" t="s">
        <v>581</v>
      </c>
      <c r="I1256" s="832" t="s">
        <v>3590</v>
      </c>
      <c r="J1256" s="832" t="s">
        <v>3591</v>
      </c>
      <c r="K1256" s="832" t="s">
        <v>3592</v>
      </c>
      <c r="L1256" s="835">
        <v>2816</v>
      </c>
      <c r="M1256" s="835">
        <v>50688</v>
      </c>
      <c r="N1256" s="832">
        <v>18</v>
      </c>
      <c r="O1256" s="836">
        <v>3</v>
      </c>
      <c r="P1256" s="835">
        <v>50688</v>
      </c>
      <c r="Q1256" s="837">
        <v>1</v>
      </c>
      <c r="R1256" s="832">
        <v>18</v>
      </c>
      <c r="S1256" s="837">
        <v>1</v>
      </c>
      <c r="T1256" s="836">
        <v>3</v>
      </c>
      <c r="U1256" s="838">
        <v>1</v>
      </c>
    </row>
    <row r="1257" spans="1:21" ht="14.4" customHeight="1" x14ac:dyDescent="0.3">
      <c r="A1257" s="831">
        <v>4</v>
      </c>
      <c r="B1257" s="832" t="s">
        <v>2687</v>
      </c>
      <c r="C1257" s="832" t="s">
        <v>2694</v>
      </c>
      <c r="D1257" s="833" t="s">
        <v>5504</v>
      </c>
      <c r="E1257" s="834" t="s">
        <v>2721</v>
      </c>
      <c r="F1257" s="832" t="s">
        <v>2690</v>
      </c>
      <c r="G1257" s="832" t="s">
        <v>2967</v>
      </c>
      <c r="H1257" s="832" t="s">
        <v>581</v>
      </c>
      <c r="I1257" s="832" t="s">
        <v>3593</v>
      </c>
      <c r="J1257" s="832" t="s">
        <v>3594</v>
      </c>
      <c r="K1257" s="832" t="s">
        <v>3595</v>
      </c>
      <c r="L1257" s="835">
        <v>319</v>
      </c>
      <c r="M1257" s="835">
        <v>14674</v>
      </c>
      <c r="N1257" s="832">
        <v>46</v>
      </c>
      <c r="O1257" s="836">
        <v>30</v>
      </c>
      <c r="P1257" s="835">
        <v>12441</v>
      </c>
      <c r="Q1257" s="837">
        <v>0.84782608695652173</v>
      </c>
      <c r="R1257" s="832">
        <v>39</v>
      </c>
      <c r="S1257" s="837">
        <v>0.84782608695652173</v>
      </c>
      <c r="T1257" s="836">
        <v>26</v>
      </c>
      <c r="U1257" s="838">
        <v>0.8666666666666667</v>
      </c>
    </row>
    <row r="1258" spans="1:21" ht="14.4" customHeight="1" x14ac:dyDescent="0.3">
      <c r="A1258" s="831">
        <v>4</v>
      </c>
      <c r="B1258" s="832" t="s">
        <v>2687</v>
      </c>
      <c r="C1258" s="832" t="s">
        <v>2694</v>
      </c>
      <c r="D1258" s="833" t="s">
        <v>5504</v>
      </c>
      <c r="E1258" s="834" t="s">
        <v>2721</v>
      </c>
      <c r="F1258" s="832" t="s">
        <v>2690</v>
      </c>
      <c r="G1258" s="832" t="s">
        <v>2967</v>
      </c>
      <c r="H1258" s="832" t="s">
        <v>581</v>
      </c>
      <c r="I1258" s="832" t="s">
        <v>3599</v>
      </c>
      <c r="J1258" s="832" t="s">
        <v>3600</v>
      </c>
      <c r="K1258" s="832" t="s">
        <v>3601</v>
      </c>
      <c r="L1258" s="835">
        <v>1781.3</v>
      </c>
      <c r="M1258" s="835">
        <v>215537.3</v>
      </c>
      <c r="N1258" s="832">
        <v>121</v>
      </c>
      <c r="O1258" s="836">
        <v>20</v>
      </c>
      <c r="P1258" s="835">
        <v>199505.59999999998</v>
      </c>
      <c r="Q1258" s="837">
        <v>0.92561983471074372</v>
      </c>
      <c r="R1258" s="832">
        <v>112</v>
      </c>
      <c r="S1258" s="837">
        <v>0.92561983471074383</v>
      </c>
      <c r="T1258" s="836">
        <v>19</v>
      </c>
      <c r="U1258" s="838">
        <v>0.95</v>
      </c>
    </row>
    <row r="1259" spans="1:21" ht="14.4" customHeight="1" x14ac:dyDescent="0.3">
      <c r="A1259" s="831">
        <v>4</v>
      </c>
      <c r="B1259" s="832" t="s">
        <v>2687</v>
      </c>
      <c r="C1259" s="832" t="s">
        <v>2694</v>
      </c>
      <c r="D1259" s="833" t="s">
        <v>5504</v>
      </c>
      <c r="E1259" s="834" t="s">
        <v>2721</v>
      </c>
      <c r="F1259" s="832" t="s">
        <v>2690</v>
      </c>
      <c r="G1259" s="832" t="s">
        <v>2967</v>
      </c>
      <c r="H1259" s="832" t="s">
        <v>581</v>
      </c>
      <c r="I1259" s="832" t="s">
        <v>3602</v>
      </c>
      <c r="J1259" s="832" t="s">
        <v>3506</v>
      </c>
      <c r="K1259" s="832" t="s">
        <v>3603</v>
      </c>
      <c r="L1259" s="835">
        <v>1987.45</v>
      </c>
      <c r="M1259" s="835">
        <v>29811.75</v>
      </c>
      <c r="N1259" s="832">
        <v>15</v>
      </c>
      <c r="O1259" s="836">
        <v>6</v>
      </c>
      <c r="P1259" s="835">
        <v>29811.75</v>
      </c>
      <c r="Q1259" s="837">
        <v>1</v>
      </c>
      <c r="R1259" s="832">
        <v>15</v>
      </c>
      <c r="S1259" s="837">
        <v>1</v>
      </c>
      <c r="T1259" s="836">
        <v>6</v>
      </c>
      <c r="U1259" s="838">
        <v>1</v>
      </c>
    </row>
    <row r="1260" spans="1:21" ht="14.4" customHeight="1" x14ac:dyDescent="0.3">
      <c r="A1260" s="831">
        <v>4</v>
      </c>
      <c r="B1260" s="832" t="s">
        <v>2687</v>
      </c>
      <c r="C1260" s="832" t="s">
        <v>2694</v>
      </c>
      <c r="D1260" s="833" t="s">
        <v>5504</v>
      </c>
      <c r="E1260" s="834" t="s">
        <v>2721</v>
      </c>
      <c r="F1260" s="832" t="s">
        <v>2690</v>
      </c>
      <c r="G1260" s="832" t="s">
        <v>2967</v>
      </c>
      <c r="H1260" s="832" t="s">
        <v>581</v>
      </c>
      <c r="I1260" s="832" t="s">
        <v>3604</v>
      </c>
      <c r="J1260" s="832" t="s">
        <v>3511</v>
      </c>
      <c r="K1260" s="832" t="s">
        <v>3605</v>
      </c>
      <c r="L1260" s="835">
        <v>711.08</v>
      </c>
      <c r="M1260" s="835">
        <v>46931.280000000013</v>
      </c>
      <c r="N1260" s="832">
        <v>66</v>
      </c>
      <c r="O1260" s="836">
        <v>10</v>
      </c>
      <c r="P1260" s="835">
        <v>46931.280000000013</v>
      </c>
      <c r="Q1260" s="837">
        <v>1</v>
      </c>
      <c r="R1260" s="832">
        <v>66</v>
      </c>
      <c r="S1260" s="837">
        <v>1</v>
      </c>
      <c r="T1260" s="836">
        <v>10</v>
      </c>
      <c r="U1260" s="838">
        <v>1</v>
      </c>
    </row>
    <row r="1261" spans="1:21" ht="14.4" customHeight="1" x14ac:dyDescent="0.3">
      <c r="A1261" s="831">
        <v>4</v>
      </c>
      <c r="B1261" s="832" t="s">
        <v>2687</v>
      </c>
      <c r="C1261" s="832" t="s">
        <v>2694</v>
      </c>
      <c r="D1261" s="833" t="s">
        <v>5504</v>
      </c>
      <c r="E1261" s="834" t="s">
        <v>2721</v>
      </c>
      <c r="F1261" s="832" t="s">
        <v>2690</v>
      </c>
      <c r="G1261" s="832" t="s">
        <v>2967</v>
      </c>
      <c r="H1261" s="832" t="s">
        <v>581</v>
      </c>
      <c r="I1261" s="832" t="s">
        <v>3606</v>
      </c>
      <c r="J1261" s="832" t="s">
        <v>3607</v>
      </c>
      <c r="K1261" s="832" t="s">
        <v>3608</v>
      </c>
      <c r="L1261" s="835">
        <v>761.3</v>
      </c>
      <c r="M1261" s="835">
        <v>24361.599999999999</v>
      </c>
      <c r="N1261" s="832">
        <v>32</v>
      </c>
      <c r="O1261" s="836">
        <v>5</v>
      </c>
      <c r="P1261" s="835">
        <v>20555.099999999999</v>
      </c>
      <c r="Q1261" s="837">
        <v>0.84375</v>
      </c>
      <c r="R1261" s="832">
        <v>27</v>
      </c>
      <c r="S1261" s="837">
        <v>0.84375</v>
      </c>
      <c r="T1261" s="836">
        <v>4</v>
      </c>
      <c r="U1261" s="838">
        <v>0.8</v>
      </c>
    </row>
    <row r="1262" spans="1:21" ht="14.4" customHeight="1" x14ac:dyDescent="0.3">
      <c r="A1262" s="831">
        <v>4</v>
      </c>
      <c r="B1262" s="832" t="s">
        <v>2687</v>
      </c>
      <c r="C1262" s="832" t="s">
        <v>2694</v>
      </c>
      <c r="D1262" s="833" t="s">
        <v>5504</v>
      </c>
      <c r="E1262" s="834" t="s">
        <v>2721</v>
      </c>
      <c r="F1262" s="832" t="s">
        <v>2690</v>
      </c>
      <c r="G1262" s="832" t="s">
        <v>2967</v>
      </c>
      <c r="H1262" s="832" t="s">
        <v>581</v>
      </c>
      <c r="I1262" s="832" t="s">
        <v>3609</v>
      </c>
      <c r="J1262" s="832" t="s">
        <v>3610</v>
      </c>
      <c r="K1262" s="832" t="s">
        <v>3611</v>
      </c>
      <c r="L1262" s="835">
        <v>3000</v>
      </c>
      <c r="M1262" s="835">
        <v>81000</v>
      </c>
      <c r="N1262" s="832">
        <v>27</v>
      </c>
      <c r="O1262" s="836">
        <v>10</v>
      </c>
      <c r="P1262" s="835">
        <v>72000</v>
      </c>
      <c r="Q1262" s="837">
        <v>0.88888888888888884</v>
      </c>
      <c r="R1262" s="832">
        <v>24</v>
      </c>
      <c r="S1262" s="837">
        <v>0.88888888888888884</v>
      </c>
      <c r="T1262" s="836">
        <v>9</v>
      </c>
      <c r="U1262" s="838">
        <v>0.9</v>
      </c>
    </row>
    <row r="1263" spans="1:21" ht="14.4" customHeight="1" x14ac:dyDescent="0.3">
      <c r="A1263" s="831">
        <v>4</v>
      </c>
      <c r="B1263" s="832" t="s">
        <v>2687</v>
      </c>
      <c r="C1263" s="832" t="s">
        <v>2694</v>
      </c>
      <c r="D1263" s="833" t="s">
        <v>5504</v>
      </c>
      <c r="E1263" s="834" t="s">
        <v>2721</v>
      </c>
      <c r="F1263" s="832" t="s">
        <v>2690</v>
      </c>
      <c r="G1263" s="832" t="s">
        <v>2967</v>
      </c>
      <c r="H1263" s="832" t="s">
        <v>581</v>
      </c>
      <c r="I1263" s="832" t="s">
        <v>3612</v>
      </c>
      <c r="J1263" s="832" t="s">
        <v>4333</v>
      </c>
      <c r="K1263" s="832" t="s">
        <v>3330</v>
      </c>
      <c r="L1263" s="835">
        <v>556.46</v>
      </c>
      <c r="M1263" s="835">
        <v>556.46</v>
      </c>
      <c r="N1263" s="832">
        <v>1</v>
      </c>
      <c r="O1263" s="836">
        <v>1</v>
      </c>
      <c r="P1263" s="835">
        <v>556.46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4</v>
      </c>
      <c r="B1264" s="832" t="s">
        <v>2687</v>
      </c>
      <c r="C1264" s="832" t="s">
        <v>2694</v>
      </c>
      <c r="D1264" s="833" t="s">
        <v>5504</v>
      </c>
      <c r="E1264" s="834" t="s">
        <v>2721</v>
      </c>
      <c r="F1264" s="832" t="s">
        <v>2690</v>
      </c>
      <c r="G1264" s="832" t="s">
        <v>2967</v>
      </c>
      <c r="H1264" s="832" t="s">
        <v>581</v>
      </c>
      <c r="I1264" s="832" t="s">
        <v>3612</v>
      </c>
      <c r="J1264" s="832" t="s">
        <v>3613</v>
      </c>
      <c r="K1264" s="832" t="s">
        <v>3330</v>
      </c>
      <c r="L1264" s="835">
        <v>556.46</v>
      </c>
      <c r="M1264" s="835">
        <v>6677.52</v>
      </c>
      <c r="N1264" s="832">
        <v>12</v>
      </c>
      <c r="O1264" s="836">
        <v>9</v>
      </c>
      <c r="P1264" s="835">
        <v>6677.52</v>
      </c>
      <c r="Q1264" s="837">
        <v>1</v>
      </c>
      <c r="R1264" s="832">
        <v>12</v>
      </c>
      <c r="S1264" s="837">
        <v>1</v>
      </c>
      <c r="T1264" s="836">
        <v>9</v>
      </c>
      <c r="U1264" s="838">
        <v>1</v>
      </c>
    </row>
    <row r="1265" spans="1:21" ht="14.4" customHeight="1" x14ac:dyDescent="0.3">
      <c r="A1265" s="831">
        <v>4</v>
      </c>
      <c r="B1265" s="832" t="s">
        <v>2687</v>
      </c>
      <c r="C1265" s="832" t="s">
        <v>2694</v>
      </c>
      <c r="D1265" s="833" t="s">
        <v>5504</v>
      </c>
      <c r="E1265" s="834" t="s">
        <v>2721</v>
      </c>
      <c r="F1265" s="832" t="s">
        <v>2690</v>
      </c>
      <c r="G1265" s="832" t="s">
        <v>2967</v>
      </c>
      <c r="H1265" s="832" t="s">
        <v>581</v>
      </c>
      <c r="I1265" s="832" t="s">
        <v>3614</v>
      </c>
      <c r="J1265" s="832" t="s">
        <v>3615</v>
      </c>
      <c r="K1265" s="832" t="s">
        <v>3616</v>
      </c>
      <c r="L1265" s="835">
        <v>1248</v>
      </c>
      <c r="M1265" s="835">
        <v>33696</v>
      </c>
      <c r="N1265" s="832">
        <v>27</v>
      </c>
      <c r="O1265" s="836">
        <v>13</v>
      </c>
      <c r="P1265" s="835">
        <v>33696</v>
      </c>
      <c r="Q1265" s="837">
        <v>1</v>
      </c>
      <c r="R1265" s="832">
        <v>27</v>
      </c>
      <c r="S1265" s="837">
        <v>1</v>
      </c>
      <c r="T1265" s="836">
        <v>13</v>
      </c>
      <c r="U1265" s="838">
        <v>1</v>
      </c>
    </row>
    <row r="1266" spans="1:21" ht="14.4" customHeight="1" x14ac:dyDescent="0.3">
      <c r="A1266" s="831">
        <v>4</v>
      </c>
      <c r="B1266" s="832" t="s">
        <v>2687</v>
      </c>
      <c r="C1266" s="832" t="s">
        <v>2694</v>
      </c>
      <c r="D1266" s="833" t="s">
        <v>5504</v>
      </c>
      <c r="E1266" s="834" t="s">
        <v>2721</v>
      </c>
      <c r="F1266" s="832" t="s">
        <v>2690</v>
      </c>
      <c r="G1266" s="832" t="s">
        <v>2967</v>
      </c>
      <c r="H1266" s="832" t="s">
        <v>581</v>
      </c>
      <c r="I1266" s="832" t="s">
        <v>3617</v>
      </c>
      <c r="J1266" s="832" t="s">
        <v>3495</v>
      </c>
      <c r="K1266" s="832" t="s">
        <v>3618</v>
      </c>
      <c r="L1266" s="835">
        <v>761.3</v>
      </c>
      <c r="M1266" s="835">
        <v>25122.899999999998</v>
      </c>
      <c r="N1266" s="832">
        <v>33</v>
      </c>
      <c r="O1266" s="836">
        <v>5</v>
      </c>
      <c r="P1266" s="835">
        <v>25122.899999999998</v>
      </c>
      <c r="Q1266" s="837">
        <v>1</v>
      </c>
      <c r="R1266" s="832">
        <v>33</v>
      </c>
      <c r="S1266" s="837">
        <v>1</v>
      </c>
      <c r="T1266" s="836">
        <v>5</v>
      </c>
      <c r="U1266" s="838">
        <v>1</v>
      </c>
    </row>
    <row r="1267" spans="1:21" ht="14.4" customHeight="1" x14ac:dyDescent="0.3">
      <c r="A1267" s="831">
        <v>4</v>
      </c>
      <c r="B1267" s="832" t="s">
        <v>2687</v>
      </c>
      <c r="C1267" s="832" t="s">
        <v>2694</v>
      </c>
      <c r="D1267" s="833" t="s">
        <v>5504</v>
      </c>
      <c r="E1267" s="834" t="s">
        <v>2721</v>
      </c>
      <c r="F1267" s="832" t="s">
        <v>2690</v>
      </c>
      <c r="G1267" s="832" t="s">
        <v>2967</v>
      </c>
      <c r="H1267" s="832" t="s">
        <v>581</v>
      </c>
      <c r="I1267" s="832" t="s">
        <v>4334</v>
      </c>
      <c r="J1267" s="832" t="s">
        <v>4335</v>
      </c>
      <c r="K1267" s="832" t="s">
        <v>4336</v>
      </c>
      <c r="L1267" s="835">
        <v>3000</v>
      </c>
      <c r="M1267" s="835">
        <v>33000</v>
      </c>
      <c r="N1267" s="832">
        <v>11</v>
      </c>
      <c r="O1267" s="836">
        <v>4</v>
      </c>
      <c r="P1267" s="835">
        <v>33000</v>
      </c>
      <c r="Q1267" s="837">
        <v>1</v>
      </c>
      <c r="R1267" s="832">
        <v>11</v>
      </c>
      <c r="S1267" s="837">
        <v>1</v>
      </c>
      <c r="T1267" s="836">
        <v>4</v>
      </c>
      <c r="U1267" s="838">
        <v>1</v>
      </c>
    </row>
    <row r="1268" spans="1:21" ht="14.4" customHeight="1" x14ac:dyDescent="0.3">
      <c r="A1268" s="831">
        <v>4</v>
      </c>
      <c r="B1268" s="832" t="s">
        <v>2687</v>
      </c>
      <c r="C1268" s="832" t="s">
        <v>2694</v>
      </c>
      <c r="D1268" s="833" t="s">
        <v>5504</v>
      </c>
      <c r="E1268" s="834" t="s">
        <v>2721</v>
      </c>
      <c r="F1268" s="832" t="s">
        <v>2690</v>
      </c>
      <c r="G1268" s="832" t="s">
        <v>2967</v>
      </c>
      <c r="H1268" s="832" t="s">
        <v>581</v>
      </c>
      <c r="I1268" s="832" t="s">
        <v>3619</v>
      </c>
      <c r="J1268" s="832" t="s">
        <v>3620</v>
      </c>
      <c r="K1268" s="832" t="s">
        <v>3621</v>
      </c>
      <c r="L1268" s="835">
        <v>1070</v>
      </c>
      <c r="M1268" s="835">
        <v>17120</v>
      </c>
      <c r="N1268" s="832">
        <v>16</v>
      </c>
      <c r="O1268" s="836">
        <v>4</v>
      </c>
      <c r="P1268" s="835">
        <v>17120</v>
      </c>
      <c r="Q1268" s="837">
        <v>1</v>
      </c>
      <c r="R1268" s="832">
        <v>16</v>
      </c>
      <c r="S1268" s="837">
        <v>1</v>
      </c>
      <c r="T1268" s="836">
        <v>4</v>
      </c>
      <c r="U1268" s="838">
        <v>1</v>
      </c>
    </row>
    <row r="1269" spans="1:21" ht="14.4" customHeight="1" x14ac:dyDescent="0.3">
      <c r="A1269" s="831">
        <v>4</v>
      </c>
      <c r="B1269" s="832" t="s">
        <v>2687</v>
      </c>
      <c r="C1269" s="832" t="s">
        <v>2694</v>
      </c>
      <c r="D1269" s="833" t="s">
        <v>5504</v>
      </c>
      <c r="E1269" s="834" t="s">
        <v>2721</v>
      </c>
      <c r="F1269" s="832" t="s">
        <v>2690</v>
      </c>
      <c r="G1269" s="832" t="s">
        <v>2967</v>
      </c>
      <c r="H1269" s="832" t="s">
        <v>581</v>
      </c>
      <c r="I1269" s="832" t="s">
        <v>3625</v>
      </c>
      <c r="J1269" s="832" t="s">
        <v>3626</v>
      </c>
      <c r="K1269" s="832" t="s">
        <v>1602</v>
      </c>
      <c r="L1269" s="835">
        <v>1124.9000000000001</v>
      </c>
      <c r="M1269" s="835">
        <v>304847.90000000014</v>
      </c>
      <c r="N1269" s="832">
        <v>271</v>
      </c>
      <c r="O1269" s="836">
        <v>97</v>
      </c>
      <c r="P1269" s="835">
        <v>304847.90000000014</v>
      </c>
      <c r="Q1269" s="837">
        <v>1</v>
      </c>
      <c r="R1269" s="832">
        <v>271</v>
      </c>
      <c r="S1269" s="837">
        <v>1</v>
      </c>
      <c r="T1269" s="836">
        <v>97</v>
      </c>
      <c r="U1269" s="838">
        <v>1</v>
      </c>
    </row>
    <row r="1270" spans="1:21" ht="14.4" customHeight="1" x14ac:dyDescent="0.3">
      <c r="A1270" s="831">
        <v>4</v>
      </c>
      <c r="B1270" s="832" t="s">
        <v>2687</v>
      </c>
      <c r="C1270" s="832" t="s">
        <v>2694</v>
      </c>
      <c r="D1270" s="833" t="s">
        <v>5504</v>
      </c>
      <c r="E1270" s="834" t="s">
        <v>2721</v>
      </c>
      <c r="F1270" s="832" t="s">
        <v>2690</v>
      </c>
      <c r="G1270" s="832" t="s">
        <v>2967</v>
      </c>
      <c r="H1270" s="832" t="s">
        <v>581</v>
      </c>
      <c r="I1270" s="832" t="s">
        <v>3627</v>
      </c>
      <c r="J1270" s="832" t="s">
        <v>3628</v>
      </c>
      <c r="K1270" s="832" t="s">
        <v>1603</v>
      </c>
      <c r="L1270" s="835">
        <v>590.5</v>
      </c>
      <c r="M1270" s="835">
        <v>5314.5</v>
      </c>
      <c r="N1270" s="832">
        <v>9</v>
      </c>
      <c r="O1270" s="836">
        <v>9</v>
      </c>
      <c r="P1270" s="835">
        <v>5314.5</v>
      </c>
      <c r="Q1270" s="837">
        <v>1</v>
      </c>
      <c r="R1270" s="832">
        <v>9</v>
      </c>
      <c r="S1270" s="837">
        <v>1</v>
      </c>
      <c r="T1270" s="836">
        <v>9</v>
      </c>
      <c r="U1270" s="838">
        <v>1</v>
      </c>
    </row>
    <row r="1271" spans="1:21" ht="14.4" customHeight="1" x14ac:dyDescent="0.3">
      <c r="A1271" s="831">
        <v>4</v>
      </c>
      <c r="B1271" s="832" t="s">
        <v>2687</v>
      </c>
      <c r="C1271" s="832" t="s">
        <v>2694</v>
      </c>
      <c r="D1271" s="833" t="s">
        <v>5504</v>
      </c>
      <c r="E1271" s="834" t="s">
        <v>2721</v>
      </c>
      <c r="F1271" s="832" t="s">
        <v>2690</v>
      </c>
      <c r="G1271" s="832" t="s">
        <v>2967</v>
      </c>
      <c r="H1271" s="832" t="s">
        <v>581</v>
      </c>
      <c r="I1271" s="832" t="s">
        <v>4337</v>
      </c>
      <c r="J1271" s="832" t="s">
        <v>4338</v>
      </c>
      <c r="K1271" s="832" t="s">
        <v>4339</v>
      </c>
      <c r="L1271" s="835">
        <v>1081</v>
      </c>
      <c r="M1271" s="835">
        <v>19458</v>
      </c>
      <c r="N1271" s="832">
        <v>18</v>
      </c>
      <c r="O1271" s="836">
        <v>3</v>
      </c>
      <c r="P1271" s="835">
        <v>19458</v>
      </c>
      <c r="Q1271" s="837">
        <v>1</v>
      </c>
      <c r="R1271" s="832">
        <v>18</v>
      </c>
      <c r="S1271" s="837">
        <v>1</v>
      </c>
      <c r="T1271" s="836">
        <v>3</v>
      </c>
      <c r="U1271" s="838">
        <v>1</v>
      </c>
    </row>
    <row r="1272" spans="1:21" ht="14.4" customHeight="1" x14ac:dyDescent="0.3">
      <c r="A1272" s="831">
        <v>4</v>
      </c>
      <c r="B1272" s="832" t="s">
        <v>2687</v>
      </c>
      <c r="C1272" s="832" t="s">
        <v>2694</v>
      </c>
      <c r="D1272" s="833" t="s">
        <v>5504</v>
      </c>
      <c r="E1272" s="834" t="s">
        <v>2721</v>
      </c>
      <c r="F1272" s="832" t="s">
        <v>2690</v>
      </c>
      <c r="G1272" s="832" t="s">
        <v>2967</v>
      </c>
      <c r="H1272" s="832" t="s">
        <v>581</v>
      </c>
      <c r="I1272" s="832" t="s">
        <v>3629</v>
      </c>
      <c r="J1272" s="832" t="s">
        <v>3630</v>
      </c>
      <c r="K1272" s="832" t="s">
        <v>3631</v>
      </c>
      <c r="L1272" s="835">
        <v>299.25</v>
      </c>
      <c r="M1272" s="835">
        <v>25436.25</v>
      </c>
      <c r="N1272" s="832">
        <v>85</v>
      </c>
      <c r="O1272" s="836">
        <v>37</v>
      </c>
      <c r="P1272" s="835">
        <v>24538.5</v>
      </c>
      <c r="Q1272" s="837">
        <v>0.96470588235294119</v>
      </c>
      <c r="R1272" s="832">
        <v>82</v>
      </c>
      <c r="S1272" s="837">
        <v>0.96470588235294119</v>
      </c>
      <c r="T1272" s="836">
        <v>36</v>
      </c>
      <c r="U1272" s="838">
        <v>0.97297297297297303</v>
      </c>
    </row>
    <row r="1273" spans="1:21" ht="14.4" customHeight="1" x14ac:dyDescent="0.3">
      <c r="A1273" s="831">
        <v>4</v>
      </c>
      <c r="B1273" s="832" t="s">
        <v>2687</v>
      </c>
      <c r="C1273" s="832" t="s">
        <v>2694</v>
      </c>
      <c r="D1273" s="833" t="s">
        <v>5504</v>
      </c>
      <c r="E1273" s="834" t="s">
        <v>2721</v>
      </c>
      <c r="F1273" s="832" t="s">
        <v>2690</v>
      </c>
      <c r="G1273" s="832" t="s">
        <v>2967</v>
      </c>
      <c r="H1273" s="832" t="s">
        <v>581</v>
      </c>
      <c r="I1273" s="832" t="s">
        <v>3632</v>
      </c>
      <c r="J1273" s="832" t="s">
        <v>3543</v>
      </c>
      <c r="K1273" s="832" t="s">
        <v>3633</v>
      </c>
      <c r="L1273" s="835">
        <v>3000</v>
      </c>
      <c r="M1273" s="835">
        <v>54000</v>
      </c>
      <c r="N1273" s="832">
        <v>18</v>
      </c>
      <c r="O1273" s="836">
        <v>6</v>
      </c>
      <c r="P1273" s="835">
        <v>54000</v>
      </c>
      <c r="Q1273" s="837">
        <v>1</v>
      </c>
      <c r="R1273" s="832">
        <v>18</v>
      </c>
      <c r="S1273" s="837">
        <v>1</v>
      </c>
      <c r="T1273" s="836">
        <v>6</v>
      </c>
      <c r="U1273" s="838">
        <v>1</v>
      </c>
    </row>
    <row r="1274" spans="1:21" ht="14.4" customHeight="1" x14ac:dyDescent="0.3">
      <c r="A1274" s="831">
        <v>4</v>
      </c>
      <c r="B1274" s="832" t="s">
        <v>2687</v>
      </c>
      <c r="C1274" s="832" t="s">
        <v>2694</v>
      </c>
      <c r="D1274" s="833" t="s">
        <v>5504</v>
      </c>
      <c r="E1274" s="834" t="s">
        <v>2721</v>
      </c>
      <c r="F1274" s="832" t="s">
        <v>2690</v>
      </c>
      <c r="G1274" s="832" t="s">
        <v>2967</v>
      </c>
      <c r="H1274" s="832" t="s">
        <v>581</v>
      </c>
      <c r="I1274" s="832" t="s">
        <v>3634</v>
      </c>
      <c r="J1274" s="832" t="s">
        <v>3635</v>
      </c>
      <c r="K1274" s="832" t="s">
        <v>3442</v>
      </c>
      <c r="L1274" s="835">
        <v>311</v>
      </c>
      <c r="M1274" s="835">
        <v>19904</v>
      </c>
      <c r="N1274" s="832">
        <v>64</v>
      </c>
      <c r="O1274" s="836">
        <v>29</v>
      </c>
      <c r="P1274" s="835">
        <v>17727</v>
      </c>
      <c r="Q1274" s="837">
        <v>0.890625</v>
      </c>
      <c r="R1274" s="832">
        <v>57</v>
      </c>
      <c r="S1274" s="837">
        <v>0.890625</v>
      </c>
      <c r="T1274" s="836">
        <v>26</v>
      </c>
      <c r="U1274" s="838">
        <v>0.89655172413793105</v>
      </c>
    </row>
    <row r="1275" spans="1:21" ht="14.4" customHeight="1" x14ac:dyDescent="0.3">
      <c r="A1275" s="831">
        <v>4</v>
      </c>
      <c r="B1275" s="832" t="s">
        <v>2687</v>
      </c>
      <c r="C1275" s="832" t="s">
        <v>2694</v>
      </c>
      <c r="D1275" s="833" t="s">
        <v>5504</v>
      </c>
      <c r="E1275" s="834" t="s">
        <v>2721</v>
      </c>
      <c r="F1275" s="832" t="s">
        <v>2690</v>
      </c>
      <c r="G1275" s="832" t="s">
        <v>2967</v>
      </c>
      <c r="H1275" s="832" t="s">
        <v>581</v>
      </c>
      <c r="I1275" s="832" t="s">
        <v>4340</v>
      </c>
      <c r="J1275" s="832" t="s">
        <v>4341</v>
      </c>
      <c r="K1275" s="832" t="s">
        <v>4342</v>
      </c>
      <c r="L1275" s="835">
        <v>560.95000000000005</v>
      </c>
      <c r="M1275" s="835">
        <v>2804.75</v>
      </c>
      <c r="N1275" s="832">
        <v>5</v>
      </c>
      <c r="O1275" s="836">
        <v>5</v>
      </c>
      <c r="P1275" s="835">
        <v>2804.75</v>
      </c>
      <c r="Q1275" s="837">
        <v>1</v>
      </c>
      <c r="R1275" s="832">
        <v>5</v>
      </c>
      <c r="S1275" s="837">
        <v>1</v>
      </c>
      <c r="T1275" s="836">
        <v>5</v>
      </c>
      <c r="U1275" s="838">
        <v>1</v>
      </c>
    </row>
    <row r="1276" spans="1:21" ht="14.4" customHeight="1" x14ac:dyDescent="0.3">
      <c r="A1276" s="831">
        <v>4</v>
      </c>
      <c r="B1276" s="832" t="s">
        <v>2687</v>
      </c>
      <c r="C1276" s="832" t="s">
        <v>2694</v>
      </c>
      <c r="D1276" s="833" t="s">
        <v>5504</v>
      </c>
      <c r="E1276" s="834" t="s">
        <v>2721</v>
      </c>
      <c r="F1276" s="832" t="s">
        <v>2690</v>
      </c>
      <c r="G1276" s="832" t="s">
        <v>2967</v>
      </c>
      <c r="H1276" s="832" t="s">
        <v>581</v>
      </c>
      <c r="I1276" s="832" t="s">
        <v>3638</v>
      </c>
      <c r="J1276" s="832" t="s">
        <v>3639</v>
      </c>
      <c r="K1276" s="832" t="s">
        <v>3640</v>
      </c>
      <c r="L1276" s="835">
        <v>2815.92</v>
      </c>
      <c r="M1276" s="835">
        <v>278776.07999999996</v>
      </c>
      <c r="N1276" s="832">
        <v>99</v>
      </c>
      <c r="O1276" s="836">
        <v>15</v>
      </c>
      <c r="P1276" s="835">
        <v>278776.07999999996</v>
      </c>
      <c r="Q1276" s="837">
        <v>1</v>
      </c>
      <c r="R1276" s="832">
        <v>99</v>
      </c>
      <c r="S1276" s="837">
        <v>1</v>
      </c>
      <c r="T1276" s="836">
        <v>15</v>
      </c>
      <c r="U1276" s="838">
        <v>1</v>
      </c>
    </row>
    <row r="1277" spans="1:21" ht="14.4" customHeight="1" x14ac:dyDescent="0.3">
      <c r="A1277" s="831">
        <v>4</v>
      </c>
      <c r="B1277" s="832" t="s">
        <v>2687</v>
      </c>
      <c r="C1277" s="832" t="s">
        <v>2694</v>
      </c>
      <c r="D1277" s="833" t="s">
        <v>5504</v>
      </c>
      <c r="E1277" s="834" t="s">
        <v>2721</v>
      </c>
      <c r="F1277" s="832" t="s">
        <v>2690</v>
      </c>
      <c r="G1277" s="832" t="s">
        <v>2967</v>
      </c>
      <c r="H1277" s="832" t="s">
        <v>581</v>
      </c>
      <c r="I1277" s="832" t="s">
        <v>3641</v>
      </c>
      <c r="J1277" s="832" t="s">
        <v>3642</v>
      </c>
      <c r="K1277" s="832" t="s">
        <v>3643</v>
      </c>
      <c r="L1277" s="835">
        <v>5343.9</v>
      </c>
      <c r="M1277" s="835">
        <v>64126.799999999996</v>
      </c>
      <c r="N1277" s="832">
        <v>12</v>
      </c>
      <c r="O1277" s="836">
        <v>4</v>
      </c>
      <c r="P1277" s="835">
        <v>64126.799999999996</v>
      </c>
      <c r="Q1277" s="837">
        <v>1</v>
      </c>
      <c r="R1277" s="832">
        <v>12</v>
      </c>
      <c r="S1277" s="837">
        <v>1</v>
      </c>
      <c r="T1277" s="836">
        <v>4</v>
      </c>
      <c r="U1277" s="838">
        <v>1</v>
      </c>
    </row>
    <row r="1278" spans="1:21" ht="14.4" customHeight="1" x14ac:dyDescent="0.3">
      <c r="A1278" s="831">
        <v>4</v>
      </c>
      <c r="B1278" s="832" t="s">
        <v>2687</v>
      </c>
      <c r="C1278" s="832" t="s">
        <v>2694</v>
      </c>
      <c r="D1278" s="833" t="s">
        <v>5504</v>
      </c>
      <c r="E1278" s="834" t="s">
        <v>2721</v>
      </c>
      <c r="F1278" s="832" t="s">
        <v>2690</v>
      </c>
      <c r="G1278" s="832" t="s">
        <v>2967</v>
      </c>
      <c r="H1278" s="832" t="s">
        <v>581</v>
      </c>
      <c r="I1278" s="832" t="s">
        <v>4343</v>
      </c>
      <c r="J1278" s="832" t="s">
        <v>3648</v>
      </c>
      <c r="K1278" s="832" t="s">
        <v>4344</v>
      </c>
      <c r="L1278" s="835">
        <v>2250</v>
      </c>
      <c r="M1278" s="835">
        <v>2250</v>
      </c>
      <c r="N1278" s="832">
        <v>1</v>
      </c>
      <c r="O1278" s="836">
        <v>1</v>
      </c>
      <c r="P1278" s="835">
        <v>2250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4</v>
      </c>
      <c r="B1279" s="832" t="s">
        <v>2687</v>
      </c>
      <c r="C1279" s="832" t="s">
        <v>2694</v>
      </c>
      <c r="D1279" s="833" t="s">
        <v>5504</v>
      </c>
      <c r="E1279" s="834" t="s">
        <v>2721</v>
      </c>
      <c r="F1279" s="832" t="s">
        <v>2690</v>
      </c>
      <c r="G1279" s="832" t="s">
        <v>2967</v>
      </c>
      <c r="H1279" s="832" t="s">
        <v>581</v>
      </c>
      <c r="I1279" s="832" t="s">
        <v>3647</v>
      </c>
      <c r="J1279" s="832" t="s">
        <v>3648</v>
      </c>
      <c r="K1279" s="832" t="s">
        <v>3649</v>
      </c>
      <c r="L1279" s="835">
        <v>2250</v>
      </c>
      <c r="M1279" s="835">
        <v>13500</v>
      </c>
      <c r="N1279" s="832">
        <v>6</v>
      </c>
      <c r="O1279" s="836">
        <v>5</v>
      </c>
      <c r="P1279" s="835">
        <v>13500</v>
      </c>
      <c r="Q1279" s="837">
        <v>1</v>
      </c>
      <c r="R1279" s="832">
        <v>6</v>
      </c>
      <c r="S1279" s="837">
        <v>1</v>
      </c>
      <c r="T1279" s="836">
        <v>5</v>
      </c>
      <c r="U1279" s="838">
        <v>1</v>
      </c>
    </row>
    <row r="1280" spans="1:21" ht="14.4" customHeight="1" x14ac:dyDescent="0.3">
      <c r="A1280" s="831">
        <v>4</v>
      </c>
      <c r="B1280" s="832" t="s">
        <v>2687</v>
      </c>
      <c r="C1280" s="832" t="s">
        <v>2694</v>
      </c>
      <c r="D1280" s="833" t="s">
        <v>5504</v>
      </c>
      <c r="E1280" s="834" t="s">
        <v>2721</v>
      </c>
      <c r="F1280" s="832" t="s">
        <v>2690</v>
      </c>
      <c r="G1280" s="832" t="s">
        <v>2967</v>
      </c>
      <c r="H1280" s="832" t="s">
        <v>581</v>
      </c>
      <c r="I1280" s="832" t="s">
        <v>4345</v>
      </c>
      <c r="J1280" s="832" t="s">
        <v>3689</v>
      </c>
      <c r="K1280" s="832" t="s">
        <v>4346</v>
      </c>
      <c r="L1280" s="835">
        <v>1449.99</v>
      </c>
      <c r="M1280" s="835">
        <v>26099.82</v>
      </c>
      <c r="N1280" s="832">
        <v>18</v>
      </c>
      <c r="O1280" s="836">
        <v>3</v>
      </c>
      <c r="P1280" s="835">
        <v>26099.82</v>
      </c>
      <c r="Q1280" s="837">
        <v>1</v>
      </c>
      <c r="R1280" s="832">
        <v>18</v>
      </c>
      <c r="S1280" s="837">
        <v>1</v>
      </c>
      <c r="T1280" s="836">
        <v>3</v>
      </c>
      <c r="U1280" s="838">
        <v>1</v>
      </c>
    </row>
    <row r="1281" spans="1:21" ht="14.4" customHeight="1" x14ac:dyDescent="0.3">
      <c r="A1281" s="831">
        <v>4</v>
      </c>
      <c r="B1281" s="832" t="s">
        <v>2687</v>
      </c>
      <c r="C1281" s="832" t="s">
        <v>2694</v>
      </c>
      <c r="D1281" s="833" t="s">
        <v>5504</v>
      </c>
      <c r="E1281" s="834" t="s">
        <v>2721</v>
      </c>
      <c r="F1281" s="832" t="s">
        <v>2690</v>
      </c>
      <c r="G1281" s="832" t="s">
        <v>2967</v>
      </c>
      <c r="H1281" s="832" t="s">
        <v>581</v>
      </c>
      <c r="I1281" s="832" t="s">
        <v>3650</v>
      </c>
      <c r="J1281" s="832" t="s">
        <v>3651</v>
      </c>
      <c r="K1281" s="832" t="s">
        <v>3652</v>
      </c>
      <c r="L1281" s="835">
        <v>1435.97</v>
      </c>
      <c r="M1281" s="835">
        <v>41643.129999999997</v>
      </c>
      <c r="N1281" s="832">
        <v>29</v>
      </c>
      <c r="O1281" s="836">
        <v>16</v>
      </c>
      <c r="P1281" s="835">
        <v>33027.31</v>
      </c>
      <c r="Q1281" s="837">
        <v>0.7931034482758621</v>
      </c>
      <c r="R1281" s="832">
        <v>23</v>
      </c>
      <c r="S1281" s="837">
        <v>0.7931034482758621</v>
      </c>
      <c r="T1281" s="836">
        <v>13</v>
      </c>
      <c r="U1281" s="838">
        <v>0.8125</v>
      </c>
    </row>
    <row r="1282" spans="1:21" ht="14.4" customHeight="1" x14ac:dyDescent="0.3">
      <c r="A1282" s="831">
        <v>4</v>
      </c>
      <c r="B1282" s="832" t="s">
        <v>2687</v>
      </c>
      <c r="C1282" s="832" t="s">
        <v>2694</v>
      </c>
      <c r="D1282" s="833" t="s">
        <v>5504</v>
      </c>
      <c r="E1282" s="834" t="s">
        <v>2721</v>
      </c>
      <c r="F1282" s="832" t="s">
        <v>2690</v>
      </c>
      <c r="G1282" s="832" t="s">
        <v>2967</v>
      </c>
      <c r="H1282" s="832" t="s">
        <v>581</v>
      </c>
      <c r="I1282" s="832" t="s">
        <v>3653</v>
      </c>
      <c r="J1282" s="832" t="s">
        <v>3654</v>
      </c>
      <c r="K1282" s="832" t="s">
        <v>3655</v>
      </c>
      <c r="L1282" s="835">
        <v>517</v>
      </c>
      <c r="M1282" s="835">
        <v>16544</v>
      </c>
      <c r="N1282" s="832">
        <v>32</v>
      </c>
      <c r="O1282" s="836">
        <v>11</v>
      </c>
      <c r="P1282" s="835">
        <v>16544</v>
      </c>
      <c r="Q1282" s="837">
        <v>1</v>
      </c>
      <c r="R1282" s="832">
        <v>32</v>
      </c>
      <c r="S1282" s="837">
        <v>1</v>
      </c>
      <c r="T1282" s="836">
        <v>11</v>
      </c>
      <c r="U1282" s="838">
        <v>1</v>
      </c>
    </row>
    <row r="1283" spans="1:21" ht="14.4" customHeight="1" x14ac:dyDescent="0.3">
      <c r="A1283" s="831">
        <v>4</v>
      </c>
      <c r="B1283" s="832" t="s">
        <v>2687</v>
      </c>
      <c r="C1283" s="832" t="s">
        <v>2694</v>
      </c>
      <c r="D1283" s="833" t="s">
        <v>5504</v>
      </c>
      <c r="E1283" s="834" t="s">
        <v>2721</v>
      </c>
      <c r="F1283" s="832" t="s">
        <v>2690</v>
      </c>
      <c r="G1283" s="832" t="s">
        <v>2967</v>
      </c>
      <c r="H1283" s="832" t="s">
        <v>581</v>
      </c>
      <c r="I1283" s="832" t="s">
        <v>3656</v>
      </c>
      <c r="J1283" s="832" t="s">
        <v>3657</v>
      </c>
      <c r="K1283" s="832" t="s">
        <v>3658</v>
      </c>
      <c r="L1283" s="835">
        <v>761.3</v>
      </c>
      <c r="M1283" s="835">
        <v>18271.199999999997</v>
      </c>
      <c r="N1283" s="832">
        <v>24</v>
      </c>
      <c r="O1283" s="836">
        <v>5</v>
      </c>
      <c r="P1283" s="835">
        <v>13703.399999999998</v>
      </c>
      <c r="Q1283" s="837">
        <v>0.75</v>
      </c>
      <c r="R1283" s="832">
        <v>18</v>
      </c>
      <c r="S1283" s="837">
        <v>0.75</v>
      </c>
      <c r="T1283" s="836">
        <v>4</v>
      </c>
      <c r="U1283" s="838">
        <v>0.8</v>
      </c>
    </row>
    <row r="1284" spans="1:21" ht="14.4" customHeight="1" x14ac:dyDescent="0.3">
      <c r="A1284" s="831">
        <v>4</v>
      </c>
      <c r="B1284" s="832" t="s">
        <v>2687</v>
      </c>
      <c r="C1284" s="832" t="s">
        <v>2694</v>
      </c>
      <c r="D1284" s="833" t="s">
        <v>5504</v>
      </c>
      <c r="E1284" s="834" t="s">
        <v>2721</v>
      </c>
      <c r="F1284" s="832" t="s">
        <v>2690</v>
      </c>
      <c r="G1284" s="832" t="s">
        <v>2967</v>
      </c>
      <c r="H1284" s="832" t="s">
        <v>581</v>
      </c>
      <c r="I1284" s="832" t="s">
        <v>4347</v>
      </c>
      <c r="J1284" s="832" t="s">
        <v>4348</v>
      </c>
      <c r="K1284" s="832" t="s">
        <v>4349</v>
      </c>
      <c r="L1284" s="835">
        <v>5343.9</v>
      </c>
      <c r="M1284" s="835">
        <v>80158.5</v>
      </c>
      <c r="N1284" s="832">
        <v>15</v>
      </c>
      <c r="O1284" s="836">
        <v>5</v>
      </c>
      <c r="P1284" s="835">
        <v>80158.5</v>
      </c>
      <c r="Q1284" s="837">
        <v>1</v>
      </c>
      <c r="R1284" s="832">
        <v>15</v>
      </c>
      <c r="S1284" s="837">
        <v>1</v>
      </c>
      <c r="T1284" s="836">
        <v>5</v>
      </c>
      <c r="U1284" s="838">
        <v>1</v>
      </c>
    </row>
    <row r="1285" spans="1:21" ht="14.4" customHeight="1" x14ac:dyDescent="0.3">
      <c r="A1285" s="831">
        <v>4</v>
      </c>
      <c r="B1285" s="832" t="s">
        <v>2687</v>
      </c>
      <c r="C1285" s="832" t="s">
        <v>2694</v>
      </c>
      <c r="D1285" s="833" t="s">
        <v>5504</v>
      </c>
      <c r="E1285" s="834" t="s">
        <v>2721</v>
      </c>
      <c r="F1285" s="832" t="s">
        <v>2690</v>
      </c>
      <c r="G1285" s="832" t="s">
        <v>2967</v>
      </c>
      <c r="H1285" s="832" t="s">
        <v>581</v>
      </c>
      <c r="I1285" s="832" t="s">
        <v>3659</v>
      </c>
      <c r="J1285" s="832" t="s">
        <v>3660</v>
      </c>
      <c r="K1285" s="832" t="s">
        <v>3661</v>
      </c>
      <c r="L1285" s="835">
        <v>304.69</v>
      </c>
      <c r="M1285" s="835">
        <v>914.06999999999994</v>
      </c>
      <c r="N1285" s="832">
        <v>3</v>
      </c>
      <c r="O1285" s="836">
        <v>3</v>
      </c>
      <c r="P1285" s="835">
        <v>914.06999999999994</v>
      </c>
      <c r="Q1285" s="837">
        <v>1</v>
      </c>
      <c r="R1285" s="832">
        <v>3</v>
      </c>
      <c r="S1285" s="837">
        <v>1</v>
      </c>
      <c r="T1285" s="836">
        <v>3</v>
      </c>
      <c r="U1285" s="838">
        <v>1</v>
      </c>
    </row>
    <row r="1286" spans="1:21" ht="14.4" customHeight="1" x14ac:dyDescent="0.3">
      <c r="A1286" s="831">
        <v>4</v>
      </c>
      <c r="B1286" s="832" t="s">
        <v>2687</v>
      </c>
      <c r="C1286" s="832" t="s">
        <v>2694</v>
      </c>
      <c r="D1286" s="833" t="s">
        <v>5504</v>
      </c>
      <c r="E1286" s="834" t="s">
        <v>2721</v>
      </c>
      <c r="F1286" s="832" t="s">
        <v>2690</v>
      </c>
      <c r="G1286" s="832" t="s">
        <v>2967</v>
      </c>
      <c r="H1286" s="832" t="s">
        <v>581</v>
      </c>
      <c r="I1286" s="832" t="s">
        <v>3662</v>
      </c>
      <c r="J1286" s="832" t="s">
        <v>3663</v>
      </c>
      <c r="K1286" s="832" t="s">
        <v>3664</v>
      </c>
      <c r="L1286" s="835">
        <v>1500.3</v>
      </c>
      <c r="M1286" s="835">
        <v>36007.199999999997</v>
      </c>
      <c r="N1286" s="832">
        <v>24</v>
      </c>
      <c r="O1286" s="836">
        <v>4</v>
      </c>
      <c r="P1286" s="835">
        <v>27005.399999999998</v>
      </c>
      <c r="Q1286" s="837">
        <v>0.75</v>
      </c>
      <c r="R1286" s="832">
        <v>18</v>
      </c>
      <c r="S1286" s="837">
        <v>0.75</v>
      </c>
      <c r="T1286" s="836">
        <v>3</v>
      </c>
      <c r="U1286" s="838">
        <v>0.75</v>
      </c>
    </row>
    <row r="1287" spans="1:21" ht="14.4" customHeight="1" x14ac:dyDescent="0.3">
      <c r="A1287" s="831">
        <v>4</v>
      </c>
      <c r="B1287" s="832" t="s">
        <v>2687</v>
      </c>
      <c r="C1287" s="832" t="s">
        <v>2694</v>
      </c>
      <c r="D1287" s="833" t="s">
        <v>5504</v>
      </c>
      <c r="E1287" s="834" t="s">
        <v>2721</v>
      </c>
      <c r="F1287" s="832" t="s">
        <v>2690</v>
      </c>
      <c r="G1287" s="832" t="s">
        <v>2967</v>
      </c>
      <c r="H1287" s="832" t="s">
        <v>581</v>
      </c>
      <c r="I1287" s="832" t="s">
        <v>3665</v>
      </c>
      <c r="J1287" s="832" t="s">
        <v>3666</v>
      </c>
      <c r="K1287" s="832" t="s">
        <v>3667</v>
      </c>
      <c r="L1287" s="835">
        <v>1500</v>
      </c>
      <c r="M1287" s="835">
        <v>13500</v>
      </c>
      <c r="N1287" s="832">
        <v>9</v>
      </c>
      <c r="O1287" s="836">
        <v>2</v>
      </c>
      <c r="P1287" s="835">
        <v>13500</v>
      </c>
      <c r="Q1287" s="837">
        <v>1</v>
      </c>
      <c r="R1287" s="832">
        <v>9</v>
      </c>
      <c r="S1287" s="837">
        <v>1</v>
      </c>
      <c r="T1287" s="836">
        <v>2</v>
      </c>
      <c r="U1287" s="838">
        <v>1</v>
      </c>
    </row>
    <row r="1288" spans="1:21" ht="14.4" customHeight="1" x14ac:dyDescent="0.3">
      <c r="A1288" s="831">
        <v>4</v>
      </c>
      <c r="B1288" s="832" t="s">
        <v>2687</v>
      </c>
      <c r="C1288" s="832" t="s">
        <v>2694</v>
      </c>
      <c r="D1288" s="833" t="s">
        <v>5504</v>
      </c>
      <c r="E1288" s="834" t="s">
        <v>2721</v>
      </c>
      <c r="F1288" s="832" t="s">
        <v>2690</v>
      </c>
      <c r="G1288" s="832" t="s">
        <v>2967</v>
      </c>
      <c r="H1288" s="832" t="s">
        <v>581</v>
      </c>
      <c r="I1288" s="832" t="s">
        <v>4350</v>
      </c>
      <c r="J1288" s="832" t="s">
        <v>4351</v>
      </c>
      <c r="K1288" s="832" t="s">
        <v>4352</v>
      </c>
      <c r="L1288" s="835">
        <v>1500.3</v>
      </c>
      <c r="M1288" s="835">
        <v>24004.799999999999</v>
      </c>
      <c r="N1288" s="832">
        <v>16</v>
      </c>
      <c r="O1288" s="836">
        <v>3</v>
      </c>
      <c r="P1288" s="835">
        <v>24004.799999999999</v>
      </c>
      <c r="Q1288" s="837">
        <v>1</v>
      </c>
      <c r="R1288" s="832">
        <v>16</v>
      </c>
      <c r="S1288" s="837">
        <v>1</v>
      </c>
      <c r="T1288" s="836">
        <v>3</v>
      </c>
      <c r="U1288" s="838">
        <v>1</v>
      </c>
    </row>
    <row r="1289" spans="1:21" ht="14.4" customHeight="1" x14ac:dyDescent="0.3">
      <c r="A1289" s="831">
        <v>4</v>
      </c>
      <c r="B1289" s="832" t="s">
        <v>2687</v>
      </c>
      <c r="C1289" s="832" t="s">
        <v>2694</v>
      </c>
      <c r="D1289" s="833" t="s">
        <v>5504</v>
      </c>
      <c r="E1289" s="834" t="s">
        <v>2721</v>
      </c>
      <c r="F1289" s="832" t="s">
        <v>2690</v>
      </c>
      <c r="G1289" s="832" t="s">
        <v>2967</v>
      </c>
      <c r="H1289" s="832" t="s">
        <v>581</v>
      </c>
      <c r="I1289" s="832" t="s">
        <v>3668</v>
      </c>
      <c r="J1289" s="832" t="s">
        <v>3669</v>
      </c>
      <c r="K1289" s="832" t="s">
        <v>3412</v>
      </c>
      <c r="L1289" s="835">
        <v>600</v>
      </c>
      <c r="M1289" s="835">
        <v>1800</v>
      </c>
      <c r="N1289" s="832">
        <v>3</v>
      </c>
      <c r="O1289" s="836">
        <v>3</v>
      </c>
      <c r="P1289" s="835">
        <v>1800</v>
      </c>
      <c r="Q1289" s="837">
        <v>1</v>
      </c>
      <c r="R1289" s="832">
        <v>3</v>
      </c>
      <c r="S1289" s="837">
        <v>1</v>
      </c>
      <c r="T1289" s="836">
        <v>3</v>
      </c>
      <c r="U1289" s="838">
        <v>1</v>
      </c>
    </row>
    <row r="1290" spans="1:21" ht="14.4" customHeight="1" x14ac:dyDescent="0.3">
      <c r="A1290" s="831">
        <v>4</v>
      </c>
      <c r="B1290" s="832" t="s">
        <v>2687</v>
      </c>
      <c r="C1290" s="832" t="s">
        <v>2694</v>
      </c>
      <c r="D1290" s="833" t="s">
        <v>5504</v>
      </c>
      <c r="E1290" s="834" t="s">
        <v>2721</v>
      </c>
      <c r="F1290" s="832" t="s">
        <v>2690</v>
      </c>
      <c r="G1290" s="832" t="s">
        <v>2967</v>
      </c>
      <c r="H1290" s="832" t="s">
        <v>581</v>
      </c>
      <c r="I1290" s="832" t="s">
        <v>4353</v>
      </c>
      <c r="J1290" s="832" t="s">
        <v>3686</v>
      </c>
      <c r="K1290" s="832" t="s">
        <v>4354</v>
      </c>
      <c r="L1290" s="835">
        <v>1499.54</v>
      </c>
      <c r="M1290" s="835">
        <v>23992.639999999999</v>
      </c>
      <c r="N1290" s="832">
        <v>16</v>
      </c>
      <c r="O1290" s="836">
        <v>3</v>
      </c>
      <c r="P1290" s="835">
        <v>23992.639999999999</v>
      </c>
      <c r="Q1290" s="837">
        <v>1</v>
      </c>
      <c r="R1290" s="832">
        <v>16</v>
      </c>
      <c r="S1290" s="837">
        <v>1</v>
      </c>
      <c r="T1290" s="836">
        <v>3</v>
      </c>
      <c r="U1290" s="838">
        <v>1</v>
      </c>
    </row>
    <row r="1291" spans="1:21" ht="14.4" customHeight="1" x14ac:dyDescent="0.3">
      <c r="A1291" s="831">
        <v>4</v>
      </c>
      <c r="B1291" s="832" t="s">
        <v>2687</v>
      </c>
      <c r="C1291" s="832" t="s">
        <v>2694</v>
      </c>
      <c r="D1291" s="833" t="s">
        <v>5504</v>
      </c>
      <c r="E1291" s="834" t="s">
        <v>2721</v>
      </c>
      <c r="F1291" s="832" t="s">
        <v>2690</v>
      </c>
      <c r="G1291" s="832" t="s">
        <v>2967</v>
      </c>
      <c r="H1291" s="832" t="s">
        <v>581</v>
      </c>
      <c r="I1291" s="832" t="s">
        <v>4355</v>
      </c>
      <c r="J1291" s="832" t="s">
        <v>3741</v>
      </c>
      <c r="K1291" s="832" t="s">
        <v>4356</v>
      </c>
      <c r="L1291" s="835">
        <v>2184.6799999999998</v>
      </c>
      <c r="M1291" s="835">
        <v>4369.3599999999997</v>
      </c>
      <c r="N1291" s="832">
        <v>2</v>
      </c>
      <c r="O1291" s="836">
        <v>2</v>
      </c>
      <c r="P1291" s="835">
        <v>2184.6799999999998</v>
      </c>
      <c r="Q1291" s="837">
        <v>0.5</v>
      </c>
      <c r="R1291" s="832">
        <v>1</v>
      </c>
      <c r="S1291" s="837">
        <v>0.5</v>
      </c>
      <c r="T1291" s="836">
        <v>1</v>
      </c>
      <c r="U1291" s="838">
        <v>0.5</v>
      </c>
    </row>
    <row r="1292" spans="1:21" ht="14.4" customHeight="1" x14ac:dyDescent="0.3">
      <c r="A1292" s="831">
        <v>4</v>
      </c>
      <c r="B1292" s="832" t="s">
        <v>2687</v>
      </c>
      <c r="C1292" s="832" t="s">
        <v>2694</v>
      </c>
      <c r="D1292" s="833" t="s">
        <v>5504</v>
      </c>
      <c r="E1292" s="834" t="s">
        <v>2721</v>
      </c>
      <c r="F1292" s="832" t="s">
        <v>2690</v>
      </c>
      <c r="G1292" s="832" t="s">
        <v>2967</v>
      </c>
      <c r="H1292" s="832" t="s">
        <v>581</v>
      </c>
      <c r="I1292" s="832" t="s">
        <v>4357</v>
      </c>
      <c r="J1292" s="832" t="s">
        <v>3689</v>
      </c>
      <c r="K1292" s="832" t="s">
        <v>4358</v>
      </c>
      <c r="L1292" s="835">
        <v>1449.99</v>
      </c>
      <c r="M1292" s="835">
        <v>4349.97</v>
      </c>
      <c r="N1292" s="832">
        <v>3</v>
      </c>
      <c r="O1292" s="836">
        <v>1</v>
      </c>
      <c r="P1292" s="835">
        <v>4349.97</v>
      </c>
      <c r="Q1292" s="837">
        <v>1</v>
      </c>
      <c r="R1292" s="832">
        <v>3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4</v>
      </c>
      <c r="B1293" s="832" t="s">
        <v>2687</v>
      </c>
      <c r="C1293" s="832" t="s">
        <v>2694</v>
      </c>
      <c r="D1293" s="833" t="s">
        <v>5504</v>
      </c>
      <c r="E1293" s="834" t="s">
        <v>2721</v>
      </c>
      <c r="F1293" s="832" t="s">
        <v>2690</v>
      </c>
      <c r="G1293" s="832" t="s">
        <v>2967</v>
      </c>
      <c r="H1293" s="832" t="s">
        <v>581</v>
      </c>
      <c r="I1293" s="832" t="s">
        <v>3672</v>
      </c>
      <c r="J1293" s="832" t="s">
        <v>3503</v>
      </c>
      <c r="K1293" s="832" t="s">
        <v>3673</v>
      </c>
      <c r="L1293" s="835">
        <v>1500.3</v>
      </c>
      <c r="M1293" s="835">
        <v>72014.400000000009</v>
      </c>
      <c r="N1293" s="832">
        <v>48</v>
      </c>
      <c r="O1293" s="836">
        <v>8</v>
      </c>
      <c r="P1293" s="835">
        <v>72014.400000000009</v>
      </c>
      <c r="Q1293" s="837">
        <v>1</v>
      </c>
      <c r="R1293" s="832">
        <v>48</v>
      </c>
      <c r="S1293" s="837">
        <v>1</v>
      </c>
      <c r="T1293" s="836">
        <v>8</v>
      </c>
      <c r="U1293" s="838">
        <v>1</v>
      </c>
    </row>
    <row r="1294" spans="1:21" ht="14.4" customHeight="1" x14ac:dyDescent="0.3">
      <c r="A1294" s="831">
        <v>4</v>
      </c>
      <c r="B1294" s="832" t="s">
        <v>2687</v>
      </c>
      <c r="C1294" s="832" t="s">
        <v>2694</v>
      </c>
      <c r="D1294" s="833" t="s">
        <v>5504</v>
      </c>
      <c r="E1294" s="834" t="s">
        <v>2721</v>
      </c>
      <c r="F1294" s="832" t="s">
        <v>2690</v>
      </c>
      <c r="G1294" s="832" t="s">
        <v>2967</v>
      </c>
      <c r="H1294" s="832" t="s">
        <v>581</v>
      </c>
      <c r="I1294" s="832" t="s">
        <v>3674</v>
      </c>
      <c r="J1294" s="832" t="s">
        <v>3675</v>
      </c>
      <c r="K1294" s="832" t="s">
        <v>3676</v>
      </c>
      <c r="L1294" s="835">
        <v>1500</v>
      </c>
      <c r="M1294" s="835">
        <v>21000</v>
      </c>
      <c r="N1294" s="832">
        <v>14</v>
      </c>
      <c r="O1294" s="836">
        <v>6</v>
      </c>
      <c r="P1294" s="835">
        <v>21000</v>
      </c>
      <c r="Q1294" s="837">
        <v>1</v>
      </c>
      <c r="R1294" s="832">
        <v>14</v>
      </c>
      <c r="S1294" s="837">
        <v>1</v>
      </c>
      <c r="T1294" s="836">
        <v>6</v>
      </c>
      <c r="U1294" s="838">
        <v>1</v>
      </c>
    </row>
    <row r="1295" spans="1:21" ht="14.4" customHeight="1" x14ac:dyDescent="0.3">
      <c r="A1295" s="831">
        <v>4</v>
      </c>
      <c r="B1295" s="832" t="s">
        <v>2687</v>
      </c>
      <c r="C1295" s="832" t="s">
        <v>2694</v>
      </c>
      <c r="D1295" s="833" t="s">
        <v>5504</v>
      </c>
      <c r="E1295" s="834" t="s">
        <v>2721</v>
      </c>
      <c r="F1295" s="832" t="s">
        <v>2690</v>
      </c>
      <c r="G1295" s="832" t="s">
        <v>2967</v>
      </c>
      <c r="H1295" s="832" t="s">
        <v>581</v>
      </c>
      <c r="I1295" s="832" t="s">
        <v>3677</v>
      </c>
      <c r="J1295" s="832" t="s">
        <v>3678</v>
      </c>
      <c r="K1295" s="832" t="s">
        <v>3679</v>
      </c>
      <c r="L1295" s="835">
        <v>1781.3</v>
      </c>
      <c r="M1295" s="835">
        <v>23156.899999999998</v>
      </c>
      <c r="N1295" s="832">
        <v>13</v>
      </c>
      <c r="O1295" s="836">
        <v>3</v>
      </c>
      <c r="P1295" s="835">
        <v>23156.899999999998</v>
      </c>
      <c r="Q1295" s="837">
        <v>1</v>
      </c>
      <c r="R1295" s="832">
        <v>13</v>
      </c>
      <c r="S1295" s="837">
        <v>1</v>
      </c>
      <c r="T1295" s="836">
        <v>3</v>
      </c>
      <c r="U1295" s="838">
        <v>1</v>
      </c>
    </row>
    <row r="1296" spans="1:21" ht="14.4" customHeight="1" x14ac:dyDescent="0.3">
      <c r="A1296" s="831">
        <v>4</v>
      </c>
      <c r="B1296" s="832" t="s">
        <v>2687</v>
      </c>
      <c r="C1296" s="832" t="s">
        <v>2694</v>
      </c>
      <c r="D1296" s="833" t="s">
        <v>5504</v>
      </c>
      <c r="E1296" s="834" t="s">
        <v>2721</v>
      </c>
      <c r="F1296" s="832" t="s">
        <v>2690</v>
      </c>
      <c r="G1296" s="832" t="s">
        <v>2967</v>
      </c>
      <c r="H1296" s="832" t="s">
        <v>581</v>
      </c>
      <c r="I1296" s="832" t="s">
        <v>3680</v>
      </c>
      <c r="J1296" s="832" t="s">
        <v>3681</v>
      </c>
      <c r="K1296" s="832" t="s">
        <v>3682</v>
      </c>
      <c r="L1296" s="835">
        <v>2814.63</v>
      </c>
      <c r="M1296" s="835">
        <v>64736.490000000005</v>
      </c>
      <c r="N1296" s="832">
        <v>23</v>
      </c>
      <c r="O1296" s="836">
        <v>4</v>
      </c>
      <c r="P1296" s="835">
        <v>64736.490000000005</v>
      </c>
      <c r="Q1296" s="837">
        <v>1</v>
      </c>
      <c r="R1296" s="832">
        <v>23</v>
      </c>
      <c r="S1296" s="837">
        <v>1</v>
      </c>
      <c r="T1296" s="836">
        <v>4</v>
      </c>
      <c r="U1296" s="838">
        <v>1</v>
      </c>
    </row>
    <row r="1297" spans="1:21" ht="14.4" customHeight="1" x14ac:dyDescent="0.3">
      <c r="A1297" s="831">
        <v>4</v>
      </c>
      <c r="B1297" s="832" t="s">
        <v>2687</v>
      </c>
      <c r="C1297" s="832" t="s">
        <v>2694</v>
      </c>
      <c r="D1297" s="833" t="s">
        <v>5504</v>
      </c>
      <c r="E1297" s="834" t="s">
        <v>2721</v>
      </c>
      <c r="F1297" s="832" t="s">
        <v>2690</v>
      </c>
      <c r="G1297" s="832" t="s">
        <v>2967</v>
      </c>
      <c r="H1297" s="832" t="s">
        <v>581</v>
      </c>
      <c r="I1297" s="832" t="s">
        <v>3683</v>
      </c>
      <c r="J1297" s="832" t="s">
        <v>3681</v>
      </c>
      <c r="K1297" s="832" t="s">
        <v>3684</v>
      </c>
      <c r="L1297" s="835">
        <v>2814.63</v>
      </c>
      <c r="M1297" s="835">
        <v>126658.34999999999</v>
      </c>
      <c r="N1297" s="832">
        <v>45</v>
      </c>
      <c r="O1297" s="836">
        <v>8</v>
      </c>
      <c r="P1297" s="835">
        <v>126658.34999999999</v>
      </c>
      <c r="Q1297" s="837">
        <v>1</v>
      </c>
      <c r="R1297" s="832">
        <v>45</v>
      </c>
      <c r="S1297" s="837">
        <v>1</v>
      </c>
      <c r="T1297" s="836">
        <v>8</v>
      </c>
      <c r="U1297" s="838">
        <v>1</v>
      </c>
    </row>
    <row r="1298" spans="1:21" ht="14.4" customHeight="1" x14ac:dyDescent="0.3">
      <c r="A1298" s="831">
        <v>4</v>
      </c>
      <c r="B1298" s="832" t="s">
        <v>2687</v>
      </c>
      <c r="C1298" s="832" t="s">
        <v>2694</v>
      </c>
      <c r="D1298" s="833" t="s">
        <v>5504</v>
      </c>
      <c r="E1298" s="834" t="s">
        <v>2721</v>
      </c>
      <c r="F1298" s="832" t="s">
        <v>2690</v>
      </c>
      <c r="G1298" s="832" t="s">
        <v>2967</v>
      </c>
      <c r="H1298" s="832" t="s">
        <v>581</v>
      </c>
      <c r="I1298" s="832" t="s">
        <v>3691</v>
      </c>
      <c r="J1298" s="832" t="s">
        <v>3692</v>
      </c>
      <c r="K1298" s="832" t="s">
        <v>3693</v>
      </c>
      <c r="L1298" s="835">
        <v>5341.94</v>
      </c>
      <c r="M1298" s="835">
        <v>42735.519999999997</v>
      </c>
      <c r="N1298" s="832">
        <v>8</v>
      </c>
      <c r="O1298" s="836">
        <v>6</v>
      </c>
      <c r="P1298" s="835">
        <v>42735.519999999997</v>
      </c>
      <c r="Q1298" s="837">
        <v>1</v>
      </c>
      <c r="R1298" s="832">
        <v>8</v>
      </c>
      <c r="S1298" s="837">
        <v>1</v>
      </c>
      <c r="T1298" s="836">
        <v>6</v>
      </c>
      <c r="U1298" s="838">
        <v>1</v>
      </c>
    </row>
    <row r="1299" spans="1:21" ht="14.4" customHeight="1" x14ac:dyDescent="0.3">
      <c r="A1299" s="831">
        <v>4</v>
      </c>
      <c r="B1299" s="832" t="s">
        <v>2687</v>
      </c>
      <c r="C1299" s="832" t="s">
        <v>2694</v>
      </c>
      <c r="D1299" s="833" t="s">
        <v>5504</v>
      </c>
      <c r="E1299" s="834" t="s">
        <v>2721</v>
      </c>
      <c r="F1299" s="832" t="s">
        <v>2690</v>
      </c>
      <c r="G1299" s="832" t="s">
        <v>2967</v>
      </c>
      <c r="H1299" s="832" t="s">
        <v>581</v>
      </c>
      <c r="I1299" s="832" t="s">
        <v>4359</v>
      </c>
      <c r="J1299" s="832" t="s">
        <v>4360</v>
      </c>
      <c r="K1299" s="832" t="s">
        <v>4361</v>
      </c>
      <c r="L1299" s="835">
        <v>2284</v>
      </c>
      <c r="M1299" s="835">
        <v>52532</v>
      </c>
      <c r="N1299" s="832">
        <v>23</v>
      </c>
      <c r="O1299" s="836">
        <v>5</v>
      </c>
      <c r="P1299" s="835">
        <v>52532</v>
      </c>
      <c r="Q1299" s="837">
        <v>1</v>
      </c>
      <c r="R1299" s="832">
        <v>23</v>
      </c>
      <c r="S1299" s="837">
        <v>1</v>
      </c>
      <c r="T1299" s="836">
        <v>5</v>
      </c>
      <c r="U1299" s="838">
        <v>1</v>
      </c>
    </row>
    <row r="1300" spans="1:21" ht="14.4" customHeight="1" x14ac:dyDescent="0.3">
      <c r="A1300" s="831">
        <v>4</v>
      </c>
      <c r="B1300" s="832" t="s">
        <v>2687</v>
      </c>
      <c r="C1300" s="832" t="s">
        <v>2694</v>
      </c>
      <c r="D1300" s="833" t="s">
        <v>5504</v>
      </c>
      <c r="E1300" s="834" t="s">
        <v>2721</v>
      </c>
      <c r="F1300" s="832" t="s">
        <v>2690</v>
      </c>
      <c r="G1300" s="832" t="s">
        <v>2967</v>
      </c>
      <c r="H1300" s="832" t="s">
        <v>581</v>
      </c>
      <c r="I1300" s="832" t="s">
        <v>4362</v>
      </c>
      <c r="J1300" s="832" t="s">
        <v>4363</v>
      </c>
      <c r="K1300" s="832" t="s">
        <v>4364</v>
      </c>
      <c r="L1300" s="835">
        <v>1211.95</v>
      </c>
      <c r="M1300" s="835">
        <v>2423.9</v>
      </c>
      <c r="N1300" s="832">
        <v>2</v>
      </c>
      <c r="O1300" s="836">
        <v>1</v>
      </c>
      <c r="P1300" s="835">
        <v>2423.9</v>
      </c>
      <c r="Q1300" s="837">
        <v>1</v>
      </c>
      <c r="R1300" s="832">
        <v>2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4</v>
      </c>
      <c r="B1301" s="832" t="s">
        <v>2687</v>
      </c>
      <c r="C1301" s="832" t="s">
        <v>2694</v>
      </c>
      <c r="D1301" s="833" t="s">
        <v>5504</v>
      </c>
      <c r="E1301" s="834" t="s">
        <v>2721</v>
      </c>
      <c r="F1301" s="832" t="s">
        <v>2690</v>
      </c>
      <c r="G1301" s="832" t="s">
        <v>2967</v>
      </c>
      <c r="H1301" s="832" t="s">
        <v>581</v>
      </c>
      <c r="I1301" s="832" t="s">
        <v>3694</v>
      </c>
      <c r="J1301" s="832" t="s">
        <v>3695</v>
      </c>
      <c r="K1301" s="832" t="s">
        <v>3696</v>
      </c>
      <c r="L1301" s="835">
        <v>555.55999999999995</v>
      </c>
      <c r="M1301" s="835">
        <v>4444.4799999999996</v>
      </c>
      <c r="N1301" s="832">
        <v>8</v>
      </c>
      <c r="O1301" s="836">
        <v>4</v>
      </c>
      <c r="P1301" s="835">
        <v>4444.4799999999996</v>
      </c>
      <c r="Q1301" s="837">
        <v>1</v>
      </c>
      <c r="R1301" s="832">
        <v>8</v>
      </c>
      <c r="S1301" s="837">
        <v>1</v>
      </c>
      <c r="T1301" s="836">
        <v>4</v>
      </c>
      <c r="U1301" s="838">
        <v>1</v>
      </c>
    </row>
    <row r="1302" spans="1:21" ht="14.4" customHeight="1" x14ac:dyDescent="0.3">
      <c r="A1302" s="831">
        <v>4</v>
      </c>
      <c r="B1302" s="832" t="s">
        <v>2687</v>
      </c>
      <c r="C1302" s="832" t="s">
        <v>2694</v>
      </c>
      <c r="D1302" s="833" t="s">
        <v>5504</v>
      </c>
      <c r="E1302" s="834" t="s">
        <v>2721</v>
      </c>
      <c r="F1302" s="832" t="s">
        <v>2690</v>
      </c>
      <c r="G1302" s="832" t="s">
        <v>2967</v>
      </c>
      <c r="H1302" s="832" t="s">
        <v>581</v>
      </c>
      <c r="I1302" s="832" t="s">
        <v>3697</v>
      </c>
      <c r="J1302" s="832" t="s">
        <v>3698</v>
      </c>
      <c r="K1302" s="832" t="s">
        <v>3699</v>
      </c>
      <c r="L1302" s="835">
        <v>233.18</v>
      </c>
      <c r="M1302" s="835">
        <v>2331.7999999999997</v>
      </c>
      <c r="N1302" s="832">
        <v>10</v>
      </c>
      <c r="O1302" s="836">
        <v>6</v>
      </c>
      <c r="P1302" s="835">
        <v>2098.62</v>
      </c>
      <c r="Q1302" s="837">
        <v>0.9</v>
      </c>
      <c r="R1302" s="832">
        <v>9</v>
      </c>
      <c r="S1302" s="837">
        <v>0.9</v>
      </c>
      <c r="T1302" s="836">
        <v>5</v>
      </c>
      <c r="U1302" s="838">
        <v>0.83333333333333337</v>
      </c>
    </row>
    <row r="1303" spans="1:21" ht="14.4" customHeight="1" x14ac:dyDescent="0.3">
      <c r="A1303" s="831">
        <v>4</v>
      </c>
      <c r="B1303" s="832" t="s">
        <v>2687</v>
      </c>
      <c r="C1303" s="832" t="s">
        <v>2694</v>
      </c>
      <c r="D1303" s="833" t="s">
        <v>5504</v>
      </c>
      <c r="E1303" s="834" t="s">
        <v>2721</v>
      </c>
      <c r="F1303" s="832" t="s">
        <v>2690</v>
      </c>
      <c r="G1303" s="832" t="s">
        <v>2967</v>
      </c>
      <c r="H1303" s="832" t="s">
        <v>581</v>
      </c>
      <c r="I1303" s="832" t="s">
        <v>4365</v>
      </c>
      <c r="J1303" s="832" t="s">
        <v>3824</v>
      </c>
      <c r="K1303" s="832" t="s">
        <v>4366</v>
      </c>
      <c r="L1303" s="835">
        <v>864</v>
      </c>
      <c r="M1303" s="835">
        <v>54432</v>
      </c>
      <c r="N1303" s="832">
        <v>63</v>
      </c>
      <c r="O1303" s="836">
        <v>5</v>
      </c>
      <c r="P1303" s="835">
        <v>54432</v>
      </c>
      <c r="Q1303" s="837">
        <v>1</v>
      </c>
      <c r="R1303" s="832">
        <v>63</v>
      </c>
      <c r="S1303" s="837">
        <v>1</v>
      </c>
      <c r="T1303" s="836">
        <v>5</v>
      </c>
      <c r="U1303" s="838">
        <v>1</v>
      </c>
    </row>
    <row r="1304" spans="1:21" ht="14.4" customHeight="1" x14ac:dyDescent="0.3">
      <c r="A1304" s="831">
        <v>4</v>
      </c>
      <c r="B1304" s="832" t="s">
        <v>2687</v>
      </c>
      <c r="C1304" s="832" t="s">
        <v>2694</v>
      </c>
      <c r="D1304" s="833" t="s">
        <v>5504</v>
      </c>
      <c r="E1304" s="834" t="s">
        <v>2721</v>
      </c>
      <c r="F1304" s="832" t="s">
        <v>2690</v>
      </c>
      <c r="G1304" s="832" t="s">
        <v>2967</v>
      </c>
      <c r="H1304" s="832" t="s">
        <v>581</v>
      </c>
      <c r="I1304" s="832" t="s">
        <v>3700</v>
      </c>
      <c r="J1304" s="832" t="s">
        <v>3701</v>
      </c>
      <c r="K1304" s="832" t="s">
        <v>3702</v>
      </c>
      <c r="L1304" s="835">
        <v>445.63</v>
      </c>
      <c r="M1304" s="835">
        <v>445.63</v>
      </c>
      <c r="N1304" s="832">
        <v>1</v>
      </c>
      <c r="O1304" s="836">
        <v>1</v>
      </c>
      <c r="P1304" s="835">
        <v>445.63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4</v>
      </c>
      <c r="B1305" s="832" t="s">
        <v>2687</v>
      </c>
      <c r="C1305" s="832" t="s">
        <v>2694</v>
      </c>
      <c r="D1305" s="833" t="s">
        <v>5504</v>
      </c>
      <c r="E1305" s="834" t="s">
        <v>2721</v>
      </c>
      <c r="F1305" s="832" t="s">
        <v>2690</v>
      </c>
      <c r="G1305" s="832" t="s">
        <v>2967</v>
      </c>
      <c r="H1305" s="832" t="s">
        <v>581</v>
      </c>
      <c r="I1305" s="832" t="s">
        <v>4367</v>
      </c>
      <c r="J1305" s="832" t="s">
        <v>4368</v>
      </c>
      <c r="K1305" s="832" t="s">
        <v>4369</v>
      </c>
      <c r="L1305" s="835">
        <v>1472.67</v>
      </c>
      <c r="M1305" s="835">
        <v>30926.07</v>
      </c>
      <c r="N1305" s="832">
        <v>21</v>
      </c>
      <c r="O1305" s="836">
        <v>4</v>
      </c>
      <c r="P1305" s="835">
        <v>17672.04</v>
      </c>
      <c r="Q1305" s="837">
        <v>0.57142857142857151</v>
      </c>
      <c r="R1305" s="832">
        <v>12</v>
      </c>
      <c r="S1305" s="837">
        <v>0.5714285714285714</v>
      </c>
      <c r="T1305" s="836">
        <v>3</v>
      </c>
      <c r="U1305" s="838">
        <v>0.75</v>
      </c>
    </row>
    <row r="1306" spans="1:21" ht="14.4" customHeight="1" x14ac:dyDescent="0.3">
      <c r="A1306" s="831">
        <v>4</v>
      </c>
      <c r="B1306" s="832" t="s">
        <v>2687</v>
      </c>
      <c r="C1306" s="832" t="s">
        <v>2694</v>
      </c>
      <c r="D1306" s="833" t="s">
        <v>5504</v>
      </c>
      <c r="E1306" s="834" t="s">
        <v>2721</v>
      </c>
      <c r="F1306" s="832" t="s">
        <v>2690</v>
      </c>
      <c r="G1306" s="832" t="s">
        <v>2967</v>
      </c>
      <c r="H1306" s="832" t="s">
        <v>581</v>
      </c>
      <c r="I1306" s="832" t="s">
        <v>3703</v>
      </c>
      <c r="J1306" s="832" t="s">
        <v>3704</v>
      </c>
      <c r="K1306" s="832" t="s">
        <v>3705</v>
      </c>
      <c r="L1306" s="835">
        <v>2815.92</v>
      </c>
      <c r="M1306" s="835">
        <v>2815.92</v>
      </c>
      <c r="N1306" s="832">
        <v>1</v>
      </c>
      <c r="O1306" s="836">
        <v>1</v>
      </c>
      <c r="P1306" s="835">
        <v>2815.92</v>
      </c>
      <c r="Q1306" s="837">
        <v>1</v>
      </c>
      <c r="R1306" s="832">
        <v>1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4</v>
      </c>
      <c r="B1307" s="832" t="s">
        <v>2687</v>
      </c>
      <c r="C1307" s="832" t="s">
        <v>2694</v>
      </c>
      <c r="D1307" s="833" t="s">
        <v>5504</v>
      </c>
      <c r="E1307" s="834" t="s">
        <v>2721</v>
      </c>
      <c r="F1307" s="832" t="s">
        <v>2690</v>
      </c>
      <c r="G1307" s="832" t="s">
        <v>2967</v>
      </c>
      <c r="H1307" s="832" t="s">
        <v>581</v>
      </c>
      <c r="I1307" s="832" t="s">
        <v>3706</v>
      </c>
      <c r="J1307" s="832" t="s">
        <v>3707</v>
      </c>
      <c r="K1307" s="832" t="s">
        <v>3708</v>
      </c>
      <c r="L1307" s="835">
        <v>1023.03</v>
      </c>
      <c r="M1307" s="835">
        <v>45013.32</v>
      </c>
      <c r="N1307" s="832">
        <v>44</v>
      </c>
      <c r="O1307" s="836">
        <v>8</v>
      </c>
      <c r="P1307" s="835">
        <v>45013.32</v>
      </c>
      <c r="Q1307" s="837">
        <v>1</v>
      </c>
      <c r="R1307" s="832">
        <v>44</v>
      </c>
      <c r="S1307" s="837">
        <v>1</v>
      </c>
      <c r="T1307" s="836">
        <v>8</v>
      </c>
      <c r="U1307" s="838">
        <v>1</v>
      </c>
    </row>
    <row r="1308" spans="1:21" ht="14.4" customHeight="1" x14ac:dyDescent="0.3">
      <c r="A1308" s="831">
        <v>4</v>
      </c>
      <c r="B1308" s="832" t="s">
        <v>2687</v>
      </c>
      <c r="C1308" s="832" t="s">
        <v>2694</v>
      </c>
      <c r="D1308" s="833" t="s">
        <v>5504</v>
      </c>
      <c r="E1308" s="834" t="s">
        <v>2721</v>
      </c>
      <c r="F1308" s="832" t="s">
        <v>2690</v>
      </c>
      <c r="G1308" s="832" t="s">
        <v>2967</v>
      </c>
      <c r="H1308" s="832" t="s">
        <v>581</v>
      </c>
      <c r="I1308" s="832" t="s">
        <v>3709</v>
      </c>
      <c r="J1308" s="832" t="s">
        <v>3710</v>
      </c>
      <c r="K1308" s="832" t="s">
        <v>3711</v>
      </c>
      <c r="L1308" s="835">
        <v>1137.67</v>
      </c>
      <c r="M1308" s="835">
        <v>23891.07</v>
      </c>
      <c r="N1308" s="832">
        <v>21</v>
      </c>
      <c r="O1308" s="836">
        <v>6</v>
      </c>
      <c r="P1308" s="835">
        <v>23891.07</v>
      </c>
      <c r="Q1308" s="837">
        <v>1</v>
      </c>
      <c r="R1308" s="832">
        <v>21</v>
      </c>
      <c r="S1308" s="837">
        <v>1</v>
      </c>
      <c r="T1308" s="836">
        <v>6</v>
      </c>
      <c r="U1308" s="838">
        <v>1</v>
      </c>
    </row>
    <row r="1309" spans="1:21" ht="14.4" customHeight="1" x14ac:dyDescent="0.3">
      <c r="A1309" s="831">
        <v>4</v>
      </c>
      <c r="B1309" s="832" t="s">
        <v>2687</v>
      </c>
      <c r="C1309" s="832" t="s">
        <v>2694</v>
      </c>
      <c r="D1309" s="833" t="s">
        <v>5504</v>
      </c>
      <c r="E1309" s="834" t="s">
        <v>2721</v>
      </c>
      <c r="F1309" s="832" t="s">
        <v>2690</v>
      </c>
      <c r="G1309" s="832" t="s">
        <v>2967</v>
      </c>
      <c r="H1309" s="832" t="s">
        <v>581</v>
      </c>
      <c r="I1309" s="832" t="s">
        <v>3712</v>
      </c>
      <c r="J1309" s="832" t="s">
        <v>3713</v>
      </c>
      <c r="K1309" s="832" t="s">
        <v>3714</v>
      </c>
      <c r="L1309" s="835">
        <v>984.16</v>
      </c>
      <c r="M1309" s="835">
        <v>4920.8</v>
      </c>
      <c r="N1309" s="832">
        <v>5</v>
      </c>
      <c r="O1309" s="836">
        <v>5</v>
      </c>
      <c r="P1309" s="835">
        <v>4920.8</v>
      </c>
      <c r="Q1309" s="837">
        <v>1</v>
      </c>
      <c r="R1309" s="832">
        <v>5</v>
      </c>
      <c r="S1309" s="837">
        <v>1</v>
      </c>
      <c r="T1309" s="836">
        <v>5</v>
      </c>
      <c r="U1309" s="838">
        <v>1</v>
      </c>
    </row>
    <row r="1310" spans="1:21" ht="14.4" customHeight="1" x14ac:dyDescent="0.3">
      <c r="A1310" s="831">
        <v>4</v>
      </c>
      <c r="B1310" s="832" t="s">
        <v>2687</v>
      </c>
      <c r="C1310" s="832" t="s">
        <v>2694</v>
      </c>
      <c r="D1310" s="833" t="s">
        <v>5504</v>
      </c>
      <c r="E1310" s="834" t="s">
        <v>2721</v>
      </c>
      <c r="F1310" s="832" t="s">
        <v>2690</v>
      </c>
      <c r="G1310" s="832" t="s">
        <v>2967</v>
      </c>
      <c r="H1310" s="832" t="s">
        <v>581</v>
      </c>
      <c r="I1310" s="832" t="s">
        <v>3715</v>
      </c>
      <c r="J1310" s="832" t="s">
        <v>3716</v>
      </c>
      <c r="K1310" s="832" t="s">
        <v>3717</v>
      </c>
      <c r="L1310" s="835">
        <v>5343.9</v>
      </c>
      <c r="M1310" s="835">
        <v>32063.399999999998</v>
      </c>
      <c r="N1310" s="832">
        <v>6</v>
      </c>
      <c r="O1310" s="836">
        <v>2</v>
      </c>
      <c r="P1310" s="835">
        <v>32063.399999999998</v>
      </c>
      <c r="Q1310" s="837">
        <v>1</v>
      </c>
      <c r="R1310" s="832">
        <v>6</v>
      </c>
      <c r="S1310" s="837">
        <v>1</v>
      </c>
      <c r="T1310" s="836">
        <v>2</v>
      </c>
      <c r="U1310" s="838">
        <v>1</v>
      </c>
    </row>
    <row r="1311" spans="1:21" ht="14.4" customHeight="1" x14ac:dyDescent="0.3">
      <c r="A1311" s="831">
        <v>4</v>
      </c>
      <c r="B1311" s="832" t="s">
        <v>2687</v>
      </c>
      <c r="C1311" s="832" t="s">
        <v>2694</v>
      </c>
      <c r="D1311" s="833" t="s">
        <v>5504</v>
      </c>
      <c r="E1311" s="834" t="s">
        <v>2721</v>
      </c>
      <c r="F1311" s="832" t="s">
        <v>2690</v>
      </c>
      <c r="G1311" s="832" t="s">
        <v>2967</v>
      </c>
      <c r="H1311" s="832" t="s">
        <v>581</v>
      </c>
      <c r="I1311" s="832" t="s">
        <v>3721</v>
      </c>
      <c r="J1311" s="832" t="s">
        <v>2969</v>
      </c>
      <c r="K1311" s="832" t="s">
        <v>3442</v>
      </c>
      <c r="L1311" s="835">
        <v>173.85</v>
      </c>
      <c r="M1311" s="835">
        <v>869.25</v>
      </c>
      <c r="N1311" s="832">
        <v>5</v>
      </c>
      <c r="O1311" s="836">
        <v>5</v>
      </c>
      <c r="P1311" s="835">
        <v>869.25</v>
      </c>
      <c r="Q1311" s="837">
        <v>1</v>
      </c>
      <c r="R1311" s="832">
        <v>5</v>
      </c>
      <c r="S1311" s="837">
        <v>1</v>
      </c>
      <c r="T1311" s="836">
        <v>5</v>
      </c>
      <c r="U1311" s="838">
        <v>1</v>
      </c>
    </row>
    <row r="1312" spans="1:21" ht="14.4" customHeight="1" x14ac:dyDescent="0.3">
      <c r="A1312" s="831">
        <v>4</v>
      </c>
      <c r="B1312" s="832" t="s">
        <v>2687</v>
      </c>
      <c r="C1312" s="832" t="s">
        <v>2694</v>
      </c>
      <c r="D1312" s="833" t="s">
        <v>5504</v>
      </c>
      <c r="E1312" s="834" t="s">
        <v>2721</v>
      </c>
      <c r="F1312" s="832" t="s">
        <v>2690</v>
      </c>
      <c r="G1312" s="832" t="s">
        <v>2967</v>
      </c>
      <c r="H1312" s="832" t="s">
        <v>581</v>
      </c>
      <c r="I1312" s="832" t="s">
        <v>3722</v>
      </c>
      <c r="J1312" s="832" t="s">
        <v>3423</v>
      </c>
      <c r="K1312" s="832" t="s">
        <v>3723</v>
      </c>
      <c r="L1312" s="835">
        <v>2304</v>
      </c>
      <c r="M1312" s="835">
        <v>6912</v>
      </c>
      <c r="N1312" s="832">
        <v>3</v>
      </c>
      <c r="O1312" s="836">
        <v>2</v>
      </c>
      <c r="P1312" s="835">
        <v>2304</v>
      </c>
      <c r="Q1312" s="837">
        <v>0.33333333333333331</v>
      </c>
      <c r="R1312" s="832">
        <v>1</v>
      </c>
      <c r="S1312" s="837">
        <v>0.33333333333333331</v>
      </c>
      <c r="T1312" s="836">
        <v>1</v>
      </c>
      <c r="U1312" s="838">
        <v>0.5</v>
      </c>
    </row>
    <row r="1313" spans="1:21" ht="14.4" customHeight="1" x14ac:dyDescent="0.3">
      <c r="A1313" s="831">
        <v>4</v>
      </c>
      <c r="B1313" s="832" t="s">
        <v>2687</v>
      </c>
      <c r="C1313" s="832" t="s">
        <v>2694</v>
      </c>
      <c r="D1313" s="833" t="s">
        <v>5504</v>
      </c>
      <c r="E1313" s="834" t="s">
        <v>2721</v>
      </c>
      <c r="F1313" s="832" t="s">
        <v>2690</v>
      </c>
      <c r="G1313" s="832" t="s">
        <v>2967</v>
      </c>
      <c r="H1313" s="832" t="s">
        <v>581</v>
      </c>
      <c r="I1313" s="832" t="s">
        <v>4370</v>
      </c>
      <c r="J1313" s="832" t="s">
        <v>3748</v>
      </c>
      <c r="K1313" s="832" t="s">
        <v>4371</v>
      </c>
      <c r="L1313" s="835">
        <v>1257.81</v>
      </c>
      <c r="M1313" s="835">
        <v>12578.099999999999</v>
      </c>
      <c r="N1313" s="832">
        <v>10</v>
      </c>
      <c r="O1313" s="836">
        <v>3</v>
      </c>
      <c r="P1313" s="835">
        <v>12578.099999999999</v>
      </c>
      <c r="Q1313" s="837">
        <v>1</v>
      </c>
      <c r="R1313" s="832">
        <v>10</v>
      </c>
      <c r="S1313" s="837">
        <v>1</v>
      </c>
      <c r="T1313" s="836">
        <v>3</v>
      </c>
      <c r="U1313" s="838">
        <v>1</v>
      </c>
    </row>
    <row r="1314" spans="1:21" ht="14.4" customHeight="1" x14ac:dyDescent="0.3">
      <c r="A1314" s="831">
        <v>4</v>
      </c>
      <c r="B1314" s="832" t="s">
        <v>2687</v>
      </c>
      <c r="C1314" s="832" t="s">
        <v>2694</v>
      </c>
      <c r="D1314" s="833" t="s">
        <v>5504</v>
      </c>
      <c r="E1314" s="834" t="s">
        <v>2721</v>
      </c>
      <c r="F1314" s="832" t="s">
        <v>2690</v>
      </c>
      <c r="G1314" s="832" t="s">
        <v>2967</v>
      </c>
      <c r="H1314" s="832" t="s">
        <v>581</v>
      </c>
      <c r="I1314" s="832" t="s">
        <v>3727</v>
      </c>
      <c r="J1314" s="832" t="s">
        <v>3610</v>
      </c>
      <c r="K1314" s="832" t="s">
        <v>3728</v>
      </c>
      <c r="L1314" s="835">
        <v>3000</v>
      </c>
      <c r="M1314" s="835">
        <v>18000</v>
      </c>
      <c r="N1314" s="832">
        <v>6</v>
      </c>
      <c r="O1314" s="836">
        <v>2</v>
      </c>
      <c r="P1314" s="835">
        <v>18000</v>
      </c>
      <c r="Q1314" s="837">
        <v>1</v>
      </c>
      <c r="R1314" s="832">
        <v>6</v>
      </c>
      <c r="S1314" s="837">
        <v>1</v>
      </c>
      <c r="T1314" s="836">
        <v>2</v>
      </c>
      <c r="U1314" s="838">
        <v>1</v>
      </c>
    </row>
    <row r="1315" spans="1:21" ht="14.4" customHeight="1" x14ac:dyDescent="0.3">
      <c r="A1315" s="831">
        <v>4</v>
      </c>
      <c r="B1315" s="832" t="s">
        <v>2687</v>
      </c>
      <c r="C1315" s="832" t="s">
        <v>2694</v>
      </c>
      <c r="D1315" s="833" t="s">
        <v>5504</v>
      </c>
      <c r="E1315" s="834" t="s">
        <v>2721</v>
      </c>
      <c r="F1315" s="832" t="s">
        <v>2690</v>
      </c>
      <c r="G1315" s="832" t="s">
        <v>2967</v>
      </c>
      <c r="H1315" s="832" t="s">
        <v>581</v>
      </c>
      <c r="I1315" s="832" t="s">
        <v>3729</v>
      </c>
      <c r="J1315" s="832" t="s">
        <v>3663</v>
      </c>
      <c r="K1315" s="832" t="s">
        <v>3730</v>
      </c>
      <c r="L1315" s="835">
        <v>1500.3</v>
      </c>
      <c r="M1315" s="835">
        <v>27005.399999999998</v>
      </c>
      <c r="N1315" s="832">
        <v>18</v>
      </c>
      <c r="O1315" s="836">
        <v>3</v>
      </c>
      <c r="P1315" s="835">
        <v>27005.399999999998</v>
      </c>
      <c r="Q1315" s="837">
        <v>1</v>
      </c>
      <c r="R1315" s="832">
        <v>18</v>
      </c>
      <c r="S1315" s="837">
        <v>1</v>
      </c>
      <c r="T1315" s="836">
        <v>3</v>
      </c>
      <c r="U1315" s="838">
        <v>1</v>
      </c>
    </row>
    <row r="1316" spans="1:21" ht="14.4" customHeight="1" x14ac:dyDescent="0.3">
      <c r="A1316" s="831">
        <v>4</v>
      </c>
      <c r="B1316" s="832" t="s">
        <v>2687</v>
      </c>
      <c r="C1316" s="832" t="s">
        <v>2694</v>
      </c>
      <c r="D1316" s="833" t="s">
        <v>5504</v>
      </c>
      <c r="E1316" s="834" t="s">
        <v>2721</v>
      </c>
      <c r="F1316" s="832" t="s">
        <v>2690</v>
      </c>
      <c r="G1316" s="832" t="s">
        <v>2967</v>
      </c>
      <c r="H1316" s="832" t="s">
        <v>581</v>
      </c>
      <c r="I1316" s="832" t="s">
        <v>3731</v>
      </c>
      <c r="J1316" s="832" t="s">
        <v>3732</v>
      </c>
      <c r="K1316" s="832" t="s">
        <v>3733</v>
      </c>
      <c r="L1316" s="835">
        <v>491.09</v>
      </c>
      <c r="M1316" s="835">
        <v>3437.63</v>
      </c>
      <c r="N1316" s="832">
        <v>7</v>
      </c>
      <c r="O1316" s="836">
        <v>6</v>
      </c>
      <c r="P1316" s="835">
        <v>3437.63</v>
      </c>
      <c r="Q1316" s="837">
        <v>1</v>
      </c>
      <c r="R1316" s="832">
        <v>7</v>
      </c>
      <c r="S1316" s="837">
        <v>1</v>
      </c>
      <c r="T1316" s="836">
        <v>6</v>
      </c>
      <c r="U1316" s="838">
        <v>1</v>
      </c>
    </row>
    <row r="1317" spans="1:21" ht="14.4" customHeight="1" x14ac:dyDescent="0.3">
      <c r="A1317" s="831">
        <v>4</v>
      </c>
      <c r="B1317" s="832" t="s">
        <v>2687</v>
      </c>
      <c r="C1317" s="832" t="s">
        <v>2694</v>
      </c>
      <c r="D1317" s="833" t="s">
        <v>5504</v>
      </c>
      <c r="E1317" s="834" t="s">
        <v>2721</v>
      </c>
      <c r="F1317" s="832" t="s">
        <v>2690</v>
      </c>
      <c r="G1317" s="832" t="s">
        <v>2967</v>
      </c>
      <c r="H1317" s="832" t="s">
        <v>581</v>
      </c>
      <c r="I1317" s="832" t="s">
        <v>4372</v>
      </c>
      <c r="J1317" s="832" t="s">
        <v>3839</v>
      </c>
      <c r="K1317" s="832" t="s">
        <v>4373</v>
      </c>
      <c r="L1317" s="835">
        <v>2411.62</v>
      </c>
      <c r="M1317" s="835">
        <v>9646.48</v>
      </c>
      <c r="N1317" s="832">
        <v>4</v>
      </c>
      <c r="O1317" s="836">
        <v>1</v>
      </c>
      <c r="P1317" s="835">
        <v>9646.48</v>
      </c>
      <c r="Q1317" s="837">
        <v>1</v>
      </c>
      <c r="R1317" s="832">
        <v>4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4</v>
      </c>
      <c r="B1318" s="832" t="s">
        <v>2687</v>
      </c>
      <c r="C1318" s="832" t="s">
        <v>2694</v>
      </c>
      <c r="D1318" s="833" t="s">
        <v>5504</v>
      </c>
      <c r="E1318" s="834" t="s">
        <v>2721</v>
      </c>
      <c r="F1318" s="832" t="s">
        <v>2690</v>
      </c>
      <c r="G1318" s="832" t="s">
        <v>2967</v>
      </c>
      <c r="H1318" s="832" t="s">
        <v>581</v>
      </c>
      <c r="I1318" s="832" t="s">
        <v>3734</v>
      </c>
      <c r="J1318" s="832" t="s">
        <v>3735</v>
      </c>
      <c r="K1318" s="832" t="s">
        <v>3736</v>
      </c>
      <c r="L1318" s="835">
        <v>300</v>
      </c>
      <c r="M1318" s="835">
        <v>15300</v>
      </c>
      <c r="N1318" s="832">
        <v>51</v>
      </c>
      <c r="O1318" s="836">
        <v>22</v>
      </c>
      <c r="P1318" s="835">
        <v>15000</v>
      </c>
      <c r="Q1318" s="837">
        <v>0.98039215686274506</v>
      </c>
      <c r="R1318" s="832">
        <v>50</v>
      </c>
      <c r="S1318" s="837">
        <v>0.98039215686274506</v>
      </c>
      <c r="T1318" s="836">
        <v>21</v>
      </c>
      <c r="U1318" s="838">
        <v>0.95454545454545459</v>
      </c>
    </row>
    <row r="1319" spans="1:21" ht="14.4" customHeight="1" x14ac:dyDescent="0.3">
      <c r="A1319" s="831">
        <v>4</v>
      </c>
      <c r="B1319" s="832" t="s">
        <v>2687</v>
      </c>
      <c r="C1319" s="832" t="s">
        <v>2694</v>
      </c>
      <c r="D1319" s="833" t="s">
        <v>5504</v>
      </c>
      <c r="E1319" s="834" t="s">
        <v>2721</v>
      </c>
      <c r="F1319" s="832" t="s">
        <v>2690</v>
      </c>
      <c r="G1319" s="832" t="s">
        <v>2967</v>
      </c>
      <c r="H1319" s="832" t="s">
        <v>581</v>
      </c>
      <c r="I1319" s="832" t="s">
        <v>3737</v>
      </c>
      <c r="J1319" s="832" t="s">
        <v>3738</v>
      </c>
      <c r="K1319" s="832" t="s">
        <v>3739</v>
      </c>
      <c r="L1319" s="835">
        <v>224.7</v>
      </c>
      <c r="M1319" s="835">
        <v>3819.8999999999996</v>
      </c>
      <c r="N1319" s="832">
        <v>17</v>
      </c>
      <c r="O1319" s="836">
        <v>13</v>
      </c>
      <c r="P1319" s="835">
        <v>3370.4999999999995</v>
      </c>
      <c r="Q1319" s="837">
        <v>0.88235294117647056</v>
      </c>
      <c r="R1319" s="832">
        <v>15</v>
      </c>
      <c r="S1319" s="837">
        <v>0.88235294117647056</v>
      </c>
      <c r="T1319" s="836">
        <v>12</v>
      </c>
      <c r="U1319" s="838">
        <v>0.92307692307692313</v>
      </c>
    </row>
    <row r="1320" spans="1:21" ht="14.4" customHeight="1" x14ac:dyDescent="0.3">
      <c r="A1320" s="831">
        <v>4</v>
      </c>
      <c r="B1320" s="832" t="s">
        <v>2687</v>
      </c>
      <c r="C1320" s="832" t="s">
        <v>2694</v>
      </c>
      <c r="D1320" s="833" t="s">
        <v>5504</v>
      </c>
      <c r="E1320" s="834" t="s">
        <v>2721</v>
      </c>
      <c r="F1320" s="832" t="s">
        <v>2690</v>
      </c>
      <c r="G1320" s="832" t="s">
        <v>2967</v>
      </c>
      <c r="H1320" s="832" t="s">
        <v>581</v>
      </c>
      <c r="I1320" s="832" t="s">
        <v>4374</v>
      </c>
      <c r="J1320" s="832" t="s">
        <v>3707</v>
      </c>
      <c r="K1320" s="832" t="s">
        <v>4375</v>
      </c>
      <c r="L1320" s="835">
        <v>1023.03</v>
      </c>
      <c r="M1320" s="835">
        <v>2046.06</v>
      </c>
      <c r="N1320" s="832">
        <v>2</v>
      </c>
      <c r="O1320" s="836">
        <v>1</v>
      </c>
      <c r="P1320" s="835">
        <v>2046.06</v>
      </c>
      <c r="Q1320" s="837">
        <v>1</v>
      </c>
      <c r="R1320" s="832">
        <v>2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4</v>
      </c>
      <c r="B1321" s="832" t="s">
        <v>2687</v>
      </c>
      <c r="C1321" s="832" t="s">
        <v>2694</v>
      </c>
      <c r="D1321" s="833" t="s">
        <v>5504</v>
      </c>
      <c r="E1321" s="834" t="s">
        <v>2721</v>
      </c>
      <c r="F1321" s="832" t="s">
        <v>2690</v>
      </c>
      <c r="G1321" s="832" t="s">
        <v>2967</v>
      </c>
      <c r="H1321" s="832" t="s">
        <v>581</v>
      </c>
      <c r="I1321" s="832" t="s">
        <v>4376</v>
      </c>
      <c r="J1321" s="832" t="s">
        <v>3710</v>
      </c>
      <c r="K1321" s="832" t="s">
        <v>4377</v>
      </c>
      <c r="L1321" s="835">
        <v>1137.67</v>
      </c>
      <c r="M1321" s="835">
        <v>2275.34</v>
      </c>
      <c r="N1321" s="832">
        <v>2</v>
      </c>
      <c r="O1321" s="836">
        <v>1</v>
      </c>
      <c r="P1321" s="835">
        <v>2275.34</v>
      </c>
      <c r="Q1321" s="837">
        <v>1</v>
      </c>
      <c r="R1321" s="832">
        <v>2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4</v>
      </c>
      <c r="B1322" s="832" t="s">
        <v>2687</v>
      </c>
      <c r="C1322" s="832" t="s">
        <v>2694</v>
      </c>
      <c r="D1322" s="833" t="s">
        <v>5504</v>
      </c>
      <c r="E1322" s="834" t="s">
        <v>2721</v>
      </c>
      <c r="F1322" s="832" t="s">
        <v>2690</v>
      </c>
      <c r="G1322" s="832" t="s">
        <v>2967</v>
      </c>
      <c r="H1322" s="832" t="s">
        <v>581</v>
      </c>
      <c r="I1322" s="832" t="s">
        <v>4378</v>
      </c>
      <c r="J1322" s="832" t="s">
        <v>4379</v>
      </c>
      <c r="K1322" s="832" t="s">
        <v>4380</v>
      </c>
      <c r="L1322" s="835">
        <v>2833</v>
      </c>
      <c r="M1322" s="835">
        <v>2833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4</v>
      </c>
      <c r="B1323" s="832" t="s">
        <v>2687</v>
      </c>
      <c r="C1323" s="832" t="s">
        <v>2694</v>
      </c>
      <c r="D1323" s="833" t="s">
        <v>5504</v>
      </c>
      <c r="E1323" s="834" t="s">
        <v>2721</v>
      </c>
      <c r="F1323" s="832" t="s">
        <v>2690</v>
      </c>
      <c r="G1323" s="832" t="s">
        <v>2967</v>
      </c>
      <c r="H1323" s="832" t="s">
        <v>581</v>
      </c>
      <c r="I1323" s="832" t="s">
        <v>4381</v>
      </c>
      <c r="J1323" s="832" t="s">
        <v>4382</v>
      </c>
      <c r="K1323" s="832" t="s">
        <v>4383</v>
      </c>
      <c r="L1323" s="835">
        <v>3000</v>
      </c>
      <c r="M1323" s="835">
        <v>6000</v>
      </c>
      <c r="N1323" s="832">
        <v>2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4</v>
      </c>
      <c r="B1324" s="832" t="s">
        <v>2687</v>
      </c>
      <c r="C1324" s="832" t="s">
        <v>2694</v>
      </c>
      <c r="D1324" s="833" t="s">
        <v>5504</v>
      </c>
      <c r="E1324" s="834" t="s">
        <v>2721</v>
      </c>
      <c r="F1324" s="832" t="s">
        <v>2690</v>
      </c>
      <c r="G1324" s="832" t="s">
        <v>2967</v>
      </c>
      <c r="H1324" s="832" t="s">
        <v>581</v>
      </c>
      <c r="I1324" s="832" t="s">
        <v>4384</v>
      </c>
      <c r="J1324" s="832" t="s">
        <v>4385</v>
      </c>
      <c r="K1324" s="832" t="s">
        <v>4386</v>
      </c>
      <c r="L1324" s="835">
        <v>1500</v>
      </c>
      <c r="M1324" s="835">
        <v>3000</v>
      </c>
      <c r="N1324" s="832">
        <v>2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4</v>
      </c>
      <c r="B1325" s="832" t="s">
        <v>2687</v>
      </c>
      <c r="C1325" s="832" t="s">
        <v>2694</v>
      </c>
      <c r="D1325" s="833" t="s">
        <v>5504</v>
      </c>
      <c r="E1325" s="834" t="s">
        <v>2721</v>
      </c>
      <c r="F1325" s="832" t="s">
        <v>2690</v>
      </c>
      <c r="G1325" s="832" t="s">
        <v>2967</v>
      </c>
      <c r="H1325" s="832" t="s">
        <v>581</v>
      </c>
      <c r="I1325" s="832" t="s">
        <v>3743</v>
      </c>
      <c r="J1325" s="832" t="s">
        <v>3675</v>
      </c>
      <c r="K1325" s="832" t="s">
        <v>3744</v>
      </c>
      <c r="L1325" s="835">
        <v>1500</v>
      </c>
      <c r="M1325" s="835">
        <v>21000</v>
      </c>
      <c r="N1325" s="832">
        <v>14</v>
      </c>
      <c r="O1325" s="836">
        <v>6</v>
      </c>
      <c r="P1325" s="835">
        <v>21000</v>
      </c>
      <c r="Q1325" s="837">
        <v>1</v>
      </c>
      <c r="R1325" s="832">
        <v>14</v>
      </c>
      <c r="S1325" s="837">
        <v>1</v>
      </c>
      <c r="T1325" s="836">
        <v>6</v>
      </c>
      <c r="U1325" s="838">
        <v>1</v>
      </c>
    </row>
    <row r="1326" spans="1:21" ht="14.4" customHeight="1" x14ac:dyDescent="0.3">
      <c r="A1326" s="831">
        <v>4</v>
      </c>
      <c r="B1326" s="832" t="s">
        <v>2687</v>
      </c>
      <c r="C1326" s="832" t="s">
        <v>2694</v>
      </c>
      <c r="D1326" s="833" t="s">
        <v>5504</v>
      </c>
      <c r="E1326" s="834" t="s">
        <v>2721</v>
      </c>
      <c r="F1326" s="832" t="s">
        <v>2690</v>
      </c>
      <c r="G1326" s="832" t="s">
        <v>2967</v>
      </c>
      <c r="H1326" s="832" t="s">
        <v>581</v>
      </c>
      <c r="I1326" s="832" t="s">
        <v>3745</v>
      </c>
      <c r="J1326" s="832" t="s">
        <v>3648</v>
      </c>
      <c r="K1326" s="832" t="s">
        <v>3746</v>
      </c>
      <c r="L1326" s="835">
        <v>2250</v>
      </c>
      <c r="M1326" s="835">
        <v>18000</v>
      </c>
      <c r="N1326" s="832">
        <v>8</v>
      </c>
      <c r="O1326" s="836">
        <v>6</v>
      </c>
      <c r="P1326" s="835">
        <v>18000</v>
      </c>
      <c r="Q1326" s="837">
        <v>1</v>
      </c>
      <c r="R1326" s="832">
        <v>8</v>
      </c>
      <c r="S1326" s="837">
        <v>1</v>
      </c>
      <c r="T1326" s="836">
        <v>6</v>
      </c>
      <c r="U1326" s="838">
        <v>1</v>
      </c>
    </row>
    <row r="1327" spans="1:21" ht="14.4" customHeight="1" x14ac:dyDescent="0.3">
      <c r="A1327" s="831">
        <v>4</v>
      </c>
      <c r="B1327" s="832" t="s">
        <v>2687</v>
      </c>
      <c r="C1327" s="832" t="s">
        <v>2694</v>
      </c>
      <c r="D1327" s="833" t="s">
        <v>5504</v>
      </c>
      <c r="E1327" s="834" t="s">
        <v>2721</v>
      </c>
      <c r="F1327" s="832" t="s">
        <v>2690</v>
      </c>
      <c r="G1327" s="832" t="s">
        <v>2967</v>
      </c>
      <c r="H1327" s="832" t="s">
        <v>581</v>
      </c>
      <c r="I1327" s="832" t="s">
        <v>3750</v>
      </c>
      <c r="J1327" s="832" t="s">
        <v>3678</v>
      </c>
      <c r="K1327" s="832" t="s">
        <v>3751</v>
      </c>
      <c r="L1327" s="835">
        <v>1781.3</v>
      </c>
      <c r="M1327" s="835">
        <v>28500.799999999996</v>
      </c>
      <c r="N1327" s="832">
        <v>16</v>
      </c>
      <c r="O1327" s="836">
        <v>4</v>
      </c>
      <c r="P1327" s="835">
        <v>28500.799999999996</v>
      </c>
      <c r="Q1327" s="837">
        <v>1</v>
      </c>
      <c r="R1327" s="832">
        <v>16</v>
      </c>
      <c r="S1327" s="837">
        <v>1</v>
      </c>
      <c r="T1327" s="836">
        <v>4</v>
      </c>
      <c r="U1327" s="838">
        <v>1</v>
      </c>
    </row>
    <row r="1328" spans="1:21" ht="14.4" customHeight="1" x14ac:dyDescent="0.3">
      <c r="A1328" s="831">
        <v>4</v>
      </c>
      <c r="B1328" s="832" t="s">
        <v>2687</v>
      </c>
      <c r="C1328" s="832" t="s">
        <v>2694</v>
      </c>
      <c r="D1328" s="833" t="s">
        <v>5504</v>
      </c>
      <c r="E1328" s="834" t="s">
        <v>2721</v>
      </c>
      <c r="F1328" s="832" t="s">
        <v>2690</v>
      </c>
      <c r="G1328" s="832" t="s">
        <v>2967</v>
      </c>
      <c r="H1328" s="832" t="s">
        <v>581</v>
      </c>
      <c r="I1328" s="832" t="s">
        <v>4387</v>
      </c>
      <c r="J1328" s="832" t="s">
        <v>3548</v>
      </c>
      <c r="K1328" s="832" t="s">
        <v>4388</v>
      </c>
      <c r="L1328" s="835">
        <v>900</v>
      </c>
      <c r="M1328" s="835">
        <v>900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4</v>
      </c>
      <c r="B1329" s="832" t="s">
        <v>2687</v>
      </c>
      <c r="C1329" s="832" t="s">
        <v>2694</v>
      </c>
      <c r="D1329" s="833" t="s">
        <v>5504</v>
      </c>
      <c r="E1329" s="834" t="s">
        <v>2721</v>
      </c>
      <c r="F1329" s="832" t="s">
        <v>2690</v>
      </c>
      <c r="G1329" s="832" t="s">
        <v>2967</v>
      </c>
      <c r="H1329" s="832" t="s">
        <v>581</v>
      </c>
      <c r="I1329" s="832" t="s">
        <v>3752</v>
      </c>
      <c r="J1329" s="832" t="s">
        <v>3600</v>
      </c>
      <c r="K1329" s="832" t="s">
        <v>3753</v>
      </c>
      <c r="L1329" s="835">
        <v>2816</v>
      </c>
      <c r="M1329" s="835">
        <v>5632</v>
      </c>
      <c r="N1329" s="832">
        <v>2</v>
      </c>
      <c r="O1329" s="836">
        <v>1</v>
      </c>
      <c r="P1329" s="835">
        <v>5632</v>
      </c>
      <c r="Q1329" s="837">
        <v>1</v>
      </c>
      <c r="R1329" s="832">
        <v>2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4</v>
      </c>
      <c r="B1330" s="832" t="s">
        <v>2687</v>
      </c>
      <c r="C1330" s="832" t="s">
        <v>2694</v>
      </c>
      <c r="D1330" s="833" t="s">
        <v>5504</v>
      </c>
      <c r="E1330" s="834" t="s">
        <v>2721</v>
      </c>
      <c r="F1330" s="832" t="s">
        <v>2690</v>
      </c>
      <c r="G1330" s="832" t="s">
        <v>2967</v>
      </c>
      <c r="H1330" s="832" t="s">
        <v>581</v>
      </c>
      <c r="I1330" s="832" t="s">
        <v>3757</v>
      </c>
      <c r="J1330" s="832" t="s">
        <v>3758</v>
      </c>
      <c r="K1330" s="832" t="s">
        <v>3759</v>
      </c>
      <c r="L1330" s="835">
        <v>537.87</v>
      </c>
      <c r="M1330" s="835">
        <v>537.87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4</v>
      </c>
      <c r="B1331" s="832" t="s">
        <v>2687</v>
      </c>
      <c r="C1331" s="832" t="s">
        <v>2694</v>
      </c>
      <c r="D1331" s="833" t="s">
        <v>5504</v>
      </c>
      <c r="E1331" s="834" t="s">
        <v>2721</v>
      </c>
      <c r="F1331" s="832" t="s">
        <v>2690</v>
      </c>
      <c r="G1331" s="832" t="s">
        <v>2967</v>
      </c>
      <c r="H1331" s="832" t="s">
        <v>581</v>
      </c>
      <c r="I1331" s="832" t="s">
        <v>3763</v>
      </c>
      <c r="J1331" s="832" t="s">
        <v>3764</v>
      </c>
      <c r="K1331" s="832" t="s">
        <v>3765</v>
      </c>
      <c r="L1331" s="835">
        <v>128</v>
      </c>
      <c r="M1331" s="835">
        <v>2560</v>
      </c>
      <c r="N1331" s="832">
        <v>20</v>
      </c>
      <c r="O1331" s="836">
        <v>11</v>
      </c>
      <c r="P1331" s="835">
        <v>2176</v>
      </c>
      <c r="Q1331" s="837">
        <v>0.85</v>
      </c>
      <c r="R1331" s="832">
        <v>17</v>
      </c>
      <c r="S1331" s="837">
        <v>0.85</v>
      </c>
      <c r="T1331" s="836">
        <v>9</v>
      </c>
      <c r="U1331" s="838">
        <v>0.81818181818181823</v>
      </c>
    </row>
    <row r="1332" spans="1:21" ht="14.4" customHeight="1" x14ac:dyDescent="0.3">
      <c r="A1332" s="831">
        <v>4</v>
      </c>
      <c r="B1332" s="832" t="s">
        <v>2687</v>
      </c>
      <c r="C1332" s="832" t="s">
        <v>2694</v>
      </c>
      <c r="D1332" s="833" t="s">
        <v>5504</v>
      </c>
      <c r="E1332" s="834" t="s">
        <v>2721</v>
      </c>
      <c r="F1332" s="832" t="s">
        <v>2690</v>
      </c>
      <c r="G1332" s="832" t="s">
        <v>2967</v>
      </c>
      <c r="H1332" s="832" t="s">
        <v>581</v>
      </c>
      <c r="I1332" s="832" t="s">
        <v>4389</v>
      </c>
      <c r="J1332" s="832" t="s">
        <v>4390</v>
      </c>
      <c r="K1332" s="832" t="s">
        <v>1603</v>
      </c>
      <c r="L1332" s="835">
        <v>981</v>
      </c>
      <c r="M1332" s="835">
        <v>4905</v>
      </c>
      <c r="N1332" s="832">
        <v>5</v>
      </c>
      <c r="O1332" s="836">
        <v>2</v>
      </c>
      <c r="P1332" s="835">
        <v>4905</v>
      </c>
      <c r="Q1332" s="837">
        <v>1</v>
      </c>
      <c r="R1332" s="832">
        <v>5</v>
      </c>
      <c r="S1332" s="837">
        <v>1</v>
      </c>
      <c r="T1332" s="836">
        <v>2</v>
      </c>
      <c r="U1332" s="838">
        <v>1</v>
      </c>
    </row>
    <row r="1333" spans="1:21" ht="14.4" customHeight="1" x14ac:dyDescent="0.3">
      <c r="A1333" s="831">
        <v>4</v>
      </c>
      <c r="B1333" s="832" t="s">
        <v>2687</v>
      </c>
      <c r="C1333" s="832" t="s">
        <v>2694</v>
      </c>
      <c r="D1333" s="833" t="s">
        <v>5504</v>
      </c>
      <c r="E1333" s="834" t="s">
        <v>2721</v>
      </c>
      <c r="F1333" s="832" t="s">
        <v>2690</v>
      </c>
      <c r="G1333" s="832" t="s">
        <v>2967</v>
      </c>
      <c r="H1333" s="832" t="s">
        <v>581</v>
      </c>
      <c r="I1333" s="832" t="s">
        <v>3768</v>
      </c>
      <c r="J1333" s="832" t="s">
        <v>3620</v>
      </c>
      <c r="K1333" s="832" t="s">
        <v>3769</v>
      </c>
      <c r="L1333" s="835">
        <v>1070</v>
      </c>
      <c r="M1333" s="835">
        <v>34240</v>
      </c>
      <c r="N1333" s="832">
        <v>32</v>
      </c>
      <c r="O1333" s="836">
        <v>8</v>
      </c>
      <c r="P1333" s="835">
        <v>34240</v>
      </c>
      <c r="Q1333" s="837">
        <v>1</v>
      </c>
      <c r="R1333" s="832">
        <v>32</v>
      </c>
      <c r="S1333" s="837">
        <v>1</v>
      </c>
      <c r="T1333" s="836">
        <v>8</v>
      </c>
      <c r="U1333" s="838">
        <v>1</v>
      </c>
    </row>
    <row r="1334" spans="1:21" ht="14.4" customHeight="1" x14ac:dyDescent="0.3">
      <c r="A1334" s="831">
        <v>4</v>
      </c>
      <c r="B1334" s="832" t="s">
        <v>2687</v>
      </c>
      <c r="C1334" s="832" t="s">
        <v>2694</v>
      </c>
      <c r="D1334" s="833" t="s">
        <v>5504</v>
      </c>
      <c r="E1334" s="834" t="s">
        <v>2721</v>
      </c>
      <c r="F1334" s="832" t="s">
        <v>2690</v>
      </c>
      <c r="G1334" s="832" t="s">
        <v>2967</v>
      </c>
      <c r="H1334" s="832" t="s">
        <v>581</v>
      </c>
      <c r="I1334" s="832" t="s">
        <v>3770</v>
      </c>
      <c r="J1334" s="832" t="s">
        <v>3675</v>
      </c>
      <c r="K1334" s="832" t="s">
        <v>3771</v>
      </c>
      <c r="L1334" s="835">
        <v>1500</v>
      </c>
      <c r="M1334" s="835">
        <v>6000</v>
      </c>
      <c r="N1334" s="832">
        <v>4</v>
      </c>
      <c r="O1334" s="836">
        <v>1</v>
      </c>
      <c r="P1334" s="835">
        <v>6000</v>
      </c>
      <c r="Q1334" s="837">
        <v>1</v>
      </c>
      <c r="R1334" s="832">
        <v>4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4</v>
      </c>
      <c r="B1335" s="832" t="s">
        <v>2687</v>
      </c>
      <c r="C1335" s="832" t="s">
        <v>2694</v>
      </c>
      <c r="D1335" s="833" t="s">
        <v>5504</v>
      </c>
      <c r="E1335" s="834" t="s">
        <v>2721</v>
      </c>
      <c r="F1335" s="832" t="s">
        <v>2690</v>
      </c>
      <c r="G1335" s="832" t="s">
        <v>2967</v>
      </c>
      <c r="H1335" s="832" t="s">
        <v>581</v>
      </c>
      <c r="I1335" s="832" t="s">
        <v>3772</v>
      </c>
      <c r="J1335" s="832" t="s">
        <v>3773</v>
      </c>
      <c r="K1335" s="832" t="s">
        <v>3774</v>
      </c>
      <c r="L1335" s="835">
        <v>175</v>
      </c>
      <c r="M1335" s="835">
        <v>11900</v>
      </c>
      <c r="N1335" s="832">
        <v>68</v>
      </c>
      <c r="O1335" s="836">
        <v>42</v>
      </c>
      <c r="P1335" s="835">
        <v>9625</v>
      </c>
      <c r="Q1335" s="837">
        <v>0.80882352941176472</v>
      </c>
      <c r="R1335" s="832">
        <v>55</v>
      </c>
      <c r="S1335" s="837">
        <v>0.80882352941176472</v>
      </c>
      <c r="T1335" s="836">
        <v>34</v>
      </c>
      <c r="U1335" s="838">
        <v>0.80952380952380953</v>
      </c>
    </row>
    <row r="1336" spans="1:21" ht="14.4" customHeight="1" x14ac:dyDescent="0.3">
      <c r="A1336" s="831">
        <v>4</v>
      </c>
      <c r="B1336" s="832" t="s">
        <v>2687</v>
      </c>
      <c r="C1336" s="832" t="s">
        <v>2694</v>
      </c>
      <c r="D1336" s="833" t="s">
        <v>5504</v>
      </c>
      <c r="E1336" s="834" t="s">
        <v>2721</v>
      </c>
      <c r="F1336" s="832" t="s">
        <v>2690</v>
      </c>
      <c r="G1336" s="832" t="s">
        <v>2967</v>
      </c>
      <c r="H1336" s="832" t="s">
        <v>581</v>
      </c>
      <c r="I1336" s="832" t="s">
        <v>3775</v>
      </c>
      <c r="J1336" s="832" t="s">
        <v>3773</v>
      </c>
      <c r="K1336" s="832" t="s">
        <v>3776</v>
      </c>
      <c r="L1336" s="835">
        <v>135</v>
      </c>
      <c r="M1336" s="835">
        <v>675</v>
      </c>
      <c r="N1336" s="832">
        <v>5</v>
      </c>
      <c r="O1336" s="836">
        <v>4</v>
      </c>
      <c r="P1336" s="835">
        <v>540</v>
      </c>
      <c r="Q1336" s="837">
        <v>0.8</v>
      </c>
      <c r="R1336" s="832">
        <v>4</v>
      </c>
      <c r="S1336" s="837">
        <v>0.8</v>
      </c>
      <c r="T1336" s="836">
        <v>3</v>
      </c>
      <c r="U1336" s="838">
        <v>0.75</v>
      </c>
    </row>
    <row r="1337" spans="1:21" ht="14.4" customHeight="1" x14ac:dyDescent="0.3">
      <c r="A1337" s="831">
        <v>4</v>
      </c>
      <c r="B1337" s="832" t="s">
        <v>2687</v>
      </c>
      <c r="C1337" s="832" t="s">
        <v>2694</v>
      </c>
      <c r="D1337" s="833" t="s">
        <v>5504</v>
      </c>
      <c r="E1337" s="834" t="s">
        <v>2721</v>
      </c>
      <c r="F1337" s="832" t="s">
        <v>2690</v>
      </c>
      <c r="G1337" s="832" t="s">
        <v>2967</v>
      </c>
      <c r="H1337" s="832" t="s">
        <v>581</v>
      </c>
      <c r="I1337" s="832" t="s">
        <v>3777</v>
      </c>
      <c r="J1337" s="832" t="s">
        <v>3778</v>
      </c>
      <c r="K1337" s="832" t="s">
        <v>3442</v>
      </c>
      <c r="L1337" s="835">
        <v>220.68</v>
      </c>
      <c r="M1337" s="835">
        <v>1103.4000000000001</v>
      </c>
      <c r="N1337" s="832">
        <v>5</v>
      </c>
      <c r="O1337" s="836">
        <v>1</v>
      </c>
      <c r="P1337" s="835">
        <v>1103.4000000000001</v>
      </c>
      <c r="Q1337" s="837">
        <v>1</v>
      </c>
      <c r="R1337" s="832">
        <v>5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4</v>
      </c>
      <c r="B1338" s="832" t="s">
        <v>2687</v>
      </c>
      <c r="C1338" s="832" t="s">
        <v>2694</v>
      </c>
      <c r="D1338" s="833" t="s">
        <v>5504</v>
      </c>
      <c r="E1338" s="834" t="s">
        <v>2721</v>
      </c>
      <c r="F1338" s="832" t="s">
        <v>2690</v>
      </c>
      <c r="G1338" s="832" t="s">
        <v>2967</v>
      </c>
      <c r="H1338" s="832" t="s">
        <v>581</v>
      </c>
      <c r="I1338" s="832" t="s">
        <v>3779</v>
      </c>
      <c r="J1338" s="832" t="s">
        <v>3780</v>
      </c>
      <c r="K1338" s="832" t="s">
        <v>1603</v>
      </c>
      <c r="L1338" s="835">
        <v>1526.74</v>
      </c>
      <c r="M1338" s="835">
        <v>22901.100000000002</v>
      </c>
      <c r="N1338" s="832">
        <v>15</v>
      </c>
      <c r="O1338" s="836">
        <v>8</v>
      </c>
      <c r="P1338" s="835">
        <v>22901.100000000002</v>
      </c>
      <c r="Q1338" s="837">
        <v>1</v>
      </c>
      <c r="R1338" s="832">
        <v>15</v>
      </c>
      <c r="S1338" s="837">
        <v>1</v>
      </c>
      <c r="T1338" s="836">
        <v>8</v>
      </c>
      <c r="U1338" s="838">
        <v>1</v>
      </c>
    </row>
    <row r="1339" spans="1:21" ht="14.4" customHeight="1" x14ac:dyDescent="0.3">
      <c r="A1339" s="831">
        <v>4</v>
      </c>
      <c r="B1339" s="832" t="s">
        <v>2687</v>
      </c>
      <c r="C1339" s="832" t="s">
        <v>2694</v>
      </c>
      <c r="D1339" s="833" t="s">
        <v>5504</v>
      </c>
      <c r="E1339" s="834" t="s">
        <v>2721</v>
      </c>
      <c r="F1339" s="832" t="s">
        <v>2690</v>
      </c>
      <c r="G1339" s="832" t="s">
        <v>2967</v>
      </c>
      <c r="H1339" s="832" t="s">
        <v>581</v>
      </c>
      <c r="I1339" s="832" t="s">
        <v>4391</v>
      </c>
      <c r="J1339" s="832" t="s">
        <v>4392</v>
      </c>
      <c r="K1339" s="832" t="s">
        <v>3933</v>
      </c>
      <c r="L1339" s="835">
        <v>1000</v>
      </c>
      <c r="M1339" s="835">
        <v>4000</v>
      </c>
      <c r="N1339" s="832">
        <v>4</v>
      </c>
      <c r="O1339" s="836">
        <v>2</v>
      </c>
      <c r="P1339" s="835">
        <v>4000</v>
      </c>
      <c r="Q1339" s="837">
        <v>1</v>
      </c>
      <c r="R1339" s="832">
        <v>4</v>
      </c>
      <c r="S1339" s="837">
        <v>1</v>
      </c>
      <c r="T1339" s="836">
        <v>2</v>
      </c>
      <c r="U1339" s="838">
        <v>1</v>
      </c>
    </row>
    <row r="1340" spans="1:21" ht="14.4" customHeight="1" x14ac:dyDescent="0.3">
      <c r="A1340" s="831">
        <v>4</v>
      </c>
      <c r="B1340" s="832" t="s">
        <v>2687</v>
      </c>
      <c r="C1340" s="832" t="s">
        <v>2694</v>
      </c>
      <c r="D1340" s="833" t="s">
        <v>5504</v>
      </c>
      <c r="E1340" s="834" t="s">
        <v>2721</v>
      </c>
      <c r="F1340" s="832" t="s">
        <v>2690</v>
      </c>
      <c r="G1340" s="832" t="s">
        <v>2967</v>
      </c>
      <c r="H1340" s="832" t="s">
        <v>581</v>
      </c>
      <c r="I1340" s="832" t="s">
        <v>4393</v>
      </c>
      <c r="J1340" s="832" t="s">
        <v>4392</v>
      </c>
      <c r="K1340" s="832" t="s">
        <v>4394</v>
      </c>
      <c r="L1340" s="835">
        <v>1000</v>
      </c>
      <c r="M1340" s="835">
        <v>5000</v>
      </c>
      <c r="N1340" s="832">
        <v>5</v>
      </c>
      <c r="O1340" s="836">
        <v>2</v>
      </c>
      <c r="P1340" s="835">
        <v>5000</v>
      </c>
      <c r="Q1340" s="837">
        <v>1</v>
      </c>
      <c r="R1340" s="832">
        <v>5</v>
      </c>
      <c r="S1340" s="837">
        <v>1</v>
      </c>
      <c r="T1340" s="836">
        <v>2</v>
      </c>
      <c r="U1340" s="838">
        <v>1</v>
      </c>
    </row>
    <row r="1341" spans="1:21" ht="14.4" customHeight="1" x14ac:dyDescent="0.3">
      <c r="A1341" s="831">
        <v>4</v>
      </c>
      <c r="B1341" s="832" t="s">
        <v>2687</v>
      </c>
      <c r="C1341" s="832" t="s">
        <v>2694</v>
      </c>
      <c r="D1341" s="833" t="s">
        <v>5504</v>
      </c>
      <c r="E1341" s="834" t="s">
        <v>2721</v>
      </c>
      <c r="F1341" s="832" t="s">
        <v>2690</v>
      </c>
      <c r="G1341" s="832" t="s">
        <v>2967</v>
      </c>
      <c r="H1341" s="832" t="s">
        <v>581</v>
      </c>
      <c r="I1341" s="832" t="s">
        <v>4395</v>
      </c>
      <c r="J1341" s="832" t="s">
        <v>4396</v>
      </c>
      <c r="K1341" s="832" t="s">
        <v>4397</v>
      </c>
      <c r="L1341" s="835">
        <v>188.16</v>
      </c>
      <c r="M1341" s="835">
        <v>564.48</v>
      </c>
      <c r="N1341" s="832">
        <v>3</v>
      </c>
      <c r="O1341" s="836">
        <v>3</v>
      </c>
      <c r="P1341" s="835">
        <v>376.32</v>
      </c>
      <c r="Q1341" s="837">
        <v>0.66666666666666663</v>
      </c>
      <c r="R1341" s="832">
        <v>2</v>
      </c>
      <c r="S1341" s="837">
        <v>0.66666666666666663</v>
      </c>
      <c r="T1341" s="836">
        <v>2</v>
      </c>
      <c r="U1341" s="838">
        <v>0.66666666666666663</v>
      </c>
    </row>
    <row r="1342" spans="1:21" ht="14.4" customHeight="1" x14ac:dyDescent="0.3">
      <c r="A1342" s="831">
        <v>4</v>
      </c>
      <c r="B1342" s="832" t="s">
        <v>2687</v>
      </c>
      <c r="C1342" s="832" t="s">
        <v>2694</v>
      </c>
      <c r="D1342" s="833" t="s">
        <v>5504</v>
      </c>
      <c r="E1342" s="834" t="s">
        <v>2721</v>
      </c>
      <c r="F1342" s="832" t="s">
        <v>2690</v>
      </c>
      <c r="G1342" s="832" t="s">
        <v>2967</v>
      </c>
      <c r="H1342" s="832" t="s">
        <v>581</v>
      </c>
      <c r="I1342" s="832" t="s">
        <v>3781</v>
      </c>
      <c r="J1342" s="832" t="s">
        <v>3642</v>
      </c>
      <c r="K1342" s="832" t="s">
        <v>3782</v>
      </c>
      <c r="L1342" s="835">
        <v>5343.9</v>
      </c>
      <c r="M1342" s="835">
        <v>64126.799999999996</v>
      </c>
      <c r="N1342" s="832">
        <v>12</v>
      </c>
      <c r="O1342" s="836">
        <v>4</v>
      </c>
      <c r="P1342" s="835">
        <v>48095.1</v>
      </c>
      <c r="Q1342" s="837">
        <v>0.75</v>
      </c>
      <c r="R1342" s="832">
        <v>9</v>
      </c>
      <c r="S1342" s="837">
        <v>0.75</v>
      </c>
      <c r="T1342" s="836">
        <v>3</v>
      </c>
      <c r="U1342" s="838">
        <v>0.75</v>
      </c>
    </row>
    <row r="1343" spans="1:21" ht="14.4" customHeight="1" x14ac:dyDescent="0.3">
      <c r="A1343" s="831">
        <v>4</v>
      </c>
      <c r="B1343" s="832" t="s">
        <v>2687</v>
      </c>
      <c r="C1343" s="832" t="s">
        <v>2694</v>
      </c>
      <c r="D1343" s="833" t="s">
        <v>5504</v>
      </c>
      <c r="E1343" s="834" t="s">
        <v>2721</v>
      </c>
      <c r="F1343" s="832" t="s">
        <v>2690</v>
      </c>
      <c r="G1343" s="832" t="s">
        <v>2967</v>
      </c>
      <c r="H1343" s="832" t="s">
        <v>581</v>
      </c>
      <c r="I1343" s="832" t="s">
        <v>4398</v>
      </c>
      <c r="J1343" s="832" t="s">
        <v>3600</v>
      </c>
      <c r="K1343" s="832" t="s">
        <v>4399</v>
      </c>
      <c r="L1343" s="835">
        <v>2304</v>
      </c>
      <c r="M1343" s="835">
        <v>18432</v>
      </c>
      <c r="N1343" s="832">
        <v>8</v>
      </c>
      <c r="O1343" s="836">
        <v>3</v>
      </c>
      <c r="P1343" s="835">
        <v>18432</v>
      </c>
      <c r="Q1343" s="837">
        <v>1</v>
      </c>
      <c r="R1343" s="832">
        <v>8</v>
      </c>
      <c r="S1343" s="837">
        <v>1</v>
      </c>
      <c r="T1343" s="836">
        <v>3</v>
      </c>
      <c r="U1343" s="838">
        <v>1</v>
      </c>
    </row>
    <row r="1344" spans="1:21" ht="14.4" customHeight="1" x14ac:dyDescent="0.3">
      <c r="A1344" s="831">
        <v>4</v>
      </c>
      <c r="B1344" s="832" t="s">
        <v>2687</v>
      </c>
      <c r="C1344" s="832" t="s">
        <v>2694</v>
      </c>
      <c r="D1344" s="833" t="s">
        <v>5504</v>
      </c>
      <c r="E1344" s="834" t="s">
        <v>2721</v>
      </c>
      <c r="F1344" s="832" t="s">
        <v>2690</v>
      </c>
      <c r="G1344" s="832" t="s">
        <v>2967</v>
      </c>
      <c r="H1344" s="832" t="s">
        <v>581</v>
      </c>
      <c r="I1344" s="832" t="s">
        <v>3783</v>
      </c>
      <c r="J1344" s="832" t="s">
        <v>3516</v>
      </c>
      <c r="K1344" s="832" t="s">
        <v>3784</v>
      </c>
      <c r="L1344" s="835">
        <v>1074.31</v>
      </c>
      <c r="M1344" s="835">
        <v>54789.81</v>
      </c>
      <c r="N1344" s="832">
        <v>51</v>
      </c>
      <c r="O1344" s="836">
        <v>7</v>
      </c>
      <c r="P1344" s="835">
        <v>48343.95</v>
      </c>
      <c r="Q1344" s="837">
        <v>0.88235294117647056</v>
      </c>
      <c r="R1344" s="832">
        <v>45</v>
      </c>
      <c r="S1344" s="837">
        <v>0.88235294117647056</v>
      </c>
      <c r="T1344" s="836">
        <v>6</v>
      </c>
      <c r="U1344" s="838">
        <v>0.8571428571428571</v>
      </c>
    </row>
    <row r="1345" spans="1:21" ht="14.4" customHeight="1" x14ac:dyDescent="0.3">
      <c r="A1345" s="831">
        <v>4</v>
      </c>
      <c r="B1345" s="832" t="s">
        <v>2687</v>
      </c>
      <c r="C1345" s="832" t="s">
        <v>2694</v>
      </c>
      <c r="D1345" s="833" t="s">
        <v>5504</v>
      </c>
      <c r="E1345" s="834" t="s">
        <v>2721</v>
      </c>
      <c r="F1345" s="832" t="s">
        <v>2690</v>
      </c>
      <c r="G1345" s="832" t="s">
        <v>2967</v>
      </c>
      <c r="H1345" s="832" t="s">
        <v>581</v>
      </c>
      <c r="I1345" s="832" t="s">
        <v>3785</v>
      </c>
      <c r="J1345" s="832" t="s">
        <v>3786</v>
      </c>
      <c r="K1345" s="832" t="s">
        <v>3787</v>
      </c>
      <c r="L1345" s="835">
        <v>2939</v>
      </c>
      <c r="M1345" s="835">
        <v>88170</v>
      </c>
      <c r="N1345" s="832">
        <v>30</v>
      </c>
      <c r="O1345" s="836">
        <v>18</v>
      </c>
      <c r="P1345" s="835">
        <v>82292</v>
      </c>
      <c r="Q1345" s="837">
        <v>0.93333333333333335</v>
      </c>
      <c r="R1345" s="832">
        <v>28</v>
      </c>
      <c r="S1345" s="837">
        <v>0.93333333333333335</v>
      </c>
      <c r="T1345" s="836">
        <v>17</v>
      </c>
      <c r="U1345" s="838">
        <v>0.94444444444444442</v>
      </c>
    </row>
    <row r="1346" spans="1:21" ht="14.4" customHeight="1" x14ac:dyDescent="0.3">
      <c r="A1346" s="831">
        <v>4</v>
      </c>
      <c r="B1346" s="832" t="s">
        <v>2687</v>
      </c>
      <c r="C1346" s="832" t="s">
        <v>2694</v>
      </c>
      <c r="D1346" s="833" t="s">
        <v>5504</v>
      </c>
      <c r="E1346" s="834" t="s">
        <v>2721</v>
      </c>
      <c r="F1346" s="832" t="s">
        <v>2690</v>
      </c>
      <c r="G1346" s="832" t="s">
        <v>2967</v>
      </c>
      <c r="H1346" s="832" t="s">
        <v>581</v>
      </c>
      <c r="I1346" s="832" t="s">
        <v>3788</v>
      </c>
      <c r="J1346" s="832" t="s">
        <v>3789</v>
      </c>
      <c r="K1346" s="832" t="s">
        <v>3790</v>
      </c>
      <c r="L1346" s="835">
        <v>1249.73</v>
      </c>
      <c r="M1346" s="835">
        <v>32492.98</v>
      </c>
      <c r="N1346" s="832">
        <v>26</v>
      </c>
      <c r="O1346" s="836">
        <v>3</v>
      </c>
      <c r="P1346" s="835">
        <v>32492.98</v>
      </c>
      <c r="Q1346" s="837">
        <v>1</v>
      </c>
      <c r="R1346" s="832">
        <v>26</v>
      </c>
      <c r="S1346" s="837">
        <v>1</v>
      </c>
      <c r="T1346" s="836">
        <v>3</v>
      </c>
      <c r="U1346" s="838">
        <v>1</v>
      </c>
    </row>
    <row r="1347" spans="1:21" ht="14.4" customHeight="1" x14ac:dyDescent="0.3">
      <c r="A1347" s="831">
        <v>4</v>
      </c>
      <c r="B1347" s="832" t="s">
        <v>2687</v>
      </c>
      <c r="C1347" s="832" t="s">
        <v>2694</v>
      </c>
      <c r="D1347" s="833" t="s">
        <v>5504</v>
      </c>
      <c r="E1347" s="834" t="s">
        <v>2721</v>
      </c>
      <c r="F1347" s="832" t="s">
        <v>2690</v>
      </c>
      <c r="G1347" s="832" t="s">
        <v>2967</v>
      </c>
      <c r="H1347" s="832" t="s">
        <v>581</v>
      </c>
      <c r="I1347" s="832" t="s">
        <v>4400</v>
      </c>
      <c r="J1347" s="832" t="s">
        <v>4401</v>
      </c>
      <c r="K1347" s="832" t="s">
        <v>4402</v>
      </c>
      <c r="L1347" s="835">
        <v>1974.7</v>
      </c>
      <c r="M1347" s="835">
        <v>5924.1</v>
      </c>
      <c r="N1347" s="832">
        <v>3</v>
      </c>
      <c r="O1347" s="836">
        <v>1</v>
      </c>
      <c r="P1347" s="835">
        <v>5924.1</v>
      </c>
      <c r="Q1347" s="837">
        <v>1</v>
      </c>
      <c r="R1347" s="832">
        <v>3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4</v>
      </c>
      <c r="B1348" s="832" t="s">
        <v>2687</v>
      </c>
      <c r="C1348" s="832" t="s">
        <v>2694</v>
      </c>
      <c r="D1348" s="833" t="s">
        <v>5504</v>
      </c>
      <c r="E1348" s="834" t="s">
        <v>2721</v>
      </c>
      <c r="F1348" s="832" t="s">
        <v>2690</v>
      </c>
      <c r="G1348" s="832" t="s">
        <v>2967</v>
      </c>
      <c r="H1348" s="832" t="s">
        <v>581</v>
      </c>
      <c r="I1348" s="832" t="s">
        <v>3791</v>
      </c>
      <c r="J1348" s="832" t="s">
        <v>3792</v>
      </c>
      <c r="K1348" s="832" t="s">
        <v>3793</v>
      </c>
      <c r="L1348" s="835">
        <v>1500.3</v>
      </c>
      <c r="M1348" s="835">
        <v>15003</v>
      </c>
      <c r="N1348" s="832">
        <v>10</v>
      </c>
      <c r="O1348" s="836">
        <v>2</v>
      </c>
      <c r="P1348" s="835">
        <v>15003</v>
      </c>
      <c r="Q1348" s="837">
        <v>1</v>
      </c>
      <c r="R1348" s="832">
        <v>10</v>
      </c>
      <c r="S1348" s="837">
        <v>1</v>
      </c>
      <c r="T1348" s="836">
        <v>2</v>
      </c>
      <c r="U1348" s="838">
        <v>1</v>
      </c>
    </row>
    <row r="1349" spans="1:21" ht="14.4" customHeight="1" x14ac:dyDescent="0.3">
      <c r="A1349" s="831">
        <v>4</v>
      </c>
      <c r="B1349" s="832" t="s">
        <v>2687</v>
      </c>
      <c r="C1349" s="832" t="s">
        <v>2694</v>
      </c>
      <c r="D1349" s="833" t="s">
        <v>5504</v>
      </c>
      <c r="E1349" s="834" t="s">
        <v>2721</v>
      </c>
      <c r="F1349" s="832" t="s">
        <v>2690</v>
      </c>
      <c r="G1349" s="832" t="s">
        <v>2967</v>
      </c>
      <c r="H1349" s="832" t="s">
        <v>581</v>
      </c>
      <c r="I1349" s="832" t="s">
        <v>4403</v>
      </c>
      <c r="J1349" s="832" t="s">
        <v>4404</v>
      </c>
      <c r="K1349" s="832" t="s">
        <v>4405</v>
      </c>
      <c r="L1349" s="835">
        <v>296.39999999999998</v>
      </c>
      <c r="M1349" s="835">
        <v>1185.5999999999999</v>
      </c>
      <c r="N1349" s="832">
        <v>4</v>
      </c>
      <c r="O1349" s="836">
        <v>4</v>
      </c>
      <c r="P1349" s="835">
        <v>889.19999999999993</v>
      </c>
      <c r="Q1349" s="837">
        <v>0.75</v>
      </c>
      <c r="R1349" s="832">
        <v>3</v>
      </c>
      <c r="S1349" s="837">
        <v>0.75</v>
      </c>
      <c r="T1349" s="836">
        <v>3</v>
      </c>
      <c r="U1349" s="838">
        <v>0.75</v>
      </c>
    </row>
    <row r="1350" spans="1:21" ht="14.4" customHeight="1" x14ac:dyDescent="0.3">
      <c r="A1350" s="831">
        <v>4</v>
      </c>
      <c r="B1350" s="832" t="s">
        <v>2687</v>
      </c>
      <c r="C1350" s="832" t="s">
        <v>2694</v>
      </c>
      <c r="D1350" s="833" t="s">
        <v>5504</v>
      </c>
      <c r="E1350" s="834" t="s">
        <v>2721</v>
      </c>
      <c r="F1350" s="832" t="s">
        <v>2690</v>
      </c>
      <c r="G1350" s="832" t="s">
        <v>2967</v>
      </c>
      <c r="H1350" s="832" t="s">
        <v>581</v>
      </c>
      <c r="I1350" s="832" t="s">
        <v>4406</v>
      </c>
      <c r="J1350" s="832" t="s">
        <v>4407</v>
      </c>
      <c r="K1350" s="832" t="s">
        <v>4408</v>
      </c>
      <c r="L1350" s="835">
        <v>630.11</v>
      </c>
      <c r="M1350" s="835">
        <v>2520.44</v>
      </c>
      <c r="N1350" s="832">
        <v>4</v>
      </c>
      <c r="O1350" s="836">
        <v>1</v>
      </c>
      <c r="P1350" s="835">
        <v>2520.44</v>
      </c>
      <c r="Q1350" s="837">
        <v>1</v>
      </c>
      <c r="R1350" s="832">
        <v>4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4</v>
      </c>
      <c r="B1351" s="832" t="s">
        <v>2687</v>
      </c>
      <c r="C1351" s="832" t="s">
        <v>2694</v>
      </c>
      <c r="D1351" s="833" t="s">
        <v>5504</v>
      </c>
      <c r="E1351" s="834" t="s">
        <v>2721</v>
      </c>
      <c r="F1351" s="832" t="s">
        <v>2690</v>
      </c>
      <c r="G1351" s="832" t="s">
        <v>2967</v>
      </c>
      <c r="H1351" s="832" t="s">
        <v>581</v>
      </c>
      <c r="I1351" s="832" t="s">
        <v>4409</v>
      </c>
      <c r="J1351" s="832" t="s">
        <v>4410</v>
      </c>
      <c r="K1351" s="832" t="s">
        <v>4411</v>
      </c>
      <c r="L1351" s="835">
        <v>2284</v>
      </c>
      <c r="M1351" s="835">
        <v>9136</v>
      </c>
      <c r="N1351" s="832">
        <v>4</v>
      </c>
      <c r="O1351" s="836">
        <v>1</v>
      </c>
      <c r="P1351" s="835">
        <v>9136</v>
      </c>
      <c r="Q1351" s="837">
        <v>1</v>
      </c>
      <c r="R1351" s="832">
        <v>4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4</v>
      </c>
      <c r="B1352" s="832" t="s">
        <v>2687</v>
      </c>
      <c r="C1352" s="832" t="s">
        <v>2694</v>
      </c>
      <c r="D1352" s="833" t="s">
        <v>5504</v>
      </c>
      <c r="E1352" s="834" t="s">
        <v>2721</v>
      </c>
      <c r="F1352" s="832" t="s">
        <v>2690</v>
      </c>
      <c r="G1352" s="832" t="s">
        <v>2967</v>
      </c>
      <c r="H1352" s="832" t="s">
        <v>581</v>
      </c>
      <c r="I1352" s="832" t="s">
        <v>3797</v>
      </c>
      <c r="J1352" s="832" t="s">
        <v>3798</v>
      </c>
      <c r="K1352" s="832" t="s">
        <v>3799</v>
      </c>
      <c r="L1352" s="835">
        <v>2284</v>
      </c>
      <c r="M1352" s="835">
        <v>4568</v>
      </c>
      <c r="N1352" s="832">
        <v>2</v>
      </c>
      <c r="O1352" s="836">
        <v>2</v>
      </c>
      <c r="P1352" s="835">
        <v>2284</v>
      </c>
      <c r="Q1352" s="837">
        <v>0.5</v>
      </c>
      <c r="R1352" s="832">
        <v>1</v>
      </c>
      <c r="S1352" s="837">
        <v>0.5</v>
      </c>
      <c r="T1352" s="836">
        <v>1</v>
      </c>
      <c r="U1352" s="838">
        <v>0.5</v>
      </c>
    </row>
    <row r="1353" spans="1:21" ht="14.4" customHeight="1" x14ac:dyDescent="0.3">
      <c r="A1353" s="831">
        <v>4</v>
      </c>
      <c r="B1353" s="832" t="s">
        <v>2687</v>
      </c>
      <c r="C1353" s="832" t="s">
        <v>2694</v>
      </c>
      <c r="D1353" s="833" t="s">
        <v>5504</v>
      </c>
      <c r="E1353" s="834" t="s">
        <v>2721</v>
      </c>
      <c r="F1353" s="832" t="s">
        <v>2690</v>
      </c>
      <c r="G1353" s="832" t="s">
        <v>2967</v>
      </c>
      <c r="H1353" s="832" t="s">
        <v>581</v>
      </c>
      <c r="I1353" s="832" t="s">
        <v>4412</v>
      </c>
      <c r="J1353" s="832" t="s">
        <v>4413</v>
      </c>
      <c r="K1353" s="832" t="s">
        <v>4414</v>
      </c>
      <c r="L1353" s="835">
        <v>2808.7</v>
      </c>
      <c r="M1353" s="835">
        <v>5617.4</v>
      </c>
      <c r="N1353" s="832">
        <v>2</v>
      </c>
      <c r="O1353" s="836">
        <v>1</v>
      </c>
      <c r="P1353" s="835">
        <v>5617.4</v>
      </c>
      <c r="Q1353" s="837">
        <v>1</v>
      </c>
      <c r="R1353" s="832">
        <v>2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4</v>
      </c>
      <c r="B1354" s="832" t="s">
        <v>2687</v>
      </c>
      <c r="C1354" s="832" t="s">
        <v>2694</v>
      </c>
      <c r="D1354" s="833" t="s">
        <v>5504</v>
      </c>
      <c r="E1354" s="834" t="s">
        <v>2721</v>
      </c>
      <c r="F1354" s="832" t="s">
        <v>2690</v>
      </c>
      <c r="G1354" s="832" t="s">
        <v>2967</v>
      </c>
      <c r="H1354" s="832" t="s">
        <v>581</v>
      </c>
      <c r="I1354" s="832" t="s">
        <v>3803</v>
      </c>
      <c r="J1354" s="832" t="s">
        <v>3804</v>
      </c>
      <c r="K1354" s="832" t="s">
        <v>3805</v>
      </c>
      <c r="L1354" s="835">
        <v>335.62</v>
      </c>
      <c r="M1354" s="835">
        <v>3356.1999999999994</v>
      </c>
      <c r="N1354" s="832">
        <v>10</v>
      </c>
      <c r="O1354" s="836">
        <v>9</v>
      </c>
      <c r="P1354" s="835">
        <v>3020.5799999999995</v>
      </c>
      <c r="Q1354" s="837">
        <v>0.9</v>
      </c>
      <c r="R1354" s="832">
        <v>9</v>
      </c>
      <c r="S1354" s="837">
        <v>0.9</v>
      </c>
      <c r="T1354" s="836">
        <v>8</v>
      </c>
      <c r="U1354" s="838">
        <v>0.88888888888888884</v>
      </c>
    </row>
    <row r="1355" spans="1:21" ht="14.4" customHeight="1" x14ac:dyDescent="0.3">
      <c r="A1355" s="831">
        <v>4</v>
      </c>
      <c r="B1355" s="832" t="s">
        <v>2687</v>
      </c>
      <c r="C1355" s="832" t="s">
        <v>2694</v>
      </c>
      <c r="D1355" s="833" t="s">
        <v>5504</v>
      </c>
      <c r="E1355" s="834" t="s">
        <v>2721</v>
      </c>
      <c r="F1355" s="832" t="s">
        <v>2690</v>
      </c>
      <c r="G1355" s="832" t="s">
        <v>2967</v>
      </c>
      <c r="H1355" s="832" t="s">
        <v>581</v>
      </c>
      <c r="I1355" s="832" t="s">
        <v>4415</v>
      </c>
      <c r="J1355" s="832" t="s">
        <v>3678</v>
      </c>
      <c r="K1355" s="832" t="s">
        <v>4416</v>
      </c>
      <c r="L1355" s="835">
        <v>1781.3</v>
      </c>
      <c r="M1355" s="835">
        <v>5343.9</v>
      </c>
      <c r="N1355" s="832">
        <v>3</v>
      </c>
      <c r="O1355" s="836">
        <v>1</v>
      </c>
      <c r="P1355" s="835">
        <v>5343.9</v>
      </c>
      <c r="Q1355" s="837">
        <v>1</v>
      </c>
      <c r="R1355" s="832">
        <v>3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4</v>
      </c>
      <c r="B1356" s="832" t="s">
        <v>2687</v>
      </c>
      <c r="C1356" s="832" t="s">
        <v>2694</v>
      </c>
      <c r="D1356" s="833" t="s">
        <v>5504</v>
      </c>
      <c r="E1356" s="834" t="s">
        <v>2721</v>
      </c>
      <c r="F1356" s="832" t="s">
        <v>2690</v>
      </c>
      <c r="G1356" s="832" t="s">
        <v>2967</v>
      </c>
      <c r="H1356" s="832" t="s">
        <v>581</v>
      </c>
      <c r="I1356" s="832" t="s">
        <v>3806</v>
      </c>
      <c r="J1356" s="832" t="s">
        <v>3807</v>
      </c>
      <c r="K1356" s="832" t="s">
        <v>3808</v>
      </c>
      <c r="L1356" s="835">
        <v>175</v>
      </c>
      <c r="M1356" s="835">
        <v>1575</v>
      </c>
      <c r="N1356" s="832">
        <v>9</v>
      </c>
      <c r="O1356" s="836">
        <v>6</v>
      </c>
      <c r="P1356" s="835">
        <v>1400</v>
      </c>
      <c r="Q1356" s="837">
        <v>0.88888888888888884</v>
      </c>
      <c r="R1356" s="832">
        <v>8</v>
      </c>
      <c r="S1356" s="837">
        <v>0.88888888888888884</v>
      </c>
      <c r="T1356" s="836">
        <v>5</v>
      </c>
      <c r="U1356" s="838">
        <v>0.83333333333333337</v>
      </c>
    </row>
    <row r="1357" spans="1:21" ht="14.4" customHeight="1" x14ac:dyDescent="0.3">
      <c r="A1357" s="831">
        <v>4</v>
      </c>
      <c r="B1357" s="832" t="s">
        <v>2687</v>
      </c>
      <c r="C1357" s="832" t="s">
        <v>2694</v>
      </c>
      <c r="D1357" s="833" t="s">
        <v>5504</v>
      </c>
      <c r="E1357" s="834" t="s">
        <v>2721</v>
      </c>
      <c r="F1357" s="832" t="s">
        <v>2690</v>
      </c>
      <c r="G1357" s="832" t="s">
        <v>2967</v>
      </c>
      <c r="H1357" s="832" t="s">
        <v>581</v>
      </c>
      <c r="I1357" s="832" t="s">
        <v>3809</v>
      </c>
      <c r="J1357" s="832" t="s">
        <v>3810</v>
      </c>
      <c r="K1357" s="832" t="s">
        <v>3811</v>
      </c>
      <c r="L1357" s="835">
        <v>2412.9</v>
      </c>
      <c r="M1357" s="835">
        <v>2412.9</v>
      </c>
      <c r="N1357" s="832">
        <v>1</v>
      </c>
      <c r="O1357" s="836">
        <v>1</v>
      </c>
      <c r="P1357" s="835">
        <v>2412.9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4</v>
      </c>
      <c r="B1358" s="832" t="s">
        <v>2687</v>
      </c>
      <c r="C1358" s="832" t="s">
        <v>2694</v>
      </c>
      <c r="D1358" s="833" t="s">
        <v>5504</v>
      </c>
      <c r="E1358" s="834" t="s">
        <v>2721</v>
      </c>
      <c r="F1358" s="832" t="s">
        <v>2690</v>
      </c>
      <c r="G1358" s="832" t="s">
        <v>2967</v>
      </c>
      <c r="H1358" s="832" t="s">
        <v>581</v>
      </c>
      <c r="I1358" s="832" t="s">
        <v>3812</v>
      </c>
      <c r="J1358" s="832" t="s">
        <v>3463</v>
      </c>
      <c r="K1358" s="832" t="s">
        <v>3813</v>
      </c>
      <c r="L1358" s="835">
        <v>1221.4000000000001</v>
      </c>
      <c r="M1358" s="835">
        <v>3664.2000000000003</v>
      </c>
      <c r="N1358" s="832">
        <v>3</v>
      </c>
      <c r="O1358" s="836">
        <v>3</v>
      </c>
      <c r="P1358" s="835">
        <v>3664.2000000000003</v>
      </c>
      <c r="Q1358" s="837">
        <v>1</v>
      </c>
      <c r="R1358" s="832">
        <v>3</v>
      </c>
      <c r="S1358" s="837">
        <v>1</v>
      </c>
      <c r="T1358" s="836">
        <v>3</v>
      </c>
      <c r="U1358" s="838">
        <v>1</v>
      </c>
    </row>
    <row r="1359" spans="1:21" ht="14.4" customHeight="1" x14ac:dyDescent="0.3">
      <c r="A1359" s="831">
        <v>4</v>
      </c>
      <c r="B1359" s="832" t="s">
        <v>2687</v>
      </c>
      <c r="C1359" s="832" t="s">
        <v>2694</v>
      </c>
      <c r="D1359" s="833" t="s">
        <v>5504</v>
      </c>
      <c r="E1359" s="834" t="s">
        <v>2721</v>
      </c>
      <c r="F1359" s="832" t="s">
        <v>2690</v>
      </c>
      <c r="G1359" s="832" t="s">
        <v>2967</v>
      </c>
      <c r="H1359" s="832" t="s">
        <v>581</v>
      </c>
      <c r="I1359" s="832" t="s">
        <v>4417</v>
      </c>
      <c r="J1359" s="832" t="s">
        <v>4418</v>
      </c>
      <c r="K1359" s="832" t="s">
        <v>4419</v>
      </c>
      <c r="L1359" s="835">
        <v>1017.8</v>
      </c>
      <c r="M1359" s="835">
        <v>18320.399999999998</v>
      </c>
      <c r="N1359" s="832">
        <v>18</v>
      </c>
      <c r="O1359" s="836">
        <v>3</v>
      </c>
      <c r="P1359" s="835">
        <v>18320.399999999998</v>
      </c>
      <c r="Q1359" s="837">
        <v>1</v>
      </c>
      <c r="R1359" s="832">
        <v>18</v>
      </c>
      <c r="S1359" s="837">
        <v>1</v>
      </c>
      <c r="T1359" s="836">
        <v>3</v>
      </c>
      <c r="U1359" s="838">
        <v>1</v>
      </c>
    </row>
    <row r="1360" spans="1:21" ht="14.4" customHeight="1" x14ac:dyDescent="0.3">
      <c r="A1360" s="831">
        <v>4</v>
      </c>
      <c r="B1360" s="832" t="s">
        <v>2687</v>
      </c>
      <c r="C1360" s="832" t="s">
        <v>2694</v>
      </c>
      <c r="D1360" s="833" t="s">
        <v>5504</v>
      </c>
      <c r="E1360" s="834" t="s">
        <v>2721</v>
      </c>
      <c r="F1360" s="832" t="s">
        <v>2690</v>
      </c>
      <c r="G1360" s="832" t="s">
        <v>2967</v>
      </c>
      <c r="H1360" s="832" t="s">
        <v>581</v>
      </c>
      <c r="I1360" s="832" t="s">
        <v>3814</v>
      </c>
      <c r="J1360" s="832" t="s">
        <v>3815</v>
      </c>
      <c r="K1360" s="832" t="s">
        <v>3816</v>
      </c>
      <c r="L1360" s="835">
        <v>2412.9</v>
      </c>
      <c r="M1360" s="835">
        <v>14477.400000000001</v>
      </c>
      <c r="N1360" s="832">
        <v>6</v>
      </c>
      <c r="O1360" s="836">
        <v>1</v>
      </c>
      <c r="P1360" s="835">
        <v>14477.400000000001</v>
      </c>
      <c r="Q1360" s="837">
        <v>1</v>
      </c>
      <c r="R1360" s="832">
        <v>6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4</v>
      </c>
      <c r="B1361" s="832" t="s">
        <v>2687</v>
      </c>
      <c r="C1361" s="832" t="s">
        <v>2694</v>
      </c>
      <c r="D1361" s="833" t="s">
        <v>5504</v>
      </c>
      <c r="E1361" s="834" t="s">
        <v>2721</v>
      </c>
      <c r="F1361" s="832" t="s">
        <v>2690</v>
      </c>
      <c r="G1361" s="832" t="s">
        <v>2967</v>
      </c>
      <c r="H1361" s="832" t="s">
        <v>581</v>
      </c>
      <c r="I1361" s="832" t="s">
        <v>3817</v>
      </c>
      <c r="J1361" s="832" t="s">
        <v>3818</v>
      </c>
      <c r="K1361" s="832" t="s">
        <v>3819</v>
      </c>
      <c r="L1361" s="835">
        <v>2816</v>
      </c>
      <c r="M1361" s="835">
        <v>87296</v>
      </c>
      <c r="N1361" s="832">
        <v>31</v>
      </c>
      <c r="O1361" s="836">
        <v>5</v>
      </c>
      <c r="P1361" s="835">
        <v>87296</v>
      </c>
      <c r="Q1361" s="837">
        <v>1</v>
      </c>
      <c r="R1361" s="832">
        <v>31</v>
      </c>
      <c r="S1361" s="837">
        <v>1</v>
      </c>
      <c r="T1361" s="836">
        <v>5</v>
      </c>
      <c r="U1361" s="838">
        <v>1</v>
      </c>
    </row>
    <row r="1362" spans="1:21" ht="14.4" customHeight="1" x14ac:dyDescent="0.3">
      <c r="A1362" s="831">
        <v>4</v>
      </c>
      <c r="B1362" s="832" t="s">
        <v>2687</v>
      </c>
      <c r="C1362" s="832" t="s">
        <v>2694</v>
      </c>
      <c r="D1362" s="833" t="s">
        <v>5504</v>
      </c>
      <c r="E1362" s="834" t="s">
        <v>2721</v>
      </c>
      <c r="F1362" s="832" t="s">
        <v>2690</v>
      </c>
      <c r="G1362" s="832" t="s">
        <v>2967</v>
      </c>
      <c r="H1362" s="832" t="s">
        <v>581</v>
      </c>
      <c r="I1362" s="832" t="s">
        <v>4420</v>
      </c>
      <c r="J1362" s="832" t="s">
        <v>4421</v>
      </c>
      <c r="K1362" s="832" t="s">
        <v>4422</v>
      </c>
      <c r="L1362" s="835">
        <v>804.22</v>
      </c>
      <c r="M1362" s="835">
        <v>22518.16</v>
      </c>
      <c r="N1362" s="832">
        <v>28</v>
      </c>
      <c r="O1362" s="836">
        <v>5</v>
      </c>
      <c r="P1362" s="835">
        <v>22518.16</v>
      </c>
      <c r="Q1362" s="837">
        <v>1</v>
      </c>
      <c r="R1362" s="832">
        <v>28</v>
      </c>
      <c r="S1362" s="837">
        <v>1</v>
      </c>
      <c r="T1362" s="836">
        <v>5</v>
      </c>
      <c r="U1362" s="838">
        <v>1</v>
      </c>
    </row>
    <row r="1363" spans="1:21" ht="14.4" customHeight="1" x14ac:dyDescent="0.3">
      <c r="A1363" s="831">
        <v>4</v>
      </c>
      <c r="B1363" s="832" t="s">
        <v>2687</v>
      </c>
      <c r="C1363" s="832" t="s">
        <v>2694</v>
      </c>
      <c r="D1363" s="833" t="s">
        <v>5504</v>
      </c>
      <c r="E1363" s="834" t="s">
        <v>2721</v>
      </c>
      <c r="F1363" s="832" t="s">
        <v>2690</v>
      </c>
      <c r="G1363" s="832" t="s">
        <v>2967</v>
      </c>
      <c r="H1363" s="832" t="s">
        <v>581</v>
      </c>
      <c r="I1363" s="832" t="s">
        <v>3820</v>
      </c>
      <c r="J1363" s="832" t="s">
        <v>3821</v>
      </c>
      <c r="K1363" s="832" t="s">
        <v>3822</v>
      </c>
      <c r="L1363" s="835">
        <v>4748.2</v>
      </c>
      <c r="M1363" s="835">
        <v>9496.4</v>
      </c>
      <c r="N1363" s="832">
        <v>2</v>
      </c>
      <c r="O1363" s="836">
        <v>1</v>
      </c>
      <c r="P1363" s="835">
        <v>9496.4</v>
      </c>
      <c r="Q1363" s="837">
        <v>1</v>
      </c>
      <c r="R1363" s="832">
        <v>2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4</v>
      </c>
      <c r="B1364" s="832" t="s">
        <v>2687</v>
      </c>
      <c r="C1364" s="832" t="s">
        <v>2694</v>
      </c>
      <c r="D1364" s="833" t="s">
        <v>5504</v>
      </c>
      <c r="E1364" s="834" t="s">
        <v>2721</v>
      </c>
      <c r="F1364" s="832" t="s">
        <v>2690</v>
      </c>
      <c r="G1364" s="832" t="s">
        <v>2967</v>
      </c>
      <c r="H1364" s="832" t="s">
        <v>581</v>
      </c>
      <c r="I1364" s="832" t="s">
        <v>4423</v>
      </c>
      <c r="J1364" s="832" t="s">
        <v>4424</v>
      </c>
      <c r="K1364" s="832" t="s">
        <v>4425</v>
      </c>
      <c r="L1364" s="835">
        <v>2412.9</v>
      </c>
      <c r="M1364" s="835">
        <v>28954.800000000003</v>
      </c>
      <c r="N1364" s="832">
        <v>12</v>
      </c>
      <c r="O1364" s="836">
        <v>3</v>
      </c>
      <c r="P1364" s="835">
        <v>28954.800000000003</v>
      </c>
      <c r="Q1364" s="837">
        <v>1</v>
      </c>
      <c r="R1364" s="832">
        <v>12</v>
      </c>
      <c r="S1364" s="837">
        <v>1</v>
      </c>
      <c r="T1364" s="836">
        <v>3</v>
      </c>
      <c r="U1364" s="838">
        <v>1</v>
      </c>
    </row>
    <row r="1365" spans="1:21" ht="14.4" customHeight="1" x14ac:dyDescent="0.3">
      <c r="A1365" s="831">
        <v>4</v>
      </c>
      <c r="B1365" s="832" t="s">
        <v>2687</v>
      </c>
      <c r="C1365" s="832" t="s">
        <v>2694</v>
      </c>
      <c r="D1365" s="833" t="s">
        <v>5504</v>
      </c>
      <c r="E1365" s="834" t="s">
        <v>2721</v>
      </c>
      <c r="F1365" s="832" t="s">
        <v>2690</v>
      </c>
      <c r="G1365" s="832" t="s">
        <v>2967</v>
      </c>
      <c r="H1365" s="832" t="s">
        <v>581</v>
      </c>
      <c r="I1365" s="832" t="s">
        <v>4426</v>
      </c>
      <c r="J1365" s="832" t="s">
        <v>4427</v>
      </c>
      <c r="K1365" s="832" t="s">
        <v>4428</v>
      </c>
      <c r="L1365" s="835">
        <v>2412.9</v>
      </c>
      <c r="M1365" s="835">
        <v>36193.5</v>
      </c>
      <c r="N1365" s="832">
        <v>15</v>
      </c>
      <c r="O1365" s="836">
        <v>3</v>
      </c>
      <c r="P1365" s="835">
        <v>36193.5</v>
      </c>
      <c r="Q1365" s="837">
        <v>1</v>
      </c>
      <c r="R1365" s="832">
        <v>15</v>
      </c>
      <c r="S1365" s="837">
        <v>1</v>
      </c>
      <c r="T1365" s="836">
        <v>3</v>
      </c>
      <c r="U1365" s="838">
        <v>1</v>
      </c>
    </row>
    <row r="1366" spans="1:21" ht="14.4" customHeight="1" x14ac:dyDescent="0.3">
      <c r="A1366" s="831">
        <v>4</v>
      </c>
      <c r="B1366" s="832" t="s">
        <v>2687</v>
      </c>
      <c r="C1366" s="832" t="s">
        <v>2694</v>
      </c>
      <c r="D1366" s="833" t="s">
        <v>5504</v>
      </c>
      <c r="E1366" s="834" t="s">
        <v>2721</v>
      </c>
      <c r="F1366" s="832" t="s">
        <v>2690</v>
      </c>
      <c r="G1366" s="832" t="s">
        <v>2967</v>
      </c>
      <c r="H1366" s="832" t="s">
        <v>581</v>
      </c>
      <c r="I1366" s="832" t="s">
        <v>4429</v>
      </c>
      <c r="J1366" s="832" t="s">
        <v>4430</v>
      </c>
      <c r="K1366" s="832" t="s">
        <v>4431</v>
      </c>
      <c r="L1366" s="835">
        <v>2284</v>
      </c>
      <c r="M1366" s="835">
        <v>6852</v>
      </c>
      <c r="N1366" s="832">
        <v>3</v>
      </c>
      <c r="O1366" s="836">
        <v>1</v>
      </c>
      <c r="P1366" s="835">
        <v>6852</v>
      </c>
      <c r="Q1366" s="837">
        <v>1</v>
      </c>
      <c r="R1366" s="832">
        <v>3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4</v>
      </c>
      <c r="B1367" s="832" t="s">
        <v>2687</v>
      </c>
      <c r="C1367" s="832" t="s">
        <v>2694</v>
      </c>
      <c r="D1367" s="833" t="s">
        <v>5504</v>
      </c>
      <c r="E1367" s="834" t="s">
        <v>2721</v>
      </c>
      <c r="F1367" s="832" t="s">
        <v>2690</v>
      </c>
      <c r="G1367" s="832" t="s">
        <v>2967</v>
      </c>
      <c r="H1367" s="832" t="s">
        <v>581</v>
      </c>
      <c r="I1367" s="832" t="s">
        <v>3823</v>
      </c>
      <c r="J1367" s="832" t="s">
        <v>3824</v>
      </c>
      <c r="K1367" s="832" t="s">
        <v>3825</v>
      </c>
      <c r="L1367" s="835">
        <v>864</v>
      </c>
      <c r="M1367" s="835">
        <v>2592</v>
      </c>
      <c r="N1367" s="832">
        <v>3</v>
      </c>
      <c r="O1367" s="836">
        <v>1</v>
      </c>
      <c r="P1367" s="835">
        <v>2592</v>
      </c>
      <c r="Q1367" s="837">
        <v>1</v>
      </c>
      <c r="R1367" s="832">
        <v>3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4</v>
      </c>
      <c r="B1368" s="832" t="s">
        <v>2687</v>
      </c>
      <c r="C1368" s="832" t="s">
        <v>2694</v>
      </c>
      <c r="D1368" s="833" t="s">
        <v>5504</v>
      </c>
      <c r="E1368" s="834" t="s">
        <v>2721</v>
      </c>
      <c r="F1368" s="832" t="s">
        <v>2690</v>
      </c>
      <c r="G1368" s="832" t="s">
        <v>2967</v>
      </c>
      <c r="H1368" s="832" t="s">
        <v>581</v>
      </c>
      <c r="I1368" s="832" t="s">
        <v>3829</v>
      </c>
      <c r="J1368" s="832" t="s">
        <v>3830</v>
      </c>
      <c r="K1368" s="832" t="s">
        <v>3831</v>
      </c>
      <c r="L1368" s="835">
        <v>295.88</v>
      </c>
      <c r="M1368" s="835">
        <v>591.76</v>
      </c>
      <c r="N1368" s="832">
        <v>2</v>
      </c>
      <c r="O1368" s="836">
        <v>2</v>
      </c>
      <c r="P1368" s="835">
        <v>591.76</v>
      </c>
      <c r="Q1368" s="837">
        <v>1</v>
      </c>
      <c r="R1368" s="832">
        <v>2</v>
      </c>
      <c r="S1368" s="837">
        <v>1</v>
      </c>
      <c r="T1368" s="836">
        <v>2</v>
      </c>
      <c r="U1368" s="838">
        <v>1</v>
      </c>
    </row>
    <row r="1369" spans="1:21" ht="14.4" customHeight="1" x14ac:dyDescent="0.3">
      <c r="A1369" s="831">
        <v>4</v>
      </c>
      <c r="B1369" s="832" t="s">
        <v>2687</v>
      </c>
      <c r="C1369" s="832" t="s">
        <v>2694</v>
      </c>
      <c r="D1369" s="833" t="s">
        <v>5504</v>
      </c>
      <c r="E1369" s="834" t="s">
        <v>2721</v>
      </c>
      <c r="F1369" s="832" t="s">
        <v>2690</v>
      </c>
      <c r="G1369" s="832" t="s">
        <v>2967</v>
      </c>
      <c r="H1369" s="832" t="s">
        <v>581</v>
      </c>
      <c r="I1369" s="832" t="s">
        <v>4432</v>
      </c>
      <c r="J1369" s="832" t="s">
        <v>3741</v>
      </c>
      <c r="K1369" s="832" t="s">
        <v>4433</v>
      </c>
      <c r="L1369" s="835">
        <v>2184.6799999999998</v>
      </c>
      <c r="M1369" s="835">
        <v>2184.6799999999998</v>
      </c>
      <c r="N1369" s="832">
        <v>1</v>
      </c>
      <c r="O1369" s="836">
        <v>1</v>
      </c>
      <c r="P1369" s="835">
        <v>2184.6799999999998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4</v>
      </c>
      <c r="B1370" s="832" t="s">
        <v>2687</v>
      </c>
      <c r="C1370" s="832" t="s">
        <v>2694</v>
      </c>
      <c r="D1370" s="833" t="s">
        <v>5504</v>
      </c>
      <c r="E1370" s="834" t="s">
        <v>2721</v>
      </c>
      <c r="F1370" s="832" t="s">
        <v>2690</v>
      </c>
      <c r="G1370" s="832" t="s">
        <v>2967</v>
      </c>
      <c r="H1370" s="832" t="s">
        <v>581</v>
      </c>
      <c r="I1370" s="832" t="s">
        <v>3838</v>
      </c>
      <c r="J1370" s="832" t="s">
        <v>3839</v>
      </c>
      <c r="K1370" s="832" t="s">
        <v>3840</v>
      </c>
      <c r="L1370" s="835">
        <v>2411.62</v>
      </c>
      <c r="M1370" s="835">
        <v>19292.96</v>
      </c>
      <c r="N1370" s="832">
        <v>8</v>
      </c>
      <c r="O1370" s="836">
        <v>2</v>
      </c>
      <c r="P1370" s="835">
        <v>19292.96</v>
      </c>
      <c r="Q1370" s="837">
        <v>1</v>
      </c>
      <c r="R1370" s="832">
        <v>8</v>
      </c>
      <c r="S1370" s="837">
        <v>1</v>
      </c>
      <c r="T1370" s="836">
        <v>2</v>
      </c>
      <c r="U1370" s="838">
        <v>1</v>
      </c>
    </row>
    <row r="1371" spans="1:21" ht="14.4" customHeight="1" x14ac:dyDescent="0.3">
      <c r="A1371" s="831">
        <v>4</v>
      </c>
      <c r="B1371" s="832" t="s">
        <v>2687</v>
      </c>
      <c r="C1371" s="832" t="s">
        <v>2694</v>
      </c>
      <c r="D1371" s="833" t="s">
        <v>5504</v>
      </c>
      <c r="E1371" s="834" t="s">
        <v>2721</v>
      </c>
      <c r="F1371" s="832" t="s">
        <v>2690</v>
      </c>
      <c r="G1371" s="832" t="s">
        <v>2967</v>
      </c>
      <c r="H1371" s="832" t="s">
        <v>581</v>
      </c>
      <c r="I1371" s="832" t="s">
        <v>4434</v>
      </c>
      <c r="J1371" s="832" t="s">
        <v>4435</v>
      </c>
      <c r="K1371" s="832" t="s">
        <v>4436</v>
      </c>
      <c r="L1371" s="835">
        <v>734</v>
      </c>
      <c r="M1371" s="835">
        <v>3670</v>
      </c>
      <c r="N1371" s="832">
        <v>5</v>
      </c>
      <c r="O1371" s="836">
        <v>2</v>
      </c>
      <c r="P1371" s="835">
        <v>3670</v>
      </c>
      <c r="Q1371" s="837">
        <v>1</v>
      </c>
      <c r="R1371" s="832">
        <v>5</v>
      </c>
      <c r="S1371" s="837">
        <v>1</v>
      </c>
      <c r="T1371" s="836">
        <v>2</v>
      </c>
      <c r="U1371" s="838">
        <v>1</v>
      </c>
    </row>
    <row r="1372" spans="1:21" ht="14.4" customHeight="1" x14ac:dyDescent="0.3">
      <c r="A1372" s="831">
        <v>4</v>
      </c>
      <c r="B1372" s="832" t="s">
        <v>2687</v>
      </c>
      <c r="C1372" s="832" t="s">
        <v>2694</v>
      </c>
      <c r="D1372" s="833" t="s">
        <v>5504</v>
      </c>
      <c r="E1372" s="834" t="s">
        <v>2721</v>
      </c>
      <c r="F1372" s="832" t="s">
        <v>2690</v>
      </c>
      <c r="G1372" s="832" t="s">
        <v>2967</v>
      </c>
      <c r="H1372" s="832" t="s">
        <v>581</v>
      </c>
      <c r="I1372" s="832" t="s">
        <v>4437</v>
      </c>
      <c r="J1372" s="832" t="s">
        <v>4438</v>
      </c>
      <c r="K1372" s="832" t="s">
        <v>4439</v>
      </c>
      <c r="L1372" s="835">
        <v>1433.29</v>
      </c>
      <c r="M1372" s="835">
        <v>5733.16</v>
      </c>
      <c r="N1372" s="832">
        <v>4</v>
      </c>
      <c r="O1372" s="836">
        <v>1</v>
      </c>
      <c r="P1372" s="835">
        <v>5733.16</v>
      </c>
      <c r="Q1372" s="837">
        <v>1</v>
      </c>
      <c r="R1372" s="832">
        <v>4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4</v>
      </c>
      <c r="B1373" s="832" t="s">
        <v>2687</v>
      </c>
      <c r="C1373" s="832" t="s">
        <v>2694</v>
      </c>
      <c r="D1373" s="833" t="s">
        <v>5504</v>
      </c>
      <c r="E1373" s="834" t="s">
        <v>2721</v>
      </c>
      <c r="F1373" s="832" t="s">
        <v>2690</v>
      </c>
      <c r="G1373" s="832" t="s">
        <v>2967</v>
      </c>
      <c r="H1373" s="832" t="s">
        <v>581</v>
      </c>
      <c r="I1373" s="832" t="s">
        <v>4440</v>
      </c>
      <c r="J1373" s="832" t="s">
        <v>3879</v>
      </c>
      <c r="K1373" s="832" t="s">
        <v>4441</v>
      </c>
      <c r="L1373" s="835">
        <v>957</v>
      </c>
      <c r="M1373" s="835">
        <v>1914</v>
      </c>
      <c r="N1373" s="832">
        <v>2</v>
      </c>
      <c r="O1373" s="836">
        <v>1</v>
      </c>
      <c r="P1373" s="835">
        <v>1914</v>
      </c>
      <c r="Q1373" s="837">
        <v>1</v>
      </c>
      <c r="R1373" s="832">
        <v>2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4</v>
      </c>
      <c r="B1374" s="832" t="s">
        <v>2687</v>
      </c>
      <c r="C1374" s="832" t="s">
        <v>2694</v>
      </c>
      <c r="D1374" s="833" t="s">
        <v>5504</v>
      </c>
      <c r="E1374" s="834" t="s">
        <v>2721</v>
      </c>
      <c r="F1374" s="832" t="s">
        <v>2690</v>
      </c>
      <c r="G1374" s="832" t="s">
        <v>2967</v>
      </c>
      <c r="H1374" s="832" t="s">
        <v>581</v>
      </c>
      <c r="I1374" s="832" t="s">
        <v>4442</v>
      </c>
      <c r="J1374" s="832" t="s">
        <v>4443</v>
      </c>
      <c r="K1374" s="832" t="s">
        <v>3880</v>
      </c>
      <c r="L1374" s="835">
        <v>871.5</v>
      </c>
      <c r="M1374" s="835">
        <v>5229</v>
      </c>
      <c r="N1374" s="832">
        <v>6</v>
      </c>
      <c r="O1374" s="836">
        <v>1</v>
      </c>
      <c r="P1374" s="835">
        <v>5229</v>
      </c>
      <c r="Q1374" s="837">
        <v>1</v>
      </c>
      <c r="R1374" s="832">
        <v>6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4</v>
      </c>
      <c r="B1375" s="832" t="s">
        <v>2687</v>
      </c>
      <c r="C1375" s="832" t="s">
        <v>2694</v>
      </c>
      <c r="D1375" s="833" t="s">
        <v>5504</v>
      </c>
      <c r="E1375" s="834" t="s">
        <v>2721</v>
      </c>
      <c r="F1375" s="832" t="s">
        <v>2690</v>
      </c>
      <c r="G1375" s="832" t="s">
        <v>2967</v>
      </c>
      <c r="H1375" s="832" t="s">
        <v>581</v>
      </c>
      <c r="I1375" s="832" t="s">
        <v>3847</v>
      </c>
      <c r="J1375" s="832" t="s">
        <v>3848</v>
      </c>
      <c r="K1375" s="832" t="s">
        <v>3849</v>
      </c>
      <c r="L1375" s="835">
        <v>2816</v>
      </c>
      <c r="M1375" s="835">
        <v>19712</v>
      </c>
      <c r="N1375" s="832">
        <v>7</v>
      </c>
      <c r="O1375" s="836">
        <v>2</v>
      </c>
      <c r="P1375" s="835">
        <v>19712</v>
      </c>
      <c r="Q1375" s="837">
        <v>1</v>
      </c>
      <c r="R1375" s="832">
        <v>7</v>
      </c>
      <c r="S1375" s="837">
        <v>1</v>
      </c>
      <c r="T1375" s="836">
        <v>2</v>
      </c>
      <c r="U1375" s="838">
        <v>1</v>
      </c>
    </row>
    <row r="1376" spans="1:21" ht="14.4" customHeight="1" x14ac:dyDescent="0.3">
      <c r="A1376" s="831">
        <v>4</v>
      </c>
      <c r="B1376" s="832" t="s">
        <v>2687</v>
      </c>
      <c r="C1376" s="832" t="s">
        <v>2694</v>
      </c>
      <c r="D1376" s="833" t="s">
        <v>5504</v>
      </c>
      <c r="E1376" s="834" t="s">
        <v>2721</v>
      </c>
      <c r="F1376" s="832" t="s">
        <v>2690</v>
      </c>
      <c r="G1376" s="832" t="s">
        <v>2967</v>
      </c>
      <c r="H1376" s="832" t="s">
        <v>581</v>
      </c>
      <c r="I1376" s="832" t="s">
        <v>4444</v>
      </c>
      <c r="J1376" s="832" t="s">
        <v>3910</v>
      </c>
      <c r="K1376" s="832" t="s">
        <v>4445</v>
      </c>
      <c r="L1376" s="835">
        <v>1499.96</v>
      </c>
      <c r="M1376" s="835">
        <v>2999.92</v>
      </c>
      <c r="N1376" s="832">
        <v>2</v>
      </c>
      <c r="O1376" s="836">
        <v>1</v>
      </c>
      <c r="P1376" s="835">
        <v>2999.92</v>
      </c>
      <c r="Q1376" s="837">
        <v>1</v>
      </c>
      <c r="R1376" s="832">
        <v>2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4</v>
      </c>
      <c r="B1377" s="832" t="s">
        <v>2687</v>
      </c>
      <c r="C1377" s="832" t="s">
        <v>2694</v>
      </c>
      <c r="D1377" s="833" t="s">
        <v>5504</v>
      </c>
      <c r="E1377" s="834" t="s">
        <v>2721</v>
      </c>
      <c r="F1377" s="832" t="s">
        <v>2690</v>
      </c>
      <c r="G1377" s="832" t="s">
        <v>2967</v>
      </c>
      <c r="H1377" s="832" t="s">
        <v>581</v>
      </c>
      <c r="I1377" s="832" t="s">
        <v>3852</v>
      </c>
      <c r="J1377" s="832" t="s">
        <v>3490</v>
      </c>
      <c r="K1377" s="832" t="s">
        <v>3853</v>
      </c>
      <c r="L1377" s="835">
        <v>1500.3</v>
      </c>
      <c r="M1377" s="835">
        <v>25505.1</v>
      </c>
      <c r="N1377" s="832">
        <v>17</v>
      </c>
      <c r="O1377" s="836">
        <v>3</v>
      </c>
      <c r="P1377" s="835">
        <v>25505.1</v>
      </c>
      <c r="Q1377" s="837">
        <v>1</v>
      </c>
      <c r="R1377" s="832">
        <v>17</v>
      </c>
      <c r="S1377" s="837">
        <v>1</v>
      </c>
      <c r="T1377" s="836">
        <v>3</v>
      </c>
      <c r="U1377" s="838">
        <v>1</v>
      </c>
    </row>
    <row r="1378" spans="1:21" ht="14.4" customHeight="1" x14ac:dyDescent="0.3">
      <c r="A1378" s="831">
        <v>4</v>
      </c>
      <c r="B1378" s="832" t="s">
        <v>2687</v>
      </c>
      <c r="C1378" s="832" t="s">
        <v>2694</v>
      </c>
      <c r="D1378" s="833" t="s">
        <v>5504</v>
      </c>
      <c r="E1378" s="834" t="s">
        <v>2721</v>
      </c>
      <c r="F1378" s="832" t="s">
        <v>2690</v>
      </c>
      <c r="G1378" s="832" t="s">
        <v>2967</v>
      </c>
      <c r="H1378" s="832" t="s">
        <v>581</v>
      </c>
      <c r="I1378" s="832" t="s">
        <v>3854</v>
      </c>
      <c r="J1378" s="832" t="s">
        <v>3855</v>
      </c>
      <c r="K1378" s="832" t="s">
        <v>3856</v>
      </c>
      <c r="L1378" s="835">
        <v>1062.48</v>
      </c>
      <c r="M1378" s="835">
        <v>2124.96</v>
      </c>
      <c r="N1378" s="832">
        <v>2</v>
      </c>
      <c r="O1378" s="836">
        <v>1</v>
      </c>
      <c r="P1378" s="835">
        <v>2124.96</v>
      </c>
      <c r="Q1378" s="837">
        <v>1</v>
      </c>
      <c r="R1378" s="832">
        <v>2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4</v>
      </c>
      <c r="B1379" s="832" t="s">
        <v>2687</v>
      </c>
      <c r="C1379" s="832" t="s">
        <v>2694</v>
      </c>
      <c r="D1379" s="833" t="s">
        <v>5504</v>
      </c>
      <c r="E1379" s="834" t="s">
        <v>2721</v>
      </c>
      <c r="F1379" s="832" t="s">
        <v>2690</v>
      </c>
      <c r="G1379" s="832" t="s">
        <v>2967</v>
      </c>
      <c r="H1379" s="832" t="s">
        <v>581</v>
      </c>
      <c r="I1379" s="832" t="s">
        <v>3857</v>
      </c>
      <c r="J1379" s="832" t="s">
        <v>3663</v>
      </c>
      <c r="K1379" s="832" t="s">
        <v>3858</v>
      </c>
      <c r="L1379" s="835">
        <v>1500.3</v>
      </c>
      <c r="M1379" s="835">
        <v>6001.2</v>
      </c>
      <c r="N1379" s="832">
        <v>4</v>
      </c>
      <c r="O1379" s="836">
        <v>1</v>
      </c>
      <c r="P1379" s="835">
        <v>6001.2</v>
      </c>
      <c r="Q1379" s="837">
        <v>1</v>
      </c>
      <c r="R1379" s="832">
        <v>4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4</v>
      </c>
      <c r="B1380" s="832" t="s">
        <v>2687</v>
      </c>
      <c r="C1380" s="832" t="s">
        <v>2694</v>
      </c>
      <c r="D1380" s="833" t="s">
        <v>5504</v>
      </c>
      <c r="E1380" s="834" t="s">
        <v>2721</v>
      </c>
      <c r="F1380" s="832" t="s">
        <v>2690</v>
      </c>
      <c r="G1380" s="832" t="s">
        <v>2967</v>
      </c>
      <c r="H1380" s="832" t="s">
        <v>581</v>
      </c>
      <c r="I1380" s="832" t="s">
        <v>4446</v>
      </c>
      <c r="J1380" s="832" t="s">
        <v>4447</v>
      </c>
      <c r="K1380" s="832" t="s">
        <v>4448</v>
      </c>
      <c r="L1380" s="835">
        <v>2809.49</v>
      </c>
      <c r="M1380" s="835">
        <v>8428.4699999999993</v>
      </c>
      <c r="N1380" s="832">
        <v>3</v>
      </c>
      <c r="O1380" s="836">
        <v>1</v>
      </c>
      <c r="P1380" s="835">
        <v>8428.4699999999993</v>
      </c>
      <c r="Q1380" s="837">
        <v>1</v>
      </c>
      <c r="R1380" s="832">
        <v>3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4</v>
      </c>
      <c r="B1381" s="832" t="s">
        <v>2687</v>
      </c>
      <c r="C1381" s="832" t="s">
        <v>2694</v>
      </c>
      <c r="D1381" s="833" t="s">
        <v>5504</v>
      </c>
      <c r="E1381" s="834" t="s">
        <v>2721</v>
      </c>
      <c r="F1381" s="832" t="s">
        <v>2690</v>
      </c>
      <c r="G1381" s="832" t="s">
        <v>2967</v>
      </c>
      <c r="H1381" s="832" t="s">
        <v>581</v>
      </c>
      <c r="I1381" s="832" t="s">
        <v>4449</v>
      </c>
      <c r="J1381" s="832" t="s">
        <v>4450</v>
      </c>
      <c r="K1381" s="832" t="s">
        <v>4451</v>
      </c>
      <c r="L1381" s="835">
        <v>2405.4</v>
      </c>
      <c r="M1381" s="835">
        <v>14432.400000000001</v>
      </c>
      <c r="N1381" s="832">
        <v>6</v>
      </c>
      <c r="O1381" s="836">
        <v>1</v>
      </c>
      <c r="P1381" s="835">
        <v>14432.400000000001</v>
      </c>
      <c r="Q1381" s="837">
        <v>1</v>
      </c>
      <c r="R1381" s="832">
        <v>6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4</v>
      </c>
      <c r="B1382" s="832" t="s">
        <v>2687</v>
      </c>
      <c r="C1382" s="832" t="s">
        <v>2694</v>
      </c>
      <c r="D1382" s="833" t="s">
        <v>5504</v>
      </c>
      <c r="E1382" s="834" t="s">
        <v>2721</v>
      </c>
      <c r="F1382" s="832" t="s">
        <v>2690</v>
      </c>
      <c r="G1382" s="832" t="s">
        <v>2967</v>
      </c>
      <c r="H1382" s="832" t="s">
        <v>581</v>
      </c>
      <c r="I1382" s="832" t="s">
        <v>4452</v>
      </c>
      <c r="J1382" s="832" t="s">
        <v>4453</v>
      </c>
      <c r="K1382" s="832" t="s">
        <v>4454</v>
      </c>
      <c r="L1382" s="835">
        <v>5108.26</v>
      </c>
      <c r="M1382" s="835">
        <v>15324.78</v>
      </c>
      <c r="N1382" s="832">
        <v>3</v>
      </c>
      <c r="O1382" s="836">
        <v>2</v>
      </c>
      <c r="P1382" s="835">
        <v>15324.78</v>
      </c>
      <c r="Q1382" s="837">
        <v>1</v>
      </c>
      <c r="R1382" s="832">
        <v>3</v>
      </c>
      <c r="S1382" s="837">
        <v>1</v>
      </c>
      <c r="T1382" s="836">
        <v>2</v>
      </c>
      <c r="U1382" s="838">
        <v>1</v>
      </c>
    </row>
    <row r="1383" spans="1:21" ht="14.4" customHeight="1" x14ac:dyDescent="0.3">
      <c r="A1383" s="831">
        <v>4</v>
      </c>
      <c r="B1383" s="832" t="s">
        <v>2687</v>
      </c>
      <c r="C1383" s="832" t="s">
        <v>2694</v>
      </c>
      <c r="D1383" s="833" t="s">
        <v>5504</v>
      </c>
      <c r="E1383" s="834" t="s">
        <v>2721</v>
      </c>
      <c r="F1383" s="832" t="s">
        <v>2690</v>
      </c>
      <c r="G1383" s="832" t="s">
        <v>2967</v>
      </c>
      <c r="H1383" s="832" t="s">
        <v>581</v>
      </c>
      <c r="I1383" s="832" t="s">
        <v>4455</v>
      </c>
      <c r="J1383" s="832" t="s">
        <v>3681</v>
      </c>
      <c r="K1383" s="832" t="s">
        <v>4456</v>
      </c>
      <c r="L1383" s="835">
        <v>2814.63</v>
      </c>
      <c r="M1383" s="835">
        <v>28146.3</v>
      </c>
      <c r="N1383" s="832">
        <v>10</v>
      </c>
      <c r="O1383" s="836">
        <v>2</v>
      </c>
      <c r="P1383" s="835">
        <v>28146.3</v>
      </c>
      <c r="Q1383" s="837">
        <v>1</v>
      </c>
      <c r="R1383" s="832">
        <v>10</v>
      </c>
      <c r="S1383" s="837">
        <v>1</v>
      </c>
      <c r="T1383" s="836">
        <v>2</v>
      </c>
      <c r="U1383" s="838">
        <v>1</v>
      </c>
    </row>
    <row r="1384" spans="1:21" ht="14.4" customHeight="1" x14ac:dyDescent="0.3">
      <c r="A1384" s="831">
        <v>4</v>
      </c>
      <c r="B1384" s="832" t="s">
        <v>2687</v>
      </c>
      <c r="C1384" s="832" t="s">
        <v>2694</v>
      </c>
      <c r="D1384" s="833" t="s">
        <v>5504</v>
      </c>
      <c r="E1384" s="834" t="s">
        <v>2721</v>
      </c>
      <c r="F1384" s="832" t="s">
        <v>2690</v>
      </c>
      <c r="G1384" s="832" t="s">
        <v>2967</v>
      </c>
      <c r="H1384" s="832" t="s">
        <v>581</v>
      </c>
      <c r="I1384" s="832" t="s">
        <v>3865</v>
      </c>
      <c r="J1384" s="832" t="s">
        <v>3866</v>
      </c>
      <c r="K1384" s="832" t="s">
        <v>3867</v>
      </c>
      <c r="L1384" s="835">
        <v>221.37</v>
      </c>
      <c r="M1384" s="835">
        <v>442.74</v>
      </c>
      <c r="N1384" s="832">
        <v>2</v>
      </c>
      <c r="O1384" s="836">
        <v>2</v>
      </c>
      <c r="P1384" s="835">
        <v>442.74</v>
      </c>
      <c r="Q1384" s="837">
        <v>1</v>
      </c>
      <c r="R1384" s="832">
        <v>2</v>
      </c>
      <c r="S1384" s="837">
        <v>1</v>
      </c>
      <c r="T1384" s="836">
        <v>2</v>
      </c>
      <c r="U1384" s="838">
        <v>1</v>
      </c>
    </row>
    <row r="1385" spans="1:21" ht="14.4" customHeight="1" x14ac:dyDescent="0.3">
      <c r="A1385" s="831">
        <v>4</v>
      </c>
      <c r="B1385" s="832" t="s">
        <v>2687</v>
      </c>
      <c r="C1385" s="832" t="s">
        <v>2694</v>
      </c>
      <c r="D1385" s="833" t="s">
        <v>5504</v>
      </c>
      <c r="E1385" s="834" t="s">
        <v>2721</v>
      </c>
      <c r="F1385" s="832" t="s">
        <v>2690</v>
      </c>
      <c r="G1385" s="832" t="s">
        <v>2967</v>
      </c>
      <c r="H1385" s="832" t="s">
        <v>581</v>
      </c>
      <c r="I1385" s="832" t="s">
        <v>3868</v>
      </c>
      <c r="J1385" s="832" t="s">
        <v>3666</v>
      </c>
      <c r="K1385" s="832" t="s">
        <v>3869</v>
      </c>
      <c r="L1385" s="835">
        <v>1500</v>
      </c>
      <c r="M1385" s="835">
        <v>18000</v>
      </c>
      <c r="N1385" s="832">
        <v>12</v>
      </c>
      <c r="O1385" s="836">
        <v>2</v>
      </c>
      <c r="P1385" s="835">
        <v>18000</v>
      </c>
      <c r="Q1385" s="837">
        <v>1</v>
      </c>
      <c r="R1385" s="832">
        <v>12</v>
      </c>
      <c r="S1385" s="837">
        <v>1</v>
      </c>
      <c r="T1385" s="836">
        <v>2</v>
      </c>
      <c r="U1385" s="838">
        <v>1</v>
      </c>
    </row>
    <row r="1386" spans="1:21" ht="14.4" customHeight="1" x14ac:dyDescent="0.3">
      <c r="A1386" s="831">
        <v>4</v>
      </c>
      <c r="B1386" s="832" t="s">
        <v>2687</v>
      </c>
      <c r="C1386" s="832" t="s">
        <v>2694</v>
      </c>
      <c r="D1386" s="833" t="s">
        <v>5504</v>
      </c>
      <c r="E1386" s="834" t="s">
        <v>2721</v>
      </c>
      <c r="F1386" s="832" t="s">
        <v>2690</v>
      </c>
      <c r="G1386" s="832" t="s">
        <v>2967</v>
      </c>
      <c r="H1386" s="832" t="s">
        <v>581</v>
      </c>
      <c r="I1386" s="832" t="s">
        <v>3870</v>
      </c>
      <c r="J1386" s="832" t="s">
        <v>3871</v>
      </c>
      <c r="K1386" s="832" t="s">
        <v>3872</v>
      </c>
      <c r="L1386" s="835">
        <v>299.89999999999998</v>
      </c>
      <c r="M1386" s="835">
        <v>599.79999999999995</v>
      </c>
      <c r="N1386" s="832">
        <v>2</v>
      </c>
      <c r="O1386" s="836">
        <v>2</v>
      </c>
      <c r="P1386" s="835">
        <v>599.79999999999995</v>
      </c>
      <c r="Q1386" s="837">
        <v>1</v>
      </c>
      <c r="R1386" s="832">
        <v>2</v>
      </c>
      <c r="S1386" s="837">
        <v>1</v>
      </c>
      <c r="T1386" s="836">
        <v>2</v>
      </c>
      <c r="U1386" s="838">
        <v>1</v>
      </c>
    </row>
    <row r="1387" spans="1:21" ht="14.4" customHeight="1" x14ac:dyDescent="0.3">
      <c r="A1387" s="831">
        <v>4</v>
      </c>
      <c r="B1387" s="832" t="s">
        <v>2687</v>
      </c>
      <c r="C1387" s="832" t="s">
        <v>2694</v>
      </c>
      <c r="D1387" s="833" t="s">
        <v>5504</v>
      </c>
      <c r="E1387" s="834" t="s">
        <v>2721</v>
      </c>
      <c r="F1387" s="832" t="s">
        <v>2690</v>
      </c>
      <c r="G1387" s="832" t="s">
        <v>2967</v>
      </c>
      <c r="H1387" s="832" t="s">
        <v>581</v>
      </c>
      <c r="I1387" s="832" t="s">
        <v>3873</v>
      </c>
      <c r="J1387" s="832" t="s">
        <v>3871</v>
      </c>
      <c r="K1387" s="832" t="s">
        <v>3874</v>
      </c>
      <c r="L1387" s="835">
        <v>599.79999999999995</v>
      </c>
      <c r="M1387" s="835">
        <v>1199.5999999999999</v>
      </c>
      <c r="N1387" s="832">
        <v>2</v>
      </c>
      <c r="O1387" s="836">
        <v>2</v>
      </c>
      <c r="P1387" s="835">
        <v>1199.5999999999999</v>
      </c>
      <c r="Q1387" s="837">
        <v>1</v>
      </c>
      <c r="R1387" s="832">
        <v>2</v>
      </c>
      <c r="S1387" s="837">
        <v>1</v>
      </c>
      <c r="T1387" s="836">
        <v>2</v>
      </c>
      <c r="U1387" s="838">
        <v>1</v>
      </c>
    </row>
    <row r="1388" spans="1:21" ht="14.4" customHeight="1" x14ac:dyDescent="0.3">
      <c r="A1388" s="831">
        <v>4</v>
      </c>
      <c r="B1388" s="832" t="s">
        <v>2687</v>
      </c>
      <c r="C1388" s="832" t="s">
        <v>2694</v>
      </c>
      <c r="D1388" s="833" t="s">
        <v>5504</v>
      </c>
      <c r="E1388" s="834" t="s">
        <v>2721</v>
      </c>
      <c r="F1388" s="832" t="s">
        <v>2690</v>
      </c>
      <c r="G1388" s="832" t="s">
        <v>2967</v>
      </c>
      <c r="H1388" s="832" t="s">
        <v>581</v>
      </c>
      <c r="I1388" s="832" t="s">
        <v>4457</v>
      </c>
      <c r="J1388" s="832" t="s">
        <v>4458</v>
      </c>
      <c r="K1388" s="832" t="s">
        <v>3872</v>
      </c>
      <c r="L1388" s="835">
        <v>499.99</v>
      </c>
      <c r="M1388" s="835">
        <v>999.98</v>
      </c>
      <c r="N1388" s="832">
        <v>2</v>
      </c>
      <c r="O1388" s="836">
        <v>2</v>
      </c>
      <c r="P1388" s="835">
        <v>999.98</v>
      </c>
      <c r="Q1388" s="837">
        <v>1</v>
      </c>
      <c r="R1388" s="832">
        <v>2</v>
      </c>
      <c r="S1388" s="837">
        <v>1</v>
      </c>
      <c r="T1388" s="836">
        <v>2</v>
      </c>
      <c r="U1388" s="838">
        <v>1</v>
      </c>
    </row>
    <row r="1389" spans="1:21" ht="14.4" customHeight="1" x14ac:dyDescent="0.3">
      <c r="A1389" s="831">
        <v>4</v>
      </c>
      <c r="B1389" s="832" t="s">
        <v>2687</v>
      </c>
      <c r="C1389" s="832" t="s">
        <v>2694</v>
      </c>
      <c r="D1389" s="833" t="s">
        <v>5504</v>
      </c>
      <c r="E1389" s="834" t="s">
        <v>2721</v>
      </c>
      <c r="F1389" s="832" t="s">
        <v>2690</v>
      </c>
      <c r="G1389" s="832" t="s">
        <v>2967</v>
      </c>
      <c r="H1389" s="832" t="s">
        <v>581</v>
      </c>
      <c r="I1389" s="832" t="s">
        <v>3875</v>
      </c>
      <c r="J1389" s="832" t="s">
        <v>3876</v>
      </c>
      <c r="K1389" s="832" t="s">
        <v>3877</v>
      </c>
      <c r="L1389" s="835">
        <v>599.44000000000005</v>
      </c>
      <c r="M1389" s="835">
        <v>2997.2000000000003</v>
      </c>
      <c r="N1389" s="832">
        <v>5</v>
      </c>
      <c r="O1389" s="836">
        <v>5</v>
      </c>
      <c r="P1389" s="835">
        <v>1198.8800000000001</v>
      </c>
      <c r="Q1389" s="837">
        <v>0.4</v>
      </c>
      <c r="R1389" s="832">
        <v>2</v>
      </c>
      <c r="S1389" s="837">
        <v>0.4</v>
      </c>
      <c r="T1389" s="836">
        <v>2</v>
      </c>
      <c r="U1389" s="838">
        <v>0.4</v>
      </c>
    </row>
    <row r="1390" spans="1:21" ht="14.4" customHeight="1" x14ac:dyDescent="0.3">
      <c r="A1390" s="831">
        <v>4</v>
      </c>
      <c r="B1390" s="832" t="s">
        <v>2687</v>
      </c>
      <c r="C1390" s="832" t="s">
        <v>2694</v>
      </c>
      <c r="D1390" s="833" t="s">
        <v>5504</v>
      </c>
      <c r="E1390" s="834" t="s">
        <v>2721</v>
      </c>
      <c r="F1390" s="832" t="s">
        <v>2690</v>
      </c>
      <c r="G1390" s="832" t="s">
        <v>2967</v>
      </c>
      <c r="H1390" s="832" t="s">
        <v>581</v>
      </c>
      <c r="I1390" s="832" t="s">
        <v>4459</v>
      </c>
      <c r="J1390" s="832" t="s">
        <v>4460</v>
      </c>
      <c r="K1390" s="832" t="s">
        <v>4461</v>
      </c>
      <c r="L1390" s="835">
        <v>2412.9</v>
      </c>
      <c r="M1390" s="835">
        <v>7238.7000000000007</v>
      </c>
      <c r="N1390" s="832">
        <v>3</v>
      </c>
      <c r="O1390" s="836">
        <v>1</v>
      </c>
      <c r="P1390" s="835">
        <v>7238.7000000000007</v>
      </c>
      <c r="Q1390" s="837">
        <v>1</v>
      </c>
      <c r="R1390" s="832">
        <v>3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4</v>
      </c>
      <c r="B1391" s="832" t="s">
        <v>2687</v>
      </c>
      <c r="C1391" s="832" t="s">
        <v>2694</v>
      </c>
      <c r="D1391" s="833" t="s">
        <v>5504</v>
      </c>
      <c r="E1391" s="834" t="s">
        <v>2721</v>
      </c>
      <c r="F1391" s="832" t="s">
        <v>2690</v>
      </c>
      <c r="G1391" s="832" t="s">
        <v>2967</v>
      </c>
      <c r="H1391" s="832" t="s">
        <v>581</v>
      </c>
      <c r="I1391" s="832" t="s">
        <v>4462</v>
      </c>
      <c r="J1391" s="832" t="s">
        <v>4463</v>
      </c>
      <c r="K1391" s="832" t="s">
        <v>4464</v>
      </c>
      <c r="L1391" s="835">
        <v>2412.9</v>
      </c>
      <c r="M1391" s="835">
        <v>7238.7000000000007</v>
      </c>
      <c r="N1391" s="832">
        <v>3</v>
      </c>
      <c r="O1391" s="836">
        <v>1</v>
      </c>
      <c r="P1391" s="835">
        <v>7238.7000000000007</v>
      </c>
      <c r="Q1391" s="837">
        <v>1</v>
      </c>
      <c r="R1391" s="832">
        <v>3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4</v>
      </c>
      <c r="B1392" s="832" t="s">
        <v>2687</v>
      </c>
      <c r="C1392" s="832" t="s">
        <v>2694</v>
      </c>
      <c r="D1392" s="833" t="s">
        <v>5504</v>
      </c>
      <c r="E1392" s="834" t="s">
        <v>2721</v>
      </c>
      <c r="F1392" s="832" t="s">
        <v>2690</v>
      </c>
      <c r="G1392" s="832" t="s">
        <v>2967</v>
      </c>
      <c r="H1392" s="832" t="s">
        <v>581</v>
      </c>
      <c r="I1392" s="832" t="s">
        <v>4465</v>
      </c>
      <c r="J1392" s="832" t="s">
        <v>3855</v>
      </c>
      <c r="K1392" s="832" t="s">
        <v>4466</v>
      </c>
      <c r="L1392" s="835">
        <v>1062.48</v>
      </c>
      <c r="M1392" s="835">
        <v>2124.96</v>
      </c>
      <c r="N1392" s="832">
        <v>2</v>
      </c>
      <c r="O1392" s="836">
        <v>1</v>
      </c>
      <c r="P1392" s="835">
        <v>2124.96</v>
      </c>
      <c r="Q1392" s="837">
        <v>1</v>
      </c>
      <c r="R1392" s="832">
        <v>2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4</v>
      </c>
      <c r="B1393" s="832" t="s">
        <v>2687</v>
      </c>
      <c r="C1393" s="832" t="s">
        <v>2694</v>
      </c>
      <c r="D1393" s="833" t="s">
        <v>5504</v>
      </c>
      <c r="E1393" s="834" t="s">
        <v>2721</v>
      </c>
      <c r="F1393" s="832" t="s">
        <v>2690</v>
      </c>
      <c r="G1393" s="832" t="s">
        <v>2967</v>
      </c>
      <c r="H1393" s="832" t="s">
        <v>581</v>
      </c>
      <c r="I1393" s="832" t="s">
        <v>3881</v>
      </c>
      <c r="J1393" s="832" t="s">
        <v>3882</v>
      </c>
      <c r="K1393" s="832" t="s">
        <v>3883</v>
      </c>
      <c r="L1393" s="835">
        <v>1419</v>
      </c>
      <c r="M1393" s="835">
        <v>7095</v>
      </c>
      <c r="N1393" s="832">
        <v>5</v>
      </c>
      <c r="O1393" s="836">
        <v>3</v>
      </c>
      <c r="P1393" s="835">
        <v>7095</v>
      </c>
      <c r="Q1393" s="837">
        <v>1</v>
      </c>
      <c r="R1393" s="832">
        <v>5</v>
      </c>
      <c r="S1393" s="837">
        <v>1</v>
      </c>
      <c r="T1393" s="836">
        <v>3</v>
      </c>
      <c r="U1393" s="838">
        <v>1</v>
      </c>
    </row>
    <row r="1394" spans="1:21" ht="14.4" customHeight="1" x14ac:dyDescent="0.3">
      <c r="A1394" s="831">
        <v>4</v>
      </c>
      <c r="B1394" s="832" t="s">
        <v>2687</v>
      </c>
      <c r="C1394" s="832" t="s">
        <v>2694</v>
      </c>
      <c r="D1394" s="833" t="s">
        <v>5504</v>
      </c>
      <c r="E1394" s="834" t="s">
        <v>2721</v>
      </c>
      <c r="F1394" s="832" t="s">
        <v>2690</v>
      </c>
      <c r="G1394" s="832" t="s">
        <v>2967</v>
      </c>
      <c r="H1394" s="832" t="s">
        <v>581</v>
      </c>
      <c r="I1394" s="832" t="s">
        <v>4467</v>
      </c>
      <c r="J1394" s="832" t="s">
        <v>4458</v>
      </c>
      <c r="K1394" s="832" t="s">
        <v>3874</v>
      </c>
      <c r="L1394" s="835">
        <v>999.98</v>
      </c>
      <c r="M1394" s="835">
        <v>1999.96</v>
      </c>
      <c r="N1394" s="832">
        <v>2</v>
      </c>
      <c r="O1394" s="836">
        <v>2</v>
      </c>
      <c r="P1394" s="835">
        <v>1999.96</v>
      </c>
      <c r="Q1394" s="837">
        <v>1</v>
      </c>
      <c r="R1394" s="832">
        <v>2</v>
      </c>
      <c r="S1394" s="837">
        <v>1</v>
      </c>
      <c r="T1394" s="836">
        <v>2</v>
      </c>
      <c r="U1394" s="838">
        <v>1</v>
      </c>
    </row>
    <row r="1395" spans="1:21" ht="14.4" customHeight="1" x14ac:dyDescent="0.3">
      <c r="A1395" s="831">
        <v>4</v>
      </c>
      <c r="B1395" s="832" t="s">
        <v>2687</v>
      </c>
      <c r="C1395" s="832" t="s">
        <v>2694</v>
      </c>
      <c r="D1395" s="833" t="s">
        <v>5504</v>
      </c>
      <c r="E1395" s="834" t="s">
        <v>2721</v>
      </c>
      <c r="F1395" s="832" t="s">
        <v>2690</v>
      </c>
      <c r="G1395" s="832" t="s">
        <v>2967</v>
      </c>
      <c r="H1395" s="832" t="s">
        <v>581</v>
      </c>
      <c r="I1395" s="832" t="s">
        <v>4468</v>
      </c>
      <c r="J1395" s="832" t="s">
        <v>4469</v>
      </c>
      <c r="K1395" s="832" t="s">
        <v>4394</v>
      </c>
      <c r="L1395" s="835">
        <v>595.1</v>
      </c>
      <c r="M1395" s="835">
        <v>3570.6000000000004</v>
      </c>
      <c r="N1395" s="832">
        <v>6</v>
      </c>
      <c r="O1395" s="836">
        <v>1</v>
      </c>
      <c r="P1395" s="835">
        <v>3570.6000000000004</v>
      </c>
      <c r="Q1395" s="837">
        <v>1</v>
      </c>
      <c r="R1395" s="832">
        <v>6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4</v>
      </c>
      <c r="B1396" s="832" t="s">
        <v>2687</v>
      </c>
      <c r="C1396" s="832" t="s">
        <v>2694</v>
      </c>
      <c r="D1396" s="833" t="s">
        <v>5504</v>
      </c>
      <c r="E1396" s="834" t="s">
        <v>2721</v>
      </c>
      <c r="F1396" s="832" t="s">
        <v>2690</v>
      </c>
      <c r="G1396" s="832" t="s">
        <v>2967</v>
      </c>
      <c r="H1396" s="832" t="s">
        <v>581</v>
      </c>
      <c r="I1396" s="832" t="s">
        <v>4470</v>
      </c>
      <c r="J1396" s="832" t="s">
        <v>3485</v>
      </c>
      <c r="K1396" s="832" t="s">
        <v>4471</v>
      </c>
      <c r="L1396" s="835">
        <v>2412.9</v>
      </c>
      <c r="M1396" s="835">
        <v>7238.7000000000007</v>
      </c>
      <c r="N1396" s="832">
        <v>3</v>
      </c>
      <c r="O1396" s="836">
        <v>1</v>
      </c>
      <c r="P1396" s="835">
        <v>7238.7000000000007</v>
      </c>
      <c r="Q1396" s="837">
        <v>1</v>
      </c>
      <c r="R1396" s="832">
        <v>3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4</v>
      </c>
      <c r="B1397" s="832" t="s">
        <v>2687</v>
      </c>
      <c r="C1397" s="832" t="s">
        <v>2694</v>
      </c>
      <c r="D1397" s="833" t="s">
        <v>5504</v>
      </c>
      <c r="E1397" s="834" t="s">
        <v>2721</v>
      </c>
      <c r="F1397" s="832" t="s">
        <v>2690</v>
      </c>
      <c r="G1397" s="832" t="s">
        <v>2967</v>
      </c>
      <c r="H1397" s="832" t="s">
        <v>581</v>
      </c>
      <c r="I1397" s="832" t="s">
        <v>4472</v>
      </c>
      <c r="J1397" s="832" t="s">
        <v>3506</v>
      </c>
      <c r="K1397" s="832" t="s">
        <v>4473</v>
      </c>
      <c r="L1397" s="835">
        <v>1987.45</v>
      </c>
      <c r="M1397" s="835">
        <v>3974.9</v>
      </c>
      <c r="N1397" s="832">
        <v>2</v>
      </c>
      <c r="O1397" s="836">
        <v>1</v>
      </c>
      <c r="P1397" s="835">
        <v>3974.9</v>
      </c>
      <c r="Q1397" s="837">
        <v>1</v>
      </c>
      <c r="R1397" s="832">
        <v>2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4</v>
      </c>
      <c r="B1398" s="832" t="s">
        <v>2687</v>
      </c>
      <c r="C1398" s="832" t="s">
        <v>2694</v>
      </c>
      <c r="D1398" s="833" t="s">
        <v>5504</v>
      </c>
      <c r="E1398" s="834" t="s">
        <v>2721</v>
      </c>
      <c r="F1398" s="832" t="s">
        <v>2690</v>
      </c>
      <c r="G1398" s="832" t="s">
        <v>2967</v>
      </c>
      <c r="H1398" s="832" t="s">
        <v>581</v>
      </c>
      <c r="I1398" s="832" t="s">
        <v>4474</v>
      </c>
      <c r="J1398" s="832" t="s">
        <v>4475</v>
      </c>
      <c r="K1398" s="832" t="s">
        <v>4476</v>
      </c>
      <c r="L1398" s="835">
        <v>1118.06</v>
      </c>
      <c r="M1398" s="835">
        <v>6708.36</v>
      </c>
      <c r="N1398" s="832">
        <v>6</v>
      </c>
      <c r="O1398" s="836">
        <v>1</v>
      </c>
      <c r="P1398" s="835">
        <v>6708.36</v>
      </c>
      <c r="Q1398" s="837">
        <v>1</v>
      </c>
      <c r="R1398" s="832">
        <v>6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4</v>
      </c>
      <c r="B1399" s="832" t="s">
        <v>2687</v>
      </c>
      <c r="C1399" s="832" t="s">
        <v>2694</v>
      </c>
      <c r="D1399" s="833" t="s">
        <v>5504</v>
      </c>
      <c r="E1399" s="834" t="s">
        <v>2721</v>
      </c>
      <c r="F1399" s="832" t="s">
        <v>2690</v>
      </c>
      <c r="G1399" s="832" t="s">
        <v>2967</v>
      </c>
      <c r="H1399" s="832" t="s">
        <v>581</v>
      </c>
      <c r="I1399" s="832" t="s">
        <v>4477</v>
      </c>
      <c r="J1399" s="832" t="s">
        <v>4478</v>
      </c>
      <c r="K1399" s="832" t="s">
        <v>4479</v>
      </c>
      <c r="L1399" s="835">
        <v>2158.02</v>
      </c>
      <c r="M1399" s="835">
        <v>4316.04</v>
      </c>
      <c r="N1399" s="832">
        <v>2</v>
      </c>
      <c r="O1399" s="836">
        <v>1</v>
      </c>
      <c r="P1399" s="835">
        <v>4316.04</v>
      </c>
      <c r="Q1399" s="837">
        <v>1</v>
      </c>
      <c r="R1399" s="832">
        <v>2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4</v>
      </c>
      <c r="B1400" s="832" t="s">
        <v>2687</v>
      </c>
      <c r="C1400" s="832" t="s">
        <v>2694</v>
      </c>
      <c r="D1400" s="833" t="s">
        <v>5504</v>
      </c>
      <c r="E1400" s="834" t="s">
        <v>2721</v>
      </c>
      <c r="F1400" s="832" t="s">
        <v>2690</v>
      </c>
      <c r="G1400" s="832" t="s">
        <v>2967</v>
      </c>
      <c r="H1400" s="832" t="s">
        <v>581</v>
      </c>
      <c r="I1400" s="832" t="s">
        <v>4480</v>
      </c>
      <c r="J1400" s="832" t="s">
        <v>4481</v>
      </c>
      <c r="K1400" s="832" t="s">
        <v>4482</v>
      </c>
      <c r="L1400" s="835">
        <v>2808.7</v>
      </c>
      <c r="M1400" s="835">
        <v>11234.8</v>
      </c>
      <c r="N1400" s="832">
        <v>4</v>
      </c>
      <c r="O1400" s="836">
        <v>1</v>
      </c>
      <c r="P1400" s="835">
        <v>11234.8</v>
      </c>
      <c r="Q1400" s="837">
        <v>1</v>
      </c>
      <c r="R1400" s="832">
        <v>4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4</v>
      </c>
      <c r="B1401" s="832" t="s">
        <v>2687</v>
      </c>
      <c r="C1401" s="832" t="s">
        <v>2694</v>
      </c>
      <c r="D1401" s="833" t="s">
        <v>5504</v>
      </c>
      <c r="E1401" s="834" t="s">
        <v>2721</v>
      </c>
      <c r="F1401" s="832" t="s">
        <v>2690</v>
      </c>
      <c r="G1401" s="832" t="s">
        <v>2967</v>
      </c>
      <c r="H1401" s="832" t="s">
        <v>581</v>
      </c>
      <c r="I1401" s="832" t="s">
        <v>4483</v>
      </c>
      <c r="J1401" s="832" t="s">
        <v>4484</v>
      </c>
      <c r="K1401" s="832" t="s">
        <v>1602</v>
      </c>
      <c r="L1401" s="835">
        <v>1697.4</v>
      </c>
      <c r="M1401" s="835">
        <v>6789.6</v>
      </c>
      <c r="N1401" s="832">
        <v>4</v>
      </c>
      <c r="O1401" s="836">
        <v>1</v>
      </c>
      <c r="P1401" s="835">
        <v>6789.6</v>
      </c>
      <c r="Q1401" s="837">
        <v>1</v>
      </c>
      <c r="R1401" s="832">
        <v>4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4</v>
      </c>
      <c r="B1402" s="832" t="s">
        <v>2687</v>
      </c>
      <c r="C1402" s="832" t="s">
        <v>2694</v>
      </c>
      <c r="D1402" s="833" t="s">
        <v>5504</v>
      </c>
      <c r="E1402" s="834" t="s">
        <v>2721</v>
      </c>
      <c r="F1402" s="832" t="s">
        <v>2690</v>
      </c>
      <c r="G1402" s="832" t="s">
        <v>2967</v>
      </c>
      <c r="H1402" s="832" t="s">
        <v>581</v>
      </c>
      <c r="I1402" s="832" t="s">
        <v>4485</v>
      </c>
      <c r="J1402" s="832" t="s">
        <v>4486</v>
      </c>
      <c r="K1402" s="832" t="s">
        <v>4487</v>
      </c>
      <c r="L1402" s="835">
        <v>5343.9</v>
      </c>
      <c r="M1402" s="835">
        <v>21375.599999999999</v>
      </c>
      <c r="N1402" s="832">
        <v>4</v>
      </c>
      <c r="O1402" s="836">
        <v>2</v>
      </c>
      <c r="P1402" s="835">
        <v>21375.599999999999</v>
      </c>
      <c r="Q1402" s="837">
        <v>1</v>
      </c>
      <c r="R1402" s="832">
        <v>4</v>
      </c>
      <c r="S1402" s="837">
        <v>1</v>
      </c>
      <c r="T1402" s="836">
        <v>2</v>
      </c>
      <c r="U1402" s="838">
        <v>1</v>
      </c>
    </row>
    <row r="1403" spans="1:21" ht="14.4" customHeight="1" x14ac:dyDescent="0.3">
      <c r="A1403" s="831">
        <v>4</v>
      </c>
      <c r="B1403" s="832" t="s">
        <v>2687</v>
      </c>
      <c r="C1403" s="832" t="s">
        <v>2694</v>
      </c>
      <c r="D1403" s="833" t="s">
        <v>5504</v>
      </c>
      <c r="E1403" s="834" t="s">
        <v>2721</v>
      </c>
      <c r="F1403" s="832" t="s">
        <v>2690</v>
      </c>
      <c r="G1403" s="832" t="s">
        <v>2967</v>
      </c>
      <c r="H1403" s="832" t="s">
        <v>581</v>
      </c>
      <c r="I1403" s="832" t="s">
        <v>4488</v>
      </c>
      <c r="J1403" s="832" t="s">
        <v>4489</v>
      </c>
      <c r="K1403" s="832" t="s">
        <v>4490</v>
      </c>
      <c r="L1403" s="835">
        <v>2505.27</v>
      </c>
      <c r="M1403" s="835">
        <v>2505.27</v>
      </c>
      <c r="N1403" s="832">
        <v>1</v>
      </c>
      <c r="O1403" s="836">
        <v>1</v>
      </c>
      <c r="P1403" s="835">
        <v>2505.27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4</v>
      </c>
      <c r="B1404" s="832" t="s">
        <v>2687</v>
      </c>
      <c r="C1404" s="832" t="s">
        <v>2694</v>
      </c>
      <c r="D1404" s="833" t="s">
        <v>5504</v>
      </c>
      <c r="E1404" s="834" t="s">
        <v>2721</v>
      </c>
      <c r="F1404" s="832" t="s">
        <v>2690</v>
      </c>
      <c r="G1404" s="832" t="s">
        <v>2967</v>
      </c>
      <c r="H1404" s="832" t="s">
        <v>581</v>
      </c>
      <c r="I1404" s="832" t="s">
        <v>4491</v>
      </c>
      <c r="J1404" s="832" t="s">
        <v>4492</v>
      </c>
      <c r="K1404" s="832" t="s">
        <v>4493</v>
      </c>
      <c r="L1404" s="835">
        <v>274.32</v>
      </c>
      <c r="M1404" s="835">
        <v>548.64</v>
      </c>
      <c r="N1404" s="832">
        <v>2</v>
      </c>
      <c r="O1404" s="836">
        <v>2</v>
      </c>
      <c r="P1404" s="835">
        <v>274.32</v>
      </c>
      <c r="Q1404" s="837">
        <v>0.5</v>
      </c>
      <c r="R1404" s="832">
        <v>1</v>
      </c>
      <c r="S1404" s="837">
        <v>0.5</v>
      </c>
      <c r="T1404" s="836">
        <v>1</v>
      </c>
      <c r="U1404" s="838">
        <v>0.5</v>
      </c>
    </row>
    <row r="1405" spans="1:21" ht="14.4" customHeight="1" x14ac:dyDescent="0.3">
      <c r="A1405" s="831">
        <v>4</v>
      </c>
      <c r="B1405" s="832" t="s">
        <v>2687</v>
      </c>
      <c r="C1405" s="832" t="s">
        <v>2694</v>
      </c>
      <c r="D1405" s="833" t="s">
        <v>5504</v>
      </c>
      <c r="E1405" s="834" t="s">
        <v>2721</v>
      </c>
      <c r="F1405" s="832" t="s">
        <v>2690</v>
      </c>
      <c r="G1405" s="832" t="s">
        <v>2967</v>
      </c>
      <c r="H1405" s="832" t="s">
        <v>581</v>
      </c>
      <c r="I1405" s="832" t="s">
        <v>3892</v>
      </c>
      <c r="J1405" s="832" t="s">
        <v>3893</v>
      </c>
      <c r="K1405" s="832" t="s">
        <v>3894</v>
      </c>
      <c r="L1405" s="835">
        <v>2809.49</v>
      </c>
      <c r="M1405" s="835">
        <v>25285.409999999996</v>
      </c>
      <c r="N1405" s="832">
        <v>9</v>
      </c>
      <c r="O1405" s="836">
        <v>2</v>
      </c>
      <c r="P1405" s="835">
        <v>25285.409999999996</v>
      </c>
      <c r="Q1405" s="837">
        <v>1</v>
      </c>
      <c r="R1405" s="832">
        <v>9</v>
      </c>
      <c r="S1405" s="837">
        <v>1</v>
      </c>
      <c r="T1405" s="836">
        <v>2</v>
      </c>
      <c r="U1405" s="838">
        <v>1</v>
      </c>
    </row>
    <row r="1406" spans="1:21" ht="14.4" customHeight="1" x14ac:dyDescent="0.3">
      <c r="A1406" s="831">
        <v>4</v>
      </c>
      <c r="B1406" s="832" t="s">
        <v>2687</v>
      </c>
      <c r="C1406" s="832" t="s">
        <v>2694</v>
      </c>
      <c r="D1406" s="833" t="s">
        <v>5504</v>
      </c>
      <c r="E1406" s="834" t="s">
        <v>2721</v>
      </c>
      <c r="F1406" s="832" t="s">
        <v>2690</v>
      </c>
      <c r="G1406" s="832" t="s">
        <v>2967</v>
      </c>
      <c r="H1406" s="832" t="s">
        <v>581</v>
      </c>
      <c r="I1406" s="832" t="s">
        <v>3895</v>
      </c>
      <c r="J1406" s="832" t="s">
        <v>3896</v>
      </c>
      <c r="K1406" s="832" t="s">
        <v>3897</v>
      </c>
      <c r="L1406" s="835">
        <v>208.05</v>
      </c>
      <c r="M1406" s="835">
        <v>3328.8</v>
      </c>
      <c r="N1406" s="832">
        <v>16</v>
      </c>
      <c r="O1406" s="836">
        <v>11</v>
      </c>
      <c r="P1406" s="835">
        <v>3328.8</v>
      </c>
      <c r="Q1406" s="837">
        <v>1</v>
      </c>
      <c r="R1406" s="832">
        <v>16</v>
      </c>
      <c r="S1406" s="837">
        <v>1</v>
      </c>
      <c r="T1406" s="836">
        <v>11</v>
      </c>
      <c r="U1406" s="838">
        <v>1</v>
      </c>
    </row>
    <row r="1407" spans="1:21" ht="14.4" customHeight="1" x14ac:dyDescent="0.3">
      <c r="A1407" s="831">
        <v>4</v>
      </c>
      <c r="B1407" s="832" t="s">
        <v>2687</v>
      </c>
      <c r="C1407" s="832" t="s">
        <v>2694</v>
      </c>
      <c r="D1407" s="833" t="s">
        <v>5504</v>
      </c>
      <c r="E1407" s="834" t="s">
        <v>2721</v>
      </c>
      <c r="F1407" s="832" t="s">
        <v>2690</v>
      </c>
      <c r="G1407" s="832" t="s">
        <v>2967</v>
      </c>
      <c r="H1407" s="832" t="s">
        <v>581</v>
      </c>
      <c r="I1407" s="832" t="s">
        <v>4494</v>
      </c>
      <c r="J1407" s="832" t="s">
        <v>4495</v>
      </c>
      <c r="K1407" s="832" t="s">
        <v>4496</v>
      </c>
      <c r="L1407" s="835">
        <v>5343.9</v>
      </c>
      <c r="M1407" s="835">
        <v>5343.9</v>
      </c>
      <c r="N1407" s="832">
        <v>1</v>
      </c>
      <c r="O1407" s="836">
        <v>1</v>
      </c>
      <c r="P1407" s="835">
        <v>5343.9</v>
      </c>
      <c r="Q1407" s="837">
        <v>1</v>
      </c>
      <c r="R1407" s="832">
        <v>1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4</v>
      </c>
      <c r="B1408" s="832" t="s">
        <v>2687</v>
      </c>
      <c r="C1408" s="832" t="s">
        <v>2694</v>
      </c>
      <c r="D1408" s="833" t="s">
        <v>5504</v>
      </c>
      <c r="E1408" s="834" t="s">
        <v>2721</v>
      </c>
      <c r="F1408" s="832" t="s">
        <v>2690</v>
      </c>
      <c r="G1408" s="832" t="s">
        <v>2967</v>
      </c>
      <c r="H1408" s="832" t="s">
        <v>581</v>
      </c>
      <c r="I1408" s="832" t="s">
        <v>4497</v>
      </c>
      <c r="J1408" s="832" t="s">
        <v>4498</v>
      </c>
      <c r="K1408" s="832" t="s">
        <v>4499</v>
      </c>
      <c r="L1408" s="835">
        <v>500.1</v>
      </c>
      <c r="M1408" s="835">
        <v>500.1</v>
      </c>
      <c r="N1408" s="832">
        <v>1</v>
      </c>
      <c r="O1408" s="836">
        <v>1</v>
      </c>
      <c r="P1408" s="835">
        <v>500.1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4</v>
      </c>
      <c r="B1409" s="832" t="s">
        <v>2687</v>
      </c>
      <c r="C1409" s="832" t="s">
        <v>2694</v>
      </c>
      <c r="D1409" s="833" t="s">
        <v>5504</v>
      </c>
      <c r="E1409" s="834" t="s">
        <v>2721</v>
      </c>
      <c r="F1409" s="832" t="s">
        <v>2690</v>
      </c>
      <c r="G1409" s="832" t="s">
        <v>2967</v>
      </c>
      <c r="H1409" s="832" t="s">
        <v>581</v>
      </c>
      <c r="I1409" s="832" t="s">
        <v>4500</v>
      </c>
      <c r="J1409" s="832" t="s">
        <v>4501</v>
      </c>
      <c r="K1409" s="832" t="s">
        <v>4502</v>
      </c>
      <c r="L1409" s="835">
        <v>1487.79</v>
      </c>
      <c r="M1409" s="835">
        <v>2975.58</v>
      </c>
      <c r="N1409" s="832">
        <v>2</v>
      </c>
      <c r="O1409" s="836">
        <v>1</v>
      </c>
      <c r="P1409" s="835">
        <v>2975.58</v>
      </c>
      <c r="Q1409" s="837">
        <v>1</v>
      </c>
      <c r="R1409" s="832">
        <v>2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4</v>
      </c>
      <c r="B1410" s="832" t="s">
        <v>2687</v>
      </c>
      <c r="C1410" s="832" t="s">
        <v>2694</v>
      </c>
      <c r="D1410" s="833" t="s">
        <v>5504</v>
      </c>
      <c r="E1410" s="834" t="s">
        <v>2721</v>
      </c>
      <c r="F1410" s="832" t="s">
        <v>2690</v>
      </c>
      <c r="G1410" s="832" t="s">
        <v>2967</v>
      </c>
      <c r="H1410" s="832" t="s">
        <v>581</v>
      </c>
      <c r="I1410" s="832" t="s">
        <v>4503</v>
      </c>
      <c r="J1410" s="832" t="s">
        <v>4504</v>
      </c>
      <c r="K1410" s="832" t="s">
        <v>4505</v>
      </c>
      <c r="L1410" s="835">
        <v>1487.79</v>
      </c>
      <c r="M1410" s="835">
        <v>2975.58</v>
      </c>
      <c r="N1410" s="832">
        <v>2</v>
      </c>
      <c r="O1410" s="836">
        <v>1</v>
      </c>
      <c r="P1410" s="835">
        <v>2975.58</v>
      </c>
      <c r="Q1410" s="837">
        <v>1</v>
      </c>
      <c r="R1410" s="832">
        <v>2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4</v>
      </c>
      <c r="B1411" s="832" t="s">
        <v>2687</v>
      </c>
      <c r="C1411" s="832" t="s">
        <v>2694</v>
      </c>
      <c r="D1411" s="833" t="s">
        <v>5504</v>
      </c>
      <c r="E1411" s="834" t="s">
        <v>2721</v>
      </c>
      <c r="F1411" s="832" t="s">
        <v>2690</v>
      </c>
      <c r="G1411" s="832" t="s">
        <v>2967</v>
      </c>
      <c r="H1411" s="832" t="s">
        <v>581</v>
      </c>
      <c r="I1411" s="832" t="s">
        <v>4506</v>
      </c>
      <c r="J1411" s="832" t="s">
        <v>4507</v>
      </c>
      <c r="K1411" s="832" t="s">
        <v>4508</v>
      </c>
      <c r="L1411" s="835">
        <v>2304</v>
      </c>
      <c r="M1411" s="835">
        <v>4608</v>
      </c>
      <c r="N1411" s="832">
        <v>2</v>
      </c>
      <c r="O1411" s="836">
        <v>1</v>
      </c>
      <c r="P1411" s="835">
        <v>4608</v>
      </c>
      <c r="Q1411" s="837">
        <v>1</v>
      </c>
      <c r="R1411" s="832">
        <v>2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4</v>
      </c>
      <c r="B1412" s="832" t="s">
        <v>2687</v>
      </c>
      <c r="C1412" s="832" t="s">
        <v>2694</v>
      </c>
      <c r="D1412" s="833" t="s">
        <v>5504</v>
      </c>
      <c r="E1412" s="834" t="s">
        <v>2721</v>
      </c>
      <c r="F1412" s="832" t="s">
        <v>2690</v>
      </c>
      <c r="G1412" s="832" t="s">
        <v>2967</v>
      </c>
      <c r="H1412" s="832" t="s">
        <v>581</v>
      </c>
      <c r="I1412" s="832" t="s">
        <v>4509</v>
      </c>
      <c r="J1412" s="832" t="s">
        <v>4510</v>
      </c>
      <c r="K1412" s="832" t="s">
        <v>4511</v>
      </c>
      <c r="L1412" s="835">
        <v>856.97</v>
      </c>
      <c r="M1412" s="835">
        <v>5141.82</v>
      </c>
      <c r="N1412" s="832">
        <v>6</v>
      </c>
      <c r="O1412" s="836">
        <v>1</v>
      </c>
      <c r="P1412" s="835">
        <v>5141.82</v>
      </c>
      <c r="Q1412" s="837">
        <v>1</v>
      </c>
      <c r="R1412" s="832">
        <v>6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4</v>
      </c>
      <c r="B1413" s="832" t="s">
        <v>2687</v>
      </c>
      <c r="C1413" s="832" t="s">
        <v>2694</v>
      </c>
      <c r="D1413" s="833" t="s">
        <v>5504</v>
      </c>
      <c r="E1413" s="834" t="s">
        <v>2721</v>
      </c>
      <c r="F1413" s="832" t="s">
        <v>2690</v>
      </c>
      <c r="G1413" s="832" t="s">
        <v>2967</v>
      </c>
      <c r="H1413" s="832" t="s">
        <v>581</v>
      </c>
      <c r="I1413" s="832" t="s">
        <v>4512</v>
      </c>
      <c r="J1413" s="832" t="s">
        <v>3686</v>
      </c>
      <c r="K1413" s="832" t="s">
        <v>4513</v>
      </c>
      <c r="L1413" s="835">
        <v>1499.54</v>
      </c>
      <c r="M1413" s="835">
        <v>5998.16</v>
      </c>
      <c r="N1413" s="832">
        <v>4</v>
      </c>
      <c r="O1413" s="836">
        <v>1</v>
      </c>
      <c r="P1413" s="835">
        <v>5998.16</v>
      </c>
      <c r="Q1413" s="837">
        <v>1</v>
      </c>
      <c r="R1413" s="832">
        <v>4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4</v>
      </c>
      <c r="B1414" s="832" t="s">
        <v>2687</v>
      </c>
      <c r="C1414" s="832" t="s">
        <v>2694</v>
      </c>
      <c r="D1414" s="833" t="s">
        <v>5504</v>
      </c>
      <c r="E1414" s="834" t="s">
        <v>2721</v>
      </c>
      <c r="F1414" s="832" t="s">
        <v>2690</v>
      </c>
      <c r="G1414" s="832" t="s">
        <v>2967</v>
      </c>
      <c r="H1414" s="832" t="s">
        <v>581</v>
      </c>
      <c r="I1414" s="832" t="s">
        <v>4514</v>
      </c>
      <c r="J1414" s="832" t="s">
        <v>4501</v>
      </c>
      <c r="K1414" s="832" t="s">
        <v>4515</v>
      </c>
      <c r="L1414" s="835">
        <v>1487.79</v>
      </c>
      <c r="M1414" s="835">
        <v>8926.74</v>
      </c>
      <c r="N1414" s="832">
        <v>6</v>
      </c>
      <c r="O1414" s="836">
        <v>1</v>
      </c>
      <c r="P1414" s="835">
        <v>8926.74</v>
      </c>
      <c r="Q1414" s="837">
        <v>1</v>
      </c>
      <c r="R1414" s="832">
        <v>6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4</v>
      </c>
      <c r="B1415" s="832" t="s">
        <v>2687</v>
      </c>
      <c r="C1415" s="832" t="s">
        <v>2694</v>
      </c>
      <c r="D1415" s="833" t="s">
        <v>5504</v>
      </c>
      <c r="E1415" s="834" t="s">
        <v>2721</v>
      </c>
      <c r="F1415" s="832" t="s">
        <v>2690</v>
      </c>
      <c r="G1415" s="832" t="s">
        <v>2967</v>
      </c>
      <c r="H1415" s="832" t="s">
        <v>581</v>
      </c>
      <c r="I1415" s="832" t="s">
        <v>3912</v>
      </c>
      <c r="J1415" s="832" t="s">
        <v>3913</v>
      </c>
      <c r="K1415" s="832" t="s">
        <v>3914</v>
      </c>
      <c r="L1415" s="835">
        <v>1629.94</v>
      </c>
      <c r="M1415" s="835">
        <v>32598.800000000003</v>
      </c>
      <c r="N1415" s="832">
        <v>20</v>
      </c>
      <c r="O1415" s="836">
        <v>4</v>
      </c>
      <c r="P1415" s="835">
        <v>24449.100000000002</v>
      </c>
      <c r="Q1415" s="837">
        <v>0.75</v>
      </c>
      <c r="R1415" s="832">
        <v>15</v>
      </c>
      <c r="S1415" s="837">
        <v>0.75</v>
      </c>
      <c r="T1415" s="836">
        <v>3</v>
      </c>
      <c r="U1415" s="838">
        <v>0.75</v>
      </c>
    </row>
    <row r="1416" spans="1:21" ht="14.4" customHeight="1" x14ac:dyDescent="0.3">
      <c r="A1416" s="831">
        <v>4</v>
      </c>
      <c r="B1416" s="832" t="s">
        <v>2687</v>
      </c>
      <c r="C1416" s="832" t="s">
        <v>2694</v>
      </c>
      <c r="D1416" s="833" t="s">
        <v>5504</v>
      </c>
      <c r="E1416" s="834" t="s">
        <v>2721</v>
      </c>
      <c r="F1416" s="832" t="s">
        <v>2690</v>
      </c>
      <c r="G1416" s="832" t="s">
        <v>2967</v>
      </c>
      <c r="H1416" s="832" t="s">
        <v>581</v>
      </c>
      <c r="I1416" s="832" t="s">
        <v>3915</v>
      </c>
      <c r="J1416" s="832" t="s">
        <v>3916</v>
      </c>
      <c r="K1416" s="832" t="s">
        <v>3917</v>
      </c>
      <c r="L1416" s="835">
        <v>1992.32</v>
      </c>
      <c r="M1416" s="835">
        <v>9961.6</v>
      </c>
      <c r="N1416" s="832">
        <v>5</v>
      </c>
      <c r="O1416" s="836">
        <v>1</v>
      </c>
      <c r="P1416" s="835">
        <v>9961.6</v>
      </c>
      <c r="Q1416" s="837">
        <v>1</v>
      </c>
      <c r="R1416" s="832">
        <v>5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4</v>
      </c>
      <c r="B1417" s="832" t="s">
        <v>2687</v>
      </c>
      <c r="C1417" s="832" t="s">
        <v>2694</v>
      </c>
      <c r="D1417" s="833" t="s">
        <v>5504</v>
      </c>
      <c r="E1417" s="834" t="s">
        <v>2721</v>
      </c>
      <c r="F1417" s="832" t="s">
        <v>2690</v>
      </c>
      <c r="G1417" s="832" t="s">
        <v>2967</v>
      </c>
      <c r="H1417" s="832" t="s">
        <v>581</v>
      </c>
      <c r="I1417" s="832" t="s">
        <v>4516</v>
      </c>
      <c r="J1417" s="832" t="s">
        <v>4517</v>
      </c>
      <c r="K1417" s="832" t="s">
        <v>4518</v>
      </c>
      <c r="L1417" s="835">
        <v>1613</v>
      </c>
      <c r="M1417" s="835">
        <v>14517</v>
      </c>
      <c r="N1417" s="832">
        <v>9</v>
      </c>
      <c r="O1417" s="836">
        <v>1</v>
      </c>
      <c r="P1417" s="835">
        <v>14517</v>
      </c>
      <c r="Q1417" s="837">
        <v>1</v>
      </c>
      <c r="R1417" s="832">
        <v>9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4</v>
      </c>
      <c r="B1418" s="832" t="s">
        <v>2687</v>
      </c>
      <c r="C1418" s="832" t="s">
        <v>2694</v>
      </c>
      <c r="D1418" s="833" t="s">
        <v>5504</v>
      </c>
      <c r="E1418" s="834" t="s">
        <v>2721</v>
      </c>
      <c r="F1418" s="832" t="s">
        <v>2690</v>
      </c>
      <c r="G1418" s="832" t="s">
        <v>2812</v>
      </c>
      <c r="H1418" s="832" t="s">
        <v>581</v>
      </c>
      <c r="I1418" s="832" t="s">
        <v>4519</v>
      </c>
      <c r="J1418" s="832" t="s">
        <v>4520</v>
      </c>
      <c r="K1418" s="832" t="s">
        <v>4022</v>
      </c>
      <c r="L1418" s="835">
        <v>100</v>
      </c>
      <c r="M1418" s="835">
        <v>200</v>
      </c>
      <c r="N1418" s="832">
        <v>2</v>
      </c>
      <c r="O1418" s="836">
        <v>1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4</v>
      </c>
      <c r="B1419" s="832" t="s">
        <v>2687</v>
      </c>
      <c r="C1419" s="832" t="s">
        <v>2694</v>
      </c>
      <c r="D1419" s="833" t="s">
        <v>5504</v>
      </c>
      <c r="E1419" s="834" t="s">
        <v>2721</v>
      </c>
      <c r="F1419" s="832" t="s">
        <v>2690</v>
      </c>
      <c r="G1419" s="832" t="s">
        <v>2812</v>
      </c>
      <c r="H1419" s="832" t="s">
        <v>581</v>
      </c>
      <c r="I1419" s="832" t="s">
        <v>3926</v>
      </c>
      <c r="J1419" s="832" t="s">
        <v>2814</v>
      </c>
      <c r="K1419" s="832" t="s">
        <v>3927</v>
      </c>
      <c r="L1419" s="835">
        <v>56.25</v>
      </c>
      <c r="M1419" s="835">
        <v>112.5</v>
      </c>
      <c r="N1419" s="832">
        <v>2</v>
      </c>
      <c r="O1419" s="836">
        <v>1</v>
      </c>
      <c r="P1419" s="835">
        <v>112.5</v>
      </c>
      <c r="Q1419" s="837">
        <v>1</v>
      </c>
      <c r="R1419" s="832">
        <v>2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4</v>
      </c>
      <c r="B1420" s="832" t="s">
        <v>2687</v>
      </c>
      <c r="C1420" s="832" t="s">
        <v>2694</v>
      </c>
      <c r="D1420" s="833" t="s">
        <v>5504</v>
      </c>
      <c r="E1420" s="834" t="s">
        <v>2721</v>
      </c>
      <c r="F1420" s="832" t="s">
        <v>2690</v>
      </c>
      <c r="G1420" s="832" t="s">
        <v>2812</v>
      </c>
      <c r="H1420" s="832" t="s">
        <v>581</v>
      </c>
      <c r="I1420" s="832" t="s">
        <v>2813</v>
      </c>
      <c r="J1420" s="832" t="s">
        <v>2814</v>
      </c>
      <c r="K1420" s="832" t="s">
        <v>2815</v>
      </c>
      <c r="L1420" s="835">
        <v>100</v>
      </c>
      <c r="M1420" s="835">
        <v>1600</v>
      </c>
      <c r="N1420" s="832">
        <v>16</v>
      </c>
      <c r="O1420" s="836">
        <v>8</v>
      </c>
      <c r="P1420" s="835">
        <v>1000</v>
      </c>
      <c r="Q1420" s="837">
        <v>0.625</v>
      </c>
      <c r="R1420" s="832">
        <v>10</v>
      </c>
      <c r="S1420" s="837">
        <v>0.625</v>
      </c>
      <c r="T1420" s="836">
        <v>5</v>
      </c>
      <c r="U1420" s="838">
        <v>0.625</v>
      </c>
    </row>
    <row r="1421" spans="1:21" ht="14.4" customHeight="1" x14ac:dyDescent="0.3">
      <c r="A1421" s="831">
        <v>4</v>
      </c>
      <c r="B1421" s="832" t="s">
        <v>2687</v>
      </c>
      <c r="C1421" s="832" t="s">
        <v>2694</v>
      </c>
      <c r="D1421" s="833" t="s">
        <v>5504</v>
      </c>
      <c r="E1421" s="834" t="s">
        <v>2721</v>
      </c>
      <c r="F1421" s="832" t="s">
        <v>2690</v>
      </c>
      <c r="G1421" s="832" t="s">
        <v>2812</v>
      </c>
      <c r="H1421" s="832" t="s">
        <v>581</v>
      </c>
      <c r="I1421" s="832" t="s">
        <v>4521</v>
      </c>
      <c r="J1421" s="832" t="s">
        <v>4522</v>
      </c>
      <c r="K1421" s="832" t="s">
        <v>4523</v>
      </c>
      <c r="L1421" s="835">
        <v>800</v>
      </c>
      <c r="M1421" s="835">
        <v>2400</v>
      </c>
      <c r="N1421" s="832">
        <v>3</v>
      </c>
      <c r="O1421" s="836">
        <v>2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4</v>
      </c>
      <c r="B1422" s="832" t="s">
        <v>2687</v>
      </c>
      <c r="C1422" s="832" t="s">
        <v>2694</v>
      </c>
      <c r="D1422" s="833" t="s">
        <v>5504</v>
      </c>
      <c r="E1422" s="834" t="s">
        <v>2721</v>
      </c>
      <c r="F1422" s="832" t="s">
        <v>2690</v>
      </c>
      <c r="G1422" s="832" t="s">
        <v>2812</v>
      </c>
      <c r="H1422" s="832" t="s">
        <v>581</v>
      </c>
      <c r="I1422" s="832" t="s">
        <v>4524</v>
      </c>
      <c r="J1422" s="832" t="s">
        <v>4525</v>
      </c>
      <c r="K1422" s="832" t="s">
        <v>4526</v>
      </c>
      <c r="L1422" s="835">
        <v>748.25</v>
      </c>
      <c r="M1422" s="835">
        <v>1496.5</v>
      </c>
      <c r="N1422" s="832">
        <v>2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4</v>
      </c>
      <c r="B1423" s="832" t="s">
        <v>2687</v>
      </c>
      <c r="C1423" s="832" t="s">
        <v>2694</v>
      </c>
      <c r="D1423" s="833" t="s">
        <v>5504</v>
      </c>
      <c r="E1423" s="834" t="s">
        <v>2721</v>
      </c>
      <c r="F1423" s="832" t="s">
        <v>2690</v>
      </c>
      <c r="G1423" s="832" t="s">
        <v>3288</v>
      </c>
      <c r="H1423" s="832" t="s">
        <v>581</v>
      </c>
      <c r="I1423" s="832" t="s">
        <v>3289</v>
      </c>
      <c r="J1423" s="832" t="s">
        <v>3290</v>
      </c>
      <c r="K1423" s="832" t="s">
        <v>3291</v>
      </c>
      <c r="L1423" s="835">
        <v>410</v>
      </c>
      <c r="M1423" s="835">
        <v>39360</v>
      </c>
      <c r="N1423" s="832">
        <v>96</v>
      </c>
      <c r="O1423" s="836">
        <v>96</v>
      </c>
      <c r="P1423" s="835">
        <v>36490</v>
      </c>
      <c r="Q1423" s="837">
        <v>0.92708333333333337</v>
      </c>
      <c r="R1423" s="832">
        <v>89</v>
      </c>
      <c r="S1423" s="837">
        <v>0.92708333333333337</v>
      </c>
      <c r="T1423" s="836">
        <v>89</v>
      </c>
      <c r="U1423" s="838">
        <v>0.92708333333333337</v>
      </c>
    </row>
    <row r="1424" spans="1:21" ht="14.4" customHeight="1" x14ac:dyDescent="0.3">
      <c r="A1424" s="831">
        <v>4</v>
      </c>
      <c r="B1424" s="832" t="s">
        <v>2687</v>
      </c>
      <c r="C1424" s="832" t="s">
        <v>2694</v>
      </c>
      <c r="D1424" s="833" t="s">
        <v>5504</v>
      </c>
      <c r="E1424" s="834" t="s">
        <v>2721</v>
      </c>
      <c r="F1424" s="832" t="s">
        <v>2690</v>
      </c>
      <c r="G1424" s="832" t="s">
        <v>3288</v>
      </c>
      <c r="H1424" s="832" t="s">
        <v>581</v>
      </c>
      <c r="I1424" s="832" t="s">
        <v>3937</v>
      </c>
      <c r="J1424" s="832" t="s">
        <v>3346</v>
      </c>
      <c r="K1424" s="832" t="s">
        <v>3938</v>
      </c>
      <c r="L1424" s="835">
        <v>566</v>
      </c>
      <c r="M1424" s="835">
        <v>1698</v>
      </c>
      <c r="N1424" s="832">
        <v>3</v>
      </c>
      <c r="O1424" s="836">
        <v>3</v>
      </c>
      <c r="P1424" s="835">
        <v>566</v>
      </c>
      <c r="Q1424" s="837">
        <v>0.33333333333333331</v>
      </c>
      <c r="R1424" s="832">
        <v>1</v>
      </c>
      <c r="S1424" s="837">
        <v>0.33333333333333331</v>
      </c>
      <c r="T1424" s="836">
        <v>1</v>
      </c>
      <c r="U1424" s="838">
        <v>0.33333333333333331</v>
      </c>
    </row>
    <row r="1425" spans="1:21" ht="14.4" customHeight="1" x14ac:dyDescent="0.3">
      <c r="A1425" s="831">
        <v>4</v>
      </c>
      <c r="B1425" s="832" t="s">
        <v>2687</v>
      </c>
      <c r="C1425" s="832" t="s">
        <v>2694</v>
      </c>
      <c r="D1425" s="833" t="s">
        <v>5504</v>
      </c>
      <c r="E1425" s="834" t="s">
        <v>2721</v>
      </c>
      <c r="F1425" s="832" t="s">
        <v>2690</v>
      </c>
      <c r="G1425" s="832" t="s">
        <v>2819</v>
      </c>
      <c r="H1425" s="832" t="s">
        <v>581</v>
      </c>
      <c r="I1425" s="832" t="s">
        <v>2820</v>
      </c>
      <c r="J1425" s="832" t="s">
        <v>2821</v>
      </c>
      <c r="K1425" s="832" t="s">
        <v>2822</v>
      </c>
      <c r="L1425" s="835">
        <v>900</v>
      </c>
      <c r="M1425" s="835">
        <v>17100</v>
      </c>
      <c r="N1425" s="832">
        <v>19</v>
      </c>
      <c r="O1425" s="836">
        <v>19</v>
      </c>
      <c r="P1425" s="835">
        <v>17100</v>
      </c>
      <c r="Q1425" s="837">
        <v>1</v>
      </c>
      <c r="R1425" s="832">
        <v>19</v>
      </c>
      <c r="S1425" s="837">
        <v>1</v>
      </c>
      <c r="T1425" s="836">
        <v>19</v>
      </c>
      <c r="U1425" s="838">
        <v>1</v>
      </c>
    </row>
    <row r="1426" spans="1:21" ht="14.4" customHeight="1" x14ac:dyDescent="0.3">
      <c r="A1426" s="831">
        <v>4</v>
      </c>
      <c r="B1426" s="832" t="s">
        <v>2687</v>
      </c>
      <c r="C1426" s="832" t="s">
        <v>2694</v>
      </c>
      <c r="D1426" s="833" t="s">
        <v>5504</v>
      </c>
      <c r="E1426" s="834" t="s">
        <v>2721</v>
      </c>
      <c r="F1426" s="832" t="s">
        <v>2690</v>
      </c>
      <c r="G1426" s="832" t="s">
        <v>2819</v>
      </c>
      <c r="H1426" s="832" t="s">
        <v>581</v>
      </c>
      <c r="I1426" s="832" t="s">
        <v>3942</v>
      </c>
      <c r="J1426" s="832" t="s">
        <v>3943</v>
      </c>
      <c r="K1426" s="832" t="s">
        <v>3944</v>
      </c>
      <c r="L1426" s="835">
        <v>378.48</v>
      </c>
      <c r="M1426" s="835">
        <v>756.96</v>
      </c>
      <c r="N1426" s="832">
        <v>2</v>
      </c>
      <c r="O1426" s="836">
        <v>2</v>
      </c>
      <c r="P1426" s="835">
        <v>378.48</v>
      </c>
      <c r="Q1426" s="837">
        <v>0.5</v>
      </c>
      <c r="R1426" s="832">
        <v>1</v>
      </c>
      <c r="S1426" s="837">
        <v>0.5</v>
      </c>
      <c r="T1426" s="836">
        <v>1</v>
      </c>
      <c r="U1426" s="838">
        <v>0.5</v>
      </c>
    </row>
    <row r="1427" spans="1:21" ht="14.4" customHeight="1" x14ac:dyDescent="0.3">
      <c r="A1427" s="831">
        <v>4</v>
      </c>
      <c r="B1427" s="832" t="s">
        <v>2687</v>
      </c>
      <c r="C1427" s="832" t="s">
        <v>2694</v>
      </c>
      <c r="D1427" s="833" t="s">
        <v>5504</v>
      </c>
      <c r="E1427" s="834" t="s">
        <v>2721</v>
      </c>
      <c r="F1427" s="832" t="s">
        <v>2690</v>
      </c>
      <c r="G1427" s="832" t="s">
        <v>2819</v>
      </c>
      <c r="H1427" s="832" t="s">
        <v>581</v>
      </c>
      <c r="I1427" s="832" t="s">
        <v>4034</v>
      </c>
      <c r="J1427" s="832" t="s">
        <v>4035</v>
      </c>
      <c r="K1427" s="832" t="s">
        <v>4036</v>
      </c>
      <c r="L1427" s="835">
        <v>378.48</v>
      </c>
      <c r="M1427" s="835">
        <v>756.96</v>
      </c>
      <c r="N1427" s="832">
        <v>2</v>
      </c>
      <c r="O1427" s="836">
        <v>2</v>
      </c>
      <c r="P1427" s="835">
        <v>756.96</v>
      </c>
      <c r="Q1427" s="837">
        <v>1</v>
      </c>
      <c r="R1427" s="832">
        <v>2</v>
      </c>
      <c r="S1427" s="837">
        <v>1</v>
      </c>
      <c r="T1427" s="836">
        <v>2</v>
      </c>
      <c r="U1427" s="838">
        <v>1</v>
      </c>
    </row>
    <row r="1428" spans="1:21" ht="14.4" customHeight="1" x14ac:dyDescent="0.3">
      <c r="A1428" s="831">
        <v>4</v>
      </c>
      <c r="B1428" s="832" t="s">
        <v>2687</v>
      </c>
      <c r="C1428" s="832" t="s">
        <v>2694</v>
      </c>
      <c r="D1428" s="833" t="s">
        <v>5504</v>
      </c>
      <c r="E1428" s="834" t="s">
        <v>2721</v>
      </c>
      <c r="F1428" s="832" t="s">
        <v>2690</v>
      </c>
      <c r="G1428" s="832" t="s">
        <v>2819</v>
      </c>
      <c r="H1428" s="832" t="s">
        <v>581</v>
      </c>
      <c r="I1428" s="832" t="s">
        <v>4527</v>
      </c>
      <c r="J1428" s="832" t="s">
        <v>4528</v>
      </c>
      <c r="K1428" s="832"/>
      <c r="L1428" s="835">
        <v>1408.51</v>
      </c>
      <c r="M1428" s="835">
        <v>1408.51</v>
      </c>
      <c r="N1428" s="832">
        <v>1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4</v>
      </c>
      <c r="B1429" s="832" t="s">
        <v>2687</v>
      </c>
      <c r="C1429" s="832" t="s">
        <v>2694</v>
      </c>
      <c r="D1429" s="833" t="s">
        <v>5504</v>
      </c>
      <c r="E1429" s="834" t="s">
        <v>2721</v>
      </c>
      <c r="F1429" s="832" t="s">
        <v>2690</v>
      </c>
      <c r="G1429" s="832" t="s">
        <v>4529</v>
      </c>
      <c r="H1429" s="832" t="s">
        <v>581</v>
      </c>
      <c r="I1429" s="832" t="s">
        <v>4530</v>
      </c>
      <c r="J1429" s="832" t="s">
        <v>4531</v>
      </c>
      <c r="K1429" s="832" t="s">
        <v>4532</v>
      </c>
      <c r="L1429" s="835">
        <v>0</v>
      </c>
      <c r="M1429" s="835">
        <v>0</v>
      </c>
      <c r="N1429" s="832">
        <v>1</v>
      </c>
      <c r="O1429" s="836">
        <v>1</v>
      </c>
      <c r="P1429" s="835"/>
      <c r="Q1429" s="837"/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4</v>
      </c>
      <c r="B1430" s="832" t="s">
        <v>2687</v>
      </c>
      <c r="C1430" s="832" t="s">
        <v>2694</v>
      </c>
      <c r="D1430" s="833" t="s">
        <v>5504</v>
      </c>
      <c r="E1430" s="834" t="s">
        <v>2722</v>
      </c>
      <c r="F1430" s="832" t="s">
        <v>2688</v>
      </c>
      <c r="G1430" s="832" t="s">
        <v>3103</v>
      </c>
      <c r="H1430" s="832" t="s">
        <v>628</v>
      </c>
      <c r="I1430" s="832" t="s">
        <v>2232</v>
      </c>
      <c r="J1430" s="832" t="s">
        <v>638</v>
      </c>
      <c r="K1430" s="832" t="s">
        <v>639</v>
      </c>
      <c r="L1430" s="835">
        <v>72.55</v>
      </c>
      <c r="M1430" s="835">
        <v>72.55</v>
      </c>
      <c r="N1430" s="832">
        <v>1</v>
      </c>
      <c r="O1430" s="836">
        <v>0.5</v>
      </c>
      <c r="P1430" s="835">
        <v>72.55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4</v>
      </c>
      <c r="B1431" s="832" t="s">
        <v>2687</v>
      </c>
      <c r="C1431" s="832" t="s">
        <v>2694</v>
      </c>
      <c r="D1431" s="833" t="s">
        <v>5504</v>
      </c>
      <c r="E1431" s="834" t="s">
        <v>2722</v>
      </c>
      <c r="F1431" s="832" t="s">
        <v>2688</v>
      </c>
      <c r="G1431" s="832" t="s">
        <v>3352</v>
      </c>
      <c r="H1431" s="832" t="s">
        <v>628</v>
      </c>
      <c r="I1431" s="832" t="s">
        <v>2563</v>
      </c>
      <c r="J1431" s="832" t="s">
        <v>2564</v>
      </c>
      <c r="K1431" s="832" t="s">
        <v>2565</v>
      </c>
      <c r="L1431" s="835">
        <v>9.4</v>
      </c>
      <c r="M1431" s="835">
        <v>9.4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4</v>
      </c>
      <c r="B1432" s="832" t="s">
        <v>2687</v>
      </c>
      <c r="C1432" s="832" t="s">
        <v>2694</v>
      </c>
      <c r="D1432" s="833" t="s">
        <v>5504</v>
      </c>
      <c r="E1432" s="834" t="s">
        <v>2722</v>
      </c>
      <c r="F1432" s="832" t="s">
        <v>2688</v>
      </c>
      <c r="G1432" s="832" t="s">
        <v>2760</v>
      </c>
      <c r="H1432" s="832" t="s">
        <v>581</v>
      </c>
      <c r="I1432" s="832" t="s">
        <v>3948</v>
      </c>
      <c r="J1432" s="832" t="s">
        <v>3949</v>
      </c>
      <c r="K1432" s="832" t="s">
        <v>3950</v>
      </c>
      <c r="L1432" s="835">
        <v>154.36000000000001</v>
      </c>
      <c r="M1432" s="835">
        <v>154.36000000000001</v>
      </c>
      <c r="N1432" s="832">
        <v>1</v>
      </c>
      <c r="O1432" s="836">
        <v>0.5</v>
      </c>
      <c r="P1432" s="835">
        <v>154.36000000000001</v>
      </c>
      <c r="Q1432" s="837">
        <v>1</v>
      </c>
      <c r="R1432" s="832">
        <v>1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4</v>
      </c>
      <c r="B1433" s="832" t="s">
        <v>2687</v>
      </c>
      <c r="C1433" s="832" t="s">
        <v>2694</v>
      </c>
      <c r="D1433" s="833" t="s">
        <v>5504</v>
      </c>
      <c r="E1433" s="834" t="s">
        <v>2722</v>
      </c>
      <c r="F1433" s="832" t="s">
        <v>2688</v>
      </c>
      <c r="G1433" s="832" t="s">
        <v>2760</v>
      </c>
      <c r="H1433" s="832" t="s">
        <v>628</v>
      </c>
      <c r="I1433" s="832" t="s">
        <v>2166</v>
      </c>
      <c r="J1433" s="832" t="s">
        <v>1083</v>
      </c>
      <c r="K1433" s="832" t="s">
        <v>2167</v>
      </c>
      <c r="L1433" s="835">
        <v>154.36000000000001</v>
      </c>
      <c r="M1433" s="835">
        <v>926.16000000000008</v>
      </c>
      <c r="N1433" s="832">
        <v>6</v>
      </c>
      <c r="O1433" s="836">
        <v>5</v>
      </c>
      <c r="P1433" s="835">
        <v>617.44000000000005</v>
      </c>
      <c r="Q1433" s="837">
        <v>0.66666666666666663</v>
      </c>
      <c r="R1433" s="832">
        <v>4</v>
      </c>
      <c r="S1433" s="837">
        <v>0.66666666666666663</v>
      </c>
      <c r="T1433" s="836">
        <v>3.5</v>
      </c>
      <c r="U1433" s="838">
        <v>0.7</v>
      </c>
    </row>
    <row r="1434" spans="1:21" ht="14.4" customHeight="1" x14ac:dyDescent="0.3">
      <c r="A1434" s="831">
        <v>4</v>
      </c>
      <c r="B1434" s="832" t="s">
        <v>2687</v>
      </c>
      <c r="C1434" s="832" t="s">
        <v>2694</v>
      </c>
      <c r="D1434" s="833" t="s">
        <v>5504</v>
      </c>
      <c r="E1434" s="834" t="s">
        <v>2722</v>
      </c>
      <c r="F1434" s="832" t="s">
        <v>2688</v>
      </c>
      <c r="G1434" s="832" t="s">
        <v>2760</v>
      </c>
      <c r="H1434" s="832" t="s">
        <v>628</v>
      </c>
      <c r="I1434" s="832" t="s">
        <v>3520</v>
      </c>
      <c r="J1434" s="832" t="s">
        <v>4155</v>
      </c>
      <c r="K1434" s="832" t="s">
        <v>4156</v>
      </c>
      <c r="L1434" s="835">
        <v>111.22</v>
      </c>
      <c r="M1434" s="835">
        <v>111.22</v>
      </c>
      <c r="N1434" s="832">
        <v>1</v>
      </c>
      <c r="O1434" s="836">
        <v>0.5</v>
      </c>
      <c r="P1434" s="835">
        <v>111.22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4</v>
      </c>
      <c r="B1435" s="832" t="s">
        <v>2687</v>
      </c>
      <c r="C1435" s="832" t="s">
        <v>2694</v>
      </c>
      <c r="D1435" s="833" t="s">
        <v>5504</v>
      </c>
      <c r="E1435" s="834" t="s">
        <v>2722</v>
      </c>
      <c r="F1435" s="832" t="s">
        <v>2688</v>
      </c>
      <c r="G1435" s="832" t="s">
        <v>3221</v>
      </c>
      <c r="H1435" s="832" t="s">
        <v>581</v>
      </c>
      <c r="I1435" s="832" t="s">
        <v>4533</v>
      </c>
      <c r="J1435" s="832" t="s">
        <v>4534</v>
      </c>
      <c r="K1435" s="832" t="s">
        <v>3223</v>
      </c>
      <c r="L1435" s="835">
        <v>119.7</v>
      </c>
      <c r="M1435" s="835">
        <v>239.4</v>
      </c>
      <c r="N1435" s="832">
        <v>2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4</v>
      </c>
      <c r="B1436" s="832" t="s">
        <v>2687</v>
      </c>
      <c r="C1436" s="832" t="s">
        <v>2694</v>
      </c>
      <c r="D1436" s="833" t="s">
        <v>5504</v>
      </c>
      <c r="E1436" s="834" t="s">
        <v>2722</v>
      </c>
      <c r="F1436" s="832" t="s">
        <v>2688</v>
      </c>
      <c r="G1436" s="832" t="s">
        <v>3221</v>
      </c>
      <c r="H1436" s="832" t="s">
        <v>581</v>
      </c>
      <c r="I1436" s="832" t="s">
        <v>4535</v>
      </c>
      <c r="J1436" s="832" t="s">
        <v>4534</v>
      </c>
      <c r="K1436" s="832" t="s">
        <v>4536</v>
      </c>
      <c r="L1436" s="835">
        <v>43.85</v>
      </c>
      <c r="M1436" s="835">
        <v>43.85</v>
      </c>
      <c r="N1436" s="832">
        <v>1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4</v>
      </c>
      <c r="B1437" s="832" t="s">
        <v>2687</v>
      </c>
      <c r="C1437" s="832" t="s">
        <v>2694</v>
      </c>
      <c r="D1437" s="833" t="s">
        <v>5504</v>
      </c>
      <c r="E1437" s="834" t="s">
        <v>2722</v>
      </c>
      <c r="F1437" s="832" t="s">
        <v>2688</v>
      </c>
      <c r="G1437" s="832" t="s">
        <v>2852</v>
      </c>
      <c r="H1437" s="832" t="s">
        <v>581</v>
      </c>
      <c r="I1437" s="832" t="s">
        <v>4165</v>
      </c>
      <c r="J1437" s="832" t="s">
        <v>881</v>
      </c>
      <c r="K1437" s="832" t="s">
        <v>4166</v>
      </c>
      <c r="L1437" s="835">
        <v>0</v>
      </c>
      <c r="M1437" s="835">
        <v>0</v>
      </c>
      <c r="N1437" s="832">
        <v>1</v>
      </c>
      <c r="O1437" s="836">
        <v>1</v>
      </c>
      <c r="P1437" s="835"/>
      <c r="Q1437" s="837"/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4</v>
      </c>
      <c r="B1438" s="832" t="s">
        <v>2687</v>
      </c>
      <c r="C1438" s="832" t="s">
        <v>2694</v>
      </c>
      <c r="D1438" s="833" t="s">
        <v>5504</v>
      </c>
      <c r="E1438" s="834" t="s">
        <v>2722</v>
      </c>
      <c r="F1438" s="832" t="s">
        <v>2688</v>
      </c>
      <c r="G1438" s="832" t="s">
        <v>2852</v>
      </c>
      <c r="H1438" s="832" t="s">
        <v>581</v>
      </c>
      <c r="I1438" s="832" t="s">
        <v>4537</v>
      </c>
      <c r="J1438" s="832" t="s">
        <v>881</v>
      </c>
      <c r="K1438" s="832" t="s">
        <v>4166</v>
      </c>
      <c r="L1438" s="835">
        <v>0</v>
      </c>
      <c r="M1438" s="835">
        <v>0</v>
      </c>
      <c r="N1438" s="832">
        <v>2</v>
      </c>
      <c r="O1438" s="836">
        <v>1</v>
      </c>
      <c r="P1438" s="835">
        <v>0</v>
      </c>
      <c r="Q1438" s="837"/>
      <c r="R1438" s="832">
        <v>2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4</v>
      </c>
      <c r="B1439" s="832" t="s">
        <v>2687</v>
      </c>
      <c r="C1439" s="832" t="s">
        <v>2694</v>
      </c>
      <c r="D1439" s="833" t="s">
        <v>5504</v>
      </c>
      <c r="E1439" s="834" t="s">
        <v>2722</v>
      </c>
      <c r="F1439" s="832" t="s">
        <v>2688</v>
      </c>
      <c r="G1439" s="832" t="s">
        <v>3162</v>
      </c>
      <c r="H1439" s="832" t="s">
        <v>628</v>
      </c>
      <c r="I1439" s="832" t="s">
        <v>3163</v>
      </c>
      <c r="J1439" s="832" t="s">
        <v>2579</v>
      </c>
      <c r="K1439" s="832" t="s">
        <v>2345</v>
      </c>
      <c r="L1439" s="835">
        <v>207.45</v>
      </c>
      <c r="M1439" s="835">
        <v>207.45</v>
      </c>
      <c r="N1439" s="832">
        <v>1</v>
      </c>
      <c r="O1439" s="836">
        <v>0.5</v>
      </c>
      <c r="P1439" s="835">
        <v>207.45</v>
      </c>
      <c r="Q1439" s="837">
        <v>1</v>
      </c>
      <c r="R1439" s="832">
        <v>1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4</v>
      </c>
      <c r="B1440" s="832" t="s">
        <v>2687</v>
      </c>
      <c r="C1440" s="832" t="s">
        <v>2694</v>
      </c>
      <c r="D1440" s="833" t="s">
        <v>5504</v>
      </c>
      <c r="E1440" s="834" t="s">
        <v>2722</v>
      </c>
      <c r="F1440" s="832" t="s">
        <v>2688</v>
      </c>
      <c r="G1440" s="832" t="s">
        <v>2855</v>
      </c>
      <c r="H1440" s="832" t="s">
        <v>581</v>
      </c>
      <c r="I1440" s="832" t="s">
        <v>4538</v>
      </c>
      <c r="J1440" s="832" t="s">
        <v>4539</v>
      </c>
      <c r="K1440" s="832" t="s">
        <v>3318</v>
      </c>
      <c r="L1440" s="835">
        <v>161.4</v>
      </c>
      <c r="M1440" s="835">
        <v>484.20000000000005</v>
      </c>
      <c r="N1440" s="832">
        <v>3</v>
      </c>
      <c r="O1440" s="836">
        <v>1.5</v>
      </c>
      <c r="P1440" s="835">
        <v>161.4</v>
      </c>
      <c r="Q1440" s="837">
        <v>0.33333333333333331</v>
      </c>
      <c r="R1440" s="832">
        <v>1</v>
      </c>
      <c r="S1440" s="837">
        <v>0.33333333333333331</v>
      </c>
      <c r="T1440" s="836">
        <v>0.5</v>
      </c>
      <c r="U1440" s="838">
        <v>0.33333333333333331</v>
      </c>
    </row>
    <row r="1441" spans="1:21" ht="14.4" customHeight="1" x14ac:dyDescent="0.3">
      <c r="A1441" s="831">
        <v>4</v>
      </c>
      <c r="B1441" s="832" t="s">
        <v>2687</v>
      </c>
      <c r="C1441" s="832" t="s">
        <v>2694</v>
      </c>
      <c r="D1441" s="833" t="s">
        <v>5504</v>
      </c>
      <c r="E1441" s="834" t="s">
        <v>2722</v>
      </c>
      <c r="F1441" s="832" t="s">
        <v>2688</v>
      </c>
      <c r="G1441" s="832" t="s">
        <v>3368</v>
      </c>
      <c r="H1441" s="832" t="s">
        <v>581</v>
      </c>
      <c r="I1441" s="832" t="s">
        <v>4108</v>
      </c>
      <c r="J1441" s="832" t="s">
        <v>1215</v>
      </c>
      <c r="K1441" s="832" t="s">
        <v>4109</v>
      </c>
      <c r="L1441" s="835">
        <v>182.22</v>
      </c>
      <c r="M1441" s="835">
        <v>364.44</v>
      </c>
      <c r="N1441" s="832">
        <v>2</v>
      </c>
      <c r="O1441" s="836">
        <v>1</v>
      </c>
      <c r="P1441" s="835">
        <v>364.44</v>
      </c>
      <c r="Q1441" s="837">
        <v>1</v>
      </c>
      <c r="R1441" s="832">
        <v>2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4</v>
      </c>
      <c r="B1442" s="832" t="s">
        <v>2687</v>
      </c>
      <c r="C1442" s="832" t="s">
        <v>2694</v>
      </c>
      <c r="D1442" s="833" t="s">
        <v>5504</v>
      </c>
      <c r="E1442" s="834" t="s">
        <v>2722</v>
      </c>
      <c r="F1442" s="832" t="s">
        <v>2688</v>
      </c>
      <c r="G1442" s="832" t="s">
        <v>2786</v>
      </c>
      <c r="H1442" s="832" t="s">
        <v>628</v>
      </c>
      <c r="I1442" s="832" t="s">
        <v>2335</v>
      </c>
      <c r="J1442" s="832" t="s">
        <v>795</v>
      </c>
      <c r="K1442" s="832" t="s">
        <v>2065</v>
      </c>
      <c r="L1442" s="835">
        <v>42.51</v>
      </c>
      <c r="M1442" s="835">
        <v>42.51</v>
      </c>
      <c r="N1442" s="832">
        <v>1</v>
      </c>
      <c r="O1442" s="836">
        <v>1</v>
      </c>
      <c r="P1442" s="835">
        <v>42.51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4</v>
      </c>
      <c r="B1443" s="832" t="s">
        <v>2687</v>
      </c>
      <c r="C1443" s="832" t="s">
        <v>2694</v>
      </c>
      <c r="D1443" s="833" t="s">
        <v>5504</v>
      </c>
      <c r="E1443" s="834" t="s">
        <v>2722</v>
      </c>
      <c r="F1443" s="832" t="s">
        <v>2688</v>
      </c>
      <c r="G1443" s="832" t="s">
        <v>2786</v>
      </c>
      <c r="H1443" s="832" t="s">
        <v>581</v>
      </c>
      <c r="I1443" s="832" t="s">
        <v>2064</v>
      </c>
      <c r="J1443" s="832" t="s">
        <v>791</v>
      </c>
      <c r="K1443" s="832" t="s">
        <v>2065</v>
      </c>
      <c r="L1443" s="835">
        <v>42.51</v>
      </c>
      <c r="M1443" s="835">
        <v>42.51</v>
      </c>
      <c r="N1443" s="832">
        <v>1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4</v>
      </c>
      <c r="B1444" s="832" t="s">
        <v>2687</v>
      </c>
      <c r="C1444" s="832" t="s">
        <v>2694</v>
      </c>
      <c r="D1444" s="833" t="s">
        <v>5504</v>
      </c>
      <c r="E1444" s="834" t="s">
        <v>2722</v>
      </c>
      <c r="F1444" s="832" t="s">
        <v>2688</v>
      </c>
      <c r="G1444" s="832" t="s">
        <v>3238</v>
      </c>
      <c r="H1444" s="832" t="s">
        <v>581</v>
      </c>
      <c r="I1444" s="832" t="s">
        <v>3239</v>
      </c>
      <c r="J1444" s="832" t="s">
        <v>3240</v>
      </c>
      <c r="K1444" s="832" t="s">
        <v>3241</v>
      </c>
      <c r="L1444" s="835">
        <v>107.27</v>
      </c>
      <c r="M1444" s="835">
        <v>321.81</v>
      </c>
      <c r="N1444" s="832">
        <v>3</v>
      </c>
      <c r="O1444" s="836">
        <v>1</v>
      </c>
      <c r="P1444" s="835">
        <v>321.81</v>
      </c>
      <c r="Q1444" s="837">
        <v>1</v>
      </c>
      <c r="R1444" s="832">
        <v>3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4</v>
      </c>
      <c r="B1445" s="832" t="s">
        <v>2687</v>
      </c>
      <c r="C1445" s="832" t="s">
        <v>2694</v>
      </c>
      <c r="D1445" s="833" t="s">
        <v>5504</v>
      </c>
      <c r="E1445" s="834" t="s">
        <v>2722</v>
      </c>
      <c r="F1445" s="832" t="s">
        <v>2688</v>
      </c>
      <c r="G1445" s="832" t="s">
        <v>2827</v>
      </c>
      <c r="H1445" s="832" t="s">
        <v>581</v>
      </c>
      <c r="I1445" s="832" t="s">
        <v>2920</v>
      </c>
      <c r="J1445" s="832" t="s">
        <v>1302</v>
      </c>
      <c r="K1445" s="832" t="s">
        <v>2921</v>
      </c>
      <c r="L1445" s="835">
        <v>33</v>
      </c>
      <c r="M1445" s="835">
        <v>33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4</v>
      </c>
      <c r="B1446" s="832" t="s">
        <v>2687</v>
      </c>
      <c r="C1446" s="832" t="s">
        <v>2694</v>
      </c>
      <c r="D1446" s="833" t="s">
        <v>5504</v>
      </c>
      <c r="E1446" s="834" t="s">
        <v>2722</v>
      </c>
      <c r="F1446" s="832" t="s">
        <v>2688</v>
      </c>
      <c r="G1446" s="832" t="s">
        <v>3306</v>
      </c>
      <c r="H1446" s="832" t="s">
        <v>581</v>
      </c>
      <c r="I1446" s="832" t="s">
        <v>3307</v>
      </c>
      <c r="J1446" s="832" t="s">
        <v>1116</v>
      </c>
      <c r="K1446" s="832" t="s">
        <v>3308</v>
      </c>
      <c r="L1446" s="835">
        <v>48.09</v>
      </c>
      <c r="M1446" s="835">
        <v>96.18</v>
      </c>
      <c r="N1446" s="832">
        <v>2</v>
      </c>
      <c r="O1446" s="836">
        <v>2</v>
      </c>
      <c r="P1446" s="835">
        <v>48.09</v>
      </c>
      <c r="Q1446" s="837">
        <v>0.5</v>
      </c>
      <c r="R1446" s="832">
        <v>1</v>
      </c>
      <c r="S1446" s="837">
        <v>0.5</v>
      </c>
      <c r="T1446" s="836">
        <v>1</v>
      </c>
      <c r="U1446" s="838">
        <v>0.5</v>
      </c>
    </row>
    <row r="1447" spans="1:21" ht="14.4" customHeight="1" x14ac:dyDescent="0.3">
      <c r="A1447" s="831">
        <v>4</v>
      </c>
      <c r="B1447" s="832" t="s">
        <v>2687</v>
      </c>
      <c r="C1447" s="832" t="s">
        <v>2694</v>
      </c>
      <c r="D1447" s="833" t="s">
        <v>5504</v>
      </c>
      <c r="E1447" s="834" t="s">
        <v>2722</v>
      </c>
      <c r="F1447" s="832" t="s">
        <v>2688</v>
      </c>
      <c r="G1447" s="832" t="s">
        <v>3306</v>
      </c>
      <c r="H1447" s="832" t="s">
        <v>581</v>
      </c>
      <c r="I1447" s="832" t="s">
        <v>4202</v>
      </c>
      <c r="J1447" s="832" t="s">
        <v>4203</v>
      </c>
      <c r="K1447" s="832" t="s">
        <v>4204</v>
      </c>
      <c r="L1447" s="835">
        <v>89.91</v>
      </c>
      <c r="M1447" s="835">
        <v>179.82</v>
      </c>
      <c r="N1447" s="832">
        <v>2</v>
      </c>
      <c r="O1447" s="836">
        <v>1.5</v>
      </c>
      <c r="P1447" s="835">
        <v>89.91</v>
      </c>
      <c r="Q1447" s="837">
        <v>0.5</v>
      </c>
      <c r="R1447" s="832">
        <v>1</v>
      </c>
      <c r="S1447" s="837">
        <v>0.5</v>
      </c>
      <c r="T1447" s="836">
        <v>0.5</v>
      </c>
      <c r="U1447" s="838">
        <v>0.33333333333333331</v>
      </c>
    </row>
    <row r="1448" spans="1:21" ht="14.4" customHeight="1" x14ac:dyDescent="0.3">
      <c r="A1448" s="831">
        <v>4</v>
      </c>
      <c r="B1448" s="832" t="s">
        <v>2687</v>
      </c>
      <c r="C1448" s="832" t="s">
        <v>2694</v>
      </c>
      <c r="D1448" s="833" t="s">
        <v>5504</v>
      </c>
      <c r="E1448" s="834" t="s">
        <v>2722</v>
      </c>
      <c r="F1448" s="832" t="s">
        <v>2688</v>
      </c>
      <c r="G1448" s="832" t="s">
        <v>3243</v>
      </c>
      <c r="H1448" s="832" t="s">
        <v>581</v>
      </c>
      <c r="I1448" s="832" t="s">
        <v>3244</v>
      </c>
      <c r="J1448" s="832" t="s">
        <v>1127</v>
      </c>
      <c r="K1448" s="832" t="s">
        <v>2826</v>
      </c>
      <c r="L1448" s="835">
        <v>98.75</v>
      </c>
      <c r="M1448" s="835">
        <v>197.5</v>
      </c>
      <c r="N1448" s="832">
        <v>2</v>
      </c>
      <c r="O1448" s="836">
        <v>2</v>
      </c>
      <c r="P1448" s="835">
        <v>98.75</v>
      </c>
      <c r="Q1448" s="837">
        <v>0.5</v>
      </c>
      <c r="R1448" s="832">
        <v>1</v>
      </c>
      <c r="S1448" s="837">
        <v>0.5</v>
      </c>
      <c r="T1448" s="836">
        <v>1</v>
      </c>
      <c r="U1448" s="838">
        <v>0.5</v>
      </c>
    </row>
    <row r="1449" spans="1:21" ht="14.4" customHeight="1" x14ac:dyDescent="0.3">
      <c r="A1449" s="831">
        <v>4</v>
      </c>
      <c r="B1449" s="832" t="s">
        <v>2687</v>
      </c>
      <c r="C1449" s="832" t="s">
        <v>2694</v>
      </c>
      <c r="D1449" s="833" t="s">
        <v>5504</v>
      </c>
      <c r="E1449" s="834" t="s">
        <v>2722</v>
      </c>
      <c r="F1449" s="832" t="s">
        <v>2688</v>
      </c>
      <c r="G1449" s="832" t="s">
        <v>3243</v>
      </c>
      <c r="H1449" s="832" t="s">
        <v>581</v>
      </c>
      <c r="I1449" s="832" t="s">
        <v>4540</v>
      </c>
      <c r="J1449" s="832" t="s">
        <v>1127</v>
      </c>
      <c r="K1449" s="832" t="s">
        <v>2826</v>
      </c>
      <c r="L1449" s="835">
        <v>98.75</v>
      </c>
      <c r="M1449" s="835">
        <v>98.75</v>
      </c>
      <c r="N1449" s="832">
        <v>1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4</v>
      </c>
      <c r="B1450" s="832" t="s">
        <v>2687</v>
      </c>
      <c r="C1450" s="832" t="s">
        <v>2694</v>
      </c>
      <c r="D1450" s="833" t="s">
        <v>5504</v>
      </c>
      <c r="E1450" s="834" t="s">
        <v>2722</v>
      </c>
      <c r="F1450" s="832" t="s">
        <v>2688</v>
      </c>
      <c r="G1450" s="832" t="s">
        <v>3243</v>
      </c>
      <c r="H1450" s="832" t="s">
        <v>581</v>
      </c>
      <c r="I1450" s="832" t="s">
        <v>4541</v>
      </c>
      <c r="J1450" s="832" t="s">
        <v>4542</v>
      </c>
      <c r="K1450" s="832" t="s">
        <v>4543</v>
      </c>
      <c r="L1450" s="835">
        <v>77.599999999999994</v>
      </c>
      <c r="M1450" s="835">
        <v>77.599999999999994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4</v>
      </c>
      <c r="B1451" s="832" t="s">
        <v>2687</v>
      </c>
      <c r="C1451" s="832" t="s">
        <v>2694</v>
      </c>
      <c r="D1451" s="833" t="s">
        <v>5504</v>
      </c>
      <c r="E1451" s="834" t="s">
        <v>2722</v>
      </c>
      <c r="F1451" s="832" t="s">
        <v>2688</v>
      </c>
      <c r="G1451" s="832" t="s">
        <v>4207</v>
      </c>
      <c r="H1451" s="832" t="s">
        <v>581</v>
      </c>
      <c r="I1451" s="832" t="s">
        <v>4544</v>
      </c>
      <c r="J1451" s="832" t="s">
        <v>4209</v>
      </c>
      <c r="K1451" s="832" t="s">
        <v>4545</v>
      </c>
      <c r="L1451" s="835">
        <v>0</v>
      </c>
      <c r="M1451" s="835">
        <v>0</v>
      </c>
      <c r="N1451" s="832">
        <v>1</v>
      </c>
      <c r="O1451" s="836">
        <v>1</v>
      </c>
      <c r="P1451" s="835"/>
      <c r="Q1451" s="837"/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4</v>
      </c>
      <c r="B1452" s="832" t="s">
        <v>2687</v>
      </c>
      <c r="C1452" s="832" t="s">
        <v>2694</v>
      </c>
      <c r="D1452" s="833" t="s">
        <v>5504</v>
      </c>
      <c r="E1452" s="834" t="s">
        <v>2722</v>
      </c>
      <c r="F1452" s="832" t="s">
        <v>2688</v>
      </c>
      <c r="G1452" s="832" t="s">
        <v>3309</v>
      </c>
      <c r="H1452" s="832" t="s">
        <v>581</v>
      </c>
      <c r="I1452" s="832" t="s">
        <v>3979</v>
      </c>
      <c r="J1452" s="832" t="s">
        <v>3311</v>
      </c>
      <c r="K1452" s="832" t="s">
        <v>3980</v>
      </c>
      <c r="L1452" s="835">
        <v>132.97999999999999</v>
      </c>
      <c r="M1452" s="835">
        <v>265.95999999999998</v>
      </c>
      <c r="N1452" s="832">
        <v>2</v>
      </c>
      <c r="O1452" s="836">
        <v>1</v>
      </c>
      <c r="P1452" s="835">
        <v>265.95999999999998</v>
      </c>
      <c r="Q1452" s="837">
        <v>1</v>
      </c>
      <c r="R1452" s="832">
        <v>2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4</v>
      </c>
      <c r="B1453" s="832" t="s">
        <v>2687</v>
      </c>
      <c r="C1453" s="832" t="s">
        <v>2694</v>
      </c>
      <c r="D1453" s="833" t="s">
        <v>5504</v>
      </c>
      <c r="E1453" s="834" t="s">
        <v>2722</v>
      </c>
      <c r="F1453" s="832" t="s">
        <v>2688</v>
      </c>
      <c r="G1453" s="832" t="s">
        <v>4546</v>
      </c>
      <c r="H1453" s="832" t="s">
        <v>581</v>
      </c>
      <c r="I1453" s="832" t="s">
        <v>4547</v>
      </c>
      <c r="J1453" s="832" t="s">
        <v>4548</v>
      </c>
      <c r="K1453" s="832" t="s">
        <v>4549</v>
      </c>
      <c r="L1453" s="835">
        <v>0</v>
      </c>
      <c r="M1453" s="835">
        <v>0</v>
      </c>
      <c r="N1453" s="832">
        <v>1</v>
      </c>
      <c r="O1453" s="836">
        <v>1</v>
      </c>
      <c r="P1453" s="835">
        <v>0</v>
      </c>
      <c r="Q1453" s="837"/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4</v>
      </c>
      <c r="B1454" s="832" t="s">
        <v>2687</v>
      </c>
      <c r="C1454" s="832" t="s">
        <v>2694</v>
      </c>
      <c r="D1454" s="833" t="s">
        <v>5504</v>
      </c>
      <c r="E1454" s="834" t="s">
        <v>2722</v>
      </c>
      <c r="F1454" s="832" t="s">
        <v>2688</v>
      </c>
      <c r="G1454" s="832" t="s">
        <v>4546</v>
      </c>
      <c r="H1454" s="832" t="s">
        <v>581</v>
      </c>
      <c r="I1454" s="832" t="s">
        <v>4550</v>
      </c>
      <c r="J1454" s="832" t="s">
        <v>4548</v>
      </c>
      <c r="K1454" s="832" t="s">
        <v>4551</v>
      </c>
      <c r="L1454" s="835">
        <v>0</v>
      </c>
      <c r="M1454" s="835">
        <v>0</v>
      </c>
      <c r="N1454" s="832">
        <v>2</v>
      </c>
      <c r="O1454" s="836">
        <v>2</v>
      </c>
      <c r="P1454" s="835">
        <v>0</v>
      </c>
      <c r="Q1454" s="837"/>
      <c r="R1454" s="832">
        <v>2</v>
      </c>
      <c r="S1454" s="837">
        <v>1</v>
      </c>
      <c r="T1454" s="836">
        <v>2</v>
      </c>
      <c r="U1454" s="838">
        <v>1</v>
      </c>
    </row>
    <row r="1455" spans="1:21" ht="14.4" customHeight="1" x14ac:dyDescent="0.3">
      <c r="A1455" s="831">
        <v>4</v>
      </c>
      <c r="B1455" s="832" t="s">
        <v>2687</v>
      </c>
      <c r="C1455" s="832" t="s">
        <v>2694</v>
      </c>
      <c r="D1455" s="833" t="s">
        <v>5504</v>
      </c>
      <c r="E1455" s="834" t="s">
        <v>2722</v>
      </c>
      <c r="F1455" s="832" t="s">
        <v>2688</v>
      </c>
      <c r="G1455" s="832" t="s">
        <v>4546</v>
      </c>
      <c r="H1455" s="832" t="s">
        <v>581</v>
      </c>
      <c r="I1455" s="832" t="s">
        <v>4552</v>
      </c>
      <c r="J1455" s="832" t="s">
        <v>4548</v>
      </c>
      <c r="K1455" s="832" t="s">
        <v>4549</v>
      </c>
      <c r="L1455" s="835">
        <v>0</v>
      </c>
      <c r="M1455" s="835">
        <v>0</v>
      </c>
      <c r="N1455" s="832">
        <v>1</v>
      </c>
      <c r="O1455" s="836">
        <v>1</v>
      </c>
      <c r="P1455" s="835">
        <v>0</v>
      </c>
      <c r="Q1455" s="837"/>
      <c r="R1455" s="832">
        <v>1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4</v>
      </c>
      <c r="B1456" s="832" t="s">
        <v>2687</v>
      </c>
      <c r="C1456" s="832" t="s">
        <v>2694</v>
      </c>
      <c r="D1456" s="833" t="s">
        <v>5504</v>
      </c>
      <c r="E1456" s="834" t="s">
        <v>2722</v>
      </c>
      <c r="F1456" s="832" t="s">
        <v>2688</v>
      </c>
      <c r="G1456" s="832" t="s">
        <v>4119</v>
      </c>
      <c r="H1456" s="832" t="s">
        <v>581</v>
      </c>
      <c r="I1456" s="832" t="s">
        <v>4553</v>
      </c>
      <c r="J1456" s="832" t="s">
        <v>1512</v>
      </c>
      <c r="K1456" s="832" t="s">
        <v>4212</v>
      </c>
      <c r="L1456" s="835">
        <v>0</v>
      </c>
      <c r="M1456" s="835">
        <v>0</v>
      </c>
      <c r="N1456" s="832">
        <v>1</v>
      </c>
      <c r="O1456" s="836">
        <v>1</v>
      </c>
      <c r="P1456" s="835"/>
      <c r="Q1456" s="837"/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4</v>
      </c>
      <c r="B1457" s="832" t="s">
        <v>2687</v>
      </c>
      <c r="C1457" s="832" t="s">
        <v>2694</v>
      </c>
      <c r="D1457" s="833" t="s">
        <v>5504</v>
      </c>
      <c r="E1457" s="834" t="s">
        <v>2722</v>
      </c>
      <c r="F1457" s="832" t="s">
        <v>2688</v>
      </c>
      <c r="G1457" s="832" t="s">
        <v>4554</v>
      </c>
      <c r="H1457" s="832" t="s">
        <v>581</v>
      </c>
      <c r="I1457" s="832" t="s">
        <v>4555</v>
      </c>
      <c r="J1457" s="832" t="s">
        <v>702</v>
      </c>
      <c r="K1457" s="832" t="s">
        <v>4556</v>
      </c>
      <c r="L1457" s="835">
        <v>231.16</v>
      </c>
      <c r="M1457" s="835">
        <v>462.32</v>
      </c>
      <c r="N1457" s="832">
        <v>2</v>
      </c>
      <c r="O1457" s="836">
        <v>0.5</v>
      </c>
      <c r="P1457" s="835">
        <v>462.32</v>
      </c>
      <c r="Q1457" s="837">
        <v>1</v>
      </c>
      <c r="R1457" s="832">
        <v>2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4</v>
      </c>
      <c r="B1458" s="832" t="s">
        <v>2687</v>
      </c>
      <c r="C1458" s="832" t="s">
        <v>2694</v>
      </c>
      <c r="D1458" s="833" t="s">
        <v>5504</v>
      </c>
      <c r="E1458" s="834" t="s">
        <v>2722</v>
      </c>
      <c r="F1458" s="832" t="s">
        <v>2688</v>
      </c>
      <c r="G1458" s="832" t="s">
        <v>4216</v>
      </c>
      <c r="H1458" s="832" t="s">
        <v>581</v>
      </c>
      <c r="I1458" s="832" t="s">
        <v>4557</v>
      </c>
      <c r="J1458" s="832" t="s">
        <v>4218</v>
      </c>
      <c r="K1458" s="832" t="s">
        <v>4558</v>
      </c>
      <c r="L1458" s="835">
        <v>17.239999999999998</v>
      </c>
      <c r="M1458" s="835">
        <v>51.72</v>
      </c>
      <c r="N1458" s="832">
        <v>3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4</v>
      </c>
      <c r="B1459" s="832" t="s">
        <v>2687</v>
      </c>
      <c r="C1459" s="832" t="s">
        <v>2694</v>
      </c>
      <c r="D1459" s="833" t="s">
        <v>5504</v>
      </c>
      <c r="E1459" s="834" t="s">
        <v>2722</v>
      </c>
      <c r="F1459" s="832" t="s">
        <v>2688</v>
      </c>
      <c r="G1459" s="832" t="s">
        <v>2834</v>
      </c>
      <c r="H1459" s="832" t="s">
        <v>581</v>
      </c>
      <c r="I1459" s="832" t="s">
        <v>2835</v>
      </c>
      <c r="J1459" s="832" t="s">
        <v>999</v>
      </c>
      <c r="K1459" s="832" t="s">
        <v>2836</v>
      </c>
      <c r="L1459" s="835">
        <v>760.22</v>
      </c>
      <c r="M1459" s="835">
        <v>1520.44</v>
      </c>
      <c r="N1459" s="832">
        <v>2</v>
      </c>
      <c r="O1459" s="836">
        <v>0.5</v>
      </c>
      <c r="P1459" s="835">
        <v>1520.44</v>
      </c>
      <c r="Q1459" s="837">
        <v>1</v>
      </c>
      <c r="R1459" s="832">
        <v>2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4</v>
      </c>
      <c r="B1460" s="832" t="s">
        <v>2687</v>
      </c>
      <c r="C1460" s="832" t="s">
        <v>2694</v>
      </c>
      <c r="D1460" s="833" t="s">
        <v>5504</v>
      </c>
      <c r="E1460" s="834" t="s">
        <v>2722</v>
      </c>
      <c r="F1460" s="832" t="s">
        <v>2688</v>
      </c>
      <c r="G1460" s="832" t="s">
        <v>2872</v>
      </c>
      <c r="H1460" s="832" t="s">
        <v>628</v>
      </c>
      <c r="I1460" s="832" t="s">
        <v>2028</v>
      </c>
      <c r="J1460" s="832" t="s">
        <v>733</v>
      </c>
      <c r="K1460" s="832" t="s">
        <v>2027</v>
      </c>
      <c r="L1460" s="835">
        <v>0</v>
      </c>
      <c r="M1460" s="835">
        <v>0</v>
      </c>
      <c r="N1460" s="832">
        <v>2</v>
      </c>
      <c r="O1460" s="836">
        <v>1</v>
      </c>
      <c r="P1460" s="835">
        <v>0</v>
      </c>
      <c r="Q1460" s="837"/>
      <c r="R1460" s="832">
        <v>1</v>
      </c>
      <c r="S1460" s="837">
        <v>0.5</v>
      </c>
      <c r="T1460" s="836">
        <v>0.5</v>
      </c>
      <c r="U1460" s="838">
        <v>0.5</v>
      </c>
    </row>
    <row r="1461" spans="1:21" ht="14.4" customHeight="1" x14ac:dyDescent="0.3">
      <c r="A1461" s="831">
        <v>4</v>
      </c>
      <c r="B1461" s="832" t="s">
        <v>2687</v>
      </c>
      <c r="C1461" s="832" t="s">
        <v>2694</v>
      </c>
      <c r="D1461" s="833" t="s">
        <v>5504</v>
      </c>
      <c r="E1461" s="834" t="s">
        <v>2722</v>
      </c>
      <c r="F1461" s="832" t="s">
        <v>2688</v>
      </c>
      <c r="G1461" s="832" t="s">
        <v>3148</v>
      </c>
      <c r="H1461" s="832" t="s">
        <v>628</v>
      </c>
      <c r="I1461" s="832" t="s">
        <v>4559</v>
      </c>
      <c r="J1461" s="832" t="s">
        <v>2312</v>
      </c>
      <c r="K1461" s="832" t="s">
        <v>4560</v>
      </c>
      <c r="L1461" s="835">
        <v>32.25</v>
      </c>
      <c r="M1461" s="835">
        <v>64.5</v>
      </c>
      <c r="N1461" s="832">
        <v>2</v>
      </c>
      <c r="O1461" s="836">
        <v>1</v>
      </c>
      <c r="P1461" s="835">
        <v>64.5</v>
      </c>
      <c r="Q1461" s="837">
        <v>1</v>
      </c>
      <c r="R1461" s="832">
        <v>2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4</v>
      </c>
      <c r="B1462" s="832" t="s">
        <v>2687</v>
      </c>
      <c r="C1462" s="832" t="s">
        <v>2694</v>
      </c>
      <c r="D1462" s="833" t="s">
        <v>5504</v>
      </c>
      <c r="E1462" s="834" t="s">
        <v>2722</v>
      </c>
      <c r="F1462" s="832" t="s">
        <v>2688</v>
      </c>
      <c r="G1462" s="832" t="s">
        <v>2887</v>
      </c>
      <c r="H1462" s="832" t="s">
        <v>581</v>
      </c>
      <c r="I1462" s="832" t="s">
        <v>4561</v>
      </c>
      <c r="J1462" s="832" t="s">
        <v>765</v>
      </c>
      <c r="K1462" s="832" t="s">
        <v>2558</v>
      </c>
      <c r="L1462" s="835">
        <v>0</v>
      </c>
      <c r="M1462" s="835">
        <v>0</v>
      </c>
      <c r="N1462" s="832">
        <v>1</v>
      </c>
      <c r="O1462" s="836">
        <v>1</v>
      </c>
      <c r="P1462" s="835"/>
      <c r="Q1462" s="837"/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4</v>
      </c>
      <c r="B1463" s="832" t="s">
        <v>2687</v>
      </c>
      <c r="C1463" s="832" t="s">
        <v>2694</v>
      </c>
      <c r="D1463" s="833" t="s">
        <v>5504</v>
      </c>
      <c r="E1463" s="834" t="s">
        <v>2722</v>
      </c>
      <c r="F1463" s="832" t="s">
        <v>2688</v>
      </c>
      <c r="G1463" s="832" t="s">
        <v>2887</v>
      </c>
      <c r="H1463" s="832" t="s">
        <v>581</v>
      </c>
      <c r="I1463" s="832" t="s">
        <v>2927</v>
      </c>
      <c r="J1463" s="832" t="s">
        <v>765</v>
      </c>
      <c r="K1463" s="832" t="s">
        <v>2917</v>
      </c>
      <c r="L1463" s="835">
        <v>0</v>
      </c>
      <c r="M1463" s="835">
        <v>0</v>
      </c>
      <c r="N1463" s="832">
        <v>5</v>
      </c>
      <c r="O1463" s="836">
        <v>2</v>
      </c>
      <c r="P1463" s="835">
        <v>0</v>
      </c>
      <c r="Q1463" s="837"/>
      <c r="R1463" s="832">
        <v>3</v>
      </c>
      <c r="S1463" s="837">
        <v>0.6</v>
      </c>
      <c r="T1463" s="836">
        <v>1.5</v>
      </c>
      <c r="U1463" s="838">
        <v>0.75</v>
      </c>
    </row>
    <row r="1464" spans="1:21" ht="14.4" customHeight="1" x14ac:dyDescent="0.3">
      <c r="A1464" s="831">
        <v>4</v>
      </c>
      <c r="B1464" s="832" t="s">
        <v>2687</v>
      </c>
      <c r="C1464" s="832" t="s">
        <v>2694</v>
      </c>
      <c r="D1464" s="833" t="s">
        <v>5504</v>
      </c>
      <c r="E1464" s="834" t="s">
        <v>2722</v>
      </c>
      <c r="F1464" s="832" t="s">
        <v>2688</v>
      </c>
      <c r="G1464" s="832" t="s">
        <v>2887</v>
      </c>
      <c r="H1464" s="832" t="s">
        <v>581</v>
      </c>
      <c r="I1464" s="832" t="s">
        <v>2888</v>
      </c>
      <c r="J1464" s="832" t="s">
        <v>2889</v>
      </c>
      <c r="K1464" s="832" t="s">
        <v>2890</v>
      </c>
      <c r="L1464" s="835">
        <v>0</v>
      </c>
      <c r="M1464" s="835">
        <v>0</v>
      </c>
      <c r="N1464" s="832">
        <v>1</v>
      </c>
      <c r="O1464" s="836">
        <v>0.5</v>
      </c>
      <c r="P1464" s="835">
        <v>0</v>
      </c>
      <c r="Q1464" s="837"/>
      <c r="R1464" s="832">
        <v>1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4</v>
      </c>
      <c r="B1465" s="832" t="s">
        <v>2687</v>
      </c>
      <c r="C1465" s="832" t="s">
        <v>2694</v>
      </c>
      <c r="D1465" s="833" t="s">
        <v>5504</v>
      </c>
      <c r="E1465" s="834" t="s">
        <v>2722</v>
      </c>
      <c r="F1465" s="832" t="s">
        <v>2688</v>
      </c>
      <c r="G1465" s="832" t="s">
        <v>2928</v>
      </c>
      <c r="H1465" s="832" t="s">
        <v>628</v>
      </c>
      <c r="I1465" s="832" t="s">
        <v>2391</v>
      </c>
      <c r="J1465" s="832" t="s">
        <v>2155</v>
      </c>
      <c r="K1465" s="832" t="s">
        <v>2392</v>
      </c>
      <c r="L1465" s="835">
        <v>69.55</v>
      </c>
      <c r="M1465" s="835">
        <v>69.55</v>
      </c>
      <c r="N1465" s="832">
        <v>1</v>
      </c>
      <c r="O1465" s="836">
        <v>0.5</v>
      </c>
      <c r="P1465" s="835">
        <v>69.55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4</v>
      </c>
      <c r="B1466" s="832" t="s">
        <v>2687</v>
      </c>
      <c r="C1466" s="832" t="s">
        <v>2694</v>
      </c>
      <c r="D1466" s="833" t="s">
        <v>5504</v>
      </c>
      <c r="E1466" s="834" t="s">
        <v>2722</v>
      </c>
      <c r="F1466" s="832" t="s">
        <v>2688</v>
      </c>
      <c r="G1466" s="832" t="s">
        <v>2928</v>
      </c>
      <c r="H1466" s="832" t="s">
        <v>628</v>
      </c>
      <c r="I1466" s="832" t="s">
        <v>2391</v>
      </c>
      <c r="J1466" s="832" t="s">
        <v>2155</v>
      </c>
      <c r="K1466" s="832" t="s">
        <v>2392</v>
      </c>
      <c r="L1466" s="835">
        <v>74.08</v>
      </c>
      <c r="M1466" s="835">
        <v>148.16</v>
      </c>
      <c r="N1466" s="832">
        <v>2</v>
      </c>
      <c r="O1466" s="836">
        <v>1</v>
      </c>
      <c r="P1466" s="835">
        <v>148.16</v>
      </c>
      <c r="Q1466" s="837">
        <v>1</v>
      </c>
      <c r="R1466" s="832">
        <v>2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4</v>
      </c>
      <c r="B1467" s="832" t="s">
        <v>2687</v>
      </c>
      <c r="C1467" s="832" t="s">
        <v>2694</v>
      </c>
      <c r="D1467" s="833" t="s">
        <v>5504</v>
      </c>
      <c r="E1467" s="834" t="s">
        <v>2722</v>
      </c>
      <c r="F1467" s="832" t="s">
        <v>2688</v>
      </c>
      <c r="G1467" s="832" t="s">
        <v>2928</v>
      </c>
      <c r="H1467" s="832" t="s">
        <v>581</v>
      </c>
      <c r="I1467" s="832" t="s">
        <v>4562</v>
      </c>
      <c r="J1467" s="832" t="s">
        <v>2155</v>
      </c>
      <c r="K1467" s="832" t="s">
        <v>4563</v>
      </c>
      <c r="L1467" s="835">
        <v>0</v>
      </c>
      <c r="M1467" s="835">
        <v>0</v>
      </c>
      <c r="N1467" s="832">
        <v>1</v>
      </c>
      <c r="O1467" s="836">
        <v>0.5</v>
      </c>
      <c r="P1467" s="835">
        <v>0</v>
      </c>
      <c r="Q1467" s="837"/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4</v>
      </c>
      <c r="B1468" s="832" t="s">
        <v>2687</v>
      </c>
      <c r="C1468" s="832" t="s">
        <v>2694</v>
      </c>
      <c r="D1468" s="833" t="s">
        <v>5504</v>
      </c>
      <c r="E1468" s="834" t="s">
        <v>2722</v>
      </c>
      <c r="F1468" s="832" t="s">
        <v>2688</v>
      </c>
      <c r="G1468" s="832" t="s">
        <v>2928</v>
      </c>
      <c r="H1468" s="832" t="s">
        <v>581</v>
      </c>
      <c r="I1468" s="832" t="s">
        <v>4564</v>
      </c>
      <c r="J1468" s="832" t="s">
        <v>2155</v>
      </c>
      <c r="K1468" s="832" t="s">
        <v>4565</v>
      </c>
      <c r="L1468" s="835">
        <v>168.36</v>
      </c>
      <c r="M1468" s="835">
        <v>336.72</v>
      </c>
      <c r="N1468" s="832">
        <v>2</v>
      </c>
      <c r="O1468" s="836">
        <v>1</v>
      </c>
      <c r="P1468" s="835">
        <v>336.72</v>
      </c>
      <c r="Q1468" s="837">
        <v>1</v>
      </c>
      <c r="R1468" s="832">
        <v>2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4</v>
      </c>
      <c r="B1469" s="832" t="s">
        <v>2687</v>
      </c>
      <c r="C1469" s="832" t="s">
        <v>2694</v>
      </c>
      <c r="D1469" s="833" t="s">
        <v>5504</v>
      </c>
      <c r="E1469" s="834" t="s">
        <v>2722</v>
      </c>
      <c r="F1469" s="832" t="s">
        <v>2688</v>
      </c>
      <c r="G1469" s="832" t="s">
        <v>2928</v>
      </c>
      <c r="H1469" s="832" t="s">
        <v>581</v>
      </c>
      <c r="I1469" s="832" t="s">
        <v>4566</v>
      </c>
      <c r="J1469" s="832" t="s">
        <v>2155</v>
      </c>
      <c r="K1469" s="832" t="s">
        <v>2153</v>
      </c>
      <c r="L1469" s="835">
        <v>98.78</v>
      </c>
      <c r="M1469" s="835">
        <v>98.78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4</v>
      </c>
      <c r="B1470" s="832" t="s">
        <v>2687</v>
      </c>
      <c r="C1470" s="832" t="s">
        <v>2694</v>
      </c>
      <c r="D1470" s="833" t="s">
        <v>5504</v>
      </c>
      <c r="E1470" s="834" t="s">
        <v>2722</v>
      </c>
      <c r="F1470" s="832" t="s">
        <v>2688</v>
      </c>
      <c r="G1470" s="832" t="s">
        <v>2928</v>
      </c>
      <c r="H1470" s="832" t="s">
        <v>628</v>
      </c>
      <c r="I1470" s="832" t="s">
        <v>2154</v>
      </c>
      <c r="J1470" s="832" t="s">
        <v>2155</v>
      </c>
      <c r="K1470" s="832" t="s">
        <v>2156</v>
      </c>
      <c r="L1470" s="835">
        <v>46.07</v>
      </c>
      <c r="M1470" s="835">
        <v>46.07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4</v>
      </c>
      <c r="B1471" s="832" t="s">
        <v>2687</v>
      </c>
      <c r="C1471" s="832" t="s">
        <v>2694</v>
      </c>
      <c r="D1471" s="833" t="s">
        <v>5504</v>
      </c>
      <c r="E1471" s="834" t="s">
        <v>2722</v>
      </c>
      <c r="F1471" s="832" t="s">
        <v>2688</v>
      </c>
      <c r="G1471" s="832" t="s">
        <v>2928</v>
      </c>
      <c r="H1471" s="832" t="s">
        <v>628</v>
      </c>
      <c r="I1471" s="832" t="s">
        <v>2157</v>
      </c>
      <c r="J1471" s="832" t="s">
        <v>2155</v>
      </c>
      <c r="K1471" s="832" t="s">
        <v>2158</v>
      </c>
      <c r="L1471" s="835">
        <v>118.54</v>
      </c>
      <c r="M1471" s="835">
        <v>237.08</v>
      </c>
      <c r="N1471" s="832">
        <v>2</v>
      </c>
      <c r="O1471" s="836">
        <v>2</v>
      </c>
      <c r="P1471" s="835">
        <v>237.08</v>
      </c>
      <c r="Q1471" s="837">
        <v>1</v>
      </c>
      <c r="R1471" s="832">
        <v>2</v>
      </c>
      <c r="S1471" s="837">
        <v>1</v>
      </c>
      <c r="T1471" s="836">
        <v>2</v>
      </c>
      <c r="U1471" s="838">
        <v>1</v>
      </c>
    </row>
    <row r="1472" spans="1:21" ht="14.4" customHeight="1" x14ac:dyDescent="0.3">
      <c r="A1472" s="831">
        <v>4</v>
      </c>
      <c r="B1472" s="832" t="s">
        <v>2687</v>
      </c>
      <c r="C1472" s="832" t="s">
        <v>2694</v>
      </c>
      <c r="D1472" s="833" t="s">
        <v>5504</v>
      </c>
      <c r="E1472" s="834" t="s">
        <v>2722</v>
      </c>
      <c r="F1472" s="832" t="s">
        <v>2688</v>
      </c>
      <c r="G1472" s="832" t="s">
        <v>2928</v>
      </c>
      <c r="H1472" s="832" t="s">
        <v>628</v>
      </c>
      <c r="I1472" s="832" t="s">
        <v>2157</v>
      </c>
      <c r="J1472" s="832" t="s">
        <v>2155</v>
      </c>
      <c r="K1472" s="832" t="s">
        <v>2158</v>
      </c>
      <c r="L1472" s="835">
        <v>126.27</v>
      </c>
      <c r="M1472" s="835">
        <v>252.54</v>
      </c>
      <c r="N1472" s="832">
        <v>2</v>
      </c>
      <c r="O1472" s="836">
        <v>1.5</v>
      </c>
      <c r="P1472" s="835">
        <v>252.54</v>
      </c>
      <c r="Q1472" s="837">
        <v>1</v>
      </c>
      <c r="R1472" s="832">
        <v>2</v>
      </c>
      <c r="S1472" s="837">
        <v>1</v>
      </c>
      <c r="T1472" s="836">
        <v>1.5</v>
      </c>
      <c r="U1472" s="838">
        <v>1</v>
      </c>
    </row>
    <row r="1473" spans="1:21" ht="14.4" customHeight="1" x14ac:dyDescent="0.3">
      <c r="A1473" s="831">
        <v>4</v>
      </c>
      <c r="B1473" s="832" t="s">
        <v>2687</v>
      </c>
      <c r="C1473" s="832" t="s">
        <v>2694</v>
      </c>
      <c r="D1473" s="833" t="s">
        <v>5504</v>
      </c>
      <c r="E1473" s="834" t="s">
        <v>2722</v>
      </c>
      <c r="F1473" s="832" t="s">
        <v>2688</v>
      </c>
      <c r="G1473" s="832" t="s">
        <v>2928</v>
      </c>
      <c r="H1473" s="832" t="s">
        <v>628</v>
      </c>
      <c r="I1473" s="832" t="s">
        <v>2395</v>
      </c>
      <c r="J1473" s="832" t="s">
        <v>2152</v>
      </c>
      <c r="K1473" s="832" t="s">
        <v>2156</v>
      </c>
      <c r="L1473" s="835">
        <v>46.07</v>
      </c>
      <c r="M1473" s="835">
        <v>46.07</v>
      </c>
      <c r="N1473" s="832">
        <v>1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4</v>
      </c>
      <c r="B1474" s="832" t="s">
        <v>2687</v>
      </c>
      <c r="C1474" s="832" t="s">
        <v>2694</v>
      </c>
      <c r="D1474" s="833" t="s">
        <v>5504</v>
      </c>
      <c r="E1474" s="834" t="s">
        <v>2722</v>
      </c>
      <c r="F1474" s="832" t="s">
        <v>2688</v>
      </c>
      <c r="G1474" s="832" t="s">
        <v>3380</v>
      </c>
      <c r="H1474" s="832" t="s">
        <v>581</v>
      </c>
      <c r="I1474" s="832" t="s">
        <v>3381</v>
      </c>
      <c r="J1474" s="832" t="s">
        <v>781</v>
      </c>
      <c r="K1474" s="832" t="s">
        <v>3382</v>
      </c>
      <c r="L1474" s="835">
        <v>256.67</v>
      </c>
      <c r="M1474" s="835">
        <v>5903.4100000000008</v>
      </c>
      <c r="N1474" s="832">
        <v>23</v>
      </c>
      <c r="O1474" s="836">
        <v>22.5</v>
      </c>
      <c r="P1474" s="835">
        <v>3336.7100000000005</v>
      </c>
      <c r="Q1474" s="837">
        <v>0.56521739130434778</v>
      </c>
      <c r="R1474" s="832">
        <v>13</v>
      </c>
      <c r="S1474" s="837">
        <v>0.56521739130434778</v>
      </c>
      <c r="T1474" s="836">
        <v>13</v>
      </c>
      <c r="U1474" s="838">
        <v>0.57777777777777772</v>
      </c>
    </row>
    <row r="1475" spans="1:21" ht="14.4" customHeight="1" x14ac:dyDescent="0.3">
      <c r="A1475" s="831">
        <v>4</v>
      </c>
      <c r="B1475" s="832" t="s">
        <v>2687</v>
      </c>
      <c r="C1475" s="832" t="s">
        <v>2694</v>
      </c>
      <c r="D1475" s="833" t="s">
        <v>5504</v>
      </c>
      <c r="E1475" s="834" t="s">
        <v>2722</v>
      </c>
      <c r="F1475" s="832" t="s">
        <v>2688</v>
      </c>
      <c r="G1475" s="832" t="s">
        <v>4123</v>
      </c>
      <c r="H1475" s="832" t="s">
        <v>581</v>
      </c>
      <c r="I1475" s="832" t="s">
        <v>4124</v>
      </c>
      <c r="J1475" s="832" t="s">
        <v>4125</v>
      </c>
      <c r="K1475" s="832" t="s">
        <v>4126</v>
      </c>
      <c r="L1475" s="835">
        <v>90.95</v>
      </c>
      <c r="M1475" s="835">
        <v>90.95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4</v>
      </c>
      <c r="B1476" s="832" t="s">
        <v>2687</v>
      </c>
      <c r="C1476" s="832" t="s">
        <v>2694</v>
      </c>
      <c r="D1476" s="833" t="s">
        <v>5504</v>
      </c>
      <c r="E1476" s="834" t="s">
        <v>2722</v>
      </c>
      <c r="F1476" s="832" t="s">
        <v>2688</v>
      </c>
      <c r="G1476" s="832" t="s">
        <v>3133</v>
      </c>
      <c r="H1476" s="832" t="s">
        <v>581</v>
      </c>
      <c r="I1476" s="832" t="s">
        <v>3134</v>
      </c>
      <c r="J1476" s="832" t="s">
        <v>3135</v>
      </c>
      <c r="K1476" s="832" t="s">
        <v>2050</v>
      </c>
      <c r="L1476" s="835">
        <v>38.56</v>
      </c>
      <c r="M1476" s="835">
        <v>115.68</v>
      </c>
      <c r="N1476" s="832">
        <v>3</v>
      </c>
      <c r="O1476" s="836">
        <v>1.5</v>
      </c>
      <c r="P1476" s="835">
        <v>38.56</v>
      </c>
      <c r="Q1476" s="837">
        <v>0.33333333333333331</v>
      </c>
      <c r="R1476" s="832">
        <v>1</v>
      </c>
      <c r="S1476" s="837">
        <v>0.33333333333333331</v>
      </c>
      <c r="T1476" s="836">
        <v>0.5</v>
      </c>
      <c r="U1476" s="838">
        <v>0.33333333333333331</v>
      </c>
    </row>
    <row r="1477" spans="1:21" ht="14.4" customHeight="1" x14ac:dyDescent="0.3">
      <c r="A1477" s="831">
        <v>4</v>
      </c>
      <c r="B1477" s="832" t="s">
        <v>2687</v>
      </c>
      <c r="C1477" s="832" t="s">
        <v>2694</v>
      </c>
      <c r="D1477" s="833" t="s">
        <v>5504</v>
      </c>
      <c r="E1477" s="834" t="s">
        <v>2722</v>
      </c>
      <c r="F1477" s="832" t="s">
        <v>2688</v>
      </c>
      <c r="G1477" s="832" t="s">
        <v>2844</v>
      </c>
      <c r="H1477" s="832" t="s">
        <v>581</v>
      </c>
      <c r="I1477" s="832" t="s">
        <v>2845</v>
      </c>
      <c r="J1477" s="832" t="s">
        <v>711</v>
      </c>
      <c r="K1477" s="832" t="s">
        <v>2846</v>
      </c>
      <c r="L1477" s="835">
        <v>53.57</v>
      </c>
      <c r="M1477" s="835">
        <v>53.57</v>
      </c>
      <c r="N1477" s="832">
        <v>1</v>
      </c>
      <c r="O1477" s="836">
        <v>0.5</v>
      </c>
      <c r="P1477" s="835">
        <v>53.57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4</v>
      </c>
      <c r="B1478" s="832" t="s">
        <v>2687</v>
      </c>
      <c r="C1478" s="832" t="s">
        <v>2694</v>
      </c>
      <c r="D1478" s="833" t="s">
        <v>5504</v>
      </c>
      <c r="E1478" s="834" t="s">
        <v>2722</v>
      </c>
      <c r="F1478" s="832" t="s">
        <v>2688</v>
      </c>
      <c r="G1478" s="832" t="s">
        <v>4567</v>
      </c>
      <c r="H1478" s="832" t="s">
        <v>581</v>
      </c>
      <c r="I1478" s="832" t="s">
        <v>4568</v>
      </c>
      <c r="J1478" s="832" t="s">
        <v>4569</v>
      </c>
      <c r="K1478" s="832" t="s">
        <v>4570</v>
      </c>
      <c r="L1478" s="835">
        <v>1472.61</v>
      </c>
      <c r="M1478" s="835">
        <v>1472.61</v>
      </c>
      <c r="N1478" s="832">
        <v>1</v>
      </c>
      <c r="O1478" s="836">
        <v>0.5</v>
      </c>
      <c r="P1478" s="835">
        <v>1472.61</v>
      </c>
      <c r="Q1478" s="837">
        <v>1</v>
      </c>
      <c r="R1478" s="832">
        <v>1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4</v>
      </c>
      <c r="B1479" s="832" t="s">
        <v>2687</v>
      </c>
      <c r="C1479" s="832" t="s">
        <v>2694</v>
      </c>
      <c r="D1479" s="833" t="s">
        <v>5504</v>
      </c>
      <c r="E1479" s="834" t="s">
        <v>2722</v>
      </c>
      <c r="F1479" s="832" t="s">
        <v>2688</v>
      </c>
      <c r="G1479" s="832" t="s">
        <v>2775</v>
      </c>
      <c r="H1479" s="832" t="s">
        <v>628</v>
      </c>
      <c r="I1479" s="832" t="s">
        <v>2776</v>
      </c>
      <c r="J1479" s="832" t="s">
        <v>785</v>
      </c>
      <c r="K1479" s="832" t="s">
        <v>2041</v>
      </c>
      <c r="L1479" s="835">
        <v>490.89</v>
      </c>
      <c r="M1479" s="835">
        <v>1472.67</v>
      </c>
      <c r="N1479" s="832">
        <v>3</v>
      </c>
      <c r="O1479" s="836">
        <v>2</v>
      </c>
      <c r="P1479" s="835">
        <v>981.78</v>
      </c>
      <c r="Q1479" s="837">
        <v>0.66666666666666663</v>
      </c>
      <c r="R1479" s="832">
        <v>2</v>
      </c>
      <c r="S1479" s="837">
        <v>0.66666666666666663</v>
      </c>
      <c r="T1479" s="836">
        <v>1</v>
      </c>
      <c r="U1479" s="838">
        <v>0.5</v>
      </c>
    </row>
    <row r="1480" spans="1:21" ht="14.4" customHeight="1" x14ac:dyDescent="0.3">
      <c r="A1480" s="831">
        <v>4</v>
      </c>
      <c r="B1480" s="832" t="s">
        <v>2687</v>
      </c>
      <c r="C1480" s="832" t="s">
        <v>2694</v>
      </c>
      <c r="D1480" s="833" t="s">
        <v>5504</v>
      </c>
      <c r="E1480" s="834" t="s">
        <v>2722</v>
      </c>
      <c r="F1480" s="832" t="s">
        <v>2688</v>
      </c>
      <c r="G1480" s="832" t="s">
        <v>2775</v>
      </c>
      <c r="H1480" s="832" t="s">
        <v>628</v>
      </c>
      <c r="I1480" s="832" t="s">
        <v>2040</v>
      </c>
      <c r="J1480" s="832" t="s">
        <v>785</v>
      </c>
      <c r="K1480" s="832" t="s">
        <v>2041</v>
      </c>
      <c r="L1480" s="835">
        <v>490.89</v>
      </c>
      <c r="M1480" s="835">
        <v>1472.67</v>
      </c>
      <c r="N1480" s="832">
        <v>3</v>
      </c>
      <c r="O1480" s="836">
        <v>1</v>
      </c>
      <c r="P1480" s="835">
        <v>1472.67</v>
      </c>
      <c r="Q1480" s="837">
        <v>1</v>
      </c>
      <c r="R1480" s="832">
        <v>3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4</v>
      </c>
      <c r="B1481" s="832" t="s">
        <v>2687</v>
      </c>
      <c r="C1481" s="832" t="s">
        <v>2694</v>
      </c>
      <c r="D1481" s="833" t="s">
        <v>5504</v>
      </c>
      <c r="E1481" s="834" t="s">
        <v>2722</v>
      </c>
      <c r="F1481" s="832" t="s">
        <v>2688</v>
      </c>
      <c r="G1481" s="832" t="s">
        <v>2874</v>
      </c>
      <c r="H1481" s="832" t="s">
        <v>628</v>
      </c>
      <c r="I1481" s="832" t="s">
        <v>2423</v>
      </c>
      <c r="J1481" s="832" t="s">
        <v>1193</v>
      </c>
      <c r="K1481" s="832" t="s">
        <v>1529</v>
      </c>
      <c r="L1481" s="835">
        <v>48.42</v>
      </c>
      <c r="M1481" s="835">
        <v>193.68</v>
      </c>
      <c r="N1481" s="832">
        <v>4</v>
      </c>
      <c r="O1481" s="836">
        <v>2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4</v>
      </c>
      <c r="B1482" s="832" t="s">
        <v>2687</v>
      </c>
      <c r="C1482" s="832" t="s">
        <v>2694</v>
      </c>
      <c r="D1482" s="833" t="s">
        <v>5504</v>
      </c>
      <c r="E1482" s="834" t="s">
        <v>2722</v>
      </c>
      <c r="F1482" s="832" t="s">
        <v>2688</v>
      </c>
      <c r="G1482" s="832" t="s">
        <v>2777</v>
      </c>
      <c r="H1482" s="832" t="s">
        <v>581</v>
      </c>
      <c r="I1482" s="832" t="s">
        <v>2778</v>
      </c>
      <c r="J1482" s="832" t="s">
        <v>810</v>
      </c>
      <c r="K1482" s="832" t="s">
        <v>2779</v>
      </c>
      <c r="L1482" s="835">
        <v>57.64</v>
      </c>
      <c r="M1482" s="835">
        <v>57.64</v>
      </c>
      <c r="N1482" s="832">
        <v>1</v>
      </c>
      <c r="O1482" s="836">
        <v>0.5</v>
      </c>
      <c r="P1482" s="835">
        <v>57.64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4</v>
      </c>
      <c r="B1483" s="832" t="s">
        <v>2687</v>
      </c>
      <c r="C1483" s="832" t="s">
        <v>2694</v>
      </c>
      <c r="D1483" s="833" t="s">
        <v>5504</v>
      </c>
      <c r="E1483" s="834" t="s">
        <v>2722</v>
      </c>
      <c r="F1483" s="832" t="s">
        <v>2688</v>
      </c>
      <c r="G1483" s="832" t="s">
        <v>2777</v>
      </c>
      <c r="H1483" s="832" t="s">
        <v>581</v>
      </c>
      <c r="I1483" s="832" t="s">
        <v>2895</v>
      </c>
      <c r="J1483" s="832" t="s">
        <v>810</v>
      </c>
      <c r="K1483" s="832" t="s">
        <v>2848</v>
      </c>
      <c r="L1483" s="835">
        <v>103.67</v>
      </c>
      <c r="M1483" s="835">
        <v>103.67</v>
      </c>
      <c r="N1483" s="832">
        <v>1</v>
      </c>
      <c r="O1483" s="836">
        <v>1</v>
      </c>
      <c r="P1483" s="835">
        <v>103.67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4</v>
      </c>
      <c r="B1484" s="832" t="s">
        <v>2687</v>
      </c>
      <c r="C1484" s="832" t="s">
        <v>2694</v>
      </c>
      <c r="D1484" s="833" t="s">
        <v>5504</v>
      </c>
      <c r="E1484" s="834" t="s">
        <v>2722</v>
      </c>
      <c r="F1484" s="832" t="s">
        <v>2688</v>
      </c>
      <c r="G1484" s="832" t="s">
        <v>4571</v>
      </c>
      <c r="H1484" s="832" t="s">
        <v>581</v>
      </c>
      <c r="I1484" s="832" t="s">
        <v>4572</v>
      </c>
      <c r="J1484" s="832" t="s">
        <v>4573</v>
      </c>
      <c r="K1484" s="832" t="s">
        <v>4574</v>
      </c>
      <c r="L1484" s="835">
        <v>0</v>
      </c>
      <c r="M1484" s="835">
        <v>0</v>
      </c>
      <c r="N1484" s="832">
        <v>2</v>
      </c>
      <c r="O1484" s="836">
        <v>1</v>
      </c>
      <c r="P1484" s="835">
        <v>0</v>
      </c>
      <c r="Q1484" s="837"/>
      <c r="R1484" s="832">
        <v>2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4</v>
      </c>
      <c r="B1485" s="832" t="s">
        <v>2687</v>
      </c>
      <c r="C1485" s="832" t="s">
        <v>2694</v>
      </c>
      <c r="D1485" s="833" t="s">
        <v>5504</v>
      </c>
      <c r="E1485" s="834" t="s">
        <v>2722</v>
      </c>
      <c r="F1485" s="832" t="s">
        <v>2688</v>
      </c>
      <c r="G1485" s="832" t="s">
        <v>2896</v>
      </c>
      <c r="H1485" s="832" t="s">
        <v>581</v>
      </c>
      <c r="I1485" s="832" t="s">
        <v>2897</v>
      </c>
      <c r="J1485" s="832" t="s">
        <v>2898</v>
      </c>
      <c r="K1485" s="832" t="s">
        <v>2899</v>
      </c>
      <c r="L1485" s="835">
        <v>78.33</v>
      </c>
      <c r="M1485" s="835">
        <v>234.99</v>
      </c>
      <c r="N1485" s="832">
        <v>3</v>
      </c>
      <c r="O1485" s="836">
        <v>1.5</v>
      </c>
      <c r="P1485" s="835">
        <v>78.33</v>
      </c>
      <c r="Q1485" s="837">
        <v>0.33333333333333331</v>
      </c>
      <c r="R1485" s="832">
        <v>1</v>
      </c>
      <c r="S1485" s="837">
        <v>0.33333333333333331</v>
      </c>
      <c r="T1485" s="836">
        <v>0.5</v>
      </c>
      <c r="U1485" s="838">
        <v>0.33333333333333331</v>
      </c>
    </row>
    <row r="1486" spans="1:21" ht="14.4" customHeight="1" x14ac:dyDescent="0.3">
      <c r="A1486" s="831">
        <v>4</v>
      </c>
      <c r="B1486" s="832" t="s">
        <v>2687</v>
      </c>
      <c r="C1486" s="832" t="s">
        <v>2694</v>
      </c>
      <c r="D1486" s="833" t="s">
        <v>5504</v>
      </c>
      <c r="E1486" s="834" t="s">
        <v>2722</v>
      </c>
      <c r="F1486" s="832" t="s">
        <v>2688</v>
      </c>
      <c r="G1486" s="832" t="s">
        <v>4575</v>
      </c>
      <c r="H1486" s="832" t="s">
        <v>581</v>
      </c>
      <c r="I1486" s="832" t="s">
        <v>4576</v>
      </c>
      <c r="J1486" s="832" t="s">
        <v>4577</v>
      </c>
      <c r="K1486" s="832" t="s">
        <v>4578</v>
      </c>
      <c r="L1486" s="835">
        <v>173.31</v>
      </c>
      <c r="M1486" s="835">
        <v>1906.41</v>
      </c>
      <c r="N1486" s="832">
        <v>11</v>
      </c>
      <c r="O1486" s="836">
        <v>2.5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4</v>
      </c>
      <c r="B1487" s="832" t="s">
        <v>2687</v>
      </c>
      <c r="C1487" s="832" t="s">
        <v>2694</v>
      </c>
      <c r="D1487" s="833" t="s">
        <v>5504</v>
      </c>
      <c r="E1487" s="834" t="s">
        <v>2722</v>
      </c>
      <c r="F1487" s="832" t="s">
        <v>2688</v>
      </c>
      <c r="G1487" s="832" t="s">
        <v>3263</v>
      </c>
      <c r="H1487" s="832" t="s">
        <v>581</v>
      </c>
      <c r="I1487" s="832" t="s">
        <v>3392</v>
      </c>
      <c r="J1487" s="832" t="s">
        <v>1775</v>
      </c>
      <c r="K1487" s="832" t="s">
        <v>3266</v>
      </c>
      <c r="L1487" s="835">
        <v>256.67</v>
      </c>
      <c r="M1487" s="835">
        <v>2566.7000000000003</v>
      </c>
      <c r="N1487" s="832">
        <v>10</v>
      </c>
      <c r="O1487" s="836">
        <v>9</v>
      </c>
      <c r="P1487" s="835">
        <v>1283.3500000000001</v>
      </c>
      <c r="Q1487" s="837">
        <v>0.5</v>
      </c>
      <c r="R1487" s="832">
        <v>5</v>
      </c>
      <c r="S1487" s="837">
        <v>0.5</v>
      </c>
      <c r="T1487" s="836">
        <v>4.5</v>
      </c>
      <c r="U1487" s="838">
        <v>0.5</v>
      </c>
    </row>
    <row r="1488" spans="1:21" ht="14.4" customHeight="1" x14ac:dyDescent="0.3">
      <c r="A1488" s="831">
        <v>4</v>
      </c>
      <c r="B1488" s="832" t="s">
        <v>2687</v>
      </c>
      <c r="C1488" s="832" t="s">
        <v>2694</v>
      </c>
      <c r="D1488" s="833" t="s">
        <v>5504</v>
      </c>
      <c r="E1488" s="834" t="s">
        <v>2722</v>
      </c>
      <c r="F1488" s="832" t="s">
        <v>2688</v>
      </c>
      <c r="G1488" s="832" t="s">
        <v>3263</v>
      </c>
      <c r="H1488" s="832" t="s">
        <v>581</v>
      </c>
      <c r="I1488" s="832" t="s">
        <v>3264</v>
      </c>
      <c r="J1488" s="832" t="s">
        <v>3265</v>
      </c>
      <c r="K1488" s="832" t="s">
        <v>3266</v>
      </c>
      <c r="L1488" s="835">
        <v>256.67</v>
      </c>
      <c r="M1488" s="835">
        <v>513.34</v>
      </c>
      <c r="N1488" s="832">
        <v>2</v>
      </c>
      <c r="O1488" s="836">
        <v>2</v>
      </c>
      <c r="P1488" s="835">
        <v>256.67</v>
      </c>
      <c r="Q1488" s="837">
        <v>0.5</v>
      </c>
      <c r="R1488" s="832">
        <v>1</v>
      </c>
      <c r="S1488" s="837">
        <v>0.5</v>
      </c>
      <c r="T1488" s="836">
        <v>1</v>
      </c>
      <c r="U1488" s="838">
        <v>0.5</v>
      </c>
    </row>
    <row r="1489" spans="1:21" ht="14.4" customHeight="1" x14ac:dyDescent="0.3">
      <c r="A1489" s="831">
        <v>4</v>
      </c>
      <c r="B1489" s="832" t="s">
        <v>2687</v>
      </c>
      <c r="C1489" s="832" t="s">
        <v>2694</v>
      </c>
      <c r="D1489" s="833" t="s">
        <v>5504</v>
      </c>
      <c r="E1489" s="834" t="s">
        <v>2722</v>
      </c>
      <c r="F1489" s="832" t="s">
        <v>2688</v>
      </c>
      <c r="G1489" s="832" t="s">
        <v>2780</v>
      </c>
      <c r="H1489" s="832" t="s">
        <v>581</v>
      </c>
      <c r="I1489" s="832" t="s">
        <v>2797</v>
      </c>
      <c r="J1489" s="832" t="s">
        <v>634</v>
      </c>
      <c r="K1489" s="832" t="s">
        <v>2798</v>
      </c>
      <c r="L1489" s="835">
        <v>108.44</v>
      </c>
      <c r="M1489" s="835">
        <v>542.20000000000005</v>
      </c>
      <c r="N1489" s="832">
        <v>5</v>
      </c>
      <c r="O1489" s="836">
        <v>2.5</v>
      </c>
      <c r="P1489" s="835">
        <v>433.76</v>
      </c>
      <c r="Q1489" s="837">
        <v>0.79999999999999993</v>
      </c>
      <c r="R1489" s="832">
        <v>4</v>
      </c>
      <c r="S1489" s="837">
        <v>0.8</v>
      </c>
      <c r="T1489" s="836">
        <v>1.5</v>
      </c>
      <c r="U1489" s="838">
        <v>0.6</v>
      </c>
    </row>
    <row r="1490" spans="1:21" ht="14.4" customHeight="1" x14ac:dyDescent="0.3">
      <c r="A1490" s="831">
        <v>4</v>
      </c>
      <c r="B1490" s="832" t="s">
        <v>2687</v>
      </c>
      <c r="C1490" s="832" t="s">
        <v>2694</v>
      </c>
      <c r="D1490" s="833" t="s">
        <v>5504</v>
      </c>
      <c r="E1490" s="834" t="s">
        <v>2722</v>
      </c>
      <c r="F1490" s="832" t="s">
        <v>2688</v>
      </c>
      <c r="G1490" s="832" t="s">
        <v>2780</v>
      </c>
      <c r="H1490" s="832" t="s">
        <v>581</v>
      </c>
      <c r="I1490" s="832" t="s">
        <v>2963</v>
      </c>
      <c r="J1490" s="832" t="s">
        <v>634</v>
      </c>
      <c r="K1490" s="832" t="s">
        <v>2798</v>
      </c>
      <c r="L1490" s="835">
        <v>52.61</v>
      </c>
      <c r="M1490" s="835">
        <v>52.61</v>
      </c>
      <c r="N1490" s="832">
        <v>1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4</v>
      </c>
      <c r="B1491" s="832" t="s">
        <v>2687</v>
      </c>
      <c r="C1491" s="832" t="s">
        <v>2694</v>
      </c>
      <c r="D1491" s="833" t="s">
        <v>5504</v>
      </c>
      <c r="E1491" s="834" t="s">
        <v>2722</v>
      </c>
      <c r="F1491" s="832" t="s">
        <v>2688</v>
      </c>
      <c r="G1491" s="832" t="s">
        <v>4579</v>
      </c>
      <c r="H1491" s="832" t="s">
        <v>581</v>
      </c>
      <c r="I1491" s="832" t="s">
        <v>4580</v>
      </c>
      <c r="J1491" s="832" t="s">
        <v>4581</v>
      </c>
      <c r="K1491" s="832" t="s">
        <v>4582</v>
      </c>
      <c r="L1491" s="835">
        <v>0</v>
      </c>
      <c r="M1491" s="835">
        <v>0</v>
      </c>
      <c r="N1491" s="832">
        <v>2</v>
      </c>
      <c r="O1491" s="836">
        <v>1.5</v>
      </c>
      <c r="P1491" s="835">
        <v>0</v>
      </c>
      <c r="Q1491" s="837"/>
      <c r="R1491" s="832">
        <v>2</v>
      </c>
      <c r="S1491" s="837">
        <v>1</v>
      </c>
      <c r="T1491" s="836">
        <v>1.5</v>
      </c>
      <c r="U1491" s="838">
        <v>1</v>
      </c>
    </row>
    <row r="1492" spans="1:21" ht="14.4" customHeight="1" x14ac:dyDescent="0.3">
      <c r="A1492" s="831">
        <v>4</v>
      </c>
      <c r="B1492" s="832" t="s">
        <v>2687</v>
      </c>
      <c r="C1492" s="832" t="s">
        <v>2694</v>
      </c>
      <c r="D1492" s="833" t="s">
        <v>5504</v>
      </c>
      <c r="E1492" s="834" t="s">
        <v>2722</v>
      </c>
      <c r="F1492" s="832" t="s">
        <v>2688</v>
      </c>
      <c r="G1492" s="832" t="s">
        <v>2761</v>
      </c>
      <c r="H1492" s="832" t="s">
        <v>581</v>
      </c>
      <c r="I1492" s="832" t="s">
        <v>2875</v>
      </c>
      <c r="J1492" s="832" t="s">
        <v>1213</v>
      </c>
      <c r="K1492" s="832" t="s">
        <v>2763</v>
      </c>
      <c r="L1492" s="835">
        <v>0</v>
      </c>
      <c r="M1492" s="835">
        <v>0</v>
      </c>
      <c r="N1492" s="832">
        <v>1</v>
      </c>
      <c r="O1492" s="836">
        <v>1</v>
      </c>
      <c r="P1492" s="835"/>
      <c r="Q1492" s="837"/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4</v>
      </c>
      <c r="B1493" s="832" t="s">
        <v>2687</v>
      </c>
      <c r="C1493" s="832" t="s">
        <v>2694</v>
      </c>
      <c r="D1493" s="833" t="s">
        <v>5504</v>
      </c>
      <c r="E1493" s="834" t="s">
        <v>2722</v>
      </c>
      <c r="F1493" s="832" t="s">
        <v>2688</v>
      </c>
      <c r="G1493" s="832" t="s">
        <v>3999</v>
      </c>
      <c r="H1493" s="832" t="s">
        <v>628</v>
      </c>
      <c r="I1493" s="832" t="s">
        <v>2456</v>
      </c>
      <c r="J1493" s="832" t="s">
        <v>1439</v>
      </c>
      <c r="K1493" s="832" t="s">
        <v>2457</v>
      </c>
      <c r="L1493" s="835">
        <v>63.75</v>
      </c>
      <c r="M1493" s="835">
        <v>127.5</v>
      </c>
      <c r="N1493" s="832">
        <v>2</v>
      </c>
      <c r="O1493" s="836">
        <v>1.5</v>
      </c>
      <c r="P1493" s="835">
        <v>127.5</v>
      </c>
      <c r="Q1493" s="837">
        <v>1</v>
      </c>
      <c r="R1493" s="832">
        <v>2</v>
      </c>
      <c r="S1493" s="837">
        <v>1</v>
      </c>
      <c r="T1493" s="836">
        <v>1.5</v>
      </c>
      <c r="U1493" s="838">
        <v>1</v>
      </c>
    </row>
    <row r="1494" spans="1:21" ht="14.4" customHeight="1" x14ac:dyDescent="0.3">
      <c r="A1494" s="831">
        <v>4</v>
      </c>
      <c r="B1494" s="832" t="s">
        <v>2687</v>
      </c>
      <c r="C1494" s="832" t="s">
        <v>2694</v>
      </c>
      <c r="D1494" s="833" t="s">
        <v>5504</v>
      </c>
      <c r="E1494" s="834" t="s">
        <v>2722</v>
      </c>
      <c r="F1494" s="832" t="s">
        <v>2688</v>
      </c>
      <c r="G1494" s="832" t="s">
        <v>3277</v>
      </c>
      <c r="H1494" s="832" t="s">
        <v>581</v>
      </c>
      <c r="I1494" s="832" t="s">
        <v>4583</v>
      </c>
      <c r="J1494" s="832" t="s">
        <v>4584</v>
      </c>
      <c r="K1494" s="832" t="s">
        <v>4277</v>
      </c>
      <c r="L1494" s="835">
        <v>0</v>
      </c>
      <c r="M1494" s="835">
        <v>0</v>
      </c>
      <c r="N1494" s="832">
        <v>1</v>
      </c>
      <c r="O1494" s="836">
        <v>1</v>
      </c>
      <c r="P1494" s="835"/>
      <c r="Q1494" s="837"/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4</v>
      </c>
      <c r="B1495" s="832" t="s">
        <v>2687</v>
      </c>
      <c r="C1495" s="832" t="s">
        <v>2694</v>
      </c>
      <c r="D1495" s="833" t="s">
        <v>5504</v>
      </c>
      <c r="E1495" s="834" t="s">
        <v>2722</v>
      </c>
      <c r="F1495" s="832" t="s">
        <v>2688</v>
      </c>
      <c r="G1495" s="832" t="s">
        <v>3277</v>
      </c>
      <c r="H1495" s="832" t="s">
        <v>581</v>
      </c>
      <c r="I1495" s="832" t="s">
        <v>4585</v>
      </c>
      <c r="J1495" s="832" t="s">
        <v>4586</v>
      </c>
      <c r="K1495" s="832" t="s">
        <v>4587</v>
      </c>
      <c r="L1495" s="835">
        <v>0</v>
      </c>
      <c r="M1495" s="835">
        <v>0</v>
      </c>
      <c r="N1495" s="832">
        <v>8</v>
      </c>
      <c r="O1495" s="836">
        <v>1</v>
      </c>
      <c r="P1495" s="835"/>
      <c r="Q1495" s="837"/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4</v>
      </c>
      <c r="B1496" s="832" t="s">
        <v>2687</v>
      </c>
      <c r="C1496" s="832" t="s">
        <v>2694</v>
      </c>
      <c r="D1496" s="833" t="s">
        <v>5504</v>
      </c>
      <c r="E1496" s="834" t="s">
        <v>2722</v>
      </c>
      <c r="F1496" s="832" t="s">
        <v>2688</v>
      </c>
      <c r="G1496" s="832" t="s">
        <v>3277</v>
      </c>
      <c r="H1496" s="832" t="s">
        <v>581</v>
      </c>
      <c r="I1496" s="832" t="s">
        <v>4588</v>
      </c>
      <c r="J1496" s="832" t="s">
        <v>4584</v>
      </c>
      <c r="K1496" s="832" t="s">
        <v>4587</v>
      </c>
      <c r="L1496" s="835">
        <v>0</v>
      </c>
      <c r="M1496" s="835">
        <v>0</v>
      </c>
      <c r="N1496" s="832">
        <v>5</v>
      </c>
      <c r="O1496" s="836">
        <v>0.5</v>
      </c>
      <c r="P1496" s="835"/>
      <c r="Q1496" s="837"/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4</v>
      </c>
      <c r="B1497" s="832" t="s">
        <v>2687</v>
      </c>
      <c r="C1497" s="832" t="s">
        <v>2694</v>
      </c>
      <c r="D1497" s="833" t="s">
        <v>5504</v>
      </c>
      <c r="E1497" s="834" t="s">
        <v>2722</v>
      </c>
      <c r="F1497" s="832" t="s">
        <v>2688</v>
      </c>
      <c r="G1497" s="832" t="s">
        <v>3277</v>
      </c>
      <c r="H1497" s="832" t="s">
        <v>581</v>
      </c>
      <c r="I1497" s="832" t="s">
        <v>4589</v>
      </c>
      <c r="J1497" s="832" t="s">
        <v>4586</v>
      </c>
      <c r="K1497" s="832" t="s">
        <v>4590</v>
      </c>
      <c r="L1497" s="835">
        <v>0</v>
      </c>
      <c r="M1497" s="835">
        <v>0</v>
      </c>
      <c r="N1497" s="832">
        <v>4</v>
      </c>
      <c r="O1497" s="836">
        <v>1</v>
      </c>
      <c r="P1497" s="835"/>
      <c r="Q1497" s="837"/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4</v>
      </c>
      <c r="B1498" s="832" t="s">
        <v>2687</v>
      </c>
      <c r="C1498" s="832" t="s">
        <v>2694</v>
      </c>
      <c r="D1498" s="833" t="s">
        <v>5504</v>
      </c>
      <c r="E1498" s="834" t="s">
        <v>2722</v>
      </c>
      <c r="F1498" s="832" t="s">
        <v>2688</v>
      </c>
      <c r="G1498" s="832" t="s">
        <v>2939</v>
      </c>
      <c r="H1498" s="832" t="s">
        <v>581</v>
      </c>
      <c r="I1498" s="832" t="s">
        <v>2941</v>
      </c>
      <c r="J1498" s="832" t="s">
        <v>873</v>
      </c>
      <c r="K1498" s="832" t="s">
        <v>2942</v>
      </c>
      <c r="L1498" s="835">
        <v>0</v>
      </c>
      <c r="M1498" s="835">
        <v>0</v>
      </c>
      <c r="N1498" s="832">
        <v>4</v>
      </c>
      <c r="O1498" s="836">
        <v>1</v>
      </c>
      <c r="P1498" s="835">
        <v>0</v>
      </c>
      <c r="Q1498" s="837"/>
      <c r="R1498" s="832">
        <v>2</v>
      </c>
      <c r="S1498" s="837">
        <v>0.5</v>
      </c>
      <c r="T1498" s="836">
        <v>0.5</v>
      </c>
      <c r="U1498" s="838">
        <v>0.5</v>
      </c>
    </row>
    <row r="1499" spans="1:21" ht="14.4" customHeight="1" x14ac:dyDescent="0.3">
      <c r="A1499" s="831">
        <v>4</v>
      </c>
      <c r="B1499" s="832" t="s">
        <v>2687</v>
      </c>
      <c r="C1499" s="832" t="s">
        <v>2694</v>
      </c>
      <c r="D1499" s="833" t="s">
        <v>5504</v>
      </c>
      <c r="E1499" s="834" t="s">
        <v>2722</v>
      </c>
      <c r="F1499" s="832" t="s">
        <v>2688</v>
      </c>
      <c r="G1499" s="832" t="s">
        <v>2764</v>
      </c>
      <c r="H1499" s="832" t="s">
        <v>628</v>
      </c>
      <c r="I1499" s="832" t="s">
        <v>2247</v>
      </c>
      <c r="J1499" s="832" t="s">
        <v>2248</v>
      </c>
      <c r="K1499" s="832" t="s">
        <v>2249</v>
      </c>
      <c r="L1499" s="835">
        <v>0</v>
      </c>
      <c r="M1499" s="835">
        <v>0</v>
      </c>
      <c r="N1499" s="832">
        <v>8</v>
      </c>
      <c r="O1499" s="836">
        <v>2</v>
      </c>
      <c r="P1499" s="835">
        <v>0</v>
      </c>
      <c r="Q1499" s="837"/>
      <c r="R1499" s="832">
        <v>8</v>
      </c>
      <c r="S1499" s="837">
        <v>1</v>
      </c>
      <c r="T1499" s="836">
        <v>2</v>
      </c>
      <c r="U1499" s="838">
        <v>1</v>
      </c>
    </row>
    <row r="1500" spans="1:21" ht="14.4" customHeight="1" x14ac:dyDescent="0.3">
      <c r="A1500" s="831">
        <v>4</v>
      </c>
      <c r="B1500" s="832" t="s">
        <v>2687</v>
      </c>
      <c r="C1500" s="832" t="s">
        <v>2694</v>
      </c>
      <c r="D1500" s="833" t="s">
        <v>5504</v>
      </c>
      <c r="E1500" s="834" t="s">
        <v>2722</v>
      </c>
      <c r="F1500" s="832" t="s">
        <v>2688</v>
      </c>
      <c r="G1500" s="832" t="s">
        <v>2803</v>
      </c>
      <c r="H1500" s="832" t="s">
        <v>581</v>
      </c>
      <c r="I1500" s="832" t="s">
        <v>2943</v>
      </c>
      <c r="J1500" s="832" t="s">
        <v>1012</v>
      </c>
      <c r="K1500" s="832" t="s">
        <v>2944</v>
      </c>
      <c r="L1500" s="835">
        <v>210.38</v>
      </c>
      <c r="M1500" s="835">
        <v>420.76</v>
      </c>
      <c r="N1500" s="832">
        <v>2</v>
      </c>
      <c r="O1500" s="836">
        <v>1.5</v>
      </c>
      <c r="P1500" s="835">
        <v>210.38</v>
      </c>
      <c r="Q1500" s="837">
        <v>0.5</v>
      </c>
      <c r="R1500" s="832">
        <v>1</v>
      </c>
      <c r="S1500" s="837">
        <v>0.5</v>
      </c>
      <c r="T1500" s="836">
        <v>1</v>
      </c>
      <c r="U1500" s="838">
        <v>0.66666666666666663</v>
      </c>
    </row>
    <row r="1501" spans="1:21" ht="14.4" customHeight="1" x14ac:dyDescent="0.3">
      <c r="A1501" s="831">
        <v>4</v>
      </c>
      <c r="B1501" s="832" t="s">
        <v>2687</v>
      </c>
      <c r="C1501" s="832" t="s">
        <v>2694</v>
      </c>
      <c r="D1501" s="833" t="s">
        <v>5504</v>
      </c>
      <c r="E1501" s="834" t="s">
        <v>2722</v>
      </c>
      <c r="F1501" s="832" t="s">
        <v>2688</v>
      </c>
      <c r="G1501" s="832" t="s">
        <v>2757</v>
      </c>
      <c r="H1501" s="832" t="s">
        <v>581</v>
      </c>
      <c r="I1501" s="832" t="s">
        <v>2758</v>
      </c>
      <c r="J1501" s="832" t="s">
        <v>1096</v>
      </c>
      <c r="K1501" s="832" t="s">
        <v>2759</v>
      </c>
      <c r="L1501" s="835">
        <v>42.54</v>
      </c>
      <c r="M1501" s="835">
        <v>42.54</v>
      </c>
      <c r="N1501" s="832">
        <v>1</v>
      </c>
      <c r="O1501" s="836">
        <v>0.5</v>
      </c>
      <c r="P1501" s="835">
        <v>42.54</v>
      </c>
      <c r="Q1501" s="837">
        <v>1</v>
      </c>
      <c r="R1501" s="832">
        <v>1</v>
      </c>
      <c r="S1501" s="837">
        <v>1</v>
      </c>
      <c r="T1501" s="836">
        <v>0.5</v>
      </c>
      <c r="U1501" s="838">
        <v>1</v>
      </c>
    </row>
    <row r="1502" spans="1:21" ht="14.4" customHeight="1" x14ac:dyDescent="0.3">
      <c r="A1502" s="831">
        <v>4</v>
      </c>
      <c r="B1502" s="832" t="s">
        <v>2687</v>
      </c>
      <c r="C1502" s="832" t="s">
        <v>2694</v>
      </c>
      <c r="D1502" s="833" t="s">
        <v>5504</v>
      </c>
      <c r="E1502" s="834" t="s">
        <v>2722</v>
      </c>
      <c r="F1502" s="832" t="s">
        <v>2688</v>
      </c>
      <c r="G1502" s="832" t="s">
        <v>4591</v>
      </c>
      <c r="H1502" s="832" t="s">
        <v>581</v>
      </c>
      <c r="I1502" s="832" t="s">
        <v>4592</v>
      </c>
      <c r="J1502" s="832" t="s">
        <v>769</v>
      </c>
      <c r="K1502" s="832" t="s">
        <v>4593</v>
      </c>
      <c r="L1502" s="835">
        <v>50.89</v>
      </c>
      <c r="M1502" s="835">
        <v>50.89</v>
      </c>
      <c r="N1502" s="832">
        <v>1</v>
      </c>
      <c r="O1502" s="836">
        <v>0.5</v>
      </c>
      <c r="P1502" s="835">
        <v>50.89</v>
      </c>
      <c r="Q1502" s="837">
        <v>1</v>
      </c>
      <c r="R1502" s="832">
        <v>1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4</v>
      </c>
      <c r="B1503" s="832" t="s">
        <v>2687</v>
      </c>
      <c r="C1503" s="832" t="s">
        <v>2694</v>
      </c>
      <c r="D1503" s="833" t="s">
        <v>5504</v>
      </c>
      <c r="E1503" s="834" t="s">
        <v>2722</v>
      </c>
      <c r="F1503" s="832" t="s">
        <v>2688</v>
      </c>
      <c r="G1503" s="832" t="s">
        <v>4591</v>
      </c>
      <c r="H1503" s="832" t="s">
        <v>581</v>
      </c>
      <c r="I1503" s="832" t="s">
        <v>4594</v>
      </c>
      <c r="J1503" s="832" t="s">
        <v>4595</v>
      </c>
      <c r="K1503" s="832" t="s">
        <v>4596</v>
      </c>
      <c r="L1503" s="835">
        <v>0</v>
      </c>
      <c r="M1503" s="835">
        <v>0</v>
      </c>
      <c r="N1503" s="832">
        <v>1</v>
      </c>
      <c r="O1503" s="836">
        <v>0.5</v>
      </c>
      <c r="P1503" s="835"/>
      <c r="Q1503" s="837"/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4</v>
      </c>
      <c r="B1504" s="832" t="s">
        <v>2687</v>
      </c>
      <c r="C1504" s="832" t="s">
        <v>2694</v>
      </c>
      <c r="D1504" s="833" t="s">
        <v>5504</v>
      </c>
      <c r="E1504" s="834" t="s">
        <v>2722</v>
      </c>
      <c r="F1504" s="832" t="s">
        <v>2688</v>
      </c>
      <c r="G1504" s="832" t="s">
        <v>2765</v>
      </c>
      <c r="H1504" s="832" t="s">
        <v>581</v>
      </c>
      <c r="I1504" s="832" t="s">
        <v>3073</v>
      </c>
      <c r="J1504" s="832" t="s">
        <v>3074</v>
      </c>
      <c r="K1504" s="832" t="s">
        <v>3075</v>
      </c>
      <c r="L1504" s="835">
        <v>93.96</v>
      </c>
      <c r="M1504" s="835">
        <v>281.88</v>
      </c>
      <c r="N1504" s="832">
        <v>3</v>
      </c>
      <c r="O1504" s="836">
        <v>2</v>
      </c>
      <c r="P1504" s="835">
        <v>93.96</v>
      </c>
      <c r="Q1504" s="837">
        <v>0.33333333333333331</v>
      </c>
      <c r="R1504" s="832">
        <v>1</v>
      </c>
      <c r="S1504" s="837">
        <v>0.33333333333333331</v>
      </c>
      <c r="T1504" s="836">
        <v>1</v>
      </c>
      <c r="U1504" s="838">
        <v>0.5</v>
      </c>
    </row>
    <row r="1505" spans="1:21" ht="14.4" customHeight="1" x14ac:dyDescent="0.3">
      <c r="A1505" s="831">
        <v>4</v>
      </c>
      <c r="B1505" s="832" t="s">
        <v>2687</v>
      </c>
      <c r="C1505" s="832" t="s">
        <v>2694</v>
      </c>
      <c r="D1505" s="833" t="s">
        <v>5504</v>
      </c>
      <c r="E1505" s="834" t="s">
        <v>2722</v>
      </c>
      <c r="F1505" s="832" t="s">
        <v>2688</v>
      </c>
      <c r="G1505" s="832" t="s">
        <v>1443</v>
      </c>
      <c r="H1505" s="832" t="s">
        <v>628</v>
      </c>
      <c r="I1505" s="832" t="s">
        <v>3157</v>
      </c>
      <c r="J1505" s="832" t="s">
        <v>2327</v>
      </c>
      <c r="K1505" s="832" t="s">
        <v>3158</v>
      </c>
      <c r="L1505" s="835">
        <v>184.74</v>
      </c>
      <c r="M1505" s="835">
        <v>184.74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4</v>
      </c>
      <c r="B1506" s="832" t="s">
        <v>2687</v>
      </c>
      <c r="C1506" s="832" t="s">
        <v>2694</v>
      </c>
      <c r="D1506" s="833" t="s">
        <v>5504</v>
      </c>
      <c r="E1506" s="834" t="s">
        <v>2722</v>
      </c>
      <c r="F1506" s="832" t="s">
        <v>2688</v>
      </c>
      <c r="G1506" s="832" t="s">
        <v>2996</v>
      </c>
      <c r="H1506" s="832" t="s">
        <v>628</v>
      </c>
      <c r="I1506" s="832" t="s">
        <v>2267</v>
      </c>
      <c r="J1506" s="832" t="s">
        <v>1026</v>
      </c>
      <c r="K1506" s="832" t="s">
        <v>2268</v>
      </c>
      <c r="L1506" s="835">
        <v>0</v>
      </c>
      <c r="M1506" s="835">
        <v>0</v>
      </c>
      <c r="N1506" s="832">
        <v>6</v>
      </c>
      <c r="O1506" s="836">
        <v>2</v>
      </c>
      <c r="P1506" s="835"/>
      <c r="Q1506" s="837"/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4</v>
      </c>
      <c r="B1507" s="832" t="s">
        <v>2687</v>
      </c>
      <c r="C1507" s="832" t="s">
        <v>2694</v>
      </c>
      <c r="D1507" s="833" t="s">
        <v>5504</v>
      </c>
      <c r="E1507" s="834" t="s">
        <v>2722</v>
      </c>
      <c r="F1507" s="832" t="s">
        <v>2688</v>
      </c>
      <c r="G1507" s="832" t="s">
        <v>2996</v>
      </c>
      <c r="H1507" s="832" t="s">
        <v>581</v>
      </c>
      <c r="I1507" s="832" t="s">
        <v>4299</v>
      </c>
      <c r="J1507" s="832" t="s">
        <v>4300</v>
      </c>
      <c r="K1507" s="832" t="s">
        <v>2268</v>
      </c>
      <c r="L1507" s="835">
        <v>0</v>
      </c>
      <c r="M1507" s="835">
        <v>0</v>
      </c>
      <c r="N1507" s="832">
        <v>2</v>
      </c>
      <c r="O1507" s="836">
        <v>0.5</v>
      </c>
      <c r="P1507" s="835"/>
      <c r="Q1507" s="837"/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4</v>
      </c>
      <c r="B1508" s="832" t="s">
        <v>2687</v>
      </c>
      <c r="C1508" s="832" t="s">
        <v>2694</v>
      </c>
      <c r="D1508" s="833" t="s">
        <v>5504</v>
      </c>
      <c r="E1508" s="834" t="s">
        <v>2722</v>
      </c>
      <c r="F1508" s="832" t="s">
        <v>2688</v>
      </c>
      <c r="G1508" s="832" t="s">
        <v>4081</v>
      </c>
      <c r="H1508" s="832" t="s">
        <v>628</v>
      </c>
      <c r="I1508" s="832" t="s">
        <v>4597</v>
      </c>
      <c r="J1508" s="832" t="s">
        <v>2629</v>
      </c>
      <c r="K1508" s="832" t="s">
        <v>4598</v>
      </c>
      <c r="L1508" s="835">
        <v>140.38</v>
      </c>
      <c r="M1508" s="835">
        <v>421.14</v>
      </c>
      <c r="N1508" s="832">
        <v>3</v>
      </c>
      <c r="O1508" s="836">
        <v>1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4</v>
      </c>
      <c r="B1509" s="832" t="s">
        <v>2687</v>
      </c>
      <c r="C1509" s="832" t="s">
        <v>2694</v>
      </c>
      <c r="D1509" s="833" t="s">
        <v>5504</v>
      </c>
      <c r="E1509" s="834" t="s">
        <v>2722</v>
      </c>
      <c r="F1509" s="832" t="s">
        <v>2688</v>
      </c>
      <c r="G1509" s="832" t="s">
        <v>4081</v>
      </c>
      <c r="H1509" s="832" t="s">
        <v>628</v>
      </c>
      <c r="I1509" s="832" t="s">
        <v>4599</v>
      </c>
      <c r="J1509" s="832" t="s">
        <v>2629</v>
      </c>
      <c r="K1509" s="832" t="s">
        <v>4600</v>
      </c>
      <c r="L1509" s="835">
        <v>421.13</v>
      </c>
      <c r="M1509" s="835">
        <v>421.13</v>
      </c>
      <c r="N1509" s="832">
        <v>1</v>
      </c>
      <c r="O1509" s="836">
        <v>1</v>
      </c>
      <c r="P1509" s="835">
        <v>421.13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4</v>
      </c>
      <c r="B1510" s="832" t="s">
        <v>2687</v>
      </c>
      <c r="C1510" s="832" t="s">
        <v>2694</v>
      </c>
      <c r="D1510" s="833" t="s">
        <v>5504</v>
      </c>
      <c r="E1510" s="834" t="s">
        <v>2722</v>
      </c>
      <c r="F1510" s="832" t="s">
        <v>2688</v>
      </c>
      <c r="G1510" s="832" t="s">
        <v>2843</v>
      </c>
      <c r="H1510" s="832" t="s">
        <v>628</v>
      </c>
      <c r="I1510" s="832" t="s">
        <v>2314</v>
      </c>
      <c r="J1510" s="832" t="s">
        <v>2023</v>
      </c>
      <c r="K1510" s="832" t="s">
        <v>2315</v>
      </c>
      <c r="L1510" s="835">
        <v>53.57</v>
      </c>
      <c r="M1510" s="835">
        <v>53.57</v>
      </c>
      <c r="N1510" s="832">
        <v>1</v>
      </c>
      <c r="O1510" s="836">
        <v>0.5</v>
      </c>
      <c r="P1510" s="835">
        <v>53.57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4</v>
      </c>
      <c r="B1511" s="832" t="s">
        <v>2687</v>
      </c>
      <c r="C1511" s="832" t="s">
        <v>2694</v>
      </c>
      <c r="D1511" s="833" t="s">
        <v>5504</v>
      </c>
      <c r="E1511" s="834" t="s">
        <v>2722</v>
      </c>
      <c r="F1511" s="832" t="s">
        <v>2689</v>
      </c>
      <c r="G1511" s="832" t="s">
        <v>2768</v>
      </c>
      <c r="H1511" s="832" t="s">
        <v>581</v>
      </c>
      <c r="I1511" s="832" t="s">
        <v>2881</v>
      </c>
      <c r="J1511" s="832" t="s">
        <v>2770</v>
      </c>
      <c r="K1511" s="832"/>
      <c r="L1511" s="835">
        <v>0</v>
      </c>
      <c r="M1511" s="835">
        <v>0</v>
      </c>
      <c r="N1511" s="832">
        <v>2</v>
      </c>
      <c r="O1511" s="836">
        <v>2</v>
      </c>
      <c r="P1511" s="835">
        <v>0</v>
      </c>
      <c r="Q1511" s="837"/>
      <c r="R1511" s="832">
        <v>2</v>
      </c>
      <c r="S1511" s="837">
        <v>1</v>
      </c>
      <c r="T1511" s="836">
        <v>2</v>
      </c>
      <c r="U1511" s="838">
        <v>1</v>
      </c>
    </row>
    <row r="1512" spans="1:21" ht="14.4" customHeight="1" x14ac:dyDescent="0.3">
      <c r="A1512" s="831">
        <v>4</v>
      </c>
      <c r="B1512" s="832" t="s">
        <v>2687</v>
      </c>
      <c r="C1512" s="832" t="s">
        <v>2694</v>
      </c>
      <c r="D1512" s="833" t="s">
        <v>5504</v>
      </c>
      <c r="E1512" s="834" t="s">
        <v>2722</v>
      </c>
      <c r="F1512" s="832" t="s">
        <v>2689</v>
      </c>
      <c r="G1512" s="832" t="s">
        <v>2768</v>
      </c>
      <c r="H1512" s="832" t="s">
        <v>581</v>
      </c>
      <c r="I1512" s="832" t="s">
        <v>2769</v>
      </c>
      <c r="J1512" s="832" t="s">
        <v>2770</v>
      </c>
      <c r="K1512" s="832"/>
      <c r="L1512" s="835">
        <v>0</v>
      </c>
      <c r="M1512" s="835">
        <v>0</v>
      </c>
      <c r="N1512" s="832">
        <v>2</v>
      </c>
      <c r="O1512" s="836">
        <v>2</v>
      </c>
      <c r="P1512" s="835">
        <v>0</v>
      </c>
      <c r="Q1512" s="837"/>
      <c r="R1512" s="832">
        <v>1</v>
      </c>
      <c r="S1512" s="837">
        <v>0.5</v>
      </c>
      <c r="T1512" s="836">
        <v>1</v>
      </c>
      <c r="U1512" s="838">
        <v>0.5</v>
      </c>
    </row>
    <row r="1513" spans="1:21" ht="14.4" customHeight="1" x14ac:dyDescent="0.3">
      <c r="A1513" s="831">
        <v>4</v>
      </c>
      <c r="B1513" s="832" t="s">
        <v>2687</v>
      </c>
      <c r="C1513" s="832" t="s">
        <v>2694</v>
      </c>
      <c r="D1513" s="833" t="s">
        <v>5504</v>
      </c>
      <c r="E1513" s="834" t="s">
        <v>2722</v>
      </c>
      <c r="F1513" s="832" t="s">
        <v>2690</v>
      </c>
      <c r="G1513" s="832" t="s">
        <v>2967</v>
      </c>
      <c r="H1513" s="832" t="s">
        <v>581</v>
      </c>
      <c r="I1513" s="832" t="s">
        <v>3410</v>
      </c>
      <c r="J1513" s="832" t="s">
        <v>3411</v>
      </c>
      <c r="K1513" s="832" t="s">
        <v>3412</v>
      </c>
      <c r="L1513" s="835">
        <v>500</v>
      </c>
      <c r="M1513" s="835">
        <v>1000</v>
      </c>
      <c r="N1513" s="832">
        <v>2</v>
      </c>
      <c r="O1513" s="836">
        <v>2</v>
      </c>
      <c r="P1513" s="835">
        <v>1000</v>
      </c>
      <c r="Q1513" s="837">
        <v>1</v>
      </c>
      <c r="R1513" s="832">
        <v>2</v>
      </c>
      <c r="S1513" s="837">
        <v>1</v>
      </c>
      <c r="T1513" s="836">
        <v>2</v>
      </c>
      <c r="U1513" s="838">
        <v>1</v>
      </c>
    </row>
    <row r="1514" spans="1:21" ht="14.4" customHeight="1" x14ac:dyDescent="0.3">
      <c r="A1514" s="831">
        <v>4</v>
      </c>
      <c r="B1514" s="832" t="s">
        <v>2687</v>
      </c>
      <c r="C1514" s="832" t="s">
        <v>2694</v>
      </c>
      <c r="D1514" s="833" t="s">
        <v>5504</v>
      </c>
      <c r="E1514" s="834" t="s">
        <v>2722</v>
      </c>
      <c r="F1514" s="832" t="s">
        <v>2690</v>
      </c>
      <c r="G1514" s="832" t="s">
        <v>2967</v>
      </c>
      <c r="H1514" s="832" t="s">
        <v>581</v>
      </c>
      <c r="I1514" s="832" t="s">
        <v>3413</v>
      </c>
      <c r="J1514" s="832" t="s">
        <v>3414</v>
      </c>
      <c r="K1514" s="832" t="s">
        <v>3415</v>
      </c>
      <c r="L1514" s="835">
        <v>287</v>
      </c>
      <c r="M1514" s="835">
        <v>6027</v>
      </c>
      <c r="N1514" s="832">
        <v>21</v>
      </c>
      <c r="O1514" s="836">
        <v>12</v>
      </c>
      <c r="P1514" s="835">
        <v>6027</v>
      </c>
      <c r="Q1514" s="837">
        <v>1</v>
      </c>
      <c r="R1514" s="832">
        <v>21</v>
      </c>
      <c r="S1514" s="837">
        <v>1</v>
      </c>
      <c r="T1514" s="836">
        <v>12</v>
      </c>
      <c r="U1514" s="838">
        <v>1</v>
      </c>
    </row>
    <row r="1515" spans="1:21" ht="14.4" customHeight="1" x14ac:dyDescent="0.3">
      <c r="A1515" s="831">
        <v>4</v>
      </c>
      <c r="B1515" s="832" t="s">
        <v>2687</v>
      </c>
      <c r="C1515" s="832" t="s">
        <v>2694</v>
      </c>
      <c r="D1515" s="833" t="s">
        <v>5504</v>
      </c>
      <c r="E1515" s="834" t="s">
        <v>2722</v>
      </c>
      <c r="F1515" s="832" t="s">
        <v>2690</v>
      </c>
      <c r="G1515" s="832" t="s">
        <v>2967</v>
      </c>
      <c r="H1515" s="832" t="s">
        <v>581</v>
      </c>
      <c r="I1515" s="832" t="s">
        <v>3416</v>
      </c>
      <c r="J1515" s="832" t="s">
        <v>3417</v>
      </c>
      <c r="K1515" s="832" t="s">
        <v>3418</v>
      </c>
      <c r="L1515" s="835">
        <v>253</v>
      </c>
      <c r="M1515" s="835">
        <v>759</v>
      </c>
      <c r="N1515" s="832">
        <v>3</v>
      </c>
      <c r="O1515" s="836">
        <v>3</v>
      </c>
      <c r="P1515" s="835">
        <v>759</v>
      </c>
      <c r="Q1515" s="837">
        <v>1</v>
      </c>
      <c r="R1515" s="832">
        <v>3</v>
      </c>
      <c r="S1515" s="837">
        <v>1</v>
      </c>
      <c r="T1515" s="836">
        <v>3</v>
      </c>
      <c r="U1515" s="838">
        <v>1</v>
      </c>
    </row>
    <row r="1516" spans="1:21" ht="14.4" customHeight="1" x14ac:dyDescent="0.3">
      <c r="A1516" s="831">
        <v>4</v>
      </c>
      <c r="B1516" s="832" t="s">
        <v>2687</v>
      </c>
      <c r="C1516" s="832" t="s">
        <v>2694</v>
      </c>
      <c r="D1516" s="833" t="s">
        <v>5504</v>
      </c>
      <c r="E1516" s="834" t="s">
        <v>2722</v>
      </c>
      <c r="F1516" s="832" t="s">
        <v>2690</v>
      </c>
      <c r="G1516" s="832" t="s">
        <v>2967</v>
      </c>
      <c r="H1516" s="832" t="s">
        <v>581</v>
      </c>
      <c r="I1516" s="832" t="s">
        <v>3419</v>
      </c>
      <c r="J1516" s="832" t="s">
        <v>3420</v>
      </c>
      <c r="K1516" s="832" t="s">
        <v>3421</v>
      </c>
      <c r="L1516" s="835">
        <v>124</v>
      </c>
      <c r="M1516" s="835">
        <v>372</v>
      </c>
      <c r="N1516" s="832">
        <v>3</v>
      </c>
      <c r="O1516" s="836">
        <v>2</v>
      </c>
      <c r="P1516" s="835">
        <v>372</v>
      </c>
      <c r="Q1516" s="837">
        <v>1</v>
      </c>
      <c r="R1516" s="832">
        <v>3</v>
      </c>
      <c r="S1516" s="837">
        <v>1</v>
      </c>
      <c r="T1516" s="836">
        <v>2</v>
      </c>
      <c r="U1516" s="838">
        <v>1</v>
      </c>
    </row>
    <row r="1517" spans="1:21" ht="14.4" customHeight="1" x14ac:dyDescent="0.3">
      <c r="A1517" s="831">
        <v>4</v>
      </c>
      <c r="B1517" s="832" t="s">
        <v>2687</v>
      </c>
      <c r="C1517" s="832" t="s">
        <v>2694</v>
      </c>
      <c r="D1517" s="833" t="s">
        <v>5504</v>
      </c>
      <c r="E1517" s="834" t="s">
        <v>2722</v>
      </c>
      <c r="F1517" s="832" t="s">
        <v>2690</v>
      </c>
      <c r="G1517" s="832" t="s">
        <v>2967</v>
      </c>
      <c r="H1517" s="832" t="s">
        <v>581</v>
      </c>
      <c r="I1517" s="832" t="s">
        <v>3422</v>
      </c>
      <c r="J1517" s="832" t="s">
        <v>3423</v>
      </c>
      <c r="K1517" s="832" t="s">
        <v>3424</v>
      </c>
      <c r="L1517" s="835">
        <v>2304</v>
      </c>
      <c r="M1517" s="835">
        <v>20736</v>
      </c>
      <c r="N1517" s="832">
        <v>9</v>
      </c>
      <c r="O1517" s="836">
        <v>1</v>
      </c>
      <c r="P1517" s="835">
        <v>20736</v>
      </c>
      <c r="Q1517" s="837">
        <v>1</v>
      </c>
      <c r="R1517" s="832">
        <v>9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4</v>
      </c>
      <c r="B1518" s="832" t="s">
        <v>2687</v>
      </c>
      <c r="C1518" s="832" t="s">
        <v>2694</v>
      </c>
      <c r="D1518" s="833" t="s">
        <v>5504</v>
      </c>
      <c r="E1518" s="834" t="s">
        <v>2722</v>
      </c>
      <c r="F1518" s="832" t="s">
        <v>2690</v>
      </c>
      <c r="G1518" s="832" t="s">
        <v>2967</v>
      </c>
      <c r="H1518" s="832" t="s">
        <v>581</v>
      </c>
      <c r="I1518" s="832" t="s">
        <v>3425</v>
      </c>
      <c r="J1518" s="832" t="s">
        <v>3426</v>
      </c>
      <c r="K1518" s="832" t="s">
        <v>3427</v>
      </c>
      <c r="L1518" s="835">
        <v>2094.4899999999998</v>
      </c>
      <c r="M1518" s="835">
        <v>18850.409999999996</v>
      </c>
      <c r="N1518" s="832">
        <v>9</v>
      </c>
      <c r="O1518" s="836">
        <v>4</v>
      </c>
      <c r="P1518" s="835">
        <v>18850.409999999996</v>
      </c>
      <c r="Q1518" s="837">
        <v>1</v>
      </c>
      <c r="R1518" s="832">
        <v>9</v>
      </c>
      <c r="S1518" s="837">
        <v>1</v>
      </c>
      <c r="T1518" s="836">
        <v>4</v>
      </c>
      <c r="U1518" s="838">
        <v>1</v>
      </c>
    </row>
    <row r="1519" spans="1:21" ht="14.4" customHeight="1" x14ac:dyDescent="0.3">
      <c r="A1519" s="831">
        <v>4</v>
      </c>
      <c r="B1519" s="832" t="s">
        <v>2687</v>
      </c>
      <c r="C1519" s="832" t="s">
        <v>2694</v>
      </c>
      <c r="D1519" s="833" t="s">
        <v>5504</v>
      </c>
      <c r="E1519" s="834" t="s">
        <v>2722</v>
      </c>
      <c r="F1519" s="832" t="s">
        <v>2690</v>
      </c>
      <c r="G1519" s="832" t="s">
        <v>2967</v>
      </c>
      <c r="H1519" s="832" t="s">
        <v>581</v>
      </c>
      <c r="I1519" s="832" t="s">
        <v>3428</v>
      </c>
      <c r="J1519" s="832" t="s">
        <v>3429</v>
      </c>
      <c r="K1519" s="832" t="s">
        <v>3430</v>
      </c>
      <c r="L1519" s="835">
        <v>315.5</v>
      </c>
      <c r="M1519" s="835">
        <v>631</v>
      </c>
      <c r="N1519" s="832">
        <v>2</v>
      </c>
      <c r="O1519" s="836">
        <v>2</v>
      </c>
      <c r="P1519" s="835">
        <v>631</v>
      </c>
      <c r="Q1519" s="837">
        <v>1</v>
      </c>
      <c r="R1519" s="832">
        <v>2</v>
      </c>
      <c r="S1519" s="837">
        <v>1</v>
      </c>
      <c r="T1519" s="836">
        <v>2</v>
      </c>
      <c r="U1519" s="838">
        <v>1</v>
      </c>
    </row>
    <row r="1520" spans="1:21" ht="14.4" customHeight="1" x14ac:dyDescent="0.3">
      <c r="A1520" s="831">
        <v>4</v>
      </c>
      <c r="B1520" s="832" t="s">
        <v>2687</v>
      </c>
      <c r="C1520" s="832" t="s">
        <v>2694</v>
      </c>
      <c r="D1520" s="833" t="s">
        <v>5504</v>
      </c>
      <c r="E1520" s="834" t="s">
        <v>2722</v>
      </c>
      <c r="F1520" s="832" t="s">
        <v>2690</v>
      </c>
      <c r="G1520" s="832" t="s">
        <v>2967</v>
      </c>
      <c r="H1520" s="832" t="s">
        <v>581</v>
      </c>
      <c r="I1520" s="832" t="s">
        <v>3431</v>
      </c>
      <c r="J1520" s="832" t="s">
        <v>3432</v>
      </c>
      <c r="K1520" s="832" t="s">
        <v>3433</v>
      </c>
      <c r="L1520" s="835">
        <v>484.6</v>
      </c>
      <c r="M1520" s="835">
        <v>1938.4</v>
      </c>
      <c r="N1520" s="832">
        <v>4</v>
      </c>
      <c r="O1520" s="836">
        <v>2</v>
      </c>
      <c r="P1520" s="835">
        <v>1938.4</v>
      </c>
      <c r="Q1520" s="837">
        <v>1</v>
      </c>
      <c r="R1520" s="832">
        <v>4</v>
      </c>
      <c r="S1520" s="837">
        <v>1</v>
      </c>
      <c r="T1520" s="836">
        <v>2</v>
      </c>
      <c r="U1520" s="838">
        <v>1</v>
      </c>
    </row>
    <row r="1521" spans="1:21" ht="14.4" customHeight="1" x14ac:dyDescent="0.3">
      <c r="A1521" s="831">
        <v>4</v>
      </c>
      <c r="B1521" s="832" t="s">
        <v>2687</v>
      </c>
      <c r="C1521" s="832" t="s">
        <v>2694</v>
      </c>
      <c r="D1521" s="833" t="s">
        <v>5504</v>
      </c>
      <c r="E1521" s="834" t="s">
        <v>2722</v>
      </c>
      <c r="F1521" s="832" t="s">
        <v>2690</v>
      </c>
      <c r="G1521" s="832" t="s">
        <v>2967</v>
      </c>
      <c r="H1521" s="832" t="s">
        <v>581</v>
      </c>
      <c r="I1521" s="832" t="s">
        <v>3434</v>
      </c>
      <c r="J1521" s="832" t="s">
        <v>3435</v>
      </c>
      <c r="K1521" s="832" t="s">
        <v>3436</v>
      </c>
      <c r="L1521" s="835">
        <v>291.2</v>
      </c>
      <c r="M1521" s="835">
        <v>1456</v>
      </c>
      <c r="N1521" s="832">
        <v>5</v>
      </c>
      <c r="O1521" s="836">
        <v>2</v>
      </c>
      <c r="P1521" s="835">
        <v>1456</v>
      </c>
      <c r="Q1521" s="837">
        <v>1</v>
      </c>
      <c r="R1521" s="832">
        <v>5</v>
      </c>
      <c r="S1521" s="837">
        <v>1</v>
      </c>
      <c r="T1521" s="836">
        <v>2</v>
      </c>
      <c r="U1521" s="838">
        <v>1</v>
      </c>
    </row>
    <row r="1522" spans="1:21" ht="14.4" customHeight="1" x14ac:dyDescent="0.3">
      <c r="A1522" s="831">
        <v>4</v>
      </c>
      <c r="B1522" s="832" t="s">
        <v>2687</v>
      </c>
      <c r="C1522" s="832" t="s">
        <v>2694</v>
      </c>
      <c r="D1522" s="833" t="s">
        <v>5504</v>
      </c>
      <c r="E1522" s="834" t="s">
        <v>2722</v>
      </c>
      <c r="F1522" s="832" t="s">
        <v>2690</v>
      </c>
      <c r="G1522" s="832" t="s">
        <v>2967</v>
      </c>
      <c r="H1522" s="832" t="s">
        <v>581</v>
      </c>
      <c r="I1522" s="832" t="s">
        <v>3440</v>
      </c>
      <c r="J1522" s="832" t="s">
        <v>3441</v>
      </c>
      <c r="K1522" s="832" t="s">
        <v>3442</v>
      </c>
      <c r="L1522" s="835">
        <v>161</v>
      </c>
      <c r="M1522" s="835">
        <v>161</v>
      </c>
      <c r="N1522" s="832">
        <v>1</v>
      </c>
      <c r="O1522" s="836">
        <v>1</v>
      </c>
      <c r="P1522" s="835">
        <v>161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4</v>
      </c>
      <c r="B1523" s="832" t="s">
        <v>2687</v>
      </c>
      <c r="C1523" s="832" t="s">
        <v>2694</v>
      </c>
      <c r="D1523" s="833" t="s">
        <v>5504</v>
      </c>
      <c r="E1523" s="834" t="s">
        <v>2722</v>
      </c>
      <c r="F1523" s="832" t="s">
        <v>2690</v>
      </c>
      <c r="G1523" s="832" t="s">
        <v>2967</v>
      </c>
      <c r="H1523" s="832" t="s">
        <v>581</v>
      </c>
      <c r="I1523" s="832" t="s">
        <v>3443</v>
      </c>
      <c r="J1523" s="832" t="s">
        <v>3444</v>
      </c>
      <c r="K1523" s="832" t="s">
        <v>3330</v>
      </c>
      <c r="L1523" s="835">
        <v>500</v>
      </c>
      <c r="M1523" s="835">
        <v>2000</v>
      </c>
      <c r="N1523" s="832">
        <v>4</v>
      </c>
      <c r="O1523" s="836">
        <v>4</v>
      </c>
      <c r="P1523" s="835">
        <v>2000</v>
      </c>
      <c r="Q1523" s="837">
        <v>1</v>
      </c>
      <c r="R1523" s="832">
        <v>4</v>
      </c>
      <c r="S1523" s="837">
        <v>1</v>
      </c>
      <c r="T1523" s="836">
        <v>4</v>
      </c>
      <c r="U1523" s="838">
        <v>1</v>
      </c>
    </row>
    <row r="1524" spans="1:21" ht="14.4" customHeight="1" x14ac:dyDescent="0.3">
      <c r="A1524" s="831">
        <v>4</v>
      </c>
      <c r="B1524" s="832" t="s">
        <v>2687</v>
      </c>
      <c r="C1524" s="832" t="s">
        <v>2694</v>
      </c>
      <c r="D1524" s="833" t="s">
        <v>5504</v>
      </c>
      <c r="E1524" s="834" t="s">
        <v>2722</v>
      </c>
      <c r="F1524" s="832" t="s">
        <v>2690</v>
      </c>
      <c r="G1524" s="832" t="s">
        <v>2967</v>
      </c>
      <c r="H1524" s="832" t="s">
        <v>581</v>
      </c>
      <c r="I1524" s="832" t="s">
        <v>3445</v>
      </c>
      <c r="J1524" s="832" t="s">
        <v>3446</v>
      </c>
      <c r="K1524" s="832" t="s">
        <v>3447</v>
      </c>
      <c r="L1524" s="835">
        <v>579</v>
      </c>
      <c r="M1524" s="835">
        <v>1737</v>
      </c>
      <c r="N1524" s="832">
        <v>3</v>
      </c>
      <c r="O1524" s="836">
        <v>3</v>
      </c>
      <c r="P1524" s="835">
        <v>1737</v>
      </c>
      <c r="Q1524" s="837">
        <v>1</v>
      </c>
      <c r="R1524" s="832">
        <v>3</v>
      </c>
      <c r="S1524" s="837">
        <v>1</v>
      </c>
      <c r="T1524" s="836">
        <v>3</v>
      </c>
      <c r="U1524" s="838">
        <v>1</v>
      </c>
    </row>
    <row r="1525" spans="1:21" ht="14.4" customHeight="1" x14ac:dyDescent="0.3">
      <c r="A1525" s="831">
        <v>4</v>
      </c>
      <c r="B1525" s="832" t="s">
        <v>2687</v>
      </c>
      <c r="C1525" s="832" t="s">
        <v>2694</v>
      </c>
      <c r="D1525" s="833" t="s">
        <v>5504</v>
      </c>
      <c r="E1525" s="834" t="s">
        <v>2722</v>
      </c>
      <c r="F1525" s="832" t="s">
        <v>2690</v>
      </c>
      <c r="G1525" s="832" t="s">
        <v>2967</v>
      </c>
      <c r="H1525" s="832" t="s">
        <v>581</v>
      </c>
      <c r="I1525" s="832" t="s">
        <v>3451</v>
      </c>
      <c r="J1525" s="832" t="s">
        <v>3452</v>
      </c>
      <c r="K1525" s="832" t="s">
        <v>3453</v>
      </c>
      <c r="L1525" s="835">
        <v>180.25</v>
      </c>
      <c r="M1525" s="835">
        <v>180.25</v>
      </c>
      <c r="N1525" s="832">
        <v>1</v>
      </c>
      <c r="O1525" s="836">
        <v>1</v>
      </c>
      <c r="P1525" s="835">
        <v>180.25</v>
      </c>
      <c r="Q1525" s="837">
        <v>1</v>
      </c>
      <c r="R1525" s="832">
        <v>1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4</v>
      </c>
      <c r="B1526" s="832" t="s">
        <v>2687</v>
      </c>
      <c r="C1526" s="832" t="s">
        <v>2694</v>
      </c>
      <c r="D1526" s="833" t="s">
        <v>5504</v>
      </c>
      <c r="E1526" s="834" t="s">
        <v>2722</v>
      </c>
      <c r="F1526" s="832" t="s">
        <v>2690</v>
      </c>
      <c r="G1526" s="832" t="s">
        <v>2967</v>
      </c>
      <c r="H1526" s="832" t="s">
        <v>581</v>
      </c>
      <c r="I1526" s="832" t="s">
        <v>3454</v>
      </c>
      <c r="J1526" s="832" t="s">
        <v>3455</v>
      </c>
      <c r="K1526" s="832" t="s">
        <v>3456</v>
      </c>
      <c r="L1526" s="835">
        <v>5343.9</v>
      </c>
      <c r="M1526" s="835">
        <v>32063.399999999998</v>
      </c>
      <c r="N1526" s="832">
        <v>6</v>
      </c>
      <c r="O1526" s="836">
        <v>2</v>
      </c>
      <c r="P1526" s="835">
        <v>32063.399999999998</v>
      </c>
      <c r="Q1526" s="837">
        <v>1</v>
      </c>
      <c r="R1526" s="832">
        <v>6</v>
      </c>
      <c r="S1526" s="837">
        <v>1</v>
      </c>
      <c r="T1526" s="836">
        <v>2</v>
      </c>
      <c r="U1526" s="838">
        <v>1</v>
      </c>
    </row>
    <row r="1527" spans="1:21" ht="14.4" customHeight="1" x14ac:dyDescent="0.3">
      <c r="A1527" s="831">
        <v>4</v>
      </c>
      <c r="B1527" s="832" t="s">
        <v>2687</v>
      </c>
      <c r="C1527" s="832" t="s">
        <v>2694</v>
      </c>
      <c r="D1527" s="833" t="s">
        <v>5504</v>
      </c>
      <c r="E1527" s="834" t="s">
        <v>2722</v>
      </c>
      <c r="F1527" s="832" t="s">
        <v>2690</v>
      </c>
      <c r="G1527" s="832" t="s">
        <v>2967</v>
      </c>
      <c r="H1527" s="832" t="s">
        <v>581</v>
      </c>
      <c r="I1527" s="832" t="s">
        <v>3457</v>
      </c>
      <c r="J1527" s="832" t="s">
        <v>3458</v>
      </c>
      <c r="K1527" s="832" t="s">
        <v>3459</v>
      </c>
      <c r="L1527" s="835">
        <v>5343.9</v>
      </c>
      <c r="M1527" s="835">
        <v>53438.999999999993</v>
      </c>
      <c r="N1527" s="832">
        <v>10</v>
      </c>
      <c r="O1527" s="836">
        <v>4</v>
      </c>
      <c r="P1527" s="835">
        <v>53438.999999999993</v>
      </c>
      <c r="Q1527" s="837">
        <v>1</v>
      </c>
      <c r="R1527" s="832">
        <v>10</v>
      </c>
      <c r="S1527" s="837">
        <v>1</v>
      </c>
      <c r="T1527" s="836">
        <v>4</v>
      </c>
      <c r="U1527" s="838">
        <v>1</v>
      </c>
    </row>
    <row r="1528" spans="1:21" ht="14.4" customHeight="1" x14ac:dyDescent="0.3">
      <c r="A1528" s="831">
        <v>4</v>
      </c>
      <c r="B1528" s="832" t="s">
        <v>2687</v>
      </c>
      <c r="C1528" s="832" t="s">
        <v>2694</v>
      </c>
      <c r="D1528" s="833" t="s">
        <v>5504</v>
      </c>
      <c r="E1528" s="834" t="s">
        <v>2722</v>
      </c>
      <c r="F1528" s="832" t="s">
        <v>2690</v>
      </c>
      <c r="G1528" s="832" t="s">
        <v>2967</v>
      </c>
      <c r="H1528" s="832" t="s">
        <v>581</v>
      </c>
      <c r="I1528" s="832" t="s">
        <v>3460</v>
      </c>
      <c r="J1528" s="832" t="s">
        <v>3461</v>
      </c>
      <c r="K1528" s="832" t="s">
        <v>1603</v>
      </c>
      <c r="L1528" s="835">
        <v>1832.09</v>
      </c>
      <c r="M1528" s="835">
        <v>5496.2699999999995</v>
      </c>
      <c r="N1528" s="832">
        <v>3</v>
      </c>
      <c r="O1528" s="836">
        <v>2</v>
      </c>
      <c r="P1528" s="835">
        <v>5496.2699999999995</v>
      </c>
      <c r="Q1528" s="837">
        <v>1</v>
      </c>
      <c r="R1528" s="832">
        <v>3</v>
      </c>
      <c r="S1528" s="837">
        <v>1</v>
      </c>
      <c r="T1528" s="836">
        <v>2</v>
      </c>
      <c r="U1528" s="838">
        <v>1</v>
      </c>
    </row>
    <row r="1529" spans="1:21" ht="14.4" customHeight="1" x14ac:dyDescent="0.3">
      <c r="A1529" s="831">
        <v>4</v>
      </c>
      <c r="B1529" s="832" t="s">
        <v>2687</v>
      </c>
      <c r="C1529" s="832" t="s">
        <v>2694</v>
      </c>
      <c r="D1529" s="833" t="s">
        <v>5504</v>
      </c>
      <c r="E1529" s="834" t="s">
        <v>2722</v>
      </c>
      <c r="F1529" s="832" t="s">
        <v>2690</v>
      </c>
      <c r="G1529" s="832" t="s">
        <v>2967</v>
      </c>
      <c r="H1529" s="832" t="s">
        <v>581</v>
      </c>
      <c r="I1529" s="832" t="s">
        <v>3462</v>
      </c>
      <c r="J1529" s="832" t="s">
        <v>3463</v>
      </c>
      <c r="K1529" s="832" t="s">
        <v>3464</v>
      </c>
      <c r="L1529" s="835">
        <v>2473.21</v>
      </c>
      <c r="M1529" s="835">
        <v>2473.21</v>
      </c>
      <c r="N1529" s="832">
        <v>1</v>
      </c>
      <c r="O1529" s="836">
        <v>1</v>
      </c>
      <c r="P1529" s="835">
        <v>2473.21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4</v>
      </c>
      <c r="B1530" s="832" t="s">
        <v>2687</v>
      </c>
      <c r="C1530" s="832" t="s">
        <v>2694</v>
      </c>
      <c r="D1530" s="833" t="s">
        <v>5504</v>
      </c>
      <c r="E1530" s="834" t="s">
        <v>2722</v>
      </c>
      <c r="F1530" s="832" t="s">
        <v>2690</v>
      </c>
      <c r="G1530" s="832" t="s">
        <v>2967</v>
      </c>
      <c r="H1530" s="832" t="s">
        <v>581</v>
      </c>
      <c r="I1530" s="832" t="s">
        <v>3465</v>
      </c>
      <c r="J1530" s="832" t="s">
        <v>3466</v>
      </c>
      <c r="K1530" s="832" t="s">
        <v>1603</v>
      </c>
      <c r="L1530" s="835">
        <v>485.63</v>
      </c>
      <c r="M1530" s="835">
        <v>485.63</v>
      </c>
      <c r="N1530" s="832">
        <v>1</v>
      </c>
      <c r="O1530" s="836">
        <v>1</v>
      </c>
      <c r="P1530" s="835">
        <v>485.63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4</v>
      </c>
      <c r="B1531" s="832" t="s">
        <v>2687</v>
      </c>
      <c r="C1531" s="832" t="s">
        <v>2694</v>
      </c>
      <c r="D1531" s="833" t="s">
        <v>5504</v>
      </c>
      <c r="E1531" s="834" t="s">
        <v>2722</v>
      </c>
      <c r="F1531" s="832" t="s">
        <v>2690</v>
      </c>
      <c r="G1531" s="832" t="s">
        <v>2967</v>
      </c>
      <c r="H1531" s="832" t="s">
        <v>581</v>
      </c>
      <c r="I1531" s="832" t="s">
        <v>3467</v>
      </c>
      <c r="J1531" s="832" t="s">
        <v>3468</v>
      </c>
      <c r="K1531" s="832" t="s">
        <v>1603</v>
      </c>
      <c r="L1531" s="835">
        <v>300</v>
      </c>
      <c r="M1531" s="835">
        <v>600</v>
      </c>
      <c r="N1531" s="832">
        <v>2</v>
      </c>
      <c r="O1531" s="836">
        <v>2</v>
      </c>
      <c r="P1531" s="835">
        <v>600</v>
      </c>
      <c r="Q1531" s="837">
        <v>1</v>
      </c>
      <c r="R1531" s="832">
        <v>2</v>
      </c>
      <c r="S1531" s="837">
        <v>1</v>
      </c>
      <c r="T1531" s="836">
        <v>2</v>
      </c>
      <c r="U1531" s="838">
        <v>1</v>
      </c>
    </row>
    <row r="1532" spans="1:21" ht="14.4" customHeight="1" x14ac:dyDescent="0.3">
      <c r="A1532" s="831">
        <v>4</v>
      </c>
      <c r="B1532" s="832" t="s">
        <v>2687</v>
      </c>
      <c r="C1532" s="832" t="s">
        <v>2694</v>
      </c>
      <c r="D1532" s="833" t="s">
        <v>5504</v>
      </c>
      <c r="E1532" s="834" t="s">
        <v>2722</v>
      </c>
      <c r="F1532" s="832" t="s">
        <v>2690</v>
      </c>
      <c r="G1532" s="832" t="s">
        <v>2967</v>
      </c>
      <c r="H1532" s="832" t="s">
        <v>581</v>
      </c>
      <c r="I1532" s="832" t="s">
        <v>3469</v>
      </c>
      <c r="J1532" s="832" t="s">
        <v>3470</v>
      </c>
      <c r="K1532" s="832" t="s">
        <v>3471</v>
      </c>
      <c r="L1532" s="835">
        <v>196.43</v>
      </c>
      <c r="M1532" s="835">
        <v>982.15000000000009</v>
      </c>
      <c r="N1532" s="832">
        <v>5</v>
      </c>
      <c r="O1532" s="836">
        <v>4</v>
      </c>
      <c r="P1532" s="835">
        <v>982.15000000000009</v>
      </c>
      <c r="Q1532" s="837">
        <v>1</v>
      </c>
      <c r="R1532" s="832">
        <v>5</v>
      </c>
      <c r="S1532" s="837">
        <v>1</v>
      </c>
      <c r="T1532" s="836">
        <v>4</v>
      </c>
      <c r="U1532" s="838">
        <v>1</v>
      </c>
    </row>
    <row r="1533" spans="1:21" ht="14.4" customHeight="1" x14ac:dyDescent="0.3">
      <c r="A1533" s="831">
        <v>4</v>
      </c>
      <c r="B1533" s="832" t="s">
        <v>2687</v>
      </c>
      <c r="C1533" s="832" t="s">
        <v>2694</v>
      </c>
      <c r="D1533" s="833" t="s">
        <v>5504</v>
      </c>
      <c r="E1533" s="834" t="s">
        <v>2722</v>
      </c>
      <c r="F1533" s="832" t="s">
        <v>2690</v>
      </c>
      <c r="G1533" s="832" t="s">
        <v>2967</v>
      </c>
      <c r="H1533" s="832" t="s">
        <v>581</v>
      </c>
      <c r="I1533" s="832" t="s">
        <v>3472</v>
      </c>
      <c r="J1533" s="832" t="s">
        <v>3473</v>
      </c>
      <c r="K1533" s="832" t="s">
        <v>3474</v>
      </c>
      <c r="L1533" s="835">
        <v>210.33</v>
      </c>
      <c r="M1533" s="835">
        <v>210.33</v>
      </c>
      <c r="N1533" s="832">
        <v>1</v>
      </c>
      <c r="O1533" s="836">
        <v>1</v>
      </c>
      <c r="P1533" s="835">
        <v>210.33</v>
      </c>
      <c r="Q1533" s="837">
        <v>1</v>
      </c>
      <c r="R1533" s="832">
        <v>1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4</v>
      </c>
      <c r="B1534" s="832" t="s">
        <v>2687</v>
      </c>
      <c r="C1534" s="832" t="s">
        <v>2694</v>
      </c>
      <c r="D1534" s="833" t="s">
        <v>5504</v>
      </c>
      <c r="E1534" s="834" t="s">
        <v>2722</v>
      </c>
      <c r="F1534" s="832" t="s">
        <v>2690</v>
      </c>
      <c r="G1534" s="832" t="s">
        <v>2967</v>
      </c>
      <c r="H1534" s="832" t="s">
        <v>581</v>
      </c>
      <c r="I1534" s="832" t="s">
        <v>4322</v>
      </c>
      <c r="J1534" s="832" t="s">
        <v>4323</v>
      </c>
      <c r="K1534" s="832" t="s">
        <v>3447</v>
      </c>
      <c r="L1534" s="835">
        <v>507.04</v>
      </c>
      <c r="M1534" s="835">
        <v>1014.08</v>
      </c>
      <c r="N1534" s="832">
        <v>2</v>
      </c>
      <c r="O1534" s="836">
        <v>1</v>
      </c>
      <c r="P1534" s="835">
        <v>1014.08</v>
      </c>
      <c r="Q1534" s="837">
        <v>1</v>
      </c>
      <c r="R1534" s="832">
        <v>2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4</v>
      </c>
      <c r="B1535" s="832" t="s">
        <v>2687</v>
      </c>
      <c r="C1535" s="832" t="s">
        <v>2694</v>
      </c>
      <c r="D1535" s="833" t="s">
        <v>5504</v>
      </c>
      <c r="E1535" s="834" t="s">
        <v>2722</v>
      </c>
      <c r="F1535" s="832" t="s">
        <v>2690</v>
      </c>
      <c r="G1535" s="832" t="s">
        <v>2967</v>
      </c>
      <c r="H1535" s="832" t="s">
        <v>581</v>
      </c>
      <c r="I1535" s="832" t="s">
        <v>3475</v>
      </c>
      <c r="J1535" s="832" t="s">
        <v>3476</v>
      </c>
      <c r="K1535" s="832" t="s">
        <v>3477</v>
      </c>
      <c r="L1535" s="835">
        <v>320</v>
      </c>
      <c r="M1535" s="835">
        <v>320</v>
      </c>
      <c r="N1535" s="832">
        <v>1</v>
      </c>
      <c r="O1535" s="836">
        <v>1</v>
      </c>
      <c r="P1535" s="835">
        <v>320</v>
      </c>
      <c r="Q1535" s="837">
        <v>1</v>
      </c>
      <c r="R1535" s="832">
        <v>1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4</v>
      </c>
      <c r="B1536" s="832" t="s">
        <v>2687</v>
      </c>
      <c r="C1536" s="832" t="s">
        <v>2694</v>
      </c>
      <c r="D1536" s="833" t="s">
        <v>5504</v>
      </c>
      <c r="E1536" s="834" t="s">
        <v>2722</v>
      </c>
      <c r="F1536" s="832" t="s">
        <v>2690</v>
      </c>
      <c r="G1536" s="832" t="s">
        <v>2967</v>
      </c>
      <c r="H1536" s="832" t="s">
        <v>581</v>
      </c>
      <c r="I1536" s="832" t="s">
        <v>3478</v>
      </c>
      <c r="J1536" s="832" t="s">
        <v>3479</v>
      </c>
      <c r="K1536" s="832" t="s">
        <v>3480</v>
      </c>
      <c r="L1536" s="835">
        <v>300</v>
      </c>
      <c r="M1536" s="835">
        <v>600</v>
      </c>
      <c r="N1536" s="832">
        <v>2</v>
      </c>
      <c r="O1536" s="836">
        <v>1</v>
      </c>
      <c r="P1536" s="835">
        <v>600</v>
      </c>
      <c r="Q1536" s="837">
        <v>1</v>
      </c>
      <c r="R1536" s="832">
        <v>2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4</v>
      </c>
      <c r="B1537" s="832" t="s">
        <v>2687</v>
      </c>
      <c r="C1537" s="832" t="s">
        <v>2694</v>
      </c>
      <c r="D1537" s="833" t="s">
        <v>5504</v>
      </c>
      <c r="E1537" s="834" t="s">
        <v>2722</v>
      </c>
      <c r="F1537" s="832" t="s">
        <v>2690</v>
      </c>
      <c r="G1537" s="832" t="s">
        <v>2967</v>
      </c>
      <c r="H1537" s="832" t="s">
        <v>581</v>
      </c>
      <c r="I1537" s="832" t="s">
        <v>3481</v>
      </c>
      <c r="J1537" s="832" t="s">
        <v>3482</v>
      </c>
      <c r="K1537" s="832" t="s">
        <v>3483</v>
      </c>
      <c r="L1537" s="835">
        <v>2816</v>
      </c>
      <c r="M1537" s="835">
        <v>67584</v>
      </c>
      <c r="N1537" s="832">
        <v>24</v>
      </c>
      <c r="O1537" s="836">
        <v>3</v>
      </c>
      <c r="P1537" s="835">
        <v>67584</v>
      </c>
      <c r="Q1537" s="837">
        <v>1</v>
      </c>
      <c r="R1537" s="832">
        <v>24</v>
      </c>
      <c r="S1537" s="837">
        <v>1</v>
      </c>
      <c r="T1537" s="836">
        <v>3</v>
      </c>
      <c r="U1537" s="838">
        <v>1</v>
      </c>
    </row>
    <row r="1538" spans="1:21" ht="14.4" customHeight="1" x14ac:dyDescent="0.3">
      <c r="A1538" s="831">
        <v>4</v>
      </c>
      <c r="B1538" s="832" t="s">
        <v>2687</v>
      </c>
      <c r="C1538" s="832" t="s">
        <v>2694</v>
      </c>
      <c r="D1538" s="833" t="s">
        <v>5504</v>
      </c>
      <c r="E1538" s="834" t="s">
        <v>2722</v>
      </c>
      <c r="F1538" s="832" t="s">
        <v>2690</v>
      </c>
      <c r="G1538" s="832" t="s">
        <v>2967</v>
      </c>
      <c r="H1538" s="832" t="s">
        <v>581</v>
      </c>
      <c r="I1538" s="832" t="s">
        <v>3489</v>
      </c>
      <c r="J1538" s="832" t="s">
        <v>3490</v>
      </c>
      <c r="K1538" s="832" t="s">
        <v>3491</v>
      </c>
      <c r="L1538" s="835">
        <v>1500.3</v>
      </c>
      <c r="M1538" s="835">
        <v>27005.399999999998</v>
      </c>
      <c r="N1538" s="832">
        <v>18</v>
      </c>
      <c r="O1538" s="836">
        <v>3</v>
      </c>
      <c r="P1538" s="835">
        <v>27005.399999999998</v>
      </c>
      <c r="Q1538" s="837">
        <v>1</v>
      </c>
      <c r="R1538" s="832">
        <v>18</v>
      </c>
      <c r="S1538" s="837">
        <v>1</v>
      </c>
      <c r="T1538" s="836">
        <v>3</v>
      </c>
      <c r="U1538" s="838">
        <v>1</v>
      </c>
    </row>
    <row r="1539" spans="1:21" ht="14.4" customHeight="1" x14ac:dyDescent="0.3">
      <c r="A1539" s="831">
        <v>4</v>
      </c>
      <c r="B1539" s="832" t="s">
        <v>2687</v>
      </c>
      <c r="C1539" s="832" t="s">
        <v>2694</v>
      </c>
      <c r="D1539" s="833" t="s">
        <v>5504</v>
      </c>
      <c r="E1539" s="834" t="s">
        <v>2722</v>
      </c>
      <c r="F1539" s="832" t="s">
        <v>2690</v>
      </c>
      <c r="G1539" s="832" t="s">
        <v>2967</v>
      </c>
      <c r="H1539" s="832" t="s">
        <v>581</v>
      </c>
      <c r="I1539" s="832" t="s">
        <v>3497</v>
      </c>
      <c r="J1539" s="832" t="s">
        <v>3495</v>
      </c>
      <c r="K1539" s="832" t="s">
        <v>3498</v>
      </c>
      <c r="L1539" s="835">
        <v>761.3</v>
      </c>
      <c r="M1539" s="835">
        <v>6851.7</v>
      </c>
      <c r="N1539" s="832">
        <v>9</v>
      </c>
      <c r="O1539" s="836">
        <v>1</v>
      </c>
      <c r="P1539" s="835">
        <v>6851.7</v>
      </c>
      <c r="Q1539" s="837">
        <v>1</v>
      </c>
      <c r="R1539" s="832">
        <v>9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4</v>
      </c>
      <c r="B1540" s="832" t="s">
        <v>2687</v>
      </c>
      <c r="C1540" s="832" t="s">
        <v>2694</v>
      </c>
      <c r="D1540" s="833" t="s">
        <v>5504</v>
      </c>
      <c r="E1540" s="834" t="s">
        <v>2722</v>
      </c>
      <c r="F1540" s="832" t="s">
        <v>2690</v>
      </c>
      <c r="G1540" s="832" t="s">
        <v>2967</v>
      </c>
      <c r="H1540" s="832" t="s">
        <v>581</v>
      </c>
      <c r="I1540" s="832" t="s">
        <v>3525</v>
      </c>
      <c r="J1540" s="832" t="s">
        <v>3526</v>
      </c>
      <c r="K1540" s="832" t="s">
        <v>3430</v>
      </c>
      <c r="L1540" s="835">
        <v>500</v>
      </c>
      <c r="M1540" s="835">
        <v>5000</v>
      </c>
      <c r="N1540" s="832">
        <v>10</v>
      </c>
      <c r="O1540" s="836">
        <v>7</v>
      </c>
      <c r="P1540" s="835">
        <v>5000</v>
      </c>
      <c r="Q1540" s="837">
        <v>1</v>
      </c>
      <c r="R1540" s="832">
        <v>10</v>
      </c>
      <c r="S1540" s="837">
        <v>1</v>
      </c>
      <c r="T1540" s="836">
        <v>7</v>
      </c>
      <c r="U1540" s="838">
        <v>1</v>
      </c>
    </row>
    <row r="1541" spans="1:21" ht="14.4" customHeight="1" x14ac:dyDescent="0.3">
      <c r="A1541" s="831">
        <v>4</v>
      </c>
      <c r="B1541" s="832" t="s">
        <v>2687</v>
      </c>
      <c r="C1541" s="832" t="s">
        <v>2694</v>
      </c>
      <c r="D1541" s="833" t="s">
        <v>5504</v>
      </c>
      <c r="E1541" s="834" t="s">
        <v>2722</v>
      </c>
      <c r="F1541" s="832" t="s">
        <v>2690</v>
      </c>
      <c r="G1541" s="832" t="s">
        <v>2967</v>
      </c>
      <c r="H1541" s="832" t="s">
        <v>581</v>
      </c>
      <c r="I1541" s="832" t="s">
        <v>3527</v>
      </c>
      <c r="J1541" s="832" t="s">
        <v>3528</v>
      </c>
      <c r="K1541" s="832" t="s">
        <v>3529</v>
      </c>
      <c r="L1541" s="835">
        <v>556</v>
      </c>
      <c r="M1541" s="835">
        <v>2224</v>
      </c>
      <c r="N1541" s="832">
        <v>4</v>
      </c>
      <c r="O1541" s="836">
        <v>2</v>
      </c>
      <c r="P1541" s="835">
        <v>2224</v>
      </c>
      <c r="Q1541" s="837">
        <v>1</v>
      </c>
      <c r="R1541" s="832">
        <v>4</v>
      </c>
      <c r="S1541" s="837">
        <v>1</v>
      </c>
      <c r="T1541" s="836">
        <v>2</v>
      </c>
      <c r="U1541" s="838">
        <v>1</v>
      </c>
    </row>
    <row r="1542" spans="1:21" ht="14.4" customHeight="1" x14ac:dyDescent="0.3">
      <c r="A1542" s="831">
        <v>4</v>
      </c>
      <c r="B1542" s="832" t="s">
        <v>2687</v>
      </c>
      <c r="C1542" s="832" t="s">
        <v>2694</v>
      </c>
      <c r="D1542" s="833" t="s">
        <v>5504</v>
      </c>
      <c r="E1542" s="834" t="s">
        <v>2722</v>
      </c>
      <c r="F1542" s="832" t="s">
        <v>2690</v>
      </c>
      <c r="G1542" s="832" t="s">
        <v>2967</v>
      </c>
      <c r="H1542" s="832" t="s">
        <v>581</v>
      </c>
      <c r="I1542" s="832" t="s">
        <v>3533</v>
      </c>
      <c r="J1542" s="832" t="s">
        <v>3534</v>
      </c>
      <c r="K1542" s="832" t="s">
        <v>3412</v>
      </c>
      <c r="L1542" s="835">
        <v>1080</v>
      </c>
      <c r="M1542" s="835">
        <v>3240</v>
      </c>
      <c r="N1542" s="832">
        <v>3</v>
      </c>
      <c r="O1542" s="836">
        <v>3</v>
      </c>
      <c r="P1542" s="835">
        <v>3240</v>
      </c>
      <c r="Q1542" s="837">
        <v>1</v>
      </c>
      <c r="R1542" s="832">
        <v>3</v>
      </c>
      <c r="S1542" s="837">
        <v>1</v>
      </c>
      <c r="T1542" s="836">
        <v>3</v>
      </c>
      <c r="U1542" s="838">
        <v>1</v>
      </c>
    </row>
    <row r="1543" spans="1:21" ht="14.4" customHeight="1" x14ac:dyDescent="0.3">
      <c r="A1543" s="831">
        <v>4</v>
      </c>
      <c r="B1543" s="832" t="s">
        <v>2687</v>
      </c>
      <c r="C1543" s="832" t="s">
        <v>2694</v>
      </c>
      <c r="D1543" s="833" t="s">
        <v>5504</v>
      </c>
      <c r="E1543" s="834" t="s">
        <v>2722</v>
      </c>
      <c r="F1543" s="832" t="s">
        <v>2690</v>
      </c>
      <c r="G1543" s="832" t="s">
        <v>2967</v>
      </c>
      <c r="H1543" s="832" t="s">
        <v>581</v>
      </c>
      <c r="I1543" s="832" t="s">
        <v>3535</v>
      </c>
      <c r="J1543" s="832" t="s">
        <v>3536</v>
      </c>
      <c r="K1543" s="832" t="s">
        <v>1603</v>
      </c>
      <c r="L1543" s="835">
        <v>600</v>
      </c>
      <c r="M1543" s="835">
        <v>5400</v>
      </c>
      <c r="N1543" s="832">
        <v>9</v>
      </c>
      <c r="O1543" s="836">
        <v>9</v>
      </c>
      <c r="P1543" s="835">
        <v>5400</v>
      </c>
      <c r="Q1543" s="837">
        <v>1</v>
      </c>
      <c r="R1543" s="832">
        <v>9</v>
      </c>
      <c r="S1543" s="837">
        <v>1</v>
      </c>
      <c r="T1543" s="836">
        <v>9</v>
      </c>
      <c r="U1543" s="838">
        <v>1</v>
      </c>
    </row>
    <row r="1544" spans="1:21" ht="14.4" customHeight="1" x14ac:dyDescent="0.3">
      <c r="A1544" s="831">
        <v>4</v>
      </c>
      <c r="B1544" s="832" t="s">
        <v>2687</v>
      </c>
      <c r="C1544" s="832" t="s">
        <v>2694</v>
      </c>
      <c r="D1544" s="833" t="s">
        <v>5504</v>
      </c>
      <c r="E1544" s="834" t="s">
        <v>2722</v>
      </c>
      <c r="F1544" s="832" t="s">
        <v>2690</v>
      </c>
      <c r="G1544" s="832" t="s">
        <v>2967</v>
      </c>
      <c r="H1544" s="832" t="s">
        <v>581</v>
      </c>
      <c r="I1544" s="832" t="s">
        <v>3537</v>
      </c>
      <c r="J1544" s="832" t="s">
        <v>3538</v>
      </c>
      <c r="K1544" s="832" t="s">
        <v>3539</v>
      </c>
      <c r="L1544" s="835">
        <v>500</v>
      </c>
      <c r="M1544" s="835">
        <v>3000</v>
      </c>
      <c r="N1544" s="832">
        <v>6</v>
      </c>
      <c r="O1544" s="836">
        <v>3</v>
      </c>
      <c r="P1544" s="835">
        <v>3000</v>
      </c>
      <c r="Q1544" s="837">
        <v>1</v>
      </c>
      <c r="R1544" s="832">
        <v>6</v>
      </c>
      <c r="S1544" s="837">
        <v>1</v>
      </c>
      <c r="T1544" s="836">
        <v>3</v>
      </c>
      <c r="U1544" s="838">
        <v>1</v>
      </c>
    </row>
    <row r="1545" spans="1:21" ht="14.4" customHeight="1" x14ac:dyDescent="0.3">
      <c r="A1545" s="831">
        <v>4</v>
      </c>
      <c r="B1545" s="832" t="s">
        <v>2687</v>
      </c>
      <c r="C1545" s="832" t="s">
        <v>2694</v>
      </c>
      <c r="D1545" s="833" t="s">
        <v>5504</v>
      </c>
      <c r="E1545" s="834" t="s">
        <v>2722</v>
      </c>
      <c r="F1545" s="832" t="s">
        <v>2690</v>
      </c>
      <c r="G1545" s="832" t="s">
        <v>2967</v>
      </c>
      <c r="H1545" s="832" t="s">
        <v>581</v>
      </c>
      <c r="I1545" s="832" t="s">
        <v>3540</v>
      </c>
      <c r="J1545" s="832" t="s">
        <v>3541</v>
      </c>
      <c r="K1545" s="832" t="s">
        <v>1603</v>
      </c>
      <c r="L1545" s="835">
        <v>1000</v>
      </c>
      <c r="M1545" s="835">
        <v>7000</v>
      </c>
      <c r="N1545" s="832">
        <v>7</v>
      </c>
      <c r="O1545" s="836">
        <v>4</v>
      </c>
      <c r="P1545" s="835">
        <v>7000</v>
      </c>
      <c r="Q1545" s="837">
        <v>1</v>
      </c>
      <c r="R1545" s="832">
        <v>7</v>
      </c>
      <c r="S1545" s="837">
        <v>1</v>
      </c>
      <c r="T1545" s="836">
        <v>4</v>
      </c>
      <c r="U1545" s="838">
        <v>1</v>
      </c>
    </row>
    <row r="1546" spans="1:21" ht="14.4" customHeight="1" x14ac:dyDescent="0.3">
      <c r="A1546" s="831">
        <v>4</v>
      </c>
      <c r="B1546" s="832" t="s">
        <v>2687</v>
      </c>
      <c r="C1546" s="832" t="s">
        <v>2694</v>
      </c>
      <c r="D1546" s="833" t="s">
        <v>5504</v>
      </c>
      <c r="E1546" s="834" t="s">
        <v>2722</v>
      </c>
      <c r="F1546" s="832" t="s">
        <v>2690</v>
      </c>
      <c r="G1546" s="832" t="s">
        <v>2967</v>
      </c>
      <c r="H1546" s="832" t="s">
        <v>581</v>
      </c>
      <c r="I1546" s="832" t="s">
        <v>3547</v>
      </c>
      <c r="J1546" s="832" t="s">
        <v>3548</v>
      </c>
      <c r="K1546" s="832" t="s">
        <v>3539</v>
      </c>
      <c r="L1546" s="835">
        <v>300</v>
      </c>
      <c r="M1546" s="835">
        <v>1800</v>
      </c>
      <c r="N1546" s="832">
        <v>6</v>
      </c>
      <c r="O1546" s="836">
        <v>6</v>
      </c>
      <c r="P1546" s="835">
        <v>1800</v>
      </c>
      <c r="Q1546" s="837">
        <v>1</v>
      </c>
      <c r="R1546" s="832">
        <v>6</v>
      </c>
      <c r="S1546" s="837">
        <v>1</v>
      </c>
      <c r="T1546" s="836">
        <v>6</v>
      </c>
      <c r="U1546" s="838">
        <v>1</v>
      </c>
    </row>
    <row r="1547" spans="1:21" ht="14.4" customHeight="1" x14ac:dyDescent="0.3">
      <c r="A1547" s="831">
        <v>4</v>
      </c>
      <c r="B1547" s="832" t="s">
        <v>2687</v>
      </c>
      <c r="C1547" s="832" t="s">
        <v>2694</v>
      </c>
      <c r="D1547" s="833" t="s">
        <v>5504</v>
      </c>
      <c r="E1547" s="834" t="s">
        <v>2722</v>
      </c>
      <c r="F1547" s="832" t="s">
        <v>2690</v>
      </c>
      <c r="G1547" s="832" t="s">
        <v>2967</v>
      </c>
      <c r="H1547" s="832" t="s">
        <v>581</v>
      </c>
      <c r="I1547" s="832" t="s">
        <v>3558</v>
      </c>
      <c r="J1547" s="832" t="s">
        <v>3559</v>
      </c>
      <c r="K1547" s="832" t="s">
        <v>3560</v>
      </c>
      <c r="L1547" s="835">
        <v>453.2</v>
      </c>
      <c r="M1547" s="835">
        <v>453.2</v>
      </c>
      <c r="N1547" s="832">
        <v>1</v>
      </c>
      <c r="O1547" s="836">
        <v>1</v>
      </c>
      <c r="P1547" s="835">
        <v>453.2</v>
      </c>
      <c r="Q1547" s="837">
        <v>1</v>
      </c>
      <c r="R1547" s="832">
        <v>1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4</v>
      </c>
      <c r="B1548" s="832" t="s">
        <v>2687</v>
      </c>
      <c r="C1548" s="832" t="s">
        <v>2694</v>
      </c>
      <c r="D1548" s="833" t="s">
        <v>5504</v>
      </c>
      <c r="E1548" s="834" t="s">
        <v>2722</v>
      </c>
      <c r="F1548" s="832" t="s">
        <v>2690</v>
      </c>
      <c r="G1548" s="832" t="s">
        <v>2967</v>
      </c>
      <c r="H1548" s="832" t="s">
        <v>581</v>
      </c>
      <c r="I1548" s="832" t="s">
        <v>3561</v>
      </c>
      <c r="J1548" s="832" t="s">
        <v>3562</v>
      </c>
      <c r="K1548" s="832" t="s">
        <v>3563</v>
      </c>
      <c r="L1548" s="835">
        <v>5343.9</v>
      </c>
      <c r="M1548" s="835">
        <v>42751.199999999997</v>
      </c>
      <c r="N1548" s="832">
        <v>8</v>
      </c>
      <c r="O1548" s="836">
        <v>3</v>
      </c>
      <c r="P1548" s="835">
        <v>42751.199999999997</v>
      </c>
      <c r="Q1548" s="837">
        <v>1</v>
      </c>
      <c r="R1548" s="832">
        <v>8</v>
      </c>
      <c r="S1548" s="837">
        <v>1</v>
      </c>
      <c r="T1548" s="836">
        <v>3</v>
      </c>
      <c r="U1548" s="838">
        <v>1</v>
      </c>
    </row>
    <row r="1549" spans="1:21" ht="14.4" customHeight="1" x14ac:dyDescent="0.3">
      <c r="A1549" s="831">
        <v>4</v>
      </c>
      <c r="B1549" s="832" t="s">
        <v>2687</v>
      </c>
      <c r="C1549" s="832" t="s">
        <v>2694</v>
      </c>
      <c r="D1549" s="833" t="s">
        <v>5504</v>
      </c>
      <c r="E1549" s="834" t="s">
        <v>2722</v>
      </c>
      <c r="F1549" s="832" t="s">
        <v>2690</v>
      </c>
      <c r="G1549" s="832" t="s">
        <v>2967</v>
      </c>
      <c r="H1549" s="832" t="s">
        <v>581</v>
      </c>
      <c r="I1549" s="832" t="s">
        <v>3564</v>
      </c>
      <c r="J1549" s="832" t="s">
        <v>3565</v>
      </c>
      <c r="K1549" s="832" t="s">
        <v>3566</v>
      </c>
      <c r="L1549" s="835">
        <v>5343.9</v>
      </c>
      <c r="M1549" s="835">
        <v>10687.8</v>
      </c>
      <c r="N1549" s="832">
        <v>2</v>
      </c>
      <c r="O1549" s="836">
        <v>1</v>
      </c>
      <c r="P1549" s="835">
        <v>10687.8</v>
      </c>
      <c r="Q1549" s="837">
        <v>1</v>
      </c>
      <c r="R1549" s="832">
        <v>2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4</v>
      </c>
      <c r="B1550" s="832" t="s">
        <v>2687</v>
      </c>
      <c r="C1550" s="832" t="s">
        <v>2694</v>
      </c>
      <c r="D1550" s="833" t="s">
        <v>5504</v>
      </c>
      <c r="E1550" s="834" t="s">
        <v>2722</v>
      </c>
      <c r="F1550" s="832" t="s">
        <v>2690</v>
      </c>
      <c r="G1550" s="832" t="s">
        <v>2967</v>
      </c>
      <c r="H1550" s="832" t="s">
        <v>581</v>
      </c>
      <c r="I1550" s="832" t="s">
        <v>3567</v>
      </c>
      <c r="J1550" s="832" t="s">
        <v>3568</v>
      </c>
      <c r="K1550" s="832" t="s">
        <v>3569</v>
      </c>
      <c r="L1550" s="835">
        <v>761.3</v>
      </c>
      <c r="M1550" s="835">
        <v>2283.8999999999996</v>
      </c>
      <c r="N1550" s="832">
        <v>3</v>
      </c>
      <c r="O1550" s="836">
        <v>1</v>
      </c>
      <c r="P1550" s="835">
        <v>2283.8999999999996</v>
      </c>
      <c r="Q1550" s="837">
        <v>1</v>
      </c>
      <c r="R1550" s="832">
        <v>3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4</v>
      </c>
      <c r="B1551" s="832" t="s">
        <v>2687</v>
      </c>
      <c r="C1551" s="832" t="s">
        <v>2694</v>
      </c>
      <c r="D1551" s="833" t="s">
        <v>5504</v>
      </c>
      <c r="E1551" s="834" t="s">
        <v>2722</v>
      </c>
      <c r="F1551" s="832" t="s">
        <v>2690</v>
      </c>
      <c r="G1551" s="832" t="s">
        <v>2967</v>
      </c>
      <c r="H1551" s="832" t="s">
        <v>581</v>
      </c>
      <c r="I1551" s="832" t="s">
        <v>3579</v>
      </c>
      <c r="J1551" s="832" t="s">
        <v>3577</v>
      </c>
      <c r="K1551" s="832" t="s">
        <v>3580</v>
      </c>
      <c r="L1551" s="835">
        <v>1500</v>
      </c>
      <c r="M1551" s="835">
        <v>9000</v>
      </c>
      <c r="N1551" s="832">
        <v>6</v>
      </c>
      <c r="O1551" s="836">
        <v>1</v>
      </c>
      <c r="P1551" s="835">
        <v>9000</v>
      </c>
      <c r="Q1551" s="837">
        <v>1</v>
      </c>
      <c r="R1551" s="832">
        <v>6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4</v>
      </c>
      <c r="B1552" s="832" t="s">
        <v>2687</v>
      </c>
      <c r="C1552" s="832" t="s">
        <v>2694</v>
      </c>
      <c r="D1552" s="833" t="s">
        <v>5504</v>
      </c>
      <c r="E1552" s="834" t="s">
        <v>2722</v>
      </c>
      <c r="F1552" s="832" t="s">
        <v>2690</v>
      </c>
      <c r="G1552" s="832" t="s">
        <v>2967</v>
      </c>
      <c r="H1552" s="832" t="s">
        <v>581</v>
      </c>
      <c r="I1552" s="832" t="s">
        <v>3581</v>
      </c>
      <c r="J1552" s="832" t="s">
        <v>3582</v>
      </c>
      <c r="K1552" s="832" t="s">
        <v>3583</v>
      </c>
      <c r="L1552" s="835">
        <v>159.5</v>
      </c>
      <c r="M1552" s="835">
        <v>319</v>
      </c>
      <c r="N1552" s="832">
        <v>2</v>
      </c>
      <c r="O1552" s="836">
        <v>1</v>
      </c>
      <c r="P1552" s="835">
        <v>319</v>
      </c>
      <c r="Q1552" s="837">
        <v>1</v>
      </c>
      <c r="R1552" s="832">
        <v>2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4</v>
      </c>
      <c r="B1553" s="832" t="s">
        <v>2687</v>
      </c>
      <c r="C1553" s="832" t="s">
        <v>2694</v>
      </c>
      <c r="D1553" s="833" t="s">
        <v>5504</v>
      </c>
      <c r="E1553" s="834" t="s">
        <v>2722</v>
      </c>
      <c r="F1553" s="832" t="s">
        <v>2690</v>
      </c>
      <c r="G1553" s="832" t="s">
        <v>2967</v>
      </c>
      <c r="H1553" s="832" t="s">
        <v>581</v>
      </c>
      <c r="I1553" s="832" t="s">
        <v>3584</v>
      </c>
      <c r="J1553" s="832" t="s">
        <v>3585</v>
      </c>
      <c r="K1553" s="832" t="s">
        <v>3586</v>
      </c>
      <c r="L1553" s="835">
        <v>153.5</v>
      </c>
      <c r="M1553" s="835">
        <v>307</v>
      </c>
      <c r="N1553" s="832">
        <v>2</v>
      </c>
      <c r="O1553" s="836">
        <v>1</v>
      </c>
      <c r="P1553" s="835">
        <v>307</v>
      </c>
      <c r="Q1553" s="837">
        <v>1</v>
      </c>
      <c r="R1553" s="832">
        <v>2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4</v>
      </c>
      <c r="B1554" s="832" t="s">
        <v>2687</v>
      </c>
      <c r="C1554" s="832" t="s">
        <v>2694</v>
      </c>
      <c r="D1554" s="833" t="s">
        <v>5504</v>
      </c>
      <c r="E1554" s="834" t="s">
        <v>2722</v>
      </c>
      <c r="F1554" s="832" t="s">
        <v>2690</v>
      </c>
      <c r="G1554" s="832" t="s">
        <v>2967</v>
      </c>
      <c r="H1554" s="832" t="s">
        <v>581</v>
      </c>
      <c r="I1554" s="832" t="s">
        <v>3587</v>
      </c>
      <c r="J1554" s="832" t="s">
        <v>3588</v>
      </c>
      <c r="K1554" s="832" t="s">
        <v>3589</v>
      </c>
      <c r="L1554" s="835">
        <v>540</v>
      </c>
      <c r="M1554" s="835">
        <v>540</v>
      </c>
      <c r="N1554" s="832">
        <v>1</v>
      </c>
      <c r="O1554" s="836">
        <v>1</v>
      </c>
      <c r="P1554" s="835">
        <v>540</v>
      </c>
      <c r="Q1554" s="837">
        <v>1</v>
      </c>
      <c r="R1554" s="832">
        <v>1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4</v>
      </c>
      <c r="B1555" s="832" t="s">
        <v>2687</v>
      </c>
      <c r="C1555" s="832" t="s">
        <v>2694</v>
      </c>
      <c r="D1555" s="833" t="s">
        <v>5504</v>
      </c>
      <c r="E1555" s="834" t="s">
        <v>2722</v>
      </c>
      <c r="F1555" s="832" t="s">
        <v>2690</v>
      </c>
      <c r="G1555" s="832" t="s">
        <v>2967</v>
      </c>
      <c r="H1555" s="832" t="s">
        <v>581</v>
      </c>
      <c r="I1555" s="832" t="s">
        <v>3593</v>
      </c>
      <c r="J1555" s="832" t="s">
        <v>3594</v>
      </c>
      <c r="K1555" s="832" t="s">
        <v>3595</v>
      </c>
      <c r="L1555" s="835">
        <v>319</v>
      </c>
      <c r="M1555" s="835">
        <v>2552</v>
      </c>
      <c r="N1555" s="832">
        <v>8</v>
      </c>
      <c r="O1555" s="836">
        <v>5</v>
      </c>
      <c r="P1555" s="835">
        <v>2552</v>
      </c>
      <c r="Q1555" s="837">
        <v>1</v>
      </c>
      <c r="R1555" s="832">
        <v>8</v>
      </c>
      <c r="S1555" s="837">
        <v>1</v>
      </c>
      <c r="T1555" s="836">
        <v>5</v>
      </c>
      <c r="U1555" s="838">
        <v>1</v>
      </c>
    </row>
    <row r="1556" spans="1:21" ht="14.4" customHeight="1" x14ac:dyDescent="0.3">
      <c r="A1556" s="831">
        <v>4</v>
      </c>
      <c r="B1556" s="832" t="s">
        <v>2687</v>
      </c>
      <c r="C1556" s="832" t="s">
        <v>2694</v>
      </c>
      <c r="D1556" s="833" t="s">
        <v>5504</v>
      </c>
      <c r="E1556" s="834" t="s">
        <v>2722</v>
      </c>
      <c r="F1556" s="832" t="s">
        <v>2690</v>
      </c>
      <c r="G1556" s="832" t="s">
        <v>2967</v>
      </c>
      <c r="H1556" s="832" t="s">
        <v>581</v>
      </c>
      <c r="I1556" s="832" t="s">
        <v>3599</v>
      </c>
      <c r="J1556" s="832" t="s">
        <v>3600</v>
      </c>
      <c r="K1556" s="832" t="s">
        <v>3601</v>
      </c>
      <c r="L1556" s="835">
        <v>1781.3</v>
      </c>
      <c r="M1556" s="835">
        <v>5343.9</v>
      </c>
      <c r="N1556" s="832">
        <v>3</v>
      </c>
      <c r="O1556" s="836">
        <v>1</v>
      </c>
      <c r="P1556" s="835">
        <v>5343.9</v>
      </c>
      <c r="Q1556" s="837">
        <v>1</v>
      </c>
      <c r="R1556" s="832">
        <v>3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4</v>
      </c>
      <c r="B1557" s="832" t="s">
        <v>2687</v>
      </c>
      <c r="C1557" s="832" t="s">
        <v>2694</v>
      </c>
      <c r="D1557" s="833" t="s">
        <v>5504</v>
      </c>
      <c r="E1557" s="834" t="s">
        <v>2722</v>
      </c>
      <c r="F1557" s="832" t="s">
        <v>2690</v>
      </c>
      <c r="G1557" s="832" t="s">
        <v>2967</v>
      </c>
      <c r="H1557" s="832" t="s">
        <v>581</v>
      </c>
      <c r="I1557" s="832" t="s">
        <v>3606</v>
      </c>
      <c r="J1557" s="832" t="s">
        <v>3607</v>
      </c>
      <c r="K1557" s="832" t="s">
        <v>3608</v>
      </c>
      <c r="L1557" s="835">
        <v>761.3</v>
      </c>
      <c r="M1557" s="835">
        <v>2283.8999999999996</v>
      </c>
      <c r="N1557" s="832">
        <v>3</v>
      </c>
      <c r="O1557" s="836">
        <v>1</v>
      </c>
      <c r="P1557" s="835">
        <v>2283.8999999999996</v>
      </c>
      <c r="Q1557" s="837">
        <v>1</v>
      </c>
      <c r="R1557" s="832">
        <v>3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4</v>
      </c>
      <c r="B1558" s="832" t="s">
        <v>2687</v>
      </c>
      <c r="C1558" s="832" t="s">
        <v>2694</v>
      </c>
      <c r="D1558" s="833" t="s">
        <v>5504</v>
      </c>
      <c r="E1558" s="834" t="s">
        <v>2722</v>
      </c>
      <c r="F1558" s="832" t="s">
        <v>2690</v>
      </c>
      <c r="G1558" s="832" t="s">
        <v>2967</v>
      </c>
      <c r="H1558" s="832" t="s">
        <v>581</v>
      </c>
      <c r="I1558" s="832" t="s">
        <v>3609</v>
      </c>
      <c r="J1558" s="832" t="s">
        <v>3610</v>
      </c>
      <c r="K1558" s="832" t="s">
        <v>3611</v>
      </c>
      <c r="L1558" s="835">
        <v>3000</v>
      </c>
      <c r="M1558" s="835">
        <v>30000</v>
      </c>
      <c r="N1558" s="832">
        <v>10</v>
      </c>
      <c r="O1558" s="836">
        <v>4</v>
      </c>
      <c r="P1558" s="835">
        <v>30000</v>
      </c>
      <c r="Q1558" s="837">
        <v>1</v>
      </c>
      <c r="R1558" s="832">
        <v>10</v>
      </c>
      <c r="S1558" s="837">
        <v>1</v>
      </c>
      <c r="T1558" s="836">
        <v>4</v>
      </c>
      <c r="U1558" s="838">
        <v>1</v>
      </c>
    </row>
    <row r="1559" spans="1:21" ht="14.4" customHeight="1" x14ac:dyDescent="0.3">
      <c r="A1559" s="831">
        <v>4</v>
      </c>
      <c r="B1559" s="832" t="s">
        <v>2687</v>
      </c>
      <c r="C1559" s="832" t="s">
        <v>2694</v>
      </c>
      <c r="D1559" s="833" t="s">
        <v>5504</v>
      </c>
      <c r="E1559" s="834" t="s">
        <v>2722</v>
      </c>
      <c r="F1559" s="832" t="s">
        <v>2690</v>
      </c>
      <c r="G1559" s="832" t="s">
        <v>2967</v>
      </c>
      <c r="H1559" s="832" t="s">
        <v>581</v>
      </c>
      <c r="I1559" s="832" t="s">
        <v>3614</v>
      </c>
      <c r="J1559" s="832" t="s">
        <v>3615</v>
      </c>
      <c r="K1559" s="832" t="s">
        <v>3616</v>
      </c>
      <c r="L1559" s="835">
        <v>1248</v>
      </c>
      <c r="M1559" s="835">
        <v>3744</v>
      </c>
      <c r="N1559" s="832">
        <v>3</v>
      </c>
      <c r="O1559" s="836">
        <v>3</v>
      </c>
      <c r="P1559" s="835">
        <v>3744</v>
      </c>
      <c r="Q1559" s="837">
        <v>1</v>
      </c>
      <c r="R1559" s="832">
        <v>3</v>
      </c>
      <c r="S1559" s="837">
        <v>1</v>
      </c>
      <c r="T1559" s="836">
        <v>3</v>
      </c>
      <c r="U1559" s="838">
        <v>1</v>
      </c>
    </row>
    <row r="1560" spans="1:21" ht="14.4" customHeight="1" x14ac:dyDescent="0.3">
      <c r="A1560" s="831">
        <v>4</v>
      </c>
      <c r="B1560" s="832" t="s">
        <v>2687</v>
      </c>
      <c r="C1560" s="832" t="s">
        <v>2694</v>
      </c>
      <c r="D1560" s="833" t="s">
        <v>5504</v>
      </c>
      <c r="E1560" s="834" t="s">
        <v>2722</v>
      </c>
      <c r="F1560" s="832" t="s">
        <v>2690</v>
      </c>
      <c r="G1560" s="832" t="s">
        <v>2967</v>
      </c>
      <c r="H1560" s="832" t="s">
        <v>581</v>
      </c>
      <c r="I1560" s="832" t="s">
        <v>3625</v>
      </c>
      <c r="J1560" s="832" t="s">
        <v>3626</v>
      </c>
      <c r="K1560" s="832" t="s">
        <v>1602</v>
      </c>
      <c r="L1560" s="835">
        <v>1124.9000000000001</v>
      </c>
      <c r="M1560" s="835">
        <v>29247.400000000005</v>
      </c>
      <c r="N1560" s="832">
        <v>26</v>
      </c>
      <c r="O1560" s="836">
        <v>12</v>
      </c>
      <c r="P1560" s="835">
        <v>29247.400000000005</v>
      </c>
      <c r="Q1560" s="837">
        <v>1</v>
      </c>
      <c r="R1560" s="832">
        <v>26</v>
      </c>
      <c r="S1560" s="837">
        <v>1</v>
      </c>
      <c r="T1560" s="836">
        <v>12</v>
      </c>
      <c r="U1560" s="838">
        <v>1</v>
      </c>
    </row>
    <row r="1561" spans="1:21" ht="14.4" customHeight="1" x14ac:dyDescent="0.3">
      <c r="A1561" s="831">
        <v>4</v>
      </c>
      <c r="B1561" s="832" t="s">
        <v>2687</v>
      </c>
      <c r="C1561" s="832" t="s">
        <v>2694</v>
      </c>
      <c r="D1561" s="833" t="s">
        <v>5504</v>
      </c>
      <c r="E1561" s="834" t="s">
        <v>2722</v>
      </c>
      <c r="F1561" s="832" t="s">
        <v>2690</v>
      </c>
      <c r="G1561" s="832" t="s">
        <v>2967</v>
      </c>
      <c r="H1561" s="832" t="s">
        <v>581</v>
      </c>
      <c r="I1561" s="832" t="s">
        <v>3629</v>
      </c>
      <c r="J1561" s="832" t="s">
        <v>3630</v>
      </c>
      <c r="K1561" s="832" t="s">
        <v>3631</v>
      </c>
      <c r="L1561" s="835">
        <v>299.25</v>
      </c>
      <c r="M1561" s="835">
        <v>6284.25</v>
      </c>
      <c r="N1561" s="832">
        <v>21</v>
      </c>
      <c r="O1561" s="836">
        <v>10</v>
      </c>
      <c r="P1561" s="835">
        <v>5985</v>
      </c>
      <c r="Q1561" s="837">
        <v>0.95238095238095233</v>
      </c>
      <c r="R1561" s="832">
        <v>20</v>
      </c>
      <c r="S1561" s="837">
        <v>0.95238095238095233</v>
      </c>
      <c r="T1561" s="836">
        <v>9</v>
      </c>
      <c r="U1561" s="838">
        <v>0.9</v>
      </c>
    </row>
    <row r="1562" spans="1:21" ht="14.4" customHeight="1" x14ac:dyDescent="0.3">
      <c r="A1562" s="831">
        <v>4</v>
      </c>
      <c r="B1562" s="832" t="s">
        <v>2687</v>
      </c>
      <c r="C1562" s="832" t="s">
        <v>2694</v>
      </c>
      <c r="D1562" s="833" t="s">
        <v>5504</v>
      </c>
      <c r="E1562" s="834" t="s">
        <v>2722</v>
      </c>
      <c r="F1562" s="832" t="s">
        <v>2690</v>
      </c>
      <c r="G1562" s="832" t="s">
        <v>2967</v>
      </c>
      <c r="H1562" s="832" t="s">
        <v>581</v>
      </c>
      <c r="I1562" s="832" t="s">
        <v>3634</v>
      </c>
      <c r="J1562" s="832" t="s">
        <v>3635</v>
      </c>
      <c r="K1562" s="832" t="s">
        <v>3442</v>
      </c>
      <c r="L1562" s="835">
        <v>311</v>
      </c>
      <c r="M1562" s="835">
        <v>1866</v>
      </c>
      <c r="N1562" s="832">
        <v>6</v>
      </c>
      <c r="O1562" s="836">
        <v>4</v>
      </c>
      <c r="P1562" s="835">
        <v>1866</v>
      </c>
      <c r="Q1562" s="837">
        <v>1</v>
      </c>
      <c r="R1562" s="832">
        <v>6</v>
      </c>
      <c r="S1562" s="837">
        <v>1</v>
      </c>
      <c r="T1562" s="836">
        <v>4</v>
      </c>
      <c r="U1562" s="838">
        <v>1</v>
      </c>
    </row>
    <row r="1563" spans="1:21" ht="14.4" customHeight="1" x14ac:dyDescent="0.3">
      <c r="A1563" s="831">
        <v>4</v>
      </c>
      <c r="B1563" s="832" t="s">
        <v>2687</v>
      </c>
      <c r="C1563" s="832" t="s">
        <v>2694</v>
      </c>
      <c r="D1563" s="833" t="s">
        <v>5504</v>
      </c>
      <c r="E1563" s="834" t="s">
        <v>2722</v>
      </c>
      <c r="F1563" s="832" t="s">
        <v>2690</v>
      </c>
      <c r="G1563" s="832" t="s">
        <v>2967</v>
      </c>
      <c r="H1563" s="832" t="s">
        <v>581</v>
      </c>
      <c r="I1563" s="832" t="s">
        <v>3638</v>
      </c>
      <c r="J1563" s="832" t="s">
        <v>3639</v>
      </c>
      <c r="K1563" s="832" t="s">
        <v>3640</v>
      </c>
      <c r="L1563" s="835">
        <v>2815.92</v>
      </c>
      <c r="M1563" s="835">
        <v>67582.080000000002</v>
      </c>
      <c r="N1563" s="832">
        <v>24</v>
      </c>
      <c r="O1563" s="836">
        <v>3</v>
      </c>
      <c r="P1563" s="835">
        <v>67582.080000000002</v>
      </c>
      <c r="Q1563" s="837">
        <v>1</v>
      </c>
      <c r="R1563" s="832">
        <v>24</v>
      </c>
      <c r="S1563" s="837">
        <v>1</v>
      </c>
      <c r="T1563" s="836">
        <v>3</v>
      </c>
      <c r="U1563" s="838">
        <v>1</v>
      </c>
    </row>
    <row r="1564" spans="1:21" ht="14.4" customHeight="1" x14ac:dyDescent="0.3">
      <c r="A1564" s="831">
        <v>4</v>
      </c>
      <c r="B1564" s="832" t="s">
        <v>2687</v>
      </c>
      <c r="C1564" s="832" t="s">
        <v>2694</v>
      </c>
      <c r="D1564" s="833" t="s">
        <v>5504</v>
      </c>
      <c r="E1564" s="834" t="s">
        <v>2722</v>
      </c>
      <c r="F1564" s="832" t="s">
        <v>2690</v>
      </c>
      <c r="G1564" s="832" t="s">
        <v>2967</v>
      </c>
      <c r="H1564" s="832" t="s">
        <v>581</v>
      </c>
      <c r="I1564" s="832" t="s">
        <v>3644</v>
      </c>
      <c r="J1564" s="832" t="s">
        <v>3645</v>
      </c>
      <c r="K1564" s="832" t="s">
        <v>3646</v>
      </c>
      <c r="L1564" s="835">
        <v>556.53</v>
      </c>
      <c r="M1564" s="835">
        <v>556.53</v>
      </c>
      <c r="N1564" s="832">
        <v>1</v>
      </c>
      <c r="O1564" s="836">
        <v>1</v>
      </c>
      <c r="P1564" s="835">
        <v>556.53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4</v>
      </c>
      <c r="B1565" s="832" t="s">
        <v>2687</v>
      </c>
      <c r="C1565" s="832" t="s">
        <v>2694</v>
      </c>
      <c r="D1565" s="833" t="s">
        <v>5504</v>
      </c>
      <c r="E1565" s="834" t="s">
        <v>2722</v>
      </c>
      <c r="F1565" s="832" t="s">
        <v>2690</v>
      </c>
      <c r="G1565" s="832" t="s">
        <v>2967</v>
      </c>
      <c r="H1565" s="832" t="s">
        <v>581</v>
      </c>
      <c r="I1565" s="832" t="s">
        <v>3650</v>
      </c>
      <c r="J1565" s="832" t="s">
        <v>3651</v>
      </c>
      <c r="K1565" s="832" t="s">
        <v>3652</v>
      </c>
      <c r="L1565" s="835">
        <v>1435.97</v>
      </c>
      <c r="M1565" s="835">
        <v>7179.85</v>
      </c>
      <c r="N1565" s="832">
        <v>5</v>
      </c>
      <c r="O1565" s="836">
        <v>2</v>
      </c>
      <c r="P1565" s="835">
        <v>7179.85</v>
      </c>
      <c r="Q1565" s="837">
        <v>1</v>
      </c>
      <c r="R1565" s="832">
        <v>5</v>
      </c>
      <c r="S1565" s="837">
        <v>1</v>
      </c>
      <c r="T1565" s="836">
        <v>2</v>
      </c>
      <c r="U1565" s="838">
        <v>1</v>
      </c>
    </row>
    <row r="1566" spans="1:21" ht="14.4" customHeight="1" x14ac:dyDescent="0.3">
      <c r="A1566" s="831">
        <v>4</v>
      </c>
      <c r="B1566" s="832" t="s">
        <v>2687</v>
      </c>
      <c r="C1566" s="832" t="s">
        <v>2694</v>
      </c>
      <c r="D1566" s="833" t="s">
        <v>5504</v>
      </c>
      <c r="E1566" s="834" t="s">
        <v>2722</v>
      </c>
      <c r="F1566" s="832" t="s">
        <v>2690</v>
      </c>
      <c r="G1566" s="832" t="s">
        <v>2967</v>
      </c>
      <c r="H1566" s="832" t="s">
        <v>581</v>
      </c>
      <c r="I1566" s="832" t="s">
        <v>4347</v>
      </c>
      <c r="J1566" s="832" t="s">
        <v>4348</v>
      </c>
      <c r="K1566" s="832" t="s">
        <v>4349</v>
      </c>
      <c r="L1566" s="835">
        <v>5343.9</v>
      </c>
      <c r="M1566" s="835">
        <v>5343.9</v>
      </c>
      <c r="N1566" s="832">
        <v>1</v>
      </c>
      <c r="O1566" s="836">
        <v>1</v>
      </c>
      <c r="P1566" s="835">
        <v>5343.9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4</v>
      </c>
      <c r="B1567" s="832" t="s">
        <v>2687</v>
      </c>
      <c r="C1567" s="832" t="s">
        <v>2694</v>
      </c>
      <c r="D1567" s="833" t="s">
        <v>5504</v>
      </c>
      <c r="E1567" s="834" t="s">
        <v>2722</v>
      </c>
      <c r="F1567" s="832" t="s">
        <v>2690</v>
      </c>
      <c r="G1567" s="832" t="s">
        <v>2967</v>
      </c>
      <c r="H1567" s="832" t="s">
        <v>581</v>
      </c>
      <c r="I1567" s="832" t="s">
        <v>3659</v>
      </c>
      <c r="J1567" s="832" t="s">
        <v>3660</v>
      </c>
      <c r="K1567" s="832" t="s">
        <v>3661</v>
      </c>
      <c r="L1567" s="835">
        <v>304.69</v>
      </c>
      <c r="M1567" s="835">
        <v>304.69</v>
      </c>
      <c r="N1567" s="832">
        <v>1</v>
      </c>
      <c r="O1567" s="836">
        <v>1</v>
      </c>
      <c r="P1567" s="835">
        <v>304.69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4</v>
      </c>
      <c r="B1568" s="832" t="s">
        <v>2687</v>
      </c>
      <c r="C1568" s="832" t="s">
        <v>2694</v>
      </c>
      <c r="D1568" s="833" t="s">
        <v>5504</v>
      </c>
      <c r="E1568" s="834" t="s">
        <v>2722</v>
      </c>
      <c r="F1568" s="832" t="s">
        <v>2690</v>
      </c>
      <c r="G1568" s="832" t="s">
        <v>2967</v>
      </c>
      <c r="H1568" s="832" t="s">
        <v>581</v>
      </c>
      <c r="I1568" s="832" t="s">
        <v>3665</v>
      </c>
      <c r="J1568" s="832" t="s">
        <v>3666</v>
      </c>
      <c r="K1568" s="832" t="s">
        <v>3667</v>
      </c>
      <c r="L1568" s="835">
        <v>1500</v>
      </c>
      <c r="M1568" s="835">
        <v>6000</v>
      </c>
      <c r="N1568" s="832">
        <v>4</v>
      </c>
      <c r="O1568" s="836">
        <v>1</v>
      </c>
      <c r="P1568" s="835">
        <v>6000</v>
      </c>
      <c r="Q1568" s="837">
        <v>1</v>
      </c>
      <c r="R1568" s="832">
        <v>4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4</v>
      </c>
      <c r="B1569" s="832" t="s">
        <v>2687</v>
      </c>
      <c r="C1569" s="832" t="s">
        <v>2694</v>
      </c>
      <c r="D1569" s="833" t="s">
        <v>5504</v>
      </c>
      <c r="E1569" s="834" t="s">
        <v>2722</v>
      </c>
      <c r="F1569" s="832" t="s">
        <v>2690</v>
      </c>
      <c r="G1569" s="832" t="s">
        <v>2967</v>
      </c>
      <c r="H1569" s="832" t="s">
        <v>581</v>
      </c>
      <c r="I1569" s="832" t="s">
        <v>3677</v>
      </c>
      <c r="J1569" s="832" t="s">
        <v>3678</v>
      </c>
      <c r="K1569" s="832" t="s">
        <v>3679</v>
      </c>
      <c r="L1569" s="835">
        <v>1781.3</v>
      </c>
      <c r="M1569" s="835">
        <v>48095.099999999991</v>
      </c>
      <c r="N1569" s="832">
        <v>27</v>
      </c>
      <c r="O1569" s="836">
        <v>4</v>
      </c>
      <c r="P1569" s="835">
        <v>37407.299999999996</v>
      </c>
      <c r="Q1569" s="837">
        <v>0.77777777777777779</v>
      </c>
      <c r="R1569" s="832">
        <v>21</v>
      </c>
      <c r="S1569" s="837">
        <v>0.77777777777777779</v>
      </c>
      <c r="T1569" s="836">
        <v>3</v>
      </c>
      <c r="U1569" s="838">
        <v>0.75</v>
      </c>
    </row>
    <row r="1570" spans="1:21" ht="14.4" customHeight="1" x14ac:dyDescent="0.3">
      <c r="A1570" s="831">
        <v>4</v>
      </c>
      <c r="B1570" s="832" t="s">
        <v>2687</v>
      </c>
      <c r="C1570" s="832" t="s">
        <v>2694</v>
      </c>
      <c r="D1570" s="833" t="s">
        <v>5504</v>
      </c>
      <c r="E1570" s="834" t="s">
        <v>2722</v>
      </c>
      <c r="F1570" s="832" t="s">
        <v>2690</v>
      </c>
      <c r="G1570" s="832" t="s">
        <v>2967</v>
      </c>
      <c r="H1570" s="832" t="s">
        <v>581</v>
      </c>
      <c r="I1570" s="832" t="s">
        <v>3680</v>
      </c>
      <c r="J1570" s="832" t="s">
        <v>3681</v>
      </c>
      <c r="K1570" s="832" t="s">
        <v>3682</v>
      </c>
      <c r="L1570" s="835">
        <v>2814.63</v>
      </c>
      <c r="M1570" s="835">
        <v>70365.75</v>
      </c>
      <c r="N1570" s="832">
        <v>25</v>
      </c>
      <c r="O1570" s="836">
        <v>5</v>
      </c>
      <c r="P1570" s="835">
        <v>70365.75</v>
      </c>
      <c r="Q1570" s="837">
        <v>1</v>
      </c>
      <c r="R1570" s="832">
        <v>25</v>
      </c>
      <c r="S1570" s="837">
        <v>1</v>
      </c>
      <c r="T1570" s="836">
        <v>5</v>
      </c>
      <c r="U1570" s="838">
        <v>1</v>
      </c>
    </row>
    <row r="1571" spans="1:21" ht="14.4" customHeight="1" x14ac:dyDescent="0.3">
      <c r="A1571" s="831">
        <v>4</v>
      </c>
      <c r="B1571" s="832" t="s">
        <v>2687</v>
      </c>
      <c r="C1571" s="832" t="s">
        <v>2694</v>
      </c>
      <c r="D1571" s="833" t="s">
        <v>5504</v>
      </c>
      <c r="E1571" s="834" t="s">
        <v>2722</v>
      </c>
      <c r="F1571" s="832" t="s">
        <v>2690</v>
      </c>
      <c r="G1571" s="832" t="s">
        <v>2967</v>
      </c>
      <c r="H1571" s="832" t="s">
        <v>581</v>
      </c>
      <c r="I1571" s="832" t="s">
        <v>3683</v>
      </c>
      <c r="J1571" s="832" t="s">
        <v>3681</v>
      </c>
      <c r="K1571" s="832" t="s">
        <v>3684</v>
      </c>
      <c r="L1571" s="835">
        <v>2814.63</v>
      </c>
      <c r="M1571" s="835">
        <v>5629.26</v>
      </c>
      <c r="N1571" s="832">
        <v>2</v>
      </c>
      <c r="O1571" s="836">
        <v>1</v>
      </c>
      <c r="P1571" s="835">
        <v>5629.26</v>
      </c>
      <c r="Q1571" s="837">
        <v>1</v>
      </c>
      <c r="R1571" s="832">
        <v>2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4</v>
      </c>
      <c r="B1572" s="832" t="s">
        <v>2687</v>
      </c>
      <c r="C1572" s="832" t="s">
        <v>2694</v>
      </c>
      <c r="D1572" s="833" t="s">
        <v>5504</v>
      </c>
      <c r="E1572" s="834" t="s">
        <v>2722</v>
      </c>
      <c r="F1572" s="832" t="s">
        <v>2690</v>
      </c>
      <c r="G1572" s="832" t="s">
        <v>2967</v>
      </c>
      <c r="H1572" s="832" t="s">
        <v>581</v>
      </c>
      <c r="I1572" s="832" t="s">
        <v>3694</v>
      </c>
      <c r="J1572" s="832" t="s">
        <v>3695</v>
      </c>
      <c r="K1572" s="832" t="s">
        <v>3696</v>
      </c>
      <c r="L1572" s="835">
        <v>555.55999999999995</v>
      </c>
      <c r="M1572" s="835">
        <v>1111.1199999999999</v>
      </c>
      <c r="N1572" s="832">
        <v>2</v>
      </c>
      <c r="O1572" s="836">
        <v>1</v>
      </c>
      <c r="P1572" s="835">
        <v>1111.1199999999999</v>
      </c>
      <c r="Q1572" s="837">
        <v>1</v>
      </c>
      <c r="R1572" s="832">
        <v>2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4</v>
      </c>
      <c r="B1573" s="832" t="s">
        <v>2687</v>
      </c>
      <c r="C1573" s="832" t="s">
        <v>2694</v>
      </c>
      <c r="D1573" s="833" t="s">
        <v>5504</v>
      </c>
      <c r="E1573" s="834" t="s">
        <v>2722</v>
      </c>
      <c r="F1573" s="832" t="s">
        <v>2690</v>
      </c>
      <c r="G1573" s="832" t="s">
        <v>2967</v>
      </c>
      <c r="H1573" s="832" t="s">
        <v>581</v>
      </c>
      <c r="I1573" s="832" t="s">
        <v>3700</v>
      </c>
      <c r="J1573" s="832" t="s">
        <v>3701</v>
      </c>
      <c r="K1573" s="832" t="s">
        <v>3702</v>
      </c>
      <c r="L1573" s="835">
        <v>445.63</v>
      </c>
      <c r="M1573" s="835">
        <v>445.63</v>
      </c>
      <c r="N1573" s="832">
        <v>1</v>
      </c>
      <c r="O1573" s="836">
        <v>1</v>
      </c>
      <c r="P1573" s="835">
        <v>445.63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4</v>
      </c>
      <c r="B1574" s="832" t="s">
        <v>2687</v>
      </c>
      <c r="C1574" s="832" t="s">
        <v>2694</v>
      </c>
      <c r="D1574" s="833" t="s">
        <v>5504</v>
      </c>
      <c r="E1574" s="834" t="s">
        <v>2722</v>
      </c>
      <c r="F1574" s="832" t="s">
        <v>2690</v>
      </c>
      <c r="G1574" s="832" t="s">
        <v>2967</v>
      </c>
      <c r="H1574" s="832" t="s">
        <v>581</v>
      </c>
      <c r="I1574" s="832" t="s">
        <v>3712</v>
      </c>
      <c r="J1574" s="832" t="s">
        <v>3713</v>
      </c>
      <c r="K1574" s="832" t="s">
        <v>3714</v>
      </c>
      <c r="L1574" s="835">
        <v>984.16</v>
      </c>
      <c r="M1574" s="835">
        <v>984.16</v>
      </c>
      <c r="N1574" s="832">
        <v>1</v>
      </c>
      <c r="O1574" s="836">
        <v>1</v>
      </c>
      <c r="P1574" s="835">
        <v>984.16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4</v>
      </c>
      <c r="B1575" s="832" t="s">
        <v>2687</v>
      </c>
      <c r="C1575" s="832" t="s">
        <v>2694</v>
      </c>
      <c r="D1575" s="833" t="s">
        <v>5504</v>
      </c>
      <c r="E1575" s="834" t="s">
        <v>2722</v>
      </c>
      <c r="F1575" s="832" t="s">
        <v>2690</v>
      </c>
      <c r="G1575" s="832" t="s">
        <v>2967</v>
      </c>
      <c r="H1575" s="832" t="s">
        <v>581</v>
      </c>
      <c r="I1575" s="832" t="s">
        <v>3721</v>
      </c>
      <c r="J1575" s="832" t="s">
        <v>2969</v>
      </c>
      <c r="K1575" s="832" t="s">
        <v>3442</v>
      </c>
      <c r="L1575" s="835">
        <v>173.85</v>
      </c>
      <c r="M1575" s="835">
        <v>347.7</v>
      </c>
      <c r="N1575" s="832">
        <v>2</v>
      </c>
      <c r="O1575" s="836">
        <v>2</v>
      </c>
      <c r="P1575" s="835">
        <v>173.85</v>
      </c>
      <c r="Q1575" s="837">
        <v>0.5</v>
      </c>
      <c r="R1575" s="832">
        <v>1</v>
      </c>
      <c r="S1575" s="837">
        <v>0.5</v>
      </c>
      <c r="T1575" s="836">
        <v>1</v>
      </c>
      <c r="U1575" s="838">
        <v>0.5</v>
      </c>
    </row>
    <row r="1576" spans="1:21" ht="14.4" customHeight="1" x14ac:dyDescent="0.3">
      <c r="A1576" s="831">
        <v>4</v>
      </c>
      <c r="B1576" s="832" t="s">
        <v>2687</v>
      </c>
      <c r="C1576" s="832" t="s">
        <v>2694</v>
      </c>
      <c r="D1576" s="833" t="s">
        <v>5504</v>
      </c>
      <c r="E1576" s="834" t="s">
        <v>2722</v>
      </c>
      <c r="F1576" s="832" t="s">
        <v>2690</v>
      </c>
      <c r="G1576" s="832" t="s">
        <v>2967</v>
      </c>
      <c r="H1576" s="832" t="s">
        <v>581</v>
      </c>
      <c r="I1576" s="832" t="s">
        <v>3731</v>
      </c>
      <c r="J1576" s="832" t="s">
        <v>3732</v>
      </c>
      <c r="K1576" s="832" t="s">
        <v>3733</v>
      </c>
      <c r="L1576" s="835">
        <v>491.09</v>
      </c>
      <c r="M1576" s="835">
        <v>982.18</v>
      </c>
      <c r="N1576" s="832">
        <v>2</v>
      </c>
      <c r="O1576" s="836">
        <v>2</v>
      </c>
      <c r="P1576" s="835">
        <v>982.18</v>
      </c>
      <c r="Q1576" s="837">
        <v>1</v>
      </c>
      <c r="R1576" s="832">
        <v>2</v>
      </c>
      <c r="S1576" s="837">
        <v>1</v>
      </c>
      <c r="T1576" s="836">
        <v>2</v>
      </c>
      <c r="U1576" s="838">
        <v>1</v>
      </c>
    </row>
    <row r="1577" spans="1:21" ht="14.4" customHeight="1" x14ac:dyDescent="0.3">
      <c r="A1577" s="831">
        <v>4</v>
      </c>
      <c r="B1577" s="832" t="s">
        <v>2687</v>
      </c>
      <c r="C1577" s="832" t="s">
        <v>2694</v>
      </c>
      <c r="D1577" s="833" t="s">
        <v>5504</v>
      </c>
      <c r="E1577" s="834" t="s">
        <v>2722</v>
      </c>
      <c r="F1577" s="832" t="s">
        <v>2690</v>
      </c>
      <c r="G1577" s="832" t="s">
        <v>2967</v>
      </c>
      <c r="H1577" s="832" t="s">
        <v>581</v>
      </c>
      <c r="I1577" s="832" t="s">
        <v>3734</v>
      </c>
      <c r="J1577" s="832" t="s">
        <v>3735</v>
      </c>
      <c r="K1577" s="832" t="s">
        <v>3736</v>
      </c>
      <c r="L1577" s="835">
        <v>300</v>
      </c>
      <c r="M1577" s="835">
        <v>4800</v>
      </c>
      <c r="N1577" s="832">
        <v>16</v>
      </c>
      <c r="O1577" s="836">
        <v>7</v>
      </c>
      <c r="P1577" s="835">
        <v>4800</v>
      </c>
      <c r="Q1577" s="837">
        <v>1</v>
      </c>
      <c r="R1577" s="832">
        <v>16</v>
      </c>
      <c r="S1577" s="837">
        <v>1</v>
      </c>
      <c r="T1577" s="836">
        <v>7</v>
      </c>
      <c r="U1577" s="838">
        <v>1</v>
      </c>
    </row>
    <row r="1578" spans="1:21" ht="14.4" customHeight="1" x14ac:dyDescent="0.3">
      <c r="A1578" s="831">
        <v>4</v>
      </c>
      <c r="B1578" s="832" t="s">
        <v>2687</v>
      </c>
      <c r="C1578" s="832" t="s">
        <v>2694</v>
      </c>
      <c r="D1578" s="833" t="s">
        <v>5504</v>
      </c>
      <c r="E1578" s="834" t="s">
        <v>2722</v>
      </c>
      <c r="F1578" s="832" t="s">
        <v>2690</v>
      </c>
      <c r="G1578" s="832" t="s">
        <v>2967</v>
      </c>
      <c r="H1578" s="832" t="s">
        <v>581</v>
      </c>
      <c r="I1578" s="832" t="s">
        <v>3737</v>
      </c>
      <c r="J1578" s="832" t="s">
        <v>3738</v>
      </c>
      <c r="K1578" s="832" t="s">
        <v>3739</v>
      </c>
      <c r="L1578" s="835">
        <v>224.7</v>
      </c>
      <c r="M1578" s="835">
        <v>449.4</v>
      </c>
      <c r="N1578" s="832">
        <v>2</v>
      </c>
      <c r="O1578" s="836">
        <v>1</v>
      </c>
      <c r="P1578" s="835">
        <v>449.4</v>
      </c>
      <c r="Q1578" s="837">
        <v>1</v>
      </c>
      <c r="R1578" s="832">
        <v>2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4</v>
      </c>
      <c r="B1579" s="832" t="s">
        <v>2687</v>
      </c>
      <c r="C1579" s="832" t="s">
        <v>2694</v>
      </c>
      <c r="D1579" s="833" t="s">
        <v>5504</v>
      </c>
      <c r="E1579" s="834" t="s">
        <v>2722</v>
      </c>
      <c r="F1579" s="832" t="s">
        <v>2690</v>
      </c>
      <c r="G1579" s="832" t="s">
        <v>2967</v>
      </c>
      <c r="H1579" s="832" t="s">
        <v>581</v>
      </c>
      <c r="I1579" s="832" t="s">
        <v>3750</v>
      </c>
      <c r="J1579" s="832" t="s">
        <v>3678</v>
      </c>
      <c r="K1579" s="832" t="s">
        <v>3751</v>
      </c>
      <c r="L1579" s="835">
        <v>1781.3</v>
      </c>
      <c r="M1579" s="835">
        <v>16031.699999999999</v>
      </c>
      <c r="N1579" s="832">
        <v>9</v>
      </c>
      <c r="O1579" s="836">
        <v>1</v>
      </c>
      <c r="P1579" s="835">
        <v>16031.699999999999</v>
      </c>
      <c r="Q1579" s="837">
        <v>1</v>
      </c>
      <c r="R1579" s="832">
        <v>9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4</v>
      </c>
      <c r="B1580" s="832" t="s">
        <v>2687</v>
      </c>
      <c r="C1580" s="832" t="s">
        <v>2694</v>
      </c>
      <c r="D1580" s="833" t="s">
        <v>5504</v>
      </c>
      <c r="E1580" s="834" t="s">
        <v>2722</v>
      </c>
      <c r="F1580" s="832" t="s">
        <v>2690</v>
      </c>
      <c r="G1580" s="832" t="s">
        <v>2967</v>
      </c>
      <c r="H1580" s="832" t="s">
        <v>581</v>
      </c>
      <c r="I1580" s="832" t="s">
        <v>3763</v>
      </c>
      <c r="J1580" s="832" t="s">
        <v>3764</v>
      </c>
      <c r="K1580" s="832" t="s">
        <v>3765</v>
      </c>
      <c r="L1580" s="835">
        <v>128</v>
      </c>
      <c r="M1580" s="835">
        <v>1280</v>
      </c>
      <c r="N1580" s="832">
        <v>10</v>
      </c>
      <c r="O1580" s="836">
        <v>5</v>
      </c>
      <c r="P1580" s="835">
        <v>1280</v>
      </c>
      <c r="Q1580" s="837">
        <v>1</v>
      </c>
      <c r="R1580" s="832">
        <v>10</v>
      </c>
      <c r="S1580" s="837">
        <v>1</v>
      </c>
      <c r="T1580" s="836">
        <v>5</v>
      </c>
      <c r="U1580" s="838">
        <v>1</v>
      </c>
    </row>
    <row r="1581" spans="1:21" ht="14.4" customHeight="1" x14ac:dyDescent="0.3">
      <c r="A1581" s="831">
        <v>4</v>
      </c>
      <c r="B1581" s="832" t="s">
        <v>2687</v>
      </c>
      <c r="C1581" s="832" t="s">
        <v>2694</v>
      </c>
      <c r="D1581" s="833" t="s">
        <v>5504</v>
      </c>
      <c r="E1581" s="834" t="s">
        <v>2722</v>
      </c>
      <c r="F1581" s="832" t="s">
        <v>2690</v>
      </c>
      <c r="G1581" s="832" t="s">
        <v>2967</v>
      </c>
      <c r="H1581" s="832" t="s">
        <v>581</v>
      </c>
      <c r="I1581" s="832" t="s">
        <v>4389</v>
      </c>
      <c r="J1581" s="832" t="s">
        <v>4390</v>
      </c>
      <c r="K1581" s="832" t="s">
        <v>1603</v>
      </c>
      <c r="L1581" s="835">
        <v>981</v>
      </c>
      <c r="M1581" s="835">
        <v>981</v>
      </c>
      <c r="N1581" s="832">
        <v>1</v>
      </c>
      <c r="O1581" s="836">
        <v>1</v>
      </c>
      <c r="P1581" s="835">
        <v>981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4</v>
      </c>
      <c r="B1582" s="832" t="s">
        <v>2687</v>
      </c>
      <c r="C1582" s="832" t="s">
        <v>2694</v>
      </c>
      <c r="D1582" s="833" t="s">
        <v>5504</v>
      </c>
      <c r="E1582" s="834" t="s">
        <v>2722</v>
      </c>
      <c r="F1582" s="832" t="s">
        <v>2690</v>
      </c>
      <c r="G1582" s="832" t="s">
        <v>2967</v>
      </c>
      <c r="H1582" s="832" t="s">
        <v>581</v>
      </c>
      <c r="I1582" s="832" t="s">
        <v>3772</v>
      </c>
      <c r="J1582" s="832" t="s">
        <v>3773</v>
      </c>
      <c r="K1582" s="832" t="s">
        <v>3774</v>
      </c>
      <c r="L1582" s="835">
        <v>175</v>
      </c>
      <c r="M1582" s="835">
        <v>2450</v>
      </c>
      <c r="N1582" s="832">
        <v>14</v>
      </c>
      <c r="O1582" s="836">
        <v>10</v>
      </c>
      <c r="P1582" s="835">
        <v>2275</v>
      </c>
      <c r="Q1582" s="837">
        <v>0.9285714285714286</v>
      </c>
      <c r="R1582" s="832">
        <v>13</v>
      </c>
      <c r="S1582" s="837">
        <v>0.9285714285714286</v>
      </c>
      <c r="T1582" s="836">
        <v>9</v>
      </c>
      <c r="U1582" s="838">
        <v>0.9</v>
      </c>
    </row>
    <row r="1583" spans="1:21" ht="14.4" customHeight="1" x14ac:dyDescent="0.3">
      <c r="A1583" s="831">
        <v>4</v>
      </c>
      <c r="B1583" s="832" t="s">
        <v>2687</v>
      </c>
      <c r="C1583" s="832" t="s">
        <v>2694</v>
      </c>
      <c r="D1583" s="833" t="s">
        <v>5504</v>
      </c>
      <c r="E1583" s="834" t="s">
        <v>2722</v>
      </c>
      <c r="F1583" s="832" t="s">
        <v>2690</v>
      </c>
      <c r="G1583" s="832" t="s">
        <v>2967</v>
      </c>
      <c r="H1583" s="832" t="s">
        <v>581</v>
      </c>
      <c r="I1583" s="832" t="s">
        <v>3775</v>
      </c>
      <c r="J1583" s="832" t="s">
        <v>3773</v>
      </c>
      <c r="K1583" s="832" t="s">
        <v>3776</v>
      </c>
      <c r="L1583" s="835">
        <v>135</v>
      </c>
      <c r="M1583" s="835">
        <v>270</v>
      </c>
      <c r="N1583" s="832">
        <v>2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4</v>
      </c>
      <c r="B1584" s="832" t="s">
        <v>2687</v>
      </c>
      <c r="C1584" s="832" t="s">
        <v>2694</v>
      </c>
      <c r="D1584" s="833" t="s">
        <v>5504</v>
      </c>
      <c r="E1584" s="834" t="s">
        <v>2722</v>
      </c>
      <c r="F1584" s="832" t="s">
        <v>2690</v>
      </c>
      <c r="G1584" s="832" t="s">
        <v>2967</v>
      </c>
      <c r="H1584" s="832" t="s">
        <v>581</v>
      </c>
      <c r="I1584" s="832" t="s">
        <v>3779</v>
      </c>
      <c r="J1584" s="832" t="s">
        <v>3780</v>
      </c>
      <c r="K1584" s="832" t="s">
        <v>1603</v>
      </c>
      <c r="L1584" s="835">
        <v>1526.74</v>
      </c>
      <c r="M1584" s="835">
        <v>3053.48</v>
      </c>
      <c r="N1584" s="832">
        <v>2</v>
      </c>
      <c r="O1584" s="836">
        <v>2</v>
      </c>
      <c r="P1584" s="835">
        <v>3053.48</v>
      </c>
      <c r="Q1584" s="837">
        <v>1</v>
      </c>
      <c r="R1584" s="832">
        <v>2</v>
      </c>
      <c r="S1584" s="837">
        <v>1</v>
      </c>
      <c r="T1584" s="836">
        <v>2</v>
      </c>
      <c r="U1584" s="838">
        <v>1</v>
      </c>
    </row>
    <row r="1585" spans="1:21" ht="14.4" customHeight="1" x14ac:dyDescent="0.3">
      <c r="A1585" s="831">
        <v>4</v>
      </c>
      <c r="B1585" s="832" t="s">
        <v>2687</v>
      </c>
      <c r="C1585" s="832" t="s">
        <v>2694</v>
      </c>
      <c r="D1585" s="833" t="s">
        <v>5504</v>
      </c>
      <c r="E1585" s="834" t="s">
        <v>2722</v>
      </c>
      <c r="F1585" s="832" t="s">
        <v>2690</v>
      </c>
      <c r="G1585" s="832" t="s">
        <v>2967</v>
      </c>
      <c r="H1585" s="832" t="s">
        <v>581</v>
      </c>
      <c r="I1585" s="832" t="s">
        <v>4395</v>
      </c>
      <c r="J1585" s="832" t="s">
        <v>4396</v>
      </c>
      <c r="K1585" s="832" t="s">
        <v>4397</v>
      </c>
      <c r="L1585" s="835">
        <v>188.16</v>
      </c>
      <c r="M1585" s="835">
        <v>188.16</v>
      </c>
      <c r="N1585" s="832">
        <v>1</v>
      </c>
      <c r="O1585" s="836">
        <v>1</v>
      </c>
      <c r="P1585" s="835">
        <v>188.16</v>
      </c>
      <c r="Q1585" s="837">
        <v>1</v>
      </c>
      <c r="R1585" s="832">
        <v>1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4</v>
      </c>
      <c r="B1586" s="832" t="s">
        <v>2687</v>
      </c>
      <c r="C1586" s="832" t="s">
        <v>2694</v>
      </c>
      <c r="D1586" s="833" t="s">
        <v>5504</v>
      </c>
      <c r="E1586" s="834" t="s">
        <v>2722</v>
      </c>
      <c r="F1586" s="832" t="s">
        <v>2690</v>
      </c>
      <c r="G1586" s="832" t="s">
        <v>2967</v>
      </c>
      <c r="H1586" s="832" t="s">
        <v>581</v>
      </c>
      <c r="I1586" s="832" t="s">
        <v>3785</v>
      </c>
      <c r="J1586" s="832" t="s">
        <v>3786</v>
      </c>
      <c r="K1586" s="832" t="s">
        <v>3787</v>
      </c>
      <c r="L1586" s="835">
        <v>2939</v>
      </c>
      <c r="M1586" s="835">
        <v>11756</v>
      </c>
      <c r="N1586" s="832">
        <v>4</v>
      </c>
      <c r="O1586" s="836">
        <v>4</v>
      </c>
      <c r="P1586" s="835">
        <v>11756</v>
      </c>
      <c r="Q1586" s="837">
        <v>1</v>
      </c>
      <c r="R1586" s="832">
        <v>4</v>
      </c>
      <c r="S1586" s="837">
        <v>1</v>
      </c>
      <c r="T1586" s="836">
        <v>4</v>
      </c>
      <c r="U1586" s="838">
        <v>1</v>
      </c>
    </row>
    <row r="1587" spans="1:21" ht="14.4" customHeight="1" x14ac:dyDescent="0.3">
      <c r="A1587" s="831">
        <v>4</v>
      </c>
      <c r="B1587" s="832" t="s">
        <v>2687</v>
      </c>
      <c r="C1587" s="832" t="s">
        <v>2694</v>
      </c>
      <c r="D1587" s="833" t="s">
        <v>5504</v>
      </c>
      <c r="E1587" s="834" t="s">
        <v>2722</v>
      </c>
      <c r="F1587" s="832" t="s">
        <v>2690</v>
      </c>
      <c r="G1587" s="832" t="s">
        <v>2967</v>
      </c>
      <c r="H1587" s="832" t="s">
        <v>581</v>
      </c>
      <c r="I1587" s="832" t="s">
        <v>4403</v>
      </c>
      <c r="J1587" s="832" t="s">
        <v>4404</v>
      </c>
      <c r="K1587" s="832" t="s">
        <v>4405</v>
      </c>
      <c r="L1587" s="835">
        <v>296.39999999999998</v>
      </c>
      <c r="M1587" s="835">
        <v>592.79999999999995</v>
      </c>
      <c r="N1587" s="832">
        <v>2</v>
      </c>
      <c r="O1587" s="836">
        <v>2</v>
      </c>
      <c r="P1587" s="835">
        <v>296.39999999999998</v>
      </c>
      <c r="Q1587" s="837">
        <v>0.5</v>
      </c>
      <c r="R1587" s="832">
        <v>1</v>
      </c>
      <c r="S1587" s="837">
        <v>0.5</v>
      </c>
      <c r="T1587" s="836">
        <v>1</v>
      </c>
      <c r="U1587" s="838">
        <v>0.5</v>
      </c>
    </row>
    <row r="1588" spans="1:21" ht="14.4" customHeight="1" x14ac:dyDescent="0.3">
      <c r="A1588" s="831">
        <v>4</v>
      </c>
      <c r="B1588" s="832" t="s">
        <v>2687</v>
      </c>
      <c r="C1588" s="832" t="s">
        <v>2694</v>
      </c>
      <c r="D1588" s="833" t="s">
        <v>5504</v>
      </c>
      <c r="E1588" s="834" t="s">
        <v>2722</v>
      </c>
      <c r="F1588" s="832" t="s">
        <v>2690</v>
      </c>
      <c r="G1588" s="832" t="s">
        <v>2967</v>
      </c>
      <c r="H1588" s="832" t="s">
        <v>581</v>
      </c>
      <c r="I1588" s="832" t="s">
        <v>3803</v>
      </c>
      <c r="J1588" s="832" t="s">
        <v>3804</v>
      </c>
      <c r="K1588" s="832" t="s">
        <v>3805</v>
      </c>
      <c r="L1588" s="835">
        <v>335.62</v>
      </c>
      <c r="M1588" s="835">
        <v>335.62</v>
      </c>
      <c r="N1588" s="832">
        <v>1</v>
      </c>
      <c r="O1588" s="836">
        <v>1</v>
      </c>
      <c r="P1588" s="835">
        <v>335.62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4</v>
      </c>
      <c r="B1589" s="832" t="s">
        <v>2687</v>
      </c>
      <c r="C1589" s="832" t="s">
        <v>2694</v>
      </c>
      <c r="D1589" s="833" t="s">
        <v>5504</v>
      </c>
      <c r="E1589" s="834" t="s">
        <v>2722</v>
      </c>
      <c r="F1589" s="832" t="s">
        <v>2690</v>
      </c>
      <c r="G1589" s="832" t="s">
        <v>2967</v>
      </c>
      <c r="H1589" s="832" t="s">
        <v>581</v>
      </c>
      <c r="I1589" s="832" t="s">
        <v>3806</v>
      </c>
      <c r="J1589" s="832" t="s">
        <v>3807</v>
      </c>
      <c r="K1589" s="832" t="s">
        <v>3808</v>
      </c>
      <c r="L1589" s="835">
        <v>175</v>
      </c>
      <c r="M1589" s="835">
        <v>1400</v>
      </c>
      <c r="N1589" s="832">
        <v>8</v>
      </c>
      <c r="O1589" s="836">
        <v>4</v>
      </c>
      <c r="P1589" s="835">
        <v>1050</v>
      </c>
      <c r="Q1589" s="837">
        <v>0.75</v>
      </c>
      <c r="R1589" s="832">
        <v>6</v>
      </c>
      <c r="S1589" s="837">
        <v>0.75</v>
      </c>
      <c r="T1589" s="836">
        <v>3</v>
      </c>
      <c r="U1589" s="838">
        <v>0.75</v>
      </c>
    </row>
    <row r="1590" spans="1:21" ht="14.4" customHeight="1" x14ac:dyDescent="0.3">
      <c r="A1590" s="831">
        <v>4</v>
      </c>
      <c r="B1590" s="832" t="s">
        <v>2687</v>
      </c>
      <c r="C1590" s="832" t="s">
        <v>2694</v>
      </c>
      <c r="D1590" s="833" t="s">
        <v>5504</v>
      </c>
      <c r="E1590" s="834" t="s">
        <v>2722</v>
      </c>
      <c r="F1590" s="832" t="s">
        <v>2690</v>
      </c>
      <c r="G1590" s="832" t="s">
        <v>2967</v>
      </c>
      <c r="H1590" s="832" t="s">
        <v>581</v>
      </c>
      <c r="I1590" s="832" t="s">
        <v>3812</v>
      </c>
      <c r="J1590" s="832" t="s">
        <v>3463</v>
      </c>
      <c r="K1590" s="832" t="s">
        <v>3813</v>
      </c>
      <c r="L1590" s="835">
        <v>1221.4000000000001</v>
      </c>
      <c r="M1590" s="835">
        <v>4885.6000000000004</v>
      </c>
      <c r="N1590" s="832">
        <v>4</v>
      </c>
      <c r="O1590" s="836">
        <v>3</v>
      </c>
      <c r="P1590" s="835">
        <v>4885.6000000000004</v>
      </c>
      <c r="Q1590" s="837">
        <v>1</v>
      </c>
      <c r="R1590" s="832">
        <v>4</v>
      </c>
      <c r="S1590" s="837">
        <v>1</v>
      </c>
      <c r="T1590" s="836">
        <v>3</v>
      </c>
      <c r="U1590" s="838">
        <v>1</v>
      </c>
    </row>
    <row r="1591" spans="1:21" ht="14.4" customHeight="1" x14ac:dyDescent="0.3">
      <c r="A1591" s="831">
        <v>4</v>
      </c>
      <c r="B1591" s="832" t="s">
        <v>2687</v>
      </c>
      <c r="C1591" s="832" t="s">
        <v>2694</v>
      </c>
      <c r="D1591" s="833" t="s">
        <v>5504</v>
      </c>
      <c r="E1591" s="834" t="s">
        <v>2722</v>
      </c>
      <c r="F1591" s="832" t="s">
        <v>2690</v>
      </c>
      <c r="G1591" s="832" t="s">
        <v>2967</v>
      </c>
      <c r="H1591" s="832" t="s">
        <v>581</v>
      </c>
      <c r="I1591" s="832" t="s">
        <v>3865</v>
      </c>
      <c r="J1591" s="832" t="s">
        <v>3866</v>
      </c>
      <c r="K1591" s="832" t="s">
        <v>3867</v>
      </c>
      <c r="L1591" s="835">
        <v>221.37</v>
      </c>
      <c r="M1591" s="835">
        <v>664.11</v>
      </c>
      <c r="N1591" s="832">
        <v>3</v>
      </c>
      <c r="O1591" s="836">
        <v>2</v>
      </c>
      <c r="P1591" s="835">
        <v>664.11</v>
      </c>
      <c r="Q1591" s="837">
        <v>1</v>
      </c>
      <c r="R1591" s="832">
        <v>3</v>
      </c>
      <c r="S1591" s="837">
        <v>1</v>
      </c>
      <c r="T1591" s="836">
        <v>2</v>
      </c>
      <c r="U1591" s="838">
        <v>1</v>
      </c>
    </row>
    <row r="1592" spans="1:21" ht="14.4" customHeight="1" x14ac:dyDescent="0.3">
      <c r="A1592" s="831">
        <v>4</v>
      </c>
      <c r="B1592" s="832" t="s">
        <v>2687</v>
      </c>
      <c r="C1592" s="832" t="s">
        <v>2694</v>
      </c>
      <c r="D1592" s="833" t="s">
        <v>5504</v>
      </c>
      <c r="E1592" s="834" t="s">
        <v>2722</v>
      </c>
      <c r="F1592" s="832" t="s">
        <v>2690</v>
      </c>
      <c r="G1592" s="832" t="s">
        <v>2967</v>
      </c>
      <c r="H1592" s="832" t="s">
        <v>581</v>
      </c>
      <c r="I1592" s="832" t="s">
        <v>4601</v>
      </c>
      <c r="J1592" s="832" t="s">
        <v>4602</v>
      </c>
      <c r="K1592" s="832" t="s">
        <v>4603</v>
      </c>
      <c r="L1592" s="835">
        <v>1881.84</v>
      </c>
      <c r="M1592" s="835">
        <v>1881.84</v>
      </c>
      <c r="N1592" s="832">
        <v>1</v>
      </c>
      <c r="O1592" s="836">
        <v>1</v>
      </c>
      <c r="P1592" s="835">
        <v>1881.84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4</v>
      </c>
      <c r="B1593" s="832" t="s">
        <v>2687</v>
      </c>
      <c r="C1593" s="832" t="s">
        <v>2694</v>
      </c>
      <c r="D1593" s="833" t="s">
        <v>5504</v>
      </c>
      <c r="E1593" s="834" t="s">
        <v>2722</v>
      </c>
      <c r="F1593" s="832" t="s">
        <v>2690</v>
      </c>
      <c r="G1593" s="832" t="s">
        <v>2967</v>
      </c>
      <c r="H1593" s="832" t="s">
        <v>581</v>
      </c>
      <c r="I1593" s="832" t="s">
        <v>3895</v>
      </c>
      <c r="J1593" s="832" t="s">
        <v>3896</v>
      </c>
      <c r="K1593" s="832" t="s">
        <v>3897</v>
      </c>
      <c r="L1593" s="835">
        <v>208.05</v>
      </c>
      <c r="M1593" s="835">
        <v>624.15000000000009</v>
      </c>
      <c r="N1593" s="832">
        <v>3</v>
      </c>
      <c r="O1593" s="836">
        <v>2</v>
      </c>
      <c r="P1593" s="835">
        <v>624.15000000000009</v>
      </c>
      <c r="Q1593" s="837">
        <v>1</v>
      </c>
      <c r="R1593" s="832">
        <v>3</v>
      </c>
      <c r="S1593" s="837">
        <v>1</v>
      </c>
      <c r="T1593" s="836">
        <v>2</v>
      </c>
      <c r="U1593" s="838">
        <v>1</v>
      </c>
    </row>
    <row r="1594" spans="1:21" ht="14.4" customHeight="1" x14ac:dyDescent="0.3">
      <c r="A1594" s="831">
        <v>4</v>
      </c>
      <c r="B1594" s="832" t="s">
        <v>2687</v>
      </c>
      <c r="C1594" s="832" t="s">
        <v>2694</v>
      </c>
      <c r="D1594" s="833" t="s">
        <v>5504</v>
      </c>
      <c r="E1594" s="834" t="s">
        <v>2722</v>
      </c>
      <c r="F1594" s="832" t="s">
        <v>2690</v>
      </c>
      <c r="G1594" s="832" t="s">
        <v>2812</v>
      </c>
      <c r="H1594" s="832" t="s">
        <v>581</v>
      </c>
      <c r="I1594" s="832" t="s">
        <v>2813</v>
      </c>
      <c r="J1594" s="832" t="s">
        <v>2814</v>
      </c>
      <c r="K1594" s="832" t="s">
        <v>2815</v>
      </c>
      <c r="L1594" s="835">
        <v>100</v>
      </c>
      <c r="M1594" s="835">
        <v>500</v>
      </c>
      <c r="N1594" s="832">
        <v>5</v>
      </c>
      <c r="O1594" s="836">
        <v>2</v>
      </c>
      <c r="P1594" s="835">
        <v>500</v>
      </c>
      <c r="Q1594" s="837">
        <v>1</v>
      </c>
      <c r="R1594" s="832">
        <v>5</v>
      </c>
      <c r="S1594" s="837">
        <v>1</v>
      </c>
      <c r="T1594" s="836">
        <v>2</v>
      </c>
      <c r="U1594" s="838">
        <v>1</v>
      </c>
    </row>
    <row r="1595" spans="1:21" ht="14.4" customHeight="1" x14ac:dyDescent="0.3">
      <c r="A1595" s="831">
        <v>4</v>
      </c>
      <c r="B1595" s="832" t="s">
        <v>2687</v>
      </c>
      <c r="C1595" s="832" t="s">
        <v>2694</v>
      </c>
      <c r="D1595" s="833" t="s">
        <v>5504</v>
      </c>
      <c r="E1595" s="834" t="s">
        <v>2722</v>
      </c>
      <c r="F1595" s="832" t="s">
        <v>2690</v>
      </c>
      <c r="G1595" s="832" t="s">
        <v>2812</v>
      </c>
      <c r="H1595" s="832" t="s">
        <v>581</v>
      </c>
      <c r="I1595" s="832" t="s">
        <v>4020</v>
      </c>
      <c r="J1595" s="832" t="s">
        <v>4021</v>
      </c>
      <c r="K1595" s="832" t="s">
        <v>4022</v>
      </c>
      <c r="L1595" s="835">
        <v>99</v>
      </c>
      <c r="M1595" s="835">
        <v>198</v>
      </c>
      <c r="N1595" s="832">
        <v>2</v>
      </c>
      <c r="O1595" s="836">
        <v>1</v>
      </c>
      <c r="P1595" s="835">
        <v>198</v>
      </c>
      <c r="Q1595" s="837">
        <v>1</v>
      </c>
      <c r="R1595" s="832">
        <v>2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4</v>
      </c>
      <c r="B1596" s="832" t="s">
        <v>2687</v>
      </c>
      <c r="C1596" s="832" t="s">
        <v>2694</v>
      </c>
      <c r="D1596" s="833" t="s">
        <v>5504</v>
      </c>
      <c r="E1596" s="834" t="s">
        <v>2722</v>
      </c>
      <c r="F1596" s="832" t="s">
        <v>2690</v>
      </c>
      <c r="G1596" s="832" t="s">
        <v>2812</v>
      </c>
      <c r="H1596" s="832" t="s">
        <v>581</v>
      </c>
      <c r="I1596" s="832" t="s">
        <v>2816</v>
      </c>
      <c r="J1596" s="832" t="s">
        <v>2817</v>
      </c>
      <c r="K1596" s="832" t="s">
        <v>2818</v>
      </c>
      <c r="L1596" s="835">
        <v>120</v>
      </c>
      <c r="M1596" s="835">
        <v>240</v>
      </c>
      <c r="N1596" s="832">
        <v>2</v>
      </c>
      <c r="O1596" s="836">
        <v>1</v>
      </c>
      <c r="P1596" s="835">
        <v>240</v>
      </c>
      <c r="Q1596" s="837">
        <v>1</v>
      </c>
      <c r="R1596" s="832">
        <v>2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4</v>
      </c>
      <c r="B1597" s="832" t="s">
        <v>2687</v>
      </c>
      <c r="C1597" s="832" t="s">
        <v>2694</v>
      </c>
      <c r="D1597" s="833" t="s">
        <v>5504</v>
      </c>
      <c r="E1597" s="834" t="s">
        <v>2722</v>
      </c>
      <c r="F1597" s="832" t="s">
        <v>2690</v>
      </c>
      <c r="G1597" s="832" t="s">
        <v>3288</v>
      </c>
      <c r="H1597" s="832" t="s">
        <v>581</v>
      </c>
      <c r="I1597" s="832" t="s">
        <v>3289</v>
      </c>
      <c r="J1597" s="832" t="s">
        <v>3290</v>
      </c>
      <c r="K1597" s="832" t="s">
        <v>3291</v>
      </c>
      <c r="L1597" s="835">
        <v>410</v>
      </c>
      <c r="M1597" s="835">
        <v>16810</v>
      </c>
      <c r="N1597" s="832">
        <v>41</v>
      </c>
      <c r="O1597" s="836">
        <v>41</v>
      </c>
      <c r="P1597" s="835">
        <v>16810</v>
      </c>
      <c r="Q1597" s="837">
        <v>1</v>
      </c>
      <c r="R1597" s="832">
        <v>41</v>
      </c>
      <c r="S1597" s="837">
        <v>1</v>
      </c>
      <c r="T1597" s="836">
        <v>41</v>
      </c>
      <c r="U1597" s="838">
        <v>1</v>
      </c>
    </row>
    <row r="1598" spans="1:21" ht="14.4" customHeight="1" x14ac:dyDescent="0.3">
      <c r="A1598" s="831">
        <v>4</v>
      </c>
      <c r="B1598" s="832" t="s">
        <v>2687</v>
      </c>
      <c r="C1598" s="832" t="s">
        <v>2694</v>
      </c>
      <c r="D1598" s="833" t="s">
        <v>5504</v>
      </c>
      <c r="E1598" s="834" t="s">
        <v>2722</v>
      </c>
      <c r="F1598" s="832" t="s">
        <v>2690</v>
      </c>
      <c r="G1598" s="832" t="s">
        <v>3288</v>
      </c>
      <c r="H1598" s="832" t="s">
        <v>581</v>
      </c>
      <c r="I1598" s="832" t="s">
        <v>3937</v>
      </c>
      <c r="J1598" s="832" t="s">
        <v>3346</v>
      </c>
      <c r="K1598" s="832" t="s">
        <v>3938</v>
      </c>
      <c r="L1598" s="835">
        <v>566</v>
      </c>
      <c r="M1598" s="835">
        <v>2264</v>
      </c>
      <c r="N1598" s="832">
        <v>4</v>
      </c>
      <c r="O1598" s="836">
        <v>4</v>
      </c>
      <c r="P1598" s="835">
        <v>566</v>
      </c>
      <c r="Q1598" s="837">
        <v>0.25</v>
      </c>
      <c r="R1598" s="832">
        <v>1</v>
      </c>
      <c r="S1598" s="837">
        <v>0.25</v>
      </c>
      <c r="T1598" s="836">
        <v>1</v>
      </c>
      <c r="U1598" s="838">
        <v>0.25</v>
      </c>
    </row>
    <row r="1599" spans="1:21" ht="14.4" customHeight="1" x14ac:dyDescent="0.3">
      <c r="A1599" s="831">
        <v>4</v>
      </c>
      <c r="B1599" s="832" t="s">
        <v>2687</v>
      </c>
      <c r="C1599" s="832" t="s">
        <v>2694</v>
      </c>
      <c r="D1599" s="833" t="s">
        <v>5504</v>
      </c>
      <c r="E1599" s="834" t="s">
        <v>2722</v>
      </c>
      <c r="F1599" s="832" t="s">
        <v>2690</v>
      </c>
      <c r="G1599" s="832" t="s">
        <v>2819</v>
      </c>
      <c r="H1599" s="832" t="s">
        <v>581</v>
      </c>
      <c r="I1599" s="832" t="s">
        <v>2820</v>
      </c>
      <c r="J1599" s="832" t="s">
        <v>2821</v>
      </c>
      <c r="K1599" s="832" t="s">
        <v>2822</v>
      </c>
      <c r="L1599" s="835">
        <v>900</v>
      </c>
      <c r="M1599" s="835">
        <v>7200</v>
      </c>
      <c r="N1599" s="832">
        <v>8</v>
      </c>
      <c r="O1599" s="836">
        <v>8</v>
      </c>
      <c r="P1599" s="835">
        <v>7200</v>
      </c>
      <c r="Q1599" s="837">
        <v>1</v>
      </c>
      <c r="R1599" s="832">
        <v>8</v>
      </c>
      <c r="S1599" s="837">
        <v>1</v>
      </c>
      <c r="T1599" s="836">
        <v>8</v>
      </c>
      <c r="U1599" s="838">
        <v>1</v>
      </c>
    </row>
    <row r="1600" spans="1:21" ht="14.4" customHeight="1" x14ac:dyDescent="0.3">
      <c r="A1600" s="831">
        <v>4</v>
      </c>
      <c r="B1600" s="832" t="s">
        <v>2687</v>
      </c>
      <c r="C1600" s="832" t="s">
        <v>2694</v>
      </c>
      <c r="D1600" s="833" t="s">
        <v>5504</v>
      </c>
      <c r="E1600" s="834" t="s">
        <v>2722</v>
      </c>
      <c r="F1600" s="832" t="s">
        <v>2690</v>
      </c>
      <c r="G1600" s="832" t="s">
        <v>2819</v>
      </c>
      <c r="H1600" s="832" t="s">
        <v>581</v>
      </c>
      <c r="I1600" s="832" t="s">
        <v>4034</v>
      </c>
      <c r="J1600" s="832" t="s">
        <v>4035</v>
      </c>
      <c r="K1600" s="832" t="s">
        <v>4036</v>
      </c>
      <c r="L1600" s="835">
        <v>378.48</v>
      </c>
      <c r="M1600" s="835">
        <v>1135.44</v>
      </c>
      <c r="N1600" s="832">
        <v>3</v>
      </c>
      <c r="O1600" s="836">
        <v>3</v>
      </c>
      <c r="P1600" s="835">
        <v>1135.44</v>
      </c>
      <c r="Q1600" s="837">
        <v>1</v>
      </c>
      <c r="R1600" s="832">
        <v>3</v>
      </c>
      <c r="S1600" s="837">
        <v>1</v>
      </c>
      <c r="T1600" s="836">
        <v>3</v>
      </c>
      <c r="U1600" s="838">
        <v>1</v>
      </c>
    </row>
    <row r="1601" spans="1:21" ht="14.4" customHeight="1" x14ac:dyDescent="0.3">
      <c r="A1601" s="831">
        <v>4</v>
      </c>
      <c r="B1601" s="832" t="s">
        <v>2687</v>
      </c>
      <c r="C1601" s="832" t="s">
        <v>2694</v>
      </c>
      <c r="D1601" s="833" t="s">
        <v>5504</v>
      </c>
      <c r="E1601" s="834" t="s">
        <v>2722</v>
      </c>
      <c r="F1601" s="832" t="s">
        <v>2690</v>
      </c>
      <c r="G1601" s="832" t="s">
        <v>2819</v>
      </c>
      <c r="H1601" s="832" t="s">
        <v>581</v>
      </c>
      <c r="I1601" s="832" t="s">
        <v>3945</v>
      </c>
      <c r="J1601" s="832" t="s">
        <v>3946</v>
      </c>
      <c r="K1601" s="832" t="s">
        <v>3947</v>
      </c>
      <c r="L1601" s="835">
        <v>378.48</v>
      </c>
      <c r="M1601" s="835">
        <v>378.48</v>
      </c>
      <c r="N1601" s="832">
        <v>1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4</v>
      </c>
      <c r="B1602" s="832" t="s">
        <v>2687</v>
      </c>
      <c r="C1602" s="832" t="s">
        <v>2694</v>
      </c>
      <c r="D1602" s="833" t="s">
        <v>5504</v>
      </c>
      <c r="E1602" s="834" t="s">
        <v>2722</v>
      </c>
      <c r="F1602" s="832" t="s">
        <v>2690</v>
      </c>
      <c r="G1602" s="832" t="s">
        <v>4053</v>
      </c>
      <c r="H1602" s="832" t="s">
        <v>581</v>
      </c>
      <c r="I1602" s="832" t="s">
        <v>4054</v>
      </c>
      <c r="J1602" s="832" t="s">
        <v>4055</v>
      </c>
      <c r="K1602" s="832" t="s">
        <v>4056</v>
      </c>
      <c r="L1602" s="835">
        <v>0</v>
      </c>
      <c r="M1602" s="835">
        <v>0</v>
      </c>
      <c r="N1602" s="832">
        <v>1</v>
      </c>
      <c r="O1602" s="836">
        <v>1</v>
      </c>
      <c r="P1602" s="835"/>
      <c r="Q1602" s="837"/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4</v>
      </c>
      <c r="B1603" s="832" t="s">
        <v>2687</v>
      </c>
      <c r="C1603" s="832" t="s">
        <v>2694</v>
      </c>
      <c r="D1603" s="833" t="s">
        <v>5504</v>
      </c>
      <c r="E1603" s="834" t="s">
        <v>2725</v>
      </c>
      <c r="F1603" s="832" t="s">
        <v>2688</v>
      </c>
      <c r="G1603" s="832" t="s">
        <v>2902</v>
      </c>
      <c r="H1603" s="832" t="s">
        <v>581</v>
      </c>
      <c r="I1603" s="832" t="s">
        <v>4604</v>
      </c>
      <c r="J1603" s="832" t="s">
        <v>987</v>
      </c>
      <c r="K1603" s="832" t="s">
        <v>3141</v>
      </c>
      <c r="L1603" s="835">
        <v>0</v>
      </c>
      <c r="M1603" s="835">
        <v>0</v>
      </c>
      <c r="N1603" s="832">
        <v>3</v>
      </c>
      <c r="O1603" s="836">
        <v>1</v>
      </c>
      <c r="P1603" s="835">
        <v>0</v>
      </c>
      <c r="Q1603" s="837"/>
      <c r="R1603" s="832">
        <v>3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4</v>
      </c>
      <c r="B1604" s="832" t="s">
        <v>2687</v>
      </c>
      <c r="C1604" s="832" t="s">
        <v>2694</v>
      </c>
      <c r="D1604" s="833" t="s">
        <v>5504</v>
      </c>
      <c r="E1604" s="834" t="s">
        <v>2725</v>
      </c>
      <c r="F1604" s="832" t="s">
        <v>2688</v>
      </c>
      <c r="G1604" s="832" t="s">
        <v>2902</v>
      </c>
      <c r="H1604" s="832" t="s">
        <v>581</v>
      </c>
      <c r="I1604" s="832" t="s">
        <v>2903</v>
      </c>
      <c r="J1604" s="832" t="s">
        <v>987</v>
      </c>
      <c r="K1604" s="832" t="s">
        <v>2904</v>
      </c>
      <c r="L1604" s="835">
        <v>385.3</v>
      </c>
      <c r="M1604" s="835">
        <v>6164.8</v>
      </c>
      <c r="N1604" s="832">
        <v>16</v>
      </c>
      <c r="O1604" s="836">
        <v>2</v>
      </c>
      <c r="P1604" s="835">
        <v>6164.8</v>
      </c>
      <c r="Q1604" s="837">
        <v>1</v>
      </c>
      <c r="R1604" s="832">
        <v>16</v>
      </c>
      <c r="S1604" s="837">
        <v>1</v>
      </c>
      <c r="T1604" s="836">
        <v>2</v>
      </c>
      <c r="U1604" s="838">
        <v>1</v>
      </c>
    </row>
    <row r="1605" spans="1:21" ht="14.4" customHeight="1" x14ac:dyDescent="0.3">
      <c r="A1605" s="831">
        <v>4</v>
      </c>
      <c r="B1605" s="832" t="s">
        <v>2687</v>
      </c>
      <c r="C1605" s="832" t="s">
        <v>2694</v>
      </c>
      <c r="D1605" s="833" t="s">
        <v>5504</v>
      </c>
      <c r="E1605" s="834" t="s">
        <v>2725</v>
      </c>
      <c r="F1605" s="832" t="s">
        <v>2688</v>
      </c>
      <c r="G1605" s="832" t="s">
        <v>2902</v>
      </c>
      <c r="H1605" s="832" t="s">
        <v>581</v>
      </c>
      <c r="I1605" s="832" t="s">
        <v>4605</v>
      </c>
      <c r="J1605" s="832" t="s">
        <v>987</v>
      </c>
      <c r="K1605" s="832" t="s">
        <v>2904</v>
      </c>
      <c r="L1605" s="835">
        <v>385.3</v>
      </c>
      <c r="M1605" s="835">
        <v>3082.4</v>
      </c>
      <c r="N1605" s="832">
        <v>8</v>
      </c>
      <c r="O1605" s="836">
        <v>1</v>
      </c>
      <c r="P1605" s="835">
        <v>3082.4</v>
      </c>
      <c r="Q1605" s="837">
        <v>1</v>
      </c>
      <c r="R1605" s="832">
        <v>8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4</v>
      </c>
      <c r="B1606" s="832" t="s">
        <v>2687</v>
      </c>
      <c r="C1606" s="832" t="s">
        <v>2694</v>
      </c>
      <c r="D1606" s="833" t="s">
        <v>5504</v>
      </c>
      <c r="E1606" s="834" t="s">
        <v>2725</v>
      </c>
      <c r="F1606" s="832" t="s">
        <v>2688</v>
      </c>
      <c r="G1606" s="832" t="s">
        <v>2760</v>
      </c>
      <c r="H1606" s="832" t="s">
        <v>628</v>
      </c>
      <c r="I1606" s="832" t="s">
        <v>2164</v>
      </c>
      <c r="J1606" s="832" t="s">
        <v>1083</v>
      </c>
      <c r="K1606" s="832" t="s">
        <v>2165</v>
      </c>
      <c r="L1606" s="835">
        <v>225.06</v>
      </c>
      <c r="M1606" s="835">
        <v>450.12</v>
      </c>
      <c r="N1606" s="832">
        <v>2</v>
      </c>
      <c r="O1606" s="836">
        <v>2</v>
      </c>
      <c r="P1606" s="835">
        <v>450.12</v>
      </c>
      <c r="Q1606" s="837">
        <v>1</v>
      </c>
      <c r="R1606" s="832">
        <v>2</v>
      </c>
      <c r="S1606" s="837">
        <v>1</v>
      </c>
      <c r="T1606" s="836">
        <v>2</v>
      </c>
      <c r="U1606" s="838">
        <v>1</v>
      </c>
    </row>
    <row r="1607" spans="1:21" ht="14.4" customHeight="1" x14ac:dyDescent="0.3">
      <c r="A1607" s="831">
        <v>4</v>
      </c>
      <c r="B1607" s="832" t="s">
        <v>2687</v>
      </c>
      <c r="C1607" s="832" t="s">
        <v>2694</v>
      </c>
      <c r="D1607" s="833" t="s">
        <v>5504</v>
      </c>
      <c r="E1607" s="834" t="s">
        <v>2725</v>
      </c>
      <c r="F1607" s="832" t="s">
        <v>2688</v>
      </c>
      <c r="G1607" s="832" t="s">
        <v>2852</v>
      </c>
      <c r="H1607" s="832" t="s">
        <v>581</v>
      </c>
      <c r="I1607" s="832" t="s">
        <v>3010</v>
      </c>
      <c r="J1607" s="832" t="s">
        <v>881</v>
      </c>
      <c r="K1607" s="832" t="s">
        <v>882</v>
      </c>
      <c r="L1607" s="835">
        <v>0</v>
      </c>
      <c r="M1607" s="835">
        <v>0</v>
      </c>
      <c r="N1607" s="832">
        <v>2</v>
      </c>
      <c r="O1607" s="836">
        <v>0.5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4</v>
      </c>
      <c r="B1608" s="832" t="s">
        <v>2687</v>
      </c>
      <c r="C1608" s="832" t="s">
        <v>2694</v>
      </c>
      <c r="D1608" s="833" t="s">
        <v>5504</v>
      </c>
      <c r="E1608" s="834" t="s">
        <v>2725</v>
      </c>
      <c r="F1608" s="832" t="s">
        <v>2688</v>
      </c>
      <c r="G1608" s="832" t="s">
        <v>2852</v>
      </c>
      <c r="H1608" s="832" t="s">
        <v>581</v>
      </c>
      <c r="I1608" s="832" t="s">
        <v>4165</v>
      </c>
      <c r="J1608" s="832" t="s">
        <v>881</v>
      </c>
      <c r="K1608" s="832" t="s">
        <v>4166</v>
      </c>
      <c r="L1608" s="835">
        <v>0</v>
      </c>
      <c r="M1608" s="835">
        <v>0</v>
      </c>
      <c r="N1608" s="832">
        <v>1</v>
      </c>
      <c r="O1608" s="836">
        <v>1</v>
      </c>
      <c r="P1608" s="835"/>
      <c r="Q1608" s="837"/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4</v>
      </c>
      <c r="B1609" s="832" t="s">
        <v>2687</v>
      </c>
      <c r="C1609" s="832" t="s">
        <v>2694</v>
      </c>
      <c r="D1609" s="833" t="s">
        <v>5504</v>
      </c>
      <c r="E1609" s="834" t="s">
        <v>2725</v>
      </c>
      <c r="F1609" s="832" t="s">
        <v>2688</v>
      </c>
      <c r="G1609" s="832" t="s">
        <v>2852</v>
      </c>
      <c r="H1609" s="832" t="s">
        <v>581</v>
      </c>
      <c r="I1609" s="832" t="s">
        <v>4606</v>
      </c>
      <c r="J1609" s="832" t="s">
        <v>879</v>
      </c>
      <c r="K1609" s="832" t="s">
        <v>3956</v>
      </c>
      <c r="L1609" s="835">
        <v>0</v>
      </c>
      <c r="M1609" s="835">
        <v>0</v>
      </c>
      <c r="N1609" s="832">
        <v>1</v>
      </c>
      <c r="O1609" s="836">
        <v>0.5</v>
      </c>
      <c r="P1609" s="835"/>
      <c r="Q1609" s="837"/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4</v>
      </c>
      <c r="B1610" s="832" t="s">
        <v>2687</v>
      </c>
      <c r="C1610" s="832" t="s">
        <v>2694</v>
      </c>
      <c r="D1610" s="833" t="s">
        <v>5504</v>
      </c>
      <c r="E1610" s="834" t="s">
        <v>2725</v>
      </c>
      <c r="F1610" s="832" t="s">
        <v>2688</v>
      </c>
      <c r="G1610" s="832" t="s">
        <v>2824</v>
      </c>
      <c r="H1610" s="832" t="s">
        <v>628</v>
      </c>
      <c r="I1610" s="832" t="s">
        <v>2398</v>
      </c>
      <c r="J1610" s="832" t="s">
        <v>2399</v>
      </c>
      <c r="K1610" s="832" t="s">
        <v>1482</v>
      </c>
      <c r="L1610" s="835">
        <v>170.52</v>
      </c>
      <c r="M1610" s="835">
        <v>511.56000000000006</v>
      </c>
      <c r="N1610" s="832">
        <v>3</v>
      </c>
      <c r="O1610" s="836">
        <v>2</v>
      </c>
      <c r="P1610" s="835">
        <v>511.56000000000006</v>
      </c>
      <c r="Q1610" s="837">
        <v>1</v>
      </c>
      <c r="R1610" s="832">
        <v>3</v>
      </c>
      <c r="S1610" s="837">
        <v>1</v>
      </c>
      <c r="T1610" s="836">
        <v>2</v>
      </c>
      <c r="U1610" s="838">
        <v>1</v>
      </c>
    </row>
    <row r="1611" spans="1:21" ht="14.4" customHeight="1" x14ac:dyDescent="0.3">
      <c r="A1611" s="831">
        <v>4</v>
      </c>
      <c r="B1611" s="832" t="s">
        <v>2687</v>
      </c>
      <c r="C1611" s="832" t="s">
        <v>2694</v>
      </c>
      <c r="D1611" s="833" t="s">
        <v>5504</v>
      </c>
      <c r="E1611" s="834" t="s">
        <v>2725</v>
      </c>
      <c r="F1611" s="832" t="s">
        <v>2688</v>
      </c>
      <c r="G1611" s="832" t="s">
        <v>2824</v>
      </c>
      <c r="H1611" s="832" t="s">
        <v>628</v>
      </c>
      <c r="I1611" s="832" t="s">
        <v>4061</v>
      </c>
      <c r="J1611" s="832" t="s">
        <v>2399</v>
      </c>
      <c r="K1611" s="832" t="s">
        <v>3213</v>
      </c>
      <c r="L1611" s="835">
        <v>85.27</v>
      </c>
      <c r="M1611" s="835">
        <v>85.27</v>
      </c>
      <c r="N1611" s="832">
        <v>1</v>
      </c>
      <c r="O1611" s="836">
        <v>1</v>
      </c>
      <c r="P1611" s="835">
        <v>85.27</v>
      </c>
      <c r="Q1611" s="837">
        <v>1</v>
      </c>
      <c r="R1611" s="832">
        <v>1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4</v>
      </c>
      <c r="B1612" s="832" t="s">
        <v>2687</v>
      </c>
      <c r="C1612" s="832" t="s">
        <v>2694</v>
      </c>
      <c r="D1612" s="833" t="s">
        <v>5504</v>
      </c>
      <c r="E1612" s="834" t="s">
        <v>2725</v>
      </c>
      <c r="F1612" s="832" t="s">
        <v>2688</v>
      </c>
      <c r="G1612" s="832" t="s">
        <v>3368</v>
      </c>
      <c r="H1612" s="832" t="s">
        <v>581</v>
      </c>
      <c r="I1612" s="832" t="s">
        <v>4189</v>
      </c>
      <c r="J1612" s="832" t="s">
        <v>1215</v>
      </c>
      <c r="K1612" s="832" t="s">
        <v>4109</v>
      </c>
      <c r="L1612" s="835">
        <v>182.22</v>
      </c>
      <c r="M1612" s="835">
        <v>182.22</v>
      </c>
      <c r="N1612" s="832">
        <v>1</v>
      </c>
      <c r="O1612" s="836">
        <v>1</v>
      </c>
      <c r="P1612" s="835">
        <v>182.22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4</v>
      </c>
      <c r="B1613" s="832" t="s">
        <v>2687</v>
      </c>
      <c r="C1613" s="832" t="s">
        <v>2694</v>
      </c>
      <c r="D1613" s="833" t="s">
        <v>5504</v>
      </c>
      <c r="E1613" s="834" t="s">
        <v>2725</v>
      </c>
      <c r="F1613" s="832" t="s">
        <v>2688</v>
      </c>
      <c r="G1613" s="832" t="s">
        <v>3238</v>
      </c>
      <c r="H1613" s="832" t="s">
        <v>581</v>
      </c>
      <c r="I1613" s="832" t="s">
        <v>3242</v>
      </c>
      <c r="J1613" s="832" t="s">
        <v>3240</v>
      </c>
      <c r="K1613" s="832" t="s">
        <v>3241</v>
      </c>
      <c r="L1613" s="835">
        <v>107.27</v>
      </c>
      <c r="M1613" s="835">
        <v>321.81</v>
      </c>
      <c r="N1613" s="832">
        <v>3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4</v>
      </c>
      <c r="B1614" s="832" t="s">
        <v>2687</v>
      </c>
      <c r="C1614" s="832" t="s">
        <v>2694</v>
      </c>
      <c r="D1614" s="833" t="s">
        <v>5504</v>
      </c>
      <c r="E1614" s="834" t="s">
        <v>2725</v>
      </c>
      <c r="F1614" s="832" t="s">
        <v>2688</v>
      </c>
      <c r="G1614" s="832" t="s">
        <v>2864</v>
      </c>
      <c r="H1614" s="832" t="s">
        <v>581</v>
      </c>
      <c r="I1614" s="832" t="s">
        <v>2865</v>
      </c>
      <c r="J1614" s="832" t="s">
        <v>2866</v>
      </c>
      <c r="K1614" s="832" t="s">
        <v>2867</v>
      </c>
      <c r="L1614" s="835">
        <v>0</v>
      </c>
      <c r="M1614" s="835">
        <v>0</v>
      </c>
      <c r="N1614" s="832">
        <v>1</v>
      </c>
      <c r="O1614" s="836">
        <v>1</v>
      </c>
      <c r="P1614" s="835">
        <v>0</v>
      </c>
      <c r="Q1614" s="837"/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4</v>
      </c>
      <c r="B1615" s="832" t="s">
        <v>2687</v>
      </c>
      <c r="C1615" s="832" t="s">
        <v>2694</v>
      </c>
      <c r="D1615" s="833" t="s">
        <v>5504</v>
      </c>
      <c r="E1615" s="834" t="s">
        <v>2725</v>
      </c>
      <c r="F1615" s="832" t="s">
        <v>2688</v>
      </c>
      <c r="G1615" s="832" t="s">
        <v>2787</v>
      </c>
      <c r="H1615" s="832" t="s">
        <v>581</v>
      </c>
      <c r="I1615" s="832" t="s">
        <v>2925</v>
      </c>
      <c r="J1615" s="832" t="s">
        <v>626</v>
      </c>
      <c r="K1615" s="832" t="s">
        <v>2926</v>
      </c>
      <c r="L1615" s="835">
        <v>0</v>
      </c>
      <c r="M1615" s="835">
        <v>0</v>
      </c>
      <c r="N1615" s="832">
        <v>1</v>
      </c>
      <c r="O1615" s="836">
        <v>1</v>
      </c>
      <c r="P1615" s="835"/>
      <c r="Q1615" s="837"/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4</v>
      </c>
      <c r="B1616" s="832" t="s">
        <v>2687</v>
      </c>
      <c r="C1616" s="832" t="s">
        <v>2694</v>
      </c>
      <c r="D1616" s="833" t="s">
        <v>5504</v>
      </c>
      <c r="E1616" s="834" t="s">
        <v>2725</v>
      </c>
      <c r="F1616" s="832" t="s">
        <v>2688</v>
      </c>
      <c r="G1616" s="832" t="s">
        <v>4607</v>
      </c>
      <c r="H1616" s="832" t="s">
        <v>581</v>
      </c>
      <c r="I1616" s="832" t="s">
        <v>4608</v>
      </c>
      <c r="J1616" s="832" t="s">
        <v>4609</v>
      </c>
      <c r="K1616" s="832" t="s">
        <v>4610</v>
      </c>
      <c r="L1616" s="835">
        <v>0</v>
      </c>
      <c r="M1616" s="835">
        <v>0</v>
      </c>
      <c r="N1616" s="832">
        <v>2</v>
      </c>
      <c r="O1616" s="836">
        <v>2</v>
      </c>
      <c r="P1616" s="835"/>
      <c r="Q1616" s="837"/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4</v>
      </c>
      <c r="B1617" s="832" t="s">
        <v>2687</v>
      </c>
      <c r="C1617" s="832" t="s">
        <v>2694</v>
      </c>
      <c r="D1617" s="833" t="s">
        <v>5504</v>
      </c>
      <c r="E1617" s="834" t="s">
        <v>2725</v>
      </c>
      <c r="F1617" s="832" t="s">
        <v>2688</v>
      </c>
      <c r="G1617" s="832" t="s">
        <v>3243</v>
      </c>
      <c r="H1617" s="832" t="s">
        <v>581</v>
      </c>
      <c r="I1617" s="832" t="s">
        <v>4611</v>
      </c>
      <c r="J1617" s="832" t="s">
        <v>1127</v>
      </c>
      <c r="K1617" s="832" t="s">
        <v>2249</v>
      </c>
      <c r="L1617" s="835">
        <v>0</v>
      </c>
      <c r="M1617" s="835">
        <v>0</v>
      </c>
      <c r="N1617" s="832">
        <v>1</v>
      </c>
      <c r="O1617" s="836">
        <v>1</v>
      </c>
      <c r="P1617" s="835">
        <v>0</v>
      </c>
      <c r="Q1617" s="837"/>
      <c r="R1617" s="832">
        <v>1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4</v>
      </c>
      <c r="B1618" s="832" t="s">
        <v>2687</v>
      </c>
      <c r="C1618" s="832" t="s">
        <v>2694</v>
      </c>
      <c r="D1618" s="833" t="s">
        <v>5504</v>
      </c>
      <c r="E1618" s="834" t="s">
        <v>2725</v>
      </c>
      <c r="F1618" s="832" t="s">
        <v>2688</v>
      </c>
      <c r="G1618" s="832" t="s">
        <v>4612</v>
      </c>
      <c r="H1618" s="832" t="s">
        <v>581</v>
      </c>
      <c r="I1618" s="832" t="s">
        <v>4613</v>
      </c>
      <c r="J1618" s="832" t="s">
        <v>1400</v>
      </c>
      <c r="K1618" s="832" t="s">
        <v>2490</v>
      </c>
      <c r="L1618" s="835">
        <v>38.590000000000003</v>
      </c>
      <c r="M1618" s="835">
        <v>77.180000000000007</v>
      </c>
      <c r="N1618" s="832">
        <v>2</v>
      </c>
      <c r="O1618" s="836">
        <v>1.5</v>
      </c>
      <c r="P1618" s="835">
        <v>77.180000000000007</v>
      </c>
      <c r="Q1618" s="837">
        <v>1</v>
      </c>
      <c r="R1618" s="832">
        <v>2</v>
      </c>
      <c r="S1618" s="837">
        <v>1</v>
      </c>
      <c r="T1618" s="836">
        <v>1.5</v>
      </c>
      <c r="U1618" s="838">
        <v>1</v>
      </c>
    </row>
    <row r="1619" spans="1:21" ht="14.4" customHeight="1" x14ac:dyDescent="0.3">
      <c r="A1619" s="831">
        <v>4</v>
      </c>
      <c r="B1619" s="832" t="s">
        <v>2687</v>
      </c>
      <c r="C1619" s="832" t="s">
        <v>2694</v>
      </c>
      <c r="D1619" s="833" t="s">
        <v>5504</v>
      </c>
      <c r="E1619" s="834" t="s">
        <v>2725</v>
      </c>
      <c r="F1619" s="832" t="s">
        <v>2688</v>
      </c>
      <c r="G1619" s="832" t="s">
        <v>2874</v>
      </c>
      <c r="H1619" s="832" t="s">
        <v>581</v>
      </c>
      <c r="I1619" s="832" t="s">
        <v>3198</v>
      </c>
      <c r="J1619" s="832" t="s">
        <v>1193</v>
      </c>
      <c r="K1619" s="832" t="s">
        <v>3199</v>
      </c>
      <c r="L1619" s="835">
        <v>48.42</v>
      </c>
      <c r="M1619" s="835">
        <v>48.42</v>
      </c>
      <c r="N1619" s="832">
        <v>1</v>
      </c>
      <c r="O1619" s="836">
        <v>1</v>
      </c>
      <c r="P1619" s="835">
        <v>48.42</v>
      </c>
      <c r="Q1619" s="837">
        <v>1</v>
      </c>
      <c r="R1619" s="832">
        <v>1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4</v>
      </c>
      <c r="B1620" s="832" t="s">
        <v>2687</v>
      </c>
      <c r="C1620" s="832" t="s">
        <v>2694</v>
      </c>
      <c r="D1620" s="833" t="s">
        <v>5504</v>
      </c>
      <c r="E1620" s="834" t="s">
        <v>2725</v>
      </c>
      <c r="F1620" s="832" t="s">
        <v>2688</v>
      </c>
      <c r="G1620" s="832" t="s">
        <v>4571</v>
      </c>
      <c r="H1620" s="832" t="s">
        <v>581</v>
      </c>
      <c r="I1620" s="832" t="s">
        <v>4572</v>
      </c>
      <c r="J1620" s="832" t="s">
        <v>4573</v>
      </c>
      <c r="K1620" s="832" t="s">
        <v>4574</v>
      </c>
      <c r="L1620" s="835">
        <v>0</v>
      </c>
      <c r="M1620" s="835">
        <v>0</v>
      </c>
      <c r="N1620" s="832">
        <v>1</v>
      </c>
      <c r="O1620" s="836">
        <v>1</v>
      </c>
      <c r="P1620" s="835">
        <v>0</v>
      </c>
      <c r="Q1620" s="837"/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4</v>
      </c>
      <c r="B1621" s="832" t="s">
        <v>2687</v>
      </c>
      <c r="C1621" s="832" t="s">
        <v>2694</v>
      </c>
      <c r="D1621" s="833" t="s">
        <v>5504</v>
      </c>
      <c r="E1621" s="834" t="s">
        <v>2725</v>
      </c>
      <c r="F1621" s="832" t="s">
        <v>2688</v>
      </c>
      <c r="G1621" s="832" t="s">
        <v>2794</v>
      </c>
      <c r="H1621" s="832" t="s">
        <v>628</v>
      </c>
      <c r="I1621" s="832" t="s">
        <v>2839</v>
      </c>
      <c r="J1621" s="832" t="s">
        <v>2019</v>
      </c>
      <c r="K1621" s="832" t="s">
        <v>2020</v>
      </c>
      <c r="L1621" s="835">
        <v>102.93</v>
      </c>
      <c r="M1621" s="835">
        <v>102.93</v>
      </c>
      <c r="N1621" s="832">
        <v>1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4</v>
      </c>
      <c r="B1622" s="832" t="s">
        <v>2687</v>
      </c>
      <c r="C1622" s="832" t="s">
        <v>2694</v>
      </c>
      <c r="D1622" s="833" t="s">
        <v>5504</v>
      </c>
      <c r="E1622" s="834" t="s">
        <v>2725</v>
      </c>
      <c r="F1622" s="832" t="s">
        <v>2688</v>
      </c>
      <c r="G1622" s="832" t="s">
        <v>2794</v>
      </c>
      <c r="H1622" s="832" t="s">
        <v>581</v>
      </c>
      <c r="I1622" s="832" t="s">
        <v>4614</v>
      </c>
      <c r="J1622" s="832" t="s">
        <v>4615</v>
      </c>
      <c r="K1622" s="832" t="s">
        <v>4616</v>
      </c>
      <c r="L1622" s="835">
        <v>185.26</v>
      </c>
      <c r="M1622" s="835">
        <v>185.26</v>
      </c>
      <c r="N1622" s="832">
        <v>1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4</v>
      </c>
      <c r="B1623" s="832" t="s">
        <v>2687</v>
      </c>
      <c r="C1623" s="832" t="s">
        <v>2694</v>
      </c>
      <c r="D1623" s="833" t="s">
        <v>5504</v>
      </c>
      <c r="E1623" s="834" t="s">
        <v>2725</v>
      </c>
      <c r="F1623" s="832" t="s">
        <v>2688</v>
      </c>
      <c r="G1623" s="832" t="s">
        <v>3263</v>
      </c>
      <c r="H1623" s="832" t="s">
        <v>581</v>
      </c>
      <c r="I1623" s="832" t="s">
        <v>3392</v>
      </c>
      <c r="J1623" s="832" t="s">
        <v>1775</v>
      </c>
      <c r="K1623" s="832" t="s">
        <v>3266</v>
      </c>
      <c r="L1623" s="835">
        <v>256.67</v>
      </c>
      <c r="M1623" s="835">
        <v>256.67</v>
      </c>
      <c r="N1623" s="832">
        <v>1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4</v>
      </c>
      <c r="B1624" s="832" t="s">
        <v>2687</v>
      </c>
      <c r="C1624" s="832" t="s">
        <v>2694</v>
      </c>
      <c r="D1624" s="833" t="s">
        <v>5504</v>
      </c>
      <c r="E1624" s="834" t="s">
        <v>2725</v>
      </c>
      <c r="F1624" s="832" t="s">
        <v>2688</v>
      </c>
      <c r="G1624" s="832" t="s">
        <v>2780</v>
      </c>
      <c r="H1624" s="832" t="s">
        <v>581</v>
      </c>
      <c r="I1624" s="832" t="s">
        <v>2797</v>
      </c>
      <c r="J1624" s="832" t="s">
        <v>634</v>
      </c>
      <c r="K1624" s="832" t="s">
        <v>2798</v>
      </c>
      <c r="L1624" s="835">
        <v>108.44</v>
      </c>
      <c r="M1624" s="835">
        <v>108.44</v>
      </c>
      <c r="N1624" s="832">
        <v>1</v>
      </c>
      <c r="O1624" s="836">
        <v>1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4</v>
      </c>
      <c r="B1625" s="832" t="s">
        <v>2687</v>
      </c>
      <c r="C1625" s="832" t="s">
        <v>2694</v>
      </c>
      <c r="D1625" s="833" t="s">
        <v>5504</v>
      </c>
      <c r="E1625" s="834" t="s">
        <v>2725</v>
      </c>
      <c r="F1625" s="832" t="s">
        <v>2688</v>
      </c>
      <c r="G1625" s="832" t="s">
        <v>3277</v>
      </c>
      <c r="H1625" s="832" t="s">
        <v>581</v>
      </c>
      <c r="I1625" s="832" t="s">
        <v>4275</v>
      </c>
      <c r="J1625" s="832" t="s">
        <v>4276</v>
      </c>
      <c r="K1625" s="832" t="s">
        <v>4277</v>
      </c>
      <c r="L1625" s="835">
        <v>0</v>
      </c>
      <c r="M1625" s="835">
        <v>0</v>
      </c>
      <c r="N1625" s="832">
        <v>3</v>
      </c>
      <c r="O1625" s="836">
        <v>0.5</v>
      </c>
      <c r="P1625" s="835">
        <v>0</v>
      </c>
      <c r="Q1625" s="837"/>
      <c r="R1625" s="832">
        <v>3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4</v>
      </c>
      <c r="B1626" s="832" t="s">
        <v>2687</v>
      </c>
      <c r="C1626" s="832" t="s">
        <v>2694</v>
      </c>
      <c r="D1626" s="833" t="s">
        <v>5504</v>
      </c>
      <c r="E1626" s="834" t="s">
        <v>2725</v>
      </c>
      <c r="F1626" s="832" t="s">
        <v>2688</v>
      </c>
      <c r="G1626" s="832" t="s">
        <v>3277</v>
      </c>
      <c r="H1626" s="832" t="s">
        <v>581</v>
      </c>
      <c r="I1626" s="832" t="s">
        <v>4617</v>
      </c>
      <c r="J1626" s="832" t="s">
        <v>4586</v>
      </c>
      <c r="K1626" s="832" t="s">
        <v>4277</v>
      </c>
      <c r="L1626" s="835">
        <v>0</v>
      </c>
      <c r="M1626" s="835">
        <v>0</v>
      </c>
      <c r="N1626" s="832">
        <v>4</v>
      </c>
      <c r="O1626" s="836">
        <v>1</v>
      </c>
      <c r="P1626" s="835">
        <v>0</v>
      </c>
      <c r="Q1626" s="837"/>
      <c r="R1626" s="832">
        <v>4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4</v>
      </c>
      <c r="B1627" s="832" t="s">
        <v>2687</v>
      </c>
      <c r="C1627" s="832" t="s">
        <v>2694</v>
      </c>
      <c r="D1627" s="833" t="s">
        <v>5504</v>
      </c>
      <c r="E1627" s="834" t="s">
        <v>2725</v>
      </c>
      <c r="F1627" s="832" t="s">
        <v>2688</v>
      </c>
      <c r="G1627" s="832" t="s">
        <v>3277</v>
      </c>
      <c r="H1627" s="832" t="s">
        <v>581</v>
      </c>
      <c r="I1627" s="832" t="s">
        <v>4618</v>
      </c>
      <c r="J1627" s="832" t="s">
        <v>4276</v>
      </c>
      <c r="K1627" s="832" t="s">
        <v>4587</v>
      </c>
      <c r="L1627" s="835">
        <v>0</v>
      </c>
      <c r="M1627" s="835">
        <v>0</v>
      </c>
      <c r="N1627" s="832">
        <v>2</v>
      </c>
      <c r="O1627" s="836">
        <v>1</v>
      </c>
      <c r="P1627" s="835"/>
      <c r="Q1627" s="837"/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4</v>
      </c>
      <c r="B1628" s="832" t="s">
        <v>2687</v>
      </c>
      <c r="C1628" s="832" t="s">
        <v>2694</v>
      </c>
      <c r="D1628" s="833" t="s">
        <v>5504</v>
      </c>
      <c r="E1628" s="834" t="s">
        <v>2725</v>
      </c>
      <c r="F1628" s="832" t="s">
        <v>2688</v>
      </c>
      <c r="G1628" s="832" t="s">
        <v>2765</v>
      </c>
      <c r="H1628" s="832" t="s">
        <v>581</v>
      </c>
      <c r="I1628" s="832" t="s">
        <v>4619</v>
      </c>
      <c r="J1628" s="832" t="s">
        <v>4620</v>
      </c>
      <c r="K1628" s="832" t="s">
        <v>4621</v>
      </c>
      <c r="L1628" s="835">
        <v>93.96</v>
      </c>
      <c r="M1628" s="835">
        <v>93.96</v>
      </c>
      <c r="N1628" s="832">
        <v>1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4</v>
      </c>
      <c r="B1629" s="832" t="s">
        <v>2687</v>
      </c>
      <c r="C1629" s="832" t="s">
        <v>2694</v>
      </c>
      <c r="D1629" s="833" t="s">
        <v>5504</v>
      </c>
      <c r="E1629" s="834" t="s">
        <v>2725</v>
      </c>
      <c r="F1629" s="832" t="s">
        <v>2688</v>
      </c>
      <c r="G1629" s="832" t="s">
        <v>2997</v>
      </c>
      <c r="H1629" s="832" t="s">
        <v>581</v>
      </c>
      <c r="I1629" s="832" t="s">
        <v>3409</v>
      </c>
      <c r="J1629" s="832" t="s">
        <v>1446</v>
      </c>
      <c r="K1629" s="832" t="s">
        <v>3052</v>
      </c>
      <c r="L1629" s="835">
        <v>50.32</v>
      </c>
      <c r="M1629" s="835">
        <v>50.32</v>
      </c>
      <c r="N1629" s="832">
        <v>1</v>
      </c>
      <c r="O1629" s="836">
        <v>1</v>
      </c>
      <c r="P1629" s="835">
        <v>50.32</v>
      </c>
      <c r="Q1629" s="837">
        <v>1</v>
      </c>
      <c r="R1629" s="832">
        <v>1</v>
      </c>
      <c r="S1629" s="837">
        <v>1</v>
      </c>
      <c r="T1629" s="836">
        <v>1</v>
      </c>
      <c r="U1629" s="838">
        <v>1</v>
      </c>
    </row>
    <row r="1630" spans="1:21" ht="14.4" customHeight="1" x14ac:dyDescent="0.3">
      <c r="A1630" s="831">
        <v>4</v>
      </c>
      <c r="B1630" s="832" t="s">
        <v>2687</v>
      </c>
      <c r="C1630" s="832" t="s">
        <v>2694</v>
      </c>
      <c r="D1630" s="833" t="s">
        <v>5504</v>
      </c>
      <c r="E1630" s="834" t="s">
        <v>2725</v>
      </c>
      <c r="F1630" s="832" t="s">
        <v>2689</v>
      </c>
      <c r="G1630" s="832" t="s">
        <v>2768</v>
      </c>
      <c r="H1630" s="832" t="s">
        <v>581</v>
      </c>
      <c r="I1630" s="832" t="s">
        <v>4622</v>
      </c>
      <c r="J1630" s="832" t="s">
        <v>2770</v>
      </c>
      <c r="K1630" s="832"/>
      <c r="L1630" s="835">
        <v>0</v>
      </c>
      <c r="M1630" s="835">
        <v>0</v>
      </c>
      <c r="N1630" s="832">
        <v>1</v>
      </c>
      <c r="O1630" s="836">
        <v>1</v>
      </c>
      <c r="P1630" s="835"/>
      <c r="Q1630" s="837"/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4</v>
      </c>
      <c r="B1631" s="832" t="s">
        <v>2687</v>
      </c>
      <c r="C1631" s="832" t="s">
        <v>2694</v>
      </c>
      <c r="D1631" s="833" t="s">
        <v>5504</v>
      </c>
      <c r="E1631" s="834" t="s">
        <v>2725</v>
      </c>
      <c r="F1631" s="832" t="s">
        <v>2689</v>
      </c>
      <c r="G1631" s="832" t="s">
        <v>2768</v>
      </c>
      <c r="H1631" s="832" t="s">
        <v>581</v>
      </c>
      <c r="I1631" s="832" t="s">
        <v>2769</v>
      </c>
      <c r="J1631" s="832" t="s">
        <v>2770</v>
      </c>
      <c r="K1631" s="832"/>
      <c r="L1631" s="835">
        <v>0</v>
      </c>
      <c r="M1631" s="835">
        <v>0</v>
      </c>
      <c r="N1631" s="832">
        <v>3</v>
      </c>
      <c r="O1631" s="836">
        <v>3</v>
      </c>
      <c r="P1631" s="835">
        <v>0</v>
      </c>
      <c r="Q1631" s="837"/>
      <c r="R1631" s="832">
        <v>3</v>
      </c>
      <c r="S1631" s="837">
        <v>1</v>
      </c>
      <c r="T1631" s="836">
        <v>3</v>
      </c>
      <c r="U1631" s="838">
        <v>1</v>
      </c>
    </row>
    <row r="1632" spans="1:21" ht="14.4" customHeight="1" x14ac:dyDescent="0.3">
      <c r="A1632" s="831">
        <v>4</v>
      </c>
      <c r="B1632" s="832" t="s">
        <v>2687</v>
      </c>
      <c r="C1632" s="832" t="s">
        <v>2694</v>
      </c>
      <c r="D1632" s="833" t="s">
        <v>5504</v>
      </c>
      <c r="E1632" s="834" t="s">
        <v>2725</v>
      </c>
      <c r="F1632" s="832" t="s">
        <v>2690</v>
      </c>
      <c r="G1632" s="832" t="s">
        <v>2812</v>
      </c>
      <c r="H1632" s="832" t="s">
        <v>581</v>
      </c>
      <c r="I1632" s="832" t="s">
        <v>2813</v>
      </c>
      <c r="J1632" s="832" t="s">
        <v>2814</v>
      </c>
      <c r="K1632" s="832" t="s">
        <v>2815</v>
      </c>
      <c r="L1632" s="835">
        <v>100</v>
      </c>
      <c r="M1632" s="835">
        <v>200</v>
      </c>
      <c r="N1632" s="832">
        <v>2</v>
      </c>
      <c r="O1632" s="836">
        <v>1</v>
      </c>
      <c r="P1632" s="835">
        <v>200</v>
      </c>
      <c r="Q1632" s="837">
        <v>1</v>
      </c>
      <c r="R1632" s="832">
        <v>2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4</v>
      </c>
      <c r="B1633" s="832" t="s">
        <v>2687</v>
      </c>
      <c r="C1633" s="832" t="s">
        <v>2694</v>
      </c>
      <c r="D1633" s="833" t="s">
        <v>5504</v>
      </c>
      <c r="E1633" s="834" t="s">
        <v>2725</v>
      </c>
      <c r="F1633" s="832" t="s">
        <v>2690</v>
      </c>
      <c r="G1633" s="832" t="s">
        <v>2812</v>
      </c>
      <c r="H1633" s="832" t="s">
        <v>581</v>
      </c>
      <c r="I1633" s="832" t="s">
        <v>4020</v>
      </c>
      <c r="J1633" s="832" t="s">
        <v>4021</v>
      </c>
      <c r="K1633" s="832" t="s">
        <v>4022</v>
      </c>
      <c r="L1633" s="835">
        <v>99</v>
      </c>
      <c r="M1633" s="835">
        <v>198</v>
      </c>
      <c r="N1633" s="832">
        <v>2</v>
      </c>
      <c r="O1633" s="836">
        <v>1</v>
      </c>
      <c r="P1633" s="835">
        <v>198</v>
      </c>
      <c r="Q1633" s="837">
        <v>1</v>
      </c>
      <c r="R1633" s="832">
        <v>2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4</v>
      </c>
      <c r="B1634" s="832" t="s">
        <v>2687</v>
      </c>
      <c r="C1634" s="832" t="s">
        <v>2694</v>
      </c>
      <c r="D1634" s="833" t="s">
        <v>5504</v>
      </c>
      <c r="E1634" s="834" t="s">
        <v>2725</v>
      </c>
      <c r="F1634" s="832" t="s">
        <v>2690</v>
      </c>
      <c r="G1634" s="832" t="s">
        <v>3288</v>
      </c>
      <c r="H1634" s="832" t="s">
        <v>581</v>
      </c>
      <c r="I1634" s="832" t="s">
        <v>3289</v>
      </c>
      <c r="J1634" s="832" t="s">
        <v>3290</v>
      </c>
      <c r="K1634" s="832" t="s">
        <v>3291</v>
      </c>
      <c r="L1634" s="835">
        <v>410</v>
      </c>
      <c r="M1634" s="835">
        <v>8610</v>
      </c>
      <c r="N1634" s="832">
        <v>21</v>
      </c>
      <c r="O1634" s="836">
        <v>21</v>
      </c>
      <c r="P1634" s="835">
        <v>8610</v>
      </c>
      <c r="Q1634" s="837">
        <v>1</v>
      </c>
      <c r="R1634" s="832">
        <v>21</v>
      </c>
      <c r="S1634" s="837">
        <v>1</v>
      </c>
      <c r="T1634" s="836">
        <v>21</v>
      </c>
      <c r="U1634" s="838">
        <v>1</v>
      </c>
    </row>
    <row r="1635" spans="1:21" ht="14.4" customHeight="1" x14ac:dyDescent="0.3">
      <c r="A1635" s="831">
        <v>4</v>
      </c>
      <c r="B1635" s="832" t="s">
        <v>2687</v>
      </c>
      <c r="C1635" s="832" t="s">
        <v>2694</v>
      </c>
      <c r="D1635" s="833" t="s">
        <v>5504</v>
      </c>
      <c r="E1635" s="834" t="s">
        <v>2725</v>
      </c>
      <c r="F1635" s="832" t="s">
        <v>2690</v>
      </c>
      <c r="G1635" s="832" t="s">
        <v>3288</v>
      </c>
      <c r="H1635" s="832" t="s">
        <v>581</v>
      </c>
      <c r="I1635" s="832" t="s">
        <v>3937</v>
      </c>
      <c r="J1635" s="832" t="s">
        <v>3346</v>
      </c>
      <c r="K1635" s="832" t="s">
        <v>3938</v>
      </c>
      <c r="L1635" s="835">
        <v>566</v>
      </c>
      <c r="M1635" s="835">
        <v>566</v>
      </c>
      <c r="N1635" s="832">
        <v>1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4</v>
      </c>
      <c r="B1636" s="832" t="s">
        <v>2687</v>
      </c>
      <c r="C1636" s="832" t="s">
        <v>2694</v>
      </c>
      <c r="D1636" s="833" t="s">
        <v>5504</v>
      </c>
      <c r="E1636" s="834" t="s">
        <v>2725</v>
      </c>
      <c r="F1636" s="832" t="s">
        <v>2690</v>
      </c>
      <c r="G1636" s="832" t="s">
        <v>3288</v>
      </c>
      <c r="H1636" s="832" t="s">
        <v>581</v>
      </c>
      <c r="I1636" s="832" t="s">
        <v>4623</v>
      </c>
      <c r="J1636" s="832" t="s">
        <v>3346</v>
      </c>
      <c r="K1636" s="832" t="s">
        <v>4624</v>
      </c>
      <c r="L1636" s="835">
        <v>600</v>
      </c>
      <c r="M1636" s="835">
        <v>600</v>
      </c>
      <c r="N1636" s="832">
        <v>1</v>
      </c>
      <c r="O1636" s="836">
        <v>1</v>
      </c>
      <c r="P1636" s="835">
        <v>600</v>
      </c>
      <c r="Q1636" s="837">
        <v>1</v>
      </c>
      <c r="R1636" s="832">
        <v>1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4</v>
      </c>
      <c r="B1637" s="832" t="s">
        <v>2687</v>
      </c>
      <c r="C1637" s="832" t="s">
        <v>2694</v>
      </c>
      <c r="D1637" s="833" t="s">
        <v>5504</v>
      </c>
      <c r="E1637" s="834" t="s">
        <v>2725</v>
      </c>
      <c r="F1637" s="832" t="s">
        <v>2690</v>
      </c>
      <c r="G1637" s="832" t="s">
        <v>3288</v>
      </c>
      <c r="H1637" s="832" t="s">
        <v>581</v>
      </c>
      <c r="I1637" s="832" t="s">
        <v>4625</v>
      </c>
      <c r="J1637" s="832" t="s">
        <v>3346</v>
      </c>
      <c r="K1637" s="832" t="s">
        <v>4626</v>
      </c>
      <c r="L1637" s="835">
        <v>600</v>
      </c>
      <c r="M1637" s="835">
        <v>600</v>
      </c>
      <c r="N1637" s="832">
        <v>1</v>
      </c>
      <c r="O1637" s="836">
        <v>1</v>
      </c>
      <c r="P1637" s="835">
        <v>600</v>
      </c>
      <c r="Q1637" s="837">
        <v>1</v>
      </c>
      <c r="R1637" s="832">
        <v>1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4</v>
      </c>
      <c r="B1638" s="832" t="s">
        <v>2687</v>
      </c>
      <c r="C1638" s="832" t="s">
        <v>2694</v>
      </c>
      <c r="D1638" s="833" t="s">
        <v>5504</v>
      </c>
      <c r="E1638" s="834" t="s">
        <v>2725</v>
      </c>
      <c r="F1638" s="832" t="s">
        <v>2690</v>
      </c>
      <c r="G1638" s="832" t="s">
        <v>2819</v>
      </c>
      <c r="H1638" s="832" t="s">
        <v>581</v>
      </c>
      <c r="I1638" s="832" t="s">
        <v>2820</v>
      </c>
      <c r="J1638" s="832" t="s">
        <v>2821</v>
      </c>
      <c r="K1638" s="832" t="s">
        <v>2822</v>
      </c>
      <c r="L1638" s="835">
        <v>900</v>
      </c>
      <c r="M1638" s="835">
        <v>900</v>
      </c>
      <c r="N1638" s="832">
        <v>1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4</v>
      </c>
      <c r="B1639" s="832" t="s">
        <v>2687</v>
      </c>
      <c r="C1639" s="832" t="s">
        <v>2694</v>
      </c>
      <c r="D1639" s="833" t="s">
        <v>5504</v>
      </c>
      <c r="E1639" s="834" t="s">
        <v>2726</v>
      </c>
      <c r="F1639" s="832" t="s">
        <v>2688</v>
      </c>
      <c r="G1639" s="832" t="s">
        <v>2902</v>
      </c>
      <c r="H1639" s="832" t="s">
        <v>581</v>
      </c>
      <c r="I1639" s="832" t="s">
        <v>2903</v>
      </c>
      <c r="J1639" s="832" t="s">
        <v>987</v>
      </c>
      <c r="K1639" s="832" t="s">
        <v>2904</v>
      </c>
      <c r="L1639" s="835">
        <v>385.3</v>
      </c>
      <c r="M1639" s="835">
        <v>2697.1000000000004</v>
      </c>
      <c r="N1639" s="832">
        <v>7</v>
      </c>
      <c r="O1639" s="836">
        <v>1.5</v>
      </c>
      <c r="P1639" s="835">
        <v>2697.1000000000004</v>
      </c>
      <c r="Q1639" s="837">
        <v>1</v>
      </c>
      <c r="R1639" s="832">
        <v>7</v>
      </c>
      <c r="S1639" s="837">
        <v>1</v>
      </c>
      <c r="T1639" s="836">
        <v>1.5</v>
      </c>
      <c r="U1639" s="838">
        <v>1</v>
      </c>
    </row>
    <row r="1640" spans="1:21" ht="14.4" customHeight="1" x14ac:dyDescent="0.3">
      <c r="A1640" s="831">
        <v>4</v>
      </c>
      <c r="B1640" s="832" t="s">
        <v>2687</v>
      </c>
      <c r="C1640" s="832" t="s">
        <v>2694</v>
      </c>
      <c r="D1640" s="833" t="s">
        <v>5504</v>
      </c>
      <c r="E1640" s="834" t="s">
        <v>2726</v>
      </c>
      <c r="F1640" s="832" t="s">
        <v>2688</v>
      </c>
      <c r="G1640" s="832" t="s">
        <v>2902</v>
      </c>
      <c r="H1640" s="832" t="s">
        <v>581</v>
      </c>
      <c r="I1640" s="832" t="s">
        <v>4605</v>
      </c>
      <c r="J1640" s="832" t="s">
        <v>987</v>
      </c>
      <c r="K1640" s="832" t="s">
        <v>2904</v>
      </c>
      <c r="L1640" s="835">
        <v>385.3</v>
      </c>
      <c r="M1640" s="835">
        <v>770.6</v>
      </c>
      <c r="N1640" s="832">
        <v>2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4</v>
      </c>
      <c r="B1641" s="832" t="s">
        <v>2687</v>
      </c>
      <c r="C1641" s="832" t="s">
        <v>2694</v>
      </c>
      <c r="D1641" s="833" t="s">
        <v>5504</v>
      </c>
      <c r="E1641" s="834" t="s">
        <v>2726</v>
      </c>
      <c r="F1641" s="832" t="s">
        <v>2688</v>
      </c>
      <c r="G1641" s="832" t="s">
        <v>2902</v>
      </c>
      <c r="H1641" s="832" t="s">
        <v>581</v>
      </c>
      <c r="I1641" s="832" t="s">
        <v>4627</v>
      </c>
      <c r="J1641" s="832" t="s">
        <v>987</v>
      </c>
      <c r="K1641" s="832" t="s">
        <v>2904</v>
      </c>
      <c r="L1641" s="835">
        <v>385.3</v>
      </c>
      <c r="M1641" s="835">
        <v>3082.4</v>
      </c>
      <c r="N1641" s="832">
        <v>8</v>
      </c>
      <c r="O1641" s="836">
        <v>1</v>
      </c>
      <c r="P1641" s="835">
        <v>1541.2</v>
      </c>
      <c r="Q1641" s="837">
        <v>0.5</v>
      </c>
      <c r="R1641" s="832">
        <v>4</v>
      </c>
      <c r="S1641" s="837">
        <v>0.5</v>
      </c>
      <c r="T1641" s="836">
        <v>0.5</v>
      </c>
      <c r="U1641" s="838">
        <v>0.5</v>
      </c>
    </row>
    <row r="1642" spans="1:21" ht="14.4" customHeight="1" x14ac:dyDescent="0.3">
      <c r="A1642" s="831">
        <v>4</v>
      </c>
      <c r="B1642" s="832" t="s">
        <v>2687</v>
      </c>
      <c r="C1642" s="832" t="s">
        <v>2694</v>
      </c>
      <c r="D1642" s="833" t="s">
        <v>5504</v>
      </c>
      <c r="E1642" s="834" t="s">
        <v>2726</v>
      </c>
      <c r="F1642" s="832" t="s">
        <v>2688</v>
      </c>
      <c r="G1642" s="832" t="s">
        <v>2760</v>
      </c>
      <c r="H1642" s="832" t="s">
        <v>628</v>
      </c>
      <c r="I1642" s="832" t="s">
        <v>2166</v>
      </c>
      <c r="J1642" s="832" t="s">
        <v>1083</v>
      </c>
      <c r="K1642" s="832" t="s">
        <v>2167</v>
      </c>
      <c r="L1642" s="835">
        <v>154.36000000000001</v>
      </c>
      <c r="M1642" s="835">
        <v>463.08000000000004</v>
      </c>
      <c r="N1642" s="832">
        <v>3</v>
      </c>
      <c r="O1642" s="836">
        <v>2</v>
      </c>
      <c r="P1642" s="835">
        <v>308.72000000000003</v>
      </c>
      <c r="Q1642" s="837">
        <v>0.66666666666666663</v>
      </c>
      <c r="R1642" s="832">
        <v>2</v>
      </c>
      <c r="S1642" s="837">
        <v>0.66666666666666663</v>
      </c>
      <c r="T1642" s="836">
        <v>1.5</v>
      </c>
      <c r="U1642" s="838">
        <v>0.75</v>
      </c>
    </row>
    <row r="1643" spans="1:21" ht="14.4" customHeight="1" x14ac:dyDescent="0.3">
      <c r="A1643" s="831">
        <v>4</v>
      </c>
      <c r="B1643" s="832" t="s">
        <v>2687</v>
      </c>
      <c r="C1643" s="832" t="s">
        <v>2694</v>
      </c>
      <c r="D1643" s="833" t="s">
        <v>5504</v>
      </c>
      <c r="E1643" s="834" t="s">
        <v>2726</v>
      </c>
      <c r="F1643" s="832" t="s">
        <v>2688</v>
      </c>
      <c r="G1643" s="832" t="s">
        <v>2760</v>
      </c>
      <c r="H1643" s="832" t="s">
        <v>628</v>
      </c>
      <c r="I1643" s="832" t="s">
        <v>2164</v>
      </c>
      <c r="J1643" s="832" t="s">
        <v>1083</v>
      </c>
      <c r="K1643" s="832" t="s">
        <v>2165</v>
      </c>
      <c r="L1643" s="835">
        <v>225.06</v>
      </c>
      <c r="M1643" s="835">
        <v>450.12</v>
      </c>
      <c r="N1643" s="832">
        <v>2</v>
      </c>
      <c r="O1643" s="836">
        <v>1</v>
      </c>
      <c r="P1643" s="835">
        <v>450.12</v>
      </c>
      <c r="Q1643" s="837">
        <v>1</v>
      </c>
      <c r="R1643" s="832">
        <v>2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4</v>
      </c>
      <c r="B1644" s="832" t="s">
        <v>2687</v>
      </c>
      <c r="C1644" s="832" t="s">
        <v>2694</v>
      </c>
      <c r="D1644" s="833" t="s">
        <v>5504</v>
      </c>
      <c r="E1644" s="834" t="s">
        <v>2726</v>
      </c>
      <c r="F1644" s="832" t="s">
        <v>2688</v>
      </c>
      <c r="G1644" s="832" t="s">
        <v>2824</v>
      </c>
      <c r="H1644" s="832" t="s">
        <v>581</v>
      </c>
      <c r="I1644" s="832" t="s">
        <v>4628</v>
      </c>
      <c r="J1644" s="832" t="s">
        <v>2179</v>
      </c>
      <c r="K1644" s="832" t="s">
        <v>4629</v>
      </c>
      <c r="L1644" s="835">
        <v>42.63</v>
      </c>
      <c r="M1644" s="835">
        <v>42.63</v>
      </c>
      <c r="N1644" s="832">
        <v>1</v>
      </c>
      <c r="O1644" s="836">
        <v>1</v>
      </c>
      <c r="P1644" s="835">
        <v>42.63</v>
      </c>
      <c r="Q1644" s="837">
        <v>1</v>
      </c>
      <c r="R1644" s="832">
        <v>1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4</v>
      </c>
      <c r="B1645" s="832" t="s">
        <v>2687</v>
      </c>
      <c r="C1645" s="832" t="s">
        <v>2694</v>
      </c>
      <c r="D1645" s="833" t="s">
        <v>5504</v>
      </c>
      <c r="E1645" s="834" t="s">
        <v>2726</v>
      </c>
      <c r="F1645" s="832" t="s">
        <v>2688</v>
      </c>
      <c r="G1645" s="832" t="s">
        <v>2824</v>
      </c>
      <c r="H1645" s="832" t="s">
        <v>581</v>
      </c>
      <c r="I1645" s="832" t="s">
        <v>4630</v>
      </c>
      <c r="J1645" s="832" t="s">
        <v>2179</v>
      </c>
      <c r="K1645" s="832" t="s">
        <v>4631</v>
      </c>
      <c r="L1645" s="835">
        <v>55.41</v>
      </c>
      <c r="M1645" s="835">
        <v>110.82</v>
      </c>
      <c r="N1645" s="832">
        <v>2</v>
      </c>
      <c r="O1645" s="836">
        <v>1</v>
      </c>
      <c r="P1645" s="835">
        <v>110.82</v>
      </c>
      <c r="Q1645" s="837">
        <v>1</v>
      </c>
      <c r="R1645" s="832">
        <v>2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4</v>
      </c>
      <c r="B1646" s="832" t="s">
        <v>2687</v>
      </c>
      <c r="C1646" s="832" t="s">
        <v>2694</v>
      </c>
      <c r="D1646" s="833" t="s">
        <v>5504</v>
      </c>
      <c r="E1646" s="834" t="s">
        <v>2726</v>
      </c>
      <c r="F1646" s="832" t="s">
        <v>2688</v>
      </c>
      <c r="G1646" s="832" t="s">
        <v>2907</v>
      </c>
      <c r="H1646" s="832" t="s">
        <v>581</v>
      </c>
      <c r="I1646" s="832" t="s">
        <v>3123</v>
      </c>
      <c r="J1646" s="832" t="s">
        <v>2953</v>
      </c>
      <c r="K1646" s="832" t="s">
        <v>3124</v>
      </c>
      <c r="L1646" s="835">
        <v>391.67</v>
      </c>
      <c r="M1646" s="835">
        <v>783.34</v>
      </c>
      <c r="N1646" s="832">
        <v>2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4</v>
      </c>
      <c r="B1647" s="832" t="s">
        <v>2687</v>
      </c>
      <c r="C1647" s="832" t="s">
        <v>2694</v>
      </c>
      <c r="D1647" s="833" t="s">
        <v>5504</v>
      </c>
      <c r="E1647" s="834" t="s">
        <v>2726</v>
      </c>
      <c r="F1647" s="832" t="s">
        <v>2688</v>
      </c>
      <c r="G1647" s="832" t="s">
        <v>4194</v>
      </c>
      <c r="H1647" s="832" t="s">
        <v>581</v>
      </c>
      <c r="I1647" s="832" t="s">
        <v>4195</v>
      </c>
      <c r="J1647" s="832" t="s">
        <v>4196</v>
      </c>
      <c r="K1647" s="832" t="s">
        <v>4197</v>
      </c>
      <c r="L1647" s="835">
        <v>37.520000000000003</v>
      </c>
      <c r="M1647" s="835">
        <v>37.520000000000003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4</v>
      </c>
      <c r="B1648" s="832" t="s">
        <v>2687</v>
      </c>
      <c r="C1648" s="832" t="s">
        <v>2694</v>
      </c>
      <c r="D1648" s="833" t="s">
        <v>5504</v>
      </c>
      <c r="E1648" s="834" t="s">
        <v>2726</v>
      </c>
      <c r="F1648" s="832" t="s">
        <v>2688</v>
      </c>
      <c r="G1648" s="832" t="s">
        <v>3231</v>
      </c>
      <c r="H1648" s="832" t="s">
        <v>581</v>
      </c>
      <c r="I1648" s="832" t="s">
        <v>4632</v>
      </c>
      <c r="J1648" s="832" t="s">
        <v>757</v>
      </c>
      <c r="K1648" s="832" t="s">
        <v>4633</v>
      </c>
      <c r="L1648" s="835">
        <v>92.85</v>
      </c>
      <c r="M1648" s="835">
        <v>92.85</v>
      </c>
      <c r="N1648" s="832">
        <v>1</v>
      </c>
      <c r="O1648" s="836">
        <v>1</v>
      </c>
      <c r="P1648" s="835">
        <v>92.85</v>
      </c>
      <c r="Q1648" s="837">
        <v>1</v>
      </c>
      <c r="R1648" s="832">
        <v>1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4</v>
      </c>
      <c r="B1649" s="832" t="s">
        <v>2687</v>
      </c>
      <c r="C1649" s="832" t="s">
        <v>2694</v>
      </c>
      <c r="D1649" s="833" t="s">
        <v>5504</v>
      </c>
      <c r="E1649" s="834" t="s">
        <v>2726</v>
      </c>
      <c r="F1649" s="832" t="s">
        <v>2688</v>
      </c>
      <c r="G1649" s="832" t="s">
        <v>2861</v>
      </c>
      <c r="H1649" s="832" t="s">
        <v>581</v>
      </c>
      <c r="I1649" s="832" t="s">
        <v>2862</v>
      </c>
      <c r="J1649" s="832" t="s">
        <v>857</v>
      </c>
      <c r="K1649" s="832" t="s">
        <v>2863</v>
      </c>
      <c r="L1649" s="835">
        <v>105.63</v>
      </c>
      <c r="M1649" s="835">
        <v>4753.3500000000004</v>
      </c>
      <c r="N1649" s="832">
        <v>45</v>
      </c>
      <c r="O1649" s="836">
        <v>10.5</v>
      </c>
      <c r="P1649" s="835">
        <v>3485.79</v>
      </c>
      <c r="Q1649" s="837">
        <v>0.73333333333333328</v>
      </c>
      <c r="R1649" s="832">
        <v>33</v>
      </c>
      <c r="S1649" s="837">
        <v>0.73333333333333328</v>
      </c>
      <c r="T1649" s="836">
        <v>8.5</v>
      </c>
      <c r="U1649" s="838">
        <v>0.80952380952380953</v>
      </c>
    </row>
    <row r="1650" spans="1:21" ht="14.4" customHeight="1" x14ac:dyDescent="0.3">
      <c r="A1650" s="831">
        <v>4</v>
      </c>
      <c r="B1650" s="832" t="s">
        <v>2687</v>
      </c>
      <c r="C1650" s="832" t="s">
        <v>2694</v>
      </c>
      <c r="D1650" s="833" t="s">
        <v>5504</v>
      </c>
      <c r="E1650" s="834" t="s">
        <v>2726</v>
      </c>
      <c r="F1650" s="832" t="s">
        <v>2688</v>
      </c>
      <c r="G1650" s="832" t="s">
        <v>4634</v>
      </c>
      <c r="H1650" s="832" t="s">
        <v>581</v>
      </c>
      <c r="I1650" s="832" t="s">
        <v>4635</v>
      </c>
      <c r="J1650" s="832" t="s">
        <v>4636</v>
      </c>
      <c r="K1650" s="832" t="s">
        <v>4637</v>
      </c>
      <c r="L1650" s="835">
        <v>0</v>
      </c>
      <c r="M1650" s="835">
        <v>0</v>
      </c>
      <c r="N1650" s="832">
        <v>2</v>
      </c>
      <c r="O1650" s="836">
        <v>0.5</v>
      </c>
      <c r="P1650" s="835"/>
      <c r="Q1650" s="837"/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4</v>
      </c>
      <c r="B1651" s="832" t="s">
        <v>2687</v>
      </c>
      <c r="C1651" s="832" t="s">
        <v>2694</v>
      </c>
      <c r="D1651" s="833" t="s">
        <v>5504</v>
      </c>
      <c r="E1651" s="834" t="s">
        <v>2726</v>
      </c>
      <c r="F1651" s="832" t="s">
        <v>2688</v>
      </c>
      <c r="G1651" s="832" t="s">
        <v>4634</v>
      </c>
      <c r="H1651" s="832" t="s">
        <v>581</v>
      </c>
      <c r="I1651" s="832" t="s">
        <v>4638</v>
      </c>
      <c r="J1651" s="832" t="s">
        <v>4636</v>
      </c>
      <c r="K1651" s="832" t="s">
        <v>4639</v>
      </c>
      <c r="L1651" s="835">
        <v>0</v>
      </c>
      <c r="M1651" s="835">
        <v>0</v>
      </c>
      <c r="N1651" s="832">
        <v>1</v>
      </c>
      <c r="O1651" s="836">
        <v>0.5</v>
      </c>
      <c r="P1651" s="835"/>
      <c r="Q1651" s="837"/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4</v>
      </c>
      <c r="B1652" s="832" t="s">
        <v>2687</v>
      </c>
      <c r="C1652" s="832" t="s">
        <v>2694</v>
      </c>
      <c r="D1652" s="833" t="s">
        <v>5504</v>
      </c>
      <c r="E1652" s="834" t="s">
        <v>2726</v>
      </c>
      <c r="F1652" s="832" t="s">
        <v>2688</v>
      </c>
      <c r="G1652" s="832" t="s">
        <v>2922</v>
      </c>
      <c r="H1652" s="832" t="s">
        <v>581</v>
      </c>
      <c r="I1652" s="832" t="s">
        <v>2923</v>
      </c>
      <c r="J1652" s="832" t="s">
        <v>727</v>
      </c>
      <c r="K1652" s="832" t="s">
        <v>2924</v>
      </c>
      <c r="L1652" s="835">
        <v>27.28</v>
      </c>
      <c r="M1652" s="835">
        <v>190.96</v>
      </c>
      <c r="N1652" s="832">
        <v>7</v>
      </c>
      <c r="O1652" s="836">
        <v>2</v>
      </c>
      <c r="P1652" s="835">
        <v>81.84</v>
      </c>
      <c r="Q1652" s="837">
        <v>0.42857142857142855</v>
      </c>
      <c r="R1652" s="832">
        <v>3</v>
      </c>
      <c r="S1652" s="837">
        <v>0.42857142857142855</v>
      </c>
      <c r="T1652" s="836">
        <v>1.5</v>
      </c>
      <c r="U1652" s="838">
        <v>0.75</v>
      </c>
    </row>
    <row r="1653" spans="1:21" ht="14.4" customHeight="1" x14ac:dyDescent="0.3">
      <c r="A1653" s="831">
        <v>4</v>
      </c>
      <c r="B1653" s="832" t="s">
        <v>2687</v>
      </c>
      <c r="C1653" s="832" t="s">
        <v>2694</v>
      </c>
      <c r="D1653" s="833" t="s">
        <v>5504</v>
      </c>
      <c r="E1653" s="834" t="s">
        <v>2726</v>
      </c>
      <c r="F1653" s="832" t="s">
        <v>2688</v>
      </c>
      <c r="G1653" s="832" t="s">
        <v>2787</v>
      </c>
      <c r="H1653" s="832" t="s">
        <v>581</v>
      </c>
      <c r="I1653" s="832" t="s">
        <v>2788</v>
      </c>
      <c r="J1653" s="832" t="s">
        <v>626</v>
      </c>
      <c r="K1653" s="832" t="s">
        <v>2789</v>
      </c>
      <c r="L1653" s="835">
        <v>0</v>
      </c>
      <c r="M1653" s="835">
        <v>0</v>
      </c>
      <c r="N1653" s="832">
        <v>2</v>
      </c>
      <c r="O1653" s="836">
        <v>1</v>
      </c>
      <c r="P1653" s="835">
        <v>0</v>
      </c>
      <c r="Q1653" s="837"/>
      <c r="R1653" s="832">
        <v>2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4</v>
      </c>
      <c r="B1654" s="832" t="s">
        <v>2687</v>
      </c>
      <c r="C1654" s="832" t="s">
        <v>2694</v>
      </c>
      <c r="D1654" s="833" t="s">
        <v>5504</v>
      </c>
      <c r="E1654" s="834" t="s">
        <v>2726</v>
      </c>
      <c r="F1654" s="832" t="s">
        <v>2688</v>
      </c>
      <c r="G1654" s="832" t="s">
        <v>2787</v>
      </c>
      <c r="H1654" s="832" t="s">
        <v>581</v>
      </c>
      <c r="I1654" s="832" t="s">
        <v>2925</v>
      </c>
      <c r="J1654" s="832" t="s">
        <v>626</v>
      </c>
      <c r="K1654" s="832" t="s">
        <v>2926</v>
      </c>
      <c r="L1654" s="835">
        <v>0</v>
      </c>
      <c r="M1654" s="835">
        <v>0</v>
      </c>
      <c r="N1654" s="832">
        <v>1</v>
      </c>
      <c r="O1654" s="836">
        <v>1</v>
      </c>
      <c r="P1654" s="835">
        <v>0</v>
      </c>
      <c r="Q1654" s="837"/>
      <c r="R1654" s="832">
        <v>1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4</v>
      </c>
      <c r="B1655" s="832" t="s">
        <v>2687</v>
      </c>
      <c r="C1655" s="832" t="s">
        <v>2694</v>
      </c>
      <c r="D1655" s="833" t="s">
        <v>5504</v>
      </c>
      <c r="E1655" s="834" t="s">
        <v>2726</v>
      </c>
      <c r="F1655" s="832" t="s">
        <v>2688</v>
      </c>
      <c r="G1655" s="832" t="s">
        <v>4640</v>
      </c>
      <c r="H1655" s="832" t="s">
        <v>581</v>
      </c>
      <c r="I1655" s="832" t="s">
        <v>4641</v>
      </c>
      <c r="J1655" s="832" t="s">
        <v>4642</v>
      </c>
      <c r="K1655" s="832" t="s">
        <v>982</v>
      </c>
      <c r="L1655" s="835">
        <v>0</v>
      </c>
      <c r="M1655" s="835">
        <v>0</v>
      </c>
      <c r="N1655" s="832">
        <v>1</v>
      </c>
      <c r="O1655" s="836">
        <v>1</v>
      </c>
      <c r="P1655" s="835">
        <v>0</v>
      </c>
      <c r="Q1655" s="837"/>
      <c r="R1655" s="832">
        <v>1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4</v>
      </c>
      <c r="B1656" s="832" t="s">
        <v>2687</v>
      </c>
      <c r="C1656" s="832" t="s">
        <v>2694</v>
      </c>
      <c r="D1656" s="833" t="s">
        <v>5504</v>
      </c>
      <c r="E1656" s="834" t="s">
        <v>2726</v>
      </c>
      <c r="F1656" s="832" t="s">
        <v>2688</v>
      </c>
      <c r="G1656" s="832" t="s">
        <v>4643</v>
      </c>
      <c r="H1656" s="832" t="s">
        <v>581</v>
      </c>
      <c r="I1656" s="832" t="s">
        <v>4644</v>
      </c>
      <c r="J1656" s="832" t="s">
        <v>4645</v>
      </c>
      <c r="K1656" s="832" t="s">
        <v>4646</v>
      </c>
      <c r="L1656" s="835">
        <v>0</v>
      </c>
      <c r="M1656" s="835">
        <v>0</v>
      </c>
      <c r="N1656" s="832">
        <v>1</v>
      </c>
      <c r="O1656" s="836">
        <v>1</v>
      </c>
      <c r="P1656" s="835">
        <v>0</v>
      </c>
      <c r="Q1656" s="837"/>
      <c r="R1656" s="832">
        <v>1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4</v>
      </c>
      <c r="B1657" s="832" t="s">
        <v>2687</v>
      </c>
      <c r="C1657" s="832" t="s">
        <v>2694</v>
      </c>
      <c r="D1657" s="833" t="s">
        <v>5504</v>
      </c>
      <c r="E1657" s="834" t="s">
        <v>2726</v>
      </c>
      <c r="F1657" s="832" t="s">
        <v>2688</v>
      </c>
      <c r="G1657" s="832" t="s">
        <v>3020</v>
      </c>
      <c r="H1657" s="832" t="s">
        <v>628</v>
      </c>
      <c r="I1657" s="832" t="s">
        <v>4647</v>
      </c>
      <c r="J1657" s="832" t="s">
        <v>691</v>
      </c>
      <c r="K1657" s="832" t="s">
        <v>4648</v>
      </c>
      <c r="L1657" s="835">
        <v>29.27</v>
      </c>
      <c r="M1657" s="835">
        <v>175.62</v>
      </c>
      <c r="N1657" s="832">
        <v>6</v>
      </c>
      <c r="O1657" s="836">
        <v>2</v>
      </c>
      <c r="P1657" s="835">
        <v>175.62</v>
      </c>
      <c r="Q1657" s="837">
        <v>1</v>
      </c>
      <c r="R1657" s="832">
        <v>6</v>
      </c>
      <c r="S1657" s="837">
        <v>1</v>
      </c>
      <c r="T1657" s="836">
        <v>2</v>
      </c>
      <c r="U1657" s="838">
        <v>1</v>
      </c>
    </row>
    <row r="1658" spans="1:21" ht="14.4" customHeight="1" x14ac:dyDescent="0.3">
      <c r="A1658" s="831">
        <v>4</v>
      </c>
      <c r="B1658" s="832" t="s">
        <v>2687</v>
      </c>
      <c r="C1658" s="832" t="s">
        <v>2694</v>
      </c>
      <c r="D1658" s="833" t="s">
        <v>5504</v>
      </c>
      <c r="E1658" s="834" t="s">
        <v>2726</v>
      </c>
      <c r="F1658" s="832" t="s">
        <v>2688</v>
      </c>
      <c r="G1658" s="832" t="s">
        <v>2790</v>
      </c>
      <c r="H1658" s="832" t="s">
        <v>628</v>
      </c>
      <c r="I1658" s="832" t="s">
        <v>4649</v>
      </c>
      <c r="J1658" s="832" t="s">
        <v>2493</v>
      </c>
      <c r="K1658" s="832" t="s">
        <v>4650</v>
      </c>
      <c r="L1658" s="835">
        <v>186.87</v>
      </c>
      <c r="M1658" s="835">
        <v>747.48</v>
      </c>
      <c r="N1658" s="832">
        <v>4</v>
      </c>
      <c r="O1658" s="836">
        <v>1.5</v>
      </c>
      <c r="P1658" s="835">
        <v>747.48</v>
      </c>
      <c r="Q1658" s="837">
        <v>1</v>
      </c>
      <c r="R1658" s="832">
        <v>4</v>
      </c>
      <c r="S1658" s="837">
        <v>1</v>
      </c>
      <c r="T1658" s="836">
        <v>1.5</v>
      </c>
      <c r="U1658" s="838">
        <v>1</v>
      </c>
    </row>
    <row r="1659" spans="1:21" ht="14.4" customHeight="1" x14ac:dyDescent="0.3">
      <c r="A1659" s="831">
        <v>4</v>
      </c>
      <c r="B1659" s="832" t="s">
        <v>2687</v>
      </c>
      <c r="C1659" s="832" t="s">
        <v>2694</v>
      </c>
      <c r="D1659" s="833" t="s">
        <v>5504</v>
      </c>
      <c r="E1659" s="834" t="s">
        <v>2726</v>
      </c>
      <c r="F1659" s="832" t="s">
        <v>2688</v>
      </c>
      <c r="G1659" s="832" t="s">
        <v>4651</v>
      </c>
      <c r="H1659" s="832" t="s">
        <v>581</v>
      </c>
      <c r="I1659" s="832" t="s">
        <v>4652</v>
      </c>
      <c r="J1659" s="832" t="s">
        <v>1745</v>
      </c>
      <c r="K1659" s="832" t="s">
        <v>4653</v>
      </c>
      <c r="L1659" s="835">
        <v>38.56</v>
      </c>
      <c r="M1659" s="835">
        <v>308.48</v>
      </c>
      <c r="N1659" s="832">
        <v>8</v>
      </c>
      <c r="O1659" s="836">
        <v>2</v>
      </c>
      <c r="P1659" s="835">
        <v>115.68</v>
      </c>
      <c r="Q1659" s="837">
        <v>0.375</v>
      </c>
      <c r="R1659" s="832">
        <v>3</v>
      </c>
      <c r="S1659" s="837">
        <v>0.375</v>
      </c>
      <c r="T1659" s="836">
        <v>1</v>
      </c>
      <c r="U1659" s="838">
        <v>0.5</v>
      </c>
    </row>
    <row r="1660" spans="1:21" ht="14.4" customHeight="1" x14ac:dyDescent="0.3">
      <c r="A1660" s="831">
        <v>4</v>
      </c>
      <c r="B1660" s="832" t="s">
        <v>2687</v>
      </c>
      <c r="C1660" s="832" t="s">
        <v>2694</v>
      </c>
      <c r="D1660" s="833" t="s">
        <v>5504</v>
      </c>
      <c r="E1660" s="834" t="s">
        <v>2726</v>
      </c>
      <c r="F1660" s="832" t="s">
        <v>2688</v>
      </c>
      <c r="G1660" s="832" t="s">
        <v>2868</v>
      </c>
      <c r="H1660" s="832" t="s">
        <v>581</v>
      </c>
      <c r="I1660" s="832" t="s">
        <v>2886</v>
      </c>
      <c r="J1660" s="832" t="s">
        <v>2870</v>
      </c>
      <c r="K1660" s="832" t="s">
        <v>639</v>
      </c>
      <c r="L1660" s="835">
        <v>58.62</v>
      </c>
      <c r="M1660" s="835">
        <v>117.24</v>
      </c>
      <c r="N1660" s="832">
        <v>2</v>
      </c>
      <c r="O1660" s="836">
        <v>2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4</v>
      </c>
      <c r="B1661" s="832" t="s">
        <v>2687</v>
      </c>
      <c r="C1661" s="832" t="s">
        <v>2694</v>
      </c>
      <c r="D1661" s="833" t="s">
        <v>5504</v>
      </c>
      <c r="E1661" s="834" t="s">
        <v>2726</v>
      </c>
      <c r="F1661" s="832" t="s">
        <v>2688</v>
      </c>
      <c r="G1661" s="832" t="s">
        <v>2834</v>
      </c>
      <c r="H1661" s="832" t="s">
        <v>581</v>
      </c>
      <c r="I1661" s="832" t="s">
        <v>2835</v>
      </c>
      <c r="J1661" s="832" t="s">
        <v>999</v>
      </c>
      <c r="K1661" s="832" t="s">
        <v>2836</v>
      </c>
      <c r="L1661" s="835">
        <v>760.22</v>
      </c>
      <c r="M1661" s="835">
        <v>108711.46000000006</v>
      </c>
      <c r="N1661" s="832">
        <v>143</v>
      </c>
      <c r="O1661" s="836">
        <v>37</v>
      </c>
      <c r="P1661" s="835">
        <v>80583.320000000065</v>
      </c>
      <c r="Q1661" s="837">
        <v>0.74125874125874147</v>
      </c>
      <c r="R1661" s="832">
        <v>106</v>
      </c>
      <c r="S1661" s="837">
        <v>0.74125874125874125</v>
      </c>
      <c r="T1661" s="836">
        <v>25.5</v>
      </c>
      <c r="U1661" s="838">
        <v>0.68918918918918914</v>
      </c>
    </row>
    <row r="1662" spans="1:21" ht="14.4" customHeight="1" x14ac:dyDescent="0.3">
      <c r="A1662" s="831">
        <v>4</v>
      </c>
      <c r="B1662" s="832" t="s">
        <v>2687</v>
      </c>
      <c r="C1662" s="832" t="s">
        <v>2694</v>
      </c>
      <c r="D1662" s="833" t="s">
        <v>5504</v>
      </c>
      <c r="E1662" s="834" t="s">
        <v>2726</v>
      </c>
      <c r="F1662" s="832" t="s">
        <v>2688</v>
      </c>
      <c r="G1662" s="832" t="s">
        <v>3148</v>
      </c>
      <c r="H1662" s="832" t="s">
        <v>628</v>
      </c>
      <c r="I1662" s="832" t="s">
        <v>3149</v>
      </c>
      <c r="J1662" s="832" t="s">
        <v>2312</v>
      </c>
      <c r="K1662" s="832" t="s">
        <v>3150</v>
      </c>
      <c r="L1662" s="835">
        <v>115.27</v>
      </c>
      <c r="M1662" s="835">
        <v>230.54</v>
      </c>
      <c r="N1662" s="832">
        <v>2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4</v>
      </c>
      <c r="B1663" s="832" t="s">
        <v>2687</v>
      </c>
      <c r="C1663" s="832" t="s">
        <v>2694</v>
      </c>
      <c r="D1663" s="833" t="s">
        <v>5504</v>
      </c>
      <c r="E1663" s="834" t="s">
        <v>2726</v>
      </c>
      <c r="F1663" s="832" t="s">
        <v>2688</v>
      </c>
      <c r="G1663" s="832" t="s">
        <v>3148</v>
      </c>
      <c r="H1663" s="832" t="s">
        <v>628</v>
      </c>
      <c r="I1663" s="832" t="s">
        <v>3149</v>
      </c>
      <c r="J1663" s="832" t="s">
        <v>2312</v>
      </c>
      <c r="K1663" s="832" t="s">
        <v>3150</v>
      </c>
      <c r="L1663" s="835">
        <v>64.5</v>
      </c>
      <c r="M1663" s="835">
        <v>258</v>
      </c>
      <c r="N1663" s="832">
        <v>4</v>
      </c>
      <c r="O1663" s="836">
        <v>1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4</v>
      </c>
      <c r="B1664" s="832" t="s">
        <v>2687</v>
      </c>
      <c r="C1664" s="832" t="s">
        <v>2694</v>
      </c>
      <c r="D1664" s="833" t="s">
        <v>5504</v>
      </c>
      <c r="E1664" s="834" t="s">
        <v>2726</v>
      </c>
      <c r="F1664" s="832" t="s">
        <v>2688</v>
      </c>
      <c r="G1664" s="832" t="s">
        <v>3131</v>
      </c>
      <c r="H1664" s="832" t="s">
        <v>581</v>
      </c>
      <c r="I1664" s="832" t="s">
        <v>4654</v>
      </c>
      <c r="J1664" s="832" t="s">
        <v>4655</v>
      </c>
      <c r="K1664" s="832" t="s">
        <v>833</v>
      </c>
      <c r="L1664" s="835">
        <v>0</v>
      </c>
      <c r="M1664" s="835">
        <v>0</v>
      </c>
      <c r="N1664" s="832">
        <v>2</v>
      </c>
      <c r="O1664" s="836">
        <v>0.5</v>
      </c>
      <c r="P1664" s="835">
        <v>0</v>
      </c>
      <c r="Q1664" s="837"/>
      <c r="R1664" s="832">
        <v>2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4</v>
      </c>
      <c r="B1665" s="832" t="s">
        <v>2687</v>
      </c>
      <c r="C1665" s="832" t="s">
        <v>2694</v>
      </c>
      <c r="D1665" s="833" t="s">
        <v>5504</v>
      </c>
      <c r="E1665" s="834" t="s">
        <v>2726</v>
      </c>
      <c r="F1665" s="832" t="s">
        <v>2688</v>
      </c>
      <c r="G1665" s="832" t="s">
        <v>4656</v>
      </c>
      <c r="H1665" s="832" t="s">
        <v>628</v>
      </c>
      <c r="I1665" s="832" t="s">
        <v>2122</v>
      </c>
      <c r="J1665" s="832" t="s">
        <v>885</v>
      </c>
      <c r="K1665" s="832" t="s">
        <v>2123</v>
      </c>
      <c r="L1665" s="835">
        <v>118.65</v>
      </c>
      <c r="M1665" s="835">
        <v>118.65</v>
      </c>
      <c r="N1665" s="832">
        <v>1</v>
      </c>
      <c r="O1665" s="836">
        <v>0.5</v>
      </c>
      <c r="P1665" s="835">
        <v>118.65</v>
      </c>
      <c r="Q1665" s="837">
        <v>1</v>
      </c>
      <c r="R1665" s="832">
        <v>1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4</v>
      </c>
      <c r="B1666" s="832" t="s">
        <v>2687</v>
      </c>
      <c r="C1666" s="832" t="s">
        <v>2694</v>
      </c>
      <c r="D1666" s="833" t="s">
        <v>5504</v>
      </c>
      <c r="E1666" s="834" t="s">
        <v>2726</v>
      </c>
      <c r="F1666" s="832" t="s">
        <v>2688</v>
      </c>
      <c r="G1666" s="832" t="s">
        <v>3380</v>
      </c>
      <c r="H1666" s="832" t="s">
        <v>581</v>
      </c>
      <c r="I1666" s="832" t="s">
        <v>3381</v>
      </c>
      <c r="J1666" s="832" t="s">
        <v>781</v>
      </c>
      <c r="K1666" s="832" t="s">
        <v>3382</v>
      </c>
      <c r="L1666" s="835">
        <v>256.67</v>
      </c>
      <c r="M1666" s="835">
        <v>256.67</v>
      </c>
      <c r="N1666" s="832">
        <v>1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4</v>
      </c>
      <c r="B1667" s="832" t="s">
        <v>2687</v>
      </c>
      <c r="C1667" s="832" t="s">
        <v>2694</v>
      </c>
      <c r="D1667" s="833" t="s">
        <v>5504</v>
      </c>
      <c r="E1667" s="834" t="s">
        <v>2726</v>
      </c>
      <c r="F1667" s="832" t="s">
        <v>2688</v>
      </c>
      <c r="G1667" s="832" t="s">
        <v>2772</v>
      </c>
      <c r="H1667" s="832" t="s">
        <v>581</v>
      </c>
      <c r="I1667" s="832" t="s">
        <v>4657</v>
      </c>
      <c r="J1667" s="832" t="s">
        <v>1315</v>
      </c>
      <c r="K1667" s="832" t="s">
        <v>4658</v>
      </c>
      <c r="L1667" s="835">
        <v>374.79</v>
      </c>
      <c r="M1667" s="835">
        <v>5621.85</v>
      </c>
      <c r="N1667" s="832">
        <v>15</v>
      </c>
      <c r="O1667" s="836">
        <v>2.5</v>
      </c>
      <c r="P1667" s="835">
        <v>5621.85</v>
      </c>
      <c r="Q1667" s="837">
        <v>1</v>
      </c>
      <c r="R1667" s="832">
        <v>15</v>
      </c>
      <c r="S1667" s="837">
        <v>1</v>
      </c>
      <c r="T1667" s="836">
        <v>2.5</v>
      </c>
      <c r="U1667" s="838">
        <v>1</v>
      </c>
    </row>
    <row r="1668" spans="1:21" ht="14.4" customHeight="1" x14ac:dyDescent="0.3">
      <c r="A1668" s="831">
        <v>4</v>
      </c>
      <c r="B1668" s="832" t="s">
        <v>2687</v>
      </c>
      <c r="C1668" s="832" t="s">
        <v>2694</v>
      </c>
      <c r="D1668" s="833" t="s">
        <v>5504</v>
      </c>
      <c r="E1668" s="834" t="s">
        <v>2726</v>
      </c>
      <c r="F1668" s="832" t="s">
        <v>2688</v>
      </c>
      <c r="G1668" s="832" t="s">
        <v>2772</v>
      </c>
      <c r="H1668" s="832" t="s">
        <v>581</v>
      </c>
      <c r="I1668" s="832" t="s">
        <v>4659</v>
      </c>
      <c r="J1668" s="832" t="s">
        <v>4660</v>
      </c>
      <c r="K1668" s="832" t="s">
        <v>4661</v>
      </c>
      <c r="L1668" s="835">
        <v>239.96</v>
      </c>
      <c r="M1668" s="835">
        <v>959.84</v>
      </c>
      <c r="N1668" s="832">
        <v>4</v>
      </c>
      <c r="O1668" s="836">
        <v>0.5</v>
      </c>
      <c r="P1668" s="835">
        <v>959.84</v>
      </c>
      <c r="Q1668" s="837">
        <v>1</v>
      </c>
      <c r="R1668" s="832">
        <v>4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4</v>
      </c>
      <c r="B1669" s="832" t="s">
        <v>2687</v>
      </c>
      <c r="C1669" s="832" t="s">
        <v>2694</v>
      </c>
      <c r="D1669" s="833" t="s">
        <v>5504</v>
      </c>
      <c r="E1669" s="834" t="s">
        <v>2726</v>
      </c>
      <c r="F1669" s="832" t="s">
        <v>2688</v>
      </c>
      <c r="G1669" s="832" t="s">
        <v>2772</v>
      </c>
      <c r="H1669" s="832" t="s">
        <v>581</v>
      </c>
      <c r="I1669" s="832" t="s">
        <v>2891</v>
      </c>
      <c r="J1669" s="832" t="s">
        <v>1315</v>
      </c>
      <c r="K1669" s="832" t="s">
        <v>2774</v>
      </c>
      <c r="L1669" s="835">
        <v>374.79</v>
      </c>
      <c r="M1669" s="835">
        <v>50221.860000000015</v>
      </c>
      <c r="N1669" s="832">
        <v>134</v>
      </c>
      <c r="O1669" s="836">
        <v>22</v>
      </c>
      <c r="P1669" s="835">
        <v>42351.270000000019</v>
      </c>
      <c r="Q1669" s="837">
        <v>0.84328358208955234</v>
      </c>
      <c r="R1669" s="832">
        <v>113</v>
      </c>
      <c r="S1669" s="837">
        <v>0.84328358208955223</v>
      </c>
      <c r="T1669" s="836">
        <v>17.5</v>
      </c>
      <c r="U1669" s="838">
        <v>0.79545454545454541</v>
      </c>
    </row>
    <row r="1670" spans="1:21" ht="14.4" customHeight="1" x14ac:dyDescent="0.3">
      <c r="A1670" s="831">
        <v>4</v>
      </c>
      <c r="B1670" s="832" t="s">
        <v>2687</v>
      </c>
      <c r="C1670" s="832" t="s">
        <v>2694</v>
      </c>
      <c r="D1670" s="833" t="s">
        <v>5504</v>
      </c>
      <c r="E1670" s="834" t="s">
        <v>2726</v>
      </c>
      <c r="F1670" s="832" t="s">
        <v>2688</v>
      </c>
      <c r="G1670" s="832" t="s">
        <v>2772</v>
      </c>
      <c r="H1670" s="832" t="s">
        <v>581</v>
      </c>
      <c r="I1670" s="832" t="s">
        <v>2773</v>
      </c>
      <c r="J1670" s="832" t="s">
        <v>1315</v>
      </c>
      <c r="K1670" s="832" t="s">
        <v>2774</v>
      </c>
      <c r="L1670" s="835">
        <v>374.79</v>
      </c>
      <c r="M1670" s="835">
        <v>115435.31999999999</v>
      </c>
      <c r="N1670" s="832">
        <v>308</v>
      </c>
      <c r="O1670" s="836">
        <v>53.5</v>
      </c>
      <c r="P1670" s="835">
        <v>90699.179999999978</v>
      </c>
      <c r="Q1670" s="837">
        <v>0.78571428571428559</v>
      </c>
      <c r="R1670" s="832">
        <v>242</v>
      </c>
      <c r="S1670" s="837">
        <v>0.7857142857142857</v>
      </c>
      <c r="T1670" s="836">
        <v>40</v>
      </c>
      <c r="U1670" s="838">
        <v>0.74766355140186913</v>
      </c>
    </row>
    <row r="1671" spans="1:21" ht="14.4" customHeight="1" x14ac:dyDescent="0.3">
      <c r="A1671" s="831">
        <v>4</v>
      </c>
      <c r="B1671" s="832" t="s">
        <v>2687</v>
      </c>
      <c r="C1671" s="832" t="s">
        <v>2694</v>
      </c>
      <c r="D1671" s="833" t="s">
        <v>5504</v>
      </c>
      <c r="E1671" s="834" t="s">
        <v>2726</v>
      </c>
      <c r="F1671" s="832" t="s">
        <v>2688</v>
      </c>
      <c r="G1671" s="832" t="s">
        <v>2772</v>
      </c>
      <c r="H1671" s="832" t="s">
        <v>581</v>
      </c>
      <c r="I1671" s="832" t="s">
        <v>4662</v>
      </c>
      <c r="J1671" s="832" t="s">
        <v>4660</v>
      </c>
      <c r="K1671" s="832" t="s">
        <v>4663</v>
      </c>
      <c r="L1671" s="835">
        <v>239.96</v>
      </c>
      <c r="M1671" s="835">
        <v>3359.4399999999996</v>
      </c>
      <c r="N1671" s="832">
        <v>14</v>
      </c>
      <c r="O1671" s="836">
        <v>1.5</v>
      </c>
      <c r="P1671" s="835">
        <v>3359.4399999999996</v>
      </c>
      <c r="Q1671" s="837">
        <v>1</v>
      </c>
      <c r="R1671" s="832">
        <v>14</v>
      </c>
      <c r="S1671" s="837">
        <v>1</v>
      </c>
      <c r="T1671" s="836">
        <v>1.5</v>
      </c>
      <c r="U1671" s="838">
        <v>1</v>
      </c>
    </row>
    <row r="1672" spans="1:21" ht="14.4" customHeight="1" x14ac:dyDescent="0.3">
      <c r="A1672" s="831">
        <v>4</v>
      </c>
      <c r="B1672" s="832" t="s">
        <v>2687</v>
      </c>
      <c r="C1672" s="832" t="s">
        <v>2694</v>
      </c>
      <c r="D1672" s="833" t="s">
        <v>5504</v>
      </c>
      <c r="E1672" s="834" t="s">
        <v>2726</v>
      </c>
      <c r="F1672" s="832" t="s">
        <v>2688</v>
      </c>
      <c r="G1672" s="832" t="s">
        <v>2772</v>
      </c>
      <c r="H1672" s="832" t="s">
        <v>581</v>
      </c>
      <c r="I1672" s="832" t="s">
        <v>4664</v>
      </c>
      <c r="J1672" s="832" t="s">
        <v>4660</v>
      </c>
      <c r="K1672" s="832" t="s">
        <v>4663</v>
      </c>
      <c r="L1672" s="835">
        <v>239.96</v>
      </c>
      <c r="M1672" s="835">
        <v>3359.4399999999996</v>
      </c>
      <c r="N1672" s="832">
        <v>14</v>
      </c>
      <c r="O1672" s="836">
        <v>1.5</v>
      </c>
      <c r="P1672" s="835">
        <v>2159.64</v>
      </c>
      <c r="Q1672" s="837">
        <v>0.6428571428571429</v>
      </c>
      <c r="R1672" s="832">
        <v>9</v>
      </c>
      <c r="S1672" s="837">
        <v>0.6428571428571429</v>
      </c>
      <c r="T1672" s="836">
        <v>1</v>
      </c>
      <c r="U1672" s="838">
        <v>0.66666666666666663</v>
      </c>
    </row>
    <row r="1673" spans="1:21" ht="14.4" customHeight="1" x14ac:dyDescent="0.3">
      <c r="A1673" s="831">
        <v>4</v>
      </c>
      <c r="B1673" s="832" t="s">
        <v>2687</v>
      </c>
      <c r="C1673" s="832" t="s">
        <v>2694</v>
      </c>
      <c r="D1673" s="833" t="s">
        <v>5504</v>
      </c>
      <c r="E1673" s="834" t="s">
        <v>2726</v>
      </c>
      <c r="F1673" s="832" t="s">
        <v>2688</v>
      </c>
      <c r="G1673" s="832" t="s">
        <v>2772</v>
      </c>
      <c r="H1673" s="832" t="s">
        <v>581</v>
      </c>
      <c r="I1673" s="832" t="s">
        <v>4665</v>
      </c>
      <c r="J1673" s="832" t="s">
        <v>4660</v>
      </c>
      <c r="K1673" s="832" t="s">
        <v>4666</v>
      </c>
      <c r="L1673" s="835">
        <v>0</v>
      </c>
      <c r="M1673" s="835">
        <v>0</v>
      </c>
      <c r="N1673" s="832">
        <v>4</v>
      </c>
      <c r="O1673" s="836">
        <v>0.5</v>
      </c>
      <c r="P1673" s="835">
        <v>0</v>
      </c>
      <c r="Q1673" s="837"/>
      <c r="R1673" s="832">
        <v>4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4</v>
      </c>
      <c r="B1674" s="832" t="s">
        <v>2687</v>
      </c>
      <c r="C1674" s="832" t="s">
        <v>2694</v>
      </c>
      <c r="D1674" s="833" t="s">
        <v>5504</v>
      </c>
      <c r="E1674" s="834" t="s">
        <v>2726</v>
      </c>
      <c r="F1674" s="832" t="s">
        <v>2688</v>
      </c>
      <c r="G1674" s="832" t="s">
        <v>2775</v>
      </c>
      <c r="H1674" s="832" t="s">
        <v>628</v>
      </c>
      <c r="I1674" s="832" t="s">
        <v>2776</v>
      </c>
      <c r="J1674" s="832" t="s">
        <v>785</v>
      </c>
      <c r="K1674" s="832" t="s">
        <v>2041</v>
      </c>
      <c r="L1674" s="835">
        <v>490.89</v>
      </c>
      <c r="M1674" s="835">
        <v>981.78</v>
      </c>
      <c r="N1674" s="832">
        <v>2</v>
      </c>
      <c r="O1674" s="836">
        <v>1</v>
      </c>
      <c r="P1674" s="835">
        <v>490.89</v>
      </c>
      <c r="Q1674" s="837">
        <v>0.5</v>
      </c>
      <c r="R1674" s="832">
        <v>1</v>
      </c>
      <c r="S1674" s="837">
        <v>0.5</v>
      </c>
      <c r="T1674" s="836">
        <v>0.5</v>
      </c>
      <c r="U1674" s="838">
        <v>0.5</v>
      </c>
    </row>
    <row r="1675" spans="1:21" ht="14.4" customHeight="1" x14ac:dyDescent="0.3">
      <c r="A1675" s="831">
        <v>4</v>
      </c>
      <c r="B1675" s="832" t="s">
        <v>2687</v>
      </c>
      <c r="C1675" s="832" t="s">
        <v>2694</v>
      </c>
      <c r="D1675" s="833" t="s">
        <v>5504</v>
      </c>
      <c r="E1675" s="834" t="s">
        <v>2726</v>
      </c>
      <c r="F1675" s="832" t="s">
        <v>2688</v>
      </c>
      <c r="G1675" s="832" t="s">
        <v>2775</v>
      </c>
      <c r="H1675" s="832" t="s">
        <v>628</v>
      </c>
      <c r="I1675" s="832" t="s">
        <v>2329</v>
      </c>
      <c r="J1675" s="832" t="s">
        <v>785</v>
      </c>
      <c r="K1675" s="832" t="s">
        <v>2330</v>
      </c>
      <c r="L1675" s="835">
        <v>923.74</v>
      </c>
      <c r="M1675" s="835">
        <v>4618.7000000000007</v>
      </c>
      <c r="N1675" s="832">
        <v>5</v>
      </c>
      <c r="O1675" s="836">
        <v>2.5</v>
      </c>
      <c r="P1675" s="835">
        <v>1847.48</v>
      </c>
      <c r="Q1675" s="837">
        <v>0.39999999999999997</v>
      </c>
      <c r="R1675" s="832">
        <v>2</v>
      </c>
      <c r="S1675" s="837">
        <v>0.4</v>
      </c>
      <c r="T1675" s="836">
        <v>1</v>
      </c>
      <c r="U1675" s="838">
        <v>0.4</v>
      </c>
    </row>
    <row r="1676" spans="1:21" ht="14.4" customHeight="1" x14ac:dyDescent="0.3">
      <c r="A1676" s="831">
        <v>4</v>
      </c>
      <c r="B1676" s="832" t="s">
        <v>2687</v>
      </c>
      <c r="C1676" s="832" t="s">
        <v>2694</v>
      </c>
      <c r="D1676" s="833" t="s">
        <v>5504</v>
      </c>
      <c r="E1676" s="834" t="s">
        <v>2726</v>
      </c>
      <c r="F1676" s="832" t="s">
        <v>2688</v>
      </c>
      <c r="G1676" s="832" t="s">
        <v>2874</v>
      </c>
      <c r="H1676" s="832" t="s">
        <v>581</v>
      </c>
      <c r="I1676" s="832" t="s">
        <v>3198</v>
      </c>
      <c r="J1676" s="832" t="s">
        <v>1193</v>
      </c>
      <c r="K1676" s="832" t="s">
        <v>3199</v>
      </c>
      <c r="L1676" s="835">
        <v>48.42</v>
      </c>
      <c r="M1676" s="835">
        <v>48.42</v>
      </c>
      <c r="N1676" s="832">
        <v>1</v>
      </c>
      <c r="O1676" s="836">
        <v>1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4</v>
      </c>
      <c r="B1677" s="832" t="s">
        <v>2687</v>
      </c>
      <c r="C1677" s="832" t="s">
        <v>2694</v>
      </c>
      <c r="D1677" s="833" t="s">
        <v>5504</v>
      </c>
      <c r="E1677" s="834" t="s">
        <v>2726</v>
      </c>
      <c r="F1677" s="832" t="s">
        <v>2688</v>
      </c>
      <c r="G1677" s="832" t="s">
        <v>2874</v>
      </c>
      <c r="H1677" s="832" t="s">
        <v>581</v>
      </c>
      <c r="I1677" s="832" t="s">
        <v>4667</v>
      </c>
      <c r="J1677" s="832" t="s">
        <v>1193</v>
      </c>
      <c r="K1677" s="832" t="s">
        <v>4668</v>
      </c>
      <c r="L1677" s="835">
        <v>24.22</v>
      </c>
      <c r="M1677" s="835">
        <v>24.22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4</v>
      </c>
      <c r="B1678" s="832" t="s">
        <v>2687</v>
      </c>
      <c r="C1678" s="832" t="s">
        <v>2694</v>
      </c>
      <c r="D1678" s="833" t="s">
        <v>5504</v>
      </c>
      <c r="E1678" s="834" t="s">
        <v>2726</v>
      </c>
      <c r="F1678" s="832" t="s">
        <v>2688</v>
      </c>
      <c r="G1678" s="832" t="s">
        <v>2777</v>
      </c>
      <c r="H1678" s="832" t="s">
        <v>581</v>
      </c>
      <c r="I1678" s="832" t="s">
        <v>2894</v>
      </c>
      <c r="J1678" s="832" t="s">
        <v>810</v>
      </c>
      <c r="K1678" s="832" t="s">
        <v>2848</v>
      </c>
      <c r="L1678" s="835">
        <v>301.2</v>
      </c>
      <c r="M1678" s="835">
        <v>2409.6</v>
      </c>
      <c r="N1678" s="832">
        <v>8</v>
      </c>
      <c r="O1678" s="836">
        <v>5</v>
      </c>
      <c r="P1678" s="835">
        <v>2108.4</v>
      </c>
      <c r="Q1678" s="837">
        <v>0.87500000000000011</v>
      </c>
      <c r="R1678" s="832">
        <v>7</v>
      </c>
      <c r="S1678" s="837">
        <v>0.875</v>
      </c>
      <c r="T1678" s="836">
        <v>4.5</v>
      </c>
      <c r="U1678" s="838">
        <v>0.9</v>
      </c>
    </row>
    <row r="1679" spans="1:21" ht="14.4" customHeight="1" x14ac:dyDescent="0.3">
      <c r="A1679" s="831">
        <v>4</v>
      </c>
      <c r="B1679" s="832" t="s">
        <v>2687</v>
      </c>
      <c r="C1679" s="832" t="s">
        <v>2694</v>
      </c>
      <c r="D1679" s="833" t="s">
        <v>5504</v>
      </c>
      <c r="E1679" s="834" t="s">
        <v>2726</v>
      </c>
      <c r="F1679" s="832" t="s">
        <v>2688</v>
      </c>
      <c r="G1679" s="832" t="s">
        <v>2777</v>
      </c>
      <c r="H1679" s="832" t="s">
        <v>581</v>
      </c>
      <c r="I1679" s="832" t="s">
        <v>2894</v>
      </c>
      <c r="J1679" s="832" t="s">
        <v>810</v>
      </c>
      <c r="K1679" s="832" t="s">
        <v>2848</v>
      </c>
      <c r="L1679" s="835">
        <v>103.67</v>
      </c>
      <c r="M1679" s="835">
        <v>518.35</v>
      </c>
      <c r="N1679" s="832">
        <v>5</v>
      </c>
      <c r="O1679" s="836">
        <v>2</v>
      </c>
      <c r="P1679" s="835">
        <v>414.68</v>
      </c>
      <c r="Q1679" s="837">
        <v>0.79999999999999993</v>
      </c>
      <c r="R1679" s="832">
        <v>4</v>
      </c>
      <c r="S1679" s="837">
        <v>0.8</v>
      </c>
      <c r="T1679" s="836">
        <v>1.5</v>
      </c>
      <c r="U1679" s="838">
        <v>0.75</v>
      </c>
    </row>
    <row r="1680" spans="1:21" ht="14.4" customHeight="1" x14ac:dyDescent="0.3">
      <c r="A1680" s="831">
        <v>4</v>
      </c>
      <c r="B1680" s="832" t="s">
        <v>2687</v>
      </c>
      <c r="C1680" s="832" t="s">
        <v>2694</v>
      </c>
      <c r="D1680" s="833" t="s">
        <v>5504</v>
      </c>
      <c r="E1680" s="834" t="s">
        <v>2726</v>
      </c>
      <c r="F1680" s="832" t="s">
        <v>2688</v>
      </c>
      <c r="G1680" s="832" t="s">
        <v>2777</v>
      </c>
      <c r="H1680" s="832" t="s">
        <v>581</v>
      </c>
      <c r="I1680" s="832" t="s">
        <v>4669</v>
      </c>
      <c r="J1680" s="832" t="s">
        <v>4670</v>
      </c>
      <c r="K1680" s="832" t="s">
        <v>4671</v>
      </c>
      <c r="L1680" s="835">
        <v>0</v>
      </c>
      <c r="M1680" s="835">
        <v>0</v>
      </c>
      <c r="N1680" s="832">
        <v>1</v>
      </c>
      <c r="O1680" s="836">
        <v>1</v>
      </c>
      <c r="P1680" s="835"/>
      <c r="Q1680" s="837"/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4</v>
      </c>
      <c r="B1681" s="832" t="s">
        <v>2687</v>
      </c>
      <c r="C1681" s="832" t="s">
        <v>2694</v>
      </c>
      <c r="D1681" s="833" t="s">
        <v>5504</v>
      </c>
      <c r="E1681" s="834" t="s">
        <v>2726</v>
      </c>
      <c r="F1681" s="832" t="s">
        <v>2688</v>
      </c>
      <c r="G1681" s="832" t="s">
        <v>2777</v>
      </c>
      <c r="H1681" s="832" t="s">
        <v>581</v>
      </c>
      <c r="I1681" s="832" t="s">
        <v>4672</v>
      </c>
      <c r="J1681" s="832" t="s">
        <v>4670</v>
      </c>
      <c r="K1681" s="832" t="s">
        <v>4673</v>
      </c>
      <c r="L1681" s="835">
        <v>112.87</v>
      </c>
      <c r="M1681" s="835">
        <v>225.74</v>
      </c>
      <c r="N1681" s="832">
        <v>2</v>
      </c>
      <c r="O1681" s="836">
        <v>1.5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4</v>
      </c>
      <c r="B1682" s="832" t="s">
        <v>2687</v>
      </c>
      <c r="C1682" s="832" t="s">
        <v>2694</v>
      </c>
      <c r="D1682" s="833" t="s">
        <v>5504</v>
      </c>
      <c r="E1682" s="834" t="s">
        <v>2726</v>
      </c>
      <c r="F1682" s="832" t="s">
        <v>2688</v>
      </c>
      <c r="G1682" s="832" t="s">
        <v>2777</v>
      </c>
      <c r="H1682" s="832" t="s">
        <v>581</v>
      </c>
      <c r="I1682" s="832" t="s">
        <v>2837</v>
      </c>
      <c r="J1682" s="832" t="s">
        <v>1753</v>
      </c>
      <c r="K1682" s="832" t="s">
        <v>2838</v>
      </c>
      <c r="L1682" s="835">
        <v>115.18</v>
      </c>
      <c r="M1682" s="835">
        <v>115.18</v>
      </c>
      <c r="N1682" s="832">
        <v>1</v>
      </c>
      <c r="O1682" s="836">
        <v>0.5</v>
      </c>
      <c r="P1682" s="835">
        <v>115.18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4</v>
      </c>
      <c r="B1683" s="832" t="s">
        <v>2687</v>
      </c>
      <c r="C1683" s="832" t="s">
        <v>2694</v>
      </c>
      <c r="D1683" s="833" t="s">
        <v>5504</v>
      </c>
      <c r="E1683" s="834" t="s">
        <v>2726</v>
      </c>
      <c r="F1683" s="832" t="s">
        <v>2688</v>
      </c>
      <c r="G1683" s="832" t="s">
        <v>2777</v>
      </c>
      <c r="H1683" s="832" t="s">
        <v>581</v>
      </c>
      <c r="I1683" s="832" t="s">
        <v>2837</v>
      </c>
      <c r="J1683" s="832" t="s">
        <v>1753</v>
      </c>
      <c r="K1683" s="832" t="s">
        <v>2838</v>
      </c>
      <c r="L1683" s="835">
        <v>205.84</v>
      </c>
      <c r="M1683" s="835">
        <v>205.84</v>
      </c>
      <c r="N1683" s="832">
        <v>1</v>
      </c>
      <c r="O1683" s="836">
        <v>1</v>
      </c>
      <c r="P1683" s="835">
        <v>205.84</v>
      </c>
      <c r="Q1683" s="837">
        <v>1</v>
      </c>
      <c r="R1683" s="832">
        <v>1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4</v>
      </c>
      <c r="B1684" s="832" t="s">
        <v>2687</v>
      </c>
      <c r="C1684" s="832" t="s">
        <v>2694</v>
      </c>
      <c r="D1684" s="833" t="s">
        <v>5504</v>
      </c>
      <c r="E1684" s="834" t="s">
        <v>2726</v>
      </c>
      <c r="F1684" s="832" t="s">
        <v>2688</v>
      </c>
      <c r="G1684" s="832" t="s">
        <v>2777</v>
      </c>
      <c r="H1684" s="832" t="s">
        <v>581</v>
      </c>
      <c r="I1684" s="832" t="s">
        <v>2847</v>
      </c>
      <c r="J1684" s="832" t="s">
        <v>810</v>
      </c>
      <c r="K1684" s="832" t="s">
        <v>2848</v>
      </c>
      <c r="L1684" s="835">
        <v>185.26</v>
      </c>
      <c r="M1684" s="835">
        <v>741.04</v>
      </c>
      <c r="N1684" s="832">
        <v>4</v>
      </c>
      <c r="O1684" s="836">
        <v>2.5</v>
      </c>
      <c r="P1684" s="835">
        <v>555.78</v>
      </c>
      <c r="Q1684" s="837">
        <v>0.75</v>
      </c>
      <c r="R1684" s="832">
        <v>3</v>
      </c>
      <c r="S1684" s="837">
        <v>0.75</v>
      </c>
      <c r="T1684" s="836">
        <v>1.5</v>
      </c>
      <c r="U1684" s="838">
        <v>0.6</v>
      </c>
    </row>
    <row r="1685" spans="1:21" ht="14.4" customHeight="1" x14ac:dyDescent="0.3">
      <c r="A1685" s="831">
        <v>4</v>
      </c>
      <c r="B1685" s="832" t="s">
        <v>2687</v>
      </c>
      <c r="C1685" s="832" t="s">
        <v>2694</v>
      </c>
      <c r="D1685" s="833" t="s">
        <v>5504</v>
      </c>
      <c r="E1685" s="834" t="s">
        <v>2726</v>
      </c>
      <c r="F1685" s="832" t="s">
        <v>2688</v>
      </c>
      <c r="G1685" s="832" t="s">
        <v>2777</v>
      </c>
      <c r="H1685" s="832" t="s">
        <v>581</v>
      </c>
      <c r="I1685" s="832" t="s">
        <v>2847</v>
      </c>
      <c r="J1685" s="832" t="s">
        <v>810</v>
      </c>
      <c r="K1685" s="832" t="s">
        <v>2848</v>
      </c>
      <c r="L1685" s="835">
        <v>103.67</v>
      </c>
      <c r="M1685" s="835">
        <v>622.02</v>
      </c>
      <c r="N1685" s="832">
        <v>6</v>
      </c>
      <c r="O1685" s="836">
        <v>3.5</v>
      </c>
      <c r="P1685" s="835">
        <v>622.02</v>
      </c>
      <c r="Q1685" s="837">
        <v>1</v>
      </c>
      <c r="R1685" s="832">
        <v>6</v>
      </c>
      <c r="S1685" s="837">
        <v>1</v>
      </c>
      <c r="T1685" s="836">
        <v>3.5</v>
      </c>
      <c r="U1685" s="838">
        <v>1</v>
      </c>
    </row>
    <row r="1686" spans="1:21" ht="14.4" customHeight="1" x14ac:dyDescent="0.3">
      <c r="A1686" s="831">
        <v>4</v>
      </c>
      <c r="B1686" s="832" t="s">
        <v>2687</v>
      </c>
      <c r="C1686" s="832" t="s">
        <v>2694</v>
      </c>
      <c r="D1686" s="833" t="s">
        <v>5504</v>
      </c>
      <c r="E1686" s="834" t="s">
        <v>2726</v>
      </c>
      <c r="F1686" s="832" t="s">
        <v>2688</v>
      </c>
      <c r="G1686" s="832" t="s">
        <v>2777</v>
      </c>
      <c r="H1686" s="832" t="s">
        <v>581</v>
      </c>
      <c r="I1686" s="832" t="s">
        <v>2895</v>
      </c>
      <c r="J1686" s="832" t="s">
        <v>810</v>
      </c>
      <c r="K1686" s="832" t="s">
        <v>2848</v>
      </c>
      <c r="L1686" s="835">
        <v>103.67</v>
      </c>
      <c r="M1686" s="835">
        <v>311.01</v>
      </c>
      <c r="N1686" s="832">
        <v>3</v>
      </c>
      <c r="O1686" s="836">
        <v>2</v>
      </c>
      <c r="P1686" s="835">
        <v>207.34</v>
      </c>
      <c r="Q1686" s="837">
        <v>0.66666666666666674</v>
      </c>
      <c r="R1686" s="832">
        <v>2</v>
      </c>
      <c r="S1686" s="837">
        <v>0.66666666666666663</v>
      </c>
      <c r="T1686" s="836">
        <v>1</v>
      </c>
      <c r="U1686" s="838">
        <v>0.5</v>
      </c>
    </row>
    <row r="1687" spans="1:21" ht="14.4" customHeight="1" x14ac:dyDescent="0.3">
      <c r="A1687" s="831">
        <v>4</v>
      </c>
      <c r="B1687" s="832" t="s">
        <v>2687</v>
      </c>
      <c r="C1687" s="832" t="s">
        <v>2694</v>
      </c>
      <c r="D1687" s="833" t="s">
        <v>5504</v>
      </c>
      <c r="E1687" s="834" t="s">
        <v>2726</v>
      </c>
      <c r="F1687" s="832" t="s">
        <v>2688</v>
      </c>
      <c r="G1687" s="832" t="s">
        <v>3035</v>
      </c>
      <c r="H1687" s="832" t="s">
        <v>581</v>
      </c>
      <c r="I1687" s="832" t="s">
        <v>2603</v>
      </c>
      <c r="J1687" s="832" t="s">
        <v>2604</v>
      </c>
      <c r="K1687" s="832" t="s">
        <v>2605</v>
      </c>
      <c r="L1687" s="835">
        <v>0</v>
      </c>
      <c r="M1687" s="835">
        <v>0</v>
      </c>
      <c r="N1687" s="832">
        <v>1</v>
      </c>
      <c r="O1687" s="836">
        <v>1</v>
      </c>
      <c r="P1687" s="835"/>
      <c r="Q1687" s="837"/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4</v>
      </c>
      <c r="B1688" s="832" t="s">
        <v>2687</v>
      </c>
      <c r="C1688" s="832" t="s">
        <v>2694</v>
      </c>
      <c r="D1688" s="833" t="s">
        <v>5504</v>
      </c>
      <c r="E1688" s="834" t="s">
        <v>2726</v>
      </c>
      <c r="F1688" s="832" t="s">
        <v>2688</v>
      </c>
      <c r="G1688" s="832" t="s">
        <v>3035</v>
      </c>
      <c r="H1688" s="832" t="s">
        <v>628</v>
      </c>
      <c r="I1688" s="832" t="s">
        <v>2071</v>
      </c>
      <c r="J1688" s="832" t="s">
        <v>817</v>
      </c>
      <c r="K1688" s="832" t="s">
        <v>2072</v>
      </c>
      <c r="L1688" s="835">
        <v>0</v>
      </c>
      <c r="M1688" s="835">
        <v>0</v>
      </c>
      <c r="N1688" s="832">
        <v>1</v>
      </c>
      <c r="O1688" s="836">
        <v>1</v>
      </c>
      <c r="P1688" s="835"/>
      <c r="Q1688" s="837"/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4</v>
      </c>
      <c r="B1689" s="832" t="s">
        <v>2687</v>
      </c>
      <c r="C1689" s="832" t="s">
        <v>2694</v>
      </c>
      <c r="D1689" s="833" t="s">
        <v>5504</v>
      </c>
      <c r="E1689" s="834" t="s">
        <v>2726</v>
      </c>
      <c r="F1689" s="832" t="s">
        <v>2688</v>
      </c>
      <c r="G1689" s="832" t="s">
        <v>2794</v>
      </c>
      <c r="H1689" s="832" t="s">
        <v>628</v>
      </c>
      <c r="I1689" s="832" t="s">
        <v>2839</v>
      </c>
      <c r="J1689" s="832" t="s">
        <v>2019</v>
      </c>
      <c r="K1689" s="832" t="s">
        <v>2020</v>
      </c>
      <c r="L1689" s="835">
        <v>57.6</v>
      </c>
      <c r="M1689" s="835">
        <v>172.8</v>
      </c>
      <c r="N1689" s="832">
        <v>3</v>
      </c>
      <c r="O1689" s="836">
        <v>2</v>
      </c>
      <c r="P1689" s="835">
        <v>172.8</v>
      </c>
      <c r="Q1689" s="837">
        <v>1</v>
      </c>
      <c r="R1689" s="832">
        <v>3</v>
      </c>
      <c r="S1689" s="837">
        <v>1</v>
      </c>
      <c r="T1689" s="836">
        <v>2</v>
      </c>
      <c r="U1689" s="838">
        <v>1</v>
      </c>
    </row>
    <row r="1690" spans="1:21" ht="14.4" customHeight="1" x14ac:dyDescent="0.3">
      <c r="A1690" s="831">
        <v>4</v>
      </c>
      <c r="B1690" s="832" t="s">
        <v>2687</v>
      </c>
      <c r="C1690" s="832" t="s">
        <v>2694</v>
      </c>
      <c r="D1690" s="833" t="s">
        <v>5504</v>
      </c>
      <c r="E1690" s="834" t="s">
        <v>2726</v>
      </c>
      <c r="F1690" s="832" t="s">
        <v>2688</v>
      </c>
      <c r="G1690" s="832" t="s">
        <v>2794</v>
      </c>
      <c r="H1690" s="832" t="s">
        <v>628</v>
      </c>
      <c r="I1690" s="832" t="s">
        <v>2839</v>
      </c>
      <c r="J1690" s="832" t="s">
        <v>2019</v>
      </c>
      <c r="K1690" s="832" t="s">
        <v>2020</v>
      </c>
      <c r="L1690" s="835">
        <v>102.93</v>
      </c>
      <c r="M1690" s="835">
        <v>102.93</v>
      </c>
      <c r="N1690" s="832">
        <v>1</v>
      </c>
      <c r="O1690" s="836">
        <v>0.5</v>
      </c>
      <c r="P1690" s="835">
        <v>102.93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4</v>
      </c>
      <c r="B1691" s="832" t="s">
        <v>2687</v>
      </c>
      <c r="C1691" s="832" t="s">
        <v>2694</v>
      </c>
      <c r="D1691" s="833" t="s">
        <v>5504</v>
      </c>
      <c r="E1691" s="834" t="s">
        <v>2726</v>
      </c>
      <c r="F1691" s="832" t="s">
        <v>2688</v>
      </c>
      <c r="G1691" s="832" t="s">
        <v>3263</v>
      </c>
      <c r="H1691" s="832" t="s">
        <v>581</v>
      </c>
      <c r="I1691" s="832" t="s">
        <v>3392</v>
      </c>
      <c r="J1691" s="832" t="s">
        <v>1775</v>
      </c>
      <c r="K1691" s="832" t="s">
        <v>3266</v>
      </c>
      <c r="L1691" s="835">
        <v>256.67</v>
      </c>
      <c r="M1691" s="835">
        <v>256.67</v>
      </c>
      <c r="N1691" s="832">
        <v>1</v>
      </c>
      <c r="O1691" s="836">
        <v>1</v>
      </c>
      <c r="P1691" s="835">
        <v>256.67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4</v>
      </c>
      <c r="B1692" s="832" t="s">
        <v>2687</v>
      </c>
      <c r="C1692" s="832" t="s">
        <v>2694</v>
      </c>
      <c r="D1692" s="833" t="s">
        <v>5504</v>
      </c>
      <c r="E1692" s="834" t="s">
        <v>2726</v>
      </c>
      <c r="F1692" s="832" t="s">
        <v>2688</v>
      </c>
      <c r="G1692" s="832" t="s">
        <v>2780</v>
      </c>
      <c r="H1692" s="832" t="s">
        <v>581</v>
      </c>
      <c r="I1692" s="832" t="s">
        <v>2797</v>
      </c>
      <c r="J1692" s="832" t="s">
        <v>634</v>
      </c>
      <c r="K1692" s="832" t="s">
        <v>2798</v>
      </c>
      <c r="L1692" s="835">
        <v>108.44</v>
      </c>
      <c r="M1692" s="835">
        <v>867.52</v>
      </c>
      <c r="N1692" s="832">
        <v>8</v>
      </c>
      <c r="O1692" s="836">
        <v>3</v>
      </c>
      <c r="P1692" s="835">
        <v>650.64</v>
      </c>
      <c r="Q1692" s="837">
        <v>0.75</v>
      </c>
      <c r="R1692" s="832">
        <v>6</v>
      </c>
      <c r="S1692" s="837">
        <v>0.75</v>
      </c>
      <c r="T1692" s="836">
        <v>2</v>
      </c>
      <c r="U1692" s="838">
        <v>0.66666666666666663</v>
      </c>
    </row>
    <row r="1693" spans="1:21" ht="14.4" customHeight="1" x14ac:dyDescent="0.3">
      <c r="A1693" s="831">
        <v>4</v>
      </c>
      <c r="B1693" s="832" t="s">
        <v>2687</v>
      </c>
      <c r="C1693" s="832" t="s">
        <v>2694</v>
      </c>
      <c r="D1693" s="833" t="s">
        <v>5504</v>
      </c>
      <c r="E1693" s="834" t="s">
        <v>2726</v>
      </c>
      <c r="F1693" s="832" t="s">
        <v>2688</v>
      </c>
      <c r="G1693" s="832" t="s">
        <v>2780</v>
      </c>
      <c r="H1693" s="832" t="s">
        <v>581</v>
      </c>
      <c r="I1693" s="832" t="s">
        <v>2963</v>
      </c>
      <c r="J1693" s="832" t="s">
        <v>634</v>
      </c>
      <c r="K1693" s="832" t="s">
        <v>2798</v>
      </c>
      <c r="L1693" s="835">
        <v>52.61</v>
      </c>
      <c r="M1693" s="835">
        <v>105.22</v>
      </c>
      <c r="N1693" s="832">
        <v>2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4</v>
      </c>
      <c r="B1694" s="832" t="s">
        <v>2687</v>
      </c>
      <c r="C1694" s="832" t="s">
        <v>2694</v>
      </c>
      <c r="D1694" s="833" t="s">
        <v>5504</v>
      </c>
      <c r="E1694" s="834" t="s">
        <v>2726</v>
      </c>
      <c r="F1694" s="832" t="s">
        <v>2688</v>
      </c>
      <c r="G1694" s="832" t="s">
        <v>4280</v>
      </c>
      <c r="H1694" s="832" t="s">
        <v>581</v>
      </c>
      <c r="I1694" s="832" t="s">
        <v>4281</v>
      </c>
      <c r="J1694" s="832" t="s">
        <v>761</v>
      </c>
      <c r="K1694" s="832" t="s">
        <v>4282</v>
      </c>
      <c r="L1694" s="835">
        <v>0</v>
      </c>
      <c r="M1694" s="835">
        <v>0</v>
      </c>
      <c r="N1694" s="832">
        <v>1</v>
      </c>
      <c r="O1694" s="836">
        <v>1</v>
      </c>
      <c r="P1694" s="835">
        <v>0</v>
      </c>
      <c r="Q1694" s="837"/>
      <c r="R1694" s="832">
        <v>1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4</v>
      </c>
      <c r="B1695" s="832" t="s">
        <v>2687</v>
      </c>
      <c r="C1695" s="832" t="s">
        <v>2694</v>
      </c>
      <c r="D1695" s="833" t="s">
        <v>5504</v>
      </c>
      <c r="E1695" s="834" t="s">
        <v>2726</v>
      </c>
      <c r="F1695" s="832" t="s">
        <v>2688</v>
      </c>
      <c r="G1695" s="832" t="s">
        <v>2939</v>
      </c>
      <c r="H1695" s="832" t="s">
        <v>581</v>
      </c>
      <c r="I1695" s="832" t="s">
        <v>2941</v>
      </c>
      <c r="J1695" s="832" t="s">
        <v>873</v>
      </c>
      <c r="K1695" s="832" t="s">
        <v>2942</v>
      </c>
      <c r="L1695" s="835">
        <v>0</v>
      </c>
      <c r="M1695" s="835">
        <v>0</v>
      </c>
      <c r="N1695" s="832">
        <v>31</v>
      </c>
      <c r="O1695" s="836">
        <v>8.5</v>
      </c>
      <c r="P1695" s="835">
        <v>0</v>
      </c>
      <c r="Q1695" s="837"/>
      <c r="R1695" s="832">
        <v>12</v>
      </c>
      <c r="S1695" s="837">
        <v>0.38709677419354838</v>
      </c>
      <c r="T1695" s="836">
        <v>4.5</v>
      </c>
      <c r="U1695" s="838">
        <v>0.52941176470588236</v>
      </c>
    </row>
    <row r="1696" spans="1:21" ht="14.4" customHeight="1" x14ac:dyDescent="0.3">
      <c r="A1696" s="831">
        <v>4</v>
      </c>
      <c r="B1696" s="832" t="s">
        <v>2687</v>
      </c>
      <c r="C1696" s="832" t="s">
        <v>2694</v>
      </c>
      <c r="D1696" s="833" t="s">
        <v>5504</v>
      </c>
      <c r="E1696" s="834" t="s">
        <v>2726</v>
      </c>
      <c r="F1696" s="832" t="s">
        <v>2688</v>
      </c>
      <c r="G1696" s="832" t="s">
        <v>2764</v>
      </c>
      <c r="H1696" s="832" t="s">
        <v>628</v>
      </c>
      <c r="I1696" s="832" t="s">
        <v>2247</v>
      </c>
      <c r="J1696" s="832" t="s">
        <v>2248</v>
      </c>
      <c r="K1696" s="832" t="s">
        <v>2249</v>
      </c>
      <c r="L1696" s="835">
        <v>0</v>
      </c>
      <c r="M1696" s="835">
        <v>0</v>
      </c>
      <c r="N1696" s="832">
        <v>16</v>
      </c>
      <c r="O1696" s="836">
        <v>5.5</v>
      </c>
      <c r="P1696" s="835">
        <v>0</v>
      </c>
      <c r="Q1696" s="837"/>
      <c r="R1696" s="832">
        <v>13</v>
      </c>
      <c r="S1696" s="837">
        <v>0.8125</v>
      </c>
      <c r="T1696" s="836">
        <v>4</v>
      </c>
      <c r="U1696" s="838">
        <v>0.72727272727272729</v>
      </c>
    </row>
    <row r="1697" spans="1:21" ht="14.4" customHeight="1" x14ac:dyDescent="0.3">
      <c r="A1697" s="831">
        <v>4</v>
      </c>
      <c r="B1697" s="832" t="s">
        <v>2687</v>
      </c>
      <c r="C1697" s="832" t="s">
        <v>2694</v>
      </c>
      <c r="D1697" s="833" t="s">
        <v>5504</v>
      </c>
      <c r="E1697" s="834" t="s">
        <v>2726</v>
      </c>
      <c r="F1697" s="832" t="s">
        <v>2688</v>
      </c>
      <c r="G1697" s="832" t="s">
        <v>2803</v>
      </c>
      <c r="H1697" s="832" t="s">
        <v>581</v>
      </c>
      <c r="I1697" s="832" t="s">
        <v>3005</v>
      </c>
      <c r="J1697" s="832" t="s">
        <v>1012</v>
      </c>
      <c r="K1697" s="832" t="s">
        <v>2944</v>
      </c>
      <c r="L1697" s="835">
        <v>210.38</v>
      </c>
      <c r="M1697" s="835">
        <v>420.76</v>
      </c>
      <c r="N1697" s="832">
        <v>2</v>
      </c>
      <c r="O1697" s="836">
        <v>1.5</v>
      </c>
      <c r="P1697" s="835">
        <v>210.38</v>
      </c>
      <c r="Q1697" s="837">
        <v>0.5</v>
      </c>
      <c r="R1697" s="832">
        <v>1</v>
      </c>
      <c r="S1697" s="837">
        <v>0.5</v>
      </c>
      <c r="T1697" s="836">
        <v>0.5</v>
      </c>
      <c r="U1697" s="838">
        <v>0.33333333333333331</v>
      </c>
    </row>
    <row r="1698" spans="1:21" ht="14.4" customHeight="1" x14ac:dyDescent="0.3">
      <c r="A1698" s="831">
        <v>4</v>
      </c>
      <c r="B1698" s="832" t="s">
        <v>2687</v>
      </c>
      <c r="C1698" s="832" t="s">
        <v>2694</v>
      </c>
      <c r="D1698" s="833" t="s">
        <v>5504</v>
      </c>
      <c r="E1698" s="834" t="s">
        <v>2726</v>
      </c>
      <c r="F1698" s="832" t="s">
        <v>2688</v>
      </c>
      <c r="G1698" s="832" t="s">
        <v>4674</v>
      </c>
      <c r="H1698" s="832" t="s">
        <v>581</v>
      </c>
      <c r="I1698" s="832" t="s">
        <v>4675</v>
      </c>
      <c r="J1698" s="832" t="s">
        <v>4676</v>
      </c>
      <c r="K1698" s="832" t="s">
        <v>4677</v>
      </c>
      <c r="L1698" s="835">
        <v>657.67</v>
      </c>
      <c r="M1698" s="835">
        <v>1973.0099999999998</v>
      </c>
      <c r="N1698" s="832">
        <v>3</v>
      </c>
      <c r="O1698" s="836">
        <v>0.5</v>
      </c>
      <c r="P1698" s="835">
        <v>1973.0099999999998</v>
      </c>
      <c r="Q1698" s="837">
        <v>1</v>
      </c>
      <c r="R1698" s="832">
        <v>3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4</v>
      </c>
      <c r="B1699" s="832" t="s">
        <v>2687</v>
      </c>
      <c r="C1699" s="832" t="s">
        <v>2694</v>
      </c>
      <c r="D1699" s="833" t="s">
        <v>5504</v>
      </c>
      <c r="E1699" s="834" t="s">
        <v>2726</v>
      </c>
      <c r="F1699" s="832" t="s">
        <v>2688</v>
      </c>
      <c r="G1699" s="832" t="s">
        <v>4674</v>
      </c>
      <c r="H1699" s="832" t="s">
        <v>581</v>
      </c>
      <c r="I1699" s="832" t="s">
        <v>4678</v>
      </c>
      <c r="J1699" s="832" t="s">
        <v>4676</v>
      </c>
      <c r="K1699" s="832" t="s">
        <v>4679</v>
      </c>
      <c r="L1699" s="835">
        <v>1578.41</v>
      </c>
      <c r="M1699" s="835">
        <v>9470.4600000000009</v>
      </c>
      <c r="N1699" s="832">
        <v>6</v>
      </c>
      <c r="O1699" s="836">
        <v>3</v>
      </c>
      <c r="P1699" s="835">
        <v>9470.4600000000009</v>
      </c>
      <c r="Q1699" s="837">
        <v>1</v>
      </c>
      <c r="R1699" s="832">
        <v>6</v>
      </c>
      <c r="S1699" s="837">
        <v>1</v>
      </c>
      <c r="T1699" s="836">
        <v>3</v>
      </c>
      <c r="U1699" s="838">
        <v>1</v>
      </c>
    </row>
    <row r="1700" spans="1:21" ht="14.4" customHeight="1" x14ac:dyDescent="0.3">
      <c r="A1700" s="831">
        <v>4</v>
      </c>
      <c r="B1700" s="832" t="s">
        <v>2687</v>
      </c>
      <c r="C1700" s="832" t="s">
        <v>2694</v>
      </c>
      <c r="D1700" s="833" t="s">
        <v>5504</v>
      </c>
      <c r="E1700" s="834" t="s">
        <v>2726</v>
      </c>
      <c r="F1700" s="832" t="s">
        <v>2688</v>
      </c>
      <c r="G1700" s="832" t="s">
        <v>2979</v>
      </c>
      <c r="H1700" s="832" t="s">
        <v>581</v>
      </c>
      <c r="I1700" s="832" t="s">
        <v>2980</v>
      </c>
      <c r="J1700" s="832" t="s">
        <v>978</v>
      </c>
      <c r="K1700" s="832" t="s">
        <v>2981</v>
      </c>
      <c r="L1700" s="835">
        <v>55.16</v>
      </c>
      <c r="M1700" s="835">
        <v>55.16</v>
      </c>
      <c r="N1700" s="832">
        <v>1</v>
      </c>
      <c r="O1700" s="836">
        <v>1</v>
      </c>
      <c r="P1700" s="835">
        <v>55.16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4</v>
      </c>
      <c r="B1701" s="832" t="s">
        <v>2687</v>
      </c>
      <c r="C1701" s="832" t="s">
        <v>2694</v>
      </c>
      <c r="D1701" s="833" t="s">
        <v>5504</v>
      </c>
      <c r="E1701" s="834" t="s">
        <v>2726</v>
      </c>
      <c r="F1701" s="832" t="s">
        <v>2688</v>
      </c>
      <c r="G1701" s="832" t="s">
        <v>2986</v>
      </c>
      <c r="H1701" s="832" t="s">
        <v>581</v>
      </c>
      <c r="I1701" s="832" t="s">
        <v>2987</v>
      </c>
      <c r="J1701" s="832" t="s">
        <v>2988</v>
      </c>
      <c r="K1701" s="832" t="s">
        <v>2989</v>
      </c>
      <c r="L1701" s="835">
        <v>77.13</v>
      </c>
      <c r="M1701" s="835">
        <v>154.26</v>
      </c>
      <c r="N1701" s="832">
        <v>2</v>
      </c>
      <c r="O1701" s="836">
        <v>1.5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4</v>
      </c>
      <c r="B1702" s="832" t="s">
        <v>2687</v>
      </c>
      <c r="C1702" s="832" t="s">
        <v>2694</v>
      </c>
      <c r="D1702" s="833" t="s">
        <v>5504</v>
      </c>
      <c r="E1702" s="834" t="s">
        <v>2726</v>
      </c>
      <c r="F1702" s="832" t="s">
        <v>2688</v>
      </c>
      <c r="G1702" s="832" t="s">
        <v>2996</v>
      </c>
      <c r="H1702" s="832" t="s">
        <v>628</v>
      </c>
      <c r="I1702" s="832" t="s">
        <v>2265</v>
      </c>
      <c r="J1702" s="832" t="s">
        <v>1026</v>
      </c>
      <c r="K1702" s="832" t="s">
        <v>2266</v>
      </c>
      <c r="L1702" s="835">
        <v>0</v>
      </c>
      <c r="M1702" s="835">
        <v>0</v>
      </c>
      <c r="N1702" s="832">
        <v>1</v>
      </c>
      <c r="O1702" s="836">
        <v>1</v>
      </c>
      <c r="P1702" s="835"/>
      <c r="Q1702" s="837"/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4</v>
      </c>
      <c r="B1703" s="832" t="s">
        <v>2687</v>
      </c>
      <c r="C1703" s="832" t="s">
        <v>2694</v>
      </c>
      <c r="D1703" s="833" t="s">
        <v>5504</v>
      </c>
      <c r="E1703" s="834" t="s">
        <v>2726</v>
      </c>
      <c r="F1703" s="832" t="s">
        <v>2688</v>
      </c>
      <c r="G1703" s="832" t="s">
        <v>2843</v>
      </c>
      <c r="H1703" s="832" t="s">
        <v>628</v>
      </c>
      <c r="I1703" s="832" t="s">
        <v>2314</v>
      </c>
      <c r="J1703" s="832" t="s">
        <v>2023</v>
      </c>
      <c r="K1703" s="832" t="s">
        <v>2315</v>
      </c>
      <c r="L1703" s="835">
        <v>53.57</v>
      </c>
      <c r="M1703" s="835">
        <v>53.57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4</v>
      </c>
      <c r="B1704" s="832" t="s">
        <v>2687</v>
      </c>
      <c r="C1704" s="832" t="s">
        <v>2694</v>
      </c>
      <c r="D1704" s="833" t="s">
        <v>5504</v>
      </c>
      <c r="E1704" s="834" t="s">
        <v>2726</v>
      </c>
      <c r="F1704" s="832" t="s">
        <v>2688</v>
      </c>
      <c r="G1704" s="832" t="s">
        <v>2843</v>
      </c>
      <c r="H1704" s="832" t="s">
        <v>628</v>
      </c>
      <c r="I1704" s="832" t="s">
        <v>2022</v>
      </c>
      <c r="J1704" s="832" t="s">
        <v>2023</v>
      </c>
      <c r="K1704" s="832" t="s">
        <v>2024</v>
      </c>
      <c r="L1704" s="835">
        <v>133.94</v>
      </c>
      <c r="M1704" s="835">
        <v>2544.86</v>
      </c>
      <c r="N1704" s="832">
        <v>19</v>
      </c>
      <c r="O1704" s="836">
        <v>5.5</v>
      </c>
      <c r="P1704" s="835">
        <v>937.58000000000015</v>
      </c>
      <c r="Q1704" s="837">
        <v>0.36842105263157898</v>
      </c>
      <c r="R1704" s="832">
        <v>7</v>
      </c>
      <c r="S1704" s="837">
        <v>0.36842105263157893</v>
      </c>
      <c r="T1704" s="836">
        <v>3</v>
      </c>
      <c r="U1704" s="838">
        <v>0.54545454545454541</v>
      </c>
    </row>
    <row r="1705" spans="1:21" ht="14.4" customHeight="1" x14ac:dyDescent="0.3">
      <c r="A1705" s="831">
        <v>4</v>
      </c>
      <c r="B1705" s="832" t="s">
        <v>2687</v>
      </c>
      <c r="C1705" s="832" t="s">
        <v>2694</v>
      </c>
      <c r="D1705" s="833" t="s">
        <v>5504</v>
      </c>
      <c r="E1705" s="834" t="s">
        <v>2726</v>
      </c>
      <c r="F1705" s="832" t="s">
        <v>2689</v>
      </c>
      <c r="G1705" s="832" t="s">
        <v>2768</v>
      </c>
      <c r="H1705" s="832" t="s">
        <v>581</v>
      </c>
      <c r="I1705" s="832" t="s">
        <v>4680</v>
      </c>
      <c r="J1705" s="832" t="s">
        <v>2770</v>
      </c>
      <c r="K1705" s="832"/>
      <c r="L1705" s="835">
        <v>0</v>
      </c>
      <c r="M1705" s="835">
        <v>0</v>
      </c>
      <c r="N1705" s="832">
        <v>1</v>
      </c>
      <c r="O1705" s="836">
        <v>1</v>
      </c>
      <c r="P1705" s="835">
        <v>0</v>
      </c>
      <c r="Q1705" s="837"/>
      <c r="R1705" s="832">
        <v>1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4</v>
      </c>
      <c r="B1706" s="832" t="s">
        <v>2687</v>
      </c>
      <c r="C1706" s="832" t="s">
        <v>2694</v>
      </c>
      <c r="D1706" s="833" t="s">
        <v>5504</v>
      </c>
      <c r="E1706" s="834" t="s">
        <v>2726</v>
      </c>
      <c r="F1706" s="832" t="s">
        <v>2690</v>
      </c>
      <c r="G1706" s="832" t="s">
        <v>2967</v>
      </c>
      <c r="H1706" s="832" t="s">
        <v>581</v>
      </c>
      <c r="I1706" s="832" t="s">
        <v>3875</v>
      </c>
      <c r="J1706" s="832" t="s">
        <v>3876</v>
      </c>
      <c r="K1706" s="832" t="s">
        <v>3877</v>
      </c>
      <c r="L1706" s="835">
        <v>599.44000000000005</v>
      </c>
      <c r="M1706" s="835">
        <v>599.44000000000005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4</v>
      </c>
      <c r="B1707" s="832" t="s">
        <v>2687</v>
      </c>
      <c r="C1707" s="832" t="s">
        <v>2694</v>
      </c>
      <c r="D1707" s="833" t="s">
        <v>5504</v>
      </c>
      <c r="E1707" s="834" t="s">
        <v>2726</v>
      </c>
      <c r="F1707" s="832" t="s">
        <v>2690</v>
      </c>
      <c r="G1707" s="832" t="s">
        <v>2812</v>
      </c>
      <c r="H1707" s="832" t="s">
        <v>581</v>
      </c>
      <c r="I1707" s="832" t="s">
        <v>2813</v>
      </c>
      <c r="J1707" s="832" t="s">
        <v>2814</v>
      </c>
      <c r="K1707" s="832" t="s">
        <v>2815</v>
      </c>
      <c r="L1707" s="835">
        <v>100</v>
      </c>
      <c r="M1707" s="835">
        <v>500</v>
      </c>
      <c r="N1707" s="832">
        <v>5</v>
      </c>
      <c r="O1707" s="836">
        <v>1</v>
      </c>
      <c r="P1707" s="835">
        <v>500</v>
      </c>
      <c r="Q1707" s="837">
        <v>1</v>
      </c>
      <c r="R1707" s="832">
        <v>5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4</v>
      </c>
      <c r="B1708" s="832" t="s">
        <v>2687</v>
      </c>
      <c r="C1708" s="832" t="s">
        <v>2694</v>
      </c>
      <c r="D1708" s="833" t="s">
        <v>5504</v>
      </c>
      <c r="E1708" s="834" t="s">
        <v>2726</v>
      </c>
      <c r="F1708" s="832" t="s">
        <v>2690</v>
      </c>
      <c r="G1708" s="832" t="s">
        <v>3288</v>
      </c>
      <c r="H1708" s="832" t="s">
        <v>581</v>
      </c>
      <c r="I1708" s="832" t="s">
        <v>3289</v>
      </c>
      <c r="J1708" s="832" t="s">
        <v>3290</v>
      </c>
      <c r="K1708" s="832" t="s">
        <v>3291</v>
      </c>
      <c r="L1708" s="835">
        <v>410</v>
      </c>
      <c r="M1708" s="835">
        <v>21320</v>
      </c>
      <c r="N1708" s="832">
        <v>52</v>
      </c>
      <c r="O1708" s="836">
        <v>52</v>
      </c>
      <c r="P1708" s="835">
        <v>20910</v>
      </c>
      <c r="Q1708" s="837">
        <v>0.98076923076923073</v>
      </c>
      <c r="R1708" s="832">
        <v>51</v>
      </c>
      <c r="S1708" s="837">
        <v>0.98076923076923073</v>
      </c>
      <c r="T1708" s="836">
        <v>51</v>
      </c>
      <c r="U1708" s="838">
        <v>0.98076923076923073</v>
      </c>
    </row>
    <row r="1709" spans="1:21" ht="14.4" customHeight="1" x14ac:dyDescent="0.3">
      <c r="A1709" s="831">
        <v>4</v>
      </c>
      <c r="B1709" s="832" t="s">
        <v>2687</v>
      </c>
      <c r="C1709" s="832" t="s">
        <v>2694</v>
      </c>
      <c r="D1709" s="833" t="s">
        <v>5504</v>
      </c>
      <c r="E1709" s="834" t="s">
        <v>2726</v>
      </c>
      <c r="F1709" s="832" t="s">
        <v>2690</v>
      </c>
      <c r="G1709" s="832" t="s">
        <v>3288</v>
      </c>
      <c r="H1709" s="832" t="s">
        <v>581</v>
      </c>
      <c r="I1709" s="832" t="s">
        <v>3937</v>
      </c>
      <c r="J1709" s="832" t="s">
        <v>3346</v>
      </c>
      <c r="K1709" s="832" t="s">
        <v>3938</v>
      </c>
      <c r="L1709" s="835">
        <v>566</v>
      </c>
      <c r="M1709" s="835">
        <v>1698</v>
      </c>
      <c r="N1709" s="832">
        <v>3</v>
      </c>
      <c r="O1709" s="836">
        <v>3</v>
      </c>
      <c r="P1709" s="835">
        <v>1132</v>
      </c>
      <c r="Q1709" s="837">
        <v>0.66666666666666663</v>
      </c>
      <c r="R1709" s="832">
        <v>2</v>
      </c>
      <c r="S1709" s="837">
        <v>0.66666666666666663</v>
      </c>
      <c r="T1709" s="836">
        <v>2</v>
      </c>
      <c r="U1709" s="838">
        <v>0.66666666666666663</v>
      </c>
    </row>
    <row r="1710" spans="1:21" ht="14.4" customHeight="1" x14ac:dyDescent="0.3">
      <c r="A1710" s="831">
        <v>4</v>
      </c>
      <c r="B1710" s="832" t="s">
        <v>2687</v>
      </c>
      <c r="C1710" s="832" t="s">
        <v>2694</v>
      </c>
      <c r="D1710" s="833" t="s">
        <v>5504</v>
      </c>
      <c r="E1710" s="834" t="s">
        <v>2726</v>
      </c>
      <c r="F1710" s="832" t="s">
        <v>2690</v>
      </c>
      <c r="G1710" s="832" t="s">
        <v>2819</v>
      </c>
      <c r="H1710" s="832" t="s">
        <v>581</v>
      </c>
      <c r="I1710" s="832" t="s">
        <v>2820</v>
      </c>
      <c r="J1710" s="832" t="s">
        <v>2821</v>
      </c>
      <c r="K1710" s="832" t="s">
        <v>2822</v>
      </c>
      <c r="L1710" s="835">
        <v>900</v>
      </c>
      <c r="M1710" s="835">
        <v>6300</v>
      </c>
      <c r="N1710" s="832">
        <v>7</v>
      </c>
      <c r="O1710" s="836">
        <v>7</v>
      </c>
      <c r="P1710" s="835">
        <v>6300</v>
      </c>
      <c r="Q1710" s="837">
        <v>1</v>
      </c>
      <c r="R1710" s="832">
        <v>7</v>
      </c>
      <c r="S1710" s="837">
        <v>1</v>
      </c>
      <c r="T1710" s="836">
        <v>7</v>
      </c>
      <c r="U1710" s="838">
        <v>1</v>
      </c>
    </row>
    <row r="1711" spans="1:21" ht="14.4" customHeight="1" x14ac:dyDescent="0.3">
      <c r="A1711" s="831">
        <v>4</v>
      </c>
      <c r="B1711" s="832" t="s">
        <v>2687</v>
      </c>
      <c r="C1711" s="832" t="s">
        <v>2694</v>
      </c>
      <c r="D1711" s="833" t="s">
        <v>5504</v>
      </c>
      <c r="E1711" s="834" t="s">
        <v>2729</v>
      </c>
      <c r="F1711" s="832" t="s">
        <v>2688</v>
      </c>
      <c r="G1711" s="832" t="s">
        <v>4681</v>
      </c>
      <c r="H1711" s="832" t="s">
        <v>581</v>
      </c>
      <c r="I1711" s="832" t="s">
        <v>4682</v>
      </c>
      <c r="J1711" s="832" t="s">
        <v>4683</v>
      </c>
      <c r="K1711" s="832" t="s">
        <v>4684</v>
      </c>
      <c r="L1711" s="835">
        <v>35.11</v>
      </c>
      <c r="M1711" s="835">
        <v>70.22</v>
      </c>
      <c r="N1711" s="832">
        <v>2</v>
      </c>
      <c r="O1711" s="836">
        <v>0.5</v>
      </c>
      <c r="P1711" s="835">
        <v>70.22</v>
      </c>
      <c r="Q1711" s="837">
        <v>1</v>
      </c>
      <c r="R1711" s="832">
        <v>2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4</v>
      </c>
      <c r="B1712" s="832" t="s">
        <v>2687</v>
      </c>
      <c r="C1712" s="832" t="s">
        <v>2694</v>
      </c>
      <c r="D1712" s="833" t="s">
        <v>5504</v>
      </c>
      <c r="E1712" s="834" t="s">
        <v>2729</v>
      </c>
      <c r="F1712" s="832" t="s">
        <v>2688</v>
      </c>
      <c r="G1712" s="832" t="s">
        <v>4685</v>
      </c>
      <c r="H1712" s="832" t="s">
        <v>581</v>
      </c>
      <c r="I1712" s="832" t="s">
        <v>4686</v>
      </c>
      <c r="J1712" s="832" t="s">
        <v>4687</v>
      </c>
      <c r="K1712" s="832" t="s">
        <v>4688</v>
      </c>
      <c r="L1712" s="835">
        <v>0</v>
      </c>
      <c r="M1712" s="835">
        <v>0</v>
      </c>
      <c r="N1712" s="832">
        <v>1</v>
      </c>
      <c r="O1712" s="836">
        <v>0.5</v>
      </c>
      <c r="P1712" s="835">
        <v>0</v>
      </c>
      <c r="Q1712" s="837"/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4</v>
      </c>
      <c r="B1713" s="832" t="s">
        <v>2687</v>
      </c>
      <c r="C1713" s="832" t="s">
        <v>2694</v>
      </c>
      <c r="D1713" s="833" t="s">
        <v>5504</v>
      </c>
      <c r="E1713" s="834" t="s">
        <v>2729</v>
      </c>
      <c r="F1713" s="832" t="s">
        <v>2688</v>
      </c>
      <c r="G1713" s="832" t="s">
        <v>3059</v>
      </c>
      <c r="H1713" s="832" t="s">
        <v>628</v>
      </c>
      <c r="I1713" s="832" t="s">
        <v>2051</v>
      </c>
      <c r="J1713" s="832" t="s">
        <v>708</v>
      </c>
      <c r="K1713" s="832" t="s">
        <v>2052</v>
      </c>
      <c r="L1713" s="835">
        <v>144.01</v>
      </c>
      <c r="M1713" s="835">
        <v>144.01</v>
      </c>
      <c r="N1713" s="832">
        <v>1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4</v>
      </c>
      <c r="B1714" s="832" t="s">
        <v>2687</v>
      </c>
      <c r="C1714" s="832" t="s">
        <v>2694</v>
      </c>
      <c r="D1714" s="833" t="s">
        <v>5504</v>
      </c>
      <c r="E1714" s="834" t="s">
        <v>2729</v>
      </c>
      <c r="F1714" s="832" t="s">
        <v>2688</v>
      </c>
      <c r="G1714" s="832" t="s">
        <v>2760</v>
      </c>
      <c r="H1714" s="832" t="s">
        <v>581</v>
      </c>
      <c r="I1714" s="832" t="s">
        <v>3948</v>
      </c>
      <c r="J1714" s="832" t="s">
        <v>3949</v>
      </c>
      <c r="K1714" s="832" t="s">
        <v>3950</v>
      </c>
      <c r="L1714" s="835">
        <v>154.36000000000001</v>
      </c>
      <c r="M1714" s="835">
        <v>308.72000000000003</v>
      </c>
      <c r="N1714" s="832">
        <v>2</v>
      </c>
      <c r="O1714" s="836">
        <v>0.5</v>
      </c>
      <c r="P1714" s="835">
        <v>308.72000000000003</v>
      </c>
      <c r="Q1714" s="837">
        <v>1</v>
      </c>
      <c r="R1714" s="832">
        <v>2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4</v>
      </c>
      <c r="B1715" s="832" t="s">
        <v>2687</v>
      </c>
      <c r="C1715" s="832" t="s">
        <v>2694</v>
      </c>
      <c r="D1715" s="833" t="s">
        <v>5504</v>
      </c>
      <c r="E1715" s="834" t="s">
        <v>2729</v>
      </c>
      <c r="F1715" s="832" t="s">
        <v>2688</v>
      </c>
      <c r="G1715" s="832" t="s">
        <v>2760</v>
      </c>
      <c r="H1715" s="832" t="s">
        <v>628</v>
      </c>
      <c r="I1715" s="832" t="s">
        <v>4689</v>
      </c>
      <c r="J1715" s="832" t="s">
        <v>4690</v>
      </c>
      <c r="K1715" s="832" t="s">
        <v>4691</v>
      </c>
      <c r="L1715" s="835">
        <v>75.73</v>
      </c>
      <c r="M1715" s="835">
        <v>75.73</v>
      </c>
      <c r="N1715" s="832">
        <v>1</v>
      </c>
      <c r="O1715" s="836">
        <v>1</v>
      </c>
      <c r="P1715" s="835">
        <v>75.73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4</v>
      </c>
      <c r="B1716" s="832" t="s">
        <v>2687</v>
      </c>
      <c r="C1716" s="832" t="s">
        <v>2694</v>
      </c>
      <c r="D1716" s="833" t="s">
        <v>5504</v>
      </c>
      <c r="E1716" s="834" t="s">
        <v>2729</v>
      </c>
      <c r="F1716" s="832" t="s">
        <v>2688</v>
      </c>
      <c r="G1716" s="832" t="s">
        <v>4692</v>
      </c>
      <c r="H1716" s="832" t="s">
        <v>628</v>
      </c>
      <c r="I1716" s="832" t="s">
        <v>4693</v>
      </c>
      <c r="J1716" s="832" t="s">
        <v>660</v>
      </c>
      <c r="K1716" s="832" t="s">
        <v>2944</v>
      </c>
      <c r="L1716" s="835">
        <v>54.99</v>
      </c>
      <c r="M1716" s="835">
        <v>54.99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4</v>
      </c>
      <c r="B1717" s="832" t="s">
        <v>2687</v>
      </c>
      <c r="C1717" s="832" t="s">
        <v>2694</v>
      </c>
      <c r="D1717" s="833" t="s">
        <v>5504</v>
      </c>
      <c r="E1717" s="834" t="s">
        <v>2729</v>
      </c>
      <c r="F1717" s="832" t="s">
        <v>2688</v>
      </c>
      <c r="G1717" s="832" t="s">
        <v>2824</v>
      </c>
      <c r="H1717" s="832" t="s">
        <v>581</v>
      </c>
      <c r="I1717" s="832" t="s">
        <v>2825</v>
      </c>
      <c r="J1717" s="832" t="s">
        <v>2179</v>
      </c>
      <c r="K1717" s="832" t="s">
        <v>2826</v>
      </c>
      <c r="L1717" s="835">
        <v>238.72</v>
      </c>
      <c r="M1717" s="835">
        <v>238.72</v>
      </c>
      <c r="N1717" s="832">
        <v>1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4</v>
      </c>
      <c r="B1718" s="832" t="s">
        <v>2687</v>
      </c>
      <c r="C1718" s="832" t="s">
        <v>2694</v>
      </c>
      <c r="D1718" s="833" t="s">
        <v>5504</v>
      </c>
      <c r="E1718" s="834" t="s">
        <v>2729</v>
      </c>
      <c r="F1718" s="832" t="s">
        <v>2688</v>
      </c>
      <c r="G1718" s="832" t="s">
        <v>2907</v>
      </c>
      <c r="H1718" s="832" t="s">
        <v>581</v>
      </c>
      <c r="I1718" s="832" t="s">
        <v>2952</v>
      </c>
      <c r="J1718" s="832" t="s">
        <v>2953</v>
      </c>
      <c r="K1718" s="832" t="s">
        <v>1482</v>
      </c>
      <c r="L1718" s="835">
        <v>78.33</v>
      </c>
      <c r="M1718" s="835">
        <v>548.30999999999995</v>
      </c>
      <c r="N1718" s="832">
        <v>7</v>
      </c>
      <c r="O1718" s="836">
        <v>3</v>
      </c>
      <c r="P1718" s="835">
        <v>313.32</v>
      </c>
      <c r="Q1718" s="837">
        <v>0.57142857142857151</v>
      </c>
      <c r="R1718" s="832">
        <v>4</v>
      </c>
      <c r="S1718" s="837">
        <v>0.5714285714285714</v>
      </c>
      <c r="T1718" s="836">
        <v>2</v>
      </c>
      <c r="U1718" s="838">
        <v>0.66666666666666663</v>
      </c>
    </row>
    <row r="1719" spans="1:21" ht="14.4" customHeight="1" x14ac:dyDescent="0.3">
      <c r="A1719" s="831">
        <v>4</v>
      </c>
      <c r="B1719" s="832" t="s">
        <v>2687</v>
      </c>
      <c r="C1719" s="832" t="s">
        <v>2694</v>
      </c>
      <c r="D1719" s="833" t="s">
        <v>5504</v>
      </c>
      <c r="E1719" s="834" t="s">
        <v>2729</v>
      </c>
      <c r="F1719" s="832" t="s">
        <v>2688</v>
      </c>
      <c r="G1719" s="832" t="s">
        <v>2907</v>
      </c>
      <c r="H1719" s="832" t="s">
        <v>581</v>
      </c>
      <c r="I1719" s="832" t="s">
        <v>3123</v>
      </c>
      <c r="J1719" s="832" t="s">
        <v>2953</v>
      </c>
      <c r="K1719" s="832" t="s">
        <v>3124</v>
      </c>
      <c r="L1719" s="835">
        <v>391.67</v>
      </c>
      <c r="M1719" s="835">
        <v>391.67</v>
      </c>
      <c r="N1719" s="832">
        <v>1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4</v>
      </c>
      <c r="B1720" s="832" t="s">
        <v>2687</v>
      </c>
      <c r="C1720" s="832" t="s">
        <v>2694</v>
      </c>
      <c r="D1720" s="833" t="s">
        <v>5504</v>
      </c>
      <c r="E1720" s="834" t="s">
        <v>2729</v>
      </c>
      <c r="F1720" s="832" t="s">
        <v>2688</v>
      </c>
      <c r="G1720" s="832" t="s">
        <v>2907</v>
      </c>
      <c r="H1720" s="832" t="s">
        <v>581</v>
      </c>
      <c r="I1720" s="832" t="s">
        <v>2908</v>
      </c>
      <c r="J1720" s="832" t="s">
        <v>1108</v>
      </c>
      <c r="K1720" s="832" t="s">
        <v>1482</v>
      </c>
      <c r="L1720" s="835">
        <v>78.33</v>
      </c>
      <c r="M1720" s="835">
        <v>469.98</v>
      </c>
      <c r="N1720" s="832">
        <v>6</v>
      </c>
      <c r="O1720" s="836">
        <v>3</v>
      </c>
      <c r="P1720" s="835">
        <v>469.98</v>
      </c>
      <c r="Q1720" s="837">
        <v>1</v>
      </c>
      <c r="R1720" s="832">
        <v>6</v>
      </c>
      <c r="S1720" s="837">
        <v>1</v>
      </c>
      <c r="T1720" s="836">
        <v>3</v>
      </c>
      <c r="U1720" s="838">
        <v>1</v>
      </c>
    </row>
    <row r="1721" spans="1:21" ht="14.4" customHeight="1" x14ac:dyDescent="0.3">
      <c r="A1721" s="831">
        <v>4</v>
      </c>
      <c r="B1721" s="832" t="s">
        <v>2687</v>
      </c>
      <c r="C1721" s="832" t="s">
        <v>2694</v>
      </c>
      <c r="D1721" s="833" t="s">
        <v>5504</v>
      </c>
      <c r="E1721" s="834" t="s">
        <v>2729</v>
      </c>
      <c r="F1721" s="832" t="s">
        <v>2688</v>
      </c>
      <c r="G1721" s="832" t="s">
        <v>4694</v>
      </c>
      <c r="H1721" s="832" t="s">
        <v>581</v>
      </c>
      <c r="I1721" s="832" t="s">
        <v>4695</v>
      </c>
      <c r="J1721" s="832" t="s">
        <v>1852</v>
      </c>
      <c r="K1721" s="832" t="s">
        <v>4696</v>
      </c>
      <c r="L1721" s="835">
        <v>34.15</v>
      </c>
      <c r="M1721" s="835">
        <v>102.44999999999999</v>
      </c>
      <c r="N1721" s="832">
        <v>3</v>
      </c>
      <c r="O1721" s="836">
        <v>1</v>
      </c>
      <c r="P1721" s="835">
        <v>102.44999999999999</v>
      </c>
      <c r="Q1721" s="837">
        <v>1</v>
      </c>
      <c r="R1721" s="832">
        <v>3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4</v>
      </c>
      <c r="B1722" s="832" t="s">
        <v>2687</v>
      </c>
      <c r="C1722" s="832" t="s">
        <v>2694</v>
      </c>
      <c r="D1722" s="833" t="s">
        <v>5504</v>
      </c>
      <c r="E1722" s="834" t="s">
        <v>2729</v>
      </c>
      <c r="F1722" s="832" t="s">
        <v>2688</v>
      </c>
      <c r="G1722" s="832" t="s">
        <v>4697</v>
      </c>
      <c r="H1722" s="832" t="s">
        <v>581</v>
      </c>
      <c r="I1722" s="832" t="s">
        <v>4698</v>
      </c>
      <c r="J1722" s="832" t="s">
        <v>4699</v>
      </c>
      <c r="K1722" s="832" t="s">
        <v>4700</v>
      </c>
      <c r="L1722" s="835">
        <v>347.84</v>
      </c>
      <c r="M1722" s="835">
        <v>1043.52</v>
      </c>
      <c r="N1722" s="832">
        <v>3</v>
      </c>
      <c r="O1722" s="836">
        <v>1</v>
      </c>
      <c r="P1722" s="835">
        <v>1043.52</v>
      </c>
      <c r="Q1722" s="837">
        <v>1</v>
      </c>
      <c r="R1722" s="832">
        <v>3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4</v>
      </c>
      <c r="B1723" s="832" t="s">
        <v>2687</v>
      </c>
      <c r="C1723" s="832" t="s">
        <v>2694</v>
      </c>
      <c r="D1723" s="833" t="s">
        <v>5504</v>
      </c>
      <c r="E1723" s="834" t="s">
        <v>2729</v>
      </c>
      <c r="F1723" s="832" t="s">
        <v>2688</v>
      </c>
      <c r="G1723" s="832" t="s">
        <v>3243</v>
      </c>
      <c r="H1723" s="832" t="s">
        <v>581</v>
      </c>
      <c r="I1723" s="832" t="s">
        <v>4701</v>
      </c>
      <c r="J1723" s="832" t="s">
        <v>1127</v>
      </c>
      <c r="K1723" s="832" t="s">
        <v>2826</v>
      </c>
      <c r="L1723" s="835">
        <v>98.75</v>
      </c>
      <c r="M1723" s="835">
        <v>395</v>
      </c>
      <c r="N1723" s="832">
        <v>4</v>
      </c>
      <c r="O1723" s="836">
        <v>1</v>
      </c>
      <c r="P1723" s="835">
        <v>395</v>
      </c>
      <c r="Q1723" s="837">
        <v>1</v>
      </c>
      <c r="R1723" s="832">
        <v>4</v>
      </c>
      <c r="S1723" s="837">
        <v>1</v>
      </c>
      <c r="T1723" s="836">
        <v>1</v>
      </c>
      <c r="U1723" s="838">
        <v>1</v>
      </c>
    </row>
    <row r="1724" spans="1:21" ht="14.4" customHeight="1" x14ac:dyDescent="0.3">
      <c r="A1724" s="831">
        <v>4</v>
      </c>
      <c r="B1724" s="832" t="s">
        <v>2687</v>
      </c>
      <c r="C1724" s="832" t="s">
        <v>2694</v>
      </c>
      <c r="D1724" s="833" t="s">
        <v>5504</v>
      </c>
      <c r="E1724" s="834" t="s">
        <v>2729</v>
      </c>
      <c r="F1724" s="832" t="s">
        <v>2688</v>
      </c>
      <c r="G1724" s="832" t="s">
        <v>3309</v>
      </c>
      <c r="H1724" s="832" t="s">
        <v>581</v>
      </c>
      <c r="I1724" s="832" t="s">
        <v>3979</v>
      </c>
      <c r="J1724" s="832" t="s">
        <v>3311</v>
      </c>
      <c r="K1724" s="832" t="s">
        <v>3980</v>
      </c>
      <c r="L1724" s="835">
        <v>132.97999999999999</v>
      </c>
      <c r="M1724" s="835">
        <v>398.93999999999994</v>
      </c>
      <c r="N1724" s="832">
        <v>3</v>
      </c>
      <c r="O1724" s="836">
        <v>0.5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4</v>
      </c>
      <c r="B1725" s="832" t="s">
        <v>2687</v>
      </c>
      <c r="C1725" s="832" t="s">
        <v>2694</v>
      </c>
      <c r="D1725" s="833" t="s">
        <v>5504</v>
      </c>
      <c r="E1725" s="834" t="s">
        <v>2729</v>
      </c>
      <c r="F1725" s="832" t="s">
        <v>2688</v>
      </c>
      <c r="G1725" s="832" t="s">
        <v>2790</v>
      </c>
      <c r="H1725" s="832" t="s">
        <v>581</v>
      </c>
      <c r="I1725" s="832" t="s">
        <v>4702</v>
      </c>
      <c r="J1725" s="832" t="s">
        <v>4703</v>
      </c>
      <c r="K1725" s="832" t="s">
        <v>4704</v>
      </c>
      <c r="L1725" s="835">
        <v>300.33</v>
      </c>
      <c r="M1725" s="835">
        <v>600.66</v>
      </c>
      <c r="N1725" s="832">
        <v>2</v>
      </c>
      <c r="O1725" s="836">
        <v>1.5</v>
      </c>
      <c r="P1725" s="835">
        <v>600.66</v>
      </c>
      <c r="Q1725" s="837">
        <v>1</v>
      </c>
      <c r="R1725" s="832">
        <v>2</v>
      </c>
      <c r="S1725" s="837">
        <v>1</v>
      </c>
      <c r="T1725" s="836">
        <v>1.5</v>
      </c>
      <c r="U1725" s="838">
        <v>1</v>
      </c>
    </row>
    <row r="1726" spans="1:21" ht="14.4" customHeight="1" x14ac:dyDescent="0.3">
      <c r="A1726" s="831">
        <v>4</v>
      </c>
      <c r="B1726" s="832" t="s">
        <v>2687</v>
      </c>
      <c r="C1726" s="832" t="s">
        <v>2694</v>
      </c>
      <c r="D1726" s="833" t="s">
        <v>5504</v>
      </c>
      <c r="E1726" s="834" t="s">
        <v>2729</v>
      </c>
      <c r="F1726" s="832" t="s">
        <v>2688</v>
      </c>
      <c r="G1726" s="832" t="s">
        <v>2790</v>
      </c>
      <c r="H1726" s="832" t="s">
        <v>628</v>
      </c>
      <c r="I1726" s="832" t="s">
        <v>4649</v>
      </c>
      <c r="J1726" s="832" t="s">
        <v>2493</v>
      </c>
      <c r="K1726" s="832" t="s">
        <v>4650</v>
      </c>
      <c r="L1726" s="835">
        <v>186.87</v>
      </c>
      <c r="M1726" s="835">
        <v>747.48</v>
      </c>
      <c r="N1726" s="832">
        <v>4</v>
      </c>
      <c r="O1726" s="836">
        <v>1.5</v>
      </c>
      <c r="P1726" s="835">
        <v>747.48</v>
      </c>
      <c r="Q1726" s="837">
        <v>1</v>
      </c>
      <c r="R1726" s="832">
        <v>4</v>
      </c>
      <c r="S1726" s="837">
        <v>1</v>
      </c>
      <c r="T1726" s="836">
        <v>1.5</v>
      </c>
      <c r="U1726" s="838">
        <v>1</v>
      </c>
    </row>
    <row r="1727" spans="1:21" ht="14.4" customHeight="1" x14ac:dyDescent="0.3">
      <c r="A1727" s="831">
        <v>4</v>
      </c>
      <c r="B1727" s="832" t="s">
        <v>2687</v>
      </c>
      <c r="C1727" s="832" t="s">
        <v>2694</v>
      </c>
      <c r="D1727" s="833" t="s">
        <v>5504</v>
      </c>
      <c r="E1727" s="834" t="s">
        <v>2729</v>
      </c>
      <c r="F1727" s="832" t="s">
        <v>2688</v>
      </c>
      <c r="G1727" s="832" t="s">
        <v>2830</v>
      </c>
      <c r="H1727" s="832" t="s">
        <v>581</v>
      </c>
      <c r="I1727" s="832" t="s">
        <v>3022</v>
      </c>
      <c r="J1727" s="832" t="s">
        <v>2832</v>
      </c>
      <c r="K1727" s="832" t="s">
        <v>3023</v>
      </c>
      <c r="L1727" s="835">
        <v>73.989999999999995</v>
      </c>
      <c r="M1727" s="835">
        <v>73.989999999999995</v>
      </c>
      <c r="N1727" s="832">
        <v>1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4</v>
      </c>
      <c r="B1728" s="832" t="s">
        <v>2687</v>
      </c>
      <c r="C1728" s="832" t="s">
        <v>2694</v>
      </c>
      <c r="D1728" s="833" t="s">
        <v>5504</v>
      </c>
      <c r="E1728" s="834" t="s">
        <v>2729</v>
      </c>
      <c r="F1728" s="832" t="s">
        <v>2688</v>
      </c>
      <c r="G1728" s="832" t="s">
        <v>2928</v>
      </c>
      <c r="H1728" s="832" t="s">
        <v>628</v>
      </c>
      <c r="I1728" s="832" t="s">
        <v>2151</v>
      </c>
      <c r="J1728" s="832" t="s">
        <v>2152</v>
      </c>
      <c r="K1728" s="832" t="s">
        <v>2153</v>
      </c>
      <c r="L1728" s="835">
        <v>105.23</v>
      </c>
      <c r="M1728" s="835">
        <v>105.23</v>
      </c>
      <c r="N1728" s="832">
        <v>1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4</v>
      </c>
      <c r="B1729" s="832" t="s">
        <v>2687</v>
      </c>
      <c r="C1729" s="832" t="s">
        <v>2694</v>
      </c>
      <c r="D1729" s="833" t="s">
        <v>5504</v>
      </c>
      <c r="E1729" s="834" t="s">
        <v>2729</v>
      </c>
      <c r="F1729" s="832" t="s">
        <v>2688</v>
      </c>
      <c r="G1729" s="832" t="s">
        <v>2928</v>
      </c>
      <c r="H1729" s="832" t="s">
        <v>628</v>
      </c>
      <c r="I1729" s="832" t="s">
        <v>4705</v>
      </c>
      <c r="J1729" s="832" t="s">
        <v>2152</v>
      </c>
      <c r="K1729" s="832" t="s">
        <v>2397</v>
      </c>
      <c r="L1729" s="835">
        <v>63.14</v>
      </c>
      <c r="M1729" s="835">
        <v>126.28</v>
      </c>
      <c r="N1729" s="832">
        <v>2</v>
      </c>
      <c r="O1729" s="836">
        <v>1</v>
      </c>
      <c r="P1729" s="835">
        <v>63.14</v>
      </c>
      <c r="Q1729" s="837">
        <v>0.5</v>
      </c>
      <c r="R1729" s="832">
        <v>1</v>
      </c>
      <c r="S1729" s="837">
        <v>0.5</v>
      </c>
      <c r="T1729" s="836">
        <v>0.5</v>
      </c>
      <c r="U1729" s="838">
        <v>0.5</v>
      </c>
    </row>
    <row r="1730" spans="1:21" ht="14.4" customHeight="1" x14ac:dyDescent="0.3">
      <c r="A1730" s="831">
        <v>4</v>
      </c>
      <c r="B1730" s="832" t="s">
        <v>2687</v>
      </c>
      <c r="C1730" s="832" t="s">
        <v>2694</v>
      </c>
      <c r="D1730" s="833" t="s">
        <v>5504</v>
      </c>
      <c r="E1730" s="834" t="s">
        <v>2729</v>
      </c>
      <c r="F1730" s="832" t="s">
        <v>2688</v>
      </c>
      <c r="G1730" s="832" t="s">
        <v>2928</v>
      </c>
      <c r="H1730" s="832" t="s">
        <v>628</v>
      </c>
      <c r="I1730" s="832" t="s">
        <v>4706</v>
      </c>
      <c r="J1730" s="832" t="s">
        <v>2152</v>
      </c>
      <c r="K1730" s="832" t="s">
        <v>4707</v>
      </c>
      <c r="L1730" s="835">
        <v>84.18</v>
      </c>
      <c r="M1730" s="835">
        <v>84.18</v>
      </c>
      <c r="N1730" s="832">
        <v>1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4</v>
      </c>
      <c r="B1731" s="832" t="s">
        <v>2687</v>
      </c>
      <c r="C1731" s="832" t="s">
        <v>2694</v>
      </c>
      <c r="D1731" s="833" t="s">
        <v>5504</v>
      </c>
      <c r="E1731" s="834" t="s">
        <v>2729</v>
      </c>
      <c r="F1731" s="832" t="s">
        <v>2688</v>
      </c>
      <c r="G1731" s="832" t="s">
        <v>4708</v>
      </c>
      <c r="H1731" s="832" t="s">
        <v>581</v>
      </c>
      <c r="I1731" s="832" t="s">
        <v>4709</v>
      </c>
      <c r="J1731" s="832" t="s">
        <v>4710</v>
      </c>
      <c r="K1731" s="832" t="s">
        <v>4711</v>
      </c>
      <c r="L1731" s="835">
        <v>122.73</v>
      </c>
      <c r="M1731" s="835">
        <v>245.46</v>
      </c>
      <c r="N1731" s="832">
        <v>2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4</v>
      </c>
      <c r="B1732" s="832" t="s">
        <v>2687</v>
      </c>
      <c r="C1732" s="832" t="s">
        <v>2694</v>
      </c>
      <c r="D1732" s="833" t="s">
        <v>5504</v>
      </c>
      <c r="E1732" s="834" t="s">
        <v>2729</v>
      </c>
      <c r="F1732" s="832" t="s">
        <v>2688</v>
      </c>
      <c r="G1732" s="832" t="s">
        <v>4234</v>
      </c>
      <c r="H1732" s="832" t="s">
        <v>628</v>
      </c>
      <c r="I1732" s="832" t="s">
        <v>4712</v>
      </c>
      <c r="J1732" s="832" t="s">
        <v>947</v>
      </c>
      <c r="K1732" s="832" t="s">
        <v>4713</v>
      </c>
      <c r="L1732" s="835">
        <v>86.43</v>
      </c>
      <c r="M1732" s="835">
        <v>86.43</v>
      </c>
      <c r="N1732" s="832">
        <v>1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4</v>
      </c>
      <c r="B1733" s="832" t="s">
        <v>2687</v>
      </c>
      <c r="C1733" s="832" t="s">
        <v>2694</v>
      </c>
      <c r="D1733" s="833" t="s">
        <v>5504</v>
      </c>
      <c r="E1733" s="834" t="s">
        <v>2729</v>
      </c>
      <c r="F1733" s="832" t="s">
        <v>2688</v>
      </c>
      <c r="G1733" s="832" t="s">
        <v>4714</v>
      </c>
      <c r="H1733" s="832" t="s">
        <v>581</v>
      </c>
      <c r="I1733" s="832" t="s">
        <v>4715</v>
      </c>
      <c r="J1733" s="832" t="s">
        <v>4716</v>
      </c>
      <c r="K1733" s="832" t="s">
        <v>4717</v>
      </c>
      <c r="L1733" s="835">
        <v>4030.58</v>
      </c>
      <c r="M1733" s="835">
        <v>12091.74</v>
      </c>
      <c r="N1733" s="832">
        <v>3</v>
      </c>
      <c r="O1733" s="836">
        <v>2.5</v>
      </c>
      <c r="P1733" s="835">
        <v>12091.74</v>
      </c>
      <c r="Q1733" s="837">
        <v>1</v>
      </c>
      <c r="R1733" s="832">
        <v>3</v>
      </c>
      <c r="S1733" s="837">
        <v>1</v>
      </c>
      <c r="T1733" s="836">
        <v>2.5</v>
      </c>
      <c r="U1733" s="838">
        <v>1</v>
      </c>
    </row>
    <row r="1734" spans="1:21" ht="14.4" customHeight="1" x14ac:dyDescent="0.3">
      <c r="A1734" s="831">
        <v>4</v>
      </c>
      <c r="B1734" s="832" t="s">
        <v>2687</v>
      </c>
      <c r="C1734" s="832" t="s">
        <v>2694</v>
      </c>
      <c r="D1734" s="833" t="s">
        <v>5504</v>
      </c>
      <c r="E1734" s="834" t="s">
        <v>2729</v>
      </c>
      <c r="F1734" s="832" t="s">
        <v>2688</v>
      </c>
      <c r="G1734" s="832" t="s">
        <v>2874</v>
      </c>
      <c r="H1734" s="832" t="s">
        <v>581</v>
      </c>
      <c r="I1734" s="832" t="s">
        <v>3198</v>
      </c>
      <c r="J1734" s="832" t="s">
        <v>1193</v>
      </c>
      <c r="K1734" s="832" t="s">
        <v>3199</v>
      </c>
      <c r="L1734" s="835">
        <v>48.42</v>
      </c>
      <c r="M1734" s="835">
        <v>48.42</v>
      </c>
      <c r="N1734" s="832">
        <v>1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4</v>
      </c>
      <c r="B1735" s="832" t="s">
        <v>2687</v>
      </c>
      <c r="C1735" s="832" t="s">
        <v>2694</v>
      </c>
      <c r="D1735" s="833" t="s">
        <v>5504</v>
      </c>
      <c r="E1735" s="834" t="s">
        <v>2729</v>
      </c>
      <c r="F1735" s="832" t="s">
        <v>2688</v>
      </c>
      <c r="G1735" s="832" t="s">
        <v>2794</v>
      </c>
      <c r="H1735" s="832" t="s">
        <v>628</v>
      </c>
      <c r="I1735" s="832" t="s">
        <v>2839</v>
      </c>
      <c r="J1735" s="832" t="s">
        <v>2019</v>
      </c>
      <c r="K1735" s="832" t="s">
        <v>2020</v>
      </c>
      <c r="L1735" s="835">
        <v>57.6</v>
      </c>
      <c r="M1735" s="835">
        <v>57.6</v>
      </c>
      <c r="N1735" s="832">
        <v>1</v>
      </c>
      <c r="O1735" s="836">
        <v>0.5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4</v>
      </c>
      <c r="B1736" s="832" t="s">
        <v>2687</v>
      </c>
      <c r="C1736" s="832" t="s">
        <v>2694</v>
      </c>
      <c r="D1736" s="833" t="s">
        <v>5504</v>
      </c>
      <c r="E1736" s="834" t="s">
        <v>2729</v>
      </c>
      <c r="F1736" s="832" t="s">
        <v>2688</v>
      </c>
      <c r="G1736" s="832" t="s">
        <v>4141</v>
      </c>
      <c r="H1736" s="832" t="s">
        <v>628</v>
      </c>
      <c r="I1736" s="832" t="s">
        <v>4250</v>
      </c>
      <c r="J1736" s="832" t="s">
        <v>2117</v>
      </c>
      <c r="K1736" s="832" t="s">
        <v>4251</v>
      </c>
      <c r="L1736" s="835">
        <v>218.62</v>
      </c>
      <c r="M1736" s="835">
        <v>874.48</v>
      </c>
      <c r="N1736" s="832">
        <v>4</v>
      </c>
      <c r="O1736" s="836">
        <v>2</v>
      </c>
      <c r="P1736" s="835">
        <v>874.48</v>
      </c>
      <c r="Q1736" s="837">
        <v>1</v>
      </c>
      <c r="R1736" s="832">
        <v>4</v>
      </c>
      <c r="S1736" s="837">
        <v>1</v>
      </c>
      <c r="T1736" s="836">
        <v>2</v>
      </c>
      <c r="U1736" s="838">
        <v>1</v>
      </c>
    </row>
    <row r="1737" spans="1:21" ht="14.4" customHeight="1" x14ac:dyDescent="0.3">
      <c r="A1737" s="831">
        <v>4</v>
      </c>
      <c r="B1737" s="832" t="s">
        <v>2687</v>
      </c>
      <c r="C1737" s="832" t="s">
        <v>2694</v>
      </c>
      <c r="D1737" s="833" t="s">
        <v>5504</v>
      </c>
      <c r="E1737" s="834" t="s">
        <v>2729</v>
      </c>
      <c r="F1737" s="832" t="s">
        <v>2688</v>
      </c>
      <c r="G1737" s="832" t="s">
        <v>3263</v>
      </c>
      <c r="H1737" s="832" t="s">
        <v>581</v>
      </c>
      <c r="I1737" s="832" t="s">
        <v>3392</v>
      </c>
      <c r="J1737" s="832" t="s">
        <v>1775</v>
      </c>
      <c r="K1737" s="832" t="s">
        <v>3266</v>
      </c>
      <c r="L1737" s="835">
        <v>256.67</v>
      </c>
      <c r="M1737" s="835">
        <v>256.67</v>
      </c>
      <c r="N1737" s="832">
        <v>1</v>
      </c>
      <c r="O1737" s="836">
        <v>1</v>
      </c>
      <c r="P1737" s="835">
        <v>256.67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4</v>
      </c>
      <c r="B1738" s="832" t="s">
        <v>2687</v>
      </c>
      <c r="C1738" s="832" t="s">
        <v>2694</v>
      </c>
      <c r="D1738" s="833" t="s">
        <v>5504</v>
      </c>
      <c r="E1738" s="834" t="s">
        <v>2729</v>
      </c>
      <c r="F1738" s="832" t="s">
        <v>2688</v>
      </c>
      <c r="G1738" s="832" t="s">
        <v>3004</v>
      </c>
      <c r="H1738" s="832" t="s">
        <v>628</v>
      </c>
      <c r="I1738" s="832" t="s">
        <v>2517</v>
      </c>
      <c r="J1738" s="832" t="s">
        <v>2518</v>
      </c>
      <c r="K1738" s="832" t="s">
        <v>2519</v>
      </c>
      <c r="L1738" s="835">
        <v>10.34</v>
      </c>
      <c r="M1738" s="835">
        <v>31.02</v>
      </c>
      <c r="N1738" s="832">
        <v>3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4</v>
      </c>
      <c r="B1739" s="832" t="s">
        <v>2687</v>
      </c>
      <c r="C1739" s="832" t="s">
        <v>2694</v>
      </c>
      <c r="D1739" s="833" t="s">
        <v>5504</v>
      </c>
      <c r="E1739" s="834" t="s">
        <v>2729</v>
      </c>
      <c r="F1739" s="832" t="s">
        <v>2688</v>
      </c>
      <c r="G1739" s="832" t="s">
        <v>4718</v>
      </c>
      <c r="H1739" s="832" t="s">
        <v>581</v>
      </c>
      <c r="I1739" s="832" t="s">
        <v>4719</v>
      </c>
      <c r="J1739" s="832" t="s">
        <v>4720</v>
      </c>
      <c r="K1739" s="832" t="s">
        <v>4721</v>
      </c>
      <c r="L1739" s="835">
        <v>294.86</v>
      </c>
      <c r="M1739" s="835">
        <v>3243.46</v>
      </c>
      <c r="N1739" s="832">
        <v>11</v>
      </c>
      <c r="O1739" s="836">
        <v>3.5</v>
      </c>
      <c r="P1739" s="835">
        <v>3243.46</v>
      </c>
      <c r="Q1739" s="837">
        <v>1</v>
      </c>
      <c r="R1739" s="832">
        <v>11</v>
      </c>
      <c r="S1739" s="837">
        <v>1</v>
      </c>
      <c r="T1739" s="836">
        <v>3.5</v>
      </c>
      <c r="U1739" s="838">
        <v>1</v>
      </c>
    </row>
    <row r="1740" spans="1:21" ht="14.4" customHeight="1" x14ac:dyDescent="0.3">
      <c r="A1740" s="831">
        <v>4</v>
      </c>
      <c r="B1740" s="832" t="s">
        <v>2687</v>
      </c>
      <c r="C1740" s="832" t="s">
        <v>2694</v>
      </c>
      <c r="D1740" s="833" t="s">
        <v>5504</v>
      </c>
      <c r="E1740" s="834" t="s">
        <v>2729</v>
      </c>
      <c r="F1740" s="832" t="s">
        <v>2688</v>
      </c>
      <c r="G1740" s="832" t="s">
        <v>3274</v>
      </c>
      <c r="H1740" s="832" t="s">
        <v>581</v>
      </c>
      <c r="I1740" s="832" t="s">
        <v>3275</v>
      </c>
      <c r="J1740" s="832" t="s">
        <v>2378</v>
      </c>
      <c r="K1740" s="832" t="s">
        <v>3276</v>
      </c>
      <c r="L1740" s="835">
        <v>543.36</v>
      </c>
      <c r="M1740" s="835">
        <v>1086.72</v>
      </c>
      <c r="N1740" s="832">
        <v>2</v>
      </c>
      <c r="O1740" s="836">
        <v>0.5</v>
      </c>
      <c r="P1740" s="835">
        <v>1086.72</v>
      </c>
      <c r="Q1740" s="837">
        <v>1</v>
      </c>
      <c r="R1740" s="832">
        <v>2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4</v>
      </c>
      <c r="B1741" s="832" t="s">
        <v>2687</v>
      </c>
      <c r="C1741" s="832" t="s">
        <v>2694</v>
      </c>
      <c r="D1741" s="833" t="s">
        <v>5504</v>
      </c>
      <c r="E1741" s="834" t="s">
        <v>2729</v>
      </c>
      <c r="F1741" s="832" t="s">
        <v>2688</v>
      </c>
      <c r="G1741" s="832" t="s">
        <v>3274</v>
      </c>
      <c r="H1741" s="832" t="s">
        <v>581</v>
      </c>
      <c r="I1741" s="832" t="s">
        <v>3275</v>
      </c>
      <c r="J1741" s="832" t="s">
        <v>2378</v>
      </c>
      <c r="K1741" s="832" t="s">
        <v>3276</v>
      </c>
      <c r="L1741" s="835">
        <v>430.05</v>
      </c>
      <c r="M1741" s="835">
        <v>1290.1500000000001</v>
      </c>
      <c r="N1741" s="832">
        <v>3</v>
      </c>
      <c r="O1741" s="836">
        <v>2</v>
      </c>
      <c r="P1741" s="835">
        <v>1290.1500000000001</v>
      </c>
      <c r="Q1741" s="837">
        <v>1</v>
      </c>
      <c r="R1741" s="832">
        <v>3</v>
      </c>
      <c r="S1741" s="837">
        <v>1</v>
      </c>
      <c r="T1741" s="836">
        <v>2</v>
      </c>
      <c r="U1741" s="838">
        <v>1</v>
      </c>
    </row>
    <row r="1742" spans="1:21" ht="14.4" customHeight="1" x14ac:dyDescent="0.3">
      <c r="A1742" s="831">
        <v>4</v>
      </c>
      <c r="B1742" s="832" t="s">
        <v>2687</v>
      </c>
      <c r="C1742" s="832" t="s">
        <v>2694</v>
      </c>
      <c r="D1742" s="833" t="s">
        <v>5504</v>
      </c>
      <c r="E1742" s="834" t="s">
        <v>2729</v>
      </c>
      <c r="F1742" s="832" t="s">
        <v>2688</v>
      </c>
      <c r="G1742" s="832" t="s">
        <v>4722</v>
      </c>
      <c r="H1742" s="832" t="s">
        <v>581</v>
      </c>
      <c r="I1742" s="832" t="s">
        <v>4723</v>
      </c>
      <c r="J1742" s="832" t="s">
        <v>975</v>
      </c>
      <c r="K1742" s="832" t="s">
        <v>2339</v>
      </c>
      <c r="L1742" s="835">
        <v>122.73</v>
      </c>
      <c r="M1742" s="835">
        <v>245.46</v>
      </c>
      <c r="N1742" s="832">
        <v>2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4</v>
      </c>
      <c r="B1743" s="832" t="s">
        <v>2687</v>
      </c>
      <c r="C1743" s="832" t="s">
        <v>2694</v>
      </c>
      <c r="D1743" s="833" t="s">
        <v>5504</v>
      </c>
      <c r="E1743" s="834" t="s">
        <v>2729</v>
      </c>
      <c r="F1743" s="832" t="s">
        <v>2688</v>
      </c>
      <c r="G1743" s="832" t="s">
        <v>4724</v>
      </c>
      <c r="H1743" s="832" t="s">
        <v>581</v>
      </c>
      <c r="I1743" s="832" t="s">
        <v>4725</v>
      </c>
      <c r="J1743" s="832" t="s">
        <v>4726</v>
      </c>
      <c r="K1743" s="832" t="s">
        <v>4727</v>
      </c>
      <c r="L1743" s="835">
        <v>3687.57</v>
      </c>
      <c r="M1743" s="835">
        <v>14750.28</v>
      </c>
      <c r="N1743" s="832">
        <v>4</v>
      </c>
      <c r="O1743" s="836">
        <v>2.5</v>
      </c>
      <c r="P1743" s="835">
        <v>14750.28</v>
      </c>
      <c r="Q1743" s="837">
        <v>1</v>
      </c>
      <c r="R1743" s="832">
        <v>4</v>
      </c>
      <c r="S1743" s="837">
        <v>1</v>
      </c>
      <c r="T1743" s="836">
        <v>2.5</v>
      </c>
      <c r="U1743" s="838">
        <v>1</v>
      </c>
    </row>
    <row r="1744" spans="1:21" ht="14.4" customHeight="1" x14ac:dyDescent="0.3">
      <c r="A1744" s="831">
        <v>4</v>
      </c>
      <c r="B1744" s="832" t="s">
        <v>2687</v>
      </c>
      <c r="C1744" s="832" t="s">
        <v>2694</v>
      </c>
      <c r="D1744" s="833" t="s">
        <v>5504</v>
      </c>
      <c r="E1744" s="834" t="s">
        <v>2729</v>
      </c>
      <c r="F1744" s="832" t="s">
        <v>2689</v>
      </c>
      <c r="G1744" s="832" t="s">
        <v>2768</v>
      </c>
      <c r="H1744" s="832" t="s">
        <v>581</v>
      </c>
      <c r="I1744" s="832" t="s">
        <v>2769</v>
      </c>
      <c r="J1744" s="832" t="s">
        <v>2770</v>
      </c>
      <c r="K1744" s="832"/>
      <c r="L1744" s="835">
        <v>0</v>
      </c>
      <c r="M1744" s="835">
        <v>0</v>
      </c>
      <c r="N1744" s="832">
        <v>2</v>
      </c>
      <c r="O1744" s="836">
        <v>2</v>
      </c>
      <c r="P1744" s="835">
        <v>0</v>
      </c>
      <c r="Q1744" s="837"/>
      <c r="R1744" s="832">
        <v>2</v>
      </c>
      <c r="S1744" s="837">
        <v>1</v>
      </c>
      <c r="T1744" s="836">
        <v>2</v>
      </c>
      <c r="U1744" s="838">
        <v>1</v>
      </c>
    </row>
    <row r="1745" spans="1:21" ht="14.4" customHeight="1" x14ac:dyDescent="0.3">
      <c r="A1745" s="831">
        <v>4</v>
      </c>
      <c r="B1745" s="832" t="s">
        <v>2687</v>
      </c>
      <c r="C1745" s="832" t="s">
        <v>2694</v>
      </c>
      <c r="D1745" s="833" t="s">
        <v>5504</v>
      </c>
      <c r="E1745" s="834" t="s">
        <v>2729</v>
      </c>
      <c r="F1745" s="832" t="s">
        <v>2690</v>
      </c>
      <c r="G1745" s="832" t="s">
        <v>2812</v>
      </c>
      <c r="H1745" s="832" t="s">
        <v>581</v>
      </c>
      <c r="I1745" s="832" t="s">
        <v>3934</v>
      </c>
      <c r="J1745" s="832" t="s">
        <v>3935</v>
      </c>
      <c r="K1745" s="832" t="s">
        <v>3936</v>
      </c>
      <c r="L1745" s="835">
        <v>1599.97</v>
      </c>
      <c r="M1745" s="835">
        <v>3199.94</v>
      </c>
      <c r="N1745" s="832">
        <v>2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4</v>
      </c>
      <c r="B1746" s="832" t="s">
        <v>2687</v>
      </c>
      <c r="C1746" s="832" t="s">
        <v>2694</v>
      </c>
      <c r="D1746" s="833" t="s">
        <v>5504</v>
      </c>
      <c r="E1746" s="834" t="s">
        <v>2729</v>
      </c>
      <c r="F1746" s="832" t="s">
        <v>2690</v>
      </c>
      <c r="G1746" s="832" t="s">
        <v>2812</v>
      </c>
      <c r="H1746" s="832" t="s">
        <v>581</v>
      </c>
      <c r="I1746" s="832" t="s">
        <v>4728</v>
      </c>
      <c r="J1746" s="832" t="s">
        <v>4729</v>
      </c>
      <c r="K1746" s="832" t="s">
        <v>4730</v>
      </c>
      <c r="L1746" s="835">
        <v>690.75</v>
      </c>
      <c r="M1746" s="835">
        <v>690.75</v>
      </c>
      <c r="N1746" s="832">
        <v>1</v>
      </c>
      <c r="O1746" s="836">
        <v>1</v>
      </c>
      <c r="P1746" s="835">
        <v>690.75</v>
      </c>
      <c r="Q1746" s="837">
        <v>1</v>
      </c>
      <c r="R1746" s="832">
        <v>1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4</v>
      </c>
      <c r="B1747" s="832" t="s">
        <v>2687</v>
      </c>
      <c r="C1747" s="832" t="s">
        <v>2694</v>
      </c>
      <c r="D1747" s="833" t="s">
        <v>5504</v>
      </c>
      <c r="E1747" s="834" t="s">
        <v>2729</v>
      </c>
      <c r="F1747" s="832" t="s">
        <v>2690</v>
      </c>
      <c r="G1747" s="832" t="s">
        <v>2812</v>
      </c>
      <c r="H1747" s="832" t="s">
        <v>581</v>
      </c>
      <c r="I1747" s="832" t="s">
        <v>4731</v>
      </c>
      <c r="J1747" s="832" t="s">
        <v>4729</v>
      </c>
      <c r="K1747" s="832" t="s">
        <v>4732</v>
      </c>
      <c r="L1747" s="835">
        <v>282.75</v>
      </c>
      <c r="M1747" s="835">
        <v>1413.75</v>
      </c>
      <c r="N1747" s="832">
        <v>5</v>
      </c>
      <c r="O1747" s="836">
        <v>3</v>
      </c>
      <c r="P1747" s="835">
        <v>1413.75</v>
      </c>
      <c r="Q1747" s="837">
        <v>1</v>
      </c>
      <c r="R1747" s="832">
        <v>5</v>
      </c>
      <c r="S1747" s="837">
        <v>1</v>
      </c>
      <c r="T1747" s="836">
        <v>3</v>
      </c>
      <c r="U1747" s="838">
        <v>1</v>
      </c>
    </row>
    <row r="1748" spans="1:21" ht="14.4" customHeight="1" x14ac:dyDescent="0.3">
      <c r="A1748" s="831">
        <v>4</v>
      </c>
      <c r="B1748" s="832" t="s">
        <v>2687</v>
      </c>
      <c r="C1748" s="832" t="s">
        <v>2694</v>
      </c>
      <c r="D1748" s="833" t="s">
        <v>5504</v>
      </c>
      <c r="E1748" s="834" t="s">
        <v>2729</v>
      </c>
      <c r="F1748" s="832" t="s">
        <v>2690</v>
      </c>
      <c r="G1748" s="832" t="s">
        <v>3288</v>
      </c>
      <c r="H1748" s="832" t="s">
        <v>581</v>
      </c>
      <c r="I1748" s="832" t="s">
        <v>3289</v>
      </c>
      <c r="J1748" s="832" t="s">
        <v>3290</v>
      </c>
      <c r="K1748" s="832" t="s">
        <v>3291</v>
      </c>
      <c r="L1748" s="835">
        <v>410</v>
      </c>
      <c r="M1748" s="835">
        <v>1640</v>
      </c>
      <c r="N1748" s="832">
        <v>4</v>
      </c>
      <c r="O1748" s="836">
        <v>4</v>
      </c>
      <c r="P1748" s="835">
        <v>1640</v>
      </c>
      <c r="Q1748" s="837">
        <v>1</v>
      </c>
      <c r="R1748" s="832">
        <v>4</v>
      </c>
      <c r="S1748" s="837">
        <v>1</v>
      </c>
      <c r="T1748" s="836">
        <v>4</v>
      </c>
      <c r="U1748" s="838">
        <v>1</v>
      </c>
    </row>
    <row r="1749" spans="1:21" ht="14.4" customHeight="1" x14ac:dyDescent="0.3">
      <c r="A1749" s="831">
        <v>4</v>
      </c>
      <c r="B1749" s="832" t="s">
        <v>2687</v>
      </c>
      <c r="C1749" s="832" t="s">
        <v>2694</v>
      </c>
      <c r="D1749" s="833" t="s">
        <v>5504</v>
      </c>
      <c r="E1749" s="834" t="s">
        <v>2729</v>
      </c>
      <c r="F1749" s="832" t="s">
        <v>2690</v>
      </c>
      <c r="G1749" s="832" t="s">
        <v>2819</v>
      </c>
      <c r="H1749" s="832" t="s">
        <v>581</v>
      </c>
      <c r="I1749" s="832" t="s">
        <v>2820</v>
      </c>
      <c r="J1749" s="832" t="s">
        <v>2821</v>
      </c>
      <c r="K1749" s="832" t="s">
        <v>2822</v>
      </c>
      <c r="L1749" s="835">
        <v>900</v>
      </c>
      <c r="M1749" s="835">
        <v>900</v>
      </c>
      <c r="N1749" s="832">
        <v>1</v>
      </c>
      <c r="O1749" s="836">
        <v>1</v>
      </c>
      <c r="P1749" s="835">
        <v>900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" customHeight="1" x14ac:dyDescent="0.3">
      <c r="A1750" s="831">
        <v>4</v>
      </c>
      <c r="B1750" s="832" t="s">
        <v>2687</v>
      </c>
      <c r="C1750" s="832" t="s">
        <v>2694</v>
      </c>
      <c r="D1750" s="833" t="s">
        <v>5504</v>
      </c>
      <c r="E1750" s="834" t="s">
        <v>2730</v>
      </c>
      <c r="F1750" s="832" t="s">
        <v>2688</v>
      </c>
      <c r="G1750" s="832" t="s">
        <v>3263</v>
      </c>
      <c r="H1750" s="832" t="s">
        <v>581</v>
      </c>
      <c r="I1750" s="832" t="s">
        <v>3392</v>
      </c>
      <c r="J1750" s="832" t="s">
        <v>1775</v>
      </c>
      <c r="K1750" s="832" t="s">
        <v>3266</v>
      </c>
      <c r="L1750" s="835">
        <v>256.67</v>
      </c>
      <c r="M1750" s="835">
        <v>513.34</v>
      </c>
      <c r="N1750" s="832">
        <v>2</v>
      </c>
      <c r="O1750" s="836">
        <v>2</v>
      </c>
      <c r="P1750" s="835">
        <v>256.67</v>
      </c>
      <c r="Q1750" s="837">
        <v>0.5</v>
      </c>
      <c r="R1750" s="832">
        <v>1</v>
      </c>
      <c r="S1750" s="837">
        <v>0.5</v>
      </c>
      <c r="T1750" s="836">
        <v>1</v>
      </c>
      <c r="U1750" s="838">
        <v>0.5</v>
      </c>
    </row>
    <row r="1751" spans="1:21" ht="14.4" customHeight="1" x14ac:dyDescent="0.3">
      <c r="A1751" s="831">
        <v>4</v>
      </c>
      <c r="B1751" s="832" t="s">
        <v>2687</v>
      </c>
      <c r="C1751" s="832" t="s">
        <v>2694</v>
      </c>
      <c r="D1751" s="833" t="s">
        <v>5504</v>
      </c>
      <c r="E1751" s="834" t="s">
        <v>2730</v>
      </c>
      <c r="F1751" s="832" t="s">
        <v>2688</v>
      </c>
      <c r="G1751" s="832" t="s">
        <v>3263</v>
      </c>
      <c r="H1751" s="832" t="s">
        <v>581</v>
      </c>
      <c r="I1751" s="832" t="s">
        <v>3264</v>
      </c>
      <c r="J1751" s="832" t="s">
        <v>3265</v>
      </c>
      <c r="K1751" s="832" t="s">
        <v>3266</v>
      </c>
      <c r="L1751" s="835">
        <v>256.67</v>
      </c>
      <c r="M1751" s="835">
        <v>256.67</v>
      </c>
      <c r="N1751" s="832">
        <v>1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4</v>
      </c>
      <c r="B1752" s="832" t="s">
        <v>2687</v>
      </c>
      <c r="C1752" s="832" t="s">
        <v>2694</v>
      </c>
      <c r="D1752" s="833" t="s">
        <v>5504</v>
      </c>
      <c r="E1752" s="834" t="s">
        <v>2730</v>
      </c>
      <c r="F1752" s="832" t="s">
        <v>2690</v>
      </c>
      <c r="G1752" s="832" t="s">
        <v>3288</v>
      </c>
      <c r="H1752" s="832" t="s">
        <v>581</v>
      </c>
      <c r="I1752" s="832" t="s">
        <v>3289</v>
      </c>
      <c r="J1752" s="832" t="s">
        <v>3290</v>
      </c>
      <c r="K1752" s="832" t="s">
        <v>3291</v>
      </c>
      <c r="L1752" s="835">
        <v>410</v>
      </c>
      <c r="M1752" s="835">
        <v>1230</v>
      </c>
      <c r="N1752" s="832">
        <v>3</v>
      </c>
      <c r="O1752" s="836">
        <v>3</v>
      </c>
      <c r="P1752" s="835">
        <v>1230</v>
      </c>
      <c r="Q1752" s="837">
        <v>1</v>
      </c>
      <c r="R1752" s="832">
        <v>3</v>
      </c>
      <c r="S1752" s="837">
        <v>1</v>
      </c>
      <c r="T1752" s="836">
        <v>3</v>
      </c>
      <c r="U1752" s="838">
        <v>1</v>
      </c>
    </row>
    <row r="1753" spans="1:21" ht="14.4" customHeight="1" x14ac:dyDescent="0.3">
      <c r="A1753" s="831">
        <v>4</v>
      </c>
      <c r="B1753" s="832" t="s">
        <v>2687</v>
      </c>
      <c r="C1753" s="832" t="s">
        <v>2694</v>
      </c>
      <c r="D1753" s="833" t="s">
        <v>5504</v>
      </c>
      <c r="E1753" s="834" t="s">
        <v>2736</v>
      </c>
      <c r="F1753" s="832" t="s">
        <v>2688</v>
      </c>
      <c r="G1753" s="832" t="s">
        <v>2760</v>
      </c>
      <c r="H1753" s="832" t="s">
        <v>628</v>
      </c>
      <c r="I1753" s="832" t="s">
        <v>2166</v>
      </c>
      <c r="J1753" s="832" t="s">
        <v>1083</v>
      </c>
      <c r="K1753" s="832" t="s">
        <v>2167</v>
      </c>
      <c r="L1753" s="835">
        <v>154.36000000000001</v>
      </c>
      <c r="M1753" s="835">
        <v>154.36000000000001</v>
      </c>
      <c r="N1753" s="832">
        <v>1</v>
      </c>
      <c r="O1753" s="836">
        <v>1</v>
      </c>
      <c r="P1753" s="835">
        <v>154.36000000000001</v>
      </c>
      <c r="Q1753" s="837">
        <v>1</v>
      </c>
      <c r="R1753" s="832">
        <v>1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4</v>
      </c>
      <c r="B1754" s="832" t="s">
        <v>2687</v>
      </c>
      <c r="C1754" s="832" t="s">
        <v>2694</v>
      </c>
      <c r="D1754" s="833" t="s">
        <v>5504</v>
      </c>
      <c r="E1754" s="834" t="s">
        <v>2736</v>
      </c>
      <c r="F1754" s="832" t="s">
        <v>2688</v>
      </c>
      <c r="G1754" s="832" t="s">
        <v>4733</v>
      </c>
      <c r="H1754" s="832" t="s">
        <v>581</v>
      </c>
      <c r="I1754" s="832" t="s">
        <v>4734</v>
      </c>
      <c r="J1754" s="832" t="s">
        <v>4735</v>
      </c>
      <c r="K1754" s="832" t="s">
        <v>4736</v>
      </c>
      <c r="L1754" s="835">
        <v>77.02</v>
      </c>
      <c r="M1754" s="835">
        <v>77.02</v>
      </c>
      <c r="N1754" s="832">
        <v>1</v>
      </c>
      <c r="O1754" s="836">
        <v>0.5</v>
      </c>
      <c r="P1754" s="835">
        <v>77.02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4</v>
      </c>
      <c r="B1755" s="832" t="s">
        <v>2687</v>
      </c>
      <c r="C1755" s="832" t="s">
        <v>2694</v>
      </c>
      <c r="D1755" s="833" t="s">
        <v>5504</v>
      </c>
      <c r="E1755" s="834" t="s">
        <v>2736</v>
      </c>
      <c r="F1755" s="832" t="s">
        <v>2688</v>
      </c>
      <c r="G1755" s="832" t="s">
        <v>2824</v>
      </c>
      <c r="H1755" s="832" t="s">
        <v>628</v>
      </c>
      <c r="I1755" s="832" t="s">
        <v>2398</v>
      </c>
      <c r="J1755" s="832" t="s">
        <v>2399</v>
      </c>
      <c r="K1755" s="832" t="s">
        <v>1482</v>
      </c>
      <c r="L1755" s="835">
        <v>170.52</v>
      </c>
      <c r="M1755" s="835">
        <v>341.04</v>
      </c>
      <c r="N1755" s="832">
        <v>2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4</v>
      </c>
      <c r="B1756" s="832" t="s">
        <v>2687</v>
      </c>
      <c r="C1756" s="832" t="s">
        <v>2694</v>
      </c>
      <c r="D1756" s="833" t="s">
        <v>5504</v>
      </c>
      <c r="E1756" s="834" t="s">
        <v>2736</v>
      </c>
      <c r="F1756" s="832" t="s">
        <v>2688</v>
      </c>
      <c r="G1756" s="832" t="s">
        <v>2824</v>
      </c>
      <c r="H1756" s="832" t="s">
        <v>628</v>
      </c>
      <c r="I1756" s="832" t="s">
        <v>4173</v>
      </c>
      <c r="J1756" s="832" t="s">
        <v>2399</v>
      </c>
      <c r="K1756" s="832" t="s">
        <v>4174</v>
      </c>
      <c r="L1756" s="835">
        <v>272.83</v>
      </c>
      <c r="M1756" s="835">
        <v>272.83</v>
      </c>
      <c r="N1756" s="832">
        <v>1</v>
      </c>
      <c r="O1756" s="836">
        <v>1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4</v>
      </c>
      <c r="B1757" s="832" t="s">
        <v>2687</v>
      </c>
      <c r="C1757" s="832" t="s">
        <v>2694</v>
      </c>
      <c r="D1757" s="833" t="s">
        <v>5504</v>
      </c>
      <c r="E1757" s="834" t="s">
        <v>2736</v>
      </c>
      <c r="F1757" s="832" t="s">
        <v>2688</v>
      </c>
      <c r="G1757" s="832" t="s">
        <v>2764</v>
      </c>
      <c r="H1757" s="832" t="s">
        <v>628</v>
      </c>
      <c r="I1757" s="832" t="s">
        <v>2247</v>
      </c>
      <c r="J1757" s="832" t="s">
        <v>2248</v>
      </c>
      <c r="K1757" s="832" t="s">
        <v>2249</v>
      </c>
      <c r="L1757" s="835">
        <v>0</v>
      </c>
      <c r="M1757" s="835">
        <v>0</v>
      </c>
      <c r="N1757" s="832">
        <v>1</v>
      </c>
      <c r="O1757" s="836">
        <v>0.5</v>
      </c>
      <c r="P1757" s="835">
        <v>0</v>
      </c>
      <c r="Q1757" s="837"/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4</v>
      </c>
      <c r="B1758" s="832" t="s">
        <v>2687</v>
      </c>
      <c r="C1758" s="832" t="s">
        <v>2694</v>
      </c>
      <c r="D1758" s="833" t="s">
        <v>5504</v>
      </c>
      <c r="E1758" s="834" t="s">
        <v>2736</v>
      </c>
      <c r="F1758" s="832" t="s">
        <v>2690</v>
      </c>
      <c r="G1758" s="832" t="s">
        <v>3288</v>
      </c>
      <c r="H1758" s="832" t="s">
        <v>581</v>
      </c>
      <c r="I1758" s="832" t="s">
        <v>3289</v>
      </c>
      <c r="J1758" s="832" t="s">
        <v>3290</v>
      </c>
      <c r="K1758" s="832" t="s">
        <v>3291</v>
      </c>
      <c r="L1758" s="835">
        <v>410</v>
      </c>
      <c r="M1758" s="835">
        <v>410</v>
      </c>
      <c r="N1758" s="832">
        <v>1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4</v>
      </c>
      <c r="B1759" s="832" t="s">
        <v>2687</v>
      </c>
      <c r="C1759" s="832" t="s">
        <v>2694</v>
      </c>
      <c r="D1759" s="833" t="s">
        <v>5504</v>
      </c>
      <c r="E1759" s="834" t="s">
        <v>2736</v>
      </c>
      <c r="F1759" s="832" t="s">
        <v>2690</v>
      </c>
      <c r="G1759" s="832" t="s">
        <v>2819</v>
      </c>
      <c r="H1759" s="832" t="s">
        <v>581</v>
      </c>
      <c r="I1759" s="832" t="s">
        <v>2820</v>
      </c>
      <c r="J1759" s="832" t="s">
        <v>2821</v>
      </c>
      <c r="K1759" s="832" t="s">
        <v>2822</v>
      </c>
      <c r="L1759" s="835">
        <v>900</v>
      </c>
      <c r="M1759" s="835">
        <v>2700</v>
      </c>
      <c r="N1759" s="832">
        <v>3</v>
      </c>
      <c r="O1759" s="836">
        <v>3</v>
      </c>
      <c r="P1759" s="835">
        <v>2700</v>
      </c>
      <c r="Q1759" s="837">
        <v>1</v>
      </c>
      <c r="R1759" s="832">
        <v>3</v>
      </c>
      <c r="S1759" s="837">
        <v>1</v>
      </c>
      <c r="T1759" s="836">
        <v>3</v>
      </c>
      <c r="U1759" s="838">
        <v>1</v>
      </c>
    </row>
    <row r="1760" spans="1:21" ht="14.4" customHeight="1" x14ac:dyDescent="0.3">
      <c r="A1760" s="831">
        <v>4</v>
      </c>
      <c r="B1760" s="832" t="s">
        <v>2687</v>
      </c>
      <c r="C1760" s="832" t="s">
        <v>2694</v>
      </c>
      <c r="D1760" s="833" t="s">
        <v>5504</v>
      </c>
      <c r="E1760" s="834" t="s">
        <v>2737</v>
      </c>
      <c r="F1760" s="832" t="s">
        <v>2688</v>
      </c>
      <c r="G1760" s="832" t="s">
        <v>3137</v>
      </c>
      <c r="H1760" s="832" t="s">
        <v>581</v>
      </c>
      <c r="I1760" s="832" t="s">
        <v>4737</v>
      </c>
      <c r="J1760" s="832" t="s">
        <v>1859</v>
      </c>
      <c r="K1760" s="832" t="s">
        <v>4738</v>
      </c>
      <c r="L1760" s="835">
        <v>263.26</v>
      </c>
      <c r="M1760" s="835">
        <v>263.26</v>
      </c>
      <c r="N1760" s="832">
        <v>1</v>
      </c>
      <c r="O1760" s="836">
        <v>1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4</v>
      </c>
      <c r="B1761" s="832" t="s">
        <v>2687</v>
      </c>
      <c r="C1761" s="832" t="s">
        <v>2694</v>
      </c>
      <c r="D1761" s="833" t="s">
        <v>5504</v>
      </c>
      <c r="E1761" s="834" t="s">
        <v>2737</v>
      </c>
      <c r="F1761" s="832" t="s">
        <v>2688</v>
      </c>
      <c r="G1761" s="832" t="s">
        <v>3352</v>
      </c>
      <c r="H1761" s="832" t="s">
        <v>628</v>
      </c>
      <c r="I1761" s="832" t="s">
        <v>2440</v>
      </c>
      <c r="J1761" s="832" t="s">
        <v>2441</v>
      </c>
      <c r="K1761" s="832" t="s">
        <v>2442</v>
      </c>
      <c r="L1761" s="835">
        <v>4.7</v>
      </c>
      <c r="M1761" s="835">
        <v>28.200000000000003</v>
      </c>
      <c r="N1761" s="832">
        <v>6</v>
      </c>
      <c r="O1761" s="836">
        <v>3</v>
      </c>
      <c r="P1761" s="835">
        <v>28.200000000000003</v>
      </c>
      <c r="Q1761" s="837">
        <v>1</v>
      </c>
      <c r="R1761" s="832">
        <v>6</v>
      </c>
      <c r="S1761" s="837">
        <v>1</v>
      </c>
      <c r="T1761" s="836">
        <v>3</v>
      </c>
      <c r="U1761" s="838">
        <v>1</v>
      </c>
    </row>
    <row r="1762" spans="1:21" ht="14.4" customHeight="1" x14ac:dyDescent="0.3">
      <c r="A1762" s="831">
        <v>4</v>
      </c>
      <c r="B1762" s="832" t="s">
        <v>2687</v>
      </c>
      <c r="C1762" s="832" t="s">
        <v>2694</v>
      </c>
      <c r="D1762" s="833" t="s">
        <v>5504</v>
      </c>
      <c r="E1762" s="834" t="s">
        <v>2737</v>
      </c>
      <c r="F1762" s="832" t="s">
        <v>2688</v>
      </c>
      <c r="G1762" s="832" t="s">
        <v>2949</v>
      </c>
      <c r="H1762" s="832" t="s">
        <v>581</v>
      </c>
      <c r="I1762" s="832" t="s">
        <v>2950</v>
      </c>
      <c r="J1762" s="832" t="s">
        <v>899</v>
      </c>
      <c r="K1762" s="832" t="s">
        <v>2951</v>
      </c>
      <c r="L1762" s="835">
        <v>0</v>
      </c>
      <c r="M1762" s="835">
        <v>0</v>
      </c>
      <c r="N1762" s="832">
        <v>4</v>
      </c>
      <c r="O1762" s="836">
        <v>3.5</v>
      </c>
      <c r="P1762" s="835">
        <v>0</v>
      </c>
      <c r="Q1762" s="837"/>
      <c r="R1762" s="832">
        <v>2</v>
      </c>
      <c r="S1762" s="837">
        <v>0.5</v>
      </c>
      <c r="T1762" s="836">
        <v>2</v>
      </c>
      <c r="U1762" s="838">
        <v>0.5714285714285714</v>
      </c>
    </row>
    <row r="1763" spans="1:21" ht="14.4" customHeight="1" x14ac:dyDescent="0.3">
      <c r="A1763" s="831">
        <v>4</v>
      </c>
      <c r="B1763" s="832" t="s">
        <v>2687</v>
      </c>
      <c r="C1763" s="832" t="s">
        <v>2694</v>
      </c>
      <c r="D1763" s="833" t="s">
        <v>5504</v>
      </c>
      <c r="E1763" s="834" t="s">
        <v>2737</v>
      </c>
      <c r="F1763" s="832" t="s">
        <v>2688</v>
      </c>
      <c r="G1763" s="832" t="s">
        <v>2760</v>
      </c>
      <c r="H1763" s="832" t="s">
        <v>628</v>
      </c>
      <c r="I1763" s="832" t="s">
        <v>2166</v>
      </c>
      <c r="J1763" s="832" t="s">
        <v>1083</v>
      </c>
      <c r="K1763" s="832" t="s">
        <v>2167</v>
      </c>
      <c r="L1763" s="835">
        <v>154.36000000000001</v>
      </c>
      <c r="M1763" s="835">
        <v>617.44000000000005</v>
      </c>
      <c r="N1763" s="832">
        <v>4</v>
      </c>
      <c r="O1763" s="836">
        <v>4</v>
      </c>
      <c r="P1763" s="835">
        <v>463.08000000000004</v>
      </c>
      <c r="Q1763" s="837">
        <v>0.75</v>
      </c>
      <c r="R1763" s="832">
        <v>3</v>
      </c>
      <c r="S1763" s="837">
        <v>0.75</v>
      </c>
      <c r="T1763" s="836">
        <v>3</v>
      </c>
      <c r="U1763" s="838">
        <v>0.75</v>
      </c>
    </row>
    <row r="1764" spans="1:21" ht="14.4" customHeight="1" x14ac:dyDescent="0.3">
      <c r="A1764" s="831">
        <v>4</v>
      </c>
      <c r="B1764" s="832" t="s">
        <v>2687</v>
      </c>
      <c r="C1764" s="832" t="s">
        <v>2694</v>
      </c>
      <c r="D1764" s="833" t="s">
        <v>5504</v>
      </c>
      <c r="E1764" s="834" t="s">
        <v>2737</v>
      </c>
      <c r="F1764" s="832" t="s">
        <v>2688</v>
      </c>
      <c r="G1764" s="832" t="s">
        <v>2760</v>
      </c>
      <c r="H1764" s="832" t="s">
        <v>628</v>
      </c>
      <c r="I1764" s="832" t="s">
        <v>2164</v>
      </c>
      <c r="J1764" s="832" t="s">
        <v>1083</v>
      </c>
      <c r="K1764" s="832" t="s">
        <v>2165</v>
      </c>
      <c r="L1764" s="835">
        <v>225.06</v>
      </c>
      <c r="M1764" s="835">
        <v>225.06</v>
      </c>
      <c r="N1764" s="832">
        <v>1</v>
      </c>
      <c r="O1764" s="836">
        <v>0.5</v>
      </c>
      <c r="P1764" s="835">
        <v>225.06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4</v>
      </c>
      <c r="B1765" s="832" t="s">
        <v>2687</v>
      </c>
      <c r="C1765" s="832" t="s">
        <v>2694</v>
      </c>
      <c r="D1765" s="833" t="s">
        <v>5504</v>
      </c>
      <c r="E1765" s="834" t="s">
        <v>2737</v>
      </c>
      <c r="F1765" s="832" t="s">
        <v>2688</v>
      </c>
      <c r="G1765" s="832" t="s">
        <v>3221</v>
      </c>
      <c r="H1765" s="832" t="s">
        <v>628</v>
      </c>
      <c r="I1765" s="832" t="s">
        <v>3222</v>
      </c>
      <c r="J1765" s="832" t="s">
        <v>2196</v>
      </c>
      <c r="K1765" s="832" t="s">
        <v>3223</v>
      </c>
      <c r="L1765" s="835">
        <v>70.540000000000006</v>
      </c>
      <c r="M1765" s="835">
        <v>141.08000000000001</v>
      </c>
      <c r="N1765" s="832">
        <v>2</v>
      </c>
      <c r="O1765" s="836">
        <v>2</v>
      </c>
      <c r="P1765" s="835">
        <v>141.08000000000001</v>
      </c>
      <c r="Q1765" s="837">
        <v>1</v>
      </c>
      <c r="R1765" s="832">
        <v>2</v>
      </c>
      <c r="S1765" s="837">
        <v>1</v>
      </c>
      <c r="T1765" s="836">
        <v>2</v>
      </c>
      <c r="U1765" s="838">
        <v>1</v>
      </c>
    </row>
    <row r="1766" spans="1:21" ht="14.4" customHeight="1" x14ac:dyDescent="0.3">
      <c r="A1766" s="831">
        <v>4</v>
      </c>
      <c r="B1766" s="832" t="s">
        <v>2687</v>
      </c>
      <c r="C1766" s="832" t="s">
        <v>2694</v>
      </c>
      <c r="D1766" s="833" t="s">
        <v>5504</v>
      </c>
      <c r="E1766" s="834" t="s">
        <v>2737</v>
      </c>
      <c r="F1766" s="832" t="s">
        <v>2688</v>
      </c>
      <c r="G1766" s="832" t="s">
        <v>2852</v>
      </c>
      <c r="H1766" s="832" t="s">
        <v>581</v>
      </c>
      <c r="I1766" s="832" t="s">
        <v>3064</v>
      </c>
      <c r="J1766" s="832" t="s">
        <v>879</v>
      </c>
      <c r="K1766" s="832" t="s">
        <v>2854</v>
      </c>
      <c r="L1766" s="835">
        <v>0</v>
      </c>
      <c r="M1766" s="835">
        <v>0</v>
      </c>
      <c r="N1766" s="832">
        <v>3</v>
      </c>
      <c r="O1766" s="836">
        <v>1.5</v>
      </c>
      <c r="P1766" s="835">
        <v>0</v>
      </c>
      <c r="Q1766" s="837"/>
      <c r="R1766" s="832">
        <v>1</v>
      </c>
      <c r="S1766" s="837">
        <v>0.33333333333333331</v>
      </c>
      <c r="T1766" s="836">
        <v>1</v>
      </c>
      <c r="U1766" s="838">
        <v>0.66666666666666663</v>
      </c>
    </row>
    <row r="1767" spans="1:21" ht="14.4" customHeight="1" x14ac:dyDescent="0.3">
      <c r="A1767" s="831">
        <v>4</v>
      </c>
      <c r="B1767" s="832" t="s">
        <v>2687</v>
      </c>
      <c r="C1767" s="832" t="s">
        <v>2694</v>
      </c>
      <c r="D1767" s="833" t="s">
        <v>5504</v>
      </c>
      <c r="E1767" s="834" t="s">
        <v>2737</v>
      </c>
      <c r="F1767" s="832" t="s">
        <v>2688</v>
      </c>
      <c r="G1767" s="832" t="s">
        <v>2852</v>
      </c>
      <c r="H1767" s="832" t="s">
        <v>581</v>
      </c>
      <c r="I1767" s="832" t="s">
        <v>2971</v>
      </c>
      <c r="J1767" s="832" t="s">
        <v>879</v>
      </c>
      <c r="K1767" s="832" t="s">
        <v>2854</v>
      </c>
      <c r="L1767" s="835">
        <v>0</v>
      </c>
      <c r="M1767" s="835">
        <v>0</v>
      </c>
      <c r="N1767" s="832">
        <v>1</v>
      </c>
      <c r="O1767" s="836">
        <v>1</v>
      </c>
      <c r="P1767" s="835">
        <v>0</v>
      </c>
      <c r="Q1767" s="837"/>
      <c r="R1767" s="832">
        <v>1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4</v>
      </c>
      <c r="B1768" s="832" t="s">
        <v>2687</v>
      </c>
      <c r="C1768" s="832" t="s">
        <v>2694</v>
      </c>
      <c r="D1768" s="833" t="s">
        <v>5504</v>
      </c>
      <c r="E1768" s="834" t="s">
        <v>2737</v>
      </c>
      <c r="F1768" s="832" t="s">
        <v>2688</v>
      </c>
      <c r="G1768" s="832" t="s">
        <v>2852</v>
      </c>
      <c r="H1768" s="832" t="s">
        <v>581</v>
      </c>
      <c r="I1768" s="832" t="s">
        <v>4739</v>
      </c>
      <c r="J1768" s="832" t="s">
        <v>881</v>
      </c>
      <c r="K1768" s="832" t="s">
        <v>4166</v>
      </c>
      <c r="L1768" s="835">
        <v>0</v>
      </c>
      <c r="M1768" s="835">
        <v>0</v>
      </c>
      <c r="N1768" s="832">
        <v>1</v>
      </c>
      <c r="O1768" s="836">
        <v>1</v>
      </c>
      <c r="P1768" s="835">
        <v>0</v>
      </c>
      <c r="Q1768" s="837"/>
      <c r="R1768" s="832">
        <v>1</v>
      </c>
      <c r="S1768" s="837">
        <v>1</v>
      </c>
      <c r="T1768" s="836">
        <v>1</v>
      </c>
      <c r="U1768" s="838">
        <v>1</v>
      </c>
    </row>
    <row r="1769" spans="1:21" ht="14.4" customHeight="1" x14ac:dyDescent="0.3">
      <c r="A1769" s="831">
        <v>4</v>
      </c>
      <c r="B1769" s="832" t="s">
        <v>2687</v>
      </c>
      <c r="C1769" s="832" t="s">
        <v>2694</v>
      </c>
      <c r="D1769" s="833" t="s">
        <v>5504</v>
      </c>
      <c r="E1769" s="834" t="s">
        <v>2737</v>
      </c>
      <c r="F1769" s="832" t="s">
        <v>2688</v>
      </c>
      <c r="G1769" s="832" t="s">
        <v>2824</v>
      </c>
      <c r="H1769" s="832" t="s">
        <v>581</v>
      </c>
      <c r="I1769" s="832" t="s">
        <v>2178</v>
      </c>
      <c r="J1769" s="832" t="s">
        <v>2179</v>
      </c>
      <c r="K1769" s="832" t="s">
        <v>1482</v>
      </c>
      <c r="L1769" s="835">
        <v>170.52</v>
      </c>
      <c r="M1769" s="835">
        <v>682.08</v>
      </c>
      <c r="N1769" s="832">
        <v>4</v>
      </c>
      <c r="O1769" s="836">
        <v>1.5</v>
      </c>
      <c r="P1769" s="835">
        <v>341.04</v>
      </c>
      <c r="Q1769" s="837">
        <v>0.5</v>
      </c>
      <c r="R1769" s="832">
        <v>2</v>
      </c>
      <c r="S1769" s="837">
        <v>0.5</v>
      </c>
      <c r="T1769" s="836">
        <v>0.5</v>
      </c>
      <c r="U1769" s="838">
        <v>0.33333333333333331</v>
      </c>
    </row>
    <row r="1770" spans="1:21" ht="14.4" customHeight="1" x14ac:dyDescent="0.3">
      <c r="A1770" s="831">
        <v>4</v>
      </c>
      <c r="B1770" s="832" t="s">
        <v>2687</v>
      </c>
      <c r="C1770" s="832" t="s">
        <v>2694</v>
      </c>
      <c r="D1770" s="833" t="s">
        <v>5504</v>
      </c>
      <c r="E1770" s="834" t="s">
        <v>2737</v>
      </c>
      <c r="F1770" s="832" t="s">
        <v>2688</v>
      </c>
      <c r="G1770" s="832" t="s">
        <v>3368</v>
      </c>
      <c r="H1770" s="832" t="s">
        <v>581</v>
      </c>
      <c r="I1770" s="832" t="s">
        <v>4108</v>
      </c>
      <c r="J1770" s="832" t="s">
        <v>1215</v>
      </c>
      <c r="K1770" s="832" t="s">
        <v>4109</v>
      </c>
      <c r="L1770" s="835">
        <v>182.22</v>
      </c>
      <c r="M1770" s="835">
        <v>1639.98</v>
      </c>
      <c r="N1770" s="832">
        <v>9</v>
      </c>
      <c r="O1770" s="836">
        <v>3</v>
      </c>
      <c r="P1770" s="835">
        <v>546.66</v>
      </c>
      <c r="Q1770" s="837">
        <v>0.33333333333333331</v>
      </c>
      <c r="R1770" s="832">
        <v>3</v>
      </c>
      <c r="S1770" s="837">
        <v>0.33333333333333331</v>
      </c>
      <c r="T1770" s="836">
        <v>1</v>
      </c>
      <c r="U1770" s="838">
        <v>0.33333333333333331</v>
      </c>
    </row>
    <row r="1771" spans="1:21" ht="14.4" customHeight="1" x14ac:dyDescent="0.3">
      <c r="A1771" s="831">
        <v>4</v>
      </c>
      <c r="B1771" s="832" t="s">
        <v>2687</v>
      </c>
      <c r="C1771" s="832" t="s">
        <v>2694</v>
      </c>
      <c r="D1771" s="833" t="s">
        <v>5504</v>
      </c>
      <c r="E1771" s="834" t="s">
        <v>2737</v>
      </c>
      <c r="F1771" s="832" t="s">
        <v>2688</v>
      </c>
      <c r="G1771" s="832" t="s">
        <v>3227</v>
      </c>
      <c r="H1771" s="832" t="s">
        <v>581</v>
      </c>
      <c r="I1771" s="832" t="s">
        <v>4740</v>
      </c>
      <c r="J1771" s="832" t="s">
        <v>4192</v>
      </c>
      <c r="K1771" s="832" t="s">
        <v>4741</v>
      </c>
      <c r="L1771" s="835">
        <v>93.49</v>
      </c>
      <c r="M1771" s="835">
        <v>186.98</v>
      </c>
      <c r="N1771" s="832">
        <v>2</v>
      </c>
      <c r="O1771" s="836">
        <v>1</v>
      </c>
      <c r="P1771" s="835">
        <v>186.98</v>
      </c>
      <c r="Q1771" s="837">
        <v>1</v>
      </c>
      <c r="R1771" s="832">
        <v>2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4</v>
      </c>
      <c r="B1772" s="832" t="s">
        <v>2687</v>
      </c>
      <c r="C1772" s="832" t="s">
        <v>2694</v>
      </c>
      <c r="D1772" s="833" t="s">
        <v>5504</v>
      </c>
      <c r="E1772" s="834" t="s">
        <v>2737</v>
      </c>
      <c r="F1772" s="832" t="s">
        <v>2688</v>
      </c>
      <c r="G1772" s="832" t="s">
        <v>3231</v>
      </c>
      <c r="H1772" s="832" t="s">
        <v>581</v>
      </c>
      <c r="I1772" s="832" t="s">
        <v>3232</v>
      </c>
      <c r="J1772" s="832" t="s">
        <v>757</v>
      </c>
      <c r="K1772" s="832" t="s">
        <v>3233</v>
      </c>
      <c r="L1772" s="835">
        <v>159.16999999999999</v>
      </c>
      <c r="M1772" s="835">
        <v>477.51</v>
      </c>
      <c r="N1772" s="832">
        <v>3</v>
      </c>
      <c r="O1772" s="836">
        <v>2</v>
      </c>
      <c r="P1772" s="835">
        <v>159.16999999999999</v>
      </c>
      <c r="Q1772" s="837">
        <v>0.33333333333333331</v>
      </c>
      <c r="R1772" s="832">
        <v>1</v>
      </c>
      <c r="S1772" s="837">
        <v>0.33333333333333331</v>
      </c>
      <c r="T1772" s="836">
        <v>1</v>
      </c>
      <c r="U1772" s="838">
        <v>0.5</v>
      </c>
    </row>
    <row r="1773" spans="1:21" ht="14.4" customHeight="1" x14ac:dyDescent="0.3">
      <c r="A1773" s="831">
        <v>4</v>
      </c>
      <c r="B1773" s="832" t="s">
        <v>2687</v>
      </c>
      <c r="C1773" s="832" t="s">
        <v>2694</v>
      </c>
      <c r="D1773" s="833" t="s">
        <v>5504</v>
      </c>
      <c r="E1773" s="834" t="s">
        <v>2737</v>
      </c>
      <c r="F1773" s="832" t="s">
        <v>2688</v>
      </c>
      <c r="G1773" s="832" t="s">
        <v>4742</v>
      </c>
      <c r="H1773" s="832" t="s">
        <v>628</v>
      </c>
      <c r="I1773" s="832" t="s">
        <v>2673</v>
      </c>
      <c r="J1773" s="832" t="s">
        <v>2674</v>
      </c>
      <c r="K1773" s="832" t="s">
        <v>2675</v>
      </c>
      <c r="L1773" s="835">
        <v>79.48</v>
      </c>
      <c r="M1773" s="835">
        <v>79.48</v>
      </c>
      <c r="N1773" s="832">
        <v>1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4</v>
      </c>
      <c r="B1774" s="832" t="s">
        <v>2687</v>
      </c>
      <c r="C1774" s="832" t="s">
        <v>2694</v>
      </c>
      <c r="D1774" s="833" t="s">
        <v>5504</v>
      </c>
      <c r="E1774" s="834" t="s">
        <v>2737</v>
      </c>
      <c r="F1774" s="832" t="s">
        <v>2688</v>
      </c>
      <c r="G1774" s="832" t="s">
        <v>4743</v>
      </c>
      <c r="H1774" s="832" t="s">
        <v>581</v>
      </c>
      <c r="I1774" s="832" t="s">
        <v>4744</v>
      </c>
      <c r="J1774" s="832" t="s">
        <v>4745</v>
      </c>
      <c r="K1774" s="832" t="s">
        <v>4746</v>
      </c>
      <c r="L1774" s="835">
        <v>121.07</v>
      </c>
      <c r="M1774" s="835">
        <v>363.21</v>
      </c>
      <c r="N1774" s="832">
        <v>3</v>
      </c>
      <c r="O1774" s="836">
        <v>2</v>
      </c>
      <c r="P1774" s="835">
        <v>363.21</v>
      </c>
      <c r="Q1774" s="837">
        <v>1</v>
      </c>
      <c r="R1774" s="832">
        <v>3</v>
      </c>
      <c r="S1774" s="837">
        <v>1</v>
      </c>
      <c r="T1774" s="836">
        <v>2</v>
      </c>
      <c r="U1774" s="838">
        <v>1</v>
      </c>
    </row>
    <row r="1775" spans="1:21" ht="14.4" customHeight="1" x14ac:dyDescent="0.3">
      <c r="A1775" s="831">
        <v>4</v>
      </c>
      <c r="B1775" s="832" t="s">
        <v>2687</v>
      </c>
      <c r="C1775" s="832" t="s">
        <v>2694</v>
      </c>
      <c r="D1775" s="833" t="s">
        <v>5504</v>
      </c>
      <c r="E1775" s="834" t="s">
        <v>2737</v>
      </c>
      <c r="F1775" s="832" t="s">
        <v>2688</v>
      </c>
      <c r="G1775" s="832" t="s">
        <v>3238</v>
      </c>
      <c r="H1775" s="832" t="s">
        <v>581</v>
      </c>
      <c r="I1775" s="832" t="s">
        <v>3239</v>
      </c>
      <c r="J1775" s="832" t="s">
        <v>3240</v>
      </c>
      <c r="K1775" s="832" t="s">
        <v>3241</v>
      </c>
      <c r="L1775" s="835">
        <v>107.27</v>
      </c>
      <c r="M1775" s="835">
        <v>1072.7</v>
      </c>
      <c r="N1775" s="832">
        <v>10</v>
      </c>
      <c r="O1775" s="836">
        <v>5</v>
      </c>
      <c r="P1775" s="835">
        <v>858.16000000000008</v>
      </c>
      <c r="Q1775" s="837">
        <v>0.8</v>
      </c>
      <c r="R1775" s="832">
        <v>8</v>
      </c>
      <c r="S1775" s="837">
        <v>0.8</v>
      </c>
      <c r="T1775" s="836">
        <v>4</v>
      </c>
      <c r="U1775" s="838">
        <v>0.8</v>
      </c>
    </row>
    <row r="1776" spans="1:21" ht="14.4" customHeight="1" x14ac:dyDescent="0.3">
      <c r="A1776" s="831">
        <v>4</v>
      </c>
      <c r="B1776" s="832" t="s">
        <v>2687</v>
      </c>
      <c r="C1776" s="832" t="s">
        <v>2694</v>
      </c>
      <c r="D1776" s="833" t="s">
        <v>5504</v>
      </c>
      <c r="E1776" s="834" t="s">
        <v>2737</v>
      </c>
      <c r="F1776" s="832" t="s">
        <v>2688</v>
      </c>
      <c r="G1776" s="832" t="s">
        <v>3238</v>
      </c>
      <c r="H1776" s="832" t="s">
        <v>581</v>
      </c>
      <c r="I1776" s="832" t="s">
        <v>3242</v>
      </c>
      <c r="J1776" s="832" t="s">
        <v>3240</v>
      </c>
      <c r="K1776" s="832" t="s">
        <v>3241</v>
      </c>
      <c r="L1776" s="835">
        <v>107.27</v>
      </c>
      <c r="M1776" s="835">
        <v>643.62</v>
      </c>
      <c r="N1776" s="832">
        <v>6</v>
      </c>
      <c r="O1776" s="836">
        <v>1</v>
      </c>
      <c r="P1776" s="835">
        <v>321.81</v>
      </c>
      <c r="Q1776" s="837">
        <v>0.5</v>
      </c>
      <c r="R1776" s="832">
        <v>3</v>
      </c>
      <c r="S1776" s="837">
        <v>0.5</v>
      </c>
      <c r="T1776" s="836">
        <v>0.5</v>
      </c>
      <c r="U1776" s="838">
        <v>0.5</v>
      </c>
    </row>
    <row r="1777" spans="1:21" ht="14.4" customHeight="1" x14ac:dyDescent="0.3">
      <c r="A1777" s="831">
        <v>4</v>
      </c>
      <c r="B1777" s="832" t="s">
        <v>2687</v>
      </c>
      <c r="C1777" s="832" t="s">
        <v>2694</v>
      </c>
      <c r="D1777" s="833" t="s">
        <v>5504</v>
      </c>
      <c r="E1777" s="834" t="s">
        <v>2737</v>
      </c>
      <c r="F1777" s="832" t="s">
        <v>2688</v>
      </c>
      <c r="G1777" s="832" t="s">
        <v>2864</v>
      </c>
      <c r="H1777" s="832" t="s">
        <v>581</v>
      </c>
      <c r="I1777" s="832" t="s">
        <v>2865</v>
      </c>
      <c r="J1777" s="832" t="s">
        <v>2866</v>
      </c>
      <c r="K1777" s="832" t="s">
        <v>2867</v>
      </c>
      <c r="L1777" s="835">
        <v>0</v>
      </c>
      <c r="M1777" s="835">
        <v>0</v>
      </c>
      <c r="N1777" s="832">
        <v>5</v>
      </c>
      <c r="O1777" s="836">
        <v>4</v>
      </c>
      <c r="P1777" s="835">
        <v>0</v>
      </c>
      <c r="Q1777" s="837"/>
      <c r="R1777" s="832">
        <v>5</v>
      </c>
      <c r="S1777" s="837">
        <v>1</v>
      </c>
      <c r="T1777" s="836">
        <v>4</v>
      </c>
      <c r="U1777" s="838">
        <v>1</v>
      </c>
    </row>
    <row r="1778" spans="1:21" ht="14.4" customHeight="1" x14ac:dyDescent="0.3">
      <c r="A1778" s="831">
        <v>4</v>
      </c>
      <c r="B1778" s="832" t="s">
        <v>2687</v>
      </c>
      <c r="C1778" s="832" t="s">
        <v>2694</v>
      </c>
      <c r="D1778" s="833" t="s">
        <v>5504</v>
      </c>
      <c r="E1778" s="834" t="s">
        <v>2737</v>
      </c>
      <c r="F1778" s="832" t="s">
        <v>2688</v>
      </c>
      <c r="G1778" s="832" t="s">
        <v>3165</v>
      </c>
      <c r="H1778" s="832" t="s">
        <v>581</v>
      </c>
      <c r="I1778" s="832" t="s">
        <v>4747</v>
      </c>
      <c r="J1778" s="832" t="s">
        <v>1291</v>
      </c>
      <c r="K1778" s="832" t="s">
        <v>4748</v>
      </c>
      <c r="L1778" s="835">
        <v>164.01</v>
      </c>
      <c r="M1778" s="835">
        <v>328.02</v>
      </c>
      <c r="N1778" s="832">
        <v>2</v>
      </c>
      <c r="O1778" s="836">
        <v>1</v>
      </c>
      <c r="P1778" s="835">
        <v>328.02</v>
      </c>
      <c r="Q1778" s="837">
        <v>1</v>
      </c>
      <c r="R1778" s="832">
        <v>2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4</v>
      </c>
      <c r="B1779" s="832" t="s">
        <v>2687</v>
      </c>
      <c r="C1779" s="832" t="s">
        <v>2694</v>
      </c>
      <c r="D1779" s="833" t="s">
        <v>5504</v>
      </c>
      <c r="E1779" s="834" t="s">
        <v>2737</v>
      </c>
      <c r="F1779" s="832" t="s">
        <v>2688</v>
      </c>
      <c r="G1779" s="832" t="s">
        <v>3165</v>
      </c>
      <c r="H1779" s="832" t="s">
        <v>581</v>
      </c>
      <c r="I1779" s="832" t="s">
        <v>3166</v>
      </c>
      <c r="J1779" s="832" t="s">
        <v>1291</v>
      </c>
      <c r="K1779" s="832" t="s">
        <v>3167</v>
      </c>
      <c r="L1779" s="835">
        <v>49.2</v>
      </c>
      <c r="M1779" s="835">
        <v>295.20000000000005</v>
      </c>
      <c r="N1779" s="832">
        <v>6</v>
      </c>
      <c r="O1779" s="836">
        <v>1</v>
      </c>
      <c r="P1779" s="835">
        <v>295.20000000000005</v>
      </c>
      <c r="Q1779" s="837">
        <v>1</v>
      </c>
      <c r="R1779" s="832">
        <v>6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4</v>
      </c>
      <c r="B1780" s="832" t="s">
        <v>2687</v>
      </c>
      <c r="C1780" s="832" t="s">
        <v>2694</v>
      </c>
      <c r="D1780" s="833" t="s">
        <v>5504</v>
      </c>
      <c r="E1780" s="834" t="s">
        <v>2737</v>
      </c>
      <c r="F1780" s="832" t="s">
        <v>2688</v>
      </c>
      <c r="G1780" s="832" t="s">
        <v>3306</v>
      </c>
      <c r="H1780" s="832" t="s">
        <v>581</v>
      </c>
      <c r="I1780" s="832" t="s">
        <v>4117</v>
      </c>
      <c r="J1780" s="832" t="s">
        <v>1116</v>
      </c>
      <c r="K1780" s="832" t="s">
        <v>4118</v>
      </c>
      <c r="L1780" s="835">
        <v>64.36</v>
      </c>
      <c r="M1780" s="835">
        <v>64.36</v>
      </c>
      <c r="N1780" s="832">
        <v>1</v>
      </c>
      <c r="O1780" s="836">
        <v>1</v>
      </c>
      <c r="P1780" s="835">
        <v>64.36</v>
      </c>
      <c r="Q1780" s="837">
        <v>1</v>
      </c>
      <c r="R1780" s="832">
        <v>1</v>
      </c>
      <c r="S1780" s="837">
        <v>1</v>
      </c>
      <c r="T1780" s="836">
        <v>1</v>
      </c>
      <c r="U1780" s="838">
        <v>1</v>
      </c>
    </row>
    <row r="1781" spans="1:21" ht="14.4" customHeight="1" x14ac:dyDescent="0.3">
      <c r="A1781" s="831">
        <v>4</v>
      </c>
      <c r="B1781" s="832" t="s">
        <v>2687</v>
      </c>
      <c r="C1781" s="832" t="s">
        <v>2694</v>
      </c>
      <c r="D1781" s="833" t="s">
        <v>5504</v>
      </c>
      <c r="E1781" s="834" t="s">
        <v>2737</v>
      </c>
      <c r="F1781" s="832" t="s">
        <v>2688</v>
      </c>
      <c r="G1781" s="832" t="s">
        <v>3243</v>
      </c>
      <c r="H1781" s="832" t="s">
        <v>581</v>
      </c>
      <c r="I1781" s="832" t="s">
        <v>3244</v>
      </c>
      <c r="J1781" s="832" t="s">
        <v>1127</v>
      </c>
      <c r="K1781" s="832" t="s">
        <v>2826</v>
      </c>
      <c r="L1781" s="835">
        <v>98.75</v>
      </c>
      <c r="M1781" s="835">
        <v>98.75</v>
      </c>
      <c r="N1781" s="832">
        <v>1</v>
      </c>
      <c r="O1781" s="836">
        <v>0.5</v>
      </c>
      <c r="P1781" s="835">
        <v>98.75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4</v>
      </c>
      <c r="B1782" s="832" t="s">
        <v>2687</v>
      </c>
      <c r="C1782" s="832" t="s">
        <v>2694</v>
      </c>
      <c r="D1782" s="833" t="s">
        <v>5504</v>
      </c>
      <c r="E1782" s="834" t="s">
        <v>2737</v>
      </c>
      <c r="F1782" s="832" t="s">
        <v>2688</v>
      </c>
      <c r="G1782" s="832" t="s">
        <v>3309</v>
      </c>
      <c r="H1782" s="832" t="s">
        <v>581</v>
      </c>
      <c r="I1782" s="832" t="s">
        <v>3310</v>
      </c>
      <c r="J1782" s="832" t="s">
        <v>3311</v>
      </c>
      <c r="K1782" s="832" t="s">
        <v>2917</v>
      </c>
      <c r="L1782" s="835">
        <v>0</v>
      </c>
      <c r="M1782" s="835">
        <v>0</v>
      </c>
      <c r="N1782" s="832">
        <v>1</v>
      </c>
      <c r="O1782" s="836">
        <v>1</v>
      </c>
      <c r="P1782" s="835">
        <v>0</v>
      </c>
      <c r="Q1782" s="837"/>
      <c r="R1782" s="832">
        <v>1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4</v>
      </c>
      <c r="B1783" s="832" t="s">
        <v>2687</v>
      </c>
      <c r="C1783" s="832" t="s">
        <v>2694</v>
      </c>
      <c r="D1783" s="833" t="s">
        <v>5504</v>
      </c>
      <c r="E1783" s="834" t="s">
        <v>2737</v>
      </c>
      <c r="F1783" s="832" t="s">
        <v>2688</v>
      </c>
      <c r="G1783" s="832" t="s">
        <v>4749</v>
      </c>
      <c r="H1783" s="832" t="s">
        <v>581</v>
      </c>
      <c r="I1783" s="832" t="s">
        <v>4750</v>
      </c>
      <c r="J1783" s="832" t="s">
        <v>4751</v>
      </c>
      <c r="K1783" s="832" t="s">
        <v>4752</v>
      </c>
      <c r="L1783" s="835">
        <v>29.46</v>
      </c>
      <c r="M1783" s="835">
        <v>58.92</v>
      </c>
      <c r="N1783" s="832">
        <v>2</v>
      </c>
      <c r="O1783" s="836">
        <v>0.5</v>
      </c>
      <c r="P1783" s="835">
        <v>58.92</v>
      </c>
      <c r="Q1783" s="837">
        <v>1</v>
      </c>
      <c r="R1783" s="832">
        <v>2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4</v>
      </c>
      <c r="B1784" s="832" t="s">
        <v>2687</v>
      </c>
      <c r="C1784" s="832" t="s">
        <v>2694</v>
      </c>
      <c r="D1784" s="833" t="s">
        <v>5504</v>
      </c>
      <c r="E1784" s="834" t="s">
        <v>2737</v>
      </c>
      <c r="F1784" s="832" t="s">
        <v>2688</v>
      </c>
      <c r="G1784" s="832" t="s">
        <v>4612</v>
      </c>
      <c r="H1784" s="832" t="s">
        <v>581</v>
      </c>
      <c r="I1784" s="832" t="s">
        <v>4753</v>
      </c>
      <c r="J1784" s="832" t="s">
        <v>1400</v>
      </c>
      <c r="K1784" s="832" t="s">
        <v>4754</v>
      </c>
      <c r="L1784" s="835">
        <v>24.37</v>
      </c>
      <c r="M1784" s="835">
        <v>24.37</v>
      </c>
      <c r="N1784" s="832">
        <v>1</v>
      </c>
      <c r="O1784" s="836">
        <v>1</v>
      </c>
      <c r="P1784" s="835">
        <v>24.37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4</v>
      </c>
      <c r="B1785" s="832" t="s">
        <v>2687</v>
      </c>
      <c r="C1785" s="832" t="s">
        <v>2694</v>
      </c>
      <c r="D1785" s="833" t="s">
        <v>5504</v>
      </c>
      <c r="E1785" s="834" t="s">
        <v>2737</v>
      </c>
      <c r="F1785" s="832" t="s">
        <v>2688</v>
      </c>
      <c r="G1785" s="832" t="s">
        <v>4612</v>
      </c>
      <c r="H1785" s="832" t="s">
        <v>581</v>
      </c>
      <c r="I1785" s="832" t="s">
        <v>4613</v>
      </c>
      <c r="J1785" s="832" t="s">
        <v>1400</v>
      </c>
      <c r="K1785" s="832" t="s">
        <v>2490</v>
      </c>
      <c r="L1785" s="835">
        <v>38.590000000000003</v>
      </c>
      <c r="M1785" s="835">
        <v>38.590000000000003</v>
      </c>
      <c r="N1785" s="832">
        <v>1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4</v>
      </c>
      <c r="B1786" s="832" t="s">
        <v>2687</v>
      </c>
      <c r="C1786" s="832" t="s">
        <v>2694</v>
      </c>
      <c r="D1786" s="833" t="s">
        <v>5504</v>
      </c>
      <c r="E1786" s="834" t="s">
        <v>2737</v>
      </c>
      <c r="F1786" s="832" t="s">
        <v>2688</v>
      </c>
      <c r="G1786" s="832" t="s">
        <v>2830</v>
      </c>
      <c r="H1786" s="832" t="s">
        <v>581</v>
      </c>
      <c r="I1786" s="832" t="s">
        <v>3021</v>
      </c>
      <c r="J1786" s="832" t="s">
        <v>2832</v>
      </c>
      <c r="K1786" s="832" t="s">
        <v>2833</v>
      </c>
      <c r="L1786" s="835">
        <v>38.5</v>
      </c>
      <c r="M1786" s="835">
        <v>77</v>
      </c>
      <c r="N1786" s="832">
        <v>2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4</v>
      </c>
      <c r="B1787" s="832" t="s">
        <v>2687</v>
      </c>
      <c r="C1787" s="832" t="s">
        <v>2694</v>
      </c>
      <c r="D1787" s="833" t="s">
        <v>5504</v>
      </c>
      <c r="E1787" s="834" t="s">
        <v>2737</v>
      </c>
      <c r="F1787" s="832" t="s">
        <v>2688</v>
      </c>
      <c r="G1787" s="832" t="s">
        <v>2830</v>
      </c>
      <c r="H1787" s="832" t="s">
        <v>581</v>
      </c>
      <c r="I1787" s="832" t="s">
        <v>3022</v>
      </c>
      <c r="J1787" s="832" t="s">
        <v>2832</v>
      </c>
      <c r="K1787" s="832" t="s">
        <v>3023</v>
      </c>
      <c r="L1787" s="835">
        <v>73.989999999999995</v>
      </c>
      <c r="M1787" s="835">
        <v>147.97999999999999</v>
      </c>
      <c r="N1787" s="832">
        <v>2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4</v>
      </c>
      <c r="B1788" s="832" t="s">
        <v>2687</v>
      </c>
      <c r="C1788" s="832" t="s">
        <v>2694</v>
      </c>
      <c r="D1788" s="833" t="s">
        <v>5504</v>
      </c>
      <c r="E1788" s="834" t="s">
        <v>2737</v>
      </c>
      <c r="F1788" s="832" t="s">
        <v>2688</v>
      </c>
      <c r="G1788" s="832" t="s">
        <v>2834</v>
      </c>
      <c r="H1788" s="832" t="s">
        <v>581</v>
      </c>
      <c r="I1788" s="832" t="s">
        <v>2835</v>
      </c>
      <c r="J1788" s="832" t="s">
        <v>999</v>
      </c>
      <c r="K1788" s="832" t="s">
        <v>2836</v>
      </c>
      <c r="L1788" s="835">
        <v>760.22</v>
      </c>
      <c r="M1788" s="835">
        <v>3801.1000000000004</v>
      </c>
      <c r="N1788" s="832">
        <v>5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4</v>
      </c>
      <c r="B1789" s="832" t="s">
        <v>2687</v>
      </c>
      <c r="C1789" s="832" t="s">
        <v>2694</v>
      </c>
      <c r="D1789" s="833" t="s">
        <v>5504</v>
      </c>
      <c r="E1789" s="834" t="s">
        <v>2737</v>
      </c>
      <c r="F1789" s="832" t="s">
        <v>2688</v>
      </c>
      <c r="G1789" s="832" t="s">
        <v>2928</v>
      </c>
      <c r="H1789" s="832" t="s">
        <v>628</v>
      </c>
      <c r="I1789" s="832" t="s">
        <v>4705</v>
      </c>
      <c r="J1789" s="832" t="s">
        <v>2152</v>
      </c>
      <c r="K1789" s="832" t="s">
        <v>2397</v>
      </c>
      <c r="L1789" s="835">
        <v>59.27</v>
      </c>
      <c r="M1789" s="835">
        <v>59.27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4</v>
      </c>
      <c r="B1790" s="832" t="s">
        <v>2687</v>
      </c>
      <c r="C1790" s="832" t="s">
        <v>2694</v>
      </c>
      <c r="D1790" s="833" t="s">
        <v>5504</v>
      </c>
      <c r="E1790" s="834" t="s">
        <v>2737</v>
      </c>
      <c r="F1790" s="832" t="s">
        <v>2688</v>
      </c>
      <c r="G1790" s="832" t="s">
        <v>3380</v>
      </c>
      <c r="H1790" s="832" t="s">
        <v>581</v>
      </c>
      <c r="I1790" s="832" t="s">
        <v>3381</v>
      </c>
      <c r="J1790" s="832" t="s">
        <v>781</v>
      </c>
      <c r="K1790" s="832" t="s">
        <v>3382</v>
      </c>
      <c r="L1790" s="835">
        <v>256.67</v>
      </c>
      <c r="M1790" s="835">
        <v>513.34</v>
      </c>
      <c r="N1790" s="832">
        <v>2</v>
      </c>
      <c r="O1790" s="836">
        <v>2</v>
      </c>
      <c r="P1790" s="835">
        <v>256.67</v>
      </c>
      <c r="Q1790" s="837">
        <v>0.5</v>
      </c>
      <c r="R1790" s="832">
        <v>1</v>
      </c>
      <c r="S1790" s="837">
        <v>0.5</v>
      </c>
      <c r="T1790" s="836">
        <v>1</v>
      </c>
      <c r="U1790" s="838">
        <v>0.5</v>
      </c>
    </row>
    <row r="1791" spans="1:21" ht="14.4" customHeight="1" x14ac:dyDescent="0.3">
      <c r="A1791" s="831">
        <v>4</v>
      </c>
      <c r="B1791" s="832" t="s">
        <v>2687</v>
      </c>
      <c r="C1791" s="832" t="s">
        <v>2694</v>
      </c>
      <c r="D1791" s="833" t="s">
        <v>5504</v>
      </c>
      <c r="E1791" s="834" t="s">
        <v>2737</v>
      </c>
      <c r="F1791" s="832" t="s">
        <v>2688</v>
      </c>
      <c r="G1791" s="832" t="s">
        <v>4755</v>
      </c>
      <c r="H1791" s="832" t="s">
        <v>581</v>
      </c>
      <c r="I1791" s="832" t="s">
        <v>4756</v>
      </c>
      <c r="J1791" s="832" t="s">
        <v>4757</v>
      </c>
      <c r="K1791" s="832" t="s">
        <v>4758</v>
      </c>
      <c r="L1791" s="835">
        <v>141.62</v>
      </c>
      <c r="M1791" s="835">
        <v>424.86</v>
      </c>
      <c r="N1791" s="832">
        <v>3</v>
      </c>
      <c r="O1791" s="836">
        <v>0.5</v>
      </c>
      <c r="P1791" s="835">
        <v>424.86</v>
      </c>
      <c r="Q1791" s="837">
        <v>1</v>
      </c>
      <c r="R1791" s="832">
        <v>3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4</v>
      </c>
      <c r="B1792" s="832" t="s">
        <v>2687</v>
      </c>
      <c r="C1792" s="832" t="s">
        <v>2694</v>
      </c>
      <c r="D1792" s="833" t="s">
        <v>5504</v>
      </c>
      <c r="E1792" s="834" t="s">
        <v>2737</v>
      </c>
      <c r="F1792" s="832" t="s">
        <v>2688</v>
      </c>
      <c r="G1792" s="832" t="s">
        <v>4234</v>
      </c>
      <c r="H1792" s="832" t="s">
        <v>581</v>
      </c>
      <c r="I1792" s="832" t="s">
        <v>4759</v>
      </c>
      <c r="J1792" s="832" t="s">
        <v>4760</v>
      </c>
      <c r="K1792" s="832" t="s">
        <v>2486</v>
      </c>
      <c r="L1792" s="835">
        <v>86.41</v>
      </c>
      <c r="M1792" s="835">
        <v>86.41</v>
      </c>
      <c r="N1792" s="832">
        <v>1</v>
      </c>
      <c r="O1792" s="836">
        <v>1</v>
      </c>
      <c r="P1792" s="835">
        <v>86.41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4</v>
      </c>
      <c r="B1793" s="832" t="s">
        <v>2687</v>
      </c>
      <c r="C1793" s="832" t="s">
        <v>2694</v>
      </c>
      <c r="D1793" s="833" t="s">
        <v>5504</v>
      </c>
      <c r="E1793" s="834" t="s">
        <v>2737</v>
      </c>
      <c r="F1793" s="832" t="s">
        <v>2688</v>
      </c>
      <c r="G1793" s="832" t="s">
        <v>2844</v>
      </c>
      <c r="H1793" s="832" t="s">
        <v>581</v>
      </c>
      <c r="I1793" s="832" t="s">
        <v>2845</v>
      </c>
      <c r="J1793" s="832" t="s">
        <v>711</v>
      </c>
      <c r="K1793" s="832" t="s">
        <v>2846</v>
      </c>
      <c r="L1793" s="835">
        <v>53.57</v>
      </c>
      <c r="M1793" s="835">
        <v>214.28</v>
      </c>
      <c r="N1793" s="832">
        <v>4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4</v>
      </c>
      <c r="B1794" s="832" t="s">
        <v>2687</v>
      </c>
      <c r="C1794" s="832" t="s">
        <v>2694</v>
      </c>
      <c r="D1794" s="833" t="s">
        <v>5504</v>
      </c>
      <c r="E1794" s="834" t="s">
        <v>2737</v>
      </c>
      <c r="F1794" s="832" t="s">
        <v>2688</v>
      </c>
      <c r="G1794" s="832" t="s">
        <v>2959</v>
      </c>
      <c r="H1794" s="832" t="s">
        <v>628</v>
      </c>
      <c r="I1794" s="832" t="s">
        <v>4761</v>
      </c>
      <c r="J1794" s="832" t="s">
        <v>2077</v>
      </c>
      <c r="K1794" s="832" t="s">
        <v>3992</v>
      </c>
      <c r="L1794" s="835">
        <v>117.03</v>
      </c>
      <c r="M1794" s="835">
        <v>468.12</v>
      </c>
      <c r="N1794" s="832">
        <v>4</v>
      </c>
      <c r="O1794" s="836">
        <v>2</v>
      </c>
      <c r="P1794" s="835">
        <v>468.12</v>
      </c>
      <c r="Q1794" s="837">
        <v>1</v>
      </c>
      <c r="R1794" s="832">
        <v>4</v>
      </c>
      <c r="S1794" s="837">
        <v>1</v>
      </c>
      <c r="T1794" s="836">
        <v>2</v>
      </c>
      <c r="U1794" s="838">
        <v>1</v>
      </c>
    </row>
    <row r="1795" spans="1:21" ht="14.4" customHeight="1" x14ac:dyDescent="0.3">
      <c r="A1795" s="831">
        <v>4</v>
      </c>
      <c r="B1795" s="832" t="s">
        <v>2687</v>
      </c>
      <c r="C1795" s="832" t="s">
        <v>2694</v>
      </c>
      <c r="D1795" s="833" t="s">
        <v>5504</v>
      </c>
      <c r="E1795" s="834" t="s">
        <v>2737</v>
      </c>
      <c r="F1795" s="832" t="s">
        <v>2688</v>
      </c>
      <c r="G1795" s="832" t="s">
        <v>3026</v>
      </c>
      <c r="H1795" s="832" t="s">
        <v>581</v>
      </c>
      <c r="I1795" s="832" t="s">
        <v>3027</v>
      </c>
      <c r="J1795" s="832" t="s">
        <v>1710</v>
      </c>
      <c r="K1795" s="832" t="s">
        <v>2501</v>
      </c>
      <c r="L1795" s="835">
        <v>34.19</v>
      </c>
      <c r="M1795" s="835">
        <v>68.38</v>
      </c>
      <c r="N1795" s="832">
        <v>2</v>
      </c>
      <c r="O1795" s="836">
        <v>1</v>
      </c>
      <c r="P1795" s="835">
        <v>68.38</v>
      </c>
      <c r="Q1795" s="837">
        <v>1</v>
      </c>
      <c r="R1795" s="832">
        <v>2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4</v>
      </c>
      <c r="B1796" s="832" t="s">
        <v>2687</v>
      </c>
      <c r="C1796" s="832" t="s">
        <v>2694</v>
      </c>
      <c r="D1796" s="833" t="s">
        <v>5504</v>
      </c>
      <c r="E1796" s="834" t="s">
        <v>2737</v>
      </c>
      <c r="F1796" s="832" t="s">
        <v>2688</v>
      </c>
      <c r="G1796" s="832" t="s">
        <v>2775</v>
      </c>
      <c r="H1796" s="832" t="s">
        <v>628</v>
      </c>
      <c r="I1796" s="832" t="s">
        <v>2776</v>
      </c>
      <c r="J1796" s="832" t="s">
        <v>785</v>
      </c>
      <c r="K1796" s="832" t="s">
        <v>2041</v>
      </c>
      <c r="L1796" s="835">
        <v>490.89</v>
      </c>
      <c r="M1796" s="835">
        <v>981.78</v>
      </c>
      <c r="N1796" s="832">
        <v>2</v>
      </c>
      <c r="O1796" s="836">
        <v>0.5</v>
      </c>
      <c r="P1796" s="835">
        <v>981.78</v>
      </c>
      <c r="Q1796" s="837">
        <v>1</v>
      </c>
      <c r="R1796" s="832">
        <v>2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4</v>
      </c>
      <c r="B1797" s="832" t="s">
        <v>2687</v>
      </c>
      <c r="C1797" s="832" t="s">
        <v>2694</v>
      </c>
      <c r="D1797" s="833" t="s">
        <v>5504</v>
      </c>
      <c r="E1797" s="834" t="s">
        <v>2737</v>
      </c>
      <c r="F1797" s="832" t="s">
        <v>2688</v>
      </c>
      <c r="G1797" s="832" t="s">
        <v>2775</v>
      </c>
      <c r="H1797" s="832" t="s">
        <v>628</v>
      </c>
      <c r="I1797" s="832" t="s">
        <v>2791</v>
      </c>
      <c r="J1797" s="832" t="s">
        <v>785</v>
      </c>
      <c r="K1797" s="832" t="s">
        <v>2039</v>
      </c>
      <c r="L1797" s="835">
        <v>736.33</v>
      </c>
      <c r="M1797" s="835">
        <v>736.33</v>
      </c>
      <c r="N1797" s="832">
        <v>1</v>
      </c>
      <c r="O1797" s="836">
        <v>1</v>
      </c>
      <c r="P1797" s="835">
        <v>736.33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4</v>
      </c>
      <c r="B1798" s="832" t="s">
        <v>2687</v>
      </c>
      <c r="C1798" s="832" t="s">
        <v>2694</v>
      </c>
      <c r="D1798" s="833" t="s">
        <v>5504</v>
      </c>
      <c r="E1798" s="834" t="s">
        <v>2737</v>
      </c>
      <c r="F1798" s="832" t="s">
        <v>2688</v>
      </c>
      <c r="G1798" s="832" t="s">
        <v>2775</v>
      </c>
      <c r="H1798" s="832" t="s">
        <v>628</v>
      </c>
      <c r="I1798" s="832" t="s">
        <v>3136</v>
      </c>
      <c r="J1798" s="832" t="s">
        <v>789</v>
      </c>
      <c r="K1798" s="832" t="s">
        <v>3128</v>
      </c>
      <c r="L1798" s="835">
        <v>1385.62</v>
      </c>
      <c r="M1798" s="835">
        <v>2771.24</v>
      </c>
      <c r="N1798" s="832">
        <v>2</v>
      </c>
      <c r="O1798" s="836">
        <v>1</v>
      </c>
      <c r="P1798" s="835">
        <v>2771.24</v>
      </c>
      <c r="Q1798" s="837">
        <v>1</v>
      </c>
      <c r="R1798" s="832">
        <v>2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4</v>
      </c>
      <c r="B1799" s="832" t="s">
        <v>2687</v>
      </c>
      <c r="C1799" s="832" t="s">
        <v>2694</v>
      </c>
      <c r="D1799" s="833" t="s">
        <v>5504</v>
      </c>
      <c r="E1799" s="834" t="s">
        <v>2737</v>
      </c>
      <c r="F1799" s="832" t="s">
        <v>2688</v>
      </c>
      <c r="G1799" s="832" t="s">
        <v>3252</v>
      </c>
      <c r="H1799" s="832" t="s">
        <v>581</v>
      </c>
      <c r="I1799" s="832" t="s">
        <v>4762</v>
      </c>
      <c r="J1799" s="832" t="s">
        <v>3254</v>
      </c>
      <c r="K1799" s="832" t="s">
        <v>3255</v>
      </c>
      <c r="L1799" s="835">
        <v>0</v>
      </c>
      <c r="M1799" s="835">
        <v>0</v>
      </c>
      <c r="N1799" s="832">
        <v>1</v>
      </c>
      <c r="O1799" s="836">
        <v>0.5</v>
      </c>
      <c r="P1799" s="835">
        <v>0</v>
      </c>
      <c r="Q1799" s="837"/>
      <c r="R1799" s="832">
        <v>1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4</v>
      </c>
      <c r="B1800" s="832" t="s">
        <v>2687</v>
      </c>
      <c r="C1800" s="832" t="s">
        <v>2694</v>
      </c>
      <c r="D1800" s="833" t="s">
        <v>5504</v>
      </c>
      <c r="E1800" s="834" t="s">
        <v>2737</v>
      </c>
      <c r="F1800" s="832" t="s">
        <v>2688</v>
      </c>
      <c r="G1800" s="832" t="s">
        <v>2874</v>
      </c>
      <c r="H1800" s="832" t="s">
        <v>581</v>
      </c>
      <c r="I1800" s="832" t="s">
        <v>3198</v>
      </c>
      <c r="J1800" s="832" t="s">
        <v>1193</v>
      </c>
      <c r="K1800" s="832" t="s">
        <v>3199</v>
      </c>
      <c r="L1800" s="835">
        <v>48.42</v>
      </c>
      <c r="M1800" s="835">
        <v>338.94</v>
      </c>
      <c r="N1800" s="832">
        <v>7</v>
      </c>
      <c r="O1800" s="836">
        <v>5</v>
      </c>
      <c r="P1800" s="835">
        <v>193.68</v>
      </c>
      <c r="Q1800" s="837">
        <v>0.57142857142857151</v>
      </c>
      <c r="R1800" s="832">
        <v>4</v>
      </c>
      <c r="S1800" s="837">
        <v>0.5714285714285714</v>
      </c>
      <c r="T1800" s="836">
        <v>3</v>
      </c>
      <c r="U1800" s="838">
        <v>0.6</v>
      </c>
    </row>
    <row r="1801" spans="1:21" ht="14.4" customHeight="1" x14ac:dyDescent="0.3">
      <c r="A1801" s="831">
        <v>4</v>
      </c>
      <c r="B1801" s="832" t="s">
        <v>2687</v>
      </c>
      <c r="C1801" s="832" t="s">
        <v>2694</v>
      </c>
      <c r="D1801" s="833" t="s">
        <v>5504</v>
      </c>
      <c r="E1801" s="834" t="s">
        <v>2737</v>
      </c>
      <c r="F1801" s="832" t="s">
        <v>2688</v>
      </c>
      <c r="G1801" s="832" t="s">
        <v>4763</v>
      </c>
      <c r="H1801" s="832" t="s">
        <v>581</v>
      </c>
      <c r="I1801" s="832" t="s">
        <v>4764</v>
      </c>
      <c r="J1801" s="832" t="s">
        <v>4765</v>
      </c>
      <c r="K1801" s="832" t="s">
        <v>2104</v>
      </c>
      <c r="L1801" s="835">
        <v>0</v>
      </c>
      <c r="M1801" s="835">
        <v>0</v>
      </c>
      <c r="N1801" s="832">
        <v>2</v>
      </c>
      <c r="O1801" s="836">
        <v>2</v>
      </c>
      <c r="P1801" s="835">
        <v>0</v>
      </c>
      <c r="Q1801" s="837"/>
      <c r="R1801" s="832">
        <v>2</v>
      </c>
      <c r="S1801" s="837">
        <v>1</v>
      </c>
      <c r="T1801" s="836">
        <v>2</v>
      </c>
      <c r="U1801" s="838">
        <v>1</v>
      </c>
    </row>
    <row r="1802" spans="1:21" ht="14.4" customHeight="1" x14ac:dyDescent="0.3">
      <c r="A1802" s="831">
        <v>4</v>
      </c>
      <c r="B1802" s="832" t="s">
        <v>2687</v>
      </c>
      <c r="C1802" s="832" t="s">
        <v>2694</v>
      </c>
      <c r="D1802" s="833" t="s">
        <v>5504</v>
      </c>
      <c r="E1802" s="834" t="s">
        <v>2737</v>
      </c>
      <c r="F1802" s="832" t="s">
        <v>2688</v>
      </c>
      <c r="G1802" s="832" t="s">
        <v>2777</v>
      </c>
      <c r="H1802" s="832" t="s">
        <v>581</v>
      </c>
      <c r="I1802" s="832" t="s">
        <v>2894</v>
      </c>
      <c r="J1802" s="832" t="s">
        <v>810</v>
      </c>
      <c r="K1802" s="832" t="s">
        <v>2848</v>
      </c>
      <c r="L1802" s="835">
        <v>301.2</v>
      </c>
      <c r="M1802" s="835">
        <v>602.4</v>
      </c>
      <c r="N1802" s="832">
        <v>2</v>
      </c>
      <c r="O1802" s="836">
        <v>1</v>
      </c>
      <c r="P1802" s="835">
        <v>602.4</v>
      </c>
      <c r="Q1802" s="837">
        <v>1</v>
      </c>
      <c r="R1802" s="832">
        <v>2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4</v>
      </c>
      <c r="B1803" s="832" t="s">
        <v>2687</v>
      </c>
      <c r="C1803" s="832" t="s">
        <v>2694</v>
      </c>
      <c r="D1803" s="833" t="s">
        <v>5504</v>
      </c>
      <c r="E1803" s="834" t="s">
        <v>2737</v>
      </c>
      <c r="F1803" s="832" t="s">
        <v>2688</v>
      </c>
      <c r="G1803" s="832" t="s">
        <v>2777</v>
      </c>
      <c r="H1803" s="832" t="s">
        <v>581</v>
      </c>
      <c r="I1803" s="832" t="s">
        <v>2894</v>
      </c>
      <c r="J1803" s="832" t="s">
        <v>810</v>
      </c>
      <c r="K1803" s="832" t="s">
        <v>2848</v>
      </c>
      <c r="L1803" s="835">
        <v>103.67</v>
      </c>
      <c r="M1803" s="835">
        <v>103.67</v>
      </c>
      <c r="N1803" s="832">
        <v>1</v>
      </c>
      <c r="O1803" s="836">
        <v>1</v>
      </c>
      <c r="P1803" s="835">
        <v>103.67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4</v>
      </c>
      <c r="B1804" s="832" t="s">
        <v>2687</v>
      </c>
      <c r="C1804" s="832" t="s">
        <v>2694</v>
      </c>
      <c r="D1804" s="833" t="s">
        <v>5504</v>
      </c>
      <c r="E1804" s="834" t="s">
        <v>2737</v>
      </c>
      <c r="F1804" s="832" t="s">
        <v>2688</v>
      </c>
      <c r="G1804" s="832" t="s">
        <v>2777</v>
      </c>
      <c r="H1804" s="832" t="s">
        <v>581</v>
      </c>
      <c r="I1804" s="832" t="s">
        <v>2778</v>
      </c>
      <c r="J1804" s="832" t="s">
        <v>810</v>
      </c>
      <c r="K1804" s="832" t="s">
        <v>2779</v>
      </c>
      <c r="L1804" s="835">
        <v>32.25</v>
      </c>
      <c r="M1804" s="835">
        <v>32.25</v>
      </c>
      <c r="N1804" s="832">
        <v>1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4</v>
      </c>
      <c r="B1805" s="832" t="s">
        <v>2687</v>
      </c>
      <c r="C1805" s="832" t="s">
        <v>2694</v>
      </c>
      <c r="D1805" s="833" t="s">
        <v>5504</v>
      </c>
      <c r="E1805" s="834" t="s">
        <v>2737</v>
      </c>
      <c r="F1805" s="832" t="s">
        <v>2688</v>
      </c>
      <c r="G1805" s="832" t="s">
        <v>2777</v>
      </c>
      <c r="H1805" s="832" t="s">
        <v>581</v>
      </c>
      <c r="I1805" s="832" t="s">
        <v>2847</v>
      </c>
      <c r="J1805" s="832" t="s">
        <v>810</v>
      </c>
      <c r="K1805" s="832" t="s">
        <v>2848</v>
      </c>
      <c r="L1805" s="835">
        <v>185.26</v>
      </c>
      <c r="M1805" s="835">
        <v>555.78</v>
      </c>
      <c r="N1805" s="832">
        <v>3</v>
      </c>
      <c r="O1805" s="836">
        <v>2</v>
      </c>
      <c r="P1805" s="835">
        <v>185.26</v>
      </c>
      <c r="Q1805" s="837">
        <v>0.33333333333333331</v>
      </c>
      <c r="R1805" s="832">
        <v>1</v>
      </c>
      <c r="S1805" s="837">
        <v>0.33333333333333331</v>
      </c>
      <c r="T1805" s="836">
        <v>1</v>
      </c>
      <c r="U1805" s="838">
        <v>0.5</v>
      </c>
    </row>
    <row r="1806" spans="1:21" ht="14.4" customHeight="1" x14ac:dyDescent="0.3">
      <c r="A1806" s="831">
        <v>4</v>
      </c>
      <c r="B1806" s="832" t="s">
        <v>2687</v>
      </c>
      <c r="C1806" s="832" t="s">
        <v>2694</v>
      </c>
      <c r="D1806" s="833" t="s">
        <v>5504</v>
      </c>
      <c r="E1806" s="834" t="s">
        <v>2737</v>
      </c>
      <c r="F1806" s="832" t="s">
        <v>2688</v>
      </c>
      <c r="G1806" s="832" t="s">
        <v>2777</v>
      </c>
      <c r="H1806" s="832" t="s">
        <v>581</v>
      </c>
      <c r="I1806" s="832" t="s">
        <v>2847</v>
      </c>
      <c r="J1806" s="832" t="s">
        <v>810</v>
      </c>
      <c r="K1806" s="832" t="s">
        <v>2848</v>
      </c>
      <c r="L1806" s="835">
        <v>103.67</v>
      </c>
      <c r="M1806" s="835">
        <v>311.01</v>
      </c>
      <c r="N1806" s="832">
        <v>3</v>
      </c>
      <c r="O1806" s="836">
        <v>2</v>
      </c>
      <c r="P1806" s="835">
        <v>311.01</v>
      </c>
      <c r="Q1806" s="837">
        <v>1</v>
      </c>
      <c r="R1806" s="832">
        <v>3</v>
      </c>
      <c r="S1806" s="837">
        <v>1</v>
      </c>
      <c r="T1806" s="836">
        <v>2</v>
      </c>
      <c r="U1806" s="838">
        <v>1</v>
      </c>
    </row>
    <row r="1807" spans="1:21" ht="14.4" customHeight="1" x14ac:dyDescent="0.3">
      <c r="A1807" s="831">
        <v>4</v>
      </c>
      <c r="B1807" s="832" t="s">
        <v>2687</v>
      </c>
      <c r="C1807" s="832" t="s">
        <v>2694</v>
      </c>
      <c r="D1807" s="833" t="s">
        <v>5504</v>
      </c>
      <c r="E1807" s="834" t="s">
        <v>2737</v>
      </c>
      <c r="F1807" s="832" t="s">
        <v>2688</v>
      </c>
      <c r="G1807" s="832" t="s">
        <v>2777</v>
      </c>
      <c r="H1807" s="832" t="s">
        <v>581</v>
      </c>
      <c r="I1807" s="832" t="s">
        <v>2895</v>
      </c>
      <c r="J1807" s="832" t="s">
        <v>810</v>
      </c>
      <c r="K1807" s="832" t="s">
        <v>2848</v>
      </c>
      <c r="L1807" s="835">
        <v>103.67</v>
      </c>
      <c r="M1807" s="835">
        <v>207.34</v>
      </c>
      <c r="N1807" s="832">
        <v>2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4</v>
      </c>
      <c r="B1808" s="832" t="s">
        <v>2687</v>
      </c>
      <c r="C1808" s="832" t="s">
        <v>2694</v>
      </c>
      <c r="D1808" s="833" t="s">
        <v>5504</v>
      </c>
      <c r="E1808" s="834" t="s">
        <v>2737</v>
      </c>
      <c r="F1808" s="832" t="s">
        <v>2688</v>
      </c>
      <c r="G1808" s="832" t="s">
        <v>2977</v>
      </c>
      <c r="H1808" s="832" t="s">
        <v>628</v>
      </c>
      <c r="I1808" s="832" t="s">
        <v>2344</v>
      </c>
      <c r="J1808" s="832" t="s">
        <v>929</v>
      </c>
      <c r="K1808" s="832" t="s">
        <v>2345</v>
      </c>
      <c r="L1808" s="835">
        <v>143.09</v>
      </c>
      <c r="M1808" s="835">
        <v>143.09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4</v>
      </c>
      <c r="B1809" s="832" t="s">
        <v>2687</v>
      </c>
      <c r="C1809" s="832" t="s">
        <v>2694</v>
      </c>
      <c r="D1809" s="833" t="s">
        <v>5504</v>
      </c>
      <c r="E1809" s="834" t="s">
        <v>2737</v>
      </c>
      <c r="F1809" s="832" t="s">
        <v>2688</v>
      </c>
      <c r="G1809" s="832" t="s">
        <v>3263</v>
      </c>
      <c r="H1809" s="832" t="s">
        <v>581</v>
      </c>
      <c r="I1809" s="832" t="s">
        <v>3392</v>
      </c>
      <c r="J1809" s="832" t="s">
        <v>1775</v>
      </c>
      <c r="K1809" s="832" t="s">
        <v>3266</v>
      </c>
      <c r="L1809" s="835">
        <v>256.67</v>
      </c>
      <c r="M1809" s="835">
        <v>256.67</v>
      </c>
      <c r="N1809" s="832">
        <v>1</v>
      </c>
      <c r="O1809" s="836">
        <v>1</v>
      </c>
      <c r="P1809" s="835">
        <v>256.67</v>
      </c>
      <c r="Q1809" s="837">
        <v>1</v>
      </c>
      <c r="R1809" s="832">
        <v>1</v>
      </c>
      <c r="S1809" s="837">
        <v>1</v>
      </c>
      <c r="T1809" s="836">
        <v>1</v>
      </c>
      <c r="U1809" s="838">
        <v>1</v>
      </c>
    </row>
    <row r="1810" spans="1:21" ht="14.4" customHeight="1" x14ac:dyDescent="0.3">
      <c r="A1810" s="831">
        <v>4</v>
      </c>
      <c r="B1810" s="832" t="s">
        <v>2687</v>
      </c>
      <c r="C1810" s="832" t="s">
        <v>2694</v>
      </c>
      <c r="D1810" s="833" t="s">
        <v>5504</v>
      </c>
      <c r="E1810" s="834" t="s">
        <v>2737</v>
      </c>
      <c r="F1810" s="832" t="s">
        <v>2688</v>
      </c>
      <c r="G1810" s="832" t="s">
        <v>3263</v>
      </c>
      <c r="H1810" s="832" t="s">
        <v>581</v>
      </c>
      <c r="I1810" s="832" t="s">
        <v>3264</v>
      </c>
      <c r="J1810" s="832" t="s">
        <v>3265</v>
      </c>
      <c r="K1810" s="832" t="s">
        <v>3266</v>
      </c>
      <c r="L1810" s="835">
        <v>256.67</v>
      </c>
      <c r="M1810" s="835">
        <v>770.01</v>
      </c>
      <c r="N1810" s="832">
        <v>3</v>
      </c>
      <c r="O1810" s="836">
        <v>3</v>
      </c>
      <c r="P1810" s="835">
        <v>770.01</v>
      </c>
      <c r="Q1810" s="837">
        <v>1</v>
      </c>
      <c r="R1810" s="832">
        <v>3</v>
      </c>
      <c r="S1810" s="837">
        <v>1</v>
      </c>
      <c r="T1810" s="836">
        <v>3</v>
      </c>
      <c r="U1810" s="838">
        <v>1</v>
      </c>
    </row>
    <row r="1811" spans="1:21" ht="14.4" customHeight="1" x14ac:dyDescent="0.3">
      <c r="A1811" s="831">
        <v>4</v>
      </c>
      <c r="B1811" s="832" t="s">
        <v>2687</v>
      </c>
      <c r="C1811" s="832" t="s">
        <v>2694</v>
      </c>
      <c r="D1811" s="833" t="s">
        <v>5504</v>
      </c>
      <c r="E1811" s="834" t="s">
        <v>2737</v>
      </c>
      <c r="F1811" s="832" t="s">
        <v>2688</v>
      </c>
      <c r="G1811" s="832" t="s">
        <v>2780</v>
      </c>
      <c r="H1811" s="832" t="s">
        <v>581</v>
      </c>
      <c r="I1811" s="832" t="s">
        <v>2963</v>
      </c>
      <c r="J1811" s="832" t="s">
        <v>634</v>
      </c>
      <c r="K1811" s="832" t="s">
        <v>2798</v>
      </c>
      <c r="L1811" s="835">
        <v>52.61</v>
      </c>
      <c r="M1811" s="835">
        <v>263.04999999999995</v>
      </c>
      <c r="N1811" s="832">
        <v>5</v>
      </c>
      <c r="O1811" s="836">
        <v>4.5</v>
      </c>
      <c r="P1811" s="835">
        <v>105.22</v>
      </c>
      <c r="Q1811" s="837">
        <v>0.40000000000000008</v>
      </c>
      <c r="R1811" s="832">
        <v>2</v>
      </c>
      <c r="S1811" s="837">
        <v>0.4</v>
      </c>
      <c r="T1811" s="836">
        <v>2</v>
      </c>
      <c r="U1811" s="838">
        <v>0.44444444444444442</v>
      </c>
    </row>
    <row r="1812" spans="1:21" ht="14.4" customHeight="1" x14ac:dyDescent="0.3">
      <c r="A1812" s="831">
        <v>4</v>
      </c>
      <c r="B1812" s="832" t="s">
        <v>2687</v>
      </c>
      <c r="C1812" s="832" t="s">
        <v>2694</v>
      </c>
      <c r="D1812" s="833" t="s">
        <v>5504</v>
      </c>
      <c r="E1812" s="834" t="s">
        <v>2737</v>
      </c>
      <c r="F1812" s="832" t="s">
        <v>2688</v>
      </c>
      <c r="G1812" s="832" t="s">
        <v>3178</v>
      </c>
      <c r="H1812" s="832" t="s">
        <v>581</v>
      </c>
      <c r="I1812" s="832" t="s">
        <v>3179</v>
      </c>
      <c r="J1812" s="832" t="s">
        <v>1502</v>
      </c>
      <c r="K1812" s="832" t="s">
        <v>3180</v>
      </c>
      <c r="L1812" s="835">
        <v>453.8</v>
      </c>
      <c r="M1812" s="835">
        <v>1361.4</v>
      </c>
      <c r="N1812" s="832">
        <v>3</v>
      </c>
      <c r="O1812" s="836">
        <v>1.5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4</v>
      </c>
      <c r="B1813" s="832" t="s">
        <v>2687</v>
      </c>
      <c r="C1813" s="832" t="s">
        <v>2694</v>
      </c>
      <c r="D1813" s="833" t="s">
        <v>5504</v>
      </c>
      <c r="E1813" s="834" t="s">
        <v>2737</v>
      </c>
      <c r="F1813" s="832" t="s">
        <v>2688</v>
      </c>
      <c r="G1813" s="832" t="s">
        <v>2761</v>
      </c>
      <c r="H1813" s="832" t="s">
        <v>581</v>
      </c>
      <c r="I1813" s="832" t="s">
        <v>2762</v>
      </c>
      <c r="J1813" s="832" t="s">
        <v>1213</v>
      </c>
      <c r="K1813" s="832" t="s">
        <v>2763</v>
      </c>
      <c r="L1813" s="835">
        <v>0</v>
      </c>
      <c r="M1813" s="835">
        <v>0</v>
      </c>
      <c r="N1813" s="832">
        <v>6</v>
      </c>
      <c r="O1813" s="836">
        <v>2</v>
      </c>
      <c r="P1813" s="835">
        <v>0</v>
      </c>
      <c r="Q1813" s="837"/>
      <c r="R1813" s="832">
        <v>6</v>
      </c>
      <c r="S1813" s="837">
        <v>1</v>
      </c>
      <c r="T1813" s="836">
        <v>2</v>
      </c>
      <c r="U1813" s="838">
        <v>1</v>
      </c>
    </row>
    <row r="1814" spans="1:21" ht="14.4" customHeight="1" x14ac:dyDescent="0.3">
      <c r="A1814" s="831">
        <v>4</v>
      </c>
      <c r="B1814" s="832" t="s">
        <v>2687</v>
      </c>
      <c r="C1814" s="832" t="s">
        <v>2694</v>
      </c>
      <c r="D1814" s="833" t="s">
        <v>5504</v>
      </c>
      <c r="E1814" s="834" t="s">
        <v>2737</v>
      </c>
      <c r="F1814" s="832" t="s">
        <v>2688</v>
      </c>
      <c r="G1814" s="832" t="s">
        <v>2761</v>
      </c>
      <c r="H1814" s="832" t="s">
        <v>581</v>
      </c>
      <c r="I1814" s="832" t="s">
        <v>2875</v>
      </c>
      <c r="J1814" s="832" t="s">
        <v>1213</v>
      </c>
      <c r="K1814" s="832" t="s">
        <v>2763</v>
      </c>
      <c r="L1814" s="835">
        <v>0</v>
      </c>
      <c r="M1814" s="835">
        <v>0</v>
      </c>
      <c r="N1814" s="832">
        <v>15</v>
      </c>
      <c r="O1814" s="836">
        <v>4.5</v>
      </c>
      <c r="P1814" s="835">
        <v>0</v>
      </c>
      <c r="Q1814" s="837"/>
      <c r="R1814" s="832">
        <v>15</v>
      </c>
      <c r="S1814" s="837">
        <v>1</v>
      </c>
      <c r="T1814" s="836">
        <v>4.5</v>
      </c>
      <c r="U1814" s="838">
        <v>1</v>
      </c>
    </row>
    <row r="1815" spans="1:21" ht="14.4" customHeight="1" x14ac:dyDescent="0.3">
      <c r="A1815" s="831">
        <v>4</v>
      </c>
      <c r="B1815" s="832" t="s">
        <v>2687</v>
      </c>
      <c r="C1815" s="832" t="s">
        <v>2694</v>
      </c>
      <c r="D1815" s="833" t="s">
        <v>5504</v>
      </c>
      <c r="E1815" s="834" t="s">
        <v>2737</v>
      </c>
      <c r="F1815" s="832" t="s">
        <v>2688</v>
      </c>
      <c r="G1815" s="832" t="s">
        <v>3045</v>
      </c>
      <c r="H1815" s="832" t="s">
        <v>581</v>
      </c>
      <c r="I1815" s="832" t="s">
        <v>4273</v>
      </c>
      <c r="J1815" s="832" t="s">
        <v>754</v>
      </c>
      <c r="K1815" s="832" t="s">
        <v>4274</v>
      </c>
      <c r="L1815" s="835">
        <v>0</v>
      </c>
      <c r="M1815" s="835">
        <v>0</v>
      </c>
      <c r="N1815" s="832">
        <v>1</v>
      </c>
      <c r="O1815" s="836">
        <v>1</v>
      </c>
      <c r="P1815" s="835">
        <v>0</v>
      </c>
      <c r="Q1815" s="837"/>
      <c r="R1815" s="832">
        <v>1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4</v>
      </c>
      <c r="B1816" s="832" t="s">
        <v>2687</v>
      </c>
      <c r="C1816" s="832" t="s">
        <v>2694</v>
      </c>
      <c r="D1816" s="833" t="s">
        <v>5504</v>
      </c>
      <c r="E1816" s="834" t="s">
        <v>2737</v>
      </c>
      <c r="F1816" s="832" t="s">
        <v>2688</v>
      </c>
      <c r="G1816" s="832" t="s">
        <v>3999</v>
      </c>
      <c r="H1816" s="832" t="s">
        <v>628</v>
      </c>
      <c r="I1816" s="832" t="s">
        <v>2456</v>
      </c>
      <c r="J1816" s="832" t="s">
        <v>1439</v>
      </c>
      <c r="K1816" s="832" t="s">
        <v>2457</v>
      </c>
      <c r="L1816" s="835">
        <v>63.75</v>
      </c>
      <c r="M1816" s="835">
        <v>127.5</v>
      </c>
      <c r="N1816" s="832">
        <v>2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4</v>
      </c>
      <c r="B1817" s="832" t="s">
        <v>2687</v>
      </c>
      <c r="C1817" s="832" t="s">
        <v>2694</v>
      </c>
      <c r="D1817" s="833" t="s">
        <v>5504</v>
      </c>
      <c r="E1817" s="834" t="s">
        <v>2737</v>
      </c>
      <c r="F1817" s="832" t="s">
        <v>2688</v>
      </c>
      <c r="G1817" s="832" t="s">
        <v>2764</v>
      </c>
      <c r="H1817" s="832" t="s">
        <v>628</v>
      </c>
      <c r="I1817" s="832" t="s">
        <v>2247</v>
      </c>
      <c r="J1817" s="832" t="s">
        <v>2248</v>
      </c>
      <c r="K1817" s="832" t="s">
        <v>2249</v>
      </c>
      <c r="L1817" s="835">
        <v>0</v>
      </c>
      <c r="M1817" s="835">
        <v>0</v>
      </c>
      <c r="N1817" s="832">
        <v>4</v>
      </c>
      <c r="O1817" s="836">
        <v>2.5</v>
      </c>
      <c r="P1817" s="835">
        <v>0</v>
      </c>
      <c r="Q1817" s="837"/>
      <c r="R1817" s="832">
        <v>2</v>
      </c>
      <c r="S1817" s="837">
        <v>0.5</v>
      </c>
      <c r="T1817" s="836">
        <v>2</v>
      </c>
      <c r="U1817" s="838">
        <v>0.8</v>
      </c>
    </row>
    <row r="1818" spans="1:21" ht="14.4" customHeight="1" x14ac:dyDescent="0.3">
      <c r="A1818" s="831">
        <v>4</v>
      </c>
      <c r="B1818" s="832" t="s">
        <v>2687</v>
      </c>
      <c r="C1818" s="832" t="s">
        <v>2694</v>
      </c>
      <c r="D1818" s="833" t="s">
        <v>5504</v>
      </c>
      <c r="E1818" s="834" t="s">
        <v>2737</v>
      </c>
      <c r="F1818" s="832" t="s">
        <v>2688</v>
      </c>
      <c r="G1818" s="832" t="s">
        <v>2803</v>
      </c>
      <c r="H1818" s="832" t="s">
        <v>581</v>
      </c>
      <c r="I1818" s="832" t="s">
        <v>3005</v>
      </c>
      <c r="J1818" s="832" t="s">
        <v>1012</v>
      </c>
      <c r="K1818" s="832" t="s">
        <v>2944</v>
      </c>
      <c r="L1818" s="835">
        <v>210.38</v>
      </c>
      <c r="M1818" s="835">
        <v>210.38</v>
      </c>
      <c r="N1818" s="832">
        <v>1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4</v>
      </c>
      <c r="B1819" s="832" t="s">
        <v>2687</v>
      </c>
      <c r="C1819" s="832" t="s">
        <v>2694</v>
      </c>
      <c r="D1819" s="833" t="s">
        <v>5504</v>
      </c>
      <c r="E1819" s="834" t="s">
        <v>2737</v>
      </c>
      <c r="F1819" s="832" t="s">
        <v>2688</v>
      </c>
      <c r="G1819" s="832" t="s">
        <v>4077</v>
      </c>
      <c r="H1819" s="832" t="s">
        <v>581</v>
      </c>
      <c r="I1819" s="832" t="s">
        <v>4078</v>
      </c>
      <c r="J1819" s="832" t="s">
        <v>4079</v>
      </c>
      <c r="K1819" s="832" t="s">
        <v>4080</v>
      </c>
      <c r="L1819" s="835">
        <v>68.819999999999993</v>
      </c>
      <c r="M1819" s="835">
        <v>68.819999999999993</v>
      </c>
      <c r="N1819" s="832">
        <v>1</v>
      </c>
      <c r="O1819" s="836">
        <v>1</v>
      </c>
      <c r="P1819" s="835">
        <v>68.819999999999993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4</v>
      </c>
      <c r="B1820" s="832" t="s">
        <v>2687</v>
      </c>
      <c r="C1820" s="832" t="s">
        <v>2694</v>
      </c>
      <c r="D1820" s="833" t="s">
        <v>5504</v>
      </c>
      <c r="E1820" s="834" t="s">
        <v>2737</v>
      </c>
      <c r="F1820" s="832" t="s">
        <v>2688</v>
      </c>
      <c r="G1820" s="832" t="s">
        <v>2996</v>
      </c>
      <c r="H1820" s="832" t="s">
        <v>628</v>
      </c>
      <c r="I1820" s="832" t="s">
        <v>2265</v>
      </c>
      <c r="J1820" s="832" t="s">
        <v>1026</v>
      </c>
      <c r="K1820" s="832" t="s">
        <v>2266</v>
      </c>
      <c r="L1820" s="835">
        <v>0</v>
      </c>
      <c r="M1820" s="835">
        <v>0</v>
      </c>
      <c r="N1820" s="832">
        <v>2</v>
      </c>
      <c r="O1820" s="836">
        <v>1.5</v>
      </c>
      <c r="P1820" s="835">
        <v>0</v>
      </c>
      <c r="Q1820" s="837"/>
      <c r="R1820" s="832">
        <v>1</v>
      </c>
      <c r="S1820" s="837">
        <v>0.5</v>
      </c>
      <c r="T1820" s="836">
        <v>0.5</v>
      </c>
      <c r="U1820" s="838">
        <v>0.33333333333333331</v>
      </c>
    </row>
    <row r="1821" spans="1:21" ht="14.4" customHeight="1" x14ac:dyDescent="0.3">
      <c r="A1821" s="831">
        <v>4</v>
      </c>
      <c r="B1821" s="832" t="s">
        <v>2687</v>
      </c>
      <c r="C1821" s="832" t="s">
        <v>2694</v>
      </c>
      <c r="D1821" s="833" t="s">
        <v>5504</v>
      </c>
      <c r="E1821" s="834" t="s">
        <v>2737</v>
      </c>
      <c r="F1821" s="832" t="s">
        <v>2688</v>
      </c>
      <c r="G1821" s="832" t="s">
        <v>2843</v>
      </c>
      <c r="H1821" s="832" t="s">
        <v>628</v>
      </c>
      <c r="I1821" s="832" t="s">
        <v>2022</v>
      </c>
      <c r="J1821" s="832" t="s">
        <v>2023</v>
      </c>
      <c r="K1821" s="832" t="s">
        <v>2024</v>
      </c>
      <c r="L1821" s="835">
        <v>133.94</v>
      </c>
      <c r="M1821" s="835">
        <v>133.94</v>
      </c>
      <c r="N1821" s="832">
        <v>1</v>
      </c>
      <c r="O1821" s="836">
        <v>1</v>
      </c>
      <c r="P1821" s="835">
        <v>133.94</v>
      </c>
      <c r="Q1821" s="837">
        <v>1</v>
      </c>
      <c r="R1821" s="832">
        <v>1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4</v>
      </c>
      <c r="B1822" s="832" t="s">
        <v>2687</v>
      </c>
      <c r="C1822" s="832" t="s">
        <v>2694</v>
      </c>
      <c r="D1822" s="833" t="s">
        <v>5504</v>
      </c>
      <c r="E1822" s="834" t="s">
        <v>2737</v>
      </c>
      <c r="F1822" s="832" t="s">
        <v>2688</v>
      </c>
      <c r="G1822" s="832" t="s">
        <v>2997</v>
      </c>
      <c r="H1822" s="832" t="s">
        <v>581</v>
      </c>
      <c r="I1822" s="832" t="s">
        <v>4766</v>
      </c>
      <c r="J1822" s="832" t="s">
        <v>1446</v>
      </c>
      <c r="K1822" s="832" t="s">
        <v>4767</v>
      </c>
      <c r="L1822" s="835">
        <v>33.549999999999997</v>
      </c>
      <c r="M1822" s="835">
        <v>33.549999999999997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4</v>
      </c>
      <c r="B1823" s="832" t="s">
        <v>2687</v>
      </c>
      <c r="C1823" s="832" t="s">
        <v>2694</v>
      </c>
      <c r="D1823" s="833" t="s">
        <v>5504</v>
      </c>
      <c r="E1823" s="834" t="s">
        <v>2737</v>
      </c>
      <c r="F1823" s="832" t="s">
        <v>2688</v>
      </c>
      <c r="G1823" s="832" t="s">
        <v>2997</v>
      </c>
      <c r="H1823" s="832" t="s">
        <v>581</v>
      </c>
      <c r="I1823" s="832" t="s">
        <v>3051</v>
      </c>
      <c r="J1823" s="832" t="s">
        <v>1446</v>
      </c>
      <c r="K1823" s="832" t="s">
        <v>3052</v>
      </c>
      <c r="L1823" s="835">
        <v>50.32</v>
      </c>
      <c r="M1823" s="835">
        <v>50.32</v>
      </c>
      <c r="N1823" s="832">
        <v>1</v>
      </c>
      <c r="O1823" s="836">
        <v>1</v>
      </c>
      <c r="P1823" s="835">
        <v>50.32</v>
      </c>
      <c r="Q1823" s="837">
        <v>1</v>
      </c>
      <c r="R1823" s="832">
        <v>1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4</v>
      </c>
      <c r="B1824" s="832" t="s">
        <v>2687</v>
      </c>
      <c r="C1824" s="832" t="s">
        <v>2694</v>
      </c>
      <c r="D1824" s="833" t="s">
        <v>5504</v>
      </c>
      <c r="E1824" s="834" t="s">
        <v>2737</v>
      </c>
      <c r="F1824" s="832" t="s">
        <v>2688</v>
      </c>
      <c r="G1824" s="832" t="s">
        <v>2997</v>
      </c>
      <c r="H1824" s="832" t="s">
        <v>581</v>
      </c>
      <c r="I1824" s="832" t="s">
        <v>3100</v>
      </c>
      <c r="J1824" s="832" t="s">
        <v>3101</v>
      </c>
      <c r="K1824" s="832" t="s">
        <v>3102</v>
      </c>
      <c r="L1824" s="835">
        <v>99.94</v>
      </c>
      <c r="M1824" s="835">
        <v>99.94</v>
      </c>
      <c r="N1824" s="832">
        <v>1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4</v>
      </c>
      <c r="B1825" s="832" t="s">
        <v>2687</v>
      </c>
      <c r="C1825" s="832" t="s">
        <v>2694</v>
      </c>
      <c r="D1825" s="833" t="s">
        <v>5504</v>
      </c>
      <c r="E1825" s="834" t="s">
        <v>2737</v>
      </c>
      <c r="F1825" s="832" t="s">
        <v>2688</v>
      </c>
      <c r="G1825" s="832" t="s">
        <v>2997</v>
      </c>
      <c r="H1825" s="832" t="s">
        <v>581</v>
      </c>
      <c r="I1825" s="832" t="s">
        <v>3409</v>
      </c>
      <c r="J1825" s="832" t="s">
        <v>1446</v>
      </c>
      <c r="K1825" s="832" t="s">
        <v>3052</v>
      </c>
      <c r="L1825" s="835">
        <v>50.32</v>
      </c>
      <c r="M1825" s="835">
        <v>50.32</v>
      </c>
      <c r="N1825" s="832">
        <v>1</v>
      </c>
      <c r="O1825" s="836">
        <v>0.5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4</v>
      </c>
      <c r="B1826" s="832" t="s">
        <v>2687</v>
      </c>
      <c r="C1826" s="832" t="s">
        <v>2694</v>
      </c>
      <c r="D1826" s="833" t="s">
        <v>5504</v>
      </c>
      <c r="E1826" s="834" t="s">
        <v>2737</v>
      </c>
      <c r="F1826" s="832" t="s">
        <v>2688</v>
      </c>
      <c r="G1826" s="832" t="s">
        <v>4768</v>
      </c>
      <c r="H1826" s="832" t="s">
        <v>581</v>
      </c>
      <c r="I1826" s="832" t="s">
        <v>4769</v>
      </c>
      <c r="J1826" s="832" t="s">
        <v>4770</v>
      </c>
      <c r="K1826" s="832" t="s">
        <v>4771</v>
      </c>
      <c r="L1826" s="835">
        <v>0</v>
      </c>
      <c r="M1826" s="835">
        <v>0</v>
      </c>
      <c r="N1826" s="832">
        <v>1</v>
      </c>
      <c r="O1826" s="836">
        <v>1</v>
      </c>
      <c r="P1826" s="835">
        <v>0</v>
      </c>
      <c r="Q1826" s="837"/>
      <c r="R1826" s="832">
        <v>1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4</v>
      </c>
      <c r="B1827" s="832" t="s">
        <v>2687</v>
      </c>
      <c r="C1827" s="832" t="s">
        <v>2694</v>
      </c>
      <c r="D1827" s="833" t="s">
        <v>5504</v>
      </c>
      <c r="E1827" s="834" t="s">
        <v>2737</v>
      </c>
      <c r="F1827" s="832" t="s">
        <v>2689</v>
      </c>
      <c r="G1827" s="832" t="s">
        <v>2768</v>
      </c>
      <c r="H1827" s="832" t="s">
        <v>581</v>
      </c>
      <c r="I1827" s="832" t="s">
        <v>2881</v>
      </c>
      <c r="J1827" s="832" t="s">
        <v>2770</v>
      </c>
      <c r="K1827" s="832"/>
      <c r="L1827" s="835">
        <v>0</v>
      </c>
      <c r="M1827" s="835">
        <v>0</v>
      </c>
      <c r="N1827" s="832">
        <v>8</v>
      </c>
      <c r="O1827" s="836">
        <v>8</v>
      </c>
      <c r="P1827" s="835">
        <v>0</v>
      </c>
      <c r="Q1827" s="837"/>
      <c r="R1827" s="832">
        <v>8</v>
      </c>
      <c r="S1827" s="837">
        <v>1</v>
      </c>
      <c r="T1827" s="836">
        <v>8</v>
      </c>
      <c r="U1827" s="838">
        <v>1</v>
      </c>
    </row>
    <row r="1828" spans="1:21" ht="14.4" customHeight="1" x14ac:dyDescent="0.3">
      <c r="A1828" s="831">
        <v>4</v>
      </c>
      <c r="B1828" s="832" t="s">
        <v>2687</v>
      </c>
      <c r="C1828" s="832" t="s">
        <v>2694</v>
      </c>
      <c r="D1828" s="833" t="s">
        <v>5504</v>
      </c>
      <c r="E1828" s="834" t="s">
        <v>2737</v>
      </c>
      <c r="F1828" s="832" t="s">
        <v>2689</v>
      </c>
      <c r="G1828" s="832" t="s">
        <v>2768</v>
      </c>
      <c r="H1828" s="832" t="s">
        <v>581</v>
      </c>
      <c r="I1828" s="832" t="s">
        <v>4772</v>
      </c>
      <c r="J1828" s="832" t="s">
        <v>2770</v>
      </c>
      <c r="K1828" s="832"/>
      <c r="L1828" s="835">
        <v>0</v>
      </c>
      <c r="M1828" s="835">
        <v>0</v>
      </c>
      <c r="N1828" s="832">
        <v>2</v>
      </c>
      <c r="O1828" s="836">
        <v>2</v>
      </c>
      <c r="P1828" s="835"/>
      <c r="Q1828" s="837"/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4</v>
      </c>
      <c r="B1829" s="832" t="s">
        <v>2687</v>
      </c>
      <c r="C1829" s="832" t="s">
        <v>2694</v>
      </c>
      <c r="D1829" s="833" t="s">
        <v>5504</v>
      </c>
      <c r="E1829" s="834" t="s">
        <v>2737</v>
      </c>
      <c r="F1829" s="832" t="s">
        <v>2689</v>
      </c>
      <c r="G1829" s="832" t="s">
        <v>2768</v>
      </c>
      <c r="H1829" s="832" t="s">
        <v>581</v>
      </c>
      <c r="I1829" s="832" t="s">
        <v>2769</v>
      </c>
      <c r="J1829" s="832" t="s">
        <v>2770</v>
      </c>
      <c r="K1829" s="832"/>
      <c r="L1829" s="835">
        <v>0</v>
      </c>
      <c r="M1829" s="835">
        <v>0</v>
      </c>
      <c r="N1829" s="832">
        <v>29</v>
      </c>
      <c r="O1829" s="836">
        <v>27.5</v>
      </c>
      <c r="P1829" s="835">
        <v>0</v>
      </c>
      <c r="Q1829" s="837"/>
      <c r="R1829" s="832">
        <v>25</v>
      </c>
      <c r="S1829" s="837">
        <v>0.86206896551724133</v>
      </c>
      <c r="T1829" s="836">
        <v>23.5</v>
      </c>
      <c r="U1829" s="838">
        <v>0.8545454545454545</v>
      </c>
    </row>
    <row r="1830" spans="1:21" ht="14.4" customHeight="1" x14ac:dyDescent="0.3">
      <c r="A1830" s="831">
        <v>4</v>
      </c>
      <c r="B1830" s="832" t="s">
        <v>2687</v>
      </c>
      <c r="C1830" s="832" t="s">
        <v>2694</v>
      </c>
      <c r="D1830" s="833" t="s">
        <v>5504</v>
      </c>
      <c r="E1830" s="834" t="s">
        <v>2737</v>
      </c>
      <c r="F1830" s="832" t="s">
        <v>2689</v>
      </c>
      <c r="G1830" s="832" t="s">
        <v>2768</v>
      </c>
      <c r="H1830" s="832" t="s">
        <v>581</v>
      </c>
      <c r="I1830" s="832" t="s">
        <v>4773</v>
      </c>
      <c r="J1830" s="832" t="s">
        <v>2770</v>
      </c>
      <c r="K1830" s="832"/>
      <c r="L1830" s="835">
        <v>0</v>
      </c>
      <c r="M1830" s="835">
        <v>0</v>
      </c>
      <c r="N1830" s="832">
        <v>1</v>
      </c>
      <c r="O1830" s="836">
        <v>1</v>
      </c>
      <c r="P1830" s="835"/>
      <c r="Q1830" s="837"/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4</v>
      </c>
      <c r="B1831" s="832" t="s">
        <v>2687</v>
      </c>
      <c r="C1831" s="832" t="s">
        <v>2694</v>
      </c>
      <c r="D1831" s="833" t="s">
        <v>5504</v>
      </c>
      <c r="E1831" s="834" t="s">
        <v>2737</v>
      </c>
      <c r="F1831" s="832" t="s">
        <v>2689</v>
      </c>
      <c r="G1831" s="832" t="s">
        <v>2768</v>
      </c>
      <c r="H1831" s="832" t="s">
        <v>581</v>
      </c>
      <c r="I1831" s="832" t="s">
        <v>4774</v>
      </c>
      <c r="J1831" s="832" t="s">
        <v>2770</v>
      </c>
      <c r="K1831" s="832"/>
      <c r="L1831" s="835">
        <v>0</v>
      </c>
      <c r="M1831" s="835">
        <v>0</v>
      </c>
      <c r="N1831" s="832">
        <v>1</v>
      </c>
      <c r="O1831" s="836">
        <v>1</v>
      </c>
      <c r="P1831" s="835"/>
      <c r="Q1831" s="837"/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4</v>
      </c>
      <c r="B1832" s="832" t="s">
        <v>2687</v>
      </c>
      <c r="C1832" s="832" t="s">
        <v>2694</v>
      </c>
      <c r="D1832" s="833" t="s">
        <v>5504</v>
      </c>
      <c r="E1832" s="834" t="s">
        <v>2737</v>
      </c>
      <c r="F1832" s="832" t="s">
        <v>2689</v>
      </c>
      <c r="G1832" s="832" t="s">
        <v>2768</v>
      </c>
      <c r="H1832" s="832" t="s">
        <v>581</v>
      </c>
      <c r="I1832" s="832" t="s">
        <v>4775</v>
      </c>
      <c r="J1832" s="832" t="s">
        <v>2770</v>
      </c>
      <c r="K1832" s="832"/>
      <c r="L1832" s="835">
        <v>0</v>
      </c>
      <c r="M1832" s="835">
        <v>0</v>
      </c>
      <c r="N1832" s="832">
        <v>3</v>
      </c>
      <c r="O1832" s="836">
        <v>2.5</v>
      </c>
      <c r="P1832" s="835">
        <v>0</v>
      </c>
      <c r="Q1832" s="837"/>
      <c r="R1832" s="832">
        <v>3</v>
      </c>
      <c r="S1832" s="837">
        <v>1</v>
      </c>
      <c r="T1832" s="836">
        <v>2.5</v>
      </c>
      <c r="U1832" s="838">
        <v>1</v>
      </c>
    </row>
    <row r="1833" spans="1:21" ht="14.4" customHeight="1" x14ac:dyDescent="0.3">
      <c r="A1833" s="831">
        <v>4</v>
      </c>
      <c r="B1833" s="832" t="s">
        <v>2687</v>
      </c>
      <c r="C1833" s="832" t="s">
        <v>2694</v>
      </c>
      <c r="D1833" s="833" t="s">
        <v>5504</v>
      </c>
      <c r="E1833" s="834" t="s">
        <v>2737</v>
      </c>
      <c r="F1833" s="832" t="s">
        <v>2689</v>
      </c>
      <c r="G1833" s="832" t="s">
        <v>2768</v>
      </c>
      <c r="H1833" s="832" t="s">
        <v>581</v>
      </c>
      <c r="I1833" s="832" t="s">
        <v>4776</v>
      </c>
      <c r="J1833" s="832" t="s">
        <v>2770</v>
      </c>
      <c r="K1833" s="832"/>
      <c r="L1833" s="835">
        <v>0</v>
      </c>
      <c r="M1833" s="835">
        <v>0</v>
      </c>
      <c r="N1833" s="832">
        <v>1</v>
      </c>
      <c r="O1833" s="836">
        <v>1</v>
      </c>
      <c r="P1833" s="835">
        <v>0</v>
      </c>
      <c r="Q1833" s="837"/>
      <c r="R1833" s="832">
        <v>1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4</v>
      </c>
      <c r="B1834" s="832" t="s">
        <v>2687</v>
      </c>
      <c r="C1834" s="832" t="s">
        <v>2694</v>
      </c>
      <c r="D1834" s="833" t="s">
        <v>5504</v>
      </c>
      <c r="E1834" s="834" t="s">
        <v>2737</v>
      </c>
      <c r="F1834" s="832" t="s">
        <v>2690</v>
      </c>
      <c r="G1834" s="832" t="s">
        <v>2967</v>
      </c>
      <c r="H1834" s="832" t="s">
        <v>581</v>
      </c>
      <c r="I1834" s="832" t="s">
        <v>3410</v>
      </c>
      <c r="J1834" s="832" t="s">
        <v>3411</v>
      </c>
      <c r="K1834" s="832" t="s">
        <v>3412</v>
      </c>
      <c r="L1834" s="835">
        <v>500</v>
      </c>
      <c r="M1834" s="835">
        <v>1000</v>
      </c>
      <c r="N1834" s="832">
        <v>2</v>
      </c>
      <c r="O1834" s="836">
        <v>2</v>
      </c>
      <c r="P1834" s="835">
        <v>1000</v>
      </c>
      <c r="Q1834" s="837">
        <v>1</v>
      </c>
      <c r="R1834" s="832">
        <v>2</v>
      </c>
      <c r="S1834" s="837">
        <v>1</v>
      </c>
      <c r="T1834" s="836">
        <v>2</v>
      </c>
      <c r="U1834" s="838">
        <v>1</v>
      </c>
    </row>
    <row r="1835" spans="1:21" ht="14.4" customHeight="1" x14ac:dyDescent="0.3">
      <c r="A1835" s="831">
        <v>4</v>
      </c>
      <c r="B1835" s="832" t="s">
        <v>2687</v>
      </c>
      <c r="C1835" s="832" t="s">
        <v>2694</v>
      </c>
      <c r="D1835" s="833" t="s">
        <v>5504</v>
      </c>
      <c r="E1835" s="834" t="s">
        <v>2737</v>
      </c>
      <c r="F1835" s="832" t="s">
        <v>2690</v>
      </c>
      <c r="G1835" s="832" t="s">
        <v>2967</v>
      </c>
      <c r="H1835" s="832" t="s">
        <v>581</v>
      </c>
      <c r="I1835" s="832" t="s">
        <v>3413</v>
      </c>
      <c r="J1835" s="832" t="s">
        <v>3414</v>
      </c>
      <c r="K1835" s="832" t="s">
        <v>3415</v>
      </c>
      <c r="L1835" s="835">
        <v>287</v>
      </c>
      <c r="M1835" s="835">
        <v>2870</v>
      </c>
      <c r="N1835" s="832">
        <v>10</v>
      </c>
      <c r="O1835" s="836">
        <v>7</v>
      </c>
      <c r="P1835" s="835">
        <v>2296</v>
      </c>
      <c r="Q1835" s="837">
        <v>0.8</v>
      </c>
      <c r="R1835" s="832">
        <v>8</v>
      </c>
      <c r="S1835" s="837">
        <v>0.8</v>
      </c>
      <c r="T1835" s="836">
        <v>6</v>
      </c>
      <c r="U1835" s="838">
        <v>0.8571428571428571</v>
      </c>
    </row>
    <row r="1836" spans="1:21" ht="14.4" customHeight="1" x14ac:dyDescent="0.3">
      <c r="A1836" s="831">
        <v>4</v>
      </c>
      <c r="B1836" s="832" t="s">
        <v>2687</v>
      </c>
      <c r="C1836" s="832" t="s">
        <v>2694</v>
      </c>
      <c r="D1836" s="833" t="s">
        <v>5504</v>
      </c>
      <c r="E1836" s="834" t="s">
        <v>2737</v>
      </c>
      <c r="F1836" s="832" t="s">
        <v>2690</v>
      </c>
      <c r="G1836" s="832" t="s">
        <v>2967</v>
      </c>
      <c r="H1836" s="832" t="s">
        <v>581</v>
      </c>
      <c r="I1836" s="832" t="s">
        <v>3416</v>
      </c>
      <c r="J1836" s="832" t="s">
        <v>3417</v>
      </c>
      <c r="K1836" s="832" t="s">
        <v>3418</v>
      </c>
      <c r="L1836" s="835">
        <v>253</v>
      </c>
      <c r="M1836" s="835">
        <v>759</v>
      </c>
      <c r="N1836" s="832">
        <v>3</v>
      </c>
      <c r="O1836" s="836">
        <v>3</v>
      </c>
      <c r="P1836" s="835">
        <v>759</v>
      </c>
      <c r="Q1836" s="837">
        <v>1</v>
      </c>
      <c r="R1836" s="832">
        <v>3</v>
      </c>
      <c r="S1836" s="837">
        <v>1</v>
      </c>
      <c r="T1836" s="836">
        <v>3</v>
      </c>
      <c r="U1836" s="838">
        <v>1</v>
      </c>
    </row>
    <row r="1837" spans="1:21" ht="14.4" customHeight="1" x14ac:dyDescent="0.3">
      <c r="A1837" s="831">
        <v>4</v>
      </c>
      <c r="B1837" s="832" t="s">
        <v>2687</v>
      </c>
      <c r="C1837" s="832" t="s">
        <v>2694</v>
      </c>
      <c r="D1837" s="833" t="s">
        <v>5504</v>
      </c>
      <c r="E1837" s="834" t="s">
        <v>2737</v>
      </c>
      <c r="F1837" s="832" t="s">
        <v>2690</v>
      </c>
      <c r="G1837" s="832" t="s">
        <v>2967</v>
      </c>
      <c r="H1837" s="832" t="s">
        <v>581</v>
      </c>
      <c r="I1837" s="832" t="s">
        <v>3419</v>
      </c>
      <c r="J1837" s="832" t="s">
        <v>3420</v>
      </c>
      <c r="K1837" s="832" t="s">
        <v>3421</v>
      </c>
      <c r="L1837" s="835">
        <v>124</v>
      </c>
      <c r="M1837" s="835">
        <v>124</v>
      </c>
      <c r="N1837" s="832">
        <v>1</v>
      </c>
      <c r="O1837" s="836">
        <v>1</v>
      </c>
      <c r="P1837" s="835">
        <v>124</v>
      </c>
      <c r="Q1837" s="837">
        <v>1</v>
      </c>
      <c r="R1837" s="832">
        <v>1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4</v>
      </c>
      <c r="B1838" s="832" t="s">
        <v>2687</v>
      </c>
      <c r="C1838" s="832" t="s">
        <v>2694</v>
      </c>
      <c r="D1838" s="833" t="s">
        <v>5504</v>
      </c>
      <c r="E1838" s="834" t="s">
        <v>2737</v>
      </c>
      <c r="F1838" s="832" t="s">
        <v>2690</v>
      </c>
      <c r="G1838" s="832" t="s">
        <v>2967</v>
      </c>
      <c r="H1838" s="832" t="s">
        <v>581</v>
      </c>
      <c r="I1838" s="832" t="s">
        <v>3422</v>
      </c>
      <c r="J1838" s="832" t="s">
        <v>3423</v>
      </c>
      <c r="K1838" s="832" t="s">
        <v>3424</v>
      </c>
      <c r="L1838" s="835">
        <v>2304</v>
      </c>
      <c r="M1838" s="835">
        <v>13824</v>
      </c>
      <c r="N1838" s="832">
        <v>6</v>
      </c>
      <c r="O1838" s="836">
        <v>1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4</v>
      </c>
      <c r="B1839" s="832" t="s">
        <v>2687</v>
      </c>
      <c r="C1839" s="832" t="s">
        <v>2694</v>
      </c>
      <c r="D1839" s="833" t="s">
        <v>5504</v>
      </c>
      <c r="E1839" s="834" t="s">
        <v>2737</v>
      </c>
      <c r="F1839" s="832" t="s">
        <v>2690</v>
      </c>
      <c r="G1839" s="832" t="s">
        <v>2967</v>
      </c>
      <c r="H1839" s="832" t="s">
        <v>581</v>
      </c>
      <c r="I1839" s="832" t="s">
        <v>3428</v>
      </c>
      <c r="J1839" s="832" t="s">
        <v>3429</v>
      </c>
      <c r="K1839" s="832" t="s">
        <v>3430</v>
      </c>
      <c r="L1839" s="835">
        <v>315.5</v>
      </c>
      <c r="M1839" s="835">
        <v>946.5</v>
      </c>
      <c r="N1839" s="832">
        <v>3</v>
      </c>
      <c r="O1839" s="836">
        <v>3</v>
      </c>
      <c r="P1839" s="835">
        <v>946.5</v>
      </c>
      <c r="Q1839" s="837">
        <v>1</v>
      </c>
      <c r="R1839" s="832">
        <v>3</v>
      </c>
      <c r="S1839" s="837">
        <v>1</v>
      </c>
      <c r="T1839" s="836">
        <v>3</v>
      </c>
      <c r="U1839" s="838">
        <v>1</v>
      </c>
    </row>
    <row r="1840" spans="1:21" ht="14.4" customHeight="1" x14ac:dyDescent="0.3">
      <c r="A1840" s="831">
        <v>4</v>
      </c>
      <c r="B1840" s="832" t="s">
        <v>2687</v>
      </c>
      <c r="C1840" s="832" t="s">
        <v>2694</v>
      </c>
      <c r="D1840" s="833" t="s">
        <v>5504</v>
      </c>
      <c r="E1840" s="834" t="s">
        <v>2737</v>
      </c>
      <c r="F1840" s="832" t="s">
        <v>2690</v>
      </c>
      <c r="G1840" s="832" t="s">
        <v>2967</v>
      </c>
      <c r="H1840" s="832" t="s">
        <v>581</v>
      </c>
      <c r="I1840" s="832" t="s">
        <v>3434</v>
      </c>
      <c r="J1840" s="832" t="s">
        <v>3435</v>
      </c>
      <c r="K1840" s="832" t="s">
        <v>3436</v>
      </c>
      <c r="L1840" s="835">
        <v>291.2</v>
      </c>
      <c r="M1840" s="835">
        <v>873.59999999999991</v>
      </c>
      <c r="N1840" s="832">
        <v>3</v>
      </c>
      <c r="O1840" s="836">
        <v>1</v>
      </c>
      <c r="P1840" s="835">
        <v>873.59999999999991</v>
      </c>
      <c r="Q1840" s="837">
        <v>1</v>
      </c>
      <c r="R1840" s="832">
        <v>3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4</v>
      </c>
      <c r="B1841" s="832" t="s">
        <v>2687</v>
      </c>
      <c r="C1841" s="832" t="s">
        <v>2694</v>
      </c>
      <c r="D1841" s="833" t="s">
        <v>5504</v>
      </c>
      <c r="E1841" s="834" t="s">
        <v>2737</v>
      </c>
      <c r="F1841" s="832" t="s">
        <v>2690</v>
      </c>
      <c r="G1841" s="832" t="s">
        <v>2967</v>
      </c>
      <c r="H1841" s="832" t="s">
        <v>581</v>
      </c>
      <c r="I1841" s="832" t="s">
        <v>3440</v>
      </c>
      <c r="J1841" s="832" t="s">
        <v>3441</v>
      </c>
      <c r="K1841" s="832" t="s">
        <v>3442</v>
      </c>
      <c r="L1841" s="835">
        <v>161</v>
      </c>
      <c r="M1841" s="835">
        <v>483</v>
      </c>
      <c r="N1841" s="832">
        <v>3</v>
      </c>
      <c r="O1841" s="836">
        <v>3</v>
      </c>
      <c r="P1841" s="835">
        <v>322</v>
      </c>
      <c r="Q1841" s="837">
        <v>0.66666666666666663</v>
      </c>
      <c r="R1841" s="832">
        <v>2</v>
      </c>
      <c r="S1841" s="837">
        <v>0.66666666666666663</v>
      </c>
      <c r="T1841" s="836">
        <v>2</v>
      </c>
      <c r="U1841" s="838">
        <v>0.66666666666666663</v>
      </c>
    </row>
    <row r="1842" spans="1:21" ht="14.4" customHeight="1" x14ac:dyDescent="0.3">
      <c r="A1842" s="831">
        <v>4</v>
      </c>
      <c r="B1842" s="832" t="s">
        <v>2687</v>
      </c>
      <c r="C1842" s="832" t="s">
        <v>2694</v>
      </c>
      <c r="D1842" s="833" t="s">
        <v>5504</v>
      </c>
      <c r="E1842" s="834" t="s">
        <v>2737</v>
      </c>
      <c r="F1842" s="832" t="s">
        <v>2690</v>
      </c>
      <c r="G1842" s="832" t="s">
        <v>2967</v>
      </c>
      <c r="H1842" s="832" t="s">
        <v>581</v>
      </c>
      <c r="I1842" s="832" t="s">
        <v>3443</v>
      </c>
      <c r="J1842" s="832" t="s">
        <v>3444</v>
      </c>
      <c r="K1842" s="832" t="s">
        <v>3330</v>
      </c>
      <c r="L1842" s="835">
        <v>500</v>
      </c>
      <c r="M1842" s="835">
        <v>1000</v>
      </c>
      <c r="N1842" s="832">
        <v>2</v>
      </c>
      <c r="O1842" s="836">
        <v>2</v>
      </c>
      <c r="P1842" s="835">
        <v>1000</v>
      </c>
      <c r="Q1842" s="837">
        <v>1</v>
      </c>
      <c r="R1842" s="832">
        <v>2</v>
      </c>
      <c r="S1842" s="837">
        <v>1</v>
      </c>
      <c r="T1842" s="836">
        <v>2</v>
      </c>
      <c r="U1842" s="838">
        <v>1</v>
      </c>
    </row>
    <row r="1843" spans="1:21" ht="14.4" customHeight="1" x14ac:dyDescent="0.3">
      <c r="A1843" s="831">
        <v>4</v>
      </c>
      <c r="B1843" s="832" t="s">
        <v>2687</v>
      </c>
      <c r="C1843" s="832" t="s">
        <v>2694</v>
      </c>
      <c r="D1843" s="833" t="s">
        <v>5504</v>
      </c>
      <c r="E1843" s="834" t="s">
        <v>2737</v>
      </c>
      <c r="F1843" s="832" t="s">
        <v>2690</v>
      </c>
      <c r="G1843" s="832" t="s">
        <v>2967</v>
      </c>
      <c r="H1843" s="832" t="s">
        <v>581</v>
      </c>
      <c r="I1843" s="832" t="s">
        <v>3445</v>
      </c>
      <c r="J1843" s="832" t="s">
        <v>3446</v>
      </c>
      <c r="K1843" s="832" t="s">
        <v>3447</v>
      </c>
      <c r="L1843" s="835">
        <v>579</v>
      </c>
      <c r="M1843" s="835">
        <v>579</v>
      </c>
      <c r="N1843" s="832">
        <v>1</v>
      </c>
      <c r="O1843" s="836">
        <v>1</v>
      </c>
      <c r="P1843" s="835">
        <v>579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4</v>
      </c>
      <c r="B1844" s="832" t="s">
        <v>2687</v>
      </c>
      <c r="C1844" s="832" t="s">
        <v>2694</v>
      </c>
      <c r="D1844" s="833" t="s">
        <v>5504</v>
      </c>
      <c r="E1844" s="834" t="s">
        <v>2737</v>
      </c>
      <c r="F1844" s="832" t="s">
        <v>2690</v>
      </c>
      <c r="G1844" s="832" t="s">
        <v>2967</v>
      </c>
      <c r="H1844" s="832" t="s">
        <v>581</v>
      </c>
      <c r="I1844" s="832" t="s">
        <v>3457</v>
      </c>
      <c r="J1844" s="832" t="s">
        <v>3458</v>
      </c>
      <c r="K1844" s="832" t="s">
        <v>3459</v>
      </c>
      <c r="L1844" s="835">
        <v>5343.9</v>
      </c>
      <c r="M1844" s="835">
        <v>10687.8</v>
      </c>
      <c r="N1844" s="832">
        <v>2</v>
      </c>
      <c r="O1844" s="836">
        <v>1</v>
      </c>
      <c r="P1844" s="835">
        <v>10687.8</v>
      </c>
      <c r="Q1844" s="837">
        <v>1</v>
      </c>
      <c r="R1844" s="832">
        <v>2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4</v>
      </c>
      <c r="B1845" s="832" t="s">
        <v>2687</v>
      </c>
      <c r="C1845" s="832" t="s">
        <v>2694</v>
      </c>
      <c r="D1845" s="833" t="s">
        <v>5504</v>
      </c>
      <c r="E1845" s="834" t="s">
        <v>2737</v>
      </c>
      <c r="F1845" s="832" t="s">
        <v>2690</v>
      </c>
      <c r="G1845" s="832" t="s">
        <v>2967</v>
      </c>
      <c r="H1845" s="832" t="s">
        <v>581</v>
      </c>
      <c r="I1845" s="832" t="s">
        <v>3460</v>
      </c>
      <c r="J1845" s="832" t="s">
        <v>3461</v>
      </c>
      <c r="K1845" s="832" t="s">
        <v>1603</v>
      </c>
      <c r="L1845" s="835">
        <v>1832.09</v>
      </c>
      <c r="M1845" s="835">
        <v>12824.63</v>
      </c>
      <c r="N1845" s="832">
        <v>7</v>
      </c>
      <c r="O1845" s="836">
        <v>4</v>
      </c>
      <c r="P1845" s="835">
        <v>10992.539999999999</v>
      </c>
      <c r="Q1845" s="837">
        <v>0.8571428571428571</v>
      </c>
      <c r="R1845" s="832">
        <v>6</v>
      </c>
      <c r="S1845" s="837">
        <v>0.8571428571428571</v>
      </c>
      <c r="T1845" s="836">
        <v>3</v>
      </c>
      <c r="U1845" s="838">
        <v>0.75</v>
      </c>
    </row>
    <row r="1846" spans="1:21" ht="14.4" customHeight="1" x14ac:dyDescent="0.3">
      <c r="A1846" s="831">
        <v>4</v>
      </c>
      <c r="B1846" s="832" t="s">
        <v>2687</v>
      </c>
      <c r="C1846" s="832" t="s">
        <v>2694</v>
      </c>
      <c r="D1846" s="833" t="s">
        <v>5504</v>
      </c>
      <c r="E1846" s="834" t="s">
        <v>2737</v>
      </c>
      <c r="F1846" s="832" t="s">
        <v>2690</v>
      </c>
      <c r="G1846" s="832" t="s">
        <v>2967</v>
      </c>
      <c r="H1846" s="832" t="s">
        <v>581</v>
      </c>
      <c r="I1846" s="832" t="s">
        <v>3469</v>
      </c>
      <c r="J1846" s="832" t="s">
        <v>3470</v>
      </c>
      <c r="K1846" s="832" t="s">
        <v>3471</v>
      </c>
      <c r="L1846" s="835">
        <v>196.43</v>
      </c>
      <c r="M1846" s="835">
        <v>392.86</v>
      </c>
      <c r="N1846" s="832">
        <v>2</v>
      </c>
      <c r="O1846" s="836">
        <v>2</v>
      </c>
      <c r="P1846" s="835">
        <v>392.86</v>
      </c>
      <c r="Q1846" s="837">
        <v>1</v>
      </c>
      <c r="R1846" s="832">
        <v>2</v>
      </c>
      <c r="S1846" s="837">
        <v>1</v>
      </c>
      <c r="T1846" s="836">
        <v>2</v>
      </c>
      <c r="U1846" s="838">
        <v>1</v>
      </c>
    </row>
    <row r="1847" spans="1:21" ht="14.4" customHeight="1" x14ac:dyDescent="0.3">
      <c r="A1847" s="831">
        <v>4</v>
      </c>
      <c r="B1847" s="832" t="s">
        <v>2687</v>
      </c>
      <c r="C1847" s="832" t="s">
        <v>2694</v>
      </c>
      <c r="D1847" s="833" t="s">
        <v>5504</v>
      </c>
      <c r="E1847" s="834" t="s">
        <v>2737</v>
      </c>
      <c r="F1847" s="832" t="s">
        <v>2690</v>
      </c>
      <c r="G1847" s="832" t="s">
        <v>2967</v>
      </c>
      <c r="H1847" s="832" t="s">
        <v>581</v>
      </c>
      <c r="I1847" s="832" t="s">
        <v>3472</v>
      </c>
      <c r="J1847" s="832" t="s">
        <v>3473</v>
      </c>
      <c r="K1847" s="832" t="s">
        <v>3474</v>
      </c>
      <c r="L1847" s="835">
        <v>210.33</v>
      </c>
      <c r="M1847" s="835">
        <v>420.66</v>
      </c>
      <c r="N1847" s="832">
        <v>2</v>
      </c>
      <c r="O1847" s="836">
        <v>2</v>
      </c>
      <c r="P1847" s="835">
        <v>420.66</v>
      </c>
      <c r="Q1847" s="837">
        <v>1</v>
      </c>
      <c r="R1847" s="832">
        <v>2</v>
      </c>
      <c r="S1847" s="837">
        <v>1</v>
      </c>
      <c r="T1847" s="836">
        <v>2</v>
      </c>
      <c r="U1847" s="838">
        <v>1</v>
      </c>
    </row>
    <row r="1848" spans="1:21" ht="14.4" customHeight="1" x14ac:dyDescent="0.3">
      <c r="A1848" s="831">
        <v>4</v>
      </c>
      <c r="B1848" s="832" t="s">
        <v>2687</v>
      </c>
      <c r="C1848" s="832" t="s">
        <v>2694</v>
      </c>
      <c r="D1848" s="833" t="s">
        <v>5504</v>
      </c>
      <c r="E1848" s="834" t="s">
        <v>2737</v>
      </c>
      <c r="F1848" s="832" t="s">
        <v>2690</v>
      </c>
      <c r="G1848" s="832" t="s">
        <v>2967</v>
      </c>
      <c r="H1848" s="832" t="s">
        <v>581</v>
      </c>
      <c r="I1848" s="832" t="s">
        <v>3475</v>
      </c>
      <c r="J1848" s="832" t="s">
        <v>3476</v>
      </c>
      <c r="K1848" s="832" t="s">
        <v>3477</v>
      </c>
      <c r="L1848" s="835">
        <v>320</v>
      </c>
      <c r="M1848" s="835">
        <v>640</v>
      </c>
      <c r="N1848" s="832">
        <v>2</v>
      </c>
      <c r="O1848" s="836">
        <v>2</v>
      </c>
      <c r="P1848" s="835">
        <v>640</v>
      </c>
      <c r="Q1848" s="837">
        <v>1</v>
      </c>
      <c r="R1848" s="832">
        <v>2</v>
      </c>
      <c r="S1848" s="837">
        <v>1</v>
      </c>
      <c r="T1848" s="836">
        <v>2</v>
      </c>
      <c r="U1848" s="838">
        <v>1</v>
      </c>
    </row>
    <row r="1849" spans="1:21" ht="14.4" customHeight="1" x14ac:dyDescent="0.3">
      <c r="A1849" s="831">
        <v>4</v>
      </c>
      <c r="B1849" s="832" t="s">
        <v>2687</v>
      </c>
      <c r="C1849" s="832" t="s">
        <v>2694</v>
      </c>
      <c r="D1849" s="833" t="s">
        <v>5504</v>
      </c>
      <c r="E1849" s="834" t="s">
        <v>2737</v>
      </c>
      <c r="F1849" s="832" t="s">
        <v>2690</v>
      </c>
      <c r="G1849" s="832" t="s">
        <v>2967</v>
      </c>
      <c r="H1849" s="832" t="s">
        <v>581</v>
      </c>
      <c r="I1849" s="832" t="s">
        <v>3478</v>
      </c>
      <c r="J1849" s="832" t="s">
        <v>3479</v>
      </c>
      <c r="K1849" s="832" t="s">
        <v>3480</v>
      </c>
      <c r="L1849" s="835">
        <v>300</v>
      </c>
      <c r="M1849" s="835">
        <v>1200</v>
      </c>
      <c r="N1849" s="832">
        <v>4</v>
      </c>
      <c r="O1849" s="836">
        <v>3</v>
      </c>
      <c r="P1849" s="835">
        <v>1200</v>
      </c>
      <c r="Q1849" s="837">
        <v>1</v>
      </c>
      <c r="R1849" s="832">
        <v>4</v>
      </c>
      <c r="S1849" s="837">
        <v>1</v>
      </c>
      <c r="T1849" s="836">
        <v>3</v>
      </c>
      <c r="U1849" s="838">
        <v>1</v>
      </c>
    </row>
    <row r="1850" spans="1:21" ht="14.4" customHeight="1" x14ac:dyDescent="0.3">
      <c r="A1850" s="831">
        <v>4</v>
      </c>
      <c r="B1850" s="832" t="s">
        <v>2687</v>
      </c>
      <c r="C1850" s="832" t="s">
        <v>2694</v>
      </c>
      <c r="D1850" s="833" t="s">
        <v>5504</v>
      </c>
      <c r="E1850" s="834" t="s">
        <v>2737</v>
      </c>
      <c r="F1850" s="832" t="s">
        <v>2690</v>
      </c>
      <c r="G1850" s="832" t="s">
        <v>2967</v>
      </c>
      <c r="H1850" s="832" t="s">
        <v>581</v>
      </c>
      <c r="I1850" s="832" t="s">
        <v>3481</v>
      </c>
      <c r="J1850" s="832" t="s">
        <v>3482</v>
      </c>
      <c r="K1850" s="832" t="s">
        <v>3483</v>
      </c>
      <c r="L1850" s="835">
        <v>2816</v>
      </c>
      <c r="M1850" s="835">
        <v>25344</v>
      </c>
      <c r="N1850" s="832">
        <v>9</v>
      </c>
      <c r="O1850" s="836">
        <v>2</v>
      </c>
      <c r="P1850" s="835">
        <v>25344</v>
      </c>
      <c r="Q1850" s="837">
        <v>1</v>
      </c>
      <c r="R1850" s="832">
        <v>9</v>
      </c>
      <c r="S1850" s="837">
        <v>1</v>
      </c>
      <c r="T1850" s="836">
        <v>2</v>
      </c>
      <c r="U1850" s="838">
        <v>1</v>
      </c>
    </row>
    <row r="1851" spans="1:21" ht="14.4" customHeight="1" x14ac:dyDescent="0.3">
      <c r="A1851" s="831">
        <v>4</v>
      </c>
      <c r="B1851" s="832" t="s">
        <v>2687</v>
      </c>
      <c r="C1851" s="832" t="s">
        <v>2694</v>
      </c>
      <c r="D1851" s="833" t="s">
        <v>5504</v>
      </c>
      <c r="E1851" s="834" t="s">
        <v>2737</v>
      </c>
      <c r="F1851" s="832" t="s">
        <v>2690</v>
      </c>
      <c r="G1851" s="832" t="s">
        <v>2967</v>
      </c>
      <c r="H1851" s="832" t="s">
        <v>581</v>
      </c>
      <c r="I1851" s="832" t="s">
        <v>3492</v>
      </c>
      <c r="J1851" s="832" t="s">
        <v>3490</v>
      </c>
      <c r="K1851" s="832" t="s">
        <v>3493</v>
      </c>
      <c r="L1851" s="835">
        <v>1500.3</v>
      </c>
      <c r="M1851" s="835">
        <v>15003</v>
      </c>
      <c r="N1851" s="832">
        <v>10</v>
      </c>
      <c r="O1851" s="836">
        <v>2</v>
      </c>
      <c r="P1851" s="835">
        <v>15003</v>
      </c>
      <c r="Q1851" s="837">
        <v>1</v>
      </c>
      <c r="R1851" s="832">
        <v>10</v>
      </c>
      <c r="S1851" s="837">
        <v>1</v>
      </c>
      <c r="T1851" s="836">
        <v>2</v>
      </c>
      <c r="U1851" s="838">
        <v>1</v>
      </c>
    </row>
    <row r="1852" spans="1:21" ht="14.4" customHeight="1" x14ac:dyDescent="0.3">
      <c r="A1852" s="831">
        <v>4</v>
      </c>
      <c r="B1852" s="832" t="s">
        <v>2687</v>
      </c>
      <c r="C1852" s="832" t="s">
        <v>2694</v>
      </c>
      <c r="D1852" s="833" t="s">
        <v>5504</v>
      </c>
      <c r="E1852" s="834" t="s">
        <v>2737</v>
      </c>
      <c r="F1852" s="832" t="s">
        <v>2690</v>
      </c>
      <c r="G1852" s="832" t="s">
        <v>2967</v>
      </c>
      <c r="H1852" s="832" t="s">
        <v>581</v>
      </c>
      <c r="I1852" s="832" t="s">
        <v>3497</v>
      </c>
      <c r="J1852" s="832" t="s">
        <v>3495</v>
      </c>
      <c r="K1852" s="832" t="s">
        <v>3498</v>
      </c>
      <c r="L1852" s="835">
        <v>761.3</v>
      </c>
      <c r="M1852" s="835">
        <v>2283.8999999999996</v>
      </c>
      <c r="N1852" s="832">
        <v>3</v>
      </c>
      <c r="O1852" s="836">
        <v>1</v>
      </c>
      <c r="P1852" s="835">
        <v>2283.8999999999996</v>
      </c>
      <c r="Q1852" s="837">
        <v>1</v>
      </c>
      <c r="R1852" s="832">
        <v>3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4</v>
      </c>
      <c r="B1853" s="832" t="s">
        <v>2687</v>
      </c>
      <c r="C1853" s="832" t="s">
        <v>2694</v>
      </c>
      <c r="D1853" s="833" t="s">
        <v>5504</v>
      </c>
      <c r="E1853" s="834" t="s">
        <v>2737</v>
      </c>
      <c r="F1853" s="832" t="s">
        <v>2690</v>
      </c>
      <c r="G1853" s="832" t="s">
        <v>2967</v>
      </c>
      <c r="H1853" s="832" t="s">
        <v>581</v>
      </c>
      <c r="I1853" s="832" t="s">
        <v>3520</v>
      </c>
      <c r="J1853" s="832" t="s">
        <v>3521</v>
      </c>
      <c r="K1853" s="832" t="s">
        <v>3522</v>
      </c>
      <c r="L1853" s="835">
        <v>369.69</v>
      </c>
      <c r="M1853" s="835">
        <v>739.38</v>
      </c>
      <c r="N1853" s="832">
        <v>2</v>
      </c>
      <c r="O1853" s="836">
        <v>2</v>
      </c>
      <c r="P1853" s="835">
        <v>739.38</v>
      </c>
      <c r="Q1853" s="837">
        <v>1</v>
      </c>
      <c r="R1853" s="832">
        <v>2</v>
      </c>
      <c r="S1853" s="837">
        <v>1</v>
      </c>
      <c r="T1853" s="836">
        <v>2</v>
      </c>
      <c r="U1853" s="838">
        <v>1</v>
      </c>
    </row>
    <row r="1854" spans="1:21" ht="14.4" customHeight="1" x14ac:dyDescent="0.3">
      <c r="A1854" s="831">
        <v>4</v>
      </c>
      <c r="B1854" s="832" t="s">
        <v>2687</v>
      </c>
      <c r="C1854" s="832" t="s">
        <v>2694</v>
      </c>
      <c r="D1854" s="833" t="s">
        <v>5504</v>
      </c>
      <c r="E1854" s="834" t="s">
        <v>2737</v>
      </c>
      <c r="F1854" s="832" t="s">
        <v>2690</v>
      </c>
      <c r="G1854" s="832" t="s">
        <v>2967</v>
      </c>
      <c r="H1854" s="832" t="s">
        <v>581</v>
      </c>
      <c r="I1854" s="832" t="s">
        <v>2168</v>
      </c>
      <c r="J1854" s="832" t="s">
        <v>3523</v>
      </c>
      <c r="K1854" s="832" t="s">
        <v>3524</v>
      </c>
      <c r="L1854" s="835">
        <v>1430.6</v>
      </c>
      <c r="M1854" s="835">
        <v>1430.6</v>
      </c>
      <c r="N1854" s="832">
        <v>1</v>
      </c>
      <c r="O1854" s="836">
        <v>1</v>
      </c>
      <c r="P1854" s="835">
        <v>1430.6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4</v>
      </c>
      <c r="B1855" s="832" t="s">
        <v>2687</v>
      </c>
      <c r="C1855" s="832" t="s">
        <v>2694</v>
      </c>
      <c r="D1855" s="833" t="s">
        <v>5504</v>
      </c>
      <c r="E1855" s="834" t="s">
        <v>2737</v>
      </c>
      <c r="F1855" s="832" t="s">
        <v>2690</v>
      </c>
      <c r="G1855" s="832" t="s">
        <v>2967</v>
      </c>
      <c r="H1855" s="832" t="s">
        <v>581</v>
      </c>
      <c r="I1855" s="832" t="s">
        <v>3525</v>
      </c>
      <c r="J1855" s="832" t="s">
        <v>3526</v>
      </c>
      <c r="K1855" s="832" t="s">
        <v>3430</v>
      </c>
      <c r="L1855" s="835">
        <v>500</v>
      </c>
      <c r="M1855" s="835">
        <v>4000</v>
      </c>
      <c r="N1855" s="832">
        <v>8</v>
      </c>
      <c r="O1855" s="836">
        <v>6</v>
      </c>
      <c r="P1855" s="835">
        <v>4000</v>
      </c>
      <c r="Q1855" s="837">
        <v>1</v>
      </c>
      <c r="R1855" s="832">
        <v>8</v>
      </c>
      <c r="S1855" s="837">
        <v>1</v>
      </c>
      <c r="T1855" s="836">
        <v>6</v>
      </c>
      <c r="U1855" s="838">
        <v>1</v>
      </c>
    </row>
    <row r="1856" spans="1:21" ht="14.4" customHeight="1" x14ac:dyDescent="0.3">
      <c r="A1856" s="831">
        <v>4</v>
      </c>
      <c r="B1856" s="832" t="s">
        <v>2687</v>
      </c>
      <c r="C1856" s="832" t="s">
        <v>2694</v>
      </c>
      <c r="D1856" s="833" t="s">
        <v>5504</v>
      </c>
      <c r="E1856" s="834" t="s">
        <v>2737</v>
      </c>
      <c r="F1856" s="832" t="s">
        <v>2690</v>
      </c>
      <c r="G1856" s="832" t="s">
        <v>2967</v>
      </c>
      <c r="H1856" s="832" t="s">
        <v>581</v>
      </c>
      <c r="I1856" s="832" t="s">
        <v>3527</v>
      </c>
      <c r="J1856" s="832" t="s">
        <v>3528</v>
      </c>
      <c r="K1856" s="832" t="s">
        <v>3529</v>
      </c>
      <c r="L1856" s="835">
        <v>556</v>
      </c>
      <c r="M1856" s="835">
        <v>1112</v>
      </c>
      <c r="N1856" s="832">
        <v>2</v>
      </c>
      <c r="O1856" s="836">
        <v>1</v>
      </c>
      <c r="P1856" s="835">
        <v>1112</v>
      </c>
      <c r="Q1856" s="837">
        <v>1</v>
      </c>
      <c r="R1856" s="832">
        <v>2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4</v>
      </c>
      <c r="B1857" s="832" t="s">
        <v>2687</v>
      </c>
      <c r="C1857" s="832" t="s">
        <v>2694</v>
      </c>
      <c r="D1857" s="833" t="s">
        <v>5504</v>
      </c>
      <c r="E1857" s="834" t="s">
        <v>2737</v>
      </c>
      <c r="F1857" s="832" t="s">
        <v>2690</v>
      </c>
      <c r="G1857" s="832" t="s">
        <v>2967</v>
      </c>
      <c r="H1857" s="832" t="s">
        <v>581</v>
      </c>
      <c r="I1857" s="832" t="s">
        <v>3533</v>
      </c>
      <c r="J1857" s="832" t="s">
        <v>3534</v>
      </c>
      <c r="K1857" s="832" t="s">
        <v>3412</v>
      </c>
      <c r="L1857" s="835">
        <v>1080</v>
      </c>
      <c r="M1857" s="835">
        <v>2160</v>
      </c>
      <c r="N1857" s="832">
        <v>2</v>
      </c>
      <c r="O1857" s="836">
        <v>2</v>
      </c>
      <c r="P1857" s="835">
        <v>2160</v>
      </c>
      <c r="Q1857" s="837">
        <v>1</v>
      </c>
      <c r="R1857" s="832">
        <v>2</v>
      </c>
      <c r="S1857" s="837">
        <v>1</v>
      </c>
      <c r="T1857" s="836">
        <v>2</v>
      </c>
      <c r="U1857" s="838">
        <v>1</v>
      </c>
    </row>
    <row r="1858" spans="1:21" ht="14.4" customHeight="1" x14ac:dyDescent="0.3">
      <c r="A1858" s="831">
        <v>4</v>
      </c>
      <c r="B1858" s="832" t="s">
        <v>2687</v>
      </c>
      <c r="C1858" s="832" t="s">
        <v>2694</v>
      </c>
      <c r="D1858" s="833" t="s">
        <v>5504</v>
      </c>
      <c r="E1858" s="834" t="s">
        <v>2737</v>
      </c>
      <c r="F1858" s="832" t="s">
        <v>2690</v>
      </c>
      <c r="G1858" s="832" t="s">
        <v>2967</v>
      </c>
      <c r="H1858" s="832" t="s">
        <v>581</v>
      </c>
      <c r="I1858" s="832" t="s">
        <v>3535</v>
      </c>
      <c r="J1858" s="832" t="s">
        <v>3536</v>
      </c>
      <c r="K1858" s="832" t="s">
        <v>1603</v>
      </c>
      <c r="L1858" s="835">
        <v>600</v>
      </c>
      <c r="M1858" s="835">
        <v>3600</v>
      </c>
      <c r="N1858" s="832">
        <v>6</v>
      </c>
      <c r="O1858" s="836">
        <v>6</v>
      </c>
      <c r="P1858" s="835">
        <v>3600</v>
      </c>
      <c r="Q1858" s="837">
        <v>1</v>
      </c>
      <c r="R1858" s="832">
        <v>6</v>
      </c>
      <c r="S1858" s="837">
        <v>1</v>
      </c>
      <c r="T1858" s="836">
        <v>6</v>
      </c>
      <c r="U1858" s="838">
        <v>1</v>
      </c>
    </row>
    <row r="1859" spans="1:21" ht="14.4" customHeight="1" x14ac:dyDescent="0.3">
      <c r="A1859" s="831">
        <v>4</v>
      </c>
      <c r="B1859" s="832" t="s">
        <v>2687</v>
      </c>
      <c r="C1859" s="832" t="s">
        <v>2694</v>
      </c>
      <c r="D1859" s="833" t="s">
        <v>5504</v>
      </c>
      <c r="E1859" s="834" t="s">
        <v>2737</v>
      </c>
      <c r="F1859" s="832" t="s">
        <v>2690</v>
      </c>
      <c r="G1859" s="832" t="s">
        <v>2967</v>
      </c>
      <c r="H1859" s="832" t="s">
        <v>581</v>
      </c>
      <c r="I1859" s="832" t="s">
        <v>3537</v>
      </c>
      <c r="J1859" s="832" t="s">
        <v>3538</v>
      </c>
      <c r="K1859" s="832" t="s">
        <v>3539</v>
      </c>
      <c r="L1859" s="835">
        <v>500</v>
      </c>
      <c r="M1859" s="835">
        <v>500</v>
      </c>
      <c r="N1859" s="832">
        <v>1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4</v>
      </c>
      <c r="B1860" s="832" t="s">
        <v>2687</v>
      </c>
      <c r="C1860" s="832" t="s">
        <v>2694</v>
      </c>
      <c r="D1860" s="833" t="s">
        <v>5504</v>
      </c>
      <c r="E1860" s="834" t="s">
        <v>2737</v>
      </c>
      <c r="F1860" s="832" t="s">
        <v>2690</v>
      </c>
      <c r="G1860" s="832" t="s">
        <v>2967</v>
      </c>
      <c r="H1860" s="832" t="s">
        <v>581</v>
      </c>
      <c r="I1860" s="832" t="s">
        <v>3540</v>
      </c>
      <c r="J1860" s="832" t="s">
        <v>3541</v>
      </c>
      <c r="K1860" s="832" t="s">
        <v>1603</v>
      </c>
      <c r="L1860" s="835">
        <v>1000</v>
      </c>
      <c r="M1860" s="835">
        <v>1000</v>
      </c>
      <c r="N1860" s="832">
        <v>1</v>
      </c>
      <c r="O1860" s="836">
        <v>1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4</v>
      </c>
      <c r="B1861" s="832" t="s">
        <v>2687</v>
      </c>
      <c r="C1861" s="832" t="s">
        <v>2694</v>
      </c>
      <c r="D1861" s="833" t="s">
        <v>5504</v>
      </c>
      <c r="E1861" s="834" t="s">
        <v>2737</v>
      </c>
      <c r="F1861" s="832" t="s">
        <v>2690</v>
      </c>
      <c r="G1861" s="832" t="s">
        <v>2967</v>
      </c>
      <c r="H1861" s="832" t="s">
        <v>581</v>
      </c>
      <c r="I1861" s="832" t="s">
        <v>3545</v>
      </c>
      <c r="J1861" s="832" t="s">
        <v>3543</v>
      </c>
      <c r="K1861" s="832" t="s">
        <v>3546</v>
      </c>
      <c r="L1861" s="835">
        <v>3000</v>
      </c>
      <c r="M1861" s="835">
        <v>9000</v>
      </c>
      <c r="N1861" s="832">
        <v>3</v>
      </c>
      <c r="O1861" s="836">
        <v>1</v>
      </c>
      <c r="P1861" s="835">
        <v>9000</v>
      </c>
      <c r="Q1861" s="837">
        <v>1</v>
      </c>
      <c r="R1861" s="832">
        <v>3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4</v>
      </c>
      <c r="B1862" s="832" t="s">
        <v>2687</v>
      </c>
      <c r="C1862" s="832" t="s">
        <v>2694</v>
      </c>
      <c r="D1862" s="833" t="s">
        <v>5504</v>
      </c>
      <c r="E1862" s="834" t="s">
        <v>2737</v>
      </c>
      <c r="F1862" s="832" t="s">
        <v>2690</v>
      </c>
      <c r="G1862" s="832" t="s">
        <v>2967</v>
      </c>
      <c r="H1862" s="832" t="s">
        <v>581</v>
      </c>
      <c r="I1862" s="832" t="s">
        <v>3547</v>
      </c>
      <c r="J1862" s="832" t="s">
        <v>3548</v>
      </c>
      <c r="K1862" s="832" t="s">
        <v>3539</v>
      </c>
      <c r="L1862" s="835">
        <v>300</v>
      </c>
      <c r="M1862" s="835">
        <v>1500</v>
      </c>
      <c r="N1862" s="832">
        <v>5</v>
      </c>
      <c r="O1862" s="836">
        <v>5</v>
      </c>
      <c r="P1862" s="835">
        <v>1500</v>
      </c>
      <c r="Q1862" s="837">
        <v>1</v>
      </c>
      <c r="R1862" s="832">
        <v>5</v>
      </c>
      <c r="S1862" s="837">
        <v>1</v>
      </c>
      <c r="T1862" s="836">
        <v>5</v>
      </c>
      <c r="U1862" s="838">
        <v>1</v>
      </c>
    </row>
    <row r="1863" spans="1:21" ht="14.4" customHeight="1" x14ac:dyDescent="0.3">
      <c r="A1863" s="831">
        <v>4</v>
      </c>
      <c r="B1863" s="832" t="s">
        <v>2687</v>
      </c>
      <c r="C1863" s="832" t="s">
        <v>2694</v>
      </c>
      <c r="D1863" s="833" t="s">
        <v>5504</v>
      </c>
      <c r="E1863" s="834" t="s">
        <v>2737</v>
      </c>
      <c r="F1863" s="832" t="s">
        <v>2690</v>
      </c>
      <c r="G1863" s="832" t="s">
        <v>2967</v>
      </c>
      <c r="H1863" s="832" t="s">
        <v>581</v>
      </c>
      <c r="I1863" s="832" t="s">
        <v>3549</v>
      </c>
      <c r="J1863" s="832" t="s">
        <v>3550</v>
      </c>
      <c r="K1863" s="832" t="s">
        <v>3551</v>
      </c>
      <c r="L1863" s="835">
        <v>525.23</v>
      </c>
      <c r="M1863" s="835">
        <v>525.23</v>
      </c>
      <c r="N1863" s="832">
        <v>1</v>
      </c>
      <c r="O1863" s="836">
        <v>1</v>
      </c>
      <c r="P1863" s="835">
        <v>525.23</v>
      </c>
      <c r="Q1863" s="837">
        <v>1</v>
      </c>
      <c r="R1863" s="832">
        <v>1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4</v>
      </c>
      <c r="B1864" s="832" t="s">
        <v>2687</v>
      </c>
      <c r="C1864" s="832" t="s">
        <v>2694</v>
      </c>
      <c r="D1864" s="833" t="s">
        <v>5504</v>
      </c>
      <c r="E1864" s="834" t="s">
        <v>2737</v>
      </c>
      <c r="F1864" s="832" t="s">
        <v>2690</v>
      </c>
      <c r="G1864" s="832" t="s">
        <v>2967</v>
      </c>
      <c r="H1864" s="832" t="s">
        <v>581</v>
      </c>
      <c r="I1864" s="832" t="s">
        <v>4328</v>
      </c>
      <c r="J1864" s="832" t="s">
        <v>4329</v>
      </c>
      <c r="K1864" s="832" t="s">
        <v>3442</v>
      </c>
      <c r="L1864" s="835">
        <v>193.9</v>
      </c>
      <c r="M1864" s="835">
        <v>387.8</v>
      </c>
      <c r="N1864" s="832">
        <v>2</v>
      </c>
      <c r="O1864" s="836">
        <v>2</v>
      </c>
      <c r="P1864" s="835">
        <v>387.8</v>
      </c>
      <c r="Q1864" s="837">
        <v>1</v>
      </c>
      <c r="R1864" s="832">
        <v>2</v>
      </c>
      <c r="S1864" s="837">
        <v>1</v>
      </c>
      <c r="T1864" s="836">
        <v>2</v>
      </c>
      <c r="U1864" s="838">
        <v>1</v>
      </c>
    </row>
    <row r="1865" spans="1:21" ht="14.4" customHeight="1" x14ac:dyDescent="0.3">
      <c r="A1865" s="831">
        <v>4</v>
      </c>
      <c r="B1865" s="832" t="s">
        <v>2687</v>
      </c>
      <c r="C1865" s="832" t="s">
        <v>2694</v>
      </c>
      <c r="D1865" s="833" t="s">
        <v>5504</v>
      </c>
      <c r="E1865" s="834" t="s">
        <v>2737</v>
      </c>
      <c r="F1865" s="832" t="s">
        <v>2690</v>
      </c>
      <c r="G1865" s="832" t="s">
        <v>2967</v>
      </c>
      <c r="H1865" s="832" t="s">
        <v>581</v>
      </c>
      <c r="I1865" s="832" t="s">
        <v>3555</v>
      </c>
      <c r="J1865" s="832" t="s">
        <v>3556</v>
      </c>
      <c r="K1865" s="832" t="s">
        <v>3557</v>
      </c>
      <c r="L1865" s="835">
        <v>370.4</v>
      </c>
      <c r="M1865" s="835">
        <v>370.4</v>
      </c>
      <c r="N1865" s="832">
        <v>1</v>
      </c>
      <c r="O1865" s="836">
        <v>1</v>
      </c>
      <c r="P1865" s="835">
        <v>370.4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4</v>
      </c>
      <c r="B1866" s="832" t="s">
        <v>2687</v>
      </c>
      <c r="C1866" s="832" t="s">
        <v>2694</v>
      </c>
      <c r="D1866" s="833" t="s">
        <v>5504</v>
      </c>
      <c r="E1866" s="834" t="s">
        <v>2737</v>
      </c>
      <c r="F1866" s="832" t="s">
        <v>2690</v>
      </c>
      <c r="G1866" s="832" t="s">
        <v>2967</v>
      </c>
      <c r="H1866" s="832" t="s">
        <v>581</v>
      </c>
      <c r="I1866" s="832" t="s">
        <v>3558</v>
      </c>
      <c r="J1866" s="832" t="s">
        <v>3559</v>
      </c>
      <c r="K1866" s="832" t="s">
        <v>3560</v>
      </c>
      <c r="L1866" s="835">
        <v>453.2</v>
      </c>
      <c r="M1866" s="835">
        <v>453.2</v>
      </c>
      <c r="N1866" s="832">
        <v>1</v>
      </c>
      <c r="O1866" s="836">
        <v>1</v>
      </c>
      <c r="P1866" s="835">
        <v>453.2</v>
      </c>
      <c r="Q1866" s="837">
        <v>1</v>
      </c>
      <c r="R1866" s="832">
        <v>1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4</v>
      </c>
      <c r="B1867" s="832" t="s">
        <v>2687</v>
      </c>
      <c r="C1867" s="832" t="s">
        <v>2694</v>
      </c>
      <c r="D1867" s="833" t="s">
        <v>5504</v>
      </c>
      <c r="E1867" s="834" t="s">
        <v>2737</v>
      </c>
      <c r="F1867" s="832" t="s">
        <v>2690</v>
      </c>
      <c r="G1867" s="832" t="s">
        <v>2967</v>
      </c>
      <c r="H1867" s="832" t="s">
        <v>581</v>
      </c>
      <c r="I1867" s="832" t="s">
        <v>3564</v>
      </c>
      <c r="J1867" s="832" t="s">
        <v>3565</v>
      </c>
      <c r="K1867" s="832" t="s">
        <v>3566</v>
      </c>
      <c r="L1867" s="835">
        <v>5343.9</v>
      </c>
      <c r="M1867" s="835">
        <v>16031.699999999999</v>
      </c>
      <c r="N1867" s="832">
        <v>3</v>
      </c>
      <c r="O1867" s="836">
        <v>2</v>
      </c>
      <c r="P1867" s="835">
        <v>16031.699999999999</v>
      </c>
      <c r="Q1867" s="837">
        <v>1</v>
      </c>
      <c r="R1867" s="832">
        <v>3</v>
      </c>
      <c r="S1867" s="837">
        <v>1</v>
      </c>
      <c r="T1867" s="836">
        <v>2</v>
      </c>
      <c r="U1867" s="838">
        <v>1</v>
      </c>
    </row>
    <row r="1868" spans="1:21" ht="14.4" customHeight="1" x14ac:dyDescent="0.3">
      <c r="A1868" s="831">
        <v>4</v>
      </c>
      <c r="B1868" s="832" t="s">
        <v>2687</v>
      </c>
      <c r="C1868" s="832" t="s">
        <v>2694</v>
      </c>
      <c r="D1868" s="833" t="s">
        <v>5504</v>
      </c>
      <c r="E1868" s="834" t="s">
        <v>2737</v>
      </c>
      <c r="F1868" s="832" t="s">
        <v>2690</v>
      </c>
      <c r="G1868" s="832" t="s">
        <v>2967</v>
      </c>
      <c r="H1868" s="832" t="s">
        <v>581</v>
      </c>
      <c r="I1868" s="832" t="s">
        <v>2968</v>
      </c>
      <c r="J1868" s="832" t="s">
        <v>2969</v>
      </c>
      <c r="K1868" s="832" t="s">
        <v>2970</v>
      </c>
      <c r="L1868" s="835">
        <v>498.24</v>
      </c>
      <c r="M1868" s="835">
        <v>1494.72</v>
      </c>
      <c r="N1868" s="832">
        <v>3</v>
      </c>
      <c r="O1868" s="836">
        <v>3</v>
      </c>
      <c r="P1868" s="835">
        <v>498.24</v>
      </c>
      <c r="Q1868" s="837">
        <v>0.33333333333333331</v>
      </c>
      <c r="R1868" s="832">
        <v>1</v>
      </c>
      <c r="S1868" s="837">
        <v>0.33333333333333331</v>
      </c>
      <c r="T1868" s="836">
        <v>1</v>
      </c>
      <c r="U1868" s="838">
        <v>0.33333333333333331</v>
      </c>
    </row>
    <row r="1869" spans="1:21" ht="14.4" customHeight="1" x14ac:dyDescent="0.3">
      <c r="A1869" s="831">
        <v>4</v>
      </c>
      <c r="B1869" s="832" t="s">
        <v>2687</v>
      </c>
      <c r="C1869" s="832" t="s">
        <v>2694</v>
      </c>
      <c r="D1869" s="833" t="s">
        <v>5504</v>
      </c>
      <c r="E1869" s="834" t="s">
        <v>2737</v>
      </c>
      <c r="F1869" s="832" t="s">
        <v>2690</v>
      </c>
      <c r="G1869" s="832" t="s">
        <v>2967</v>
      </c>
      <c r="H1869" s="832" t="s">
        <v>581</v>
      </c>
      <c r="I1869" s="832" t="s">
        <v>3587</v>
      </c>
      <c r="J1869" s="832" t="s">
        <v>3588</v>
      </c>
      <c r="K1869" s="832" t="s">
        <v>3589</v>
      </c>
      <c r="L1869" s="835">
        <v>540</v>
      </c>
      <c r="M1869" s="835">
        <v>1080</v>
      </c>
      <c r="N1869" s="832">
        <v>2</v>
      </c>
      <c r="O1869" s="836">
        <v>2</v>
      </c>
      <c r="P1869" s="835">
        <v>1080</v>
      </c>
      <c r="Q1869" s="837">
        <v>1</v>
      </c>
      <c r="R1869" s="832">
        <v>2</v>
      </c>
      <c r="S1869" s="837">
        <v>1</v>
      </c>
      <c r="T1869" s="836">
        <v>2</v>
      </c>
      <c r="U1869" s="838">
        <v>1</v>
      </c>
    </row>
    <row r="1870" spans="1:21" ht="14.4" customHeight="1" x14ac:dyDescent="0.3">
      <c r="A1870" s="831">
        <v>4</v>
      </c>
      <c r="B1870" s="832" t="s">
        <v>2687</v>
      </c>
      <c r="C1870" s="832" t="s">
        <v>2694</v>
      </c>
      <c r="D1870" s="833" t="s">
        <v>5504</v>
      </c>
      <c r="E1870" s="834" t="s">
        <v>2737</v>
      </c>
      <c r="F1870" s="832" t="s">
        <v>2690</v>
      </c>
      <c r="G1870" s="832" t="s">
        <v>2967</v>
      </c>
      <c r="H1870" s="832" t="s">
        <v>581</v>
      </c>
      <c r="I1870" s="832" t="s">
        <v>3593</v>
      </c>
      <c r="J1870" s="832" t="s">
        <v>3594</v>
      </c>
      <c r="K1870" s="832" t="s">
        <v>3595</v>
      </c>
      <c r="L1870" s="835">
        <v>319</v>
      </c>
      <c r="M1870" s="835">
        <v>1914</v>
      </c>
      <c r="N1870" s="832">
        <v>6</v>
      </c>
      <c r="O1870" s="836">
        <v>4</v>
      </c>
      <c r="P1870" s="835">
        <v>1276</v>
      </c>
      <c r="Q1870" s="837">
        <v>0.66666666666666663</v>
      </c>
      <c r="R1870" s="832">
        <v>4</v>
      </c>
      <c r="S1870" s="837">
        <v>0.66666666666666663</v>
      </c>
      <c r="T1870" s="836">
        <v>3</v>
      </c>
      <c r="U1870" s="838">
        <v>0.75</v>
      </c>
    </row>
    <row r="1871" spans="1:21" ht="14.4" customHeight="1" x14ac:dyDescent="0.3">
      <c r="A1871" s="831">
        <v>4</v>
      </c>
      <c r="B1871" s="832" t="s">
        <v>2687</v>
      </c>
      <c r="C1871" s="832" t="s">
        <v>2694</v>
      </c>
      <c r="D1871" s="833" t="s">
        <v>5504</v>
      </c>
      <c r="E1871" s="834" t="s">
        <v>2737</v>
      </c>
      <c r="F1871" s="832" t="s">
        <v>2690</v>
      </c>
      <c r="G1871" s="832" t="s">
        <v>2967</v>
      </c>
      <c r="H1871" s="832" t="s">
        <v>581</v>
      </c>
      <c r="I1871" s="832" t="s">
        <v>3596</v>
      </c>
      <c r="J1871" s="832" t="s">
        <v>3597</v>
      </c>
      <c r="K1871" s="832" t="s">
        <v>3598</v>
      </c>
      <c r="L1871" s="835">
        <v>479.84</v>
      </c>
      <c r="M1871" s="835">
        <v>959.68</v>
      </c>
      <c r="N1871" s="832">
        <v>2</v>
      </c>
      <c r="O1871" s="836">
        <v>2</v>
      </c>
      <c r="P1871" s="835">
        <v>959.68</v>
      </c>
      <c r="Q1871" s="837">
        <v>1</v>
      </c>
      <c r="R1871" s="832">
        <v>2</v>
      </c>
      <c r="S1871" s="837">
        <v>1</v>
      </c>
      <c r="T1871" s="836">
        <v>2</v>
      </c>
      <c r="U1871" s="838">
        <v>1</v>
      </c>
    </row>
    <row r="1872" spans="1:21" ht="14.4" customHeight="1" x14ac:dyDescent="0.3">
      <c r="A1872" s="831">
        <v>4</v>
      </c>
      <c r="B1872" s="832" t="s">
        <v>2687</v>
      </c>
      <c r="C1872" s="832" t="s">
        <v>2694</v>
      </c>
      <c r="D1872" s="833" t="s">
        <v>5504</v>
      </c>
      <c r="E1872" s="834" t="s">
        <v>2737</v>
      </c>
      <c r="F1872" s="832" t="s">
        <v>2690</v>
      </c>
      <c r="G1872" s="832" t="s">
        <v>2967</v>
      </c>
      <c r="H1872" s="832" t="s">
        <v>581</v>
      </c>
      <c r="I1872" s="832" t="s">
        <v>3599</v>
      </c>
      <c r="J1872" s="832" t="s">
        <v>3600</v>
      </c>
      <c r="K1872" s="832" t="s">
        <v>3601</v>
      </c>
      <c r="L1872" s="835">
        <v>1781.3</v>
      </c>
      <c r="M1872" s="835">
        <v>5343.9</v>
      </c>
      <c r="N1872" s="832">
        <v>3</v>
      </c>
      <c r="O1872" s="836">
        <v>1</v>
      </c>
      <c r="P1872" s="835">
        <v>5343.9</v>
      </c>
      <c r="Q1872" s="837">
        <v>1</v>
      </c>
      <c r="R1872" s="832">
        <v>3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4</v>
      </c>
      <c r="B1873" s="832" t="s">
        <v>2687</v>
      </c>
      <c r="C1873" s="832" t="s">
        <v>2694</v>
      </c>
      <c r="D1873" s="833" t="s">
        <v>5504</v>
      </c>
      <c r="E1873" s="834" t="s">
        <v>2737</v>
      </c>
      <c r="F1873" s="832" t="s">
        <v>2690</v>
      </c>
      <c r="G1873" s="832" t="s">
        <v>2967</v>
      </c>
      <c r="H1873" s="832" t="s">
        <v>581</v>
      </c>
      <c r="I1873" s="832" t="s">
        <v>3625</v>
      </c>
      <c r="J1873" s="832" t="s">
        <v>3626</v>
      </c>
      <c r="K1873" s="832" t="s">
        <v>1602</v>
      </c>
      <c r="L1873" s="835">
        <v>1124.9000000000001</v>
      </c>
      <c r="M1873" s="835">
        <v>12373.900000000001</v>
      </c>
      <c r="N1873" s="832">
        <v>11</v>
      </c>
      <c r="O1873" s="836">
        <v>4</v>
      </c>
      <c r="P1873" s="835">
        <v>12373.900000000001</v>
      </c>
      <c r="Q1873" s="837">
        <v>1</v>
      </c>
      <c r="R1873" s="832">
        <v>11</v>
      </c>
      <c r="S1873" s="837">
        <v>1</v>
      </c>
      <c r="T1873" s="836">
        <v>4</v>
      </c>
      <c r="U1873" s="838">
        <v>1</v>
      </c>
    </row>
    <row r="1874" spans="1:21" ht="14.4" customHeight="1" x14ac:dyDescent="0.3">
      <c r="A1874" s="831">
        <v>4</v>
      </c>
      <c r="B1874" s="832" t="s">
        <v>2687</v>
      </c>
      <c r="C1874" s="832" t="s">
        <v>2694</v>
      </c>
      <c r="D1874" s="833" t="s">
        <v>5504</v>
      </c>
      <c r="E1874" s="834" t="s">
        <v>2737</v>
      </c>
      <c r="F1874" s="832" t="s">
        <v>2690</v>
      </c>
      <c r="G1874" s="832" t="s">
        <v>2967</v>
      </c>
      <c r="H1874" s="832" t="s">
        <v>581</v>
      </c>
      <c r="I1874" s="832" t="s">
        <v>3629</v>
      </c>
      <c r="J1874" s="832" t="s">
        <v>3630</v>
      </c>
      <c r="K1874" s="832" t="s">
        <v>3631</v>
      </c>
      <c r="L1874" s="835">
        <v>299.25</v>
      </c>
      <c r="M1874" s="835">
        <v>598.5</v>
      </c>
      <c r="N1874" s="832">
        <v>2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4</v>
      </c>
      <c r="B1875" s="832" t="s">
        <v>2687</v>
      </c>
      <c r="C1875" s="832" t="s">
        <v>2694</v>
      </c>
      <c r="D1875" s="833" t="s">
        <v>5504</v>
      </c>
      <c r="E1875" s="834" t="s">
        <v>2737</v>
      </c>
      <c r="F1875" s="832" t="s">
        <v>2690</v>
      </c>
      <c r="G1875" s="832" t="s">
        <v>2967</v>
      </c>
      <c r="H1875" s="832" t="s">
        <v>581</v>
      </c>
      <c r="I1875" s="832" t="s">
        <v>3632</v>
      </c>
      <c r="J1875" s="832" t="s">
        <v>3543</v>
      </c>
      <c r="K1875" s="832" t="s">
        <v>3633</v>
      </c>
      <c r="L1875" s="835">
        <v>3000</v>
      </c>
      <c r="M1875" s="835">
        <v>9000</v>
      </c>
      <c r="N1875" s="832">
        <v>3</v>
      </c>
      <c r="O1875" s="836">
        <v>1</v>
      </c>
      <c r="P1875" s="835">
        <v>9000</v>
      </c>
      <c r="Q1875" s="837">
        <v>1</v>
      </c>
      <c r="R1875" s="832">
        <v>3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4</v>
      </c>
      <c r="B1876" s="832" t="s">
        <v>2687</v>
      </c>
      <c r="C1876" s="832" t="s">
        <v>2694</v>
      </c>
      <c r="D1876" s="833" t="s">
        <v>5504</v>
      </c>
      <c r="E1876" s="834" t="s">
        <v>2737</v>
      </c>
      <c r="F1876" s="832" t="s">
        <v>2690</v>
      </c>
      <c r="G1876" s="832" t="s">
        <v>2967</v>
      </c>
      <c r="H1876" s="832" t="s">
        <v>581</v>
      </c>
      <c r="I1876" s="832" t="s">
        <v>3634</v>
      </c>
      <c r="J1876" s="832" t="s">
        <v>3635</v>
      </c>
      <c r="K1876" s="832" t="s">
        <v>3442</v>
      </c>
      <c r="L1876" s="835">
        <v>311</v>
      </c>
      <c r="M1876" s="835">
        <v>622</v>
      </c>
      <c r="N1876" s="832">
        <v>2</v>
      </c>
      <c r="O1876" s="836">
        <v>2</v>
      </c>
      <c r="P1876" s="835">
        <v>622</v>
      </c>
      <c r="Q1876" s="837">
        <v>1</v>
      </c>
      <c r="R1876" s="832">
        <v>2</v>
      </c>
      <c r="S1876" s="837">
        <v>1</v>
      </c>
      <c r="T1876" s="836">
        <v>2</v>
      </c>
      <c r="U1876" s="838">
        <v>1</v>
      </c>
    </row>
    <row r="1877" spans="1:21" ht="14.4" customHeight="1" x14ac:dyDescent="0.3">
      <c r="A1877" s="831">
        <v>4</v>
      </c>
      <c r="B1877" s="832" t="s">
        <v>2687</v>
      </c>
      <c r="C1877" s="832" t="s">
        <v>2694</v>
      </c>
      <c r="D1877" s="833" t="s">
        <v>5504</v>
      </c>
      <c r="E1877" s="834" t="s">
        <v>2737</v>
      </c>
      <c r="F1877" s="832" t="s">
        <v>2690</v>
      </c>
      <c r="G1877" s="832" t="s">
        <v>2967</v>
      </c>
      <c r="H1877" s="832" t="s">
        <v>581</v>
      </c>
      <c r="I1877" s="832" t="s">
        <v>4340</v>
      </c>
      <c r="J1877" s="832" t="s">
        <v>4341</v>
      </c>
      <c r="K1877" s="832" t="s">
        <v>4342</v>
      </c>
      <c r="L1877" s="835">
        <v>560.95000000000005</v>
      </c>
      <c r="M1877" s="835">
        <v>1121.9000000000001</v>
      </c>
      <c r="N1877" s="832">
        <v>2</v>
      </c>
      <c r="O1877" s="836">
        <v>1</v>
      </c>
      <c r="P1877" s="835">
        <v>1121.9000000000001</v>
      </c>
      <c r="Q1877" s="837">
        <v>1</v>
      </c>
      <c r="R1877" s="832">
        <v>2</v>
      </c>
      <c r="S1877" s="837">
        <v>1</v>
      </c>
      <c r="T1877" s="836">
        <v>1</v>
      </c>
      <c r="U1877" s="838">
        <v>1</v>
      </c>
    </row>
    <row r="1878" spans="1:21" ht="14.4" customHeight="1" x14ac:dyDescent="0.3">
      <c r="A1878" s="831">
        <v>4</v>
      </c>
      <c r="B1878" s="832" t="s">
        <v>2687</v>
      </c>
      <c r="C1878" s="832" t="s">
        <v>2694</v>
      </c>
      <c r="D1878" s="833" t="s">
        <v>5504</v>
      </c>
      <c r="E1878" s="834" t="s">
        <v>2737</v>
      </c>
      <c r="F1878" s="832" t="s">
        <v>2690</v>
      </c>
      <c r="G1878" s="832" t="s">
        <v>2967</v>
      </c>
      <c r="H1878" s="832" t="s">
        <v>581</v>
      </c>
      <c r="I1878" s="832" t="s">
        <v>3638</v>
      </c>
      <c r="J1878" s="832" t="s">
        <v>3639</v>
      </c>
      <c r="K1878" s="832" t="s">
        <v>3640</v>
      </c>
      <c r="L1878" s="835">
        <v>2815.92</v>
      </c>
      <c r="M1878" s="835">
        <v>25343.279999999999</v>
      </c>
      <c r="N1878" s="832">
        <v>9</v>
      </c>
      <c r="O1878" s="836">
        <v>1</v>
      </c>
      <c r="P1878" s="835">
        <v>25343.279999999999</v>
      </c>
      <c r="Q1878" s="837">
        <v>1</v>
      </c>
      <c r="R1878" s="832">
        <v>9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4</v>
      </c>
      <c r="B1879" s="832" t="s">
        <v>2687</v>
      </c>
      <c r="C1879" s="832" t="s">
        <v>2694</v>
      </c>
      <c r="D1879" s="833" t="s">
        <v>5504</v>
      </c>
      <c r="E1879" s="834" t="s">
        <v>2737</v>
      </c>
      <c r="F1879" s="832" t="s">
        <v>2690</v>
      </c>
      <c r="G1879" s="832" t="s">
        <v>2967</v>
      </c>
      <c r="H1879" s="832" t="s">
        <v>581</v>
      </c>
      <c r="I1879" s="832" t="s">
        <v>3650</v>
      </c>
      <c r="J1879" s="832" t="s">
        <v>3651</v>
      </c>
      <c r="K1879" s="832" t="s">
        <v>3652</v>
      </c>
      <c r="L1879" s="835">
        <v>1435.97</v>
      </c>
      <c r="M1879" s="835">
        <v>2871.94</v>
      </c>
      <c r="N1879" s="832">
        <v>2</v>
      </c>
      <c r="O1879" s="836">
        <v>2</v>
      </c>
      <c r="P1879" s="835">
        <v>2871.94</v>
      </c>
      <c r="Q1879" s="837">
        <v>1</v>
      </c>
      <c r="R1879" s="832">
        <v>2</v>
      </c>
      <c r="S1879" s="837">
        <v>1</v>
      </c>
      <c r="T1879" s="836">
        <v>2</v>
      </c>
      <c r="U1879" s="838">
        <v>1</v>
      </c>
    </row>
    <row r="1880" spans="1:21" ht="14.4" customHeight="1" x14ac:dyDescent="0.3">
      <c r="A1880" s="831">
        <v>4</v>
      </c>
      <c r="B1880" s="832" t="s">
        <v>2687</v>
      </c>
      <c r="C1880" s="832" t="s">
        <v>2694</v>
      </c>
      <c r="D1880" s="833" t="s">
        <v>5504</v>
      </c>
      <c r="E1880" s="834" t="s">
        <v>2737</v>
      </c>
      <c r="F1880" s="832" t="s">
        <v>2690</v>
      </c>
      <c r="G1880" s="832" t="s">
        <v>2967</v>
      </c>
      <c r="H1880" s="832" t="s">
        <v>581</v>
      </c>
      <c r="I1880" s="832" t="s">
        <v>3653</v>
      </c>
      <c r="J1880" s="832" t="s">
        <v>3654</v>
      </c>
      <c r="K1880" s="832" t="s">
        <v>3655</v>
      </c>
      <c r="L1880" s="835">
        <v>517</v>
      </c>
      <c r="M1880" s="835">
        <v>517</v>
      </c>
      <c r="N1880" s="832">
        <v>1</v>
      </c>
      <c r="O1880" s="836">
        <v>1</v>
      </c>
      <c r="P1880" s="835">
        <v>517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4</v>
      </c>
      <c r="B1881" s="832" t="s">
        <v>2687</v>
      </c>
      <c r="C1881" s="832" t="s">
        <v>2694</v>
      </c>
      <c r="D1881" s="833" t="s">
        <v>5504</v>
      </c>
      <c r="E1881" s="834" t="s">
        <v>2737</v>
      </c>
      <c r="F1881" s="832" t="s">
        <v>2690</v>
      </c>
      <c r="G1881" s="832" t="s">
        <v>2967</v>
      </c>
      <c r="H1881" s="832" t="s">
        <v>581</v>
      </c>
      <c r="I1881" s="832" t="s">
        <v>3659</v>
      </c>
      <c r="J1881" s="832" t="s">
        <v>3660</v>
      </c>
      <c r="K1881" s="832" t="s">
        <v>3661</v>
      </c>
      <c r="L1881" s="835">
        <v>304.69</v>
      </c>
      <c r="M1881" s="835">
        <v>304.69</v>
      </c>
      <c r="N1881" s="832">
        <v>1</v>
      </c>
      <c r="O1881" s="836">
        <v>1</v>
      </c>
      <c r="P1881" s="835">
        <v>304.69</v>
      </c>
      <c r="Q1881" s="837">
        <v>1</v>
      </c>
      <c r="R1881" s="832">
        <v>1</v>
      </c>
      <c r="S1881" s="837">
        <v>1</v>
      </c>
      <c r="T1881" s="836">
        <v>1</v>
      </c>
      <c r="U1881" s="838">
        <v>1</v>
      </c>
    </row>
    <row r="1882" spans="1:21" ht="14.4" customHeight="1" x14ac:dyDescent="0.3">
      <c r="A1882" s="831">
        <v>4</v>
      </c>
      <c r="B1882" s="832" t="s">
        <v>2687</v>
      </c>
      <c r="C1882" s="832" t="s">
        <v>2694</v>
      </c>
      <c r="D1882" s="833" t="s">
        <v>5504</v>
      </c>
      <c r="E1882" s="834" t="s">
        <v>2737</v>
      </c>
      <c r="F1882" s="832" t="s">
        <v>2690</v>
      </c>
      <c r="G1882" s="832" t="s">
        <v>2967</v>
      </c>
      <c r="H1882" s="832" t="s">
        <v>581</v>
      </c>
      <c r="I1882" s="832" t="s">
        <v>3665</v>
      </c>
      <c r="J1882" s="832" t="s">
        <v>3666</v>
      </c>
      <c r="K1882" s="832" t="s">
        <v>3667</v>
      </c>
      <c r="L1882" s="835">
        <v>1500</v>
      </c>
      <c r="M1882" s="835">
        <v>9000</v>
      </c>
      <c r="N1882" s="832">
        <v>6</v>
      </c>
      <c r="O1882" s="836">
        <v>1</v>
      </c>
      <c r="P1882" s="835">
        <v>9000</v>
      </c>
      <c r="Q1882" s="837">
        <v>1</v>
      </c>
      <c r="R1882" s="832">
        <v>6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4</v>
      </c>
      <c r="B1883" s="832" t="s">
        <v>2687</v>
      </c>
      <c r="C1883" s="832" t="s">
        <v>2694</v>
      </c>
      <c r="D1883" s="833" t="s">
        <v>5504</v>
      </c>
      <c r="E1883" s="834" t="s">
        <v>2737</v>
      </c>
      <c r="F1883" s="832" t="s">
        <v>2690</v>
      </c>
      <c r="G1883" s="832" t="s">
        <v>2967</v>
      </c>
      <c r="H1883" s="832" t="s">
        <v>581</v>
      </c>
      <c r="I1883" s="832" t="s">
        <v>4353</v>
      </c>
      <c r="J1883" s="832" t="s">
        <v>3686</v>
      </c>
      <c r="K1883" s="832" t="s">
        <v>4354</v>
      </c>
      <c r="L1883" s="835">
        <v>1499.54</v>
      </c>
      <c r="M1883" s="835">
        <v>11996.32</v>
      </c>
      <c r="N1883" s="832">
        <v>8</v>
      </c>
      <c r="O1883" s="836">
        <v>2</v>
      </c>
      <c r="P1883" s="835">
        <v>5998.16</v>
      </c>
      <c r="Q1883" s="837">
        <v>0.5</v>
      </c>
      <c r="R1883" s="832">
        <v>4</v>
      </c>
      <c r="S1883" s="837">
        <v>0.5</v>
      </c>
      <c r="T1883" s="836">
        <v>1</v>
      </c>
      <c r="U1883" s="838">
        <v>0.5</v>
      </c>
    </row>
    <row r="1884" spans="1:21" ht="14.4" customHeight="1" x14ac:dyDescent="0.3">
      <c r="A1884" s="831">
        <v>4</v>
      </c>
      <c r="B1884" s="832" t="s">
        <v>2687</v>
      </c>
      <c r="C1884" s="832" t="s">
        <v>2694</v>
      </c>
      <c r="D1884" s="833" t="s">
        <v>5504</v>
      </c>
      <c r="E1884" s="834" t="s">
        <v>2737</v>
      </c>
      <c r="F1884" s="832" t="s">
        <v>2690</v>
      </c>
      <c r="G1884" s="832" t="s">
        <v>2967</v>
      </c>
      <c r="H1884" s="832" t="s">
        <v>581</v>
      </c>
      <c r="I1884" s="832" t="s">
        <v>3677</v>
      </c>
      <c r="J1884" s="832" t="s">
        <v>3678</v>
      </c>
      <c r="K1884" s="832" t="s">
        <v>3679</v>
      </c>
      <c r="L1884" s="835">
        <v>1781.3</v>
      </c>
      <c r="M1884" s="835">
        <v>26719.5</v>
      </c>
      <c r="N1884" s="832">
        <v>15</v>
      </c>
      <c r="O1884" s="836">
        <v>2</v>
      </c>
      <c r="P1884" s="835">
        <v>26719.5</v>
      </c>
      <c r="Q1884" s="837">
        <v>1</v>
      </c>
      <c r="R1884" s="832">
        <v>15</v>
      </c>
      <c r="S1884" s="837">
        <v>1</v>
      </c>
      <c r="T1884" s="836">
        <v>2</v>
      </c>
      <c r="U1884" s="838">
        <v>1</v>
      </c>
    </row>
    <row r="1885" spans="1:21" ht="14.4" customHeight="1" x14ac:dyDescent="0.3">
      <c r="A1885" s="831">
        <v>4</v>
      </c>
      <c r="B1885" s="832" t="s">
        <v>2687</v>
      </c>
      <c r="C1885" s="832" t="s">
        <v>2694</v>
      </c>
      <c r="D1885" s="833" t="s">
        <v>5504</v>
      </c>
      <c r="E1885" s="834" t="s">
        <v>2737</v>
      </c>
      <c r="F1885" s="832" t="s">
        <v>2690</v>
      </c>
      <c r="G1885" s="832" t="s">
        <v>2967</v>
      </c>
      <c r="H1885" s="832" t="s">
        <v>581</v>
      </c>
      <c r="I1885" s="832" t="s">
        <v>3680</v>
      </c>
      <c r="J1885" s="832" t="s">
        <v>3681</v>
      </c>
      <c r="K1885" s="832" t="s">
        <v>3682</v>
      </c>
      <c r="L1885" s="835">
        <v>2814.63</v>
      </c>
      <c r="M1885" s="835">
        <v>8443.89</v>
      </c>
      <c r="N1885" s="832">
        <v>3</v>
      </c>
      <c r="O1885" s="836">
        <v>1</v>
      </c>
      <c r="P1885" s="835">
        <v>8443.89</v>
      </c>
      <c r="Q1885" s="837">
        <v>1</v>
      </c>
      <c r="R1885" s="832">
        <v>3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4</v>
      </c>
      <c r="B1886" s="832" t="s">
        <v>2687</v>
      </c>
      <c r="C1886" s="832" t="s">
        <v>2694</v>
      </c>
      <c r="D1886" s="833" t="s">
        <v>5504</v>
      </c>
      <c r="E1886" s="834" t="s">
        <v>2737</v>
      </c>
      <c r="F1886" s="832" t="s">
        <v>2690</v>
      </c>
      <c r="G1886" s="832" t="s">
        <v>2967</v>
      </c>
      <c r="H1886" s="832" t="s">
        <v>581</v>
      </c>
      <c r="I1886" s="832" t="s">
        <v>3683</v>
      </c>
      <c r="J1886" s="832" t="s">
        <v>3681</v>
      </c>
      <c r="K1886" s="832" t="s">
        <v>3684</v>
      </c>
      <c r="L1886" s="835">
        <v>2814.63</v>
      </c>
      <c r="M1886" s="835">
        <v>14073.15</v>
      </c>
      <c r="N1886" s="832">
        <v>5</v>
      </c>
      <c r="O1886" s="836">
        <v>2</v>
      </c>
      <c r="P1886" s="835">
        <v>14073.15</v>
      </c>
      <c r="Q1886" s="837">
        <v>1</v>
      </c>
      <c r="R1886" s="832">
        <v>5</v>
      </c>
      <c r="S1886" s="837">
        <v>1</v>
      </c>
      <c r="T1886" s="836">
        <v>2</v>
      </c>
      <c r="U1886" s="838">
        <v>1</v>
      </c>
    </row>
    <row r="1887" spans="1:21" ht="14.4" customHeight="1" x14ac:dyDescent="0.3">
      <c r="A1887" s="831">
        <v>4</v>
      </c>
      <c r="B1887" s="832" t="s">
        <v>2687</v>
      </c>
      <c r="C1887" s="832" t="s">
        <v>2694</v>
      </c>
      <c r="D1887" s="833" t="s">
        <v>5504</v>
      </c>
      <c r="E1887" s="834" t="s">
        <v>2737</v>
      </c>
      <c r="F1887" s="832" t="s">
        <v>2690</v>
      </c>
      <c r="G1887" s="832" t="s">
        <v>2967</v>
      </c>
      <c r="H1887" s="832" t="s">
        <v>581</v>
      </c>
      <c r="I1887" s="832" t="s">
        <v>4777</v>
      </c>
      <c r="J1887" s="832" t="s">
        <v>4778</v>
      </c>
      <c r="K1887" s="832" t="s">
        <v>4779</v>
      </c>
      <c r="L1887" s="835">
        <v>260.51</v>
      </c>
      <c r="M1887" s="835">
        <v>260.51</v>
      </c>
      <c r="N1887" s="832">
        <v>1</v>
      </c>
      <c r="O1887" s="836">
        <v>1</v>
      </c>
      <c r="P1887" s="835">
        <v>260.51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4</v>
      </c>
      <c r="B1888" s="832" t="s">
        <v>2687</v>
      </c>
      <c r="C1888" s="832" t="s">
        <v>2694</v>
      </c>
      <c r="D1888" s="833" t="s">
        <v>5504</v>
      </c>
      <c r="E1888" s="834" t="s">
        <v>2737</v>
      </c>
      <c r="F1888" s="832" t="s">
        <v>2690</v>
      </c>
      <c r="G1888" s="832" t="s">
        <v>2967</v>
      </c>
      <c r="H1888" s="832" t="s">
        <v>581</v>
      </c>
      <c r="I1888" s="832" t="s">
        <v>3697</v>
      </c>
      <c r="J1888" s="832" t="s">
        <v>3698</v>
      </c>
      <c r="K1888" s="832" t="s">
        <v>3699</v>
      </c>
      <c r="L1888" s="835">
        <v>233.18</v>
      </c>
      <c r="M1888" s="835">
        <v>233.18</v>
      </c>
      <c r="N1888" s="832">
        <v>1</v>
      </c>
      <c r="O1888" s="836">
        <v>1</v>
      </c>
      <c r="P1888" s="835">
        <v>233.18</v>
      </c>
      <c r="Q1888" s="837">
        <v>1</v>
      </c>
      <c r="R1888" s="832">
        <v>1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4</v>
      </c>
      <c r="B1889" s="832" t="s">
        <v>2687</v>
      </c>
      <c r="C1889" s="832" t="s">
        <v>2694</v>
      </c>
      <c r="D1889" s="833" t="s">
        <v>5504</v>
      </c>
      <c r="E1889" s="834" t="s">
        <v>2737</v>
      </c>
      <c r="F1889" s="832" t="s">
        <v>2690</v>
      </c>
      <c r="G1889" s="832" t="s">
        <v>2967</v>
      </c>
      <c r="H1889" s="832" t="s">
        <v>581</v>
      </c>
      <c r="I1889" s="832" t="s">
        <v>3700</v>
      </c>
      <c r="J1889" s="832" t="s">
        <v>3701</v>
      </c>
      <c r="K1889" s="832" t="s">
        <v>3702</v>
      </c>
      <c r="L1889" s="835">
        <v>445.63</v>
      </c>
      <c r="M1889" s="835">
        <v>445.63</v>
      </c>
      <c r="N1889" s="832">
        <v>1</v>
      </c>
      <c r="O1889" s="836">
        <v>1</v>
      </c>
      <c r="P1889" s="835">
        <v>445.63</v>
      </c>
      <c r="Q1889" s="837">
        <v>1</v>
      </c>
      <c r="R1889" s="832">
        <v>1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4</v>
      </c>
      <c r="B1890" s="832" t="s">
        <v>2687</v>
      </c>
      <c r="C1890" s="832" t="s">
        <v>2694</v>
      </c>
      <c r="D1890" s="833" t="s">
        <v>5504</v>
      </c>
      <c r="E1890" s="834" t="s">
        <v>2737</v>
      </c>
      <c r="F1890" s="832" t="s">
        <v>2690</v>
      </c>
      <c r="G1890" s="832" t="s">
        <v>2967</v>
      </c>
      <c r="H1890" s="832" t="s">
        <v>581</v>
      </c>
      <c r="I1890" s="832" t="s">
        <v>3703</v>
      </c>
      <c r="J1890" s="832" t="s">
        <v>3704</v>
      </c>
      <c r="K1890" s="832" t="s">
        <v>3705</v>
      </c>
      <c r="L1890" s="835">
        <v>2815.92</v>
      </c>
      <c r="M1890" s="835">
        <v>8447.76</v>
      </c>
      <c r="N1890" s="832">
        <v>3</v>
      </c>
      <c r="O1890" s="836">
        <v>1</v>
      </c>
      <c r="P1890" s="835">
        <v>8447.76</v>
      </c>
      <c r="Q1890" s="837">
        <v>1</v>
      </c>
      <c r="R1890" s="832">
        <v>3</v>
      </c>
      <c r="S1890" s="837">
        <v>1</v>
      </c>
      <c r="T1890" s="836">
        <v>1</v>
      </c>
      <c r="U1890" s="838">
        <v>1</v>
      </c>
    </row>
    <row r="1891" spans="1:21" ht="14.4" customHeight="1" x14ac:dyDescent="0.3">
      <c r="A1891" s="831">
        <v>4</v>
      </c>
      <c r="B1891" s="832" t="s">
        <v>2687</v>
      </c>
      <c r="C1891" s="832" t="s">
        <v>2694</v>
      </c>
      <c r="D1891" s="833" t="s">
        <v>5504</v>
      </c>
      <c r="E1891" s="834" t="s">
        <v>2737</v>
      </c>
      <c r="F1891" s="832" t="s">
        <v>2690</v>
      </c>
      <c r="G1891" s="832" t="s">
        <v>2967</v>
      </c>
      <c r="H1891" s="832" t="s">
        <v>581</v>
      </c>
      <c r="I1891" s="832" t="s">
        <v>4780</v>
      </c>
      <c r="J1891" s="832" t="s">
        <v>3707</v>
      </c>
      <c r="K1891" s="832" t="s">
        <v>4781</v>
      </c>
      <c r="L1891" s="835">
        <v>1023.03</v>
      </c>
      <c r="M1891" s="835">
        <v>4092.12</v>
      </c>
      <c r="N1891" s="832">
        <v>4</v>
      </c>
      <c r="O1891" s="836">
        <v>1</v>
      </c>
      <c r="P1891" s="835">
        <v>4092.12</v>
      </c>
      <c r="Q1891" s="837">
        <v>1</v>
      </c>
      <c r="R1891" s="832">
        <v>4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4</v>
      </c>
      <c r="B1892" s="832" t="s">
        <v>2687</v>
      </c>
      <c r="C1892" s="832" t="s">
        <v>2694</v>
      </c>
      <c r="D1892" s="833" t="s">
        <v>5504</v>
      </c>
      <c r="E1892" s="834" t="s">
        <v>2737</v>
      </c>
      <c r="F1892" s="832" t="s">
        <v>2690</v>
      </c>
      <c r="G1892" s="832" t="s">
        <v>2967</v>
      </c>
      <c r="H1892" s="832" t="s">
        <v>581</v>
      </c>
      <c r="I1892" s="832" t="s">
        <v>3706</v>
      </c>
      <c r="J1892" s="832" t="s">
        <v>3707</v>
      </c>
      <c r="K1892" s="832" t="s">
        <v>3708</v>
      </c>
      <c r="L1892" s="835">
        <v>1023.03</v>
      </c>
      <c r="M1892" s="835">
        <v>2046.06</v>
      </c>
      <c r="N1892" s="832">
        <v>2</v>
      </c>
      <c r="O1892" s="836">
        <v>1</v>
      </c>
      <c r="P1892" s="835">
        <v>2046.06</v>
      </c>
      <c r="Q1892" s="837">
        <v>1</v>
      </c>
      <c r="R1892" s="832">
        <v>2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4</v>
      </c>
      <c r="B1893" s="832" t="s">
        <v>2687</v>
      </c>
      <c r="C1893" s="832" t="s">
        <v>2694</v>
      </c>
      <c r="D1893" s="833" t="s">
        <v>5504</v>
      </c>
      <c r="E1893" s="834" t="s">
        <v>2737</v>
      </c>
      <c r="F1893" s="832" t="s">
        <v>2690</v>
      </c>
      <c r="G1893" s="832" t="s">
        <v>2967</v>
      </c>
      <c r="H1893" s="832" t="s">
        <v>581</v>
      </c>
      <c r="I1893" s="832" t="s">
        <v>4782</v>
      </c>
      <c r="J1893" s="832" t="s">
        <v>3710</v>
      </c>
      <c r="K1893" s="832" t="s">
        <v>4783</v>
      </c>
      <c r="L1893" s="835">
        <v>1137.67</v>
      </c>
      <c r="M1893" s="835">
        <v>4550.68</v>
      </c>
      <c r="N1893" s="832">
        <v>4</v>
      </c>
      <c r="O1893" s="836">
        <v>1</v>
      </c>
      <c r="P1893" s="835">
        <v>4550.68</v>
      </c>
      <c r="Q1893" s="837">
        <v>1</v>
      </c>
      <c r="R1893" s="832">
        <v>4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4</v>
      </c>
      <c r="B1894" s="832" t="s">
        <v>2687</v>
      </c>
      <c r="C1894" s="832" t="s">
        <v>2694</v>
      </c>
      <c r="D1894" s="833" t="s">
        <v>5504</v>
      </c>
      <c r="E1894" s="834" t="s">
        <v>2737</v>
      </c>
      <c r="F1894" s="832" t="s">
        <v>2690</v>
      </c>
      <c r="G1894" s="832" t="s">
        <v>2967</v>
      </c>
      <c r="H1894" s="832" t="s">
        <v>581</v>
      </c>
      <c r="I1894" s="832" t="s">
        <v>3712</v>
      </c>
      <c r="J1894" s="832" t="s">
        <v>3713</v>
      </c>
      <c r="K1894" s="832" t="s">
        <v>3714</v>
      </c>
      <c r="L1894" s="835">
        <v>984.16</v>
      </c>
      <c r="M1894" s="835">
        <v>984.16</v>
      </c>
      <c r="N1894" s="832">
        <v>1</v>
      </c>
      <c r="O1894" s="836">
        <v>1</v>
      </c>
      <c r="P1894" s="835">
        <v>984.16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4</v>
      </c>
      <c r="B1895" s="832" t="s">
        <v>2687</v>
      </c>
      <c r="C1895" s="832" t="s">
        <v>2694</v>
      </c>
      <c r="D1895" s="833" t="s">
        <v>5504</v>
      </c>
      <c r="E1895" s="834" t="s">
        <v>2737</v>
      </c>
      <c r="F1895" s="832" t="s">
        <v>2690</v>
      </c>
      <c r="G1895" s="832" t="s">
        <v>2967</v>
      </c>
      <c r="H1895" s="832" t="s">
        <v>581</v>
      </c>
      <c r="I1895" s="832" t="s">
        <v>3721</v>
      </c>
      <c r="J1895" s="832" t="s">
        <v>2969</v>
      </c>
      <c r="K1895" s="832" t="s">
        <v>3442</v>
      </c>
      <c r="L1895" s="835">
        <v>173.85</v>
      </c>
      <c r="M1895" s="835">
        <v>173.85</v>
      </c>
      <c r="N1895" s="832">
        <v>1</v>
      </c>
      <c r="O1895" s="836">
        <v>1</v>
      </c>
      <c r="P1895" s="835">
        <v>173.85</v>
      </c>
      <c r="Q1895" s="837">
        <v>1</v>
      </c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4</v>
      </c>
      <c r="B1896" s="832" t="s">
        <v>2687</v>
      </c>
      <c r="C1896" s="832" t="s">
        <v>2694</v>
      </c>
      <c r="D1896" s="833" t="s">
        <v>5504</v>
      </c>
      <c r="E1896" s="834" t="s">
        <v>2737</v>
      </c>
      <c r="F1896" s="832" t="s">
        <v>2690</v>
      </c>
      <c r="G1896" s="832" t="s">
        <v>2967</v>
      </c>
      <c r="H1896" s="832" t="s">
        <v>581</v>
      </c>
      <c r="I1896" s="832" t="s">
        <v>3724</v>
      </c>
      <c r="J1896" s="832" t="s">
        <v>3725</v>
      </c>
      <c r="K1896" s="832" t="s">
        <v>3726</v>
      </c>
      <c r="L1896" s="835">
        <v>2747.5</v>
      </c>
      <c r="M1896" s="835">
        <v>2747.5</v>
      </c>
      <c r="N1896" s="832">
        <v>1</v>
      </c>
      <c r="O1896" s="836">
        <v>1</v>
      </c>
      <c r="P1896" s="835">
        <v>2747.5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4</v>
      </c>
      <c r="B1897" s="832" t="s">
        <v>2687</v>
      </c>
      <c r="C1897" s="832" t="s">
        <v>2694</v>
      </c>
      <c r="D1897" s="833" t="s">
        <v>5504</v>
      </c>
      <c r="E1897" s="834" t="s">
        <v>2737</v>
      </c>
      <c r="F1897" s="832" t="s">
        <v>2690</v>
      </c>
      <c r="G1897" s="832" t="s">
        <v>2967</v>
      </c>
      <c r="H1897" s="832" t="s">
        <v>581</v>
      </c>
      <c r="I1897" s="832" t="s">
        <v>3731</v>
      </c>
      <c r="J1897" s="832" t="s">
        <v>3732</v>
      </c>
      <c r="K1897" s="832" t="s">
        <v>3733</v>
      </c>
      <c r="L1897" s="835">
        <v>491.09</v>
      </c>
      <c r="M1897" s="835">
        <v>1473.27</v>
      </c>
      <c r="N1897" s="832">
        <v>3</v>
      </c>
      <c r="O1897" s="836">
        <v>3</v>
      </c>
      <c r="P1897" s="835">
        <v>1473.27</v>
      </c>
      <c r="Q1897" s="837">
        <v>1</v>
      </c>
      <c r="R1897" s="832">
        <v>3</v>
      </c>
      <c r="S1897" s="837">
        <v>1</v>
      </c>
      <c r="T1897" s="836">
        <v>3</v>
      </c>
      <c r="U1897" s="838">
        <v>1</v>
      </c>
    </row>
    <row r="1898" spans="1:21" ht="14.4" customHeight="1" x14ac:dyDescent="0.3">
      <c r="A1898" s="831">
        <v>4</v>
      </c>
      <c r="B1898" s="832" t="s">
        <v>2687</v>
      </c>
      <c r="C1898" s="832" t="s">
        <v>2694</v>
      </c>
      <c r="D1898" s="833" t="s">
        <v>5504</v>
      </c>
      <c r="E1898" s="834" t="s">
        <v>2737</v>
      </c>
      <c r="F1898" s="832" t="s">
        <v>2690</v>
      </c>
      <c r="G1898" s="832" t="s">
        <v>2967</v>
      </c>
      <c r="H1898" s="832" t="s">
        <v>581</v>
      </c>
      <c r="I1898" s="832" t="s">
        <v>3734</v>
      </c>
      <c r="J1898" s="832" t="s">
        <v>3735</v>
      </c>
      <c r="K1898" s="832" t="s">
        <v>3736</v>
      </c>
      <c r="L1898" s="835">
        <v>300</v>
      </c>
      <c r="M1898" s="835">
        <v>900</v>
      </c>
      <c r="N1898" s="832">
        <v>3</v>
      </c>
      <c r="O1898" s="836">
        <v>1</v>
      </c>
      <c r="P1898" s="835">
        <v>900</v>
      </c>
      <c r="Q1898" s="837">
        <v>1</v>
      </c>
      <c r="R1898" s="832">
        <v>3</v>
      </c>
      <c r="S1898" s="837">
        <v>1</v>
      </c>
      <c r="T1898" s="836">
        <v>1</v>
      </c>
      <c r="U1898" s="838">
        <v>1</v>
      </c>
    </row>
    <row r="1899" spans="1:21" ht="14.4" customHeight="1" x14ac:dyDescent="0.3">
      <c r="A1899" s="831">
        <v>4</v>
      </c>
      <c r="B1899" s="832" t="s">
        <v>2687</v>
      </c>
      <c r="C1899" s="832" t="s">
        <v>2694</v>
      </c>
      <c r="D1899" s="833" t="s">
        <v>5504</v>
      </c>
      <c r="E1899" s="834" t="s">
        <v>2737</v>
      </c>
      <c r="F1899" s="832" t="s">
        <v>2690</v>
      </c>
      <c r="G1899" s="832" t="s">
        <v>2967</v>
      </c>
      <c r="H1899" s="832" t="s">
        <v>581</v>
      </c>
      <c r="I1899" s="832" t="s">
        <v>3737</v>
      </c>
      <c r="J1899" s="832" t="s">
        <v>3738</v>
      </c>
      <c r="K1899" s="832" t="s">
        <v>3739</v>
      </c>
      <c r="L1899" s="835">
        <v>224.7</v>
      </c>
      <c r="M1899" s="835">
        <v>898.8</v>
      </c>
      <c r="N1899" s="832">
        <v>4</v>
      </c>
      <c r="O1899" s="836">
        <v>4</v>
      </c>
      <c r="P1899" s="835">
        <v>898.8</v>
      </c>
      <c r="Q1899" s="837">
        <v>1</v>
      </c>
      <c r="R1899" s="832">
        <v>4</v>
      </c>
      <c r="S1899" s="837">
        <v>1</v>
      </c>
      <c r="T1899" s="836">
        <v>4</v>
      </c>
      <c r="U1899" s="838">
        <v>1</v>
      </c>
    </row>
    <row r="1900" spans="1:21" ht="14.4" customHeight="1" x14ac:dyDescent="0.3">
      <c r="A1900" s="831">
        <v>4</v>
      </c>
      <c r="B1900" s="832" t="s">
        <v>2687</v>
      </c>
      <c r="C1900" s="832" t="s">
        <v>2694</v>
      </c>
      <c r="D1900" s="833" t="s">
        <v>5504</v>
      </c>
      <c r="E1900" s="834" t="s">
        <v>2737</v>
      </c>
      <c r="F1900" s="832" t="s">
        <v>2690</v>
      </c>
      <c r="G1900" s="832" t="s">
        <v>2967</v>
      </c>
      <c r="H1900" s="832" t="s">
        <v>581</v>
      </c>
      <c r="I1900" s="832" t="s">
        <v>3743</v>
      </c>
      <c r="J1900" s="832" t="s">
        <v>3675</v>
      </c>
      <c r="K1900" s="832" t="s">
        <v>3744</v>
      </c>
      <c r="L1900" s="835">
        <v>1500</v>
      </c>
      <c r="M1900" s="835">
        <v>3000</v>
      </c>
      <c r="N1900" s="832">
        <v>2</v>
      </c>
      <c r="O1900" s="836">
        <v>1</v>
      </c>
      <c r="P1900" s="835">
        <v>3000</v>
      </c>
      <c r="Q1900" s="837">
        <v>1</v>
      </c>
      <c r="R1900" s="832">
        <v>2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4</v>
      </c>
      <c r="B1901" s="832" t="s">
        <v>2687</v>
      </c>
      <c r="C1901" s="832" t="s">
        <v>2694</v>
      </c>
      <c r="D1901" s="833" t="s">
        <v>5504</v>
      </c>
      <c r="E1901" s="834" t="s">
        <v>2737</v>
      </c>
      <c r="F1901" s="832" t="s">
        <v>2690</v>
      </c>
      <c r="G1901" s="832" t="s">
        <v>2967</v>
      </c>
      <c r="H1901" s="832" t="s">
        <v>581</v>
      </c>
      <c r="I1901" s="832" t="s">
        <v>3745</v>
      </c>
      <c r="J1901" s="832" t="s">
        <v>3648</v>
      </c>
      <c r="K1901" s="832" t="s">
        <v>3746</v>
      </c>
      <c r="L1901" s="835">
        <v>2250</v>
      </c>
      <c r="M1901" s="835">
        <v>2250</v>
      </c>
      <c r="N1901" s="832">
        <v>1</v>
      </c>
      <c r="O1901" s="836">
        <v>1</v>
      </c>
      <c r="P1901" s="835">
        <v>2250</v>
      </c>
      <c r="Q1901" s="837">
        <v>1</v>
      </c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4</v>
      </c>
      <c r="B1902" s="832" t="s">
        <v>2687</v>
      </c>
      <c r="C1902" s="832" t="s">
        <v>2694</v>
      </c>
      <c r="D1902" s="833" t="s">
        <v>5504</v>
      </c>
      <c r="E1902" s="834" t="s">
        <v>2737</v>
      </c>
      <c r="F1902" s="832" t="s">
        <v>2690</v>
      </c>
      <c r="G1902" s="832" t="s">
        <v>2967</v>
      </c>
      <c r="H1902" s="832" t="s">
        <v>581</v>
      </c>
      <c r="I1902" s="832" t="s">
        <v>3763</v>
      </c>
      <c r="J1902" s="832" t="s">
        <v>3764</v>
      </c>
      <c r="K1902" s="832" t="s">
        <v>3765</v>
      </c>
      <c r="L1902" s="835">
        <v>128</v>
      </c>
      <c r="M1902" s="835">
        <v>128</v>
      </c>
      <c r="N1902" s="832">
        <v>1</v>
      </c>
      <c r="O1902" s="836">
        <v>1</v>
      </c>
      <c r="P1902" s="835">
        <v>128</v>
      </c>
      <c r="Q1902" s="837">
        <v>1</v>
      </c>
      <c r="R1902" s="832">
        <v>1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4</v>
      </c>
      <c r="B1903" s="832" t="s">
        <v>2687</v>
      </c>
      <c r="C1903" s="832" t="s">
        <v>2694</v>
      </c>
      <c r="D1903" s="833" t="s">
        <v>5504</v>
      </c>
      <c r="E1903" s="834" t="s">
        <v>2737</v>
      </c>
      <c r="F1903" s="832" t="s">
        <v>2690</v>
      </c>
      <c r="G1903" s="832" t="s">
        <v>2967</v>
      </c>
      <c r="H1903" s="832" t="s">
        <v>581</v>
      </c>
      <c r="I1903" s="832" t="s">
        <v>3768</v>
      </c>
      <c r="J1903" s="832" t="s">
        <v>3620</v>
      </c>
      <c r="K1903" s="832" t="s">
        <v>3769</v>
      </c>
      <c r="L1903" s="835">
        <v>1070</v>
      </c>
      <c r="M1903" s="835">
        <v>4280</v>
      </c>
      <c r="N1903" s="832">
        <v>4</v>
      </c>
      <c r="O1903" s="836">
        <v>1</v>
      </c>
      <c r="P1903" s="835">
        <v>4280</v>
      </c>
      <c r="Q1903" s="837">
        <v>1</v>
      </c>
      <c r="R1903" s="832">
        <v>4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4</v>
      </c>
      <c r="B1904" s="832" t="s">
        <v>2687</v>
      </c>
      <c r="C1904" s="832" t="s">
        <v>2694</v>
      </c>
      <c r="D1904" s="833" t="s">
        <v>5504</v>
      </c>
      <c r="E1904" s="834" t="s">
        <v>2737</v>
      </c>
      <c r="F1904" s="832" t="s">
        <v>2690</v>
      </c>
      <c r="G1904" s="832" t="s">
        <v>2967</v>
      </c>
      <c r="H1904" s="832" t="s">
        <v>581</v>
      </c>
      <c r="I1904" s="832" t="s">
        <v>3772</v>
      </c>
      <c r="J1904" s="832" t="s">
        <v>3773</v>
      </c>
      <c r="K1904" s="832" t="s">
        <v>3774</v>
      </c>
      <c r="L1904" s="835">
        <v>175</v>
      </c>
      <c r="M1904" s="835">
        <v>2800</v>
      </c>
      <c r="N1904" s="832">
        <v>16</v>
      </c>
      <c r="O1904" s="836">
        <v>11</v>
      </c>
      <c r="P1904" s="835">
        <v>2100</v>
      </c>
      <c r="Q1904" s="837">
        <v>0.75</v>
      </c>
      <c r="R1904" s="832">
        <v>12</v>
      </c>
      <c r="S1904" s="837">
        <v>0.75</v>
      </c>
      <c r="T1904" s="836">
        <v>8</v>
      </c>
      <c r="U1904" s="838">
        <v>0.72727272727272729</v>
      </c>
    </row>
    <row r="1905" spans="1:21" ht="14.4" customHeight="1" x14ac:dyDescent="0.3">
      <c r="A1905" s="831">
        <v>4</v>
      </c>
      <c r="B1905" s="832" t="s">
        <v>2687</v>
      </c>
      <c r="C1905" s="832" t="s">
        <v>2694</v>
      </c>
      <c r="D1905" s="833" t="s">
        <v>5504</v>
      </c>
      <c r="E1905" s="834" t="s">
        <v>2737</v>
      </c>
      <c r="F1905" s="832" t="s">
        <v>2690</v>
      </c>
      <c r="G1905" s="832" t="s">
        <v>2967</v>
      </c>
      <c r="H1905" s="832" t="s">
        <v>581</v>
      </c>
      <c r="I1905" s="832" t="s">
        <v>3775</v>
      </c>
      <c r="J1905" s="832" t="s">
        <v>3773</v>
      </c>
      <c r="K1905" s="832" t="s">
        <v>3776</v>
      </c>
      <c r="L1905" s="835">
        <v>135</v>
      </c>
      <c r="M1905" s="835">
        <v>135</v>
      </c>
      <c r="N1905" s="832">
        <v>1</v>
      </c>
      <c r="O1905" s="836">
        <v>1</v>
      </c>
      <c r="P1905" s="835">
        <v>135</v>
      </c>
      <c r="Q1905" s="837">
        <v>1</v>
      </c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4</v>
      </c>
      <c r="B1906" s="832" t="s">
        <v>2687</v>
      </c>
      <c r="C1906" s="832" t="s">
        <v>2694</v>
      </c>
      <c r="D1906" s="833" t="s">
        <v>5504</v>
      </c>
      <c r="E1906" s="834" t="s">
        <v>2737</v>
      </c>
      <c r="F1906" s="832" t="s">
        <v>2690</v>
      </c>
      <c r="G1906" s="832" t="s">
        <v>2967</v>
      </c>
      <c r="H1906" s="832" t="s">
        <v>581</v>
      </c>
      <c r="I1906" s="832" t="s">
        <v>4395</v>
      </c>
      <c r="J1906" s="832" t="s">
        <v>4396</v>
      </c>
      <c r="K1906" s="832" t="s">
        <v>4397</v>
      </c>
      <c r="L1906" s="835">
        <v>188.16</v>
      </c>
      <c r="M1906" s="835">
        <v>188.16</v>
      </c>
      <c r="N1906" s="832">
        <v>1</v>
      </c>
      <c r="O1906" s="836">
        <v>1</v>
      </c>
      <c r="P1906" s="835">
        <v>188.16</v>
      </c>
      <c r="Q1906" s="837">
        <v>1</v>
      </c>
      <c r="R1906" s="832">
        <v>1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4</v>
      </c>
      <c r="B1907" s="832" t="s">
        <v>2687</v>
      </c>
      <c r="C1907" s="832" t="s">
        <v>2694</v>
      </c>
      <c r="D1907" s="833" t="s">
        <v>5504</v>
      </c>
      <c r="E1907" s="834" t="s">
        <v>2737</v>
      </c>
      <c r="F1907" s="832" t="s">
        <v>2690</v>
      </c>
      <c r="G1907" s="832" t="s">
        <v>2967</v>
      </c>
      <c r="H1907" s="832" t="s">
        <v>581</v>
      </c>
      <c r="I1907" s="832" t="s">
        <v>3785</v>
      </c>
      <c r="J1907" s="832" t="s">
        <v>3786</v>
      </c>
      <c r="K1907" s="832" t="s">
        <v>3787</v>
      </c>
      <c r="L1907" s="835">
        <v>2939</v>
      </c>
      <c r="M1907" s="835">
        <v>11756</v>
      </c>
      <c r="N1907" s="832">
        <v>4</v>
      </c>
      <c r="O1907" s="836">
        <v>2</v>
      </c>
      <c r="P1907" s="835">
        <v>11756</v>
      </c>
      <c r="Q1907" s="837">
        <v>1</v>
      </c>
      <c r="R1907" s="832">
        <v>4</v>
      </c>
      <c r="S1907" s="837">
        <v>1</v>
      </c>
      <c r="T1907" s="836">
        <v>2</v>
      </c>
      <c r="U1907" s="838">
        <v>1</v>
      </c>
    </row>
    <row r="1908" spans="1:21" ht="14.4" customHeight="1" x14ac:dyDescent="0.3">
      <c r="A1908" s="831">
        <v>4</v>
      </c>
      <c r="B1908" s="832" t="s">
        <v>2687</v>
      </c>
      <c r="C1908" s="832" t="s">
        <v>2694</v>
      </c>
      <c r="D1908" s="833" t="s">
        <v>5504</v>
      </c>
      <c r="E1908" s="834" t="s">
        <v>2737</v>
      </c>
      <c r="F1908" s="832" t="s">
        <v>2690</v>
      </c>
      <c r="G1908" s="832" t="s">
        <v>2967</v>
      </c>
      <c r="H1908" s="832" t="s">
        <v>581</v>
      </c>
      <c r="I1908" s="832" t="s">
        <v>4403</v>
      </c>
      <c r="J1908" s="832" t="s">
        <v>4404</v>
      </c>
      <c r="K1908" s="832" t="s">
        <v>4405</v>
      </c>
      <c r="L1908" s="835">
        <v>296.39999999999998</v>
      </c>
      <c r="M1908" s="835">
        <v>296.39999999999998</v>
      </c>
      <c r="N1908" s="832">
        <v>1</v>
      </c>
      <c r="O1908" s="836">
        <v>1</v>
      </c>
      <c r="P1908" s="835">
        <v>296.39999999999998</v>
      </c>
      <c r="Q1908" s="837">
        <v>1</v>
      </c>
      <c r="R1908" s="832">
        <v>1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4</v>
      </c>
      <c r="B1909" s="832" t="s">
        <v>2687</v>
      </c>
      <c r="C1909" s="832" t="s">
        <v>2694</v>
      </c>
      <c r="D1909" s="833" t="s">
        <v>5504</v>
      </c>
      <c r="E1909" s="834" t="s">
        <v>2737</v>
      </c>
      <c r="F1909" s="832" t="s">
        <v>2690</v>
      </c>
      <c r="G1909" s="832" t="s">
        <v>2967</v>
      </c>
      <c r="H1909" s="832" t="s">
        <v>581</v>
      </c>
      <c r="I1909" s="832" t="s">
        <v>3803</v>
      </c>
      <c r="J1909" s="832" t="s">
        <v>3804</v>
      </c>
      <c r="K1909" s="832" t="s">
        <v>3805</v>
      </c>
      <c r="L1909" s="835">
        <v>335.62</v>
      </c>
      <c r="M1909" s="835">
        <v>335.62</v>
      </c>
      <c r="N1909" s="832">
        <v>1</v>
      </c>
      <c r="O1909" s="836">
        <v>1</v>
      </c>
      <c r="P1909" s="835">
        <v>335.62</v>
      </c>
      <c r="Q1909" s="837">
        <v>1</v>
      </c>
      <c r="R1909" s="832">
        <v>1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4</v>
      </c>
      <c r="B1910" s="832" t="s">
        <v>2687</v>
      </c>
      <c r="C1910" s="832" t="s">
        <v>2694</v>
      </c>
      <c r="D1910" s="833" t="s">
        <v>5504</v>
      </c>
      <c r="E1910" s="834" t="s">
        <v>2737</v>
      </c>
      <c r="F1910" s="832" t="s">
        <v>2690</v>
      </c>
      <c r="G1910" s="832" t="s">
        <v>2967</v>
      </c>
      <c r="H1910" s="832" t="s">
        <v>581</v>
      </c>
      <c r="I1910" s="832" t="s">
        <v>3806</v>
      </c>
      <c r="J1910" s="832" t="s">
        <v>3807</v>
      </c>
      <c r="K1910" s="832" t="s">
        <v>3808</v>
      </c>
      <c r="L1910" s="835">
        <v>175</v>
      </c>
      <c r="M1910" s="835">
        <v>875</v>
      </c>
      <c r="N1910" s="832">
        <v>5</v>
      </c>
      <c r="O1910" s="836">
        <v>4</v>
      </c>
      <c r="P1910" s="835">
        <v>525</v>
      </c>
      <c r="Q1910" s="837">
        <v>0.6</v>
      </c>
      <c r="R1910" s="832">
        <v>3</v>
      </c>
      <c r="S1910" s="837">
        <v>0.6</v>
      </c>
      <c r="T1910" s="836">
        <v>3</v>
      </c>
      <c r="U1910" s="838">
        <v>0.75</v>
      </c>
    </row>
    <row r="1911" spans="1:21" ht="14.4" customHeight="1" x14ac:dyDescent="0.3">
      <c r="A1911" s="831">
        <v>4</v>
      </c>
      <c r="B1911" s="832" t="s">
        <v>2687</v>
      </c>
      <c r="C1911" s="832" t="s">
        <v>2694</v>
      </c>
      <c r="D1911" s="833" t="s">
        <v>5504</v>
      </c>
      <c r="E1911" s="834" t="s">
        <v>2737</v>
      </c>
      <c r="F1911" s="832" t="s">
        <v>2690</v>
      </c>
      <c r="G1911" s="832" t="s">
        <v>2967</v>
      </c>
      <c r="H1911" s="832" t="s">
        <v>581</v>
      </c>
      <c r="I1911" s="832" t="s">
        <v>4784</v>
      </c>
      <c r="J1911" s="832" t="s">
        <v>4501</v>
      </c>
      <c r="K1911" s="832" t="s">
        <v>4785</v>
      </c>
      <c r="L1911" s="835">
        <v>1487.79</v>
      </c>
      <c r="M1911" s="835">
        <v>8926.74</v>
      </c>
      <c r="N1911" s="832">
        <v>6</v>
      </c>
      <c r="O1911" s="836">
        <v>1</v>
      </c>
      <c r="P1911" s="835">
        <v>8926.74</v>
      </c>
      <c r="Q1911" s="837">
        <v>1</v>
      </c>
      <c r="R1911" s="832">
        <v>6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4</v>
      </c>
      <c r="B1912" s="832" t="s">
        <v>2687</v>
      </c>
      <c r="C1912" s="832" t="s">
        <v>2694</v>
      </c>
      <c r="D1912" s="833" t="s">
        <v>5504</v>
      </c>
      <c r="E1912" s="834" t="s">
        <v>2737</v>
      </c>
      <c r="F1912" s="832" t="s">
        <v>2690</v>
      </c>
      <c r="G1912" s="832" t="s">
        <v>2967</v>
      </c>
      <c r="H1912" s="832" t="s">
        <v>581</v>
      </c>
      <c r="I1912" s="832" t="s">
        <v>4432</v>
      </c>
      <c r="J1912" s="832" t="s">
        <v>3741</v>
      </c>
      <c r="K1912" s="832" t="s">
        <v>4433</v>
      </c>
      <c r="L1912" s="835">
        <v>2184.6799999999998</v>
      </c>
      <c r="M1912" s="835">
        <v>2184.6799999999998</v>
      </c>
      <c r="N1912" s="832">
        <v>1</v>
      </c>
      <c r="O1912" s="836">
        <v>1</v>
      </c>
      <c r="P1912" s="835">
        <v>2184.6799999999998</v>
      </c>
      <c r="Q1912" s="837">
        <v>1</v>
      </c>
      <c r="R1912" s="832">
        <v>1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4</v>
      </c>
      <c r="B1913" s="832" t="s">
        <v>2687</v>
      </c>
      <c r="C1913" s="832" t="s">
        <v>2694</v>
      </c>
      <c r="D1913" s="833" t="s">
        <v>5504</v>
      </c>
      <c r="E1913" s="834" t="s">
        <v>2737</v>
      </c>
      <c r="F1913" s="832" t="s">
        <v>2690</v>
      </c>
      <c r="G1913" s="832" t="s">
        <v>2967</v>
      </c>
      <c r="H1913" s="832" t="s">
        <v>581</v>
      </c>
      <c r="I1913" s="832" t="s">
        <v>3852</v>
      </c>
      <c r="J1913" s="832" t="s">
        <v>3490</v>
      </c>
      <c r="K1913" s="832" t="s">
        <v>3853</v>
      </c>
      <c r="L1913" s="835">
        <v>1500.3</v>
      </c>
      <c r="M1913" s="835">
        <v>9001.7999999999993</v>
      </c>
      <c r="N1913" s="832">
        <v>6</v>
      </c>
      <c r="O1913" s="836">
        <v>1</v>
      </c>
      <c r="P1913" s="835">
        <v>9001.7999999999993</v>
      </c>
      <c r="Q1913" s="837">
        <v>1</v>
      </c>
      <c r="R1913" s="832">
        <v>6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4</v>
      </c>
      <c r="B1914" s="832" t="s">
        <v>2687</v>
      </c>
      <c r="C1914" s="832" t="s">
        <v>2694</v>
      </c>
      <c r="D1914" s="833" t="s">
        <v>5504</v>
      </c>
      <c r="E1914" s="834" t="s">
        <v>2737</v>
      </c>
      <c r="F1914" s="832" t="s">
        <v>2690</v>
      </c>
      <c r="G1914" s="832" t="s">
        <v>2967</v>
      </c>
      <c r="H1914" s="832" t="s">
        <v>581</v>
      </c>
      <c r="I1914" s="832" t="s">
        <v>3859</v>
      </c>
      <c r="J1914" s="832" t="s">
        <v>3860</v>
      </c>
      <c r="K1914" s="832" t="s">
        <v>3861</v>
      </c>
      <c r="L1914" s="835">
        <v>636.33000000000004</v>
      </c>
      <c r="M1914" s="835">
        <v>5090.6400000000003</v>
      </c>
      <c r="N1914" s="832">
        <v>8</v>
      </c>
      <c r="O1914" s="836">
        <v>2</v>
      </c>
      <c r="P1914" s="835">
        <v>5090.6400000000003</v>
      </c>
      <c r="Q1914" s="837">
        <v>1</v>
      </c>
      <c r="R1914" s="832">
        <v>8</v>
      </c>
      <c r="S1914" s="837">
        <v>1</v>
      </c>
      <c r="T1914" s="836">
        <v>2</v>
      </c>
      <c r="U1914" s="838">
        <v>1</v>
      </c>
    </row>
    <row r="1915" spans="1:21" ht="14.4" customHeight="1" x14ac:dyDescent="0.3">
      <c r="A1915" s="831">
        <v>4</v>
      </c>
      <c r="B1915" s="832" t="s">
        <v>2687</v>
      </c>
      <c r="C1915" s="832" t="s">
        <v>2694</v>
      </c>
      <c r="D1915" s="833" t="s">
        <v>5504</v>
      </c>
      <c r="E1915" s="834" t="s">
        <v>2737</v>
      </c>
      <c r="F1915" s="832" t="s">
        <v>2690</v>
      </c>
      <c r="G1915" s="832" t="s">
        <v>2967</v>
      </c>
      <c r="H1915" s="832" t="s">
        <v>581</v>
      </c>
      <c r="I1915" s="832" t="s">
        <v>3862</v>
      </c>
      <c r="J1915" s="832" t="s">
        <v>3863</v>
      </c>
      <c r="K1915" s="832" t="s">
        <v>3864</v>
      </c>
      <c r="L1915" s="835">
        <v>2284</v>
      </c>
      <c r="M1915" s="835">
        <v>6852</v>
      </c>
      <c r="N1915" s="832">
        <v>3</v>
      </c>
      <c r="O1915" s="836">
        <v>2</v>
      </c>
      <c r="P1915" s="835">
        <v>6852</v>
      </c>
      <c r="Q1915" s="837">
        <v>1</v>
      </c>
      <c r="R1915" s="832">
        <v>3</v>
      </c>
      <c r="S1915" s="837">
        <v>1</v>
      </c>
      <c r="T1915" s="836">
        <v>2</v>
      </c>
      <c r="U1915" s="838">
        <v>1</v>
      </c>
    </row>
    <row r="1916" spans="1:21" ht="14.4" customHeight="1" x14ac:dyDescent="0.3">
      <c r="A1916" s="831">
        <v>4</v>
      </c>
      <c r="B1916" s="832" t="s">
        <v>2687</v>
      </c>
      <c r="C1916" s="832" t="s">
        <v>2694</v>
      </c>
      <c r="D1916" s="833" t="s">
        <v>5504</v>
      </c>
      <c r="E1916" s="834" t="s">
        <v>2737</v>
      </c>
      <c r="F1916" s="832" t="s">
        <v>2690</v>
      </c>
      <c r="G1916" s="832" t="s">
        <v>2967</v>
      </c>
      <c r="H1916" s="832" t="s">
        <v>581</v>
      </c>
      <c r="I1916" s="832" t="s">
        <v>3865</v>
      </c>
      <c r="J1916" s="832" t="s">
        <v>3866</v>
      </c>
      <c r="K1916" s="832" t="s">
        <v>3867</v>
      </c>
      <c r="L1916" s="835">
        <v>221.37</v>
      </c>
      <c r="M1916" s="835">
        <v>221.37</v>
      </c>
      <c r="N1916" s="832">
        <v>1</v>
      </c>
      <c r="O1916" s="836">
        <v>1</v>
      </c>
      <c r="P1916" s="835">
        <v>221.37</v>
      </c>
      <c r="Q1916" s="837">
        <v>1</v>
      </c>
      <c r="R1916" s="832">
        <v>1</v>
      </c>
      <c r="S1916" s="837">
        <v>1</v>
      </c>
      <c r="T1916" s="836">
        <v>1</v>
      </c>
      <c r="U1916" s="838">
        <v>1</v>
      </c>
    </row>
    <row r="1917" spans="1:21" ht="14.4" customHeight="1" x14ac:dyDescent="0.3">
      <c r="A1917" s="831">
        <v>4</v>
      </c>
      <c r="B1917" s="832" t="s">
        <v>2687</v>
      </c>
      <c r="C1917" s="832" t="s">
        <v>2694</v>
      </c>
      <c r="D1917" s="833" t="s">
        <v>5504</v>
      </c>
      <c r="E1917" s="834" t="s">
        <v>2737</v>
      </c>
      <c r="F1917" s="832" t="s">
        <v>2690</v>
      </c>
      <c r="G1917" s="832" t="s">
        <v>2967</v>
      </c>
      <c r="H1917" s="832" t="s">
        <v>581</v>
      </c>
      <c r="I1917" s="832" t="s">
        <v>4786</v>
      </c>
      <c r="J1917" s="832" t="s">
        <v>4787</v>
      </c>
      <c r="K1917" s="832" t="s">
        <v>4788</v>
      </c>
      <c r="L1917" s="835">
        <v>745.75</v>
      </c>
      <c r="M1917" s="835">
        <v>2983</v>
      </c>
      <c r="N1917" s="832">
        <v>4</v>
      </c>
      <c r="O1917" s="836">
        <v>1</v>
      </c>
      <c r="P1917" s="835">
        <v>2983</v>
      </c>
      <c r="Q1917" s="837">
        <v>1</v>
      </c>
      <c r="R1917" s="832">
        <v>4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4</v>
      </c>
      <c r="B1918" s="832" t="s">
        <v>2687</v>
      </c>
      <c r="C1918" s="832" t="s">
        <v>2694</v>
      </c>
      <c r="D1918" s="833" t="s">
        <v>5504</v>
      </c>
      <c r="E1918" s="834" t="s">
        <v>2737</v>
      </c>
      <c r="F1918" s="832" t="s">
        <v>2690</v>
      </c>
      <c r="G1918" s="832" t="s">
        <v>2967</v>
      </c>
      <c r="H1918" s="832" t="s">
        <v>581</v>
      </c>
      <c r="I1918" s="832" t="s">
        <v>3870</v>
      </c>
      <c r="J1918" s="832" t="s">
        <v>3871</v>
      </c>
      <c r="K1918" s="832" t="s">
        <v>3872</v>
      </c>
      <c r="L1918" s="835">
        <v>299.89999999999998</v>
      </c>
      <c r="M1918" s="835">
        <v>899.69999999999993</v>
      </c>
      <c r="N1918" s="832">
        <v>3</v>
      </c>
      <c r="O1918" s="836">
        <v>3</v>
      </c>
      <c r="P1918" s="835">
        <v>899.69999999999993</v>
      </c>
      <c r="Q1918" s="837">
        <v>1</v>
      </c>
      <c r="R1918" s="832">
        <v>3</v>
      </c>
      <c r="S1918" s="837">
        <v>1</v>
      </c>
      <c r="T1918" s="836">
        <v>3</v>
      </c>
      <c r="U1918" s="838">
        <v>1</v>
      </c>
    </row>
    <row r="1919" spans="1:21" ht="14.4" customHeight="1" x14ac:dyDescent="0.3">
      <c r="A1919" s="831">
        <v>4</v>
      </c>
      <c r="B1919" s="832" t="s">
        <v>2687</v>
      </c>
      <c r="C1919" s="832" t="s">
        <v>2694</v>
      </c>
      <c r="D1919" s="833" t="s">
        <v>5504</v>
      </c>
      <c r="E1919" s="834" t="s">
        <v>2737</v>
      </c>
      <c r="F1919" s="832" t="s">
        <v>2690</v>
      </c>
      <c r="G1919" s="832" t="s">
        <v>2967</v>
      </c>
      <c r="H1919" s="832" t="s">
        <v>581</v>
      </c>
      <c r="I1919" s="832" t="s">
        <v>3873</v>
      </c>
      <c r="J1919" s="832" t="s">
        <v>3871</v>
      </c>
      <c r="K1919" s="832" t="s">
        <v>3874</v>
      </c>
      <c r="L1919" s="835">
        <v>599.79999999999995</v>
      </c>
      <c r="M1919" s="835">
        <v>1199.5999999999999</v>
      </c>
      <c r="N1919" s="832">
        <v>2</v>
      </c>
      <c r="O1919" s="836">
        <v>2</v>
      </c>
      <c r="P1919" s="835">
        <v>1199.5999999999999</v>
      </c>
      <c r="Q1919" s="837">
        <v>1</v>
      </c>
      <c r="R1919" s="832">
        <v>2</v>
      </c>
      <c r="S1919" s="837">
        <v>1</v>
      </c>
      <c r="T1919" s="836">
        <v>2</v>
      </c>
      <c r="U1919" s="838">
        <v>1</v>
      </c>
    </row>
    <row r="1920" spans="1:21" ht="14.4" customHeight="1" x14ac:dyDescent="0.3">
      <c r="A1920" s="831">
        <v>4</v>
      </c>
      <c r="B1920" s="832" t="s">
        <v>2687</v>
      </c>
      <c r="C1920" s="832" t="s">
        <v>2694</v>
      </c>
      <c r="D1920" s="833" t="s">
        <v>5504</v>
      </c>
      <c r="E1920" s="834" t="s">
        <v>2737</v>
      </c>
      <c r="F1920" s="832" t="s">
        <v>2690</v>
      </c>
      <c r="G1920" s="832" t="s">
        <v>2967</v>
      </c>
      <c r="H1920" s="832" t="s">
        <v>581</v>
      </c>
      <c r="I1920" s="832" t="s">
        <v>4457</v>
      </c>
      <c r="J1920" s="832" t="s">
        <v>4458</v>
      </c>
      <c r="K1920" s="832" t="s">
        <v>3872</v>
      </c>
      <c r="L1920" s="835">
        <v>499.99</v>
      </c>
      <c r="M1920" s="835">
        <v>999.98</v>
      </c>
      <c r="N1920" s="832">
        <v>2</v>
      </c>
      <c r="O1920" s="836">
        <v>2</v>
      </c>
      <c r="P1920" s="835">
        <v>499.99</v>
      </c>
      <c r="Q1920" s="837">
        <v>0.5</v>
      </c>
      <c r="R1920" s="832">
        <v>1</v>
      </c>
      <c r="S1920" s="837">
        <v>0.5</v>
      </c>
      <c r="T1920" s="836">
        <v>1</v>
      </c>
      <c r="U1920" s="838">
        <v>0.5</v>
      </c>
    </row>
    <row r="1921" spans="1:21" ht="14.4" customHeight="1" x14ac:dyDescent="0.3">
      <c r="A1921" s="831">
        <v>4</v>
      </c>
      <c r="B1921" s="832" t="s">
        <v>2687</v>
      </c>
      <c r="C1921" s="832" t="s">
        <v>2694</v>
      </c>
      <c r="D1921" s="833" t="s">
        <v>5504</v>
      </c>
      <c r="E1921" s="834" t="s">
        <v>2737</v>
      </c>
      <c r="F1921" s="832" t="s">
        <v>2690</v>
      </c>
      <c r="G1921" s="832" t="s">
        <v>2967</v>
      </c>
      <c r="H1921" s="832" t="s">
        <v>581</v>
      </c>
      <c r="I1921" s="832" t="s">
        <v>4467</v>
      </c>
      <c r="J1921" s="832" t="s">
        <v>4458</v>
      </c>
      <c r="K1921" s="832" t="s">
        <v>3874</v>
      </c>
      <c r="L1921" s="835">
        <v>999.98</v>
      </c>
      <c r="M1921" s="835">
        <v>1999.96</v>
      </c>
      <c r="N1921" s="832">
        <v>2</v>
      </c>
      <c r="O1921" s="836">
        <v>2</v>
      </c>
      <c r="P1921" s="835">
        <v>1999.96</v>
      </c>
      <c r="Q1921" s="837">
        <v>1</v>
      </c>
      <c r="R1921" s="832">
        <v>2</v>
      </c>
      <c r="S1921" s="837">
        <v>1</v>
      </c>
      <c r="T1921" s="836">
        <v>2</v>
      </c>
      <c r="U1921" s="838">
        <v>1</v>
      </c>
    </row>
    <row r="1922" spans="1:21" ht="14.4" customHeight="1" x14ac:dyDescent="0.3">
      <c r="A1922" s="831">
        <v>4</v>
      </c>
      <c r="B1922" s="832" t="s">
        <v>2687</v>
      </c>
      <c r="C1922" s="832" t="s">
        <v>2694</v>
      </c>
      <c r="D1922" s="833" t="s">
        <v>5504</v>
      </c>
      <c r="E1922" s="834" t="s">
        <v>2737</v>
      </c>
      <c r="F1922" s="832" t="s">
        <v>2690</v>
      </c>
      <c r="G1922" s="832" t="s">
        <v>2967</v>
      </c>
      <c r="H1922" s="832" t="s">
        <v>581</v>
      </c>
      <c r="I1922" s="832" t="s">
        <v>3886</v>
      </c>
      <c r="J1922" s="832" t="s">
        <v>3887</v>
      </c>
      <c r="K1922" s="832" t="s">
        <v>3888</v>
      </c>
      <c r="L1922" s="835">
        <v>1472.67</v>
      </c>
      <c r="M1922" s="835">
        <v>2945.34</v>
      </c>
      <c r="N1922" s="832">
        <v>2</v>
      </c>
      <c r="O1922" s="836">
        <v>1</v>
      </c>
      <c r="P1922" s="835">
        <v>2945.34</v>
      </c>
      <c r="Q1922" s="837">
        <v>1</v>
      </c>
      <c r="R1922" s="832">
        <v>2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4</v>
      </c>
      <c r="B1923" s="832" t="s">
        <v>2687</v>
      </c>
      <c r="C1923" s="832" t="s">
        <v>2694</v>
      </c>
      <c r="D1923" s="833" t="s">
        <v>5504</v>
      </c>
      <c r="E1923" s="834" t="s">
        <v>2737</v>
      </c>
      <c r="F1923" s="832" t="s">
        <v>2690</v>
      </c>
      <c r="G1923" s="832" t="s">
        <v>2967</v>
      </c>
      <c r="H1923" s="832" t="s">
        <v>581</v>
      </c>
      <c r="I1923" s="832" t="s">
        <v>3895</v>
      </c>
      <c r="J1923" s="832" t="s">
        <v>3896</v>
      </c>
      <c r="K1923" s="832" t="s">
        <v>3897</v>
      </c>
      <c r="L1923" s="835">
        <v>208.05</v>
      </c>
      <c r="M1923" s="835">
        <v>208.05</v>
      </c>
      <c r="N1923" s="832">
        <v>1</v>
      </c>
      <c r="O1923" s="836">
        <v>1</v>
      </c>
      <c r="P1923" s="835">
        <v>208.05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4</v>
      </c>
      <c r="B1924" s="832" t="s">
        <v>2687</v>
      </c>
      <c r="C1924" s="832" t="s">
        <v>2694</v>
      </c>
      <c r="D1924" s="833" t="s">
        <v>5504</v>
      </c>
      <c r="E1924" s="834" t="s">
        <v>2737</v>
      </c>
      <c r="F1924" s="832" t="s">
        <v>2690</v>
      </c>
      <c r="G1924" s="832" t="s">
        <v>2967</v>
      </c>
      <c r="H1924" s="832" t="s">
        <v>581</v>
      </c>
      <c r="I1924" s="832" t="s">
        <v>4789</v>
      </c>
      <c r="J1924" s="832" t="s">
        <v>4790</v>
      </c>
      <c r="K1924" s="832" t="s">
        <v>4791</v>
      </c>
      <c r="L1924" s="835">
        <v>2444.8000000000002</v>
      </c>
      <c r="M1924" s="835">
        <v>2444.8000000000002</v>
      </c>
      <c r="N1924" s="832">
        <v>1</v>
      </c>
      <c r="O1924" s="836">
        <v>1</v>
      </c>
      <c r="P1924" s="835">
        <v>2444.8000000000002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4</v>
      </c>
      <c r="B1925" s="832" t="s">
        <v>2687</v>
      </c>
      <c r="C1925" s="832" t="s">
        <v>2694</v>
      </c>
      <c r="D1925" s="833" t="s">
        <v>5504</v>
      </c>
      <c r="E1925" s="834" t="s">
        <v>2737</v>
      </c>
      <c r="F1925" s="832" t="s">
        <v>2690</v>
      </c>
      <c r="G1925" s="832" t="s">
        <v>2967</v>
      </c>
      <c r="H1925" s="832" t="s">
        <v>581</v>
      </c>
      <c r="I1925" s="832" t="s">
        <v>3912</v>
      </c>
      <c r="J1925" s="832" t="s">
        <v>3913</v>
      </c>
      <c r="K1925" s="832" t="s">
        <v>3914</v>
      </c>
      <c r="L1925" s="835">
        <v>1629.94</v>
      </c>
      <c r="M1925" s="835">
        <v>8149.7000000000007</v>
      </c>
      <c r="N1925" s="832">
        <v>5</v>
      </c>
      <c r="O1925" s="836">
        <v>1</v>
      </c>
      <c r="P1925" s="835">
        <v>8149.7000000000007</v>
      </c>
      <c r="Q1925" s="837">
        <v>1</v>
      </c>
      <c r="R1925" s="832">
        <v>5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4</v>
      </c>
      <c r="B1926" s="832" t="s">
        <v>2687</v>
      </c>
      <c r="C1926" s="832" t="s">
        <v>2694</v>
      </c>
      <c r="D1926" s="833" t="s">
        <v>5504</v>
      </c>
      <c r="E1926" s="834" t="s">
        <v>2737</v>
      </c>
      <c r="F1926" s="832" t="s">
        <v>2690</v>
      </c>
      <c r="G1926" s="832" t="s">
        <v>2812</v>
      </c>
      <c r="H1926" s="832" t="s">
        <v>581</v>
      </c>
      <c r="I1926" s="832" t="s">
        <v>3328</v>
      </c>
      <c r="J1926" s="832" t="s">
        <v>3329</v>
      </c>
      <c r="K1926" s="832" t="s">
        <v>3330</v>
      </c>
      <c r="L1926" s="835">
        <v>255.41</v>
      </c>
      <c r="M1926" s="835">
        <v>255.41</v>
      </c>
      <c r="N1926" s="832">
        <v>1</v>
      </c>
      <c r="O1926" s="836">
        <v>1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4</v>
      </c>
      <c r="B1927" s="832" t="s">
        <v>2687</v>
      </c>
      <c r="C1927" s="832" t="s">
        <v>2694</v>
      </c>
      <c r="D1927" s="833" t="s">
        <v>5504</v>
      </c>
      <c r="E1927" s="834" t="s">
        <v>2737</v>
      </c>
      <c r="F1927" s="832" t="s">
        <v>2690</v>
      </c>
      <c r="G1927" s="832" t="s">
        <v>2812</v>
      </c>
      <c r="H1927" s="832" t="s">
        <v>581</v>
      </c>
      <c r="I1927" s="832" t="s">
        <v>2813</v>
      </c>
      <c r="J1927" s="832" t="s">
        <v>2814</v>
      </c>
      <c r="K1927" s="832" t="s">
        <v>2815</v>
      </c>
      <c r="L1927" s="835">
        <v>100</v>
      </c>
      <c r="M1927" s="835">
        <v>7200</v>
      </c>
      <c r="N1927" s="832">
        <v>72</v>
      </c>
      <c r="O1927" s="836">
        <v>29</v>
      </c>
      <c r="P1927" s="835">
        <v>5500</v>
      </c>
      <c r="Q1927" s="837">
        <v>0.76388888888888884</v>
      </c>
      <c r="R1927" s="832">
        <v>55</v>
      </c>
      <c r="S1927" s="837">
        <v>0.76388888888888884</v>
      </c>
      <c r="T1927" s="836">
        <v>23</v>
      </c>
      <c r="U1927" s="838">
        <v>0.7931034482758621</v>
      </c>
    </row>
    <row r="1928" spans="1:21" ht="14.4" customHeight="1" x14ac:dyDescent="0.3">
      <c r="A1928" s="831">
        <v>4</v>
      </c>
      <c r="B1928" s="832" t="s">
        <v>2687</v>
      </c>
      <c r="C1928" s="832" t="s">
        <v>2694</v>
      </c>
      <c r="D1928" s="833" t="s">
        <v>5504</v>
      </c>
      <c r="E1928" s="834" t="s">
        <v>2737</v>
      </c>
      <c r="F1928" s="832" t="s">
        <v>2690</v>
      </c>
      <c r="G1928" s="832" t="s">
        <v>2812</v>
      </c>
      <c r="H1928" s="832" t="s">
        <v>581</v>
      </c>
      <c r="I1928" s="832" t="s">
        <v>2816</v>
      </c>
      <c r="J1928" s="832" t="s">
        <v>2817</v>
      </c>
      <c r="K1928" s="832" t="s">
        <v>2818</v>
      </c>
      <c r="L1928" s="835">
        <v>120</v>
      </c>
      <c r="M1928" s="835">
        <v>1320</v>
      </c>
      <c r="N1928" s="832">
        <v>11</v>
      </c>
      <c r="O1928" s="836">
        <v>4</v>
      </c>
      <c r="P1928" s="835">
        <v>360</v>
      </c>
      <c r="Q1928" s="837">
        <v>0.27272727272727271</v>
      </c>
      <c r="R1928" s="832">
        <v>3</v>
      </c>
      <c r="S1928" s="837">
        <v>0.27272727272727271</v>
      </c>
      <c r="T1928" s="836">
        <v>1</v>
      </c>
      <c r="U1928" s="838">
        <v>0.25</v>
      </c>
    </row>
    <row r="1929" spans="1:21" ht="14.4" customHeight="1" x14ac:dyDescent="0.3">
      <c r="A1929" s="831">
        <v>4</v>
      </c>
      <c r="B1929" s="832" t="s">
        <v>2687</v>
      </c>
      <c r="C1929" s="832" t="s">
        <v>2694</v>
      </c>
      <c r="D1929" s="833" t="s">
        <v>5504</v>
      </c>
      <c r="E1929" s="834" t="s">
        <v>2737</v>
      </c>
      <c r="F1929" s="832" t="s">
        <v>2690</v>
      </c>
      <c r="G1929" s="832" t="s">
        <v>2812</v>
      </c>
      <c r="H1929" s="832" t="s">
        <v>581</v>
      </c>
      <c r="I1929" s="832" t="s">
        <v>3931</v>
      </c>
      <c r="J1929" s="832" t="s">
        <v>3932</v>
      </c>
      <c r="K1929" s="832" t="s">
        <v>3933</v>
      </c>
      <c r="L1929" s="835">
        <v>1512.58</v>
      </c>
      <c r="M1929" s="835">
        <v>1512.58</v>
      </c>
      <c r="N1929" s="832">
        <v>1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4</v>
      </c>
      <c r="B1930" s="832" t="s">
        <v>2687</v>
      </c>
      <c r="C1930" s="832" t="s">
        <v>2694</v>
      </c>
      <c r="D1930" s="833" t="s">
        <v>5504</v>
      </c>
      <c r="E1930" s="834" t="s">
        <v>2737</v>
      </c>
      <c r="F1930" s="832" t="s">
        <v>2690</v>
      </c>
      <c r="G1930" s="832" t="s">
        <v>2812</v>
      </c>
      <c r="H1930" s="832" t="s">
        <v>581</v>
      </c>
      <c r="I1930" s="832" t="s">
        <v>4792</v>
      </c>
      <c r="J1930" s="832" t="s">
        <v>4793</v>
      </c>
      <c r="K1930" s="832" t="s">
        <v>4794</v>
      </c>
      <c r="L1930" s="835">
        <v>173.96</v>
      </c>
      <c r="M1930" s="835">
        <v>1391.68</v>
      </c>
      <c r="N1930" s="832">
        <v>8</v>
      </c>
      <c r="O1930" s="836">
        <v>5</v>
      </c>
      <c r="P1930" s="835">
        <v>1043.76</v>
      </c>
      <c r="Q1930" s="837">
        <v>0.75</v>
      </c>
      <c r="R1930" s="832">
        <v>6</v>
      </c>
      <c r="S1930" s="837">
        <v>0.75</v>
      </c>
      <c r="T1930" s="836">
        <v>4</v>
      </c>
      <c r="U1930" s="838">
        <v>0.8</v>
      </c>
    </row>
    <row r="1931" spans="1:21" ht="14.4" customHeight="1" x14ac:dyDescent="0.3">
      <c r="A1931" s="831">
        <v>4</v>
      </c>
      <c r="B1931" s="832" t="s">
        <v>2687</v>
      </c>
      <c r="C1931" s="832" t="s">
        <v>2694</v>
      </c>
      <c r="D1931" s="833" t="s">
        <v>5504</v>
      </c>
      <c r="E1931" s="834" t="s">
        <v>2737</v>
      </c>
      <c r="F1931" s="832" t="s">
        <v>2690</v>
      </c>
      <c r="G1931" s="832" t="s">
        <v>2812</v>
      </c>
      <c r="H1931" s="832" t="s">
        <v>581</v>
      </c>
      <c r="I1931" s="832" t="s">
        <v>4795</v>
      </c>
      <c r="J1931" s="832" t="s">
        <v>3932</v>
      </c>
      <c r="K1931" s="832" t="s">
        <v>3342</v>
      </c>
      <c r="L1931" s="835">
        <v>479.95</v>
      </c>
      <c r="M1931" s="835">
        <v>479.95</v>
      </c>
      <c r="N1931" s="832">
        <v>1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4</v>
      </c>
      <c r="B1932" s="832" t="s">
        <v>2687</v>
      </c>
      <c r="C1932" s="832" t="s">
        <v>2694</v>
      </c>
      <c r="D1932" s="833" t="s">
        <v>5504</v>
      </c>
      <c r="E1932" s="834" t="s">
        <v>2737</v>
      </c>
      <c r="F1932" s="832" t="s">
        <v>2690</v>
      </c>
      <c r="G1932" s="832" t="s">
        <v>2812</v>
      </c>
      <c r="H1932" s="832" t="s">
        <v>581</v>
      </c>
      <c r="I1932" s="832" t="s">
        <v>4796</v>
      </c>
      <c r="J1932" s="832" t="s">
        <v>4797</v>
      </c>
      <c r="K1932" s="832" t="s">
        <v>3933</v>
      </c>
      <c r="L1932" s="835">
        <v>248.21</v>
      </c>
      <c r="M1932" s="835">
        <v>744.63</v>
      </c>
      <c r="N1932" s="832">
        <v>3</v>
      </c>
      <c r="O1932" s="836">
        <v>2</v>
      </c>
      <c r="P1932" s="835">
        <v>744.63</v>
      </c>
      <c r="Q1932" s="837">
        <v>1</v>
      </c>
      <c r="R1932" s="832">
        <v>3</v>
      </c>
      <c r="S1932" s="837">
        <v>1</v>
      </c>
      <c r="T1932" s="836">
        <v>2</v>
      </c>
      <c r="U1932" s="838">
        <v>1</v>
      </c>
    </row>
    <row r="1933" spans="1:21" ht="14.4" customHeight="1" x14ac:dyDescent="0.3">
      <c r="A1933" s="831">
        <v>4</v>
      </c>
      <c r="B1933" s="832" t="s">
        <v>2687</v>
      </c>
      <c r="C1933" s="832" t="s">
        <v>2694</v>
      </c>
      <c r="D1933" s="833" t="s">
        <v>5504</v>
      </c>
      <c r="E1933" s="834" t="s">
        <v>2737</v>
      </c>
      <c r="F1933" s="832" t="s">
        <v>2690</v>
      </c>
      <c r="G1933" s="832" t="s">
        <v>2812</v>
      </c>
      <c r="H1933" s="832" t="s">
        <v>581</v>
      </c>
      <c r="I1933" s="832" t="s">
        <v>4798</v>
      </c>
      <c r="J1933" s="832" t="s">
        <v>4799</v>
      </c>
      <c r="K1933" s="832" t="s">
        <v>4800</v>
      </c>
      <c r="L1933" s="835">
        <v>426.75</v>
      </c>
      <c r="M1933" s="835">
        <v>1707</v>
      </c>
      <c r="N1933" s="832">
        <v>4</v>
      </c>
      <c r="O1933" s="836">
        <v>2</v>
      </c>
      <c r="P1933" s="835">
        <v>1707</v>
      </c>
      <c r="Q1933" s="837">
        <v>1</v>
      </c>
      <c r="R1933" s="832">
        <v>4</v>
      </c>
      <c r="S1933" s="837">
        <v>1</v>
      </c>
      <c r="T1933" s="836">
        <v>2</v>
      </c>
      <c r="U1933" s="838">
        <v>1</v>
      </c>
    </row>
    <row r="1934" spans="1:21" ht="14.4" customHeight="1" x14ac:dyDescent="0.3">
      <c r="A1934" s="831">
        <v>4</v>
      </c>
      <c r="B1934" s="832" t="s">
        <v>2687</v>
      </c>
      <c r="C1934" s="832" t="s">
        <v>2694</v>
      </c>
      <c r="D1934" s="833" t="s">
        <v>5504</v>
      </c>
      <c r="E1934" s="834" t="s">
        <v>2737</v>
      </c>
      <c r="F1934" s="832" t="s">
        <v>2690</v>
      </c>
      <c r="G1934" s="832" t="s">
        <v>2812</v>
      </c>
      <c r="H1934" s="832" t="s">
        <v>581</v>
      </c>
      <c r="I1934" s="832" t="s">
        <v>4801</v>
      </c>
      <c r="J1934" s="832" t="s">
        <v>4802</v>
      </c>
      <c r="K1934" s="832" t="s">
        <v>4803</v>
      </c>
      <c r="L1934" s="835">
        <v>181.5</v>
      </c>
      <c r="M1934" s="835">
        <v>544.5</v>
      </c>
      <c r="N1934" s="832">
        <v>3</v>
      </c>
      <c r="O1934" s="836">
        <v>3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4</v>
      </c>
      <c r="B1935" s="832" t="s">
        <v>2687</v>
      </c>
      <c r="C1935" s="832" t="s">
        <v>2694</v>
      </c>
      <c r="D1935" s="833" t="s">
        <v>5504</v>
      </c>
      <c r="E1935" s="834" t="s">
        <v>2737</v>
      </c>
      <c r="F1935" s="832" t="s">
        <v>2690</v>
      </c>
      <c r="G1935" s="832" t="s">
        <v>2812</v>
      </c>
      <c r="H1935" s="832" t="s">
        <v>581</v>
      </c>
      <c r="I1935" s="832" t="s">
        <v>4804</v>
      </c>
      <c r="J1935" s="832" t="s">
        <v>4805</v>
      </c>
      <c r="K1935" s="832" t="s">
        <v>4806</v>
      </c>
      <c r="L1935" s="835">
        <v>1078.5</v>
      </c>
      <c r="M1935" s="835">
        <v>1078.5</v>
      </c>
      <c r="N1935" s="832">
        <v>1</v>
      </c>
      <c r="O1935" s="836">
        <v>1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4</v>
      </c>
      <c r="B1936" s="832" t="s">
        <v>2687</v>
      </c>
      <c r="C1936" s="832" t="s">
        <v>2694</v>
      </c>
      <c r="D1936" s="833" t="s">
        <v>5504</v>
      </c>
      <c r="E1936" s="834" t="s">
        <v>2737</v>
      </c>
      <c r="F1936" s="832" t="s">
        <v>2690</v>
      </c>
      <c r="G1936" s="832" t="s">
        <v>2812</v>
      </c>
      <c r="H1936" s="832" t="s">
        <v>581</v>
      </c>
      <c r="I1936" s="832" t="s">
        <v>4028</v>
      </c>
      <c r="J1936" s="832" t="s">
        <v>4029</v>
      </c>
      <c r="K1936" s="832" t="s">
        <v>4030</v>
      </c>
      <c r="L1936" s="835">
        <v>438.75</v>
      </c>
      <c r="M1936" s="835">
        <v>438.75</v>
      </c>
      <c r="N1936" s="832">
        <v>1</v>
      </c>
      <c r="O1936" s="836">
        <v>1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4</v>
      </c>
      <c r="B1937" s="832" t="s">
        <v>2687</v>
      </c>
      <c r="C1937" s="832" t="s">
        <v>2694</v>
      </c>
      <c r="D1937" s="833" t="s">
        <v>5504</v>
      </c>
      <c r="E1937" s="834" t="s">
        <v>2737</v>
      </c>
      <c r="F1937" s="832" t="s">
        <v>2690</v>
      </c>
      <c r="G1937" s="832" t="s">
        <v>2812</v>
      </c>
      <c r="H1937" s="832" t="s">
        <v>581</v>
      </c>
      <c r="I1937" s="832" t="s">
        <v>4807</v>
      </c>
      <c r="J1937" s="832" t="s">
        <v>4808</v>
      </c>
      <c r="K1937" s="832" t="s">
        <v>4809</v>
      </c>
      <c r="L1937" s="835">
        <v>800</v>
      </c>
      <c r="M1937" s="835">
        <v>1600</v>
      </c>
      <c r="N1937" s="832">
        <v>2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4</v>
      </c>
      <c r="B1938" s="832" t="s">
        <v>2687</v>
      </c>
      <c r="C1938" s="832" t="s">
        <v>2694</v>
      </c>
      <c r="D1938" s="833" t="s">
        <v>5504</v>
      </c>
      <c r="E1938" s="834" t="s">
        <v>2737</v>
      </c>
      <c r="F1938" s="832" t="s">
        <v>2690</v>
      </c>
      <c r="G1938" s="832" t="s">
        <v>2812</v>
      </c>
      <c r="H1938" s="832" t="s">
        <v>581</v>
      </c>
      <c r="I1938" s="832" t="s">
        <v>4810</v>
      </c>
      <c r="J1938" s="832" t="s">
        <v>4811</v>
      </c>
      <c r="K1938" s="832" t="s">
        <v>4812</v>
      </c>
      <c r="L1938" s="835">
        <v>800</v>
      </c>
      <c r="M1938" s="835">
        <v>1600</v>
      </c>
      <c r="N1938" s="832">
        <v>2</v>
      </c>
      <c r="O1938" s="836">
        <v>1</v>
      </c>
      <c r="P1938" s="835">
        <v>1600</v>
      </c>
      <c r="Q1938" s="837">
        <v>1</v>
      </c>
      <c r="R1938" s="832">
        <v>2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4</v>
      </c>
      <c r="B1939" s="832" t="s">
        <v>2687</v>
      </c>
      <c r="C1939" s="832" t="s">
        <v>2694</v>
      </c>
      <c r="D1939" s="833" t="s">
        <v>5504</v>
      </c>
      <c r="E1939" s="834" t="s">
        <v>2737</v>
      </c>
      <c r="F1939" s="832" t="s">
        <v>2690</v>
      </c>
      <c r="G1939" s="832" t="s">
        <v>3288</v>
      </c>
      <c r="H1939" s="832" t="s">
        <v>581</v>
      </c>
      <c r="I1939" s="832" t="s">
        <v>3289</v>
      </c>
      <c r="J1939" s="832" t="s">
        <v>3290</v>
      </c>
      <c r="K1939" s="832" t="s">
        <v>3291</v>
      </c>
      <c r="L1939" s="835">
        <v>410</v>
      </c>
      <c r="M1939" s="835">
        <v>22550</v>
      </c>
      <c r="N1939" s="832">
        <v>55</v>
      </c>
      <c r="O1939" s="836">
        <v>55</v>
      </c>
      <c r="P1939" s="835">
        <v>22140</v>
      </c>
      <c r="Q1939" s="837">
        <v>0.98181818181818181</v>
      </c>
      <c r="R1939" s="832">
        <v>54</v>
      </c>
      <c r="S1939" s="837">
        <v>0.98181818181818181</v>
      </c>
      <c r="T1939" s="836">
        <v>54</v>
      </c>
      <c r="U1939" s="838">
        <v>0.98181818181818181</v>
      </c>
    </row>
    <row r="1940" spans="1:21" ht="14.4" customHeight="1" x14ac:dyDescent="0.3">
      <c r="A1940" s="831">
        <v>4</v>
      </c>
      <c r="B1940" s="832" t="s">
        <v>2687</v>
      </c>
      <c r="C1940" s="832" t="s">
        <v>2694</v>
      </c>
      <c r="D1940" s="833" t="s">
        <v>5504</v>
      </c>
      <c r="E1940" s="834" t="s">
        <v>2737</v>
      </c>
      <c r="F1940" s="832" t="s">
        <v>2690</v>
      </c>
      <c r="G1940" s="832" t="s">
        <v>3288</v>
      </c>
      <c r="H1940" s="832" t="s">
        <v>581</v>
      </c>
      <c r="I1940" s="832" t="s">
        <v>3937</v>
      </c>
      <c r="J1940" s="832" t="s">
        <v>3346</v>
      </c>
      <c r="K1940" s="832" t="s">
        <v>3938</v>
      </c>
      <c r="L1940" s="835">
        <v>566</v>
      </c>
      <c r="M1940" s="835">
        <v>1698</v>
      </c>
      <c r="N1940" s="832">
        <v>3</v>
      </c>
      <c r="O1940" s="836">
        <v>3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4</v>
      </c>
      <c r="B1941" s="832" t="s">
        <v>2687</v>
      </c>
      <c r="C1941" s="832" t="s">
        <v>2694</v>
      </c>
      <c r="D1941" s="833" t="s">
        <v>5504</v>
      </c>
      <c r="E1941" s="834" t="s">
        <v>2737</v>
      </c>
      <c r="F1941" s="832" t="s">
        <v>2690</v>
      </c>
      <c r="G1941" s="832" t="s">
        <v>2819</v>
      </c>
      <c r="H1941" s="832" t="s">
        <v>581</v>
      </c>
      <c r="I1941" s="832" t="s">
        <v>2820</v>
      </c>
      <c r="J1941" s="832" t="s">
        <v>2821</v>
      </c>
      <c r="K1941" s="832" t="s">
        <v>2822</v>
      </c>
      <c r="L1941" s="835">
        <v>900</v>
      </c>
      <c r="M1941" s="835">
        <v>33300</v>
      </c>
      <c r="N1941" s="832">
        <v>37</v>
      </c>
      <c r="O1941" s="836">
        <v>37</v>
      </c>
      <c r="P1941" s="835">
        <v>33300</v>
      </c>
      <c r="Q1941" s="837">
        <v>1</v>
      </c>
      <c r="R1941" s="832">
        <v>37</v>
      </c>
      <c r="S1941" s="837">
        <v>1</v>
      </c>
      <c r="T1941" s="836">
        <v>37</v>
      </c>
      <c r="U1941" s="838">
        <v>1</v>
      </c>
    </row>
    <row r="1942" spans="1:21" ht="14.4" customHeight="1" x14ac:dyDescent="0.3">
      <c r="A1942" s="831">
        <v>4</v>
      </c>
      <c r="B1942" s="832" t="s">
        <v>2687</v>
      </c>
      <c r="C1942" s="832" t="s">
        <v>2694</v>
      </c>
      <c r="D1942" s="833" t="s">
        <v>5504</v>
      </c>
      <c r="E1942" s="834" t="s">
        <v>2737</v>
      </c>
      <c r="F1942" s="832" t="s">
        <v>2690</v>
      </c>
      <c r="G1942" s="832" t="s">
        <v>2819</v>
      </c>
      <c r="H1942" s="832" t="s">
        <v>581</v>
      </c>
      <c r="I1942" s="832" t="s">
        <v>3942</v>
      </c>
      <c r="J1942" s="832" t="s">
        <v>3943</v>
      </c>
      <c r="K1942" s="832" t="s">
        <v>3944</v>
      </c>
      <c r="L1942" s="835">
        <v>378.48</v>
      </c>
      <c r="M1942" s="835">
        <v>1135.44</v>
      </c>
      <c r="N1942" s="832">
        <v>3</v>
      </c>
      <c r="O1942" s="836">
        <v>3</v>
      </c>
      <c r="P1942" s="835">
        <v>1135.44</v>
      </c>
      <c r="Q1942" s="837">
        <v>1</v>
      </c>
      <c r="R1942" s="832">
        <v>3</v>
      </c>
      <c r="S1942" s="837">
        <v>1</v>
      </c>
      <c r="T1942" s="836">
        <v>3</v>
      </c>
      <c r="U1942" s="838">
        <v>1</v>
      </c>
    </row>
    <row r="1943" spans="1:21" ht="14.4" customHeight="1" x14ac:dyDescent="0.3">
      <c r="A1943" s="831">
        <v>4</v>
      </c>
      <c r="B1943" s="832" t="s">
        <v>2687</v>
      </c>
      <c r="C1943" s="832" t="s">
        <v>2694</v>
      </c>
      <c r="D1943" s="833" t="s">
        <v>5504</v>
      </c>
      <c r="E1943" s="834" t="s">
        <v>2737</v>
      </c>
      <c r="F1943" s="832" t="s">
        <v>2690</v>
      </c>
      <c r="G1943" s="832" t="s">
        <v>2819</v>
      </c>
      <c r="H1943" s="832" t="s">
        <v>581</v>
      </c>
      <c r="I1943" s="832" t="s">
        <v>4034</v>
      </c>
      <c r="J1943" s="832" t="s">
        <v>4035</v>
      </c>
      <c r="K1943" s="832" t="s">
        <v>4036</v>
      </c>
      <c r="L1943" s="835">
        <v>378.48</v>
      </c>
      <c r="M1943" s="835">
        <v>756.96</v>
      </c>
      <c r="N1943" s="832">
        <v>2</v>
      </c>
      <c r="O1943" s="836">
        <v>2</v>
      </c>
      <c r="P1943" s="835">
        <v>756.96</v>
      </c>
      <c r="Q1943" s="837">
        <v>1</v>
      </c>
      <c r="R1943" s="832">
        <v>2</v>
      </c>
      <c r="S1943" s="837">
        <v>1</v>
      </c>
      <c r="T1943" s="836">
        <v>2</v>
      </c>
      <c r="U1943" s="838">
        <v>1</v>
      </c>
    </row>
    <row r="1944" spans="1:21" ht="14.4" customHeight="1" x14ac:dyDescent="0.3">
      <c r="A1944" s="831">
        <v>4</v>
      </c>
      <c r="B1944" s="832" t="s">
        <v>2687</v>
      </c>
      <c r="C1944" s="832" t="s">
        <v>2694</v>
      </c>
      <c r="D1944" s="833" t="s">
        <v>5504</v>
      </c>
      <c r="E1944" s="834" t="s">
        <v>2737</v>
      </c>
      <c r="F1944" s="832" t="s">
        <v>2690</v>
      </c>
      <c r="G1944" s="832" t="s">
        <v>2819</v>
      </c>
      <c r="H1944" s="832" t="s">
        <v>581</v>
      </c>
      <c r="I1944" s="832" t="s">
        <v>4813</v>
      </c>
      <c r="J1944" s="832" t="s">
        <v>4814</v>
      </c>
      <c r="K1944" s="832"/>
      <c r="L1944" s="835">
        <v>600</v>
      </c>
      <c r="M1944" s="835">
        <v>600</v>
      </c>
      <c r="N1944" s="832">
        <v>1</v>
      </c>
      <c r="O1944" s="836">
        <v>1</v>
      </c>
      <c r="P1944" s="835">
        <v>600</v>
      </c>
      <c r="Q1944" s="837">
        <v>1</v>
      </c>
      <c r="R1944" s="832">
        <v>1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4</v>
      </c>
      <c r="B1945" s="832" t="s">
        <v>2687</v>
      </c>
      <c r="C1945" s="832" t="s">
        <v>2694</v>
      </c>
      <c r="D1945" s="833" t="s">
        <v>5504</v>
      </c>
      <c r="E1945" s="834" t="s">
        <v>2737</v>
      </c>
      <c r="F1945" s="832" t="s">
        <v>2690</v>
      </c>
      <c r="G1945" s="832" t="s">
        <v>2819</v>
      </c>
      <c r="H1945" s="832" t="s">
        <v>581</v>
      </c>
      <c r="I1945" s="832" t="s">
        <v>4040</v>
      </c>
      <c r="J1945" s="832" t="s">
        <v>4041</v>
      </c>
      <c r="K1945" s="832" t="s">
        <v>4042</v>
      </c>
      <c r="L1945" s="835">
        <v>906.78</v>
      </c>
      <c r="M1945" s="835">
        <v>906.78</v>
      </c>
      <c r="N1945" s="832">
        <v>1</v>
      </c>
      <c r="O1945" s="836">
        <v>1</v>
      </c>
      <c r="P1945" s="835">
        <v>906.78</v>
      </c>
      <c r="Q1945" s="837">
        <v>1</v>
      </c>
      <c r="R1945" s="832">
        <v>1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4</v>
      </c>
      <c r="B1946" s="832" t="s">
        <v>2687</v>
      </c>
      <c r="C1946" s="832" t="s">
        <v>2694</v>
      </c>
      <c r="D1946" s="833" t="s">
        <v>5504</v>
      </c>
      <c r="E1946" s="834" t="s">
        <v>2737</v>
      </c>
      <c r="F1946" s="832" t="s">
        <v>2690</v>
      </c>
      <c r="G1946" s="832" t="s">
        <v>2819</v>
      </c>
      <c r="H1946" s="832" t="s">
        <v>581</v>
      </c>
      <c r="I1946" s="832" t="s">
        <v>4815</v>
      </c>
      <c r="J1946" s="832" t="s">
        <v>4816</v>
      </c>
      <c r="K1946" s="832" t="s">
        <v>4817</v>
      </c>
      <c r="L1946" s="835">
        <v>399</v>
      </c>
      <c r="M1946" s="835">
        <v>399</v>
      </c>
      <c r="N1946" s="832">
        <v>1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4</v>
      </c>
      <c r="B1947" s="832" t="s">
        <v>2687</v>
      </c>
      <c r="C1947" s="832" t="s">
        <v>2694</v>
      </c>
      <c r="D1947" s="833" t="s">
        <v>5504</v>
      </c>
      <c r="E1947" s="834" t="s">
        <v>2737</v>
      </c>
      <c r="F1947" s="832" t="s">
        <v>2690</v>
      </c>
      <c r="G1947" s="832" t="s">
        <v>2819</v>
      </c>
      <c r="H1947" s="832" t="s">
        <v>581</v>
      </c>
      <c r="I1947" s="832" t="s">
        <v>4818</v>
      </c>
      <c r="J1947" s="832" t="s">
        <v>4819</v>
      </c>
      <c r="K1947" s="832" t="s">
        <v>4820</v>
      </c>
      <c r="L1947" s="835">
        <v>700</v>
      </c>
      <c r="M1947" s="835">
        <v>700</v>
      </c>
      <c r="N1947" s="832">
        <v>1</v>
      </c>
      <c r="O1947" s="836">
        <v>1</v>
      </c>
      <c r="P1947" s="835">
        <v>700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4</v>
      </c>
      <c r="B1948" s="832" t="s">
        <v>2687</v>
      </c>
      <c r="C1948" s="832" t="s">
        <v>2694</v>
      </c>
      <c r="D1948" s="833" t="s">
        <v>5504</v>
      </c>
      <c r="E1948" s="834" t="s">
        <v>2738</v>
      </c>
      <c r="F1948" s="832" t="s">
        <v>2688</v>
      </c>
      <c r="G1948" s="832" t="s">
        <v>3103</v>
      </c>
      <c r="H1948" s="832" t="s">
        <v>628</v>
      </c>
      <c r="I1948" s="832" t="s">
        <v>2544</v>
      </c>
      <c r="J1948" s="832" t="s">
        <v>638</v>
      </c>
      <c r="K1948" s="832" t="s">
        <v>1529</v>
      </c>
      <c r="L1948" s="835">
        <v>25.71</v>
      </c>
      <c r="M1948" s="835">
        <v>25.71</v>
      </c>
      <c r="N1948" s="832">
        <v>1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4</v>
      </c>
      <c r="B1949" s="832" t="s">
        <v>2687</v>
      </c>
      <c r="C1949" s="832" t="s">
        <v>2694</v>
      </c>
      <c r="D1949" s="833" t="s">
        <v>5504</v>
      </c>
      <c r="E1949" s="834" t="s">
        <v>2738</v>
      </c>
      <c r="F1949" s="832" t="s">
        <v>2688</v>
      </c>
      <c r="G1949" s="832" t="s">
        <v>2760</v>
      </c>
      <c r="H1949" s="832" t="s">
        <v>628</v>
      </c>
      <c r="I1949" s="832" t="s">
        <v>2166</v>
      </c>
      <c r="J1949" s="832" t="s">
        <v>1083</v>
      </c>
      <c r="K1949" s="832" t="s">
        <v>2167</v>
      </c>
      <c r="L1949" s="835">
        <v>154.36000000000001</v>
      </c>
      <c r="M1949" s="835">
        <v>308.72000000000003</v>
      </c>
      <c r="N1949" s="832">
        <v>2</v>
      </c>
      <c r="O1949" s="836">
        <v>1</v>
      </c>
      <c r="P1949" s="835">
        <v>308.72000000000003</v>
      </c>
      <c r="Q1949" s="837">
        <v>1</v>
      </c>
      <c r="R1949" s="832">
        <v>2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4</v>
      </c>
      <c r="B1950" s="832" t="s">
        <v>2687</v>
      </c>
      <c r="C1950" s="832" t="s">
        <v>2694</v>
      </c>
      <c r="D1950" s="833" t="s">
        <v>5504</v>
      </c>
      <c r="E1950" s="834" t="s">
        <v>2738</v>
      </c>
      <c r="F1950" s="832" t="s">
        <v>2688</v>
      </c>
      <c r="G1950" s="832" t="s">
        <v>2760</v>
      </c>
      <c r="H1950" s="832" t="s">
        <v>581</v>
      </c>
      <c r="I1950" s="832" t="s">
        <v>2823</v>
      </c>
      <c r="J1950" s="832" t="s">
        <v>1083</v>
      </c>
      <c r="K1950" s="832" t="s">
        <v>2167</v>
      </c>
      <c r="L1950" s="835">
        <v>154.36000000000001</v>
      </c>
      <c r="M1950" s="835">
        <v>154.36000000000001</v>
      </c>
      <c r="N1950" s="832">
        <v>1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4</v>
      </c>
      <c r="B1951" s="832" t="s">
        <v>2687</v>
      </c>
      <c r="C1951" s="832" t="s">
        <v>2694</v>
      </c>
      <c r="D1951" s="833" t="s">
        <v>5504</v>
      </c>
      <c r="E1951" s="834" t="s">
        <v>2738</v>
      </c>
      <c r="F1951" s="832" t="s">
        <v>2688</v>
      </c>
      <c r="G1951" s="832" t="s">
        <v>2760</v>
      </c>
      <c r="H1951" s="832" t="s">
        <v>628</v>
      </c>
      <c r="I1951" s="832" t="s">
        <v>2164</v>
      </c>
      <c r="J1951" s="832" t="s">
        <v>1083</v>
      </c>
      <c r="K1951" s="832" t="s">
        <v>2165</v>
      </c>
      <c r="L1951" s="835">
        <v>225.06</v>
      </c>
      <c r="M1951" s="835">
        <v>675.18000000000006</v>
      </c>
      <c r="N1951" s="832">
        <v>3</v>
      </c>
      <c r="O1951" s="836">
        <v>3</v>
      </c>
      <c r="P1951" s="835">
        <v>225.06</v>
      </c>
      <c r="Q1951" s="837">
        <v>0.33333333333333331</v>
      </c>
      <c r="R1951" s="832">
        <v>1</v>
      </c>
      <c r="S1951" s="837">
        <v>0.33333333333333331</v>
      </c>
      <c r="T1951" s="836">
        <v>1</v>
      </c>
      <c r="U1951" s="838">
        <v>0.33333333333333331</v>
      </c>
    </row>
    <row r="1952" spans="1:21" ht="14.4" customHeight="1" x14ac:dyDescent="0.3">
      <c r="A1952" s="831">
        <v>4</v>
      </c>
      <c r="B1952" s="832" t="s">
        <v>2687</v>
      </c>
      <c r="C1952" s="832" t="s">
        <v>2694</v>
      </c>
      <c r="D1952" s="833" t="s">
        <v>5504</v>
      </c>
      <c r="E1952" s="834" t="s">
        <v>2738</v>
      </c>
      <c r="F1952" s="832" t="s">
        <v>2688</v>
      </c>
      <c r="G1952" s="832" t="s">
        <v>2852</v>
      </c>
      <c r="H1952" s="832" t="s">
        <v>581</v>
      </c>
      <c r="I1952" s="832" t="s">
        <v>4165</v>
      </c>
      <c r="J1952" s="832" t="s">
        <v>881</v>
      </c>
      <c r="K1952" s="832" t="s">
        <v>4166</v>
      </c>
      <c r="L1952" s="835">
        <v>0</v>
      </c>
      <c r="M1952" s="835">
        <v>0</v>
      </c>
      <c r="N1952" s="832">
        <v>1</v>
      </c>
      <c r="O1952" s="836">
        <v>1</v>
      </c>
      <c r="P1952" s="835">
        <v>0</v>
      </c>
      <c r="Q1952" s="837"/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4</v>
      </c>
      <c r="B1953" s="832" t="s">
        <v>2687</v>
      </c>
      <c r="C1953" s="832" t="s">
        <v>2694</v>
      </c>
      <c r="D1953" s="833" t="s">
        <v>5504</v>
      </c>
      <c r="E1953" s="834" t="s">
        <v>2738</v>
      </c>
      <c r="F1953" s="832" t="s">
        <v>2688</v>
      </c>
      <c r="G1953" s="832" t="s">
        <v>2852</v>
      </c>
      <c r="H1953" s="832" t="s">
        <v>581</v>
      </c>
      <c r="I1953" s="832" t="s">
        <v>3955</v>
      </c>
      <c r="J1953" s="832" t="s">
        <v>879</v>
      </c>
      <c r="K1953" s="832" t="s">
        <v>3956</v>
      </c>
      <c r="L1953" s="835">
        <v>0</v>
      </c>
      <c r="M1953" s="835">
        <v>0</v>
      </c>
      <c r="N1953" s="832">
        <v>1</v>
      </c>
      <c r="O1953" s="836">
        <v>1</v>
      </c>
      <c r="P1953" s="835"/>
      <c r="Q1953" s="837"/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4</v>
      </c>
      <c r="B1954" s="832" t="s">
        <v>2687</v>
      </c>
      <c r="C1954" s="832" t="s">
        <v>2694</v>
      </c>
      <c r="D1954" s="833" t="s">
        <v>5504</v>
      </c>
      <c r="E1954" s="834" t="s">
        <v>2738</v>
      </c>
      <c r="F1954" s="832" t="s">
        <v>2688</v>
      </c>
      <c r="G1954" s="832" t="s">
        <v>3142</v>
      </c>
      <c r="H1954" s="832" t="s">
        <v>581</v>
      </c>
      <c r="I1954" s="832" t="s">
        <v>3143</v>
      </c>
      <c r="J1954" s="832" t="s">
        <v>1885</v>
      </c>
      <c r="K1954" s="832" t="s">
        <v>3144</v>
      </c>
      <c r="L1954" s="835">
        <v>18.760000000000002</v>
      </c>
      <c r="M1954" s="835">
        <v>18.760000000000002</v>
      </c>
      <c r="N1954" s="832">
        <v>1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4</v>
      </c>
      <c r="B1955" s="832" t="s">
        <v>2687</v>
      </c>
      <c r="C1955" s="832" t="s">
        <v>2694</v>
      </c>
      <c r="D1955" s="833" t="s">
        <v>5504</v>
      </c>
      <c r="E1955" s="834" t="s">
        <v>2738</v>
      </c>
      <c r="F1955" s="832" t="s">
        <v>2688</v>
      </c>
      <c r="G1955" s="832" t="s">
        <v>4062</v>
      </c>
      <c r="H1955" s="832" t="s">
        <v>581</v>
      </c>
      <c r="I1955" s="832" t="s">
        <v>4821</v>
      </c>
      <c r="J1955" s="832" t="s">
        <v>4822</v>
      </c>
      <c r="K1955" s="832" t="s">
        <v>4823</v>
      </c>
      <c r="L1955" s="835">
        <v>47.47</v>
      </c>
      <c r="M1955" s="835">
        <v>47.47</v>
      </c>
      <c r="N1955" s="832">
        <v>1</v>
      </c>
      <c r="O1955" s="836">
        <v>1</v>
      </c>
      <c r="P1955" s="835">
        <v>47.47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4</v>
      </c>
      <c r="B1956" s="832" t="s">
        <v>2687</v>
      </c>
      <c r="C1956" s="832" t="s">
        <v>2694</v>
      </c>
      <c r="D1956" s="833" t="s">
        <v>5504</v>
      </c>
      <c r="E1956" s="834" t="s">
        <v>2738</v>
      </c>
      <c r="F1956" s="832" t="s">
        <v>2688</v>
      </c>
      <c r="G1956" s="832" t="s">
        <v>3368</v>
      </c>
      <c r="H1956" s="832" t="s">
        <v>581</v>
      </c>
      <c r="I1956" s="832" t="s">
        <v>3369</v>
      </c>
      <c r="J1956" s="832" t="s">
        <v>1215</v>
      </c>
      <c r="K1956" s="832" t="s">
        <v>3370</v>
      </c>
      <c r="L1956" s="835">
        <v>91.11</v>
      </c>
      <c r="M1956" s="835">
        <v>182.22</v>
      </c>
      <c r="N1956" s="832">
        <v>2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4</v>
      </c>
      <c r="B1957" s="832" t="s">
        <v>2687</v>
      </c>
      <c r="C1957" s="832" t="s">
        <v>2694</v>
      </c>
      <c r="D1957" s="833" t="s">
        <v>5504</v>
      </c>
      <c r="E1957" s="834" t="s">
        <v>2738</v>
      </c>
      <c r="F1957" s="832" t="s">
        <v>2688</v>
      </c>
      <c r="G1957" s="832" t="s">
        <v>3368</v>
      </c>
      <c r="H1957" s="832" t="s">
        <v>581</v>
      </c>
      <c r="I1957" s="832" t="s">
        <v>4824</v>
      </c>
      <c r="J1957" s="832" t="s">
        <v>1215</v>
      </c>
      <c r="K1957" s="832" t="s">
        <v>4825</v>
      </c>
      <c r="L1957" s="835">
        <v>45.56</v>
      </c>
      <c r="M1957" s="835">
        <v>45.56</v>
      </c>
      <c r="N1957" s="832">
        <v>1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4</v>
      </c>
      <c r="B1958" s="832" t="s">
        <v>2687</v>
      </c>
      <c r="C1958" s="832" t="s">
        <v>2694</v>
      </c>
      <c r="D1958" s="833" t="s">
        <v>5504</v>
      </c>
      <c r="E1958" s="834" t="s">
        <v>2738</v>
      </c>
      <c r="F1958" s="832" t="s">
        <v>2688</v>
      </c>
      <c r="G1958" s="832" t="s">
        <v>3368</v>
      </c>
      <c r="H1958" s="832" t="s">
        <v>581</v>
      </c>
      <c r="I1958" s="832" t="s">
        <v>4826</v>
      </c>
      <c r="J1958" s="832" t="s">
        <v>1215</v>
      </c>
      <c r="K1958" s="832" t="s">
        <v>3370</v>
      </c>
      <c r="L1958" s="835">
        <v>91.11</v>
      </c>
      <c r="M1958" s="835">
        <v>182.22</v>
      </c>
      <c r="N1958" s="832">
        <v>2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4</v>
      </c>
      <c r="B1959" s="832" t="s">
        <v>2687</v>
      </c>
      <c r="C1959" s="832" t="s">
        <v>2694</v>
      </c>
      <c r="D1959" s="833" t="s">
        <v>5504</v>
      </c>
      <c r="E1959" s="834" t="s">
        <v>2738</v>
      </c>
      <c r="F1959" s="832" t="s">
        <v>2688</v>
      </c>
      <c r="G1959" s="832" t="s">
        <v>3231</v>
      </c>
      <c r="H1959" s="832" t="s">
        <v>581</v>
      </c>
      <c r="I1959" s="832" t="s">
        <v>3232</v>
      </c>
      <c r="J1959" s="832" t="s">
        <v>757</v>
      </c>
      <c r="K1959" s="832" t="s">
        <v>3233</v>
      </c>
      <c r="L1959" s="835">
        <v>159.16999999999999</v>
      </c>
      <c r="M1959" s="835">
        <v>159.16999999999999</v>
      </c>
      <c r="N1959" s="832">
        <v>1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4</v>
      </c>
      <c r="B1960" s="832" t="s">
        <v>2687</v>
      </c>
      <c r="C1960" s="832" t="s">
        <v>2694</v>
      </c>
      <c r="D1960" s="833" t="s">
        <v>5504</v>
      </c>
      <c r="E1960" s="834" t="s">
        <v>2738</v>
      </c>
      <c r="F1960" s="832" t="s">
        <v>2688</v>
      </c>
      <c r="G1960" s="832" t="s">
        <v>2861</v>
      </c>
      <c r="H1960" s="832" t="s">
        <v>581</v>
      </c>
      <c r="I1960" s="832" t="s">
        <v>2862</v>
      </c>
      <c r="J1960" s="832" t="s">
        <v>857</v>
      </c>
      <c r="K1960" s="832" t="s">
        <v>2863</v>
      </c>
      <c r="L1960" s="835">
        <v>105.63</v>
      </c>
      <c r="M1960" s="835">
        <v>211.26</v>
      </c>
      <c r="N1960" s="832">
        <v>2</v>
      </c>
      <c r="O1960" s="836">
        <v>1</v>
      </c>
      <c r="P1960" s="835">
        <v>211.26</v>
      </c>
      <c r="Q1960" s="837">
        <v>1</v>
      </c>
      <c r="R1960" s="832">
        <v>2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4</v>
      </c>
      <c r="B1961" s="832" t="s">
        <v>2687</v>
      </c>
      <c r="C1961" s="832" t="s">
        <v>2694</v>
      </c>
      <c r="D1961" s="833" t="s">
        <v>5504</v>
      </c>
      <c r="E1961" s="834" t="s">
        <v>2738</v>
      </c>
      <c r="F1961" s="832" t="s">
        <v>2688</v>
      </c>
      <c r="G1961" s="832" t="s">
        <v>3238</v>
      </c>
      <c r="H1961" s="832" t="s">
        <v>581</v>
      </c>
      <c r="I1961" s="832" t="s">
        <v>3239</v>
      </c>
      <c r="J1961" s="832" t="s">
        <v>3240</v>
      </c>
      <c r="K1961" s="832" t="s">
        <v>3241</v>
      </c>
      <c r="L1961" s="835">
        <v>107.27</v>
      </c>
      <c r="M1961" s="835">
        <v>321.81</v>
      </c>
      <c r="N1961" s="832">
        <v>3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4</v>
      </c>
      <c r="B1962" s="832" t="s">
        <v>2687</v>
      </c>
      <c r="C1962" s="832" t="s">
        <v>2694</v>
      </c>
      <c r="D1962" s="833" t="s">
        <v>5504</v>
      </c>
      <c r="E1962" s="834" t="s">
        <v>2738</v>
      </c>
      <c r="F1962" s="832" t="s">
        <v>2688</v>
      </c>
      <c r="G1962" s="832" t="s">
        <v>2864</v>
      </c>
      <c r="H1962" s="832" t="s">
        <v>581</v>
      </c>
      <c r="I1962" s="832" t="s">
        <v>2865</v>
      </c>
      <c r="J1962" s="832" t="s">
        <v>2866</v>
      </c>
      <c r="K1962" s="832" t="s">
        <v>2867</v>
      </c>
      <c r="L1962" s="835">
        <v>0</v>
      </c>
      <c r="M1962" s="835">
        <v>0</v>
      </c>
      <c r="N1962" s="832">
        <v>2</v>
      </c>
      <c r="O1962" s="836">
        <v>0.5</v>
      </c>
      <c r="P1962" s="835"/>
      <c r="Q1962" s="837"/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4</v>
      </c>
      <c r="B1963" s="832" t="s">
        <v>2687</v>
      </c>
      <c r="C1963" s="832" t="s">
        <v>2694</v>
      </c>
      <c r="D1963" s="833" t="s">
        <v>5504</v>
      </c>
      <c r="E1963" s="834" t="s">
        <v>2738</v>
      </c>
      <c r="F1963" s="832" t="s">
        <v>2688</v>
      </c>
      <c r="G1963" s="832" t="s">
        <v>4827</v>
      </c>
      <c r="H1963" s="832" t="s">
        <v>581</v>
      </c>
      <c r="I1963" s="832" t="s">
        <v>4828</v>
      </c>
      <c r="J1963" s="832" t="s">
        <v>1715</v>
      </c>
      <c r="K1963" s="832" t="s">
        <v>1716</v>
      </c>
      <c r="L1963" s="835">
        <v>0</v>
      </c>
      <c r="M1963" s="835">
        <v>0</v>
      </c>
      <c r="N1963" s="832">
        <v>1</v>
      </c>
      <c r="O1963" s="836">
        <v>1</v>
      </c>
      <c r="P1963" s="835"/>
      <c r="Q1963" s="837"/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4</v>
      </c>
      <c r="B1964" s="832" t="s">
        <v>2687</v>
      </c>
      <c r="C1964" s="832" t="s">
        <v>2694</v>
      </c>
      <c r="D1964" s="833" t="s">
        <v>5504</v>
      </c>
      <c r="E1964" s="834" t="s">
        <v>2738</v>
      </c>
      <c r="F1964" s="832" t="s">
        <v>2688</v>
      </c>
      <c r="G1964" s="832" t="s">
        <v>2827</v>
      </c>
      <c r="H1964" s="832" t="s">
        <v>581</v>
      </c>
      <c r="I1964" s="832" t="s">
        <v>2918</v>
      </c>
      <c r="J1964" s="832" t="s">
        <v>853</v>
      </c>
      <c r="K1964" s="832" t="s">
        <v>2919</v>
      </c>
      <c r="L1964" s="835">
        <v>55.01</v>
      </c>
      <c r="M1964" s="835">
        <v>55.01</v>
      </c>
      <c r="N1964" s="832">
        <v>1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4</v>
      </c>
      <c r="B1965" s="832" t="s">
        <v>2687</v>
      </c>
      <c r="C1965" s="832" t="s">
        <v>2694</v>
      </c>
      <c r="D1965" s="833" t="s">
        <v>5504</v>
      </c>
      <c r="E1965" s="834" t="s">
        <v>2738</v>
      </c>
      <c r="F1965" s="832" t="s">
        <v>2688</v>
      </c>
      <c r="G1965" s="832" t="s">
        <v>3303</v>
      </c>
      <c r="H1965" s="832" t="s">
        <v>581</v>
      </c>
      <c r="I1965" s="832" t="s">
        <v>4829</v>
      </c>
      <c r="J1965" s="832" t="s">
        <v>4830</v>
      </c>
      <c r="K1965" s="832" t="s">
        <v>4831</v>
      </c>
      <c r="L1965" s="835">
        <v>125.61</v>
      </c>
      <c r="M1965" s="835">
        <v>125.61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4</v>
      </c>
      <c r="B1966" s="832" t="s">
        <v>2687</v>
      </c>
      <c r="C1966" s="832" t="s">
        <v>2694</v>
      </c>
      <c r="D1966" s="833" t="s">
        <v>5504</v>
      </c>
      <c r="E1966" s="834" t="s">
        <v>2738</v>
      </c>
      <c r="F1966" s="832" t="s">
        <v>2688</v>
      </c>
      <c r="G1966" s="832" t="s">
        <v>2768</v>
      </c>
      <c r="H1966" s="832" t="s">
        <v>581</v>
      </c>
      <c r="I1966" s="832" t="s">
        <v>4832</v>
      </c>
      <c r="J1966" s="832" t="s">
        <v>2770</v>
      </c>
      <c r="K1966" s="832"/>
      <c r="L1966" s="835">
        <v>0</v>
      </c>
      <c r="M1966" s="835">
        <v>0</v>
      </c>
      <c r="N1966" s="832">
        <v>9</v>
      </c>
      <c r="O1966" s="836">
        <v>0.5</v>
      </c>
      <c r="P1966" s="835"/>
      <c r="Q1966" s="837"/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4</v>
      </c>
      <c r="B1967" s="832" t="s">
        <v>2687</v>
      </c>
      <c r="C1967" s="832" t="s">
        <v>2694</v>
      </c>
      <c r="D1967" s="833" t="s">
        <v>5504</v>
      </c>
      <c r="E1967" s="834" t="s">
        <v>2738</v>
      </c>
      <c r="F1967" s="832" t="s">
        <v>2688</v>
      </c>
      <c r="G1967" s="832" t="s">
        <v>3306</v>
      </c>
      <c r="H1967" s="832" t="s">
        <v>581</v>
      </c>
      <c r="I1967" s="832" t="s">
        <v>4202</v>
      </c>
      <c r="J1967" s="832" t="s">
        <v>4203</v>
      </c>
      <c r="K1967" s="832" t="s">
        <v>4204</v>
      </c>
      <c r="L1967" s="835">
        <v>89.91</v>
      </c>
      <c r="M1967" s="835">
        <v>89.91</v>
      </c>
      <c r="N1967" s="832">
        <v>1</v>
      </c>
      <c r="O1967" s="836">
        <v>1</v>
      </c>
      <c r="P1967" s="835">
        <v>89.91</v>
      </c>
      <c r="Q1967" s="837">
        <v>1</v>
      </c>
      <c r="R1967" s="832">
        <v>1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4</v>
      </c>
      <c r="B1968" s="832" t="s">
        <v>2687</v>
      </c>
      <c r="C1968" s="832" t="s">
        <v>2694</v>
      </c>
      <c r="D1968" s="833" t="s">
        <v>5504</v>
      </c>
      <c r="E1968" s="834" t="s">
        <v>2738</v>
      </c>
      <c r="F1968" s="832" t="s">
        <v>2688</v>
      </c>
      <c r="G1968" s="832" t="s">
        <v>2787</v>
      </c>
      <c r="H1968" s="832" t="s">
        <v>581</v>
      </c>
      <c r="I1968" s="832" t="s">
        <v>2788</v>
      </c>
      <c r="J1968" s="832" t="s">
        <v>626</v>
      </c>
      <c r="K1968" s="832" t="s">
        <v>2789</v>
      </c>
      <c r="L1968" s="835">
        <v>0</v>
      </c>
      <c r="M1968" s="835">
        <v>0</v>
      </c>
      <c r="N1968" s="832">
        <v>2</v>
      </c>
      <c r="O1968" s="836">
        <v>0.5</v>
      </c>
      <c r="P1968" s="835"/>
      <c r="Q1968" s="837"/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4</v>
      </c>
      <c r="B1969" s="832" t="s">
        <v>2687</v>
      </c>
      <c r="C1969" s="832" t="s">
        <v>2694</v>
      </c>
      <c r="D1969" s="833" t="s">
        <v>5504</v>
      </c>
      <c r="E1969" s="834" t="s">
        <v>2738</v>
      </c>
      <c r="F1969" s="832" t="s">
        <v>2688</v>
      </c>
      <c r="G1969" s="832" t="s">
        <v>3168</v>
      </c>
      <c r="H1969" s="832" t="s">
        <v>581</v>
      </c>
      <c r="I1969" s="832" t="s">
        <v>3378</v>
      </c>
      <c r="J1969" s="832" t="s">
        <v>3170</v>
      </c>
      <c r="K1969" s="832" t="s">
        <v>3379</v>
      </c>
      <c r="L1969" s="835">
        <v>0</v>
      </c>
      <c r="M1969" s="835">
        <v>0</v>
      </c>
      <c r="N1969" s="832">
        <v>1</v>
      </c>
      <c r="O1969" s="836">
        <v>1</v>
      </c>
      <c r="P1969" s="835"/>
      <c r="Q1969" s="837"/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4</v>
      </c>
      <c r="B1970" s="832" t="s">
        <v>2687</v>
      </c>
      <c r="C1970" s="832" t="s">
        <v>2694</v>
      </c>
      <c r="D1970" s="833" t="s">
        <v>5504</v>
      </c>
      <c r="E1970" s="834" t="s">
        <v>2738</v>
      </c>
      <c r="F1970" s="832" t="s">
        <v>2688</v>
      </c>
      <c r="G1970" s="832" t="s">
        <v>3172</v>
      </c>
      <c r="H1970" s="832" t="s">
        <v>581</v>
      </c>
      <c r="I1970" s="832" t="s">
        <v>4833</v>
      </c>
      <c r="J1970" s="832" t="s">
        <v>1490</v>
      </c>
      <c r="K1970" s="832" t="s">
        <v>4834</v>
      </c>
      <c r="L1970" s="835">
        <v>69.59</v>
      </c>
      <c r="M1970" s="835">
        <v>69.59</v>
      </c>
      <c r="N1970" s="832">
        <v>1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4</v>
      </c>
      <c r="B1971" s="832" t="s">
        <v>2687</v>
      </c>
      <c r="C1971" s="832" t="s">
        <v>2694</v>
      </c>
      <c r="D1971" s="833" t="s">
        <v>5504</v>
      </c>
      <c r="E1971" s="834" t="s">
        <v>2738</v>
      </c>
      <c r="F1971" s="832" t="s">
        <v>2688</v>
      </c>
      <c r="G1971" s="832" t="s">
        <v>2834</v>
      </c>
      <c r="H1971" s="832" t="s">
        <v>581</v>
      </c>
      <c r="I1971" s="832" t="s">
        <v>2835</v>
      </c>
      <c r="J1971" s="832" t="s">
        <v>999</v>
      </c>
      <c r="K1971" s="832" t="s">
        <v>2836</v>
      </c>
      <c r="L1971" s="835">
        <v>760.22</v>
      </c>
      <c r="M1971" s="835">
        <v>96547.940000000031</v>
      </c>
      <c r="N1971" s="832">
        <v>127</v>
      </c>
      <c r="O1971" s="836">
        <v>37</v>
      </c>
      <c r="P1971" s="835">
        <v>51694.960000000021</v>
      </c>
      <c r="Q1971" s="837">
        <v>0.53543307086614178</v>
      </c>
      <c r="R1971" s="832">
        <v>68</v>
      </c>
      <c r="S1971" s="837">
        <v>0.53543307086614178</v>
      </c>
      <c r="T1971" s="836">
        <v>19</v>
      </c>
      <c r="U1971" s="838">
        <v>0.51351351351351349</v>
      </c>
    </row>
    <row r="1972" spans="1:21" ht="14.4" customHeight="1" x14ac:dyDescent="0.3">
      <c r="A1972" s="831">
        <v>4</v>
      </c>
      <c r="B1972" s="832" t="s">
        <v>2687</v>
      </c>
      <c r="C1972" s="832" t="s">
        <v>2694</v>
      </c>
      <c r="D1972" s="833" t="s">
        <v>5504</v>
      </c>
      <c r="E1972" s="834" t="s">
        <v>2738</v>
      </c>
      <c r="F1972" s="832" t="s">
        <v>2688</v>
      </c>
      <c r="G1972" s="832" t="s">
        <v>2872</v>
      </c>
      <c r="H1972" s="832" t="s">
        <v>628</v>
      </c>
      <c r="I1972" s="832" t="s">
        <v>2028</v>
      </c>
      <c r="J1972" s="832" t="s">
        <v>733</v>
      </c>
      <c r="K1972" s="832" t="s">
        <v>2027</v>
      </c>
      <c r="L1972" s="835">
        <v>0</v>
      </c>
      <c r="M1972" s="835">
        <v>0</v>
      </c>
      <c r="N1972" s="832">
        <v>1</v>
      </c>
      <c r="O1972" s="836">
        <v>1</v>
      </c>
      <c r="P1972" s="835">
        <v>0</v>
      </c>
      <c r="Q1972" s="837"/>
      <c r="R1972" s="832">
        <v>1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4</v>
      </c>
      <c r="B1973" s="832" t="s">
        <v>2687</v>
      </c>
      <c r="C1973" s="832" t="s">
        <v>2694</v>
      </c>
      <c r="D1973" s="833" t="s">
        <v>5504</v>
      </c>
      <c r="E1973" s="834" t="s">
        <v>2738</v>
      </c>
      <c r="F1973" s="832" t="s">
        <v>2688</v>
      </c>
      <c r="G1973" s="832" t="s">
        <v>2887</v>
      </c>
      <c r="H1973" s="832" t="s">
        <v>581</v>
      </c>
      <c r="I1973" s="832" t="s">
        <v>2927</v>
      </c>
      <c r="J1973" s="832" t="s">
        <v>765</v>
      </c>
      <c r="K1973" s="832" t="s">
        <v>2917</v>
      </c>
      <c r="L1973" s="835">
        <v>0</v>
      </c>
      <c r="M1973" s="835">
        <v>0</v>
      </c>
      <c r="N1973" s="832">
        <v>3</v>
      </c>
      <c r="O1973" s="836">
        <v>0.5</v>
      </c>
      <c r="P1973" s="835"/>
      <c r="Q1973" s="837"/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4</v>
      </c>
      <c r="B1974" s="832" t="s">
        <v>2687</v>
      </c>
      <c r="C1974" s="832" t="s">
        <v>2694</v>
      </c>
      <c r="D1974" s="833" t="s">
        <v>5504</v>
      </c>
      <c r="E1974" s="834" t="s">
        <v>2738</v>
      </c>
      <c r="F1974" s="832" t="s">
        <v>2688</v>
      </c>
      <c r="G1974" s="832" t="s">
        <v>2887</v>
      </c>
      <c r="H1974" s="832" t="s">
        <v>581</v>
      </c>
      <c r="I1974" s="832" t="s">
        <v>2888</v>
      </c>
      <c r="J1974" s="832" t="s">
        <v>2889</v>
      </c>
      <c r="K1974" s="832" t="s">
        <v>2890</v>
      </c>
      <c r="L1974" s="835">
        <v>0</v>
      </c>
      <c r="M1974" s="835">
        <v>0</v>
      </c>
      <c r="N1974" s="832">
        <v>4</v>
      </c>
      <c r="O1974" s="836">
        <v>1.5</v>
      </c>
      <c r="P1974" s="835">
        <v>0</v>
      </c>
      <c r="Q1974" s="837"/>
      <c r="R1974" s="832">
        <v>2</v>
      </c>
      <c r="S1974" s="837">
        <v>0.5</v>
      </c>
      <c r="T1974" s="836">
        <v>0.5</v>
      </c>
      <c r="U1974" s="838">
        <v>0.33333333333333331</v>
      </c>
    </row>
    <row r="1975" spans="1:21" ht="14.4" customHeight="1" x14ac:dyDescent="0.3">
      <c r="A1975" s="831">
        <v>4</v>
      </c>
      <c r="B1975" s="832" t="s">
        <v>2687</v>
      </c>
      <c r="C1975" s="832" t="s">
        <v>2694</v>
      </c>
      <c r="D1975" s="833" t="s">
        <v>5504</v>
      </c>
      <c r="E1975" s="834" t="s">
        <v>2738</v>
      </c>
      <c r="F1975" s="832" t="s">
        <v>2688</v>
      </c>
      <c r="G1975" s="832" t="s">
        <v>4755</v>
      </c>
      <c r="H1975" s="832" t="s">
        <v>581</v>
      </c>
      <c r="I1975" s="832" t="s">
        <v>4756</v>
      </c>
      <c r="J1975" s="832" t="s">
        <v>4757</v>
      </c>
      <c r="K1975" s="832" t="s">
        <v>4758</v>
      </c>
      <c r="L1975" s="835">
        <v>141.62</v>
      </c>
      <c r="M1975" s="835">
        <v>283.24</v>
      </c>
      <c r="N1975" s="832">
        <v>2</v>
      </c>
      <c r="O1975" s="836">
        <v>1.5</v>
      </c>
      <c r="P1975" s="835">
        <v>141.62</v>
      </c>
      <c r="Q1975" s="837">
        <v>0.5</v>
      </c>
      <c r="R1975" s="832">
        <v>1</v>
      </c>
      <c r="S1975" s="837">
        <v>0.5</v>
      </c>
      <c r="T1975" s="836">
        <v>0.5</v>
      </c>
      <c r="U1975" s="838">
        <v>0.33333333333333331</v>
      </c>
    </row>
    <row r="1976" spans="1:21" ht="14.4" customHeight="1" x14ac:dyDescent="0.3">
      <c r="A1976" s="831">
        <v>4</v>
      </c>
      <c r="B1976" s="832" t="s">
        <v>2687</v>
      </c>
      <c r="C1976" s="832" t="s">
        <v>2694</v>
      </c>
      <c r="D1976" s="833" t="s">
        <v>5504</v>
      </c>
      <c r="E1976" s="834" t="s">
        <v>2738</v>
      </c>
      <c r="F1976" s="832" t="s">
        <v>2688</v>
      </c>
      <c r="G1976" s="832" t="s">
        <v>2844</v>
      </c>
      <c r="H1976" s="832" t="s">
        <v>581</v>
      </c>
      <c r="I1976" s="832" t="s">
        <v>2845</v>
      </c>
      <c r="J1976" s="832" t="s">
        <v>711</v>
      </c>
      <c r="K1976" s="832" t="s">
        <v>2846</v>
      </c>
      <c r="L1976" s="835">
        <v>53.57</v>
      </c>
      <c r="M1976" s="835">
        <v>267.85000000000002</v>
      </c>
      <c r="N1976" s="832">
        <v>5</v>
      </c>
      <c r="O1976" s="836">
        <v>1.5</v>
      </c>
      <c r="P1976" s="835">
        <v>107.14</v>
      </c>
      <c r="Q1976" s="837">
        <v>0.39999999999999997</v>
      </c>
      <c r="R1976" s="832">
        <v>2</v>
      </c>
      <c r="S1976" s="837">
        <v>0.4</v>
      </c>
      <c r="T1976" s="836">
        <v>0.5</v>
      </c>
      <c r="U1976" s="838">
        <v>0.33333333333333331</v>
      </c>
    </row>
    <row r="1977" spans="1:21" ht="14.4" customHeight="1" x14ac:dyDescent="0.3">
      <c r="A1977" s="831">
        <v>4</v>
      </c>
      <c r="B1977" s="832" t="s">
        <v>2687</v>
      </c>
      <c r="C1977" s="832" t="s">
        <v>2694</v>
      </c>
      <c r="D1977" s="833" t="s">
        <v>5504</v>
      </c>
      <c r="E1977" s="834" t="s">
        <v>2738</v>
      </c>
      <c r="F1977" s="832" t="s">
        <v>2688</v>
      </c>
      <c r="G1977" s="832" t="s">
        <v>2772</v>
      </c>
      <c r="H1977" s="832" t="s">
        <v>581</v>
      </c>
      <c r="I1977" s="832" t="s">
        <v>4657</v>
      </c>
      <c r="J1977" s="832" t="s">
        <v>1315</v>
      </c>
      <c r="K1977" s="832" t="s">
        <v>4658</v>
      </c>
      <c r="L1977" s="835">
        <v>374.79</v>
      </c>
      <c r="M1977" s="835">
        <v>69336.150000000023</v>
      </c>
      <c r="N1977" s="832">
        <v>185</v>
      </c>
      <c r="O1977" s="836">
        <v>18.5</v>
      </c>
      <c r="P1977" s="835">
        <v>43100.850000000013</v>
      </c>
      <c r="Q1977" s="837">
        <v>0.6216216216216216</v>
      </c>
      <c r="R1977" s="832">
        <v>115</v>
      </c>
      <c r="S1977" s="837">
        <v>0.6216216216216216</v>
      </c>
      <c r="T1977" s="836">
        <v>13</v>
      </c>
      <c r="U1977" s="838">
        <v>0.70270270270270274</v>
      </c>
    </row>
    <row r="1978" spans="1:21" ht="14.4" customHeight="1" x14ac:dyDescent="0.3">
      <c r="A1978" s="831">
        <v>4</v>
      </c>
      <c r="B1978" s="832" t="s">
        <v>2687</v>
      </c>
      <c r="C1978" s="832" t="s">
        <v>2694</v>
      </c>
      <c r="D1978" s="833" t="s">
        <v>5504</v>
      </c>
      <c r="E1978" s="834" t="s">
        <v>2738</v>
      </c>
      <c r="F1978" s="832" t="s">
        <v>2688</v>
      </c>
      <c r="G1978" s="832" t="s">
        <v>2772</v>
      </c>
      <c r="H1978" s="832" t="s">
        <v>581</v>
      </c>
      <c r="I1978" s="832" t="s">
        <v>2891</v>
      </c>
      <c r="J1978" s="832" t="s">
        <v>1315</v>
      </c>
      <c r="K1978" s="832" t="s">
        <v>2774</v>
      </c>
      <c r="L1978" s="835">
        <v>374.79</v>
      </c>
      <c r="M1978" s="835">
        <v>49097.49</v>
      </c>
      <c r="N1978" s="832">
        <v>131</v>
      </c>
      <c r="O1978" s="836">
        <v>13</v>
      </c>
      <c r="P1978" s="835">
        <v>37104.21</v>
      </c>
      <c r="Q1978" s="837">
        <v>0.75572519083969469</v>
      </c>
      <c r="R1978" s="832">
        <v>99</v>
      </c>
      <c r="S1978" s="837">
        <v>0.75572519083969469</v>
      </c>
      <c r="T1978" s="836">
        <v>9.5</v>
      </c>
      <c r="U1978" s="838">
        <v>0.73076923076923073</v>
      </c>
    </row>
    <row r="1979" spans="1:21" ht="14.4" customHeight="1" x14ac:dyDescent="0.3">
      <c r="A1979" s="831">
        <v>4</v>
      </c>
      <c r="B1979" s="832" t="s">
        <v>2687</v>
      </c>
      <c r="C1979" s="832" t="s">
        <v>2694</v>
      </c>
      <c r="D1979" s="833" t="s">
        <v>5504</v>
      </c>
      <c r="E1979" s="834" t="s">
        <v>2738</v>
      </c>
      <c r="F1979" s="832" t="s">
        <v>2688</v>
      </c>
      <c r="G1979" s="832" t="s">
        <v>2772</v>
      </c>
      <c r="H1979" s="832" t="s">
        <v>581</v>
      </c>
      <c r="I1979" s="832" t="s">
        <v>2773</v>
      </c>
      <c r="J1979" s="832" t="s">
        <v>1315</v>
      </c>
      <c r="K1979" s="832" t="s">
        <v>2774</v>
      </c>
      <c r="L1979" s="835">
        <v>374.79</v>
      </c>
      <c r="M1979" s="835">
        <v>137547.93</v>
      </c>
      <c r="N1979" s="832">
        <v>367</v>
      </c>
      <c r="O1979" s="836">
        <v>36</v>
      </c>
      <c r="P1979" s="835">
        <v>113936.16</v>
      </c>
      <c r="Q1979" s="837">
        <v>0.82833787465940056</v>
      </c>
      <c r="R1979" s="832">
        <v>304</v>
      </c>
      <c r="S1979" s="837">
        <v>0.82833787465940056</v>
      </c>
      <c r="T1979" s="836">
        <v>29</v>
      </c>
      <c r="U1979" s="838">
        <v>0.80555555555555558</v>
      </c>
    </row>
    <row r="1980" spans="1:21" ht="14.4" customHeight="1" x14ac:dyDescent="0.3">
      <c r="A1980" s="831">
        <v>4</v>
      </c>
      <c r="B1980" s="832" t="s">
        <v>2687</v>
      </c>
      <c r="C1980" s="832" t="s">
        <v>2694</v>
      </c>
      <c r="D1980" s="833" t="s">
        <v>5504</v>
      </c>
      <c r="E1980" s="834" t="s">
        <v>2738</v>
      </c>
      <c r="F1980" s="832" t="s">
        <v>2688</v>
      </c>
      <c r="G1980" s="832" t="s">
        <v>2772</v>
      </c>
      <c r="H1980" s="832" t="s">
        <v>581</v>
      </c>
      <c r="I1980" s="832" t="s">
        <v>4835</v>
      </c>
      <c r="J1980" s="832" t="s">
        <v>4241</v>
      </c>
      <c r="K1980" s="832" t="s">
        <v>4836</v>
      </c>
      <c r="L1980" s="835">
        <v>0</v>
      </c>
      <c r="M1980" s="835">
        <v>0</v>
      </c>
      <c r="N1980" s="832">
        <v>4</v>
      </c>
      <c r="O1980" s="836">
        <v>1</v>
      </c>
      <c r="P1980" s="835"/>
      <c r="Q1980" s="837"/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4</v>
      </c>
      <c r="B1981" s="832" t="s">
        <v>2687</v>
      </c>
      <c r="C1981" s="832" t="s">
        <v>2694</v>
      </c>
      <c r="D1981" s="833" t="s">
        <v>5504</v>
      </c>
      <c r="E1981" s="834" t="s">
        <v>2738</v>
      </c>
      <c r="F1981" s="832" t="s">
        <v>2688</v>
      </c>
      <c r="G1981" s="832" t="s">
        <v>2874</v>
      </c>
      <c r="H1981" s="832" t="s">
        <v>628</v>
      </c>
      <c r="I1981" s="832" t="s">
        <v>2423</v>
      </c>
      <c r="J1981" s="832" t="s">
        <v>1193</v>
      </c>
      <c r="K1981" s="832" t="s">
        <v>1529</v>
      </c>
      <c r="L1981" s="835">
        <v>48.42</v>
      </c>
      <c r="M1981" s="835">
        <v>145.26</v>
      </c>
      <c r="N1981" s="832">
        <v>3</v>
      </c>
      <c r="O1981" s="836">
        <v>2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4</v>
      </c>
      <c r="B1982" s="832" t="s">
        <v>2687</v>
      </c>
      <c r="C1982" s="832" t="s">
        <v>2694</v>
      </c>
      <c r="D1982" s="833" t="s">
        <v>5504</v>
      </c>
      <c r="E1982" s="834" t="s">
        <v>2738</v>
      </c>
      <c r="F1982" s="832" t="s">
        <v>2688</v>
      </c>
      <c r="G1982" s="832" t="s">
        <v>3256</v>
      </c>
      <c r="H1982" s="832" t="s">
        <v>581</v>
      </c>
      <c r="I1982" s="832" t="s">
        <v>4837</v>
      </c>
      <c r="J1982" s="832" t="s">
        <v>4838</v>
      </c>
      <c r="K1982" s="832" t="s">
        <v>4839</v>
      </c>
      <c r="L1982" s="835">
        <v>84.45</v>
      </c>
      <c r="M1982" s="835">
        <v>84.45</v>
      </c>
      <c r="N1982" s="832">
        <v>1</v>
      </c>
      <c r="O1982" s="836">
        <v>1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4</v>
      </c>
      <c r="B1983" s="832" t="s">
        <v>2687</v>
      </c>
      <c r="C1983" s="832" t="s">
        <v>2694</v>
      </c>
      <c r="D1983" s="833" t="s">
        <v>5504</v>
      </c>
      <c r="E1983" s="834" t="s">
        <v>2738</v>
      </c>
      <c r="F1983" s="832" t="s">
        <v>2688</v>
      </c>
      <c r="G1983" s="832" t="s">
        <v>2777</v>
      </c>
      <c r="H1983" s="832" t="s">
        <v>581</v>
      </c>
      <c r="I1983" s="832" t="s">
        <v>2976</v>
      </c>
      <c r="J1983" s="832" t="s">
        <v>810</v>
      </c>
      <c r="K1983" s="832" t="s">
        <v>2779</v>
      </c>
      <c r="L1983" s="835">
        <v>93.71</v>
      </c>
      <c r="M1983" s="835">
        <v>93.71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4</v>
      </c>
      <c r="B1984" s="832" t="s">
        <v>2687</v>
      </c>
      <c r="C1984" s="832" t="s">
        <v>2694</v>
      </c>
      <c r="D1984" s="833" t="s">
        <v>5504</v>
      </c>
      <c r="E1984" s="834" t="s">
        <v>2738</v>
      </c>
      <c r="F1984" s="832" t="s">
        <v>2688</v>
      </c>
      <c r="G1984" s="832" t="s">
        <v>2777</v>
      </c>
      <c r="H1984" s="832" t="s">
        <v>581</v>
      </c>
      <c r="I1984" s="832" t="s">
        <v>2976</v>
      </c>
      <c r="J1984" s="832" t="s">
        <v>810</v>
      </c>
      <c r="K1984" s="832" t="s">
        <v>2779</v>
      </c>
      <c r="L1984" s="835">
        <v>32.25</v>
      </c>
      <c r="M1984" s="835">
        <v>96.75</v>
      </c>
      <c r="N1984" s="832">
        <v>3</v>
      </c>
      <c r="O1984" s="836">
        <v>3</v>
      </c>
      <c r="P1984" s="835">
        <v>96.75</v>
      </c>
      <c r="Q1984" s="837">
        <v>1</v>
      </c>
      <c r="R1984" s="832">
        <v>3</v>
      </c>
      <c r="S1984" s="837">
        <v>1</v>
      </c>
      <c r="T1984" s="836">
        <v>3</v>
      </c>
      <c r="U1984" s="838">
        <v>1</v>
      </c>
    </row>
    <row r="1985" spans="1:21" ht="14.4" customHeight="1" x14ac:dyDescent="0.3">
      <c r="A1985" s="831">
        <v>4</v>
      </c>
      <c r="B1985" s="832" t="s">
        <v>2687</v>
      </c>
      <c r="C1985" s="832" t="s">
        <v>2694</v>
      </c>
      <c r="D1985" s="833" t="s">
        <v>5504</v>
      </c>
      <c r="E1985" s="834" t="s">
        <v>2738</v>
      </c>
      <c r="F1985" s="832" t="s">
        <v>2688</v>
      </c>
      <c r="G1985" s="832" t="s">
        <v>2777</v>
      </c>
      <c r="H1985" s="832" t="s">
        <v>581</v>
      </c>
      <c r="I1985" s="832" t="s">
        <v>2894</v>
      </c>
      <c r="J1985" s="832" t="s">
        <v>810</v>
      </c>
      <c r="K1985" s="832" t="s">
        <v>2848</v>
      </c>
      <c r="L1985" s="835">
        <v>301.2</v>
      </c>
      <c r="M1985" s="835">
        <v>1204.8</v>
      </c>
      <c r="N1985" s="832">
        <v>4</v>
      </c>
      <c r="O1985" s="836">
        <v>2</v>
      </c>
      <c r="P1985" s="835">
        <v>903.59999999999991</v>
      </c>
      <c r="Q1985" s="837">
        <v>0.75</v>
      </c>
      <c r="R1985" s="832">
        <v>3</v>
      </c>
      <c r="S1985" s="837">
        <v>0.75</v>
      </c>
      <c r="T1985" s="836">
        <v>1</v>
      </c>
      <c r="U1985" s="838">
        <v>0.5</v>
      </c>
    </row>
    <row r="1986" spans="1:21" ht="14.4" customHeight="1" x14ac:dyDescent="0.3">
      <c r="A1986" s="831">
        <v>4</v>
      </c>
      <c r="B1986" s="832" t="s">
        <v>2687</v>
      </c>
      <c r="C1986" s="832" t="s">
        <v>2694</v>
      </c>
      <c r="D1986" s="833" t="s">
        <v>5504</v>
      </c>
      <c r="E1986" s="834" t="s">
        <v>2738</v>
      </c>
      <c r="F1986" s="832" t="s">
        <v>2688</v>
      </c>
      <c r="G1986" s="832" t="s">
        <v>2777</v>
      </c>
      <c r="H1986" s="832" t="s">
        <v>581</v>
      </c>
      <c r="I1986" s="832" t="s">
        <v>2894</v>
      </c>
      <c r="J1986" s="832" t="s">
        <v>810</v>
      </c>
      <c r="K1986" s="832" t="s">
        <v>2848</v>
      </c>
      <c r="L1986" s="835">
        <v>103.67</v>
      </c>
      <c r="M1986" s="835">
        <v>207.34</v>
      </c>
      <c r="N1986" s="832">
        <v>2</v>
      </c>
      <c r="O1986" s="836">
        <v>1.5</v>
      </c>
      <c r="P1986" s="835">
        <v>103.67</v>
      </c>
      <c r="Q1986" s="837">
        <v>0.5</v>
      </c>
      <c r="R1986" s="832">
        <v>1</v>
      </c>
      <c r="S1986" s="837">
        <v>0.5</v>
      </c>
      <c r="T1986" s="836">
        <v>1</v>
      </c>
      <c r="U1986" s="838">
        <v>0.66666666666666663</v>
      </c>
    </row>
    <row r="1987" spans="1:21" ht="14.4" customHeight="1" x14ac:dyDescent="0.3">
      <c r="A1987" s="831">
        <v>4</v>
      </c>
      <c r="B1987" s="832" t="s">
        <v>2687</v>
      </c>
      <c r="C1987" s="832" t="s">
        <v>2694</v>
      </c>
      <c r="D1987" s="833" t="s">
        <v>5504</v>
      </c>
      <c r="E1987" s="834" t="s">
        <v>2738</v>
      </c>
      <c r="F1987" s="832" t="s">
        <v>2688</v>
      </c>
      <c r="G1987" s="832" t="s">
        <v>2777</v>
      </c>
      <c r="H1987" s="832" t="s">
        <v>581</v>
      </c>
      <c r="I1987" s="832" t="s">
        <v>2778</v>
      </c>
      <c r="J1987" s="832" t="s">
        <v>810</v>
      </c>
      <c r="K1987" s="832" t="s">
        <v>2779</v>
      </c>
      <c r="L1987" s="835">
        <v>57.64</v>
      </c>
      <c r="M1987" s="835">
        <v>172.92000000000002</v>
      </c>
      <c r="N1987" s="832">
        <v>3</v>
      </c>
      <c r="O1987" s="836">
        <v>1.5</v>
      </c>
      <c r="P1987" s="835">
        <v>172.92000000000002</v>
      </c>
      <c r="Q1987" s="837">
        <v>1</v>
      </c>
      <c r="R1987" s="832">
        <v>3</v>
      </c>
      <c r="S1987" s="837">
        <v>1</v>
      </c>
      <c r="T1987" s="836">
        <v>1.5</v>
      </c>
      <c r="U1987" s="838">
        <v>1</v>
      </c>
    </row>
    <row r="1988" spans="1:21" ht="14.4" customHeight="1" x14ac:dyDescent="0.3">
      <c r="A1988" s="831">
        <v>4</v>
      </c>
      <c r="B1988" s="832" t="s">
        <v>2687</v>
      </c>
      <c r="C1988" s="832" t="s">
        <v>2694</v>
      </c>
      <c r="D1988" s="833" t="s">
        <v>5504</v>
      </c>
      <c r="E1988" s="834" t="s">
        <v>2738</v>
      </c>
      <c r="F1988" s="832" t="s">
        <v>2688</v>
      </c>
      <c r="G1988" s="832" t="s">
        <v>2777</v>
      </c>
      <c r="H1988" s="832" t="s">
        <v>581</v>
      </c>
      <c r="I1988" s="832" t="s">
        <v>2847</v>
      </c>
      <c r="J1988" s="832" t="s">
        <v>810</v>
      </c>
      <c r="K1988" s="832" t="s">
        <v>2848</v>
      </c>
      <c r="L1988" s="835">
        <v>185.26</v>
      </c>
      <c r="M1988" s="835">
        <v>2964.16</v>
      </c>
      <c r="N1988" s="832">
        <v>16</v>
      </c>
      <c r="O1988" s="836">
        <v>6.5</v>
      </c>
      <c r="P1988" s="835">
        <v>1111.56</v>
      </c>
      <c r="Q1988" s="837">
        <v>0.375</v>
      </c>
      <c r="R1988" s="832">
        <v>6</v>
      </c>
      <c r="S1988" s="837">
        <v>0.375</v>
      </c>
      <c r="T1988" s="836">
        <v>3.5</v>
      </c>
      <c r="U1988" s="838">
        <v>0.53846153846153844</v>
      </c>
    </row>
    <row r="1989" spans="1:21" ht="14.4" customHeight="1" x14ac:dyDescent="0.3">
      <c r="A1989" s="831">
        <v>4</v>
      </c>
      <c r="B1989" s="832" t="s">
        <v>2687</v>
      </c>
      <c r="C1989" s="832" t="s">
        <v>2694</v>
      </c>
      <c r="D1989" s="833" t="s">
        <v>5504</v>
      </c>
      <c r="E1989" s="834" t="s">
        <v>2738</v>
      </c>
      <c r="F1989" s="832" t="s">
        <v>2688</v>
      </c>
      <c r="G1989" s="832" t="s">
        <v>2777</v>
      </c>
      <c r="H1989" s="832" t="s">
        <v>581</v>
      </c>
      <c r="I1989" s="832" t="s">
        <v>2847</v>
      </c>
      <c r="J1989" s="832" t="s">
        <v>810</v>
      </c>
      <c r="K1989" s="832" t="s">
        <v>2848</v>
      </c>
      <c r="L1989" s="835">
        <v>103.67</v>
      </c>
      <c r="M1989" s="835">
        <v>2488.08</v>
      </c>
      <c r="N1989" s="832">
        <v>24</v>
      </c>
      <c r="O1989" s="836">
        <v>8.5</v>
      </c>
      <c r="P1989" s="835">
        <v>1555.05</v>
      </c>
      <c r="Q1989" s="837">
        <v>0.625</v>
      </c>
      <c r="R1989" s="832">
        <v>15</v>
      </c>
      <c r="S1989" s="837">
        <v>0.625</v>
      </c>
      <c r="T1989" s="836">
        <v>6</v>
      </c>
      <c r="U1989" s="838">
        <v>0.70588235294117652</v>
      </c>
    </row>
    <row r="1990" spans="1:21" ht="14.4" customHeight="1" x14ac:dyDescent="0.3">
      <c r="A1990" s="831">
        <v>4</v>
      </c>
      <c r="B1990" s="832" t="s">
        <v>2687</v>
      </c>
      <c r="C1990" s="832" t="s">
        <v>2694</v>
      </c>
      <c r="D1990" s="833" t="s">
        <v>5504</v>
      </c>
      <c r="E1990" s="834" t="s">
        <v>2738</v>
      </c>
      <c r="F1990" s="832" t="s">
        <v>2688</v>
      </c>
      <c r="G1990" s="832" t="s">
        <v>2777</v>
      </c>
      <c r="H1990" s="832" t="s">
        <v>581</v>
      </c>
      <c r="I1990" s="832" t="s">
        <v>2895</v>
      </c>
      <c r="J1990" s="832" t="s">
        <v>810</v>
      </c>
      <c r="K1990" s="832" t="s">
        <v>2848</v>
      </c>
      <c r="L1990" s="835">
        <v>301.2</v>
      </c>
      <c r="M1990" s="835">
        <v>903.59999999999991</v>
      </c>
      <c r="N1990" s="832">
        <v>3</v>
      </c>
      <c r="O1990" s="836">
        <v>1.5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4</v>
      </c>
      <c r="B1991" s="832" t="s">
        <v>2687</v>
      </c>
      <c r="C1991" s="832" t="s">
        <v>2694</v>
      </c>
      <c r="D1991" s="833" t="s">
        <v>5504</v>
      </c>
      <c r="E1991" s="834" t="s">
        <v>2738</v>
      </c>
      <c r="F1991" s="832" t="s">
        <v>2688</v>
      </c>
      <c r="G1991" s="832" t="s">
        <v>2777</v>
      </c>
      <c r="H1991" s="832" t="s">
        <v>581</v>
      </c>
      <c r="I1991" s="832" t="s">
        <v>2895</v>
      </c>
      <c r="J1991" s="832" t="s">
        <v>810</v>
      </c>
      <c r="K1991" s="832" t="s">
        <v>2848</v>
      </c>
      <c r="L1991" s="835">
        <v>103.67</v>
      </c>
      <c r="M1991" s="835">
        <v>414.68</v>
      </c>
      <c r="N1991" s="832">
        <v>4</v>
      </c>
      <c r="O1991" s="836">
        <v>1</v>
      </c>
      <c r="P1991" s="835">
        <v>414.68</v>
      </c>
      <c r="Q1991" s="837">
        <v>1</v>
      </c>
      <c r="R1991" s="832">
        <v>4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4</v>
      </c>
      <c r="B1992" s="832" t="s">
        <v>2687</v>
      </c>
      <c r="C1992" s="832" t="s">
        <v>2694</v>
      </c>
      <c r="D1992" s="833" t="s">
        <v>5504</v>
      </c>
      <c r="E1992" s="834" t="s">
        <v>2738</v>
      </c>
      <c r="F1992" s="832" t="s">
        <v>2688</v>
      </c>
      <c r="G1992" s="832" t="s">
        <v>2777</v>
      </c>
      <c r="H1992" s="832" t="s">
        <v>581</v>
      </c>
      <c r="I1992" s="832" t="s">
        <v>4840</v>
      </c>
      <c r="J1992" s="832" t="s">
        <v>2961</v>
      </c>
      <c r="K1992" s="832" t="s">
        <v>4841</v>
      </c>
      <c r="L1992" s="835">
        <v>0</v>
      </c>
      <c r="M1992" s="835">
        <v>0</v>
      </c>
      <c r="N1992" s="832">
        <v>2</v>
      </c>
      <c r="O1992" s="836">
        <v>0.5</v>
      </c>
      <c r="P1992" s="835"/>
      <c r="Q1992" s="837"/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4</v>
      </c>
      <c r="B1993" s="832" t="s">
        <v>2687</v>
      </c>
      <c r="C1993" s="832" t="s">
        <v>2694</v>
      </c>
      <c r="D1993" s="833" t="s">
        <v>5504</v>
      </c>
      <c r="E1993" s="834" t="s">
        <v>2738</v>
      </c>
      <c r="F1993" s="832" t="s">
        <v>2688</v>
      </c>
      <c r="G1993" s="832" t="s">
        <v>3263</v>
      </c>
      <c r="H1993" s="832" t="s">
        <v>581</v>
      </c>
      <c r="I1993" s="832" t="s">
        <v>3392</v>
      </c>
      <c r="J1993" s="832" t="s">
        <v>1775</v>
      </c>
      <c r="K1993" s="832" t="s">
        <v>3266</v>
      </c>
      <c r="L1993" s="835">
        <v>256.67</v>
      </c>
      <c r="M1993" s="835">
        <v>256.67</v>
      </c>
      <c r="N1993" s="832">
        <v>1</v>
      </c>
      <c r="O1993" s="836">
        <v>0.5</v>
      </c>
      <c r="P1993" s="835">
        <v>256.67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4</v>
      </c>
      <c r="B1994" s="832" t="s">
        <v>2687</v>
      </c>
      <c r="C1994" s="832" t="s">
        <v>2694</v>
      </c>
      <c r="D1994" s="833" t="s">
        <v>5504</v>
      </c>
      <c r="E1994" s="834" t="s">
        <v>2738</v>
      </c>
      <c r="F1994" s="832" t="s">
        <v>2688</v>
      </c>
      <c r="G1994" s="832" t="s">
        <v>3263</v>
      </c>
      <c r="H1994" s="832" t="s">
        <v>581</v>
      </c>
      <c r="I1994" s="832" t="s">
        <v>3264</v>
      </c>
      <c r="J1994" s="832" t="s">
        <v>3265</v>
      </c>
      <c r="K1994" s="832" t="s">
        <v>3266</v>
      </c>
      <c r="L1994" s="835">
        <v>256.67</v>
      </c>
      <c r="M1994" s="835">
        <v>256.67</v>
      </c>
      <c r="N1994" s="832">
        <v>1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4</v>
      </c>
      <c r="B1995" s="832" t="s">
        <v>2687</v>
      </c>
      <c r="C1995" s="832" t="s">
        <v>2694</v>
      </c>
      <c r="D1995" s="833" t="s">
        <v>5504</v>
      </c>
      <c r="E1995" s="834" t="s">
        <v>2738</v>
      </c>
      <c r="F1995" s="832" t="s">
        <v>2688</v>
      </c>
      <c r="G1995" s="832" t="s">
        <v>2780</v>
      </c>
      <c r="H1995" s="832" t="s">
        <v>581</v>
      </c>
      <c r="I1995" s="832" t="s">
        <v>2797</v>
      </c>
      <c r="J1995" s="832" t="s">
        <v>634</v>
      </c>
      <c r="K1995" s="832" t="s">
        <v>2798</v>
      </c>
      <c r="L1995" s="835">
        <v>108.44</v>
      </c>
      <c r="M1995" s="835">
        <v>1409.72</v>
      </c>
      <c r="N1995" s="832">
        <v>13</v>
      </c>
      <c r="O1995" s="836">
        <v>6</v>
      </c>
      <c r="P1995" s="835">
        <v>325.32</v>
      </c>
      <c r="Q1995" s="837">
        <v>0.23076923076923075</v>
      </c>
      <c r="R1995" s="832">
        <v>3</v>
      </c>
      <c r="S1995" s="837">
        <v>0.23076923076923078</v>
      </c>
      <c r="T1995" s="836">
        <v>1.5</v>
      </c>
      <c r="U1995" s="838">
        <v>0.25</v>
      </c>
    </row>
    <row r="1996" spans="1:21" ht="14.4" customHeight="1" x14ac:dyDescent="0.3">
      <c r="A1996" s="831">
        <v>4</v>
      </c>
      <c r="B1996" s="832" t="s">
        <v>2687</v>
      </c>
      <c r="C1996" s="832" t="s">
        <v>2694</v>
      </c>
      <c r="D1996" s="833" t="s">
        <v>5504</v>
      </c>
      <c r="E1996" s="834" t="s">
        <v>2738</v>
      </c>
      <c r="F1996" s="832" t="s">
        <v>2688</v>
      </c>
      <c r="G1996" s="832" t="s">
        <v>2780</v>
      </c>
      <c r="H1996" s="832" t="s">
        <v>581</v>
      </c>
      <c r="I1996" s="832" t="s">
        <v>2963</v>
      </c>
      <c r="J1996" s="832" t="s">
        <v>634</v>
      </c>
      <c r="K1996" s="832" t="s">
        <v>2798</v>
      </c>
      <c r="L1996" s="835">
        <v>52.61</v>
      </c>
      <c r="M1996" s="835">
        <v>52.61</v>
      </c>
      <c r="N1996" s="832">
        <v>1</v>
      </c>
      <c r="O1996" s="836">
        <v>1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4</v>
      </c>
      <c r="B1997" s="832" t="s">
        <v>2687</v>
      </c>
      <c r="C1997" s="832" t="s">
        <v>2694</v>
      </c>
      <c r="D1997" s="833" t="s">
        <v>5504</v>
      </c>
      <c r="E1997" s="834" t="s">
        <v>2738</v>
      </c>
      <c r="F1997" s="832" t="s">
        <v>2688</v>
      </c>
      <c r="G1997" s="832" t="s">
        <v>2939</v>
      </c>
      <c r="H1997" s="832" t="s">
        <v>581</v>
      </c>
      <c r="I1997" s="832" t="s">
        <v>2941</v>
      </c>
      <c r="J1997" s="832" t="s">
        <v>873</v>
      </c>
      <c r="K1997" s="832" t="s">
        <v>2942</v>
      </c>
      <c r="L1997" s="835">
        <v>0</v>
      </c>
      <c r="M1997" s="835">
        <v>0</v>
      </c>
      <c r="N1997" s="832">
        <v>8</v>
      </c>
      <c r="O1997" s="836">
        <v>2</v>
      </c>
      <c r="P1997" s="835"/>
      <c r="Q1997" s="837"/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4</v>
      </c>
      <c r="B1998" s="832" t="s">
        <v>2687</v>
      </c>
      <c r="C1998" s="832" t="s">
        <v>2694</v>
      </c>
      <c r="D1998" s="833" t="s">
        <v>5504</v>
      </c>
      <c r="E1998" s="834" t="s">
        <v>2738</v>
      </c>
      <c r="F1998" s="832" t="s">
        <v>2688</v>
      </c>
      <c r="G1998" s="832" t="s">
        <v>3048</v>
      </c>
      <c r="H1998" s="832" t="s">
        <v>581</v>
      </c>
      <c r="I1998" s="832" t="s">
        <v>3095</v>
      </c>
      <c r="J1998" s="832" t="s">
        <v>964</v>
      </c>
      <c r="K1998" s="832" t="s">
        <v>3096</v>
      </c>
      <c r="L1998" s="835">
        <v>77.14</v>
      </c>
      <c r="M1998" s="835">
        <v>77.14</v>
      </c>
      <c r="N1998" s="832">
        <v>1</v>
      </c>
      <c r="O1998" s="836">
        <v>0.5</v>
      </c>
      <c r="P1998" s="835">
        <v>77.14</v>
      </c>
      <c r="Q1998" s="837">
        <v>1</v>
      </c>
      <c r="R1998" s="832">
        <v>1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4</v>
      </c>
      <c r="B1999" s="832" t="s">
        <v>2687</v>
      </c>
      <c r="C1999" s="832" t="s">
        <v>2694</v>
      </c>
      <c r="D1999" s="833" t="s">
        <v>5504</v>
      </c>
      <c r="E1999" s="834" t="s">
        <v>2738</v>
      </c>
      <c r="F1999" s="832" t="s">
        <v>2688</v>
      </c>
      <c r="G1999" s="832" t="s">
        <v>4073</v>
      </c>
      <c r="H1999" s="832" t="s">
        <v>581</v>
      </c>
      <c r="I1999" s="832" t="s">
        <v>4074</v>
      </c>
      <c r="J1999" s="832" t="s">
        <v>4075</v>
      </c>
      <c r="K1999" s="832" t="s">
        <v>4076</v>
      </c>
      <c r="L1999" s="835">
        <v>139.63999999999999</v>
      </c>
      <c r="M1999" s="835">
        <v>139.63999999999999</v>
      </c>
      <c r="N1999" s="832">
        <v>1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4</v>
      </c>
      <c r="B2000" s="832" t="s">
        <v>2687</v>
      </c>
      <c r="C2000" s="832" t="s">
        <v>2694</v>
      </c>
      <c r="D2000" s="833" t="s">
        <v>5504</v>
      </c>
      <c r="E2000" s="834" t="s">
        <v>2738</v>
      </c>
      <c r="F2000" s="832" t="s">
        <v>2688</v>
      </c>
      <c r="G2000" s="832" t="s">
        <v>2764</v>
      </c>
      <c r="H2000" s="832" t="s">
        <v>628</v>
      </c>
      <c r="I2000" s="832" t="s">
        <v>2247</v>
      </c>
      <c r="J2000" s="832" t="s">
        <v>2248</v>
      </c>
      <c r="K2000" s="832" t="s">
        <v>2249</v>
      </c>
      <c r="L2000" s="835">
        <v>0</v>
      </c>
      <c r="M2000" s="835">
        <v>0</v>
      </c>
      <c r="N2000" s="832">
        <v>2</v>
      </c>
      <c r="O2000" s="836">
        <v>1</v>
      </c>
      <c r="P2000" s="835"/>
      <c r="Q2000" s="837"/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4</v>
      </c>
      <c r="B2001" s="832" t="s">
        <v>2687</v>
      </c>
      <c r="C2001" s="832" t="s">
        <v>2694</v>
      </c>
      <c r="D2001" s="833" t="s">
        <v>5504</v>
      </c>
      <c r="E2001" s="834" t="s">
        <v>2738</v>
      </c>
      <c r="F2001" s="832" t="s">
        <v>2688</v>
      </c>
      <c r="G2001" s="832" t="s">
        <v>2803</v>
      </c>
      <c r="H2001" s="832" t="s">
        <v>581</v>
      </c>
      <c r="I2001" s="832" t="s">
        <v>3005</v>
      </c>
      <c r="J2001" s="832" t="s">
        <v>1012</v>
      </c>
      <c r="K2001" s="832" t="s">
        <v>2944</v>
      </c>
      <c r="L2001" s="835">
        <v>210.38</v>
      </c>
      <c r="M2001" s="835">
        <v>210.38</v>
      </c>
      <c r="N2001" s="832">
        <v>1</v>
      </c>
      <c r="O2001" s="836">
        <v>1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4</v>
      </c>
      <c r="B2002" s="832" t="s">
        <v>2687</v>
      </c>
      <c r="C2002" s="832" t="s">
        <v>2694</v>
      </c>
      <c r="D2002" s="833" t="s">
        <v>5504</v>
      </c>
      <c r="E2002" s="834" t="s">
        <v>2738</v>
      </c>
      <c r="F2002" s="832" t="s">
        <v>2688</v>
      </c>
      <c r="G2002" s="832" t="s">
        <v>2840</v>
      </c>
      <c r="H2002" s="832" t="s">
        <v>581</v>
      </c>
      <c r="I2002" s="832" t="s">
        <v>2841</v>
      </c>
      <c r="J2002" s="832" t="s">
        <v>1008</v>
      </c>
      <c r="K2002" s="832" t="s">
        <v>2842</v>
      </c>
      <c r="L2002" s="835">
        <v>96.81</v>
      </c>
      <c r="M2002" s="835">
        <v>580.86</v>
      </c>
      <c r="N2002" s="832">
        <v>6</v>
      </c>
      <c r="O2002" s="836">
        <v>2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4</v>
      </c>
      <c r="B2003" s="832" t="s">
        <v>2687</v>
      </c>
      <c r="C2003" s="832" t="s">
        <v>2694</v>
      </c>
      <c r="D2003" s="833" t="s">
        <v>5504</v>
      </c>
      <c r="E2003" s="834" t="s">
        <v>2738</v>
      </c>
      <c r="F2003" s="832" t="s">
        <v>2688</v>
      </c>
      <c r="G2003" s="832" t="s">
        <v>4842</v>
      </c>
      <c r="H2003" s="832" t="s">
        <v>581</v>
      </c>
      <c r="I2003" s="832" t="s">
        <v>4843</v>
      </c>
      <c r="J2003" s="832" t="s">
        <v>4844</v>
      </c>
      <c r="K2003" s="832" t="s">
        <v>4845</v>
      </c>
      <c r="L2003" s="835">
        <v>60.39</v>
      </c>
      <c r="M2003" s="835">
        <v>2475.9900000000007</v>
      </c>
      <c r="N2003" s="832">
        <v>41</v>
      </c>
      <c r="O2003" s="836">
        <v>14</v>
      </c>
      <c r="P2003" s="835">
        <v>905.85000000000014</v>
      </c>
      <c r="Q2003" s="837">
        <v>0.3658536585365853</v>
      </c>
      <c r="R2003" s="832">
        <v>15</v>
      </c>
      <c r="S2003" s="837">
        <v>0.36585365853658536</v>
      </c>
      <c r="T2003" s="836">
        <v>5</v>
      </c>
      <c r="U2003" s="838">
        <v>0.35714285714285715</v>
      </c>
    </row>
    <row r="2004" spans="1:21" ht="14.4" customHeight="1" x14ac:dyDescent="0.3">
      <c r="A2004" s="831">
        <v>4</v>
      </c>
      <c r="B2004" s="832" t="s">
        <v>2687</v>
      </c>
      <c r="C2004" s="832" t="s">
        <v>2694</v>
      </c>
      <c r="D2004" s="833" t="s">
        <v>5504</v>
      </c>
      <c r="E2004" s="834" t="s">
        <v>2738</v>
      </c>
      <c r="F2004" s="832" t="s">
        <v>2688</v>
      </c>
      <c r="G2004" s="832" t="s">
        <v>4842</v>
      </c>
      <c r="H2004" s="832" t="s">
        <v>581</v>
      </c>
      <c r="I2004" s="832" t="s">
        <v>4843</v>
      </c>
      <c r="J2004" s="832" t="s">
        <v>4844</v>
      </c>
      <c r="K2004" s="832" t="s">
        <v>4845</v>
      </c>
      <c r="L2004" s="835">
        <v>90.6</v>
      </c>
      <c r="M2004" s="835">
        <v>271.79999999999995</v>
      </c>
      <c r="N2004" s="832">
        <v>3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4</v>
      </c>
      <c r="B2005" s="832" t="s">
        <v>2687</v>
      </c>
      <c r="C2005" s="832" t="s">
        <v>2694</v>
      </c>
      <c r="D2005" s="833" t="s">
        <v>5504</v>
      </c>
      <c r="E2005" s="834" t="s">
        <v>2738</v>
      </c>
      <c r="F2005" s="832" t="s">
        <v>2688</v>
      </c>
      <c r="G2005" s="832" t="s">
        <v>2982</v>
      </c>
      <c r="H2005" s="832" t="s">
        <v>581</v>
      </c>
      <c r="I2005" s="832" t="s">
        <v>2983</v>
      </c>
      <c r="J2005" s="832" t="s">
        <v>1505</v>
      </c>
      <c r="K2005" s="832" t="s">
        <v>2984</v>
      </c>
      <c r="L2005" s="835">
        <v>61.97</v>
      </c>
      <c r="M2005" s="835">
        <v>61.97</v>
      </c>
      <c r="N2005" s="832">
        <v>1</v>
      </c>
      <c r="O2005" s="836">
        <v>1</v>
      </c>
      <c r="P2005" s="835">
        <v>61.97</v>
      </c>
      <c r="Q2005" s="837">
        <v>1</v>
      </c>
      <c r="R2005" s="832">
        <v>1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4</v>
      </c>
      <c r="B2006" s="832" t="s">
        <v>2687</v>
      </c>
      <c r="C2006" s="832" t="s">
        <v>2694</v>
      </c>
      <c r="D2006" s="833" t="s">
        <v>5504</v>
      </c>
      <c r="E2006" s="834" t="s">
        <v>2738</v>
      </c>
      <c r="F2006" s="832" t="s">
        <v>2688</v>
      </c>
      <c r="G2006" s="832" t="s">
        <v>2765</v>
      </c>
      <c r="H2006" s="832" t="s">
        <v>581</v>
      </c>
      <c r="I2006" s="832" t="s">
        <v>2766</v>
      </c>
      <c r="J2006" s="832" t="s">
        <v>2767</v>
      </c>
      <c r="K2006" s="832" t="s">
        <v>2609</v>
      </c>
      <c r="L2006" s="835">
        <v>93.96</v>
      </c>
      <c r="M2006" s="835">
        <v>187.92</v>
      </c>
      <c r="N2006" s="832">
        <v>2</v>
      </c>
      <c r="O2006" s="836">
        <v>1</v>
      </c>
      <c r="P2006" s="835">
        <v>187.92</v>
      </c>
      <c r="Q2006" s="837">
        <v>1</v>
      </c>
      <c r="R2006" s="832">
        <v>2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4</v>
      </c>
      <c r="B2007" s="832" t="s">
        <v>2687</v>
      </c>
      <c r="C2007" s="832" t="s">
        <v>2694</v>
      </c>
      <c r="D2007" s="833" t="s">
        <v>5504</v>
      </c>
      <c r="E2007" s="834" t="s">
        <v>2738</v>
      </c>
      <c r="F2007" s="832" t="s">
        <v>2688</v>
      </c>
      <c r="G2007" s="832" t="s">
        <v>4846</v>
      </c>
      <c r="H2007" s="832" t="s">
        <v>581</v>
      </c>
      <c r="I2007" s="832" t="s">
        <v>4847</v>
      </c>
      <c r="J2007" s="832" t="s">
        <v>4848</v>
      </c>
      <c r="K2007" s="832" t="s">
        <v>4849</v>
      </c>
      <c r="L2007" s="835">
        <v>79.069999999999993</v>
      </c>
      <c r="M2007" s="835">
        <v>79.069999999999993</v>
      </c>
      <c r="N2007" s="832">
        <v>1</v>
      </c>
      <c r="O2007" s="836">
        <v>0.5</v>
      </c>
      <c r="P2007" s="835">
        <v>79.069999999999993</v>
      </c>
      <c r="Q2007" s="837">
        <v>1</v>
      </c>
      <c r="R2007" s="832">
        <v>1</v>
      </c>
      <c r="S2007" s="837">
        <v>1</v>
      </c>
      <c r="T2007" s="836">
        <v>0.5</v>
      </c>
      <c r="U2007" s="838">
        <v>1</v>
      </c>
    </row>
    <row r="2008" spans="1:21" ht="14.4" customHeight="1" x14ac:dyDescent="0.3">
      <c r="A2008" s="831">
        <v>4</v>
      </c>
      <c r="B2008" s="832" t="s">
        <v>2687</v>
      </c>
      <c r="C2008" s="832" t="s">
        <v>2694</v>
      </c>
      <c r="D2008" s="833" t="s">
        <v>5504</v>
      </c>
      <c r="E2008" s="834" t="s">
        <v>2738</v>
      </c>
      <c r="F2008" s="832" t="s">
        <v>2688</v>
      </c>
      <c r="G2008" s="832" t="s">
        <v>4850</v>
      </c>
      <c r="H2008" s="832" t="s">
        <v>581</v>
      </c>
      <c r="I2008" s="832" t="s">
        <v>4851</v>
      </c>
      <c r="J2008" s="832" t="s">
        <v>4852</v>
      </c>
      <c r="K2008" s="832" t="s">
        <v>4853</v>
      </c>
      <c r="L2008" s="835">
        <v>0</v>
      </c>
      <c r="M2008" s="835">
        <v>0</v>
      </c>
      <c r="N2008" s="832">
        <v>1</v>
      </c>
      <c r="O2008" s="836">
        <v>1</v>
      </c>
      <c r="P2008" s="835"/>
      <c r="Q2008" s="837"/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4</v>
      </c>
      <c r="B2009" s="832" t="s">
        <v>2687</v>
      </c>
      <c r="C2009" s="832" t="s">
        <v>2694</v>
      </c>
      <c r="D2009" s="833" t="s">
        <v>5504</v>
      </c>
      <c r="E2009" s="834" t="s">
        <v>2738</v>
      </c>
      <c r="F2009" s="832" t="s">
        <v>2688</v>
      </c>
      <c r="G2009" s="832" t="s">
        <v>2996</v>
      </c>
      <c r="H2009" s="832" t="s">
        <v>628</v>
      </c>
      <c r="I2009" s="832" t="s">
        <v>2265</v>
      </c>
      <c r="J2009" s="832" t="s">
        <v>1026</v>
      </c>
      <c r="K2009" s="832" t="s">
        <v>2266</v>
      </c>
      <c r="L2009" s="835">
        <v>0</v>
      </c>
      <c r="M2009" s="835">
        <v>0</v>
      </c>
      <c r="N2009" s="832">
        <v>4</v>
      </c>
      <c r="O2009" s="836">
        <v>2</v>
      </c>
      <c r="P2009" s="835"/>
      <c r="Q2009" s="837"/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4</v>
      </c>
      <c r="B2010" s="832" t="s">
        <v>2687</v>
      </c>
      <c r="C2010" s="832" t="s">
        <v>2694</v>
      </c>
      <c r="D2010" s="833" t="s">
        <v>5504</v>
      </c>
      <c r="E2010" s="834" t="s">
        <v>2738</v>
      </c>
      <c r="F2010" s="832" t="s">
        <v>2688</v>
      </c>
      <c r="G2010" s="832" t="s">
        <v>2996</v>
      </c>
      <c r="H2010" s="832" t="s">
        <v>581</v>
      </c>
      <c r="I2010" s="832" t="s">
        <v>4854</v>
      </c>
      <c r="J2010" s="832" t="s">
        <v>4005</v>
      </c>
      <c r="K2010" s="832" t="s">
        <v>2266</v>
      </c>
      <c r="L2010" s="835">
        <v>0</v>
      </c>
      <c r="M2010" s="835">
        <v>0</v>
      </c>
      <c r="N2010" s="832">
        <v>3</v>
      </c>
      <c r="O2010" s="836">
        <v>2</v>
      </c>
      <c r="P2010" s="835"/>
      <c r="Q2010" s="837"/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4</v>
      </c>
      <c r="B2011" s="832" t="s">
        <v>2687</v>
      </c>
      <c r="C2011" s="832" t="s">
        <v>2694</v>
      </c>
      <c r="D2011" s="833" t="s">
        <v>5504</v>
      </c>
      <c r="E2011" s="834" t="s">
        <v>2738</v>
      </c>
      <c r="F2011" s="832" t="s">
        <v>2688</v>
      </c>
      <c r="G2011" s="832" t="s">
        <v>2843</v>
      </c>
      <c r="H2011" s="832" t="s">
        <v>628</v>
      </c>
      <c r="I2011" s="832" t="s">
        <v>2022</v>
      </c>
      <c r="J2011" s="832" t="s">
        <v>2023</v>
      </c>
      <c r="K2011" s="832" t="s">
        <v>2024</v>
      </c>
      <c r="L2011" s="835">
        <v>133.94</v>
      </c>
      <c r="M2011" s="835">
        <v>535.76</v>
      </c>
      <c r="N2011" s="832">
        <v>4</v>
      </c>
      <c r="O2011" s="836">
        <v>2.5</v>
      </c>
      <c r="P2011" s="835">
        <v>267.88</v>
      </c>
      <c r="Q2011" s="837">
        <v>0.5</v>
      </c>
      <c r="R2011" s="832">
        <v>2</v>
      </c>
      <c r="S2011" s="837">
        <v>0.5</v>
      </c>
      <c r="T2011" s="836">
        <v>1.5</v>
      </c>
      <c r="U2011" s="838">
        <v>0.6</v>
      </c>
    </row>
    <row r="2012" spans="1:21" ht="14.4" customHeight="1" x14ac:dyDescent="0.3">
      <c r="A2012" s="831">
        <v>4</v>
      </c>
      <c r="B2012" s="832" t="s">
        <v>2687</v>
      </c>
      <c r="C2012" s="832" t="s">
        <v>2694</v>
      </c>
      <c r="D2012" s="833" t="s">
        <v>5504</v>
      </c>
      <c r="E2012" s="834" t="s">
        <v>2738</v>
      </c>
      <c r="F2012" s="832" t="s">
        <v>2688</v>
      </c>
      <c r="G2012" s="832" t="s">
        <v>2997</v>
      </c>
      <c r="H2012" s="832" t="s">
        <v>581</v>
      </c>
      <c r="I2012" s="832" t="s">
        <v>4766</v>
      </c>
      <c r="J2012" s="832" t="s">
        <v>1446</v>
      </c>
      <c r="K2012" s="832" t="s">
        <v>4767</v>
      </c>
      <c r="L2012" s="835">
        <v>33.549999999999997</v>
      </c>
      <c r="M2012" s="835">
        <v>67.099999999999994</v>
      </c>
      <c r="N2012" s="832">
        <v>2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4</v>
      </c>
      <c r="B2013" s="832" t="s">
        <v>2687</v>
      </c>
      <c r="C2013" s="832" t="s">
        <v>2694</v>
      </c>
      <c r="D2013" s="833" t="s">
        <v>5504</v>
      </c>
      <c r="E2013" s="834" t="s">
        <v>2738</v>
      </c>
      <c r="F2013" s="832" t="s">
        <v>2688</v>
      </c>
      <c r="G2013" s="832" t="s">
        <v>2997</v>
      </c>
      <c r="H2013" s="832" t="s">
        <v>581</v>
      </c>
      <c r="I2013" s="832" t="s">
        <v>3409</v>
      </c>
      <c r="J2013" s="832" t="s">
        <v>1446</v>
      </c>
      <c r="K2013" s="832" t="s">
        <v>3052</v>
      </c>
      <c r="L2013" s="835">
        <v>50.32</v>
      </c>
      <c r="M2013" s="835">
        <v>50.32</v>
      </c>
      <c r="N2013" s="832">
        <v>1</v>
      </c>
      <c r="O2013" s="836">
        <v>0.5</v>
      </c>
      <c r="P2013" s="835">
        <v>50.32</v>
      </c>
      <c r="Q2013" s="837">
        <v>1</v>
      </c>
      <c r="R2013" s="832">
        <v>1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4</v>
      </c>
      <c r="B2014" s="832" t="s">
        <v>2687</v>
      </c>
      <c r="C2014" s="832" t="s">
        <v>2694</v>
      </c>
      <c r="D2014" s="833" t="s">
        <v>5504</v>
      </c>
      <c r="E2014" s="834" t="s">
        <v>2738</v>
      </c>
      <c r="F2014" s="832" t="s">
        <v>2689</v>
      </c>
      <c r="G2014" s="832" t="s">
        <v>2768</v>
      </c>
      <c r="H2014" s="832" t="s">
        <v>581</v>
      </c>
      <c r="I2014" s="832" t="s">
        <v>2881</v>
      </c>
      <c r="J2014" s="832" t="s">
        <v>2770</v>
      </c>
      <c r="K2014" s="832"/>
      <c r="L2014" s="835">
        <v>0</v>
      </c>
      <c r="M2014" s="835">
        <v>0</v>
      </c>
      <c r="N2014" s="832">
        <v>2</v>
      </c>
      <c r="O2014" s="836">
        <v>2</v>
      </c>
      <c r="P2014" s="835">
        <v>0</v>
      </c>
      <c r="Q2014" s="837"/>
      <c r="R2014" s="832">
        <v>2</v>
      </c>
      <c r="S2014" s="837">
        <v>1</v>
      </c>
      <c r="T2014" s="836">
        <v>2</v>
      </c>
      <c r="U2014" s="838">
        <v>1</v>
      </c>
    </row>
    <row r="2015" spans="1:21" ht="14.4" customHeight="1" x14ac:dyDescent="0.3">
      <c r="A2015" s="831">
        <v>4</v>
      </c>
      <c r="B2015" s="832" t="s">
        <v>2687</v>
      </c>
      <c r="C2015" s="832" t="s">
        <v>2694</v>
      </c>
      <c r="D2015" s="833" t="s">
        <v>5504</v>
      </c>
      <c r="E2015" s="834" t="s">
        <v>2738</v>
      </c>
      <c r="F2015" s="832" t="s">
        <v>2689</v>
      </c>
      <c r="G2015" s="832" t="s">
        <v>2768</v>
      </c>
      <c r="H2015" s="832" t="s">
        <v>581</v>
      </c>
      <c r="I2015" s="832" t="s">
        <v>2769</v>
      </c>
      <c r="J2015" s="832" t="s">
        <v>2770</v>
      </c>
      <c r="K2015" s="832"/>
      <c r="L2015" s="835">
        <v>0</v>
      </c>
      <c r="M2015" s="835">
        <v>0</v>
      </c>
      <c r="N2015" s="832">
        <v>1</v>
      </c>
      <c r="O2015" s="836">
        <v>0.5</v>
      </c>
      <c r="P2015" s="835"/>
      <c r="Q2015" s="837"/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4</v>
      </c>
      <c r="B2016" s="832" t="s">
        <v>2687</v>
      </c>
      <c r="C2016" s="832" t="s">
        <v>2694</v>
      </c>
      <c r="D2016" s="833" t="s">
        <v>5504</v>
      </c>
      <c r="E2016" s="834" t="s">
        <v>2738</v>
      </c>
      <c r="F2016" s="832" t="s">
        <v>2690</v>
      </c>
      <c r="G2016" s="832" t="s">
        <v>2812</v>
      </c>
      <c r="H2016" s="832" t="s">
        <v>581</v>
      </c>
      <c r="I2016" s="832" t="s">
        <v>4016</v>
      </c>
      <c r="J2016" s="832" t="s">
        <v>2814</v>
      </c>
      <c r="K2016" s="832" t="s">
        <v>4017</v>
      </c>
      <c r="L2016" s="835">
        <v>25</v>
      </c>
      <c r="M2016" s="835">
        <v>50</v>
      </c>
      <c r="N2016" s="832">
        <v>2</v>
      </c>
      <c r="O2016" s="836">
        <v>1</v>
      </c>
      <c r="P2016" s="835">
        <v>50</v>
      </c>
      <c r="Q2016" s="837">
        <v>1</v>
      </c>
      <c r="R2016" s="832">
        <v>2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4</v>
      </c>
      <c r="B2017" s="832" t="s">
        <v>2687</v>
      </c>
      <c r="C2017" s="832" t="s">
        <v>2694</v>
      </c>
      <c r="D2017" s="833" t="s">
        <v>5504</v>
      </c>
      <c r="E2017" s="834" t="s">
        <v>2738</v>
      </c>
      <c r="F2017" s="832" t="s">
        <v>2690</v>
      </c>
      <c r="G2017" s="832" t="s">
        <v>2812</v>
      </c>
      <c r="H2017" s="832" t="s">
        <v>581</v>
      </c>
      <c r="I2017" s="832" t="s">
        <v>3926</v>
      </c>
      <c r="J2017" s="832" t="s">
        <v>2814</v>
      </c>
      <c r="K2017" s="832" t="s">
        <v>3927</v>
      </c>
      <c r="L2017" s="835">
        <v>56.25</v>
      </c>
      <c r="M2017" s="835">
        <v>56.25</v>
      </c>
      <c r="N2017" s="832">
        <v>1</v>
      </c>
      <c r="O2017" s="836">
        <v>1</v>
      </c>
      <c r="P2017" s="835">
        <v>56.25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4</v>
      </c>
      <c r="B2018" s="832" t="s">
        <v>2687</v>
      </c>
      <c r="C2018" s="832" t="s">
        <v>2694</v>
      </c>
      <c r="D2018" s="833" t="s">
        <v>5504</v>
      </c>
      <c r="E2018" s="834" t="s">
        <v>2738</v>
      </c>
      <c r="F2018" s="832" t="s">
        <v>2690</v>
      </c>
      <c r="G2018" s="832" t="s">
        <v>2812</v>
      </c>
      <c r="H2018" s="832" t="s">
        <v>581</v>
      </c>
      <c r="I2018" s="832" t="s">
        <v>2813</v>
      </c>
      <c r="J2018" s="832" t="s">
        <v>2814</v>
      </c>
      <c r="K2018" s="832" t="s">
        <v>2815</v>
      </c>
      <c r="L2018" s="835">
        <v>100</v>
      </c>
      <c r="M2018" s="835">
        <v>1300</v>
      </c>
      <c r="N2018" s="832">
        <v>13</v>
      </c>
      <c r="O2018" s="836">
        <v>7</v>
      </c>
      <c r="P2018" s="835">
        <v>600</v>
      </c>
      <c r="Q2018" s="837">
        <v>0.46153846153846156</v>
      </c>
      <c r="R2018" s="832">
        <v>6</v>
      </c>
      <c r="S2018" s="837">
        <v>0.46153846153846156</v>
      </c>
      <c r="T2018" s="836">
        <v>5</v>
      </c>
      <c r="U2018" s="838">
        <v>0.7142857142857143</v>
      </c>
    </row>
    <row r="2019" spans="1:21" ht="14.4" customHeight="1" x14ac:dyDescent="0.3">
      <c r="A2019" s="831">
        <v>4</v>
      </c>
      <c r="B2019" s="832" t="s">
        <v>2687</v>
      </c>
      <c r="C2019" s="832" t="s">
        <v>2694</v>
      </c>
      <c r="D2019" s="833" t="s">
        <v>5504</v>
      </c>
      <c r="E2019" s="834" t="s">
        <v>2738</v>
      </c>
      <c r="F2019" s="832" t="s">
        <v>2690</v>
      </c>
      <c r="G2019" s="832" t="s">
        <v>2812</v>
      </c>
      <c r="H2019" s="832" t="s">
        <v>581</v>
      </c>
      <c r="I2019" s="832" t="s">
        <v>4020</v>
      </c>
      <c r="J2019" s="832" t="s">
        <v>4021</v>
      </c>
      <c r="K2019" s="832" t="s">
        <v>4022</v>
      </c>
      <c r="L2019" s="835">
        <v>99</v>
      </c>
      <c r="M2019" s="835">
        <v>792</v>
      </c>
      <c r="N2019" s="832">
        <v>8</v>
      </c>
      <c r="O2019" s="836">
        <v>2</v>
      </c>
      <c r="P2019" s="835">
        <v>396</v>
      </c>
      <c r="Q2019" s="837">
        <v>0.5</v>
      </c>
      <c r="R2019" s="832">
        <v>4</v>
      </c>
      <c r="S2019" s="837">
        <v>0.5</v>
      </c>
      <c r="T2019" s="836">
        <v>1</v>
      </c>
      <c r="U2019" s="838">
        <v>0.5</v>
      </c>
    </row>
    <row r="2020" spans="1:21" ht="14.4" customHeight="1" x14ac:dyDescent="0.3">
      <c r="A2020" s="831">
        <v>4</v>
      </c>
      <c r="B2020" s="832" t="s">
        <v>2687</v>
      </c>
      <c r="C2020" s="832" t="s">
        <v>2694</v>
      </c>
      <c r="D2020" s="833" t="s">
        <v>5504</v>
      </c>
      <c r="E2020" s="834" t="s">
        <v>2738</v>
      </c>
      <c r="F2020" s="832" t="s">
        <v>2690</v>
      </c>
      <c r="G2020" s="832" t="s">
        <v>2812</v>
      </c>
      <c r="H2020" s="832" t="s">
        <v>581</v>
      </c>
      <c r="I2020" s="832" t="s">
        <v>2816</v>
      </c>
      <c r="J2020" s="832" t="s">
        <v>2817</v>
      </c>
      <c r="K2020" s="832" t="s">
        <v>2818</v>
      </c>
      <c r="L2020" s="835">
        <v>120</v>
      </c>
      <c r="M2020" s="835">
        <v>360</v>
      </c>
      <c r="N2020" s="832">
        <v>3</v>
      </c>
      <c r="O2020" s="836">
        <v>2</v>
      </c>
      <c r="P2020" s="835">
        <v>240</v>
      </c>
      <c r="Q2020" s="837">
        <v>0.66666666666666663</v>
      </c>
      <c r="R2020" s="832">
        <v>2</v>
      </c>
      <c r="S2020" s="837">
        <v>0.66666666666666663</v>
      </c>
      <c r="T2020" s="836">
        <v>1</v>
      </c>
      <c r="U2020" s="838">
        <v>0.5</v>
      </c>
    </row>
    <row r="2021" spans="1:21" ht="14.4" customHeight="1" x14ac:dyDescent="0.3">
      <c r="A2021" s="831">
        <v>4</v>
      </c>
      <c r="B2021" s="832" t="s">
        <v>2687</v>
      </c>
      <c r="C2021" s="832" t="s">
        <v>2694</v>
      </c>
      <c r="D2021" s="833" t="s">
        <v>5504</v>
      </c>
      <c r="E2021" s="834" t="s">
        <v>2738</v>
      </c>
      <c r="F2021" s="832" t="s">
        <v>2690</v>
      </c>
      <c r="G2021" s="832" t="s">
        <v>3288</v>
      </c>
      <c r="H2021" s="832" t="s">
        <v>581</v>
      </c>
      <c r="I2021" s="832" t="s">
        <v>3289</v>
      </c>
      <c r="J2021" s="832" t="s">
        <v>3290</v>
      </c>
      <c r="K2021" s="832" t="s">
        <v>3291</v>
      </c>
      <c r="L2021" s="835">
        <v>410</v>
      </c>
      <c r="M2021" s="835">
        <v>23370</v>
      </c>
      <c r="N2021" s="832">
        <v>57</v>
      </c>
      <c r="O2021" s="836">
        <v>57</v>
      </c>
      <c r="P2021" s="835">
        <v>20500</v>
      </c>
      <c r="Q2021" s="837">
        <v>0.8771929824561403</v>
      </c>
      <c r="R2021" s="832">
        <v>50</v>
      </c>
      <c r="S2021" s="837">
        <v>0.8771929824561403</v>
      </c>
      <c r="T2021" s="836">
        <v>50</v>
      </c>
      <c r="U2021" s="838">
        <v>0.8771929824561403</v>
      </c>
    </row>
    <row r="2022" spans="1:21" ht="14.4" customHeight="1" x14ac:dyDescent="0.3">
      <c r="A2022" s="831">
        <v>4</v>
      </c>
      <c r="B2022" s="832" t="s">
        <v>2687</v>
      </c>
      <c r="C2022" s="832" t="s">
        <v>2694</v>
      </c>
      <c r="D2022" s="833" t="s">
        <v>5504</v>
      </c>
      <c r="E2022" s="834" t="s">
        <v>2738</v>
      </c>
      <c r="F2022" s="832" t="s">
        <v>2690</v>
      </c>
      <c r="G2022" s="832" t="s">
        <v>3288</v>
      </c>
      <c r="H2022" s="832" t="s">
        <v>581</v>
      </c>
      <c r="I2022" s="832" t="s">
        <v>3937</v>
      </c>
      <c r="J2022" s="832" t="s">
        <v>3346</v>
      </c>
      <c r="K2022" s="832" t="s">
        <v>3938</v>
      </c>
      <c r="L2022" s="835">
        <v>566</v>
      </c>
      <c r="M2022" s="835">
        <v>3396</v>
      </c>
      <c r="N2022" s="832">
        <v>6</v>
      </c>
      <c r="O2022" s="836">
        <v>6</v>
      </c>
      <c r="P2022" s="835">
        <v>1132</v>
      </c>
      <c r="Q2022" s="837">
        <v>0.33333333333333331</v>
      </c>
      <c r="R2022" s="832">
        <v>2</v>
      </c>
      <c r="S2022" s="837">
        <v>0.33333333333333331</v>
      </c>
      <c r="T2022" s="836">
        <v>2</v>
      </c>
      <c r="U2022" s="838">
        <v>0.33333333333333331</v>
      </c>
    </row>
    <row r="2023" spans="1:21" ht="14.4" customHeight="1" x14ac:dyDescent="0.3">
      <c r="A2023" s="831">
        <v>4</v>
      </c>
      <c r="B2023" s="832" t="s">
        <v>2687</v>
      </c>
      <c r="C2023" s="832" t="s">
        <v>2694</v>
      </c>
      <c r="D2023" s="833" t="s">
        <v>5504</v>
      </c>
      <c r="E2023" s="834" t="s">
        <v>2738</v>
      </c>
      <c r="F2023" s="832" t="s">
        <v>2690</v>
      </c>
      <c r="G2023" s="832" t="s">
        <v>2819</v>
      </c>
      <c r="H2023" s="832" t="s">
        <v>581</v>
      </c>
      <c r="I2023" s="832" t="s">
        <v>2820</v>
      </c>
      <c r="J2023" s="832" t="s">
        <v>2821</v>
      </c>
      <c r="K2023" s="832" t="s">
        <v>2822</v>
      </c>
      <c r="L2023" s="835">
        <v>900</v>
      </c>
      <c r="M2023" s="835">
        <v>9900</v>
      </c>
      <c r="N2023" s="832">
        <v>11</v>
      </c>
      <c r="O2023" s="836">
        <v>11</v>
      </c>
      <c r="P2023" s="835">
        <v>9900</v>
      </c>
      <c r="Q2023" s="837">
        <v>1</v>
      </c>
      <c r="R2023" s="832">
        <v>11</v>
      </c>
      <c r="S2023" s="837">
        <v>1</v>
      </c>
      <c r="T2023" s="836">
        <v>11</v>
      </c>
      <c r="U2023" s="838">
        <v>1</v>
      </c>
    </row>
    <row r="2024" spans="1:21" ht="14.4" customHeight="1" x14ac:dyDescent="0.3">
      <c r="A2024" s="831">
        <v>4</v>
      </c>
      <c r="B2024" s="832" t="s">
        <v>2687</v>
      </c>
      <c r="C2024" s="832" t="s">
        <v>2694</v>
      </c>
      <c r="D2024" s="833" t="s">
        <v>5504</v>
      </c>
      <c r="E2024" s="834" t="s">
        <v>2739</v>
      </c>
      <c r="F2024" s="832" t="s">
        <v>2688</v>
      </c>
      <c r="G2024" s="832" t="s">
        <v>3159</v>
      </c>
      <c r="H2024" s="832" t="s">
        <v>581</v>
      </c>
      <c r="I2024" s="832" t="s">
        <v>4855</v>
      </c>
      <c r="J2024" s="832" t="s">
        <v>2621</v>
      </c>
      <c r="K2024" s="832" t="s">
        <v>2104</v>
      </c>
      <c r="L2024" s="835">
        <v>31.09</v>
      </c>
      <c r="M2024" s="835">
        <v>62.18</v>
      </c>
      <c r="N2024" s="832">
        <v>2</v>
      </c>
      <c r="O2024" s="836">
        <v>0.5</v>
      </c>
      <c r="P2024" s="835">
        <v>62.18</v>
      </c>
      <c r="Q2024" s="837">
        <v>1</v>
      </c>
      <c r="R2024" s="832">
        <v>2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4</v>
      </c>
      <c r="B2025" s="832" t="s">
        <v>2687</v>
      </c>
      <c r="C2025" s="832" t="s">
        <v>2694</v>
      </c>
      <c r="D2025" s="833" t="s">
        <v>5504</v>
      </c>
      <c r="E2025" s="834" t="s">
        <v>2739</v>
      </c>
      <c r="F2025" s="832" t="s">
        <v>2688</v>
      </c>
      <c r="G2025" s="832" t="s">
        <v>4157</v>
      </c>
      <c r="H2025" s="832" t="s">
        <v>581</v>
      </c>
      <c r="I2025" s="832" t="s">
        <v>4158</v>
      </c>
      <c r="J2025" s="832" t="s">
        <v>4159</v>
      </c>
      <c r="K2025" s="832" t="s">
        <v>4160</v>
      </c>
      <c r="L2025" s="835">
        <v>150.1</v>
      </c>
      <c r="M2025" s="835">
        <v>1651.1</v>
      </c>
      <c r="N2025" s="832">
        <v>11</v>
      </c>
      <c r="O2025" s="836">
        <v>2</v>
      </c>
      <c r="P2025" s="835">
        <v>1651.1</v>
      </c>
      <c r="Q2025" s="837">
        <v>1</v>
      </c>
      <c r="R2025" s="832">
        <v>11</v>
      </c>
      <c r="S2025" s="837">
        <v>1</v>
      </c>
      <c r="T2025" s="836">
        <v>2</v>
      </c>
      <c r="U2025" s="838">
        <v>1</v>
      </c>
    </row>
    <row r="2026" spans="1:21" ht="14.4" customHeight="1" x14ac:dyDescent="0.3">
      <c r="A2026" s="831">
        <v>4</v>
      </c>
      <c r="B2026" s="832" t="s">
        <v>2687</v>
      </c>
      <c r="C2026" s="832" t="s">
        <v>2694</v>
      </c>
      <c r="D2026" s="833" t="s">
        <v>5504</v>
      </c>
      <c r="E2026" s="834" t="s">
        <v>2739</v>
      </c>
      <c r="F2026" s="832" t="s">
        <v>2688</v>
      </c>
      <c r="G2026" s="832" t="s">
        <v>4856</v>
      </c>
      <c r="H2026" s="832" t="s">
        <v>581</v>
      </c>
      <c r="I2026" s="832" t="s">
        <v>2372</v>
      </c>
      <c r="J2026" s="832" t="s">
        <v>2373</v>
      </c>
      <c r="K2026" s="832" t="s">
        <v>2287</v>
      </c>
      <c r="L2026" s="835">
        <v>58.86</v>
      </c>
      <c r="M2026" s="835">
        <v>117.72</v>
      </c>
      <c r="N2026" s="832">
        <v>2</v>
      </c>
      <c r="O2026" s="836">
        <v>0.5</v>
      </c>
      <c r="P2026" s="835">
        <v>117.72</v>
      </c>
      <c r="Q2026" s="837">
        <v>1</v>
      </c>
      <c r="R2026" s="832">
        <v>2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4</v>
      </c>
      <c r="B2027" s="832" t="s">
        <v>2687</v>
      </c>
      <c r="C2027" s="832" t="s">
        <v>2694</v>
      </c>
      <c r="D2027" s="833" t="s">
        <v>5504</v>
      </c>
      <c r="E2027" s="834" t="s">
        <v>2739</v>
      </c>
      <c r="F2027" s="832" t="s">
        <v>2688</v>
      </c>
      <c r="G2027" s="832" t="s">
        <v>2852</v>
      </c>
      <c r="H2027" s="832" t="s">
        <v>581</v>
      </c>
      <c r="I2027" s="832" t="s">
        <v>3064</v>
      </c>
      <c r="J2027" s="832" t="s">
        <v>879</v>
      </c>
      <c r="K2027" s="832" t="s">
        <v>2854</v>
      </c>
      <c r="L2027" s="835">
        <v>0</v>
      </c>
      <c r="M2027" s="835">
        <v>0</v>
      </c>
      <c r="N2027" s="832">
        <v>1</v>
      </c>
      <c r="O2027" s="836">
        <v>0.5</v>
      </c>
      <c r="P2027" s="835">
        <v>0</v>
      </c>
      <c r="Q2027" s="837"/>
      <c r="R2027" s="832">
        <v>1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4</v>
      </c>
      <c r="B2028" s="832" t="s">
        <v>2687</v>
      </c>
      <c r="C2028" s="832" t="s">
        <v>2694</v>
      </c>
      <c r="D2028" s="833" t="s">
        <v>5504</v>
      </c>
      <c r="E2028" s="834" t="s">
        <v>2739</v>
      </c>
      <c r="F2028" s="832" t="s">
        <v>2688</v>
      </c>
      <c r="G2028" s="832" t="s">
        <v>4857</v>
      </c>
      <c r="H2028" s="832" t="s">
        <v>581</v>
      </c>
      <c r="I2028" s="832" t="s">
        <v>4858</v>
      </c>
      <c r="J2028" s="832" t="s">
        <v>689</v>
      </c>
      <c r="K2028" s="832" t="s">
        <v>4859</v>
      </c>
      <c r="L2028" s="835">
        <v>0</v>
      </c>
      <c r="M2028" s="835">
        <v>0</v>
      </c>
      <c r="N2028" s="832">
        <v>3</v>
      </c>
      <c r="O2028" s="836">
        <v>1.5</v>
      </c>
      <c r="P2028" s="835">
        <v>0</v>
      </c>
      <c r="Q2028" s="837"/>
      <c r="R2028" s="832">
        <v>3</v>
      </c>
      <c r="S2028" s="837">
        <v>1</v>
      </c>
      <c r="T2028" s="836">
        <v>1.5</v>
      </c>
      <c r="U2028" s="838">
        <v>1</v>
      </c>
    </row>
    <row r="2029" spans="1:21" ht="14.4" customHeight="1" x14ac:dyDescent="0.3">
      <c r="A2029" s="831">
        <v>4</v>
      </c>
      <c r="B2029" s="832" t="s">
        <v>2687</v>
      </c>
      <c r="C2029" s="832" t="s">
        <v>2694</v>
      </c>
      <c r="D2029" s="833" t="s">
        <v>5504</v>
      </c>
      <c r="E2029" s="834" t="s">
        <v>2739</v>
      </c>
      <c r="F2029" s="832" t="s">
        <v>2688</v>
      </c>
      <c r="G2029" s="832" t="s">
        <v>4860</v>
      </c>
      <c r="H2029" s="832" t="s">
        <v>628</v>
      </c>
      <c r="I2029" s="832" t="s">
        <v>4861</v>
      </c>
      <c r="J2029" s="832" t="s">
        <v>2489</v>
      </c>
      <c r="K2029" s="832" t="s">
        <v>882</v>
      </c>
      <c r="L2029" s="835">
        <v>46.25</v>
      </c>
      <c r="M2029" s="835">
        <v>416.25</v>
      </c>
      <c r="N2029" s="832">
        <v>9</v>
      </c>
      <c r="O2029" s="836">
        <v>1.5</v>
      </c>
      <c r="P2029" s="835">
        <v>416.25</v>
      </c>
      <c r="Q2029" s="837">
        <v>1</v>
      </c>
      <c r="R2029" s="832">
        <v>9</v>
      </c>
      <c r="S2029" s="837">
        <v>1</v>
      </c>
      <c r="T2029" s="836">
        <v>1.5</v>
      </c>
      <c r="U2029" s="838">
        <v>1</v>
      </c>
    </row>
    <row r="2030" spans="1:21" ht="14.4" customHeight="1" x14ac:dyDescent="0.3">
      <c r="A2030" s="831">
        <v>4</v>
      </c>
      <c r="B2030" s="832" t="s">
        <v>2687</v>
      </c>
      <c r="C2030" s="832" t="s">
        <v>2694</v>
      </c>
      <c r="D2030" s="833" t="s">
        <v>5504</v>
      </c>
      <c r="E2030" s="834" t="s">
        <v>2739</v>
      </c>
      <c r="F2030" s="832" t="s">
        <v>2688</v>
      </c>
      <c r="G2030" s="832" t="s">
        <v>2790</v>
      </c>
      <c r="H2030" s="832" t="s">
        <v>581</v>
      </c>
      <c r="I2030" s="832" t="s">
        <v>4702</v>
      </c>
      <c r="J2030" s="832" t="s">
        <v>4703</v>
      </c>
      <c r="K2030" s="832" t="s">
        <v>4704</v>
      </c>
      <c r="L2030" s="835">
        <v>300.33</v>
      </c>
      <c r="M2030" s="835">
        <v>1201.32</v>
      </c>
      <c r="N2030" s="832">
        <v>4</v>
      </c>
      <c r="O2030" s="836">
        <v>1.5</v>
      </c>
      <c r="P2030" s="835">
        <v>1201.32</v>
      </c>
      <c r="Q2030" s="837">
        <v>1</v>
      </c>
      <c r="R2030" s="832">
        <v>4</v>
      </c>
      <c r="S2030" s="837">
        <v>1</v>
      </c>
      <c r="T2030" s="836">
        <v>1.5</v>
      </c>
      <c r="U2030" s="838">
        <v>1</v>
      </c>
    </row>
    <row r="2031" spans="1:21" ht="14.4" customHeight="1" x14ac:dyDescent="0.3">
      <c r="A2031" s="831">
        <v>4</v>
      </c>
      <c r="B2031" s="832" t="s">
        <v>2687</v>
      </c>
      <c r="C2031" s="832" t="s">
        <v>2694</v>
      </c>
      <c r="D2031" s="833" t="s">
        <v>5504</v>
      </c>
      <c r="E2031" s="834" t="s">
        <v>2739</v>
      </c>
      <c r="F2031" s="832" t="s">
        <v>2688</v>
      </c>
      <c r="G2031" s="832" t="s">
        <v>2868</v>
      </c>
      <c r="H2031" s="832" t="s">
        <v>581</v>
      </c>
      <c r="I2031" s="832" t="s">
        <v>4862</v>
      </c>
      <c r="J2031" s="832" t="s">
        <v>1577</v>
      </c>
      <c r="K2031" s="832" t="s">
        <v>4863</v>
      </c>
      <c r="L2031" s="835">
        <v>58.63</v>
      </c>
      <c r="M2031" s="835">
        <v>234.52</v>
      </c>
      <c r="N2031" s="832">
        <v>4</v>
      </c>
      <c r="O2031" s="836">
        <v>2</v>
      </c>
      <c r="P2031" s="835">
        <v>234.52</v>
      </c>
      <c r="Q2031" s="837">
        <v>1</v>
      </c>
      <c r="R2031" s="832">
        <v>4</v>
      </c>
      <c r="S2031" s="837">
        <v>1</v>
      </c>
      <c r="T2031" s="836">
        <v>2</v>
      </c>
      <c r="U2031" s="838">
        <v>1</v>
      </c>
    </row>
    <row r="2032" spans="1:21" ht="14.4" customHeight="1" x14ac:dyDescent="0.3">
      <c r="A2032" s="831">
        <v>4</v>
      </c>
      <c r="B2032" s="832" t="s">
        <v>2687</v>
      </c>
      <c r="C2032" s="832" t="s">
        <v>2694</v>
      </c>
      <c r="D2032" s="833" t="s">
        <v>5504</v>
      </c>
      <c r="E2032" s="834" t="s">
        <v>2739</v>
      </c>
      <c r="F2032" s="832" t="s">
        <v>2688</v>
      </c>
      <c r="G2032" s="832" t="s">
        <v>2868</v>
      </c>
      <c r="H2032" s="832" t="s">
        <v>581</v>
      </c>
      <c r="I2032" s="832" t="s">
        <v>2886</v>
      </c>
      <c r="J2032" s="832" t="s">
        <v>2870</v>
      </c>
      <c r="K2032" s="832" t="s">
        <v>639</v>
      </c>
      <c r="L2032" s="835">
        <v>58.62</v>
      </c>
      <c r="M2032" s="835">
        <v>58.62</v>
      </c>
      <c r="N2032" s="832">
        <v>1</v>
      </c>
      <c r="O2032" s="836">
        <v>0.5</v>
      </c>
      <c r="P2032" s="835">
        <v>58.62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4</v>
      </c>
      <c r="B2033" s="832" t="s">
        <v>2687</v>
      </c>
      <c r="C2033" s="832" t="s">
        <v>2694</v>
      </c>
      <c r="D2033" s="833" t="s">
        <v>5504</v>
      </c>
      <c r="E2033" s="834" t="s">
        <v>2739</v>
      </c>
      <c r="F2033" s="832" t="s">
        <v>2688</v>
      </c>
      <c r="G2033" s="832" t="s">
        <v>3131</v>
      </c>
      <c r="H2033" s="832" t="s">
        <v>581</v>
      </c>
      <c r="I2033" s="832" t="s">
        <v>3132</v>
      </c>
      <c r="J2033" s="832" t="s">
        <v>832</v>
      </c>
      <c r="K2033" s="832" t="s">
        <v>833</v>
      </c>
      <c r="L2033" s="835">
        <v>0</v>
      </c>
      <c r="M2033" s="835">
        <v>0</v>
      </c>
      <c r="N2033" s="832">
        <v>2</v>
      </c>
      <c r="O2033" s="836">
        <v>0.5</v>
      </c>
      <c r="P2033" s="835">
        <v>0</v>
      </c>
      <c r="Q2033" s="837"/>
      <c r="R2033" s="832">
        <v>2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4</v>
      </c>
      <c r="B2034" s="832" t="s">
        <v>2687</v>
      </c>
      <c r="C2034" s="832" t="s">
        <v>2694</v>
      </c>
      <c r="D2034" s="833" t="s">
        <v>5504</v>
      </c>
      <c r="E2034" s="834" t="s">
        <v>2739</v>
      </c>
      <c r="F2034" s="832" t="s">
        <v>2688</v>
      </c>
      <c r="G2034" s="832" t="s">
        <v>4656</v>
      </c>
      <c r="H2034" s="832" t="s">
        <v>581</v>
      </c>
      <c r="I2034" s="832" t="s">
        <v>4864</v>
      </c>
      <c r="J2034" s="832" t="s">
        <v>1809</v>
      </c>
      <c r="K2034" s="832" t="s">
        <v>4865</v>
      </c>
      <c r="L2034" s="835">
        <v>237.31</v>
      </c>
      <c r="M2034" s="835">
        <v>711.93000000000006</v>
      </c>
      <c r="N2034" s="832">
        <v>3</v>
      </c>
      <c r="O2034" s="836">
        <v>1</v>
      </c>
      <c r="P2034" s="835">
        <v>711.93000000000006</v>
      </c>
      <c r="Q2034" s="837">
        <v>1</v>
      </c>
      <c r="R2034" s="832">
        <v>3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4</v>
      </c>
      <c r="B2035" s="832" t="s">
        <v>2687</v>
      </c>
      <c r="C2035" s="832" t="s">
        <v>2694</v>
      </c>
      <c r="D2035" s="833" t="s">
        <v>5504</v>
      </c>
      <c r="E2035" s="834" t="s">
        <v>2739</v>
      </c>
      <c r="F2035" s="832" t="s">
        <v>2688</v>
      </c>
      <c r="G2035" s="832" t="s">
        <v>4656</v>
      </c>
      <c r="H2035" s="832" t="s">
        <v>581</v>
      </c>
      <c r="I2035" s="832" t="s">
        <v>4866</v>
      </c>
      <c r="J2035" s="832" t="s">
        <v>4867</v>
      </c>
      <c r="K2035" s="832" t="s">
        <v>4868</v>
      </c>
      <c r="L2035" s="835">
        <v>110.74</v>
      </c>
      <c r="M2035" s="835">
        <v>110.74</v>
      </c>
      <c r="N2035" s="832">
        <v>1</v>
      </c>
      <c r="O2035" s="836">
        <v>1</v>
      </c>
      <c r="P2035" s="835">
        <v>110.74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4</v>
      </c>
      <c r="B2036" s="832" t="s">
        <v>2687</v>
      </c>
      <c r="C2036" s="832" t="s">
        <v>2694</v>
      </c>
      <c r="D2036" s="833" t="s">
        <v>5504</v>
      </c>
      <c r="E2036" s="834" t="s">
        <v>2739</v>
      </c>
      <c r="F2036" s="832" t="s">
        <v>2688</v>
      </c>
      <c r="G2036" s="832" t="s">
        <v>4656</v>
      </c>
      <c r="H2036" s="832" t="s">
        <v>628</v>
      </c>
      <c r="I2036" s="832" t="s">
        <v>4869</v>
      </c>
      <c r="J2036" s="832" t="s">
        <v>1809</v>
      </c>
      <c r="K2036" s="832" t="s">
        <v>4870</v>
      </c>
      <c r="L2036" s="835">
        <v>329.88</v>
      </c>
      <c r="M2036" s="835">
        <v>329.88</v>
      </c>
      <c r="N2036" s="832">
        <v>1</v>
      </c>
      <c r="O2036" s="836">
        <v>0.5</v>
      </c>
      <c r="P2036" s="835">
        <v>329.88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4</v>
      </c>
      <c r="B2037" s="832" t="s">
        <v>2687</v>
      </c>
      <c r="C2037" s="832" t="s">
        <v>2694</v>
      </c>
      <c r="D2037" s="833" t="s">
        <v>5504</v>
      </c>
      <c r="E2037" s="834" t="s">
        <v>2739</v>
      </c>
      <c r="F2037" s="832" t="s">
        <v>2688</v>
      </c>
      <c r="G2037" s="832" t="s">
        <v>4656</v>
      </c>
      <c r="H2037" s="832" t="s">
        <v>628</v>
      </c>
      <c r="I2037" s="832" t="s">
        <v>4869</v>
      </c>
      <c r="J2037" s="832" t="s">
        <v>1809</v>
      </c>
      <c r="K2037" s="832" t="s">
        <v>4870</v>
      </c>
      <c r="L2037" s="835">
        <v>280.38</v>
      </c>
      <c r="M2037" s="835">
        <v>280.38</v>
      </c>
      <c r="N2037" s="832">
        <v>1</v>
      </c>
      <c r="O2037" s="836">
        <v>0.5</v>
      </c>
      <c r="P2037" s="835">
        <v>280.38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4</v>
      </c>
      <c r="B2038" s="832" t="s">
        <v>2687</v>
      </c>
      <c r="C2038" s="832" t="s">
        <v>2694</v>
      </c>
      <c r="D2038" s="833" t="s">
        <v>5504</v>
      </c>
      <c r="E2038" s="834" t="s">
        <v>2739</v>
      </c>
      <c r="F2038" s="832" t="s">
        <v>2688</v>
      </c>
      <c r="G2038" s="832" t="s">
        <v>4656</v>
      </c>
      <c r="H2038" s="832" t="s">
        <v>581</v>
      </c>
      <c r="I2038" s="832" t="s">
        <v>4871</v>
      </c>
      <c r="J2038" s="832" t="s">
        <v>4867</v>
      </c>
      <c r="K2038" s="832" t="s">
        <v>2452</v>
      </c>
      <c r="L2038" s="835">
        <v>43.61</v>
      </c>
      <c r="M2038" s="835">
        <v>87.22</v>
      </c>
      <c r="N2038" s="832">
        <v>2</v>
      </c>
      <c r="O2038" s="836">
        <v>0.5</v>
      </c>
      <c r="P2038" s="835">
        <v>87.22</v>
      </c>
      <c r="Q2038" s="837">
        <v>1</v>
      </c>
      <c r="R2038" s="832">
        <v>2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4</v>
      </c>
      <c r="B2039" s="832" t="s">
        <v>2687</v>
      </c>
      <c r="C2039" s="832" t="s">
        <v>2694</v>
      </c>
      <c r="D2039" s="833" t="s">
        <v>5504</v>
      </c>
      <c r="E2039" s="834" t="s">
        <v>2739</v>
      </c>
      <c r="F2039" s="832" t="s">
        <v>2688</v>
      </c>
      <c r="G2039" s="832" t="s">
        <v>3380</v>
      </c>
      <c r="H2039" s="832" t="s">
        <v>581</v>
      </c>
      <c r="I2039" s="832" t="s">
        <v>3381</v>
      </c>
      <c r="J2039" s="832" t="s">
        <v>781</v>
      </c>
      <c r="K2039" s="832" t="s">
        <v>3382</v>
      </c>
      <c r="L2039" s="835">
        <v>256.67</v>
      </c>
      <c r="M2039" s="835">
        <v>513.34</v>
      </c>
      <c r="N2039" s="832">
        <v>2</v>
      </c>
      <c r="O2039" s="836">
        <v>1</v>
      </c>
      <c r="P2039" s="835">
        <v>513.34</v>
      </c>
      <c r="Q2039" s="837">
        <v>1</v>
      </c>
      <c r="R2039" s="832">
        <v>2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4</v>
      </c>
      <c r="B2040" s="832" t="s">
        <v>2687</v>
      </c>
      <c r="C2040" s="832" t="s">
        <v>2694</v>
      </c>
      <c r="D2040" s="833" t="s">
        <v>5504</v>
      </c>
      <c r="E2040" s="834" t="s">
        <v>2739</v>
      </c>
      <c r="F2040" s="832" t="s">
        <v>2688</v>
      </c>
      <c r="G2040" s="832" t="s">
        <v>4872</v>
      </c>
      <c r="H2040" s="832" t="s">
        <v>581</v>
      </c>
      <c r="I2040" s="832" t="s">
        <v>4873</v>
      </c>
      <c r="J2040" s="832" t="s">
        <v>4874</v>
      </c>
      <c r="K2040" s="832" t="s">
        <v>4875</v>
      </c>
      <c r="L2040" s="835">
        <v>1256.79</v>
      </c>
      <c r="M2040" s="835">
        <v>10054.32</v>
      </c>
      <c r="N2040" s="832">
        <v>8</v>
      </c>
      <c r="O2040" s="836">
        <v>2</v>
      </c>
      <c r="P2040" s="835">
        <v>10054.32</v>
      </c>
      <c r="Q2040" s="837">
        <v>1</v>
      </c>
      <c r="R2040" s="832">
        <v>8</v>
      </c>
      <c r="S2040" s="837">
        <v>1</v>
      </c>
      <c r="T2040" s="836">
        <v>2</v>
      </c>
      <c r="U2040" s="838">
        <v>1</v>
      </c>
    </row>
    <row r="2041" spans="1:21" ht="14.4" customHeight="1" x14ac:dyDescent="0.3">
      <c r="A2041" s="831">
        <v>4</v>
      </c>
      <c r="B2041" s="832" t="s">
        <v>2687</v>
      </c>
      <c r="C2041" s="832" t="s">
        <v>2694</v>
      </c>
      <c r="D2041" s="833" t="s">
        <v>5504</v>
      </c>
      <c r="E2041" s="834" t="s">
        <v>2739</v>
      </c>
      <c r="F2041" s="832" t="s">
        <v>2688</v>
      </c>
      <c r="G2041" s="832" t="s">
        <v>2844</v>
      </c>
      <c r="H2041" s="832" t="s">
        <v>581</v>
      </c>
      <c r="I2041" s="832" t="s">
        <v>4876</v>
      </c>
      <c r="J2041" s="832" t="s">
        <v>4877</v>
      </c>
      <c r="K2041" s="832" t="s">
        <v>4878</v>
      </c>
      <c r="L2041" s="835">
        <v>66.97</v>
      </c>
      <c r="M2041" s="835">
        <v>66.97</v>
      </c>
      <c r="N2041" s="832">
        <v>1</v>
      </c>
      <c r="O2041" s="836">
        <v>0.5</v>
      </c>
      <c r="P2041" s="835">
        <v>66.97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4</v>
      </c>
      <c r="B2042" s="832" t="s">
        <v>2687</v>
      </c>
      <c r="C2042" s="832" t="s">
        <v>2694</v>
      </c>
      <c r="D2042" s="833" t="s">
        <v>5504</v>
      </c>
      <c r="E2042" s="834" t="s">
        <v>2739</v>
      </c>
      <c r="F2042" s="832" t="s">
        <v>2688</v>
      </c>
      <c r="G2042" s="832" t="s">
        <v>2959</v>
      </c>
      <c r="H2042" s="832" t="s">
        <v>581</v>
      </c>
      <c r="I2042" s="832" t="s">
        <v>4879</v>
      </c>
      <c r="J2042" s="832" t="s">
        <v>4880</v>
      </c>
      <c r="K2042" s="832" t="s">
        <v>639</v>
      </c>
      <c r="L2042" s="835">
        <v>109.97</v>
      </c>
      <c r="M2042" s="835">
        <v>329.90999999999997</v>
      </c>
      <c r="N2042" s="832">
        <v>3</v>
      </c>
      <c r="O2042" s="836">
        <v>2.5</v>
      </c>
      <c r="P2042" s="835">
        <v>329.90999999999997</v>
      </c>
      <c r="Q2042" s="837">
        <v>1</v>
      </c>
      <c r="R2042" s="832">
        <v>3</v>
      </c>
      <c r="S2042" s="837">
        <v>1</v>
      </c>
      <c r="T2042" s="836">
        <v>2.5</v>
      </c>
      <c r="U2042" s="838">
        <v>1</v>
      </c>
    </row>
    <row r="2043" spans="1:21" ht="14.4" customHeight="1" x14ac:dyDescent="0.3">
      <c r="A2043" s="831">
        <v>4</v>
      </c>
      <c r="B2043" s="832" t="s">
        <v>2687</v>
      </c>
      <c r="C2043" s="832" t="s">
        <v>2694</v>
      </c>
      <c r="D2043" s="833" t="s">
        <v>5504</v>
      </c>
      <c r="E2043" s="834" t="s">
        <v>2739</v>
      </c>
      <c r="F2043" s="832" t="s">
        <v>2688</v>
      </c>
      <c r="G2043" s="832" t="s">
        <v>2874</v>
      </c>
      <c r="H2043" s="832" t="s">
        <v>581</v>
      </c>
      <c r="I2043" s="832" t="s">
        <v>4246</v>
      </c>
      <c r="J2043" s="832" t="s">
        <v>4247</v>
      </c>
      <c r="K2043" s="832" t="s">
        <v>4248</v>
      </c>
      <c r="L2043" s="835">
        <v>48.42</v>
      </c>
      <c r="M2043" s="835">
        <v>96.84</v>
      </c>
      <c r="N2043" s="832">
        <v>2</v>
      </c>
      <c r="O2043" s="836">
        <v>1</v>
      </c>
      <c r="P2043" s="835">
        <v>96.84</v>
      </c>
      <c r="Q2043" s="837">
        <v>1</v>
      </c>
      <c r="R2043" s="832">
        <v>2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4</v>
      </c>
      <c r="B2044" s="832" t="s">
        <v>2687</v>
      </c>
      <c r="C2044" s="832" t="s">
        <v>2694</v>
      </c>
      <c r="D2044" s="833" t="s">
        <v>5504</v>
      </c>
      <c r="E2044" s="834" t="s">
        <v>2739</v>
      </c>
      <c r="F2044" s="832" t="s">
        <v>2688</v>
      </c>
      <c r="G2044" s="832" t="s">
        <v>2777</v>
      </c>
      <c r="H2044" s="832" t="s">
        <v>581</v>
      </c>
      <c r="I2044" s="832" t="s">
        <v>2894</v>
      </c>
      <c r="J2044" s="832" t="s">
        <v>810</v>
      </c>
      <c r="K2044" s="832" t="s">
        <v>2848</v>
      </c>
      <c r="L2044" s="835">
        <v>301.2</v>
      </c>
      <c r="M2044" s="835">
        <v>301.2</v>
      </c>
      <c r="N2044" s="832">
        <v>1</v>
      </c>
      <c r="O2044" s="836">
        <v>1</v>
      </c>
      <c r="P2044" s="835">
        <v>301.2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4</v>
      </c>
      <c r="B2045" s="832" t="s">
        <v>2687</v>
      </c>
      <c r="C2045" s="832" t="s">
        <v>2694</v>
      </c>
      <c r="D2045" s="833" t="s">
        <v>5504</v>
      </c>
      <c r="E2045" s="834" t="s">
        <v>2739</v>
      </c>
      <c r="F2045" s="832" t="s">
        <v>2688</v>
      </c>
      <c r="G2045" s="832" t="s">
        <v>3263</v>
      </c>
      <c r="H2045" s="832" t="s">
        <v>581</v>
      </c>
      <c r="I2045" s="832" t="s">
        <v>3392</v>
      </c>
      <c r="J2045" s="832" t="s">
        <v>1775</v>
      </c>
      <c r="K2045" s="832" t="s">
        <v>3266</v>
      </c>
      <c r="L2045" s="835">
        <v>256.67</v>
      </c>
      <c r="M2045" s="835">
        <v>513.34</v>
      </c>
      <c r="N2045" s="832">
        <v>2</v>
      </c>
      <c r="O2045" s="836">
        <v>2</v>
      </c>
      <c r="P2045" s="835">
        <v>513.34</v>
      </c>
      <c r="Q2045" s="837">
        <v>1</v>
      </c>
      <c r="R2045" s="832">
        <v>2</v>
      </c>
      <c r="S2045" s="837">
        <v>1</v>
      </c>
      <c r="T2045" s="836">
        <v>2</v>
      </c>
      <c r="U2045" s="838">
        <v>1</v>
      </c>
    </row>
    <row r="2046" spans="1:21" ht="14.4" customHeight="1" x14ac:dyDescent="0.3">
      <c r="A2046" s="831">
        <v>4</v>
      </c>
      <c r="B2046" s="832" t="s">
        <v>2687</v>
      </c>
      <c r="C2046" s="832" t="s">
        <v>2694</v>
      </c>
      <c r="D2046" s="833" t="s">
        <v>5504</v>
      </c>
      <c r="E2046" s="834" t="s">
        <v>2739</v>
      </c>
      <c r="F2046" s="832" t="s">
        <v>2688</v>
      </c>
      <c r="G2046" s="832" t="s">
        <v>3274</v>
      </c>
      <c r="H2046" s="832" t="s">
        <v>581</v>
      </c>
      <c r="I2046" s="832" t="s">
        <v>4881</v>
      </c>
      <c r="J2046" s="832" t="s">
        <v>2378</v>
      </c>
      <c r="K2046" s="832" t="s">
        <v>3958</v>
      </c>
      <c r="L2046" s="835">
        <v>353.18</v>
      </c>
      <c r="M2046" s="835">
        <v>353.18</v>
      </c>
      <c r="N2046" s="832">
        <v>1</v>
      </c>
      <c r="O2046" s="836">
        <v>0.5</v>
      </c>
      <c r="P2046" s="835">
        <v>353.18</v>
      </c>
      <c r="Q2046" s="837">
        <v>1</v>
      </c>
      <c r="R2046" s="832">
        <v>1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4</v>
      </c>
      <c r="B2047" s="832" t="s">
        <v>2687</v>
      </c>
      <c r="C2047" s="832" t="s">
        <v>2694</v>
      </c>
      <c r="D2047" s="833" t="s">
        <v>5504</v>
      </c>
      <c r="E2047" s="834" t="s">
        <v>2739</v>
      </c>
      <c r="F2047" s="832" t="s">
        <v>2688</v>
      </c>
      <c r="G2047" s="832" t="s">
        <v>3274</v>
      </c>
      <c r="H2047" s="832" t="s">
        <v>581</v>
      </c>
      <c r="I2047" s="832" t="s">
        <v>4881</v>
      </c>
      <c r="J2047" s="832" t="s">
        <v>2378</v>
      </c>
      <c r="K2047" s="832" t="s">
        <v>3958</v>
      </c>
      <c r="L2047" s="835">
        <v>279.52999999999997</v>
      </c>
      <c r="M2047" s="835">
        <v>279.52999999999997</v>
      </c>
      <c r="N2047" s="832">
        <v>1</v>
      </c>
      <c r="O2047" s="836">
        <v>0.5</v>
      </c>
      <c r="P2047" s="835">
        <v>279.52999999999997</v>
      </c>
      <c r="Q2047" s="837">
        <v>1</v>
      </c>
      <c r="R2047" s="832">
        <v>1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4</v>
      </c>
      <c r="B2048" s="832" t="s">
        <v>2687</v>
      </c>
      <c r="C2048" s="832" t="s">
        <v>2694</v>
      </c>
      <c r="D2048" s="833" t="s">
        <v>5504</v>
      </c>
      <c r="E2048" s="834" t="s">
        <v>2739</v>
      </c>
      <c r="F2048" s="832" t="s">
        <v>2688</v>
      </c>
      <c r="G2048" s="832" t="s">
        <v>3274</v>
      </c>
      <c r="H2048" s="832" t="s">
        <v>581</v>
      </c>
      <c r="I2048" s="832" t="s">
        <v>3275</v>
      </c>
      <c r="J2048" s="832" t="s">
        <v>2378</v>
      </c>
      <c r="K2048" s="832" t="s">
        <v>3276</v>
      </c>
      <c r="L2048" s="835">
        <v>430.05</v>
      </c>
      <c r="M2048" s="835">
        <v>1290.1500000000001</v>
      </c>
      <c r="N2048" s="832">
        <v>3</v>
      </c>
      <c r="O2048" s="836">
        <v>1</v>
      </c>
      <c r="P2048" s="835">
        <v>1290.1500000000001</v>
      </c>
      <c r="Q2048" s="837">
        <v>1</v>
      </c>
      <c r="R2048" s="832">
        <v>3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4</v>
      </c>
      <c r="B2049" s="832" t="s">
        <v>2687</v>
      </c>
      <c r="C2049" s="832" t="s">
        <v>2694</v>
      </c>
      <c r="D2049" s="833" t="s">
        <v>5504</v>
      </c>
      <c r="E2049" s="834" t="s">
        <v>2739</v>
      </c>
      <c r="F2049" s="832" t="s">
        <v>2688</v>
      </c>
      <c r="G2049" s="832" t="s">
        <v>2764</v>
      </c>
      <c r="H2049" s="832" t="s">
        <v>628</v>
      </c>
      <c r="I2049" s="832" t="s">
        <v>2247</v>
      </c>
      <c r="J2049" s="832" t="s">
        <v>2248</v>
      </c>
      <c r="K2049" s="832" t="s">
        <v>2249</v>
      </c>
      <c r="L2049" s="835">
        <v>0</v>
      </c>
      <c r="M2049" s="835">
        <v>0</v>
      </c>
      <c r="N2049" s="832">
        <v>1</v>
      </c>
      <c r="O2049" s="836">
        <v>0.5</v>
      </c>
      <c r="P2049" s="835">
        <v>0</v>
      </c>
      <c r="Q2049" s="837"/>
      <c r="R2049" s="832">
        <v>1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4</v>
      </c>
      <c r="B2050" s="832" t="s">
        <v>2687</v>
      </c>
      <c r="C2050" s="832" t="s">
        <v>2694</v>
      </c>
      <c r="D2050" s="833" t="s">
        <v>5504</v>
      </c>
      <c r="E2050" s="834" t="s">
        <v>2739</v>
      </c>
      <c r="F2050" s="832" t="s">
        <v>2688</v>
      </c>
      <c r="G2050" s="832" t="s">
        <v>4882</v>
      </c>
      <c r="H2050" s="832" t="s">
        <v>628</v>
      </c>
      <c r="I2050" s="832" t="s">
        <v>4883</v>
      </c>
      <c r="J2050" s="832" t="s">
        <v>2126</v>
      </c>
      <c r="K2050" s="832" t="s">
        <v>4884</v>
      </c>
      <c r="L2050" s="835">
        <v>110.74</v>
      </c>
      <c r="M2050" s="835">
        <v>110.74</v>
      </c>
      <c r="N2050" s="832">
        <v>1</v>
      </c>
      <c r="O2050" s="836">
        <v>1</v>
      </c>
      <c r="P2050" s="835">
        <v>110.74</v>
      </c>
      <c r="Q2050" s="837">
        <v>1</v>
      </c>
      <c r="R2050" s="832">
        <v>1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4</v>
      </c>
      <c r="B2051" s="832" t="s">
        <v>2687</v>
      </c>
      <c r="C2051" s="832" t="s">
        <v>2694</v>
      </c>
      <c r="D2051" s="833" t="s">
        <v>5504</v>
      </c>
      <c r="E2051" s="834" t="s">
        <v>2739</v>
      </c>
      <c r="F2051" s="832" t="s">
        <v>2688</v>
      </c>
      <c r="G2051" s="832" t="s">
        <v>4882</v>
      </c>
      <c r="H2051" s="832" t="s">
        <v>628</v>
      </c>
      <c r="I2051" s="832" t="s">
        <v>4885</v>
      </c>
      <c r="J2051" s="832" t="s">
        <v>2126</v>
      </c>
      <c r="K2051" s="832" t="s">
        <v>4886</v>
      </c>
      <c r="L2051" s="835">
        <v>221.48</v>
      </c>
      <c r="M2051" s="835">
        <v>221.48</v>
      </c>
      <c r="N2051" s="832">
        <v>1</v>
      </c>
      <c r="O2051" s="836">
        <v>0.5</v>
      </c>
      <c r="P2051" s="835">
        <v>221.48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" customHeight="1" x14ac:dyDescent="0.3">
      <c r="A2052" s="831">
        <v>4</v>
      </c>
      <c r="B2052" s="832" t="s">
        <v>2687</v>
      </c>
      <c r="C2052" s="832" t="s">
        <v>2694</v>
      </c>
      <c r="D2052" s="833" t="s">
        <v>5504</v>
      </c>
      <c r="E2052" s="834" t="s">
        <v>2739</v>
      </c>
      <c r="F2052" s="832" t="s">
        <v>2688</v>
      </c>
      <c r="G2052" s="832" t="s">
        <v>2996</v>
      </c>
      <c r="H2052" s="832" t="s">
        <v>581</v>
      </c>
      <c r="I2052" s="832" t="s">
        <v>2269</v>
      </c>
      <c r="J2052" s="832" t="s">
        <v>2270</v>
      </c>
      <c r="K2052" s="832" t="s">
        <v>2271</v>
      </c>
      <c r="L2052" s="835">
        <v>0</v>
      </c>
      <c r="M2052" s="835">
        <v>0</v>
      </c>
      <c r="N2052" s="832">
        <v>2</v>
      </c>
      <c r="O2052" s="836">
        <v>1.5</v>
      </c>
      <c r="P2052" s="835">
        <v>0</v>
      </c>
      <c r="Q2052" s="837"/>
      <c r="R2052" s="832">
        <v>2</v>
      </c>
      <c r="S2052" s="837">
        <v>1</v>
      </c>
      <c r="T2052" s="836">
        <v>1.5</v>
      </c>
      <c r="U2052" s="838">
        <v>1</v>
      </c>
    </row>
    <row r="2053" spans="1:21" ht="14.4" customHeight="1" x14ac:dyDescent="0.3">
      <c r="A2053" s="831">
        <v>4</v>
      </c>
      <c r="B2053" s="832" t="s">
        <v>2687</v>
      </c>
      <c r="C2053" s="832" t="s">
        <v>2694</v>
      </c>
      <c r="D2053" s="833" t="s">
        <v>5504</v>
      </c>
      <c r="E2053" s="834" t="s">
        <v>2739</v>
      </c>
      <c r="F2053" s="832" t="s">
        <v>2688</v>
      </c>
      <c r="G2053" s="832" t="s">
        <v>2996</v>
      </c>
      <c r="H2053" s="832" t="s">
        <v>581</v>
      </c>
      <c r="I2053" s="832" t="s">
        <v>2447</v>
      </c>
      <c r="J2053" s="832" t="s">
        <v>2270</v>
      </c>
      <c r="K2053" s="832" t="s">
        <v>2266</v>
      </c>
      <c r="L2053" s="835">
        <v>0</v>
      </c>
      <c r="M2053" s="835">
        <v>0</v>
      </c>
      <c r="N2053" s="832">
        <v>3</v>
      </c>
      <c r="O2053" s="836">
        <v>1</v>
      </c>
      <c r="P2053" s="835">
        <v>0</v>
      </c>
      <c r="Q2053" s="837"/>
      <c r="R2053" s="832">
        <v>3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4</v>
      </c>
      <c r="B2054" s="832" t="s">
        <v>2687</v>
      </c>
      <c r="C2054" s="832" t="s">
        <v>2694</v>
      </c>
      <c r="D2054" s="833" t="s">
        <v>5504</v>
      </c>
      <c r="E2054" s="834" t="s">
        <v>2739</v>
      </c>
      <c r="F2054" s="832" t="s">
        <v>2688</v>
      </c>
      <c r="G2054" s="832" t="s">
        <v>4887</v>
      </c>
      <c r="H2054" s="832" t="s">
        <v>581</v>
      </c>
      <c r="I2054" s="832" t="s">
        <v>4888</v>
      </c>
      <c r="J2054" s="832" t="s">
        <v>4889</v>
      </c>
      <c r="K2054" s="832" t="s">
        <v>4890</v>
      </c>
      <c r="L2054" s="835">
        <v>0</v>
      </c>
      <c r="M2054" s="835">
        <v>0</v>
      </c>
      <c r="N2054" s="832">
        <v>1</v>
      </c>
      <c r="O2054" s="836">
        <v>1</v>
      </c>
      <c r="P2054" s="835">
        <v>0</v>
      </c>
      <c r="Q2054" s="837"/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4</v>
      </c>
      <c r="B2055" s="832" t="s">
        <v>2687</v>
      </c>
      <c r="C2055" s="832" t="s">
        <v>2694</v>
      </c>
      <c r="D2055" s="833" t="s">
        <v>5504</v>
      </c>
      <c r="E2055" s="834" t="s">
        <v>2739</v>
      </c>
      <c r="F2055" s="832" t="s">
        <v>2690</v>
      </c>
      <c r="G2055" s="832" t="s">
        <v>2812</v>
      </c>
      <c r="H2055" s="832" t="s">
        <v>581</v>
      </c>
      <c r="I2055" s="832" t="s">
        <v>4020</v>
      </c>
      <c r="J2055" s="832" t="s">
        <v>4021</v>
      </c>
      <c r="K2055" s="832" t="s">
        <v>4022</v>
      </c>
      <c r="L2055" s="835">
        <v>99</v>
      </c>
      <c r="M2055" s="835">
        <v>297</v>
      </c>
      <c r="N2055" s="832">
        <v>3</v>
      </c>
      <c r="O2055" s="836">
        <v>1</v>
      </c>
      <c r="P2055" s="835">
        <v>297</v>
      </c>
      <c r="Q2055" s="837">
        <v>1</v>
      </c>
      <c r="R2055" s="832">
        <v>3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4</v>
      </c>
      <c r="B2056" s="832" t="s">
        <v>2687</v>
      </c>
      <c r="C2056" s="832" t="s">
        <v>2694</v>
      </c>
      <c r="D2056" s="833" t="s">
        <v>5504</v>
      </c>
      <c r="E2056" s="834" t="s">
        <v>2741</v>
      </c>
      <c r="F2056" s="832" t="s">
        <v>2688</v>
      </c>
      <c r="G2056" s="832" t="s">
        <v>2760</v>
      </c>
      <c r="H2056" s="832" t="s">
        <v>628</v>
      </c>
      <c r="I2056" s="832" t="s">
        <v>2166</v>
      </c>
      <c r="J2056" s="832" t="s">
        <v>1083</v>
      </c>
      <c r="K2056" s="832" t="s">
        <v>2167</v>
      </c>
      <c r="L2056" s="835">
        <v>154.36000000000001</v>
      </c>
      <c r="M2056" s="835">
        <v>308.72000000000003</v>
      </c>
      <c r="N2056" s="832">
        <v>2</v>
      </c>
      <c r="O2056" s="836">
        <v>1</v>
      </c>
      <c r="P2056" s="835">
        <v>308.72000000000003</v>
      </c>
      <c r="Q2056" s="837">
        <v>1</v>
      </c>
      <c r="R2056" s="832">
        <v>2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4</v>
      </c>
      <c r="B2057" s="832" t="s">
        <v>2687</v>
      </c>
      <c r="C2057" s="832" t="s">
        <v>2694</v>
      </c>
      <c r="D2057" s="833" t="s">
        <v>5504</v>
      </c>
      <c r="E2057" s="834" t="s">
        <v>2741</v>
      </c>
      <c r="F2057" s="832" t="s">
        <v>2688</v>
      </c>
      <c r="G2057" s="832" t="s">
        <v>2760</v>
      </c>
      <c r="H2057" s="832" t="s">
        <v>628</v>
      </c>
      <c r="I2057" s="832" t="s">
        <v>2164</v>
      </c>
      <c r="J2057" s="832" t="s">
        <v>1083</v>
      </c>
      <c r="K2057" s="832" t="s">
        <v>2165</v>
      </c>
      <c r="L2057" s="835">
        <v>225.06</v>
      </c>
      <c r="M2057" s="835">
        <v>450.12</v>
      </c>
      <c r="N2057" s="832">
        <v>2</v>
      </c>
      <c r="O2057" s="836">
        <v>2</v>
      </c>
      <c r="P2057" s="835">
        <v>450.12</v>
      </c>
      <c r="Q2057" s="837">
        <v>1</v>
      </c>
      <c r="R2057" s="832">
        <v>2</v>
      </c>
      <c r="S2057" s="837">
        <v>1</v>
      </c>
      <c r="T2057" s="836">
        <v>2</v>
      </c>
      <c r="U2057" s="838">
        <v>1</v>
      </c>
    </row>
    <row r="2058" spans="1:21" ht="14.4" customHeight="1" x14ac:dyDescent="0.3">
      <c r="A2058" s="831">
        <v>4</v>
      </c>
      <c r="B2058" s="832" t="s">
        <v>2687</v>
      </c>
      <c r="C2058" s="832" t="s">
        <v>2694</v>
      </c>
      <c r="D2058" s="833" t="s">
        <v>5504</v>
      </c>
      <c r="E2058" s="834" t="s">
        <v>2741</v>
      </c>
      <c r="F2058" s="832" t="s">
        <v>2688</v>
      </c>
      <c r="G2058" s="832" t="s">
        <v>2855</v>
      </c>
      <c r="H2058" s="832" t="s">
        <v>581</v>
      </c>
      <c r="I2058" s="832" t="s">
        <v>4066</v>
      </c>
      <c r="J2058" s="832" t="s">
        <v>4067</v>
      </c>
      <c r="K2058" s="832" t="s">
        <v>4068</v>
      </c>
      <c r="L2058" s="835">
        <v>72.64</v>
      </c>
      <c r="M2058" s="835">
        <v>145.28</v>
      </c>
      <c r="N2058" s="832">
        <v>2</v>
      </c>
      <c r="O2058" s="836">
        <v>1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4</v>
      </c>
      <c r="B2059" s="832" t="s">
        <v>2687</v>
      </c>
      <c r="C2059" s="832" t="s">
        <v>2694</v>
      </c>
      <c r="D2059" s="833" t="s">
        <v>5504</v>
      </c>
      <c r="E2059" s="834" t="s">
        <v>2741</v>
      </c>
      <c r="F2059" s="832" t="s">
        <v>2688</v>
      </c>
      <c r="G2059" s="832" t="s">
        <v>3368</v>
      </c>
      <c r="H2059" s="832" t="s">
        <v>581</v>
      </c>
      <c r="I2059" s="832" t="s">
        <v>3369</v>
      </c>
      <c r="J2059" s="832" t="s">
        <v>1215</v>
      </c>
      <c r="K2059" s="832" t="s">
        <v>3370</v>
      </c>
      <c r="L2059" s="835">
        <v>91.11</v>
      </c>
      <c r="M2059" s="835">
        <v>273.33</v>
      </c>
      <c r="N2059" s="832">
        <v>3</v>
      </c>
      <c r="O2059" s="836">
        <v>1.5</v>
      </c>
      <c r="P2059" s="835">
        <v>273.33</v>
      </c>
      <c r="Q2059" s="837">
        <v>1</v>
      </c>
      <c r="R2059" s="832">
        <v>3</v>
      </c>
      <c r="S2059" s="837">
        <v>1</v>
      </c>
      <c r="T2059" s="836">
        <v>1.5</v>
      </c>
      <c r="U2059" s="838">
        <v>1</v>
      </c>
    </row>
    <row r="2060" spans="1:21" ht="14.4" customHeight="1" x14ac:dyDescent="0.3">
      <c r="A2060" s="831">
        <v>4</v>
      </c>
      <c r="B2060" s="832" t="s">
        <v>2687</v>
      </c>
      <c r="C2060" s="832" t="s">
        <v>2694</v>
      </c>
      <c r="D2060" s="833" t="s">
        <v>5504</v>
      </c>
      <c r="E2060" s="834" t="s">
        <v>2741</v>
      </c>
      <c r="F2060" s="832" t="s">
        <v>2688</v>
      </c>
      <c r="G2060" s="832" t="s">
        <v>3227</v>
      </c>
      <c r="H2060" s="832" t="s">
        <v>581</v>
      </c>
      <c r="I2060" s="832" t="s">
        <v>4891</v>
      </c>
      <c r="J2060" s="832" t="s">
        <v>4892</v>
      </c>
      <c r="K2060" s="832" t="s">
        <v>4741</v>
      </c>
      <c r="L2060" s="835">
        <v>93.49</v>
      </c>
      <c r="M2060" s="835">
        <v>93.49</v>
      </c>
      <c r="N2060" s="832">
        <v>1</v>
      </c>
      <c r="O2060" s="836">
        <v>1</v>
      </c>
      <c r="P2060" s="835">
        <v>93.49</v>
      </c>
      <c r="Q2060" s="837">
        <v>1</v>
      </c>
      <c r="R2060" s="832">
        <v>1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4</v>
      </c>
      <c r="B2061" s="832" t="s">
        <v>2687</v>
      </c>
      <c r="C2061" s="832" t="s">
        <v>2694</v>
      </c>
      <c r="D2061" s="833" t="s">
        <v>5504</v>
      </c>
      <c r="E2061" s="834" t="s">
        <v>2741</v>
      </c>
      <c r="F2061" s="832" t="s">
        <v>2688</v>
      </c>
      <c r="G2061" s="832" t="s">
        <v>4893</v>
      </c>
      <c r="H2061" s="832" t="s">
        <v>581</v>
      </c>
      <c r="I2061" s="832" t="s">
        <v>4894</v>
      </c>
      <c r="J2061" s="832" t="s">
        <v>4895</v>
      </c>
      <c r="K2061" s="832" t="s">
        <v>4896</v>
      </c>
      <c r="L2061" s="835">
        <v>0</v>
      </c>
      <c r="M2061" s="835">
        <v>0</v>
      </c>
      <c r="N2061" s="832">
        <v>1</v>
      </c>
      <c r="O2061" s="836">
        <v>1</v>
      </c>
      <c r="P2061" s="835"/>
      <c r="Q2061" s="837"/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4</v>
      </c>
      <c r="B2062" s="832" t="s">
        <v>2687</v>
      </c>
      <c r="C2062" s="832" t="s">
        <v>2694</v>
      </c>
      <c r="D2062" s="833" t="s">
        <v>5504</v>
      </c>
      <c r="E2062" s="834" t="s">
        <v>2741</v>
      </c>
      <c r="F2062" s="832" t="s">
        <v>2688</v>
      </c>
      <c r="G2062" s="832" t="s">
        <v>4827</v>
      </c>
      <c r="H2062" s="832" t="s">
        <v>581</v>
      </c>
      <c r="I2062" s="832" t="s">
        <v>4828</v>
      </c>
      <c r="J2062" s="832" t="s">
        <v>1715</v>
      </c>
      <c r="K2062" s="832" t="s">
        <v>1716</v>
      </c>
      <c r="L2062" s="835">
        <v>0</v>
      </c>
      <c r="M2062" s="835">
        <v>0</v>
      </c>
      <c r="N2062" s="832">
        <v>5</v>
      </c>
      <c r="O2062" s="836">
        <v>5</v>
      </c>
      <c r="P2062" s="835">
        <v>0</v>
      </c>
      <c r="Q2062" s="837"/>
      <c r="R2062" s="832">
        <v>3</v>
      </c>
      <c r="S2062" s="837">
        <v>0.6</v>
      </c>
      <c r="T2062" s="836">
        <v>3</v>
      </c>
      <c r="U2062" s="838">
        <v>0.6</v>
      </c>
    </row>
    <row r="2063" spans="1:21" ht="14.4" customHeight="1" x14ac:dyDescent="0.3">
      <c r="A2063" s="831">
        <v>4</v>
      </c>
      <c r="B2063" s="832" t="s">
        <v>2687</v>
      </c>
      <c r="C2063" s="832" t="s">
        <v>2694</v>
      </c>
      <c r="D2063" s="833" t="s">
        <v>5504</v>
      </c>
      <c r="E2063" s="834" t="s">
        <v>2741</v>
      </c>
      <c r="F2063" s="832" t="s">
        <v>2688</v>
      </c>
      <c r="G2063" s="832" t="s">
        <v>2787</v>
      </c>
      <c r="H2063" s="832" t="s">
        <v>581</v>
      </c>
      <c r="I2063" s="832" t="s">
        <v>2788</v>
      </c>
      <c r="J2063" s="832" t="s">
        <v>626</v>
      </c>
      <c r="K2063" s="832" t="s">
        <v>2789</v>
      </c>
      <c r="L2063" s="835">
        <v>0</v>
      </c>
      <c r="M2063" s="835">
        <v>0</v>
      </c>
      <c r="N2063" s="832">
        <v>1</v>
      </c>
      <c r="O2063" s="836">
        <v>0.5</v>
      </c>
      <c r="P2063" s="835">
        <v>0</v>
      </c>
      <c r="Q2063" s="837"/>
      <c r="R2063" s="832">
        <v>1</v>
      </c>
      <c r="S2063" s="837">
        <v>1</v>
      </c>
      <c r="T2063" s="836">
        <v>0.5</v>
      </c>
      <c r="U2063" s="838">
        <v>1</v>
      </c>
    </row>
    <row r="2064" spans="1:21" ht="14.4" customHeight="1" x14ac:dyDescent="0.3">
      <c r="A2064" s="831">
        <v>4</v>
      </c>
      <c r="B2064" s="832" t="s">
        <v>2687</v>
      </c>
      <c r="C2064" s="832" t="s">
        <v>2694</v>
      </c>
      <c r="D2064" s="833" t="s">
        <v>5504</v>
      </c>
      <c r="E2064" s="834" t="s">
        <v>2741</v>
      </c>
      <c r="F2064" s="832" t="s">
        <v>2688</v>
      </c>
      <c r="G2064" s="832" t="s">
        <v>3309</v>
      </c>
      <c r="H2064" s="832" t="s">
        <v>581</v>
      </c>
      <c r="I2064" s="832" t="s">
        <v>3979</v>
      </c>
      <c r="J2064" s="832" t="s">
        <v>3311</v>
      </c>
      <c r="K2064" s="832" t="s">
        <v>3980</v>
      </c>
      <c r="L2064" s="835">
        <v>132.97999999999999</v>
      </c>
      <c r="M2064" s="835">
        <v>265.95999999999998</v>
      </c>
      <c r="N2064" s="832">
        <v>2</v>
      </c>
      <c r="O2064" s="836">
        <v>1</v>
      </c>
      <c r="P2064" s="835">
        <v>265.95999999999998</v>
      </c>
      <c r="Q2064" s="837">
        <v>1</v>
      </c>
      <c r="R2064" s="832">
        <v>2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4</v>
      </c>
      <c r="B2065" s="832" t="s">
        <v>2687</v>
      </c>
      <c r="C2065" s="832" t="s">
        <v>2694</v>
      </c>
      <c r="D2065" s="833" t="s">
        <v>5504</v>
      </c>
      <c r="E2065" s="834" t="s">
        <v>2741</v>
      </c>
      <c r="F2065" s="832" t="s">
        <v>2688</v>
      </c>
      <c r="G2065" s="832" t="s">
        <v>4119</v>
      </c>
      <c r="H2065" s="832" t="s">
        <v>581</v>
      </c>
      <c r="I2065" s="832" t="s">
        <v>4897</v>
      </c>
      <c r="J2065" s="832" t="s">
        <v>4898</v>
      </c>
      <c r="K2065" s="832" t="s">
        <v>3299</v>
      </c>
      <c r="L2065" s="835">
        <v>0</v>
      </c>
      <c r="M2065" s="835">
        <v>0</v>
      </c>
      <c r="N2065" s="832">
        <v>1</v>
      </c>
      <c r="O2065" s="836">
        <v>1</v>
      </c>
      <c r="P2065" s="835">
        <v>0</v>
      </c>
      <c r="Q2065" s="837"/>
      <c r="R2065" s="832">
        <v>1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4</v>
      </c>
      <c r="B2066" s="832" t="s">
        <v>2687</v>
      </c>
      <c r="C2066" s="832" t="s">
        <v>2694</v>
      </c>
      <c r="D2066" s="833" t="s">
        <v>5504</v>
      </c>
      <c r="E2066" s="834" t="s">
        <v>2741</v>
      </c>
      <c r="F2066" s="832" t="s">
        <v>2688</v>
      </c>
      <c r="G2066" s="832" t="s">
        <v>3380</v>
      </c>
      <c r="H2066" s="832" t="s">
        <v>581</v>
      </c>
      <c r="I2066" s="832" t="s">
        <v>3381</v>
      </c>
      <c r="J2066" s="832" t="s">
        <v>781</v>
      </c>
      <c r="K2066" s="832" t="s">
        <v>3382</v>
      </c>
      <c r="L2066" s="835">
        <v>256.67</v>
      </c>
      <c r="M2066" s="835">
        <v>9240.1200000000008</v>
      </c>
      <c r="N2066" s="832">
        <v>36</v>
      </c>
      <c r="O2066" s="836">
        <v>36</v>
      </c>
      <c r="P2066" s="835">
        <v>2053.36</v>
      </c>
      <c r="Q2066" s="837">
        <v>0.22222222222222221</v>
      </c>
      <c r="R2066" s="832">
        <v>8</v>
      </c>
      <c r="S2066" s="837">
        <v>0.22222222222222221</v>
      </c>
      <c r="T2066" s="836">
        <v>8</v>
      </c>
      <c r="U2066" s="838">
        <v>0.22222222222222221</v>
      </c>
    </row>
    <row r="2067" spans="1:21" ht="14.4" customHeight="1" x14ac:dyDescent="0.3">
      <c r="A2067" s="831">
        <v>4</v>
      </c>
      <c r="B2067" s="832" t="s">
        <v>2687</v>
      </c>
      <c r="C2067" s="832" t="s">
        <v>2694</v>
      </c>
      <c r="D2067" s="833" t="s">
        <v>5504</v>
      </c>
      <c r="E2067" s="834" t="s">
        <v>2741</v>
      </c>
      <c r="F2067" s="832" t="s">
        <v>2688</v>
      </c>
      <c r="G2067" s="832" t="s">
        <v>2972</v>
      </c>
      <c r="H2067" s="832" t="s">
        <v>581</v>
      </c>
      <c r="I2067" s="832" t="s">
        <v>2973</v>
      </c>
      <c r="J2067" s="832" t="s">
        <v>737</v>
      </c>
      <c r="K2067" s="832" t="s">
        <v>2974</v>
      </c>
      <c r="L2067" s="835">
        <v>140.72</v>
      </c>
      <c r="M2067" s="835">
        <v>140.72</v>
      </c>
      <c r="N2067" s="832">
        <v>1</v>
      </c>
      <c r="O2067" s="836">
        <v>0.5</v>
      </c>
      <c r="P2067" s="835">
        <v>140.72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4</v>
      </c>
      <c r="B2068" s="832" t="s">
        <v>2687</v>
      </c>
      <c r="C2068" s="832" t="s">
        <v>2694</v>
      </c>
      <c r="D2068" s="833" t="s">
        <v>5504</v>
      </c>
      <c r="E2068" s="834" t="s">
        <v>2741</v>
      </c>
      <c r="F2068" s="832" t="s">
        <v>2688</v>
      </c>
      <c r="G2068" s="832" t="s">
        <v>2777</v>
      </c>
      <c r="H2068" s="832" t="s">
        <v>581</v>
      </c>
      <c r="I2068" s="832" t="s">
        <v>2847</v>
      </c>
      <c r="J2068" s="832" t="s">
        <v>810</v>
      </c>
      <c r="K2068" s="832" t="s">
        <v>2848</v>
      </c>
      <c r="L2068" s="835">
        <v>103.67</v>
      </c>
      <c r="M2068" s="835">
        <v>311.01</v>
      </c>
      <c r="N2068" s="832">
        <v>3</v>
      </c>
      <c r="O2068" s="836">
        <v>1</v>
      </c>
      <c r="P2068" s="835">
        <v>311.01</v>
      </c>
      <c r="Q2068" s="837">
        <v>1</v>
      </c>
      <c r="R2068" s="832">
        <v>3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4</v>
      </c>
      <c r="B2069" s="832" t="s">
        <v>2687</v>
      </c>
      <c r="C2069" s="832" t="s">
        <v>2694</v>
      </c>
      <c r="D2069" s="833" t="s">
        <v>5504</v>
      </c>
      <c r="E2069" s="834" t="s">
        <v>2741</v>
      </c>
      <c r="F2069" s="832" t="s">
        <v>2688</v>
      </c>
      <c r="G2069" s="832" t="s">
        <v>2777</v>
      </c>
      <c r="H2069" s="832" t="s">
        <v>581</v>
      </c>
      <c r="I2069" s="832" t="s">
        <v>2895</v>
      </c>
      <c r="J2069" s="832" t="s">
        <v>810</v>
      </c>
      <c r="K2069" s="832" t="s">
        <v>2848</v>
      </c>
      <c r="L2069" s="835">
        <v>301.2</v>
      </c>
      <c r="M2069" s="835">
        <v>301.2</v>
      </c>
      <c r="N2069" s="832">
        <v>1</v>
      </c>
      <c r="O2069" s="836">
        <v>1</v>
      </c>
      <c r="P2069" s="835">
        <v>301.2</v>
      </c>
      <c r="Q2069" s="837">
        <v>1</v>
      </c>
      <c r="R2069" s="832">
        <v>1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4</v>
      </c>
      <c r="B2070" s="832" t="s">
        <v>2687</v>
      </c>
      <c r="C2070" s="832" t="s">
        <v>2694</v>
      </c>
      <c r="D2070" s="833" t="s">
        <v>5504</v>
      </c>
      <c r="E2070" s="834" t="s">
        <v>2741</v>
      </c>
      <c r="F2070" s="832" t="s">
        <v>2688</v>
      </c>
      <c r="G2070" s="832" t="s">
        <v>4899</v>
      </c>
      <c r="H2070" s="832" t="s">
        <v>628</v>
      </c>
      <c r="I2070" s="832" t="s">
        <v>2361</v>
      </c>
      <c r="J2070" s="832" t="s">
        <v>2362</v>
      </c>
      <c r="K2070" s="832" t="s">
        <v>2363</v>
      </c>
      <c r="L2070" s="835">
        <v>117.46</v>
      </c>
      <c r="M2070" s="835">
        <v>352.38</v>
      </c>
      <c r="N2070" s="832">
        <v>3</v>
      </c>
      <c r="O2070" s="836">
        <v>0.5</v>
      </c>
      <c r="P2070" s="835">
        <v>352.38</v>
      </c>
      <c r="Q2070" s="837">
        <v>1</v>
      </c>
      <c r="R2070" s="832">
        <v>3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4</v>
      </c>
      <c r="B2071" s="832" t="s">
        <v>2687</v>
      </c>
      <c r="C2071" s="832" t="s">
        <v>2694</v>
      </c>
      <c r="D2071" s="833" t="s">
        <v>5504</v>
      </c>
      <c r="E2071" s="834" t="s">
        <v>2741</v>
      </c>
      <c r="F2071" s="832" t="s">
        <v>2688</v>
      </c>
      <c r="G2071" s="832" t="s">
        <v>4899</v>
      </c>
      <c r="H2071" s="832" t="s">
        <v>628</v>
      </c>
      <c r="I2071" s="832" t="s">
        <v>4900</v>
      </c>
      <c r="J2071" s="832" t="s">
        <v>2362</v>
      </c>
      <c r="K2071" s="832" t="s">
        <v>4901</v>
      </c>
      <c r="L2071" s="835">
        <v>614.48</v>
      </c>
      <c r="M2071" s="835">
        <v>614.48</v>
      </c>
      <c r="N2071" s="832">
        <v>1</v>
      </c>
      <c r="O2071" s="836">
        <v>0.5</v>
      </c>
      <c r="P2071" s="835">
        <v>614.48</v>
      </c>
      <c r="Q2071" s="837">
        <v>1</v>
      </c>
      <c r="R2071" s="832">
        <v>1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4</v>
      </c>
      <c r="B2072" s="832" t="s">
        <v>2687</v>
      </c>
      <c r="C2072" s="832" t="s">
        <v>2694</v>
      </c>
      <c r="D2072" s="833" t="s">
        <v>5504</v>
      </c>
      <c r="E2072" s="834" t="s">
        <v>2741</v>
      </c>
      <c r="F2072" s="832" t="s">
        <v>2688</v>
      </c>
      <c r="G2072" s="832" t="s">
        <v>3263</v>
      </c>
      <c r="H2072" s="832" t="s">
        <v>581</v>
      </c>
      <c r="I2072" s="832" t="s">
        <v>4902</v>
      </c>
      <c r="J2072" s="832" t="s">
        <v>4903</v>
      </c>
      <c r="K2072" s="832" t="s">
        <v>4904</v>
      </c>
      <c r="L2072" s="835">
        <v>256.67</v>
      </c>
      <c r="M2072" s="835">
        <v>256.67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4</v>
      </c>
      <c r="B2073" s="832" t="s">
        <v>2687</v>
      </c>
      <c r="C2073" s="832" t="s">
        <v>2694</v>
      </c>
      <c r="D2073" s="833" t="s">
        <v>5504</v>
      </c>
      <c r="E2073" s="834" t="s">
        <v>2741</v>
      </c>
      <c r="F2073" s="832" t="s">
        <v>2688</v>
      </c>
      <c r="G2073" s="832" t="s">
        <v>3263</v>
      </c>
      <c r="H2073" s="832" t="s">
        <v>581</v>
      </c>
      <c r="I2073" s="832" t="s">
        <v>3392</v>
      </c>
      <c r="J2073" s="832" t="s">
        <v>1775</v>
      </c>
      <c r="K2073" s="832" t="s">
        <v>3266</v>
      </c>
      <c r="L2073" s="835">
        <v>256.67</v>
      </c>
      <c r="M2073" s="835">
        <v>256.67</v>
      </c>
      <c r="N2073" s="832">
        <v>1</v>
      </c>
      <c r="O2073" s="836">
        <v>1</v>
      </c>
      <c r="P2073" s="835">
        <v>256.67</v>
      </c>
      <c r="Q2073" s="837">
        <v>1</v>
      </c>
      <c r="R2073" s="832">
        <v>1</v>
      </c>
      <c r="S2073" s="837">
        <v>1</v>
      </c>
      <c r="T2073" s="836">
        <v>1</v>
      </c>
      <c r="U2073" s="838">
        <v>1</v>
      </c>
    </row>
    <row r="2074" spans="1:21" ht="14.4" customHeight="1" x14ac:dyDescent="0.3">
      <c r="A2074" s="831">
        <v>4</v>
      </c>
      <c r="B2074" s="832" t="s">
        <v>2687</v>
      </c>
      <c r="C2074" s="832" t="s">
        <v>2694</v>
      </c>
      <c r="D2074" s="833" t="s">
        <v>5504</v>
      </c>
      <c r="E2074" s="834" t="s">
        <v>2741</v>
      </c>
      <c r="F2074" s="832" t="s">
        <v>2688</v>
      </c>
      <c r="G2074" s="832" t="s">
        <v>3263</v>
      </c>
      <c r="H2074" s="832" t="s">
        <v>581</v>
      </c>
      <c r="I2074" s="832" t="s">
        <v>3264</v>
      </c>
      <c r="J2074" s="832" t="s">
        <v>3265</v>
      </c>
      <c r="K2074" s="832" t="s">
        <v>3266</v>
      </c>
      <c r="L2074" s="835">
        <v>256.67</v>
      </c>
      <c r="M2074" s="835">
        <v>513.34</v>
      </c>
      <c r="N2074" s="832">
        <v>2</v>
      </c>
      <c r="O2074" s="836">
        <v>2</v>
      </c>
      <c r="P2074" s="835">
        <v>256.67</v>
      </c>
      <c r="Q2074" s="837">
        <v>0.5</v>
      </c>
      <c r="R2074" s="832">
        <v>1</v>
      </c>
      <c r="S2074" s="837">
        <v>0.5</v>
      </c>
      <c r="T2074" s="836">
        <v>1</v>
      </c>
      <c r="U2074" s="838">
        <v>0.5</v>
      </c>
    </row>
    <row r="2075" spans="1:21" ht="14.4" customHeight="1" x14ac:dyDescent="0.3">
      <c r="A2075" s="831">
        <v>4</v>
      </c>
      <c r="B2075" s="832" t="s">
        <v>2687</v>
      </c>
      <c r="C2075" s="832" t="s">
        <v>2694</v>
      </c>
      <c r="D2075" s="833" t="s">
        <v>5504</v>
      </c>
      <c r="E2075" s="834" t="s">
        <v>2741</v>
      </c>
      <c r="F2075" s="832" t="s">
        <v>2688</v>
      </c>
      <c r="G2075" s="832" t="s">
        <v>3396</v>
      </c>
      <c r="H2075" s="832" t="s">
        <v>581</v>
      </c>
      <c r="I2075" s="832" t="s">
        <v>4257</v>
      </c>
      <c r="J2075" s="832" t="s">
        <v>3398</v>
      </c>
      <c r="K2075" s="832" t="s">
        <v>4258</v>
      </c>
      <c r="L2075" s="835">
        <v>899.18</v>
      </c>
      <c r="M2075" s="835">
        <v>899.18</v>
      </c>
      <c r="N2075" s="832">
        <v>1</v>
      </c>
      <c r="O2075" s="836">
        <v>1</v>
      </c>
      <c r="P2075" s="835">
        <v>899.18</v>
      </c>
      <c r="Q2075" s="837">
        <v>1</v>
      </c>
      <c r="R2075" s="832">
        <v>1</v>
      </c>
      <c r="S2075" s="837">
        <v>1</v>
      </c>
      <c r="T2075" s="836">
        <v>1</v>
      </c>
      <c r="U2075" s="838">
        <v>1</v>
      </c>
    </row>
    <row r="2076" spans="1:21" ht="14.4" customHeight="1" x14ac:dyDescent="0.3">
      <c r="A2076" s="831">
        <v>4</v>
      </c>
      <c r="B2076" s="832" t="s">
        <v>2687</v>
      </c>
      <c r="C2076" s="832" t="s">
        <v>2694</v>
      </c>
      <c r="D2076" s="833" t="s">
        <v>5504</v>
      </c>
      <c r="E2076" s="834" t="s">
        <v>2741</v>
      </c>
      <c r="F2076" s="832" t="s">
        <v>2688</v>
      </c>
      <c r="G2076" s="832" t="s">
        <v>3997</v>
      </c>
      <c r="H2076" s="832" t="s">
        <v>628</v>
      </c>
      <c r="I2076" s="832" t="s">
        <v>3998</v>
      </c>
      <c r="J2076" s="832" t="s">
        <v>933</v>
      </c>
      <c r="K2076" s="832" t="s">
        <v>2989</v>
      </c>
      <c r="L2076" s="835">
        <v>41.63</v>
      </c>
      <c r="M2076" s="835">
        <v>124.89000000000001</v>
      </c>
      <c r="N2076" s="832">
        <v>3</v>
      </c>
      <c r="O2076" s="836">
        <v>1</v>
      </c>
      <c r="P2076" s="835">
        <v>124.89000000000001</v>
      </c>
      <c r="Q2076" s="837">
        <v>1</v>
      </c>
      <c r="R2076" s="832">
        <v>3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4</v>
      </c>
      <c r="B2077" s="832" t="s">
        <v>2687</v>
      </c>
      <c r="C2077" s="832" t="s">
        <v>2694</v>
      </c>
      <c r="D2077" s="833" t="s">
        <v>5504</v>
      </c>
      <c r="E2077" s="834" t="s">
        <v>2741</v>
      </c>
      <c r="F2077" s="832" t="s">
        <v>2688</v>
      </c>
      <c r="G2077" s="832" t="s">
        <v>2761</v>
      </c>
      <c r="H2077" s="832" t="s">
        <v>581</v>
      </c>
      <c r="I2077" s="832" t="s">
        <v>2762</v>
      </c>
      <c r="J2077" s="832" t="s">
        <v>1213</v>
      </c>
      <c r="K2077" s="832" t="s">
        <v>2763</v>
      </c>
      <c r="L2077" s="835">
        <v>0</v>
      </c>
      <c r="M2077" s="835">
        <v>0</v>
      </c>
      <c r="N2077" s="832">
        <v>3</v>
      </c>
      <c r="O2077" s="836">
        <v>1.5</v>
      </c>
      <c r="P2077" s="835">
        <v>0</v>
      </c>
      <c r="Q2077" s="837"/>
      <c r="R2077" s="832">
        <v>3</v>
      </c>
      <c r="S2077" s="837">
        <v>1</v>
      </c>
      <c r="T2077" s="836">
        <v>1.5</v>
      </c>
      <c r="U2077" s="838">
        <v>1</v>
      </c>
    </row>
    <row r="2078" spans="1:21" ht="14.4" customHeight="1" x14ac:dyDescent="0.3">
      <c r="A2078" s="831">
        <v>4</v>
      </c>
      <c r="B2078" s="832" t="s">
        <v>2687</v>
      </c>
      <c r="C2078" s="832" t="s">
        <v>2694</v>
      </c>
      <c r="D2078" s="833" t="s">
        <v>5504</v>
      </c>
      <c r="E2078" s="834" t="s">
        <v>2741</v>
      </c>
      <c r="F2078" s="832" t="s">
        <v>2688</v>
      </c>
      <c r="G2078" s="832" t="s">
        <v>3277</v>
      </c>
      <c r="H2078" s="832" t="s">
        <v>581</v>
      </c>
      <c r="I2078" s="832" t="s">
        <v>4275</v>
      </c>
      <c r="J2078" s="832" t="s">
        <v>4276</v>
      </c>
      <c r="K2078" s="832" t="s">
        <v>4277</v>
      </c>
      <c r="L2078" s="835">
        <v>0</v>
      </c>
      <c r="M2078" s="835">
        <v>0</v>
      </c>
      <c r="N2078" s="832">
        <v>2</v>
      </c>
      <c r="O2078" s="836">
        <v>1</v>
      </c>
      <c r="P2078" s="835">
        <v>0</v>
      </c>
      <c r="Q2078" s="837"/>
      <c r="R2078" s="832">
        <v>2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4</v>
      </c>
      <c r="B2079" s="832" t="s">
        <v>2687</v>
      </c>
      <c r="C2079" s="832" t="s">
        <v>2694</v>
      </c>
      <c r="D2079" s="833" t="s">
        <v>5504</v>
      </c>
      <c r="E2079" s="834" t="s">
        <v>2741</v>
      </c>
      <c r="F2079" s="832" t="s">
        <v>2688</v>
      </c>
      <c r="G2079" s="832" t="s">
        <v>3277</v>
      </c>
      <c r="H2079" s="832" t="s">
        <v>581</v>
      </c>
      <c r="I2079" s="832" t="s">
        <v>4905</v>
      </c>
      <c r="J2079" s="832" t="s">
        <v>4276</v>
      </c>
      <c r="K2079" s="832" t="s">
        <v>4590</v>
      </c>
      <c r="L2079" s="835">
        <v>0</v>
      </c>
      <c r="M2079" s="835">
        <v>0</v>
      </c>
      <c r="N2079" s="832">
        <v>4</v>
      </c>
      <c r="O2079" s="836">
        <v>1</v>
      </c>
      <c r="P2079" s="835">
        <v>0</v>
      </c>
      <c r="Q2079" s="837"/>
      <c r="R2079" s="832">
        <v>4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4</v>
      </c>
      <c r="B2080" s="832" t="s">
        <v>2687</v>
      </c>
      <c r="C2080" s="832" t="s">
        <v>2694</v>
      </c>
      <c r="D2080" s="833" t="s">
        <v>5504</v>
      </c>
      <c r="E2080" s="834" t="s">
        <v>2741</v>
      </c>
      <c r="F2080" s="832" t="s">
        <v>2688</v>
      </c>
      <c r="G2080" s="832" t="s">
        <v>3277</v>
      </c>
      <c r="H2080" s="832" t="s">
        <v>581</v>
      </c>
      <c r="I2080" s="832" t="s">
        <v>4906</v>
      </c>
      <c r="J2080" s="832" t="s">
        <v>4276</v>
      </c>
      <c r="K2080" s="832" t="s">
        <v>4907</v>
      </c>
      <c r="L2080" s="835">
        <v>0</v>
      </c>
      <c r="M2080" s="835">
        <v>0</v>
      </c>
      <c r="N2080" s="832">
        <v>1</v>
      </c>
      <c r="O2080" s="836">
        <v>1</v>
      </c>
      <c r="P2080" s="835">
        <v>0</v>
      </c>
      <c r="Q2080" s="837"/>
      <c r="R2080" s="832">
        <v>1</v>
      </c>
      <c r="S2080" s="837">
        <v>1</v>
      </c>
      <c r="T2080" s="836">
        <v>1</v>
      </c>
      <c r="U2080" s="838">
        <v>1</v>
      </c>
    </row>
    <row r="2081" spans="1:21" ht="14.4" customHeight="1" x14ac:dyDescent="0.3">
      <c r="A2081" s="831">
        <v>4</v>
      </c>
      <c r="B2081" s="832" t="s">
        <v>2687</v>
      </c>
      <c r="C2081" s="832" t="s">
        <v>2694</v>
      </c>
      <c r="D2081" s="833" t="s">
        <v>5504</v>
      </c>
      <c r="E2081" s="834" t="s">
        <v>2741</v>
      </c>
      <c r="F2081" s="832" t="s">
        <v>2688</v>
      </c>
      <c r="G2081" s="832" t="s">
        <v>4280</v>
      </c>
      <c r="H2081" s="832" t="s">
        <v>581</v>
      </c>
      <c r="I2081" s="832" t="s">
        <v>4281</v>
      </c>
      <c r="J2081" s="832" t="s">
        <v>761</v>
      </c>
      <c r="K2081" s="832" t="s">
        <v>4282</v>
      </c>
      <c r="L2081" s="835">
        <v>0</v>
      </c>
      <c r="M2081" s="835">
        <v>0</v>
      </c>
      <c r="N2081" s="832">
        <v>1</v>
      </c>
      <c r="O2081" s="836">
        <v>0.5</v>
      </c>
      <c r="P2081" s="835">
        <v>0</v>
      </c>
      <c r="Q2081" s="837"/>
      <c r="R2081" s="832">
        <v>1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4</v>
      </c>
      <c r="B2082" s="832" t="s">
        <v>2687</v>
      </c>
      <c r="C2082" s="832" t="s">
        <v>2694</v>
      </c>
      <c r="D2082" s="833" t="s">
        <v>5504</v>
      </c>
      <c r="E2082" s="834" t="s">
        <v>2741</v>
      </c>
      <c r="F2082" s="832" t="s">
        <v>2688</v>
      </c>
      <c r="G2082" s="832" t="s">
        <v>2764</v>
      </c>
      <c r="H2082" s="832" t="s">
        <v>628</v>
      </c>
      <c r="I2082" s="832" t="s">
        <v>2247</v>
      </c>
      <c r="J2082" s="832" t="s">
        <v>2248</v>
      </c>
      <c r="K2082" s="832" t="s">
        <v>2249</v>
      </c>
      <c r="L2082" s="835">
        <v>0</v>
      </c>
      <c r="M2082" s="835">
        <v>0</v>
      </c>
      <c r="N2082" s="832">
        <v>2</v>
      </c>
      <c r="O2082" s="836">
        <v>2</v>
      </c>
      <c r="P2082" s="835">
        <v>0</v>
      </c>
      <c r="Q2082" s="837"/>
      <c r="R2082" s="832">
        <v>2</v>
      </c>
      <c r="S2082" s="837">
        <v>1</v>
      </c>
      <c r="T2082" s="836">
        <v>2</v>
      </c>
      <c r="U2082" s="838">
        <v>1</v>
      </c>
    </row>
    <row r="2083" spans="1:21" ht="14.4" customHeight="1" x14ac:dyDescent="0.3">
      <c r="A2083" s="831">
        <v>4</v>
      </c>
      <c r="B2083" s="832" t="s">
        <v>2687</v>
      </c>
      <c r="C2083" s="832" t="s">
        <v>2694</v>
      </c>
      <c r="D2083" s="833" t="s">
        <v>5504</v>
      </c>
      <c r="E2083" s="834" t="s">
        <v>2741</v>
      </c>
      <c r="F2083" s="832" t="s">
        <v>2688</v>
      </c>
      <c r="G2083" s="832" t="s">
        <v>2757</v>
      </c>
      <c r="H2083" s="832" t="s">
        <v>581</v>
      </c>
      <c r="I2083" s="832" t="s">
        <v>2758</v>
      </c>
      <c r="J2083" s="832" t="s">
        <v>1096</v>
      </c>
      <c r="K2083" s="832" t="s">
        <v>2759</v>
      </c>
      <c r="L2083" s="835">
        <v>42.54</v>
      </c>
      <c r="M2083" s="835">
        <v>42.54</v>
      </c>
      <c r="N2083" s="832">
        <v>1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4</v>
      </c>
      <c r="B2084" s="832" t="s">
        <v>2687</v>
      </c>
      <c r="C2084" s="832" t="s">
        <v>2694</v>
      </c>
      <c r="D2084" s="833" t="s">
        <v>5504</v>
      </c>
      <c r="E2084" s="834" t="s">
        <v>2741</v>
      </c>
      <c r="F2084" s="832" t="s">
        <v>2688</v>
      </c>
      <c r="G2084" s="832" t="s">
        <v>2997</v>
      </c>
      <c r="H2084" s="832" t="s">
        <v>581</v>
      </c>
      <c r="I2084" s="832" t="s">
        <v>3409</v>
      </c>
      <c r="J2084" s="832" t="s">
        <v>1446</v>
      </c>
      <c r="K2084" s="832" t="s">
        <v>3052</v>
      </c>
      <c r="L2084" s="835">
        <v>50.32</v>
      </c>
      <c r="M2084" s="835">
        <v>100.64</v>
      </c>
      <c r="N2084" s="832">
        <v>2</v>
      </c>
      <c r="O2084" s="836">
        <v>1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4</v>
      </c>
      <c r="B2085" s="832" t="s">
        <v>2687</v>
      </c>
      <c r="C2085" s="832" t="s">
        <v>2694</v>
      </c>
      <c r="D2085" s="833" t="s">
        <v>5504</v>
      </c>
      <c r="E2085" s="834" t="s">
        <v>2741</v>
      </c>
      <c r="F2085" s="832" t="s">
        <v>2689</v>
      </c>
      <c r="G2085" s="832" t="s">
        <v>2768</v>
      </c>
      <c r="H2085" s="832" t="s">
        <v>581</v>
      </c>
      <c r="I2085" s="832" t="s">
        <v>2769</v>
      </c>
      <c r="J2085" s="832" t="s">
        <v>2770</v>
      </c>
      <c r="K2085" s="832"/>
      <c r="L2085" s="835">
        <v>0</v>
      </c>
      <c r="M2085" s="835">
        <v>0</v>
      </c>
      <c r="N2085" s="832">
        <v>5</v>
      </c>
      <c r="O2085" s="836">
        <v>3.5</v>
      </c>
      <c r="P2085" s="835">
        <v>0</v>
      </c>
      <c r="Q2085" s="837"/>
      <c r="R2085" s="832">
        <v>4</v>
      </c>
      <c r="S2085" s="837">
        <v>0.8</v>
      </c>
      <c r="T2085" s="836">
        <v>2.5</v>
      </c>
      <c r="U2085" s="838">
        <v>0.7142857142857143</v>
      </c>
    </row>
    <row r="2086" spans="1:21" ht="14.4" customHeight="1" x14ac:dyDescent="0.3">
      <c r="A2086" s="831">
        <v>4</v>
      </c>
      <c r="B2086" s="832" t="s">
        <v>2687</v>
      </c>
      <c r="C2086" s="832" t="s">
        <v>2694</v>
      </c>
      <c r="D2086" s="833" t="s">
        <v>5504</v>
      </c>
      <c r="E2086" s="834" t="s">
        <v>2741</v>
      </c>
      <c r="F2086" s="832" t="s">
        <v>2690</v>
      </c>
      <c r="G2086" s="832" t="s">
        <v>2967</v>
      </c>
      <c r="H2086" s="832" t="s">
        <v>581</v>
      </c>
      <c r="I2086" s="832" t="s">
        <v>3410</v>
      </c>
      <c r="J2086" s="832" t="s">
        <v>3411</v>
      </c>
      <c r="K2086" s="832" t="s">
        <v>3412</v>
      </c>
      <c r="L2086" s="835">
        <v>500</v>
      </c>
      <c r="M2086" s="835">
        <v>7000</v>
      </c>
      <c r="N2086" s="832">
        <v>14</v>
      </c>
      <c r="O2086" s="836">
        <v>14</v>
      </c>
      <c r="P2086" s="835">
        <v>6500</v>
      </c>
      <c r="Q2086" s="837">
        <v>0.9285714285714286</v>
      </c>
      <c r="R2086" s="832">
        <v>13</v>
      </c>
      <c r="S2086" s="837">
        <v>0.9285714285714286</v>
      </c>
      <c r="T2086" s="836">
        <v>13</v>
      </c>
      <c r="U2086" s="838">
        <v>0.9285714285714286</v>
      </c>
    </row>
    <row r="2087" spans="1:21" ht="14.4" customHeight="1" x14ac:dyDescent="0.3">
      <c r="A2087" s="831">
        <v>4</v>
      </c>
      <c r="B2087" s="832" t="s">
        <v>2687</v>
      </c>
      <c r="C2087" s="832" t="s">
        <v>2694</v>
      </c>
      <c r="D2087" s="833" t="s">
        <v>5504</v>
      </c>
      <c r="E2087" s="834" t="s">
        <v>2741</v>
      </c>
      <c r="F2087" s="832" t="s">
        <v>2690</v>
      </c>
      <c r="G2087" s="832" t="s">
        <v>2967</v>
      </c>
      <c r="H2087" s="832" t="s">
        <v>581</v>
      </c>
      <c r="I2087" s="832" t="s">
        <v>3413</v>
      </c>
      <c r="J2087" s="832" t="s">
        <v>3414</v>
      </c>
      <c r="K2087" s="832" t="s">
        <v>3415</v>
      </c>
      <c r="L2087" s="835">
        <v>287</v>
      </c>
      <c r="M2087" s="835">
        <v>24108</v>
      </c>
      <c r="N2087" s="832">
        <v>84</v>
      </c>
      <c r="O2087" s="836">
        <v>47</v>
      </c>
      <c r="P2087" s="835">
        <v>24108</v>
      </c>
      <c r="Q2087" s="837">
        <v>1</v>
      </c>
      <c r="R2087" s="832">
        <v>84</v>
      </c>
      <c r="S2087" s="837">
        <v>1</v>
      </c>
      <c r="T2087" s="836">
        <v>47</v>
      </c>
      <c r="U2087" s="838">
        <v>1</v>
      </c>
    </row>
    <row r="2088" spans="1:21" ht="14.4" customHeight="1" x14ac:dyDescent="0.3">
      <c r="A2088" s="831">
        <v>4</v>
      </c>
      <c r="B2088" s="832" t="s">
        <v>2687</v>
      </c>
      <c r="C2088" s="832" t="s">
        <v>2694</v>
      </c>
      <c r="D2088" s="833" t="s">
        <v>5504</v>
      </c>
      <c r="E2088" s="834" t="s">
        <v>2741</v>
      </c>
      <c r="F2088" s="832" t="s">
        <v>2690</v>
      </c>
      <c r="G2088" s="832" t="s">
        <v>2967</v>
      </c>
      <c r="H2088" s="832" t="s">
        <v>581</v>
      </c>
      <c r="I2088" s="832" t="s">
        <v>3416</v>
      </c>
      <c r="J2088" s="832" t="s">
        <v>3417</v>
      </c>
      <c r="K2088" s="832" t="s">
        <v>3418</v>
      </c>
      <c r="L2088" s="835">
        <v>253</v>
      </c>
      <c r="M2088" s="835">
        <v>4554</v>
      </c>
      <c r="N2088" s="832">
        <v>18</v>
      </c>
      <c r="O2088" s="836">
        <v>14</v>
      </c>
      <c r="P2088" s="835">
        <v>3795</v>
      </c>
      <c r="Q2088" s="837">
        <v>0.83333333333333337</v>
      </c>
      <c r="R2088" s="832">
        <v>15</v>
      </c>
      <c r="S2088" s="837">
        <v>0.83333333333333337</v>
      </c>
      <c r="T2088" s="836">
        <v>12</v>
      </c>
      <c r="U2088" s="838">
        <v>0.8571428571428571</v>
      </c>
    </row>
    <row r="2089" spans="1:21" ht="14.4" customHeight="1" x14ac:dyDescent="0.3">
      <c r="A2089" s="831">
        <v>4</v>
      </c>
      <c r="B2089" s="832" t="s">
        <v>2687</v>
      </c>
      <c r="C2089" s="832" t="s">
        <v>2694</v>
      </c>
      <c r="D2089" s="833" t="s">
        <v>5504</v>
      </c>
      <c r="E2089" s="834" t="s">
        <v>2741</v>
      </c>
      <c r="F2089" s="832" t="s">
        <v>2690</v>
      </c>
      <c r="G2089" s="832" t="s">
        <v>2967</v>
      </c>
      <c r="H2089" s="832" t="s">
        <v>581</v>
      </c>
      <c r="I2089" s="832" t="s">
        <v>3419</v>
      </c>
      <c r="J2089" s="832" t="s">
        <v>3420</v>
      </c>
      <c r="K2089" s="832" t="s">
        <v>3421</v>
      </c>
      <c r="L2089" s="835">
        <v>124</v>
      </c>
      <c r="M2089" s="835">
        <v>1860</v>
      </c>
      <c r="N2089" s="832">
        <v>15</v>
      </c>
      <c r="O2089" s="836">
        <v>10</v>
      </c>
      <c r="P2089" s="835">
        <v>1860</v>
      </c>
      <c r="Q2089" s="837">
        <v>1</v>
      </c>
      <c r="R2089" s="832">
        <v>15</v>
      </c>
      <c r="S2089" s="837">
        <v>1</v>
      </c>
      <c r="T2089" s="836">
        <v>10</v>
      </c>
      <c r="U2089" s="838">
        <v>1</v>
      </c>
    </row>
    <row r="2090" spans="1:21" ht="14.4" customHeight="1" x14ac:dyDescent="0.3">
      <c r="A2090" s="831">
        <v>4</v>
      </c>
      <c r="B2090" s="832" t="s">
        <v>2687</v>
      </c>
      <c r="C2090" s="832" t="s">
        <v>2694</v>
      </c>
      <c r="D2090" s="833" t="s">
        <v>5504</v>
      </c>
      <c r="E2090" s="834" t="s">
        <v>2741</v>
      </c>
      <c r="F2090" s="832" t="s">
        <v>2690</v>
      </c>
      <c r="G2090" s="832" t="s">
        <v>2967</v>
      </c>
      <c r="H2090" s="832" t="s">
        <v>581</v>
      </c>
      <c r="I2090" s="832" t="s">
        <v>3422</v>
      </c>
      <c r="J2090" s="832" t="s">
        <v>3423</v>
      </c>
      <c r="K2090" s="832" t="s">
        <v>3424</v>
      </c>
      <c r="L2090" s="835">
        <v>2304</v>
      </c>
      <c r="M2090" s="835">
        <v>103680</v>
      </c>
      <c r="N2090" s="832">
        <v>45</v>
      </c>
      <c r="O2090" s="836">
        <v>5</v>
      </c>
      <c r="P2090" s="835">
        <v>103680</v>
      </c>
      <c r="Q2090" s="837">
        <v>1</v>
      </c>
      <c r="R2090" s="832">
        <v>45</v>
      </c>
      <c r="S2090" s="837">
        <v>1</v>
      </c>
      <c r="T2090" s="836">
        <v>5</v>
      </c>
      <c r="U2090" s="838">
        <v>1</v>
      </c>
    </row>
    <row r="2091" spans="1:21" ht="14.4" customHeight="1" x14ac:dyDescent="0.3">
      <c r="A2091" s="831">
        <v>4</v>
      </c>
      <c r="B2091" s="832" t="s">
        <v>2687</v>
      </c>
      <c r="C2091" s="832" t="s">
        <v>2694</v>
      </c>
      <c r="D2091" s="833" t="s">
        <v>5504</v>
      </c>
      <c r="E2091" s="834" t="s">
        <v>2741</v>
      </c>
      <c r="F2091" s="832" t="s">
        <v>2690</v>
      </c>
      <c r="G2091" s="832" t="s">
        <v>2967</v>
      </c>
      <c r="H2091" s="832" t="s">
        <v>581</v>
      </c>
      <c r="I2091" s="832" t="s">
        <v>3425</v>
      </c>
      <c r="J2091" s="832" t="s">
        <v>3426</v>
      </c>
      <c r="K2091" s="832" t="s">
        <v>3427</v>
      </c>
      <c r="L2091" s="835">
        <v>2094.4899999999998</v>
      </c>
      <c r="M2091" s="835">
        <v>14661.429999999998</v>
      </c>
      <c r="N2091" s="832">
        <v>7</v>
      </c>
      <c r="O2091" s="836">
        <v>2</v>
      </c>
      <c r="P2091" s="835">
        <v>14661.429999999998</v>
      </c>
      <c r="Q2091" s="837">
        <v>1</v>
      </c>
      <c r="R2091" s="832">
        <v>7</v>
      </c>
      <c r="S2091" s="837">
        <v>1</v>
      </c>
      <c r="T2091" s="836">
        <v>2</v>
      </c>
      <c r="U2091" s="838">
        <v>1</v>
      </c>
    </row>
    <row r="2092" spans="1:21" ht="14.4" customHeight="1" x14ac:dyDescent="0.3">
      <c r="A2092" s="831">
        <v>4</v>
      </c>
      <c r="B2092" s="832" t="s">
        <v>2687</v>
      </c>
      <c r="C2092" s="832" t="s">
        <v>2694</v>
      </c>
      <c r="D2092" s="833" t="s">
        <v>5504</v>
      </c>
      <c r="E2092" s="834" t="s">
        <v>2741</v>
      </c>
      <c r="F2092" s="832" t="s">
        <v>2690</v>
      </c>
      <c r="G2092" s="832" t="s">
        <v>2967</v>
      </c>
      <c r="H2092" s="832" t="s">
        <v>581</v>
      </c>
      <c r="I2092" s="832" t="s">
        <v>3428</v>
      </c>
      <c r="J2092" s="832" t="s">
        <v>3429</v>
      </c>
      <c r="K2092" s="832" t="s">
        <v>3430</v>
      </c>
      <c r="L2092" s="835">
        <v>315.5</v>
      </c>
      <c r="M2092" s="835">
        <v>9465</v>
      </c>
      <c r="N2092" s="832">
        <v>30</v>
      </c>
      <c r="O2092" s="836">
        <v>21</v>
      </c>
      <c r="P2092" s="835">
        <v>9465</v>
      </c>
      <c r="Q2092" s="837">
        <v>1</v>
      </c>
      <c r="R2092" s="832">
        <v>30</v>
      </c>
      <c r="S2092" s="837">
        <v>1</v>
      </c>
      <c r="T2092" s="836">
        <v>21</v>
      </c>
      <c r="U2092" s="838">
        <v>1</v>
      </c>
    </row>
    <row r="2093" spans="1:21" ht="14.4" customHeight="1" x14ac:dyDescent="0.3">
      <c r="A2093" s="831">
        <v>4</v>
      </c>
      <c r="B2093" s="832" t="s">
        <v>2687</v>
      </c>
      <c r="C2093" s="832" t="s">
        <v>2694</v>
      </c>
      <c r="D2093" s="833" t="s">
        <v>5504</v>
      </c>
      <c r="E2093" s="834" t="s">
        <v>2741</v>
      </c>
      <c r="F2093" s="832" t="s">
        <v>2690</v>
      </c>
      <c r="G2093" s="832" t="s">
        <v>2967</v>
      </c>
      <c r="H2093" s="832" t="s">
        <v>581</v>
      </c>
      <c r="I2093" s="832" t="s">
        <v>4908</v>
      </c>
      <c r="J2093" s="832" t="s">
        <v>4909</v>
      </c>
      <c r="K2093" s="832" t="s">
        <v>4910</v>
      </c>
      <c r="L2093" s="835">
        <v>1781.3</v>
      </c>
      <c r="M2093" s="835">
        <v>3562.6</v>
      </c>
      <c r="N2093" s="832">
        <v>2</v>
      </c>
      <c r="O2093" s="836">
        <v>1</v>
      </c>
      <c r="P2093" s="835">
        <v>3562.6</v>
      </c>
      <c r="Q2093" s="837">
        <v>1</v>
      </c>
      <c r="R2093" s="832">
        <v>2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4</v>
      </c>
      <c r="B2094" s="832" t="s">
        <v>2687</v>
      </c>
      <c r="C2094" s="832" t="s">
        <v>2694</v>
      </c>
      <c r="D2094" s="833" t="s">
        <v>5504</v>
      </c>
      <c r="E2094" s="834" t="s">
        <v>2741</v>
      </c>
      <c r="F2094" s="832" t="s">
        <v>2690</v>
      </c>
      <c r="G2094" s="832" t="s">
        <v>2967</v>
      </c>
      <c r="H2094" s="832" t="s">
        <v>581</v>
      </c>
      <c r="I2094" s="832" t="s">
        <v>3431</v>
      </c>
      <c r="J2094" s="832" t="s">
        <v>3432</v>
      </c>
      <c r="K2094" s="832" t="s">
        <v>3433</v>
      </c>
      <c r="L2094" s="835">
        <v>484.6</v>
      </c>
      <c r="M2094" s="835">
        <v>969.2</v>
      </c>
      <c r="N2094" s="832">
        <v>2</v>
      </c>
      <c r="O2094" s="836">
        <v>1</v>
      </c>
      <c r="P2094" s="835">
        <v>969.2</v>
      </c>
      <c r="Q2094" s="837">
        <v>1</v>
      </c>
      <c r="R2094" s="832">
        <v>2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4</v>
      </c>
      <c r="B2095" s="832" t="s">
        <v>2687</v>
      </c>
      <c r="C2095" s="832" t="s">
        <v>2694</v>
      </c>
      <c r="D2095" s="833" t="s">
        <v>5504</v>
      </c>
      <c r="E2095" s="834" t="s">
        <v>2741</v>
      </c>
      <c r="F2095" s="832" t="s">
        <v>2690</v>
      </c>
      <c r="G2095" s="832" t="s">
        <v>2967</v>
      </c>
      <c r="H2095" s="832" t="s">
        <v>581</v>
      </c>
      <c r="I2095" s="832" t="s">
        <v>3437</v>
      </c>
      <c r="J2095" s="832" t="s">
        <v>3438</v>
      </c>
      <c r="K2095" s="832" t="s">
        <v>3439</v>
      </c>
      <c r="L2095" s="835">
        <v>201.3</v>
      </c>
      <c r="M2095" s="835">
        <v>805.2</v>
      </c>
      <c r="N2095" s="832">
        <v>4</v>
      </c>
      <c r="O2095" s="836">
        <v>2</v>
      </c>
      <c r="P2095" s="835">
        <v>805.2</v>
      </c>
      <c r="Q2095" s="837">
        <v>1</v>
      </c>
      <c r="R2095" s="832">
        <v>4</v>
      </c>
      <c r="S2095" s="837">
        <v>1</v>
      </c>
      <c r="T2095" s="836">
        <v>2</v>
      </c>
      <c r="U2095" s="838">
        <v>1</v>
      </c>
    </row>
    <row r="2096" spans="1:21" ht="14.4" customHeight="1" x14ac:dyDescent="0.3">
      <c r="A2096" s="831">
        <v>4</v>
      </c>
      <c r="B2096" s="832" t="s">
        <v>2687</v>
      </c>
      <c r="C2096" s="832" t="s">
        <v>2694</v>
      </c>
      <c r="D2096" s="833" t="s">
        <v>5504</v>
      </c>
      <c r="E2096" s="834" t="s">
        <v>2741</v>
      </c>
      <c r="F2096" s="832" t="s">
        <v>2690</v>
      </c>
      <c r="G2096" s="832" t="s">
        <v>2967</v>
      </c>
      <c r="H2096" s="832" t="s">
        <v>581</v>
      </c>
      <c r="I2096" s="832" t="s">
        <v>3440</v>
      </c>
      <c r="J2096" s="832" t="s">
        <v>3441</v>
      </c>
      <c r="K2096" s="832" t="s">
        <v>3442</v>
      </c>
      <c r="L2096" s="835">
        <v>161</v>
      </c>
      <c r="M2096" s="835">
        <v>1288</v>
      </c>
      <c r="N2096" s="832">
        <v>8</v>
      </c>
      <c r="O2096" s="836">
        <v>8</v>
      </c>
      <c r="P2096" s="835">
        <v>1127</v>
      </c>
      <c r="Q2096" s="837">
        <v>0.875</v>
      </c>
      <c r="R2096" s="832">
        <v>7</v>
      </c>
      <c r="S2096" s="837">
        <v>0.875</v>
      </c>
      <c r="T2096" s="836">
        <v>7</v>
      </c>
      <c r="U2096" s="838">
        <v>0.875</v>
      </c>
    </row>
    <row r="2097" spans="1:21" ht="14.4" customHeight="1" x14ac:dyDescent="0.3">
      <c r="A2097" s="831">
        <v>4</v>
      </c>
      <c r="B2097" s="832" t="s">
        <v>2687</v>
      </c>
      <c r="C2097" s="832" t="s">
        <v>2694</v>
      </c>
      <c r="D2097" s="833" t="s">
        <v>5504</v>
      </c>
      <c r="E2097" s="834" t="s">
        <v>2741</v>
      </c>
      <c r="F2097" s="832" t="s">
        <v>2690</v>
      </c>
      <c r="G2097" s="832" t="s">
        <v>2967</v>
      </c>
      <c r="H2097" s="832" t="s">
        <v>581</v>
      </c>
      <c r="I2097" s="832" t="s">
        <v>3443</v>
      </c>
      <c r="J2097" s="832" t="s">
        <v>3444</v>
      </c>
      <c r="K2097" s="832" t="s">
        <v>3330</v>
      </c>
      <c r="L2097" s="835">
        <v>500</v>
      </c>
      <c r="M2097" s="835">
        <v>3000</v>
      </c>
      <c r="N2097" s="832">
        <v>6</v>
      </c>
      <c r="O2097" s="836">
        <v>6</v>
      </c>
      <c r="P2097" s="835">
        <v>3000</v>
      </c>
      <c r="Q2097" s="837">
        <v>1</v>
      </c>
      <c r="R2097" s="832">
        <v>6</v>
      </c>
      <c r="S2097" s="837">
        <v>1</v>
      </c>
      <c r="T2097" s="836">
        <v>6</v>
      </c>
      <c r="U2097" s="838">
        <v>1</v>
      </c>
    </row>
    <row r="2098" spans="1:21" ht="14.4" customHeight="1" x14ac:dyDescent="0.3">
      <c r="A2098" s="831">
        <v>4</v>
      </c>
      <c r="B2098" s="832" t="s">
        <v>2687</v>
      </c>
      <c r="C2098" s="832" t="s">
        <v>2694</v>
      </c>
      <c r="D2098" s="833" t="s">
        <v>5504</v>
      </c>
      <c r="E2098" s="834" t="s">
        <v>2741</v>
      </c>
      <c r="F2098" s="832" t="s">
        <v>2690</v>
      </c>
      <c r="G2098" s="832" t="s">
        <v>2967</v>
      </c>
      <c r="H2098" s="832" t="s">
        <v>581</v>
      </c>
      <c r="I2098" s="832" t="s">
        <v>3445</v>
      </c>
      <c r="J2098" s="832" t="s">
        <v>3446</v>
      </c>
      <c r="K2098" s="832" t="s">
        <v>3447</v>
      </c>
      <c r="L2098" s="835">
        <v>579</v>
      </c>
      <c r="M2098" s="835">
        <v>5211</v>
      </c>
      <c r="N2098" s="832">
        <v>9</v>
      </c>
      <c r="O2098" s="836">
        <v>4</v>
      </c>
      <c r="P2098" s="835">
        <v>5211</v>
      </c>
      <c r="Q2098" s="837">
        <v>1</v>
      </c>
      <c r="R2098" s="832">
        <v>9</v>
      </c>
      <c r="S2098" s="837">
        <v>1</v>
      </c>
      <c r="T2098" s="836">
        <v>4</v>
      </c>
      <c r="U2098" s="838">
        <v>1</v>
      </c>
    </row>
    <row r="2099" spans="1:21" ht="14.4" customHeight="1" x14ac:dyDescent="0.3">
      <c r="A2099" s="831">
        <v>4</v>
      </c>
      <c r="B2099" s="832" t="s">
        <v>2687</v>
      </c>
      <c r="C2099" s="832" t="s">
        <v>2694</v>
      </c>
      <c r="D2099" s="833" t="s">
        <v>5504</v>
      </c>
      <c r="E2099" s="834" t="s">
        <v>2741</v>
      </c>
      <c r="F2099" s="832" t="s">
        <v>2690</v>
      </c>
      <c r="G2099" s="832" t="s">
        <v>2967</v>
      </c>
      <c r="H2099" s="832" t="s">
        <v>581</v>
      </c>
      <c r="I2099" s="832" t="s">
        <v>3451</v>
      </c>
      <c r="J2099" s="832" t="s">
        <v>3452</v>
      </c>
      <c r="K2099" s="832" t="s">
        <v>3453</v>
      </c>
      <c r="L2099" s="835">
        <v>180.25</v>
      </c>
      <c r="M2099" s="835">
        <v>1442</v>
      </c>
      <c r="N2099" s="832">
        <v>8</v>
      </c>
      <c r="O2099" s="836">
        <v>5</v>
      </c>
      <c r="P2099" s="835">
        <v>1442</v>
      </c>
      <c r="Q2099" s="837">
        <v>1</v>
      </c>
      <c r="R2099" s="832">
        <v>8</v>
      </c>
      <c r="S2099" s="837">
        <v>1</v>
      </c>
      <c r="T2099" s="836">
        <v>5</v>
      </c>
      <c r="U2099" s="838">
        <v>1</v>
      </c>
    </row>
    <row r="2100" spans="1:21" ht="14.4" customHeight="1" x14ac:dyDescent="0.3">
      <c r="A2100" s="831">
        <v>4</v>
      </c>
      <c r="B2100" s="832" t="s">
        <v>2687</v>
      </c>
      <c r="C2100" s="832" t="s">
        <v>2694</v>
      </c>
      <c r="D2100" s="833" t="s">
        <v>5504</v>
      </c>
      <c r="E2100" s="834" t="s">
        <v>2741</v>
      </c>
      <c r="F2100" s="832" t="s">
        <v>2690</v>
      </c>
      <c r="G2100" s="832" t="s">
        <v>2967</v>
      </c>
      <c r="H2100" s="832" t="s">
        <v>581</v>
      </c>
      <c r="I2100" s="832" t="s">
        <v>3454</v>
      </c>
      <c r="J2100" s="832" t="s">
        <v>3455</v>
      </c>
      <c r="K2100" s="832" t="s">
        <v>3456</v>
      </c>
      <c r="L2100" s="835">
        <v>5343.9</v>
      </c>
      <c r="M2100" s="835">
        <v>64126.799999999996</v>
      </c>
      <c r="N2100" s="832">
        <v>12</v>
      </c>
      <c r="O2100" s="836">
        <v>5</v>
      </c>
      <c r="P2100" s="835">
        <v>64126.799999999996</v>
      </c>
      <c r="Q2100" s="837">
        <v>1</v>
      </c>
      <c r="R2100" s="832">
        <v>12</v>
      </c>
      <c r="S2100" s="837">
        <v>1</v>
      </c>
      <c r="T2100" s="836">
        <v>5</v>
      </c>
      <c r="U2100" s="838">
        <v>1</v>
      </c>
    </row>
    <row r="2101" spans="1:21" ht="14.4" customHeight="1" x14ac:dyDescent="0.3">
      <c r="A2101" s="831">
        <v>4</v>
      </c>
      <c r="B2101" s="832" t="s">
        <v>2687</v>
      </c>
      <c r="C2101" s="832" t="s">
        <v>2694</v>
      </c>
      <c r="D2101" s="833" t="s">
        <v>5504</v>
      </c>
      <c r="E2101" s="834" t="s">
        <v>2741</v>
      </c>
      <c r="F2101" s="832" t="s">
        <v>2690</v>
      </c>
      <c r="G2101" s="832" t="s">
        <v>2967</v>
      </c>
      <c r="H2101" s="832" t="s">
        <v>581</v>
      </c>
      <c r="I2101" s="832" t="s">
        <v>3457</v>
      </c>
      <c r="J2101" s="832" t="s">
        <v>3458</v>
      </c>
      <c r="K2101" s="832" t="s">
        <v>3459</v>
      </c>
      <c r="L2101" s="835">
        <v>5343.9</v>
      </c>
      <c r="M2101" s="835">
        <v>101534.09999999999</v>
      </c>
      <c r="N2101" s="832">
        <v>19</v>
      </c>
      <c r="O2101" s="836">
        <v>8</v>
      </c>
      <c r="P2101" s="835">
        <v>101534.09999999999</v>
      </c>
      <c r="Q2101" s="837">
        <v>1</v>
      </c>
      <c r="R2101" s="832">
        <v>19</v>
      </c>
      <c r="S2101" s="837">
        <v>1</v>
      </c>
      <c r="T2101" s="836">
        <v>8</v>
      </c>
      <c r="U2101" s="838">
        <v>1</v>
      </c>
    </row>
    <row r="2102" spans="1:21" ht="14.4" customHeight="1" x14ac:dyDescent="0.3">
      <c r="A2102" s="831">
        <v>4</v>
      </c>
      <c r="B2102" s="832" t="s">
        <v>2687</v>
      </c>
      <c r="C2102" s="832" t="s">
        <v>2694</v>
      </c>
      <c r="D2102" s="833" t="s">
        <v>5504</v>
      </c>
      <c r="E2102" s="834" t="s">
        <v>2741</v>
      </c>
      <c r="F2102" s="832" t="s">
        <v>2690</v>
      </c>
      <c r="G2102" s="832" t="s">
        <v>2967</v>
      </c>
      <c r="H2102" s="832" t="s">
        <v>581</v>
      </c>
      <c r="I2102" s="832" t="s">
        <v>3460</v>
      </c>
      <c r="J2102" s="832" t="s">
        <v>3461</v>
      </c>
      <c r="K2102" s="832" t="s">
        <v>1603</v>
      </c>
      <c r="L2102" s="835">
        <v>1832.09</v>
      </c>
      <c r="M2102" s="835">
        <v>32977.619999999995</v>
      </c>
      <c r="N2102" s="832">
        <v>18</v>
      </c>
      <c r="O2102" s="836">
        <v>8</v>
      </c>
      <c r="P2102" s="835">
        <v>32977.619999999995</v>
      </c>
      <c r="Q2102" s="837">
        <v>1</v>
      </c>
      <c r="R2102" s="832">
        <v>18</v>
      </c>
      <c r="S2102" s="837">
        <v>1</v>
      </c>
      <c r="T2102" s="836">
        <v>8</v>
      </c>
      <c r="U2102" s="838">
        <v>1</v>
      </c>
    </row>
    <row r="2103" spans="1:21" ht="14.4" customHeight="1" x14ac:dyDescent="0.3">
      <c r="A2103" s="831">
        <v>4</v>
      </c>
      <c r="B2103" s="832" t="s">
        <v>2687</v>
      </c>
      <c r="C2103" s="832" t="s">
        <v>2694</v>
      </c>
      <c r="D2103" s="833" t="s">
        <v>5504</v>
      </c>
      <c r="E2103" s="834" t="s">
        <v>2741</v>
      </c>
      <c r="F2103" s="832" t="s">
        <v>2690</v>
      </c>
      <c r="G2103" s="832" t="s">
        <v>2967</v>
      </c>
      <c r="H2103" s="832" t="s">
        <v>581</v>
      </c>
      <c r="I2103" s="832" t="s">
        <v>3465</v>
      </c>
      <c r="J2103" s="832" t="s">
        <v>3466</v>
      </c>
      <c r="K2103" s="832" t="s">
        <v>1603</v>
      </c>
      <c r="L2103" s="835">
        <v>485.63</v>
      </c>
      <c r="M2103" s="835">
        <v>1456.8899999999999</v>
      </c>
      <c r="N2103" s="832">
        <v>3</v>
      </c>
      <c r="O2103" s="836">
        <v>2</v>
      </c>
      <c r="P2103" s="835">
        <v>1456.8899999999999</v>
      </c>
      <c r="Q2103" s="837">
        <v>1</v>
      </c>
      <c r="R2103" s="832">
        <v>3</v>
      </c>
      <c r="S2103" s="837">
        <v>1</v>
      </c>
      <c r="T2103" s="836">
        <v>2</v>
      </c>
      <c r="U2103" s="838">
        <v>1</v>
      </c>
    </row>
    <row r="2104" spans="1:21" ht="14.4" customHeight="1" x14ac:dyDescent="0.3">
      <c r="A2104" s="831">
        <v>4</v>
      </c>
      <c r="B2104" s="832" t="s">
        <v>2687</v>
      </c>
      <c r="C2104" s="832" t="s">
        <v>2694</v>
      </c>
      <c r="D2104" s="833" t="s">
        <v>5504</v>
      </c>
      <c r="E2104" s="834" t="s">
        <v>2741</v>
      </c>
      <c r="F2104" s="832" t="s">
        <v>2690</v>
      </c>
      <c r="G2104" s="832" t="s">
        <v>2967</v>
      </c>
      <c r="H2104" s="832" t="s">
        <v>581</v>
      </c>
      <c r="I2104" s="832" t="s">
        <v>3467</v>
      </c>
      <c r="J2104" s="832" t="s">
        <v>3468</v>
      </c>
      <c r="K2104" s="832" t="s">
        <v>1603</v>
      </c>
      <c r="L2104" s="835">
        <v>300</v>
      </c>
      <c r="M2104" s="835">
        <v>1500</v>
      </c>
      <c r="N2104" s="832">
        <v>5</v>
      </c>
      <c r="O2104" s="836">
        <v>3</v>
      </c>
      <c r="P2104" s="835">
        <v>1500</v>
      </c>
      <c r="Q2104" s="837">
        <v>1</v>
      </c>
      <c r="R2104" s="832">
        <v>5</v>
      </c>
      <c r="S2104" s="837">
        <v>1</v>
      </c>
      <c r="T2104" s="836">
        <v>3</v>
      </c>
      <c r="U2104" s="838">
        <v>1</v>
      </c>
    </row>
    <row r="2105" spans="1:21" ht="14.4" customHeight="1" x14ac:dyDescent="0.3">
      <c r="A2105" s="831">
        <v>4</v>
      </c>
      <c r="B2105" s="832" t="s">
        <v>2687</v>
      </c>
      <c r="C2105" s="832" t="s">
        <v>2694</v>
      </c>
      <c r="D2105" s="833" t="s">
        <v>5504</v>
      </c>
      <c r="E2105" s="834" t="s">
        <v>2741</v>
      </c>
      <c r="F2105" s="832" t="s">
        <v>2690</v>
      </c>
      <c r="G2105" s="832" t="s">
        <v>2967</v>
      </c>
      <c r="H2105" s="832" t="s">
        <v>581</v>
      </c>
      <c r="I2105" s="832" t="s">
        <v>3469</v>
      </c>
      <c r="J2105" s="832" t="s">
        <v>3470</v>
      </c>
      <c r="K2105" s="832" t="s">
        <v>3471</v>
      </c>
      <c r="L2105" s="835">
        <v>196.43</v>
      </c>
      <c r="M2105" s="835">
        <v>392.86</v>
      </c>
      <c r="N2105" s="832">
        <v>2</v>
      </c>
      <c r="O2105" s="836">
        <v>2</v>
      </c>
      <c r="P2105" s="835">
        <v>392.86</v>
      </c>
      <c r="Q2105" s="837">
        <v>1</v>
      </c>
      <c r="R2105" s="832">
        <v>2</v>
      </c>
      <c r="S2105" s="837">
        <v>1</v>
      </c>
      <c r="T2105" s="836">
        <v>2</v>
      </c>
      <c r="U2105" s="838">
        <v>1</v>
      </c>
    </row>
    <row r="2106" spans="1:21" ht="14.4" customHeight="1" x14ac:dyDescent="0.3">
      <c r="A2106" s="831">
        <v>4</v>
      </c>
      <c r="B2106" s="832" t="s">
        <v>2687</v>
      </c>
      <c r="C2106" s="832" t="s">
        <v>2694</v>
      </c>
      <c r="D2106" s="833" t="s">
        <v>5504</v>
      </c>
      <c r="E2106" s="834" t="s">
        <v>2741</v>
      </c>
      <c r="F2106" s="832" t="s">
        <v>2690</v>
      </c>
      <c r="G2106" s="832" t="s">
        <v>2967</v>
      </c>
      <c r="H2106" s="832" t="s">
        <v>581</v>
      </c>
      <c r="I2106" s="832" t="s">
        <v>3472</v>
      </c>
      <c r="J2106" s="832" t="s">
        <v>3473</v>
      </c>
      <c r="K2106" s="832" t="s">
        <v>3474</v>
      </c>
      <c r="L2106" s="835">
        <v>210.33</v>
      </c>
      <c r="M2106" s="835">
        <v>630.99</v>
      </c>
      <c r="N2106" s="832">
        <v>3</v>
      </c>
      <c r="O2106" s="836">
        <v>3</v>
      </c>
      <c r="P2106" s="835">
        <v>630.99</v>
      </c>
      <c r="Q2106" s="837">
        <v>1</v>
      </c>
      <c r="R2106" s="832">
        <v>3</v>
      </c>
      <c r="S2106" s="837">
        <v>1</v>
      </c>
      <c r="T2106" s="836">
        <v>3</v>
      </c>
      <c r="U2106" s="838">
        <v>1</v>
      </c>
    </row>
    <row r="2107" spans="1:21" ht="14.4" customHeight="1" x14ac:dyDescent="0.3">
      <c r="A2107" s="831">
        <v>4</v>
      </c>
      <c r="B2107" s="832" t="s">
        <v>2687</v>
      </c>
      <c r="C2107" s="832" t="s">
        <v>2694</v>
      </c>
      <c r="D2107" s="833" t="s">
        <v>5504</v>
      </c>
      <c r="E2107" s="834" t="s">
        <v>2741</v>
      </c>
      <c r="F2107" s="832" t="s">
        <v>2690</v>
      </c>
      <c r="G2107" s="832" t="s">
        <v>2967</v>
      </c>
      <c r="H2107" s="832" t="s">
        <v>581</v>
      </c>
      <c r="I2107" s="832" t="s">
        <v>4322</v>
      </c>
      <c r="J2107" s="832" t="s">
        <v>4323</v>
      </c>
      <c r="K2107" s="832" t="s">
        <v>3447</v>
      </c>
      <c r="L2107" s="835">
        <v>507.04</v>
      </c>
      <c r="M2107" s="835">
        <v>2028.16</v>
      </c>
      <c r="N2107" s="832">
        <v>4</v>
      </c>
      <c r="O2107" s="836">
        <v>1</v>
      </c>
      <c r="P2107" s="835">
        <v>2028.16</v>
      </c>
      <c r="Q2107" s="837">
        <v>1</v>
      </c>
      <c r="R2107" s="832">
        <v>4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4</v>
      </c>
      <c r="B2108" s="832" t="s">
        <v>2687</v>
      </c>
      <c r="C2108" s="832" t="s">
        <v>2694</v>
      </c>
      <c r="D2108" s="833" t="s">
        <v>5504</v>
      </c>
      <c r="E2108" s="834" t="s">
        <v>2741</v>
      </c>
      <c r="F2108" s="832" t="s">
        <v>2690</v>
      </c>
      <c r="G2108" s="832" t="s">
        <v>2967</v>
      </c>
      <c r="H2108" s="832" t="s">
        <v>581</v>
      </c>
      <c r="I2108" s="832" t="s">
        <v>3475</v>
      </c>
      <c r="J2108" s="832" t="s">
        <v>3476</v>
      </c>
      <c r="K2108" s="832" t="s">
        <v>3477</v>
      </c>
      <c r="L2108" s="835">
        <v>320</v>
      </c>
      <c r="M2108" s="835">
        <v>3520</v>
      </c>
      <c r="N2108" s="832">
        <v>11</v>
      </c>
      <c r="O2108" s="836">
        <v>6</v>
      </c>
      <c r="P2108" s="835">
        <v>3520</v>
      </c>
      <c r="Q2108" s="837">
        <v>1</v>
      </c>
      <c r="R2108" s="832">
        <v>11</v>
      </c>
      <c r="S2108" s="837">
        <v>1</v>
      </c>
      <c r="T2108" s="836">
        <v>6</v>
      </c>
      <c r="U2108" s="838">
        <v>1</v>
      </c>
    </row>
    <row r="2109" spans="1:21" ht="14.4" customHeight="1" x14ac:dyDescent="0.3">
      <c r="A2109" s="831">
        <v>4</v>
      </c>
      <c r="B2109" s="832" t="s">
        <v>2687</v>
      </c>
      <c r="C2109" s="832" t="s">
        <v>2694</v>
      </c>
      <c r="D2109" s="833" t="s">
        <v>5504</v>
      </c>
      <c r="E2109" s="834" t="s">
        <v>2741</v>
      </c>
      <c r="F2109" s="832" t="s">
        <v>2690</v>
      </c>
      <c r="G2109" s="832" t="s">
        <v>2967</v>
      </c>
      <c r="H2109" s="832" t="s">
        <v>581</v>
      </c>
      <c r="I2109" s="832" t="s">
        <v>3478</v>
      </c>
      <c r="J2109" s="832" t="s">
        <v>3479</v>
      </c>
      <c r="K2109" s="832" t="s">
        <v>3480</v>
      </c>
      <c r="L2109" s="835">
        <v>300</v>
      </c>
      <c r="M2109" s="835">
        <v>2400</v>
      </c>
      <c r="N2109" s="832">
        <v>8</v>
      </c>
      <c r="O2109" s="836">
        <v>5</v>
      </c>
      <c r="P2109" s="835">
        <v>2400</v>
      </c>
      <c r="Q2109" s="837">
        <v>1</v>
      </c>
      <c r="R2109" s="832">
        <v>8</v>
      </c>
      <c r="S2109" s="837">
        <v>1</v>
      </c>
      <c r="T2109" s="836">
        <v>5</v>
      </c>
      <c r="U2109" s="838">
        <v>1</v>
      </c>
    </row>
    <row r="2110" spans="1:21" ht="14.4" customHeight="1" x14ac:dyDescent="0.3">
      <c r="A2110" s="831">
        <v>4</v>
      </c>
      <c r="B2110" s="832" t="s">
        <v>2687</v>
      </c>
      <c r="C2110" s="832" t="s">
        <v>2694</v>
      </c>
      <c r="D2110" s="833" t="s">
        <v>5504</v>
      </c>
      <c r="E2110" s="834" t="s">
        <v>2741</v>
      </c>
      <c r="F2110" s="832" t="s">
        <v>2690</v>
      </c>
      <c r="G2110" s="832" t="s">
        <v>2967</v>
      </c>
      <c r="H2110" s="832" t="s">
        <v>581</v>
      </c>
      <c r="I2110" s="832" t="s">
        <v>3481</v>
      </c>
      <c r="J2110" s="832" t="s">
        <v>3482</v>
      </c>
      <c r="K2110" s="832" t="s">
        <v>3483</v>
      </c>
      <c r="L2110" s="835">
        <v>2816</v>
      </c>
      <c r="M2110" s="835">
        <v>244992</v>
      </c>
      <c r="N2110" s="832">
        <v>87</v>
      </c>
      <c r="O2110" s="836">
        <v>10</v>
      </c>
      <c r="P2110" s="835">
        <v>219648</v>
      </c>
      <c r="Q2110" s="837">
        <v>0.89655172413793105</v>
      </c>
      <c r="R2110" s="832">
        <v>78</v>
      </c>
      <c r="S2110" s="837">
        <v>0.89655172413793105</v>
      </c>
      <c r="T2110" s="836">
        <v>9</v>
      </c>
      <c r="U2110" s="838">
        <v>0.9</v>
      </c>
    </row>
    <row r="2111" spans="1:21" ht="14.4" customHeight="1" x14ac:dyDescent="0.3">
      <c r="A2111" s="831">
        <v>4</v>
      </c>
      <c r="B2111" s="832" t="s">
        <v>2687</v>
      </c>
      <c r="C2111" s="832" t="s">
        <v>2694</v>
      </c>
      <c r="D2111" s="833" t="s">
        <v>5504</v>
      </c>
      <c r="E2111" s="834" t="s">
        <v>2741</v>
      </c>
      <c r="F2111" s="832" t="s">
        <v>2690</v>
      </c>
      <c r="G2111" s="832" t="s">
        <v>2967</v>
      </c>
      <c r="H2111" s="832" t="s">
        <v>581</v>
      </c>
      <c r="I2111" s="832" t="s">
        <v>3484</v>
      </c>
      <c r="J2111" s="832" t="s">
        <v>3485</v>
      </c>
      <c r="K2111" s="832" t="s">
        <v>3486</v>
      </c>
      <c r="L2111" s="835">
        <v>2412.9</v>
      </c>
      <c r="M2111" s="835">
        <v>26541.9</v>
      </c>
      <c r="N2111" s="832">
        <v>11</v>
      </c>
      <c r="O2111" s="836">
        <v>4</v>
      </c>
      <c r="P2111" s="835">
        <v>19303.2</v>
      </c>
      <c r="Q2111" s="837">
        <v>0.72727272727272729</v>
      </c>
      <c r="R2111" s="832">
        <v>8</v>
      </c>
      <c r="S2111" s="837">
        <v>0.72727272727272729</v>
      </c>
      <c r="T2111" s="836">
        <v>3</v>
      </c>
      <c r="U2111" s="838">
        <v>0.75</v>
      </c>
    </row>
    <row r="2112" spans="1:21" ht="14.4" customHeight="1" x14ac:dyDescent="0.3">
      <c r="A2112" s="831">
        <v>4</v>
      </c>
      <c r="B2112" s="832" t="s">
        <v>2687</v>
      </c>
      <c r="C2112" s="832" t="s">
        <v>2694</v>
      </c>
      <c r="D2112" s="833" t="s">
        <v>5504</v>
      </c>
      <c r="E2112" s="834" t="s">
        <v>2741</v>
      </c>
      <c r="F2112" s="832" t="s">
        <v>2690</v>
      </c>
      <c r="G2112" s="832" t="s">
        <v>2967</v>
      </c>
      <c r="H2112" s="832" t="s">
        <v>581</v>
      </c>
      <c r="I2112" s="832" t="s">
        <v>3487</v>
      </c>
      <c r="J2112" s="832" t="s">
        <v>3485</v>
      </c>
      <c r="K2112" s="832" t="s">
        <v>3488</v>
      </c>
      <c r="L2112" s="835">
        <v>2412.9</v>
      </c>
      <c r="M2112" s="835">
        <v>16890.300000000003</v>
      </c>
      <c r="N2112" s="832">
        <v>7</v>
      </c>
      <c r="O2112" s="836">
        <v>3</v>
      </c>
      <c r="P2112" s="835">
        <v>16890.300000000003</v>
      </c>
      <c r="Q2112" s="837">
        <v>1</v>
      </c>
      <c r="R2112" s="832">
        <v>7</v>
      </c>
      <c r="S2112" s="837">
        <v>1</v>
      </c>
      <c r="T2112" s="836">
        <v>3</v>
      </c>
      <c r="U2112" s="838">
        <v>1</v>
      </c>
    </row>
    <row r="2113" spans="1:21" ht="14.4" customHeight="1" x14ac:dyDescent="0.3">
      <c r="A2113" s="831">
        <v>4</v>
      </c>
      <c r="B2113" s="832" t="s">
        <v>2687</v>
      </c>
      <c r="C2113" s="832" t="s">
        <v>2694</v>
      </c>
      <c r="D2113" s="833" t="s">
        <v>5504</v>
      </c>
      <c r="E2113" s="834" t="s">
        <v>2741</v>
      </c>
      <c r="F2113" s="832" t="s">
        <v>2690</v>
      </c>
      <c r="G2113" s="832" t="s">
        <v>2967</v>
      </c>
      <c r="H2113" s="832" t="s">
        <v>581</v>
      </c>
      <c r="I2113" s="832" t="s">
        <v>3489</v>
      </c>
      <c r="J2113" s="832" t="s">
        <v>3490</v>
      </c>
      <c r="K2113" s="832" t="s">
        <v>3491</v>
      </c>
      <c r="L2113" s="835">
        <v>1500.3</v>
      </c>
      <c r="M2113" s="835">
        <v>24004.799999999999</v>
      </c>
      <c r="N2113" s="832">
        <v>16</v>
      </c>
      <c r="O2113" s="836">
        <v>4</v>
      </c>
      <c r="P2113" s="835">
        <v>18003.599999999999</v>
      </c>
      <c r="Q2113" s="837">
        <v>0.75</v>
      </c>
      <c r="R2113" s="832">
        <v>12</v>
      </c>
      <c r="S2113" s="837">
        <v>0.75</v>
      </c>
      <c r="T2113" s="836">
        <v>3</v>
      </c>
      <c r="U2113" s="838">
        <v>0.75</v>
      </c>
    </row>
    <row r="2114" spans="1:21" ht="14.4" customHeight="1" x14ac:dyDescent="0.3">
      <c r="A2114" s="831">
        <v>4</v>
      </c>
      <c r="B2114" s="832" t="s">
        <v>2687</v>
      </c>
      <c r="C2114" s="832" t="s">
        <v>2694</v>
      </c>
      <c r="D2114" s="833" t="s">
        <v>5504</v>
      </c>
      <c r="E2114" s="834" t="s">
        <v>2741</v>
      </c>
      <c r="F2114" s="832" t="s">
        <v>2690</v>
      </c>
      <c r="G2114" s="832" t="s">
        <v>2967</v>
      </c>
      <c r="H2114" s="832" t="s">
        <v>581</v>
      </c>
      <c r="I2114" s="832" t="s">
        <v>3492</v>
      </c>
      <c r="J2114" s="832" t="s">
        <v>3490</v>
      </c>
      <c r="K2114" s="832" t="s">
        <v>3493</v>
      </c>
      <c r="L2114" s="835">
        <v>1500.3</v>
      </c>
      <c r="M2114" s="835">
        <v>63012.599999999991</v>
      </c>
      <c r="N2114" s="832">
        <v>42</v>
      </c>
      <c r="O2114" s="836">
        <v>8</v>
      </c>
      <c r="P2114" s="835">
        <v>63012.599999999991</v>
      </c>
      <c r="Q2114" s="837">
        <v>1</v>
      </c>
      <c r="R2114" s="832">
        <v>42</v>
      </c>
      <c r="S2114" s="837">
        <v>1</v>
      </c>
      <c r="T2114" s="836">
        <v>8</v>
      </c>
      <c r="U2114" s="838">
        <v>1</v>
      </c>
    </row>
    <row r="2115" spans="1:21" ht="14.4" customHeight="1" x14ac:dyDescent="0.3">
      <c r="A2115" s="831">
        <v>4</v>
      </c>
      <c r="B2115" s="832" t="s">
        <v>2687</v>
      </c>
      <c r="C2115" s="832" t="s">
        <v>2694</v>
      </c>
      <c r="D2115" s="833" t="s">
        <v>5504</v>
      </c>
      <c r="E2115" s="834" t="s">
        <v>2741</v>
      </c>
      <c r="F2115" s="832" t="s">
        <v>2690</v>
      </c>
      <c r="G2115" s="832" t="s">
        <v>2967</v>
      </c>
      <c r="H2115" s="832" t="s">
        <v>581</v>
      </c>
      <c r="I2115" s="832" t="s">
        <v>3494</v>
      </c>
      <c r="J2115" s="832" t="s">
        <v>3495</v>
      </c>
      <c r="K2115" s="832" t="s">
        <v>3496</v>
      </c>
      <c r="L2115" s="835">
        <v>761.3</v>
      </c>
      <c r="M2115" s="835">
        <v>9135.5999999999985</v>
      </c>
      <c r="N2115" s="832">
        <v>12</v>
      </c>
      <c r="O2115" s="836">
        <v>3</v>
      </c>
      <c r="P2115" s="835">
        <v>6851.6999999999989</v>
      </c>
      <c r="Q2115" s="837">
        <v>0.75</v>
      </c>
      <c r="R2115" s="832">
        <v>9</v>
      </c>
      <c r="S2115" s="837">
        <v>0.75</v>
      </c>
      <c r="T2115" s="836">
        <v>2</v>
      </c>
      <c r="U2115" s="838">
        <v>0.66666666666666663</v>
      </c>
    </row>
    <row r="2116" spans="1:21" ht="14.4" customHeight="1" x14ac:dyDescent="0.3">
      <c r="A2116" s="831">
        <v>4</v>
      </c>
      <c r="B2116" s="832" t="s">
        <v>2687</v>
      </c>
      <c r="C2116" s="832" t="s">
        <v>2694</v>
      </c>
      <c r="D2116" s="833" t="s">
        <v>5504</v>
      </c>
      <c r="E2116" s="834" t="s">
        <v>2741</v>
      </c>
      <c r="F2116" s="832" t="s">
        <v>2690</v>
      </c>
      <c r="G2116" s="832" t="s">
        <v>2967</v>
      </c>
      <c r="H2116" s="832" t="s">
        <v>581</v>
      </c>
      <c r="I2116" s="832" t="s">
        <v>3497</v>
      </c>
      <c r="J2116" s="832" t="s">
        <v>3495</v>
      </c>
      <c r="K2116" s="832" t="s">
        <v>3498</v>
      </c>
      <c r="L2116" s="835">
        <v>761.3</v>
      </c>
      <c r="M2116" s="835">
        <v>11419.499999999998</v>
      </c>
      <c r="N2116" s="832">
        <v>15</v>
      </c>
      <c r="O2116" s="836">
        <v>4</v>
      </c>
      <c r="P2116" s="835">
        <v>11419.499999999998</v>
      </c>
      <c r="Q2116" s="837">
        <v>1</v>
      </c>
      <c r="R2116" s="832">
        <v>15</v>
      </c>
      <c r="S2116" s="837">
        <v>1</v>
      </c>
      <c r="T2116" s="836">
        <v>4</v>
      </c>
      <c r="U2116" s="838">
        <v>1</v>
      </c>
    </row>
    <row r="2117" spans="1:21" ht="14.4" customHeight="1" x14ac:dyDescent="0.3">
      <c r="A2117" s="831">
        <v>4</v>
      </c>
      <c r="B2117" s="832" t="s">
        <v>2687</v>
      </c>
      <c r="C2117" s="832" t="s">
        <v>2694</v>
      </c>
      <c r="D2117" s="833" t="s">
        <v>5504</v>
      </c>
      <c r="E2117" s="834" t="s">
        <v>2741</v>
      </c>
      <c r="F2117" s="832" t="s">
        <v>2690</v>
      </c>
      <c r="G2117" s="832" t="s">
        <v>2967</v>
      </c>
      <c r="H2117" s="832" t="s">
        <v>581</v>
      </c>
      <c r="I2117" s="832" t="s">
        <v>3499</v>
      </c>
      <c r="J2117" s="832" t="s">
        <v>3500</v>
      </c>
      <c r="K2117" s="832" t="s">
        <v>3501</v>
      </c>
      <c r="L2117" s="835">
        <v>2412.9</v>
      </c>
      <c r="M2117" s="835">
        <v>57909.600000000006</v>
      </c>
      <c r="N2117" s="832">
        <v>24</v>
      </c>
      <c r="O2117" s="836">
        <v>5</v>
      </c>
      <c r="P2117" s="835">
        <v>57909.600000000006</v>
      </c>
      <c r="Q2117" s="837">
        <v>1</v>
      </c>
      <c r="R2117" s="832">
        <v>24</v>
      </c>
      <c r="S2117" s="837">
        <v>1</v>
      </c>
      <c r="T2117" s="836">
        <v>5</v>
      </c>
      <c r="U2117" s="838">
        <v>1</v>
      </c>
    </row>
    <row r="2118" spans="1:21" ht="14.4" customHeight="1" x14ac:dyDescent="0.3">
      <c r="A2118" s="831">
        <v>4</v>
      </c>
      <c r="B2118" s="832" t="s">
        <v>2687</v>
      </c>
      <c r="C2118" s="832" t="s">
        <v>2694</v>
      </c>
      <c r="D2118" s="833" t="s">
        <v>5504</v>
      </c>
      <c r="E2118" s="834" t="s">
        <v>2741</v>
      </c>
      <c r="F2118" s="832" t="s">
        <v>2690</v>
      </c>
      <c r="G2118" s="832" t="s">
        <v>2967</v>
      </c>
      <c r="H2118" s="832" t="s">
        <v>581</v>
      </c>
      <c r="I2118" s="832" t="s">
        <v>3502</v>
      </c>
      <c r="J2118" s="832" t="s">
        <v>3503</v>
      </c>
      <c r="K2118" s="832" t="s">
        <v>3504</v>
      </c>
      <c r="L2118" s="835">
        <v>1500.3</v>
      </c>
      <c r="M2118" s="835">
        <v>36007.199999999997</v>
      </c>
      <c r="N2118" s="832">
        <v>24</v>
      </c>
      <c r="O2118" s="836">
        <v>4</v>
      </c>
      <c r="P2118" s="835">
        <v>36007.199999999997</v>
      </c>
      <c r="Q2118" s="837">
        <v>1</v>
      </c>
      <c r="R2118" s="832">
        <v>24</v>
      </c>
      <c r="S2118" s="837">
        <v>1</v>
      </c>
      <c r="T2118" s="836">
        <v>4</v>
      </c>
      <c r="U2118" s="838">
        <v>1</v>
      </c>
    </row>
    <row r="2119" spans="1:21" ht="14.4" customHeight="1" x14ac:dyDescent="0.3">
      <c r="A2119" s="831">
        <v>4</v>
      </c>
      <c r="B2119" s="832" t="s">
        <v>2687</v>
      </c>
      <c r="C2119" s="832" t="s">
        <v>2694</v>
      </c>
      <c r="D2119" s="833" t="s">
        <v>5504</v>
      </c>
      <c r="E2119" s="834" t="s">
        <v>2741</v>
      </c>
      <c r="F2119" s="832" t="s">
        <v>2690</v>
      </c>
      <c r="G2119" s="832" t="s">
        <v>2967</v>
      </c>
      <c r="H2119" s="832" t="s">
        <v>581</v>
      </c>
      <c r="I2119" s="832" t="s">
        <v>3508</v>
      </c>
      <c r="J2119" s="832" t="s">
        <v>3506</v>
      </c>
      <c r="K2119" s="832" t="s">
        <v>3509</v>
      </c>
      <c r="L2119" s="835">
        <v>1987.45</v>
      </c>
      <c r="M2119" s="835">
        <v>47698.799999999996</v>
      </c>
      <c r="N2119" s="832">
        <v>24</v>
      </c>
      <c r="O2119" s="836">
        <v>8</v>
      </c>
      <c r="P2119" s="835">
        <v>47698.799999999996</v>
      </c>
      <c r="Q2119" s="837">
        <v>1</v>
      </c>
      <c r="R2119" s="832">
        <v>24</v>
      </c>
      <c r="S2119" s="837">
        <v>1</v>
      </c>
      <c r="T2119" s="836">
        <v>8</v>
      </c>
      <c r="U2119" s="838">
        <v>1</v>
      </c>
    </row>
    <row r="2120" spans="1:21" ht="14.4" customHeight="1" x14ac:dyDescent="0.3">
      <c r="A2120" s="831">
        <v>4</v>
      </c>
      <c r="B2120" s="832" t="s">
        <v>2687</v>
      </c>
      <c r="C2120" s="832" t="s">
        <v>2694</v>
      </c>
      <c r="D2120" s="833" t="s">
        <v>5504</v>
      </c>
      <c r="E2120" s="834" t="s">
        <v>2741</v>
      </c>
      <c r="F2120" s="832" t="s">
        <v>2690</v>
      </c>
      <c r="G2120" s="832" t="s">
        <v>2967</v>
      </c>
      <c r="H2120" s="832" t="s">
        <v>581</v>
      </c>
      <c r="I2120" s="832" t="s">
        <v>3513</v>
      </c>
      <c r="J2120" s="832" t="s">
        <v>3511</v>
      </c>
      <c r="K2120" s="832" t="s">
        <v>3514</v>
      </c>
      <c r="L2120" s="835">
        <v>711.08</v>
      </c>
      <c r="M2120" s="835">
        <v>17777</v>
      </c>
      <c r="N2120" s="832">
        <v>25</v>
      </c>
      <c r="O2120" s="836">
        <v>5</v>
      </c>
      <c r="P2120" s="835">
        <v>17777</v>
      </c>
      <c r="Q2120" s="837">
        <v>1</v>
      </c>
      <c r="R2120" s="832">
        <v>25</v>
      </c>
      <c r="S2120" s="837">
        <v>1</v>
      </c>
      <c r="T2120" s="836">
        <v>5</v>
      </c>
      <c r="U2120" s="838">
        <v>1</v>
      </c>
    </row>
    <row r="2121" spans="1:21" ht="14.4" customHeight="1" x14ac:dyDescent="0.3">
      <c r="A2121" s="831">
        <v>4</v>
      </c>
      <c r="B2121" s="832" t="s">
        <v>2687</v>
      </c>
      <c r="C2121" s="832" t="s">
        <v>2694</v>
      </c>
      <c r="D2121" s="833" t="s">
        <v>5504</v>
      </c>
      <c r="E2121" s="834" t="s">
        <v>2741</v>
      </c>
      <c r="F2121" s="832" t="s">
        <v>2690</v>
      </c>
      <c r="G2121" s="832" t="s">
        <v>2967</v>
      </c>
      <c r="H2121" s="832" t="s">
        <v>581</v>
      </c>
      <c r="I2121" s="832" t="s">
        <v>3515</v>
      </c>
      <c r="J2121" s="832" t="s">
        <v>3516</v>
      </c>
      <c r="K2121" s="832" t="s">
        <v>3517</v>
      </c>
      <c r="L2121" s="835">
        <v>1074.31</v>
      </c>
      <c r="M2121" s="835">
        <v>32229.3</v>
      </c>
      <c r="N2121" s="832">
        <v>30</v>
      </c>
      <c r="O2121" s="836">
        <v>5</v>
      </c>
      <c r="P2121" s="835">
        <v>32229.3</v>
      </c>
      <c r="Q2121" s="837">
        <v>1</v>
      </c>
      <c r="R2121" s="832">
        <v>30</v>
      </c>
      <c r="S2121" s="837">
        <v>1</v>
      </c>
      <c r="T2121" s="836">
        <v>5</v>
      </c>
      <c r="U2121" s="838">
        <v>1</v>
      </c>
    </row>
    <row r="2122" spans="1:21" ht="14.4" customHeight="1" x14ac:dyDescent="0.3">
      <c r="A2122" s="831">
        <v>4</v>
      </c>
      <c r="B2122" s="832" t="s">
        <v>2687</v>
      </c>
      <c r="C2122" s="832" t="s">
        <v>2694</v>
      </c>
      <c r="D2122" s="833" t="s">
        <v>5504</v>
      </c>
      <c r="E2122" s="834" t="s">
        <v>2741</v>
      </c>
      <c r="F2122" s="832" t="s">
        <v>2690</v>
      </c>
      <c r="G2122" s="832" t="s">
        <v>2967</v>
      </c>
      <c r="H2122" s="832" t="s">
        <v>581</v>
      </c>
      <c r="I2122" s="832" t="s">
        <v>3518</v>
      </c>
      <c r="J2122" s="832" t="s">
        <v>3516</v>
      </c>
      <c r="K2122" s="832" t="s">
        <v>3519</v>
      </c>
      <c r="L2122" s="835">
        <v>1074.31</v>
      </c>
      <c r="M2122" s="835">
        <v>69830.149999999994</v>
      </c>
      <c r="N2122" s="832">
        <v>65</v>
      </c>
      <c r="O2122" s="836">
        <v>8</v>
      </c>
      <c r="P2122" s="835">
        <v>69830.149999999994</v>
      </c>
      <c r="Q2122" s="837">
        <v>1</v>
      </c>
      <c r="R2122" s="832">
        <v>65</v>
      </c>
      <c r="S2122" s="837">
        <v>1</v>
      </c>
      <c r="T2122" s="836">
        <v>8</v>
      </c>
      <c r="U2122" s="838">
        <v>1</v>
      </c>
    </row>
    <row r="2123" spans="1:21" ht="14.4" customHeight="1" x14ac:dyDescent="0.3">
      <c r="A2123" s="831">
        <v>4</v>
      </c>
      <c r="B2123" s="832" t="s">
        <v>2687</v>
      </c>
      <c r="C2123" s="832" t="s">
        <v>2694</v>
      </c>
      <c r="D2123" s="833" t="s">
        <v>5504</v>
      </c>
      <c r="E2123" s="834" t="s">
        <v>2741</v>
      </c>
      <c r="F2123" s="832" t="s">
        <v>2690</v>
      </c>
      <c r="G2123" s="832" t="s">
        <v>2967</v>
      </c>
      <c r="H2123" s="832" t="s">
        <v>581</v>
      </c>
      <c r="I2123" s="832" t="s">
        <v>3520</v>
      </c>
      <c r="J2123" s="832" t="s">
        <v>3521</v>
      </c>
      <c r="K2123" s="832" t="s">
        <v>3522</v>
      </c>
      <c r="L2123" s="835">
        <v>369.69</v>
      </c>
      <c r="M2123" s="835">
        <v>2957.52</v>
      </c>
      <c r="N2123" s="832">
        <v>8</v>
      </c>
      <c r="O2123" s="836">
        <v>8</v>
      </c>
      <c r="P2123" s="835">
        <v>2957.52</v>
      </c>
      <c r="Q2123" s="837">
        <v>1</v>
      </c>
      <c r="R2123" s="832">
        <v>8</v>
      </c>
      <c r="S2123" s="837">
        <v>1</v>
      </c>
      <c r="T2123" s="836">
        <v>8</v>
      </c>
      <c r="U2123" s="838">
        <v>1</v>
      </c>
    </row>
    <row r="2124" spans="1:21" ht="14.4" customHeight="1" x14ac:dyDescent="0.3">
      <c r="A2124" s="831">
        <v>4</v>
      </c>
      <c r="B2124" s="832" t="s">
        <v>2687</v>
      </c>
      <c r="C2124" s="832" t="s">
        <v>2694</v>
      </c>
      <c r="D2124" s="833" t="s">
        <v>5504</v>
      </c>
      <c r="E2124" s="834" t="s">
        <v>2741</v>
      </c>
      <c r="F2124" s="832" t="s">
        <v>2690</v>
      </c>
      <c r="G2124" s="832" t="s">
        <v>2967</v>
      </c>
      <c r="H2124" s="832" t="s">
        <v>581</v>
      </c>
      <c r="I2124" s="832" t="s">
        <v>2168</v>
      </c>
      <c r="J2124" s="832" t="s">
        <v>3523</v>
      </c>
      <c r="K2124" s="832" t="s">
        <v>3524</v>
      </c>
      <c r="L2124" s="835">
        <v>1430.6</v>
      </c>
      <c r="M2124" s="835">
        <v>7152.9999999999991</v>
      </c>
      <c r="N2124" s="832">
        <v>5</v>
      </c>
      <c r="O2124" s="836">
        <v>3</v>
      </c>
      <c r="P2124" s="835">
        <v>4291.7999999999993</v>
      </c>
      <c r="Q2124" s="837">
        <v>0.6</v>
      </c>
      <c r="R2124" s="832">
        <v>3</v>
      </c>
      <c r="S2124" s="837">
        <v>0.6</v>
      </c>
      <c r="T2124" s="836">
        <v>2</v>
      </c>
      <c r="U2124" s="838">
        <v>0.66666666666666663</v>
      </c>
    </row>
    <row r="2125" spans="1:21" ht="14.4" customHeight="1" x14ac:dyDescent="0.3">
      <c r="A2125" s="831">
        <v>4</v>
      </c>
      <c r="B2125" s="832" t="s">
        <v>2687</v>
      </c>
      <c r="C2125" s="832" t="s">
        <v>2694</v>
      </c>
      <c r="D2125" s="833" t="s">
        <v>5504</v>
      </c>
      <c r="E2125" s="834" t="s">
        <v>2741</v>
      </c>
      <c r="F2125" s="832" t="s">
        <v>2690</v>
      </c>
      <c r="G2125" s="832" t="s">
        <v>2967</v>
      </c>
      <c r="H2125" s="832" t="s">
        <v>581</v>
      </c>
      <c r="I2125" s="832" t="s">
        <v>4324</v>
      </c>
      <c r="J2125" s="832" t="s">
        <v>3919</v>
      </c>
      <c r="K2125" s="832" t="s">
        <v>4325</v>
      </c>
      <c r="L2125" s="835">
        <v>1367</v>
      </c>
      <c r="M2125" s="835">
        <v>5468</v>
      </c>
      <c r="N2125" s="832">
        <v>4</v>
      </c>
      <c r="O2125" s="836">
        <v>1</v>
      </c>
      <c r="P2125" s="835">
        <v>5468</v>
      </c>
      <c r="Q2125" s="837">
        <v>1</v>
      </c>
      <c r="R2125" s="832">
        <v>4</v>
      </c>
      <c r="S2125" s="837">
        <v>1</v>
      </c>
      <c r="T2125" s="836">
        <v>1</v>
      </c>
      <c r="U2125" s="838">
        <v>1</v>
      </c>
    </row>
    <row r="2126" spans="1:21" ht="14.4" customHeight="1" x14ac:dyDescent="0.3">
      <c r="A2126" s="831">
        <v>4</v>
      </c>
      <c r="B2126" s="832" t="s">
        <v>2687</v>
      </c>
      <c r="C2126" s="832" t="s">
        <v>2694</v>
      </c>
      <c r="D2126" s="833" t="s">
        <v>5504</v>
      </c>
      <c r="E2126" s="834" t="s">
        <v>2741</v>
      </c>
      <c r="F2126" s="832" t="s">
        <v>2690</v>
      </c>
      <c r="G2126" s="832" t="s">
        <v>2967</v>
      </c>
      <c r="H2126" s="832" t="s">
        <v>581</v>
      </c>
      <c r="I2126" s="832" t="s">
        <v>3525</v>
      </c>
      <c r="J2126" s="832" t="s">
        <v>3526</v>
      </c>
      <c r="K2126" s="832" t="s">
        <v>3430</v>
      </c>
      <c r="L2126" s="835">
        <v>500</v>
      </c>
      <c r="M2126" s="835">
        <v>23000</v>
      </c>
      <c r="N2126" s="832">
        <v>46</v>
      </c>
      <c r="O2126" s="836">
        <v>26</v>
      </c>
      <c r="P2126" s="835">
        <v>22500</v>
      </c>
      <c r="Q2126" s="837">
        <v>0.97826086956521741</v>
      </c>
      <c r="R2126" s="832">
        <v>45</v>
      </c>
      <c r="S2126" s="837">
        <v>0.97826086956521741</v>
      </c>
      <c r="T2126" s="836">
        <v>25</v>
      </c>
      <c r="U2126" s="838">
        <v>0.96153846153846156</v>
      </c>
    </row>
    <row r="2127" spans="1:21" ht="14.4" customHeight="1" x14ac:dyDescent="0.3">
      <c r="A2127" s="831">
        <v>4</v>
      </c>
      <c r="B2127" s="832" t="s">
        <v>2687</v>
      </c>
      <c r="C2127" s="832" t="s">
        <v>2694</v>
      </c>
      <c r="D2127" s="833" t="s">
        <v>5504</v>
      </c>
      <c r="E2127" s="834" t="s">
        <v>2741</v>
      </c>
      <c r="F2127" s="832" t="s">
        <v>2690</v>
      </c>
      <c r="G2127" s="832" t="s">
        <v>2967</v>
      </c>
      <c r="H2127" s="832" t="s">
        <v>581</v>
      </c>
      <c r="I2127" s="832" t="s">
        <v>3527</v>
      </c>
      <c r="J2127" s="832" t="s">
        <v>3528</v>
      </c>
      <c r="K2127" s="832" t="s">
        <v>3529</v>
      </c>
      <c r="L2127" s="835">
        <v>556</v>
      </c>
      <c r="M2127" s="835">
        <v>26132</v>
      </c>
      <c r="N2127" s="832">
        <v>47</v>
      </c>
      <c r="O2127" s="836">
        <v>20</v>
      </c>
      <c r="P2127" s="835">
        <v>26132</v>
      </c>
      <c r="Q2127" s="837">
        <v>1</v>
      </c>
      <c r="R2127" s="832">
        <v>47</v>
      </c>
      <c r="S2127" s="837">
        <v>1</v>
      </c>
      <c r="T2127" s="836">
        <v>20</v>
      </c>
      <c r="U2127" s="838">
        <v>1</v>
      </c>
    </row>
    <row r="2128" spans="1:21" ht="14.4" customHeight="1" x14ac:dyDescent="0.3">
      <c r="A2128" s="831">
        <v>4</v>
      </c>
      <c r="B2128" s="832" t="s">
        <v>2687</v>
      </c>
      <c r="C2128" s="832" t="s">
        <v>2694</v>
      </c>
      <c r="D2128" s="833" t="s">
        <v>5504</v>
      </c>
      <c r="E2128" s="834" t="s">
        <v>2741</v>
      </c>
      <c r="F2128" s="832" t="s">
        <v>2690</v>
      </c>
      <c r="G2128" s="832" t="s">
        <v>2967</v>
      </c>
      <c r="H2128" s="832" t="s">
        <v>581</v>
      </c>
      <c r="I2128" s="832" t="s">
        <v>3530</v>
      </c>
      <c r="J2128" s="832" t="s">
        <v>3531</v>
      </c>
      <c r="K2128" s="832" t="s">
        <v>3532</v>
      </c>
      <c r="L2128" s="835">
        <v>5343.9</v>
      </c>
      <c r="M2128" s="835">
        <v>42751.199999999997</v>
      </c>
      <c r="N2128" s="832">
        <v>8</v>
      </c>
      <c r="O2128" s="836">
        <v>4</v>
      </c>
      <c r="P2128" s="835">
        <v>42751.199999999997</v>
      </c>
      <c r="Q2128" s="837">
        <v>1</v>
      </c>
      <c r="R2128" s="832">
        <v>8</v>
      </c>
      <c r="S2128" s="837">
        <v>1</v>
      </c>
      <c r="T2128" s="836">
        <v>4</v>
      </c>
      <c r="U2128" s="838">
        <v>1</v>
      </c>
    </row>
    <row r="2129" spans="1:21" ht="14.4" customHeight="1" x14ac:dyDescent="0.3">
      <c r="A2129" s="831">
        <v>4</v>
      </c>
      <c r="B2129" s="832" t="s">
        <v>2687</v>
      </c>
      <c r="C2129" s="832" t="s">
        <v>2694</v>
      </c>
      <c r="D2129" s="833" t="s">
        <v>5504</v>
      </c>
      <c r="E2129" s="834" t="s">
        <v>2741</v>
      </c>
      <c r="F2129" s="832" t="s">
        <v>2690</v>
      </c>
      <c r="G2129" s="832" t="s">
        <v>2967</v>
      </c>
      <c r="H2129" s="832" t="s">
        <v>581</v>
      </c>
      <c r="I2129" s="832" t="s">
        <v>3533</v>
      </c>
      <c r="J2129" s="832" t="s">
        <v>3534</v>
      </c>
      <c r="K2129" s="832" t="s">
        <v>3412</v>
      </c>
      <c r="L2129" s="835">
        <v>1080</v>
      </c>
      <c r="M2129" s="835">
        <v>16200</v>
      </c>
      <c r="N2129" s="832">
        <v>15</v>
      </c>
      <c r="O2129" s="836">
        <v>15</v>
      </c>
      <c r="P2129" s="835">
        <v>16200</v>
      </c>
      <c r="Q2129" s="837">
        <v>1</v>
      </c>
      <c r="R2129" s="832">
        <v>15</v>
      </c>
      <c r="S2129" s="837">
        <v>1</v>
      </c>
      <c r="T2129" s="836">
        <v>15</v>
      </c>
      <c r="U2129" s="838">
        <v>1</v>
      </c>
    </row>
    <row r="2130" spans="1:21" ht="14.4" customHeight="1" x14ac:dyDescent="0.3">
      <c r="A2130" s="831">
        <v>4</v>
      </c>
      <c r="B2130" s="832" t="s">
        <v>2687</v>
      </c>
      <c r="C2130" s="832" t="s">
        <v>2694</v>
      </c>
      <c r="D2130" s="833" t="s">
        <v>5504</v>
      </c>
      <c r="E2130" s="834" t="s">
        <v>2741</v>
      </c>
      <c r="F2130" s="832" t="s">
        <v>2690</v>
      </c>
      <c r="G2130" s="832" t="s">
        <v>2967</v>
      </c>
      <c r="H2130" s="832" t="s">
        <v>581</v>
      </c>
      <c r="I2130" s="832" t="s">
        <v>3535</v>
      </c>
      <c r="J2130" s="832" t="s">
        <v>3536</v>
      </c>
      <c r="K2130" s="832" t="s">
        <v>1603</v>
      </c>
      <c r="L2130" s="835">
        <v>600</v>
      </c>
      <c r="M2130" s="835">
        <v>27600</v>
      </c>
      <c r="N2130" s="832">
        <v>46</v>
      </c>
      <c r="O2130" s="836">
        <v>46</v>
      </c>
      <c r="P2130" s="835">
        <v>27000</v>
      </c>
      <c r="Q2130" s="837">
        <v>0.97826086956521741</v>
      </c>
      <c r="R2130" s="832">
        <v>45</v>
      </c>
      <c r="S2130" s="837">
        <v>0.97826086956521741</v>
      </c>
      <c r="T2130" s="836">
        <v>45</v>
      </c>
      <c r="U2130" s="838">
        <v>0.97826086956521741</v>
      </c>
    </row>
    <row r="2131" spans="1:21" ht="14.4" customHeight="1" x14ac:dyDescent="0.3">
      <c r="A2131" s="831">
        <v>4</v>
      </c>
      <c r="B2131" s="832" t="s">
        <v>2687</v>
      </c>
      <c r="C2131" s="832" t="s">
        <v>2694</v>
      </c>
      <c r="D2131" s="833" t="s">
        <v>5504</v>
      </c>
      <c r="E2131" s="834" t="s">
        <v>2741</v>
      </c>
      <c r="F2131" s="832" t="s">
        <v>2690</v>
      </c>
      <c r="G2131" s="832" t="s">
        <v>2967</v>
      </c>
      <c r="H2131" s="832" t="s">
        <v>581</v>
      </c>
      <c r="I2131" s="832" t="s">
        <v>3537</v>
      </c>
      <c r="J2131" s="832" t="s">
        <v>3538</v>
      </c>
      <c r="K2131" s="832" t="s">
        <v>3539</v>
      </c>
      <c r="L2131" s="835">
        <v>500</v>
      </c>
      <c r="M2131" s="835">
        <v>10000</v>
      </c>
      <c r="N2131" s="832">
        <v>20</v>
      </c>
      <c r="O2131" s="836">
        <v>9</v>
      </c>
      <c r="P2131" s="835">
        <v>8500</v>
      </c>
      <c r="Q2131" s="837">
        <v>0.85</v>
      </c>
      <c r="R2131" s="832">
        <v>17</v>
      </c>
      <c r="S2131" s="837">
        <v>0.85</v>
      </c>
      <c r="T2131" s="836">
        <v>8</v>
      </c>
      <c r="U2131" s="838">
        <v>0.88888888888888884</v>
      </c>
    </row>
    <row r="2132" spans="1:21" ht="14.4" customHeight="1" x14ac:dyDescent="0.3">
      <c r="A2132" s="831">
        <v>4</v>
      </c>
      <c r="B2132" s="832" t="s">
        <v>2687</v>
      </c>
      <c r="C2132" s="832" t="s">
        <v>2694</v>
      </c>
      <c r="D2132" s="833" t="s">
        <v>5504</v>
      </c>
      <c r="E2132" s="834" t="s">
        <v>2741</v>
      </c>
      <c r="F2132" s="832" t="s">
        <v>2690</v>
      </c>
      <c r="G2132" s="832" t="s">
        <v>2967</v>
      </c>
      <c r="H2132" s="832" t="s">
        <v>581</v>
      </c>
      <c r="I2132" s="832" t="s">
        <v>3540</v>
      </c>
      <c r="J2132" s="832" t="s">
        <v>3541</v>
      </c>
      <c r="K2132" s="832" t="s">
        <v>1603</v>
      </c>
      <c r="L2132" s="835">
        <v>1000</v>
      </c>
      <c r="M2132" s="835">
        <v>35000</v>
      </c>
      <c r="N2132" s="832">
        <v>35</v>
      </c>
      <c r="O2132" s="836">
        <v>24</v>
      </c>
      <c r="P2132" s="835">
        <v>33000</v>
      </c>
      <c r="Q2132" s="837">
        <v>0.94285714285714284</v>
      </c>
      <c r="R2132" s="832">
        <v>33</v>
      </c>
      <c r="S2132" s="837">
        <v>0.94285714285714284</v>
      </c>
      <c r="T2132" s="836">
        <v>23</v>
      </c>
      <c r="U2132" s="838">
        <v>0.95833333333333337</v>
      </c>
    </row>
    <row r="2133" spans="1:21" ht="14.4" customHeight="1" x14ac:dyDescent="0.3">
      <c r="A2133" s="831">
        <v>4</v>
      </c>
      <c r="B2133" s="832" t="s">
        <v>2687</v>
      </c>
      <c r="C2133" s="832" t="s">
        <v>2694</v>
      </c>
      <c r="D2133" s="833" t="s">
        <v>5504</v>
      </c>
      <c r="E2133" s="834" t="s">
        <v>2741</v>
      </c>
      <c r="F2133" s="832" t="s">
        <v>2690</v>
      </c>
      <c r="G2133" s="832" t="s">
        <v>2967</v>
      </c>
      <c r="H2133" s="832" t="s">
        <v>581</v>
      </c>
      <c r="I2133" s="832" t="s">
        <v>3542</v>
      </c>
      <c r="J2133" s="832" t="s">
        <v>3543</v>
      </c>
      <c r="K2133" s="832" t="s">
        <v>3544</v>
      </c>
      <c r="L2133" s="835">
        <v>3000</v>
      </c>
      <c r="M2133" s="835">
        <v>27000</v>
      </c>
      <c r="N2133" s="832">
        <v>9</v>
      </c>
      <c r="O2133" s="836">
        <v>3</v>
      </c>
      <c r="P2133" s="835">
        <v>18000</v>
      </c>
      <c r="Q2133" s="837">
        <v>0.66666666666666663</v>
      </c>
      <c r="R2133" s="832">
        <v>6</v>
      </c>
      <c r="S2133" s="837">
        <v>0.66666666666666663</v>
      </c>
      <c r="T2133" s="836">
        <v>2</v>
      </c>
      <c r="U2133" s="838">
        <v>0.66666666666666663</v>
      </c>
    </row>
    <row r="2134" spans="1:21" ht="14.4" customHeight="1" x14ac:dyDescent="0.3">
      <c r="A2134" s="831">
        <v>4</v>
      </c>
      <c r="B2134" s="832" t="s">
        <v>2687</v>
      </c>
      <c r="C2134" s="832" t="s">
        <v>2694</v>
      </c>
      <c r="D2134" s="833" t="s">
        <v>5504</v>
      </c>
      <c r="E2134" s="834" t="s">
        <v>2741</v>
      </c>
      <c r="F2134" s="832" t="s">
        <v>2690</v>
      </c>
      <c r="G2134" s="832" t="s">
        <v>2967</v>
      </c>
      <c r="H2134" s="832" t="s">
        <v>581</v>
      </c>
      <c r="I2134" s="832" t="s">
        <v>3545</v>
      </c>
      <c r="J2134" s="832" t="s">
        <v>3543</v>
      </c>
      <c r="K2134" s="832" t="s">
        <v>3546</v>
      </c>
      <c r="L2134" s="835">
        <v>3000</v>
      </c>
      <c r="M2134" s="835">
        <v>33000</v>
      </c>
      <c r="N2134" s="832">
        <v>11</v>
      </c>
      <c r="O2134" s="836">
        <v>5</v>
      </c>
      <c r="P2134" s="835">
        <v>33000</v>
      </c>
      <c r="Q2134" s="837">
        <v>1</v>
      </c>
      <c r="R2134" s="832">
        <v>11</v>
      </c>
      <c r="S2134" s="837">
        <v>1</v>
      </c>
      <c r="T2134" s="836">
        <v>5</v>
      </c>
      <c r="U2134" s="838">
        <v>1</v>
      </c>
    </row>
    <row r="2135" spans="1:21" ht="14.4" customHeight="1" x14ac:dyDescent="0.3">
      <c r="A2135" s="831">
        <v>4</v>
      </c>
      <c r="B2135" s="832" t="s">
        <v>2687</v>
      </c>
      <c r="C2135" s="832" t="s">
        <v>2694</v>
      </c>
      <c r="D2135" s="833" t="s">
        <v>5504</v>
      </c>
      <c r="E2135" s="834" t="s">
        <v>2741</v>
      </c>
      <c r="F2135" s="832" t="s">
        <v>2690</v>
      </c>
      <c r="G2135" s="832" t="s">
        <v>2967</v>
      </c>
      <c r="H2135" s="832" t="s">
        <v>581</v>
      </c>
      <c r="I2135" s="832" t="s">
        <v>3547</v>
      </c>
      <c r="J2135" s="832" t="s">
        <v>3548</v>
      </c>
      <c r="K2135" s="832" t="s">
        <v>3539</v>
      </c>
      <c r="L2135" s="835">
        <v>300</v>
      </c>
      <c r="M2135" s="835">
        <v>16800</v>
      </c>
      <c r="N2135" s="832">
        <v>56</v>
      </c>
      <c r="O2135" s="836">
        <v>43</v>
      </c>
      <c r="P2135" s="835">
        <v>16500</v>
      </c>
      <c r="Q2135" s="837">
        <v>0.9821428571428571</v>
      </c>
      <c r="R2135" s="832">
        <v>55</v>
      </c>
      <c r="S2135" s="837">
        <v>0.9821428571428571</v>
      </c>
      <c r="T2135" s="836">
        <v>42</v>
      </c>
      <c r="U2135" s="838">
        <v>0.97674418604651159</v>
      </c>
    </row>
    <row r="2136" spans="1:21" ht="14.4" customHeight="1" x14ac:dyDescent="0.3">
      <c r="A2136" s="831">
        <v>4</v>
      </c>
      <c r="B2136" s="832" t="s">
        <v>2687</v>
      </c>
      <c r="C2136" s="832" t="s">
        <v>2694</v>
      </c>
      <c r="D2136" s="833" t="s">
        <v>5504</v>
      </c>
      <c r="E2136" s="834" t="s">
        <v>2741</v>
      </c>
      <c r="F2136" s="832" t="s">
        <v>2690</v>
      </c>
      <c r="G2136" s="832" t="s">
        <v>2967</v>
      </c>
      <c r="H2136" s="832" t="s">
        <v>581</v>
      </c>
      <c r="I2136" s="832" t="s">
        <v>4326</v>
      </c>
      <c r="J2136" s="832" t="s">
        <v>4327</v>
      </c>
      <c r="K2136" s="832" t="s">
        <v>3539</v>
      </c>
      <c r="L2136" s="835">
        <v>300</v>
      </c>
      <c r="M2136" s="835">
        <v>600</v>
      </c>
      <c r="N2136" s="832">
        <v>2</v>
      </c>
      <c r="O2136" s="836">
        <v>1</v>
      </c>
      <c r="P2136" s="835">
        <v>600</v>
      </c>
      <c r="Q2136" s="837">
        <v>1</v>
      </c>
      <c r="R2136" s="832">
        <v>2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4</v>
      </c>
      <c r="B2137" s="832" t="s">
        <v>2687</v>
      </c>
      <c r="C2137" s="832" t="s">
        <v>2694</v>
      </c>
      <c r="D2137" s="833" t="s">
        <v>5504</v>
      </c>
      <c r="E2137" s="834" t="s">
        <v>2741</v>
      </c>
      <c r="F2137" s="832" t="s">
        <v>2690</v>
      </c>
      <c r="G2137" s="832" t="s">
        <v>2967</v>
      </c>
      <c r="H2137" s="832" t="s">
        <v>581</v>
      </c>
      <c r="I2137" s="832" t="s">
        <v>3549</v>
      </c>
      <c r="J2137" s="832" t="s">
        <v>3550</v>
      </c>
      <c r="K2137" s="832" t="s">
        <v>3551</v>
      </c>
      <c r="L2137" s="835">
        <v>525.23</v>
      </c>
      <c r="M2137" s="835">
        <v>525.23</v>
      </c>
      <c r="N2137" s="832">
        <v>1</v>
      </c>
      <c r="O2137" s="836">
        <v>1</v>
      </c>
      <c r="P2137" s="835">
        <v>525.23</v>
      </c>
      <c r="Q2137" s="837">
        <v>1</v>
      </c>
      <c r="R2137" s="832">
        <v>1</v>
      </c>
      <c r="S2137" s="837">
        <v>1</v>
      </c>
      <c r="T2137" s="836">
        <v>1</v>
      </c>
      <c r="U2137" s="838">
        <v>1</v>
      </c>
    </row>
    <row r="2138" spans="1:21" ht="14.4" customHeight="1" x14ac:dyDescent="0.3">
      <c r="A2138" s="831">
        <v>4</v>
      </c>
      <c r="B2138" s="832" t="s">
        <v>2687</v>
      </c>
      <c r="C2138" s="832" t="s">
        <v>2694</v>
      </c>
      <c r="D2138" s="833" t="s">
        <v>5504</v>
      </c>
      <c r="E2138" s="834" t="s">
        <v>2741</v>
      </c>
      <c r="F2138" s="832" t="s">
        <v>2690</v>
      </c>
      <c r="G2138" s="832" t="s">
        <v>2967</v>
      </c>
      <c r="H2138" s="832" t="s">
        <v>581</v>
      </c>
      <c r="I2138" s="832" t="s">
        <v>4328</v>
      </c>
      <c r="J2138" s="832" t="s">
        <v>4329</v>
      </c>
      <c r="K2138" s="832" t="s">
        <v>3442</v>
      </c>
      <c r="L2138" s="835">
        <v>193.9</v>
      </c>
      <c r="M2138" s="835">
        <v>969.5</v>
      </c>
      <c r="N2138" s="832">
        <v>5</v>
      </c>
      <c r="O2138" s="836">
        <v>5</v>
      </c>
      <c r="P2138" s="835">
        <v>969.5</v>
      </c>
      <c r="Q2138" s="837">
        <v>1</v>
      </c>
      <c r="R2138" s="832">
        <v>5</v>
      </c>
      <c r="S2138" s="837">
        <v>1</v>
      </c>
      <c r="T2138" s="836">
        <v>5</v>
      </c>
      <c r="U2138" s="838">
        <v>1</v>
      </c>
    </row>
    <row r="2139" spans="1:21" ht="14.4" customHeight="1" x14ac:dyDescent="0.3">
      <c r="A2139" s="831">
        <v>4</v>
      </c>
      <c r="B2139" s="832" t="s">
        <v>2687</v>
      </c>
      <c r="C2139" s="832" t="s">
        <v>2694</v>
      </c>
      <c r="D2139" s="833" t="s">
        <v>5504</v>
      </c>
      <c r="E2139" s="834" t="s">
        <v>2741</v>
      </c>
      <c r="F2139" s="832" t="s">
        <v>2690</v>
      </c>
      <c r="G2139" s="832" t="s">
        <v>2967</v>
      </c>
      <c r="H2139" s="832" t="s">
        <v>581</v>
      </c>
      <c r="I2139" s="832" t="s">
        <v>4911</v>
      </c>
      <c r="J2139" s="832" t="s">
        <v>4912</v>
      </c>
      <c r="K2139" s="832" t="s">
        <v>4913</v>
      </c>
      <c r="L2139" s="835">
        <v>856.97</v>
      </c>
      <c r="M2139" s="835">
        <v>12854.55</v>
      </c>
      <c r="N2139" s="832">
        <v>15</v>
      </c>
      <c r="O2139" s="836">
        <v>2</v>
      </c>
      <c r="P2139" s="835">
        <v>12854.55</v>
      </c>
      <c r="Q2139" s="837">
        <v>1</v>
      </c>
      <c r="R2139" s="832">
        <v>15</v>
      </c>
      <c r="S2139" s="837">
        <v>1</v>
      </c>
      <c r="T2139" s="836">
        <v>2</v>
      </c>
      <c r="U2139" s="838">
        <v>1</v>
      </c>
    </row>
    <row r="2140" spans="1:21" ht="14.4" customHeight="1" x14ac:dyDescent="0.3">
      <c r="A2140" s="831">
        <v>4</v>
      </c>
      <c r="B2140" s="832" t="s">
        <v>2687</v>
      </c>
      <c r="C2140" s="832" t="s">
        <v>2694</v>
      </c>
      <c r="D2140" s="833" t="s">
        <v>5504</v>
      </c>
      <c r="E2140" s="834" t="s">
        <v>2741</v>
      </c>
      <c r="F2140" s="832" t="s">
        <v>2690</v>
      </c>
      <c r="G2140" s="832" t="s">
        <v>2967</v>
      </c>
      <c r="H2140" s="832" t="s">
        <v>581</v>
      </c>
      <c r="I2140" s="832" t="s">
        <v>3555</v>
      </c>
      <c r="J2140" s="832" t="s">
        <v>3556</v>
      </c>
      <c r="K2140" s="832" t="s">
        <v>3557</v>
      </c>
      <c r="L2140" s="835">
        <v>370.4</v>
      </c>
      <c r="M2140" s="835">
        <v>2222.3999999999996</v>
      </c>
      <c r="N2140" s="832">
        <v>6</v>
      </c>
      <c r="O2140" s="836">
        <v>4</v>
      </c>
      <c r="P2140" s="835">
        <v>1481.6</v>
      </c>
      <c r="Q2140" s="837">
        <v>0.66666666666666674</v>
      </c>
      <c r="R2140" s="832">
        <v>4</v>
      </c>
      <c r="S2140" s="837">
        <v>0.66666666666666663</v>
      </c>
      <c r="T2140" s="836">
        <v>3</v>
      </c>
      <c r="U2140" s="838">
        <v>0.75</v>
      </c>
    </row>
    <row r="2141" spans="1:21" ht="14.4" customHeight="1" x14ac:dyDescent="0.3">
      <c r="A2141" s="831">
        <v>4</v>
      </c>
      <c r="B2141" s="832" t="s">
        <v>2687</v>
      </c>
      <c r="C2141" s="832" t="s">
        <v>2694</v>
      </c>
      <c r="D2141" s="833" t="s">
        <v>5504</v>
      </c>
      <c r="E2141" s="834" t="s">
        <v>2741</v>
      </c>
      <c r="F2141" s="832" t="s">
        <v>2690</v>
      </c>
      <c r="G2141" s="832" t="s">
        <v>2967</v>
      </c>
      <c r="H2141" s="832" t="s">
        <v>581</v>
      </c>
      <c r="I2141" s="832" t="s">
        <v>3558</v>
      </c>
      <c r="J2141" s="832" t="s">
        <v>3559</v>
      </c>
      <c r="K2141" s="832" t="s">
        <v>3560</v>
      </c>
      <c r="L2141" s="835">
        <v>453.2</v>
      </c>
      <c r="M2141" s="835">
        <v>2719.2</v>
      </c>
      <c r="N2141" s="832">
        <v>6</v>
      </c>
      <c r="O2141" s="836">
        <v>4</v>
      </c>
      <c r="P2141" s="835">
        <v>2719.2</v>
      </c>
      <c r="Q2141" s="837">
        <v>1</v>
      </c>
      <c r="R2141" s="832">
        <v>6</v>
      </c>
      <c r="S2141" s="837">
        <v>1</v>
      </c>
      <c r="T2141" s="836">
        <v>4</v>
      </c>
      <c r="U2141" s="838">
        <v>1</v>
      </c>
    </row>
    <row r="2142" spans="1:21" ht="14.4" customHeight="1" x14ac:dyDescent="0.3">
      <c r="A2142" s="831">
        <v>4</v>
      </c>
      <c r="B2142" s="832" t="s">
        <v>2687</v>
      </c>
      <c r="C2142" s="832" t="s">
        <v>2694</v>
      </c>
      <c r="D2142" s="833" t="s">
        <v>5504</v>
      </c>
      <c r="E2142" s="834" t="s">
        <v>2741</v>
      </c>
      <c r="F2142" s="832" t="s">
        <v>2690</v>
      </c>
      <c r="G2142" s="832" t="s">
        <v>2967</v>
      </c>
      <c r="H2142" s="832" t="s">
        <v>581</v>
      </c>
      <c r="I2142" s="832" t="s">
        <v>3561</v>
      </c>
      <c r="J2142" s="832" t="s">
        <v>3562</v>
      </c>
      <c r="K2142" s="832" t="s">
        <v>3563</v>
      </c>
      <c r="L2142" s="835">
        <v>5343.9</v>
      </c>
      <c r="M2142" s="835">
        <v>58782.899999999994</v>
      </c>
      <c r="N2142" s="832">
        <v>11</v>
      </c>
      <c r="O2142" s="836">
        <v>5</v>
      </c>
      <c r="P2142" s="835">
        <v>58782.899999999994</v>
      </c>
      <c r="Q2142" s="837">
        <v>1</v>
      </c>
      <c r="R2142" s="832">
        <v>11</v>
      </c>
      <c r="S2142" s="837">
        <v>1</v>
      </c>
      <c r="T2142" s="836">
        <v>5</v>
      </c>
      <c r="U2142" s="838">
        <v>1</v>
      </c>
    </row>
    <row r="2143" spans="1:21" ht="14.4" customHeight="1" x14ac:dyDescent="0.3">
      <c r="A2143" s="831">
        <v>4</v>
      </c>
      <c r="B2143" s="832" t="s">
        <v>2687</v>
      </c>
      <c r="C2143" s="832" t="s">
        <v>2694</v>
      </c>
      <c r="D2143" s="833" t="s">
        <v>5504</v>
      </c>
      <c r="E2143" s="834" t="s">
        <v>2741</v>
      </c>
      <c r="F2143" s="832" t="s">
        <v>2690</v>
      </c>
      <c r="G2143" s="832" t="s">
        <v>2967</v>
      </c>
      <c r="H2143" s="832" t="s">
        <v>581</v>
      </c>
      <c r="I2143" s="832" t="s">
        <v>3564</v>
      </c>
      <c r="J2143" s="832" t="s">
        <v>3565</v>
      </c>
      <c r="K2143" s="832" t="s">
        <v>3566</v>
      </c>
      <c r="L2143" s="835">
        <v>5343.9</v>
      </c>
      <c r="M2143" s="835">
        <v>16031.699999999999</v>
      </c>
      <c r="N2143" s="832">
        <v>3</v>
      </c>
      <c r="O2143" s="836">
        <v>2</v>
      </c>
      <c r="P2143" s="835">
        <v>16031.699999999999</v>
      </c>
      <c r="Q2143" s="837">
        <v>1</v>
      </c>
      <c r="R2143" s="832">
        <v>3</v>
      </c>
      <c r="S2143" s="837">
        <v>1</v>
      </c>
      <c r="T2143" s="836">
        <v>2</v>
      </c>
      <c r="U2143" s="838">
        <v>1</v>
      </c>
    </row>
    <row r="2144" spans="1:21" ht="14.4" customHeight="1" x14ac:dyDescent="0.3">
      <c r="A2144" s="831">
        <v>4</v>
      </c>
      <c r="B2144" s="832" t="s">
        <v>2687</v>
      </c>
      <c r="C2144" s="832" t="s">
        <v>2694</v>
      </c>
      <c r="D2144" s="833" t="s">
        <v>5504</v>
      </c>
      <c r="E2144" s="834" t="s">
        <v>2741</v>
      </c>
      <c r="F2144" s="832" t="s">
        <v>2690</v>
      </c>
      <c r="G2144" s="832" t="s">
        <v>2967</v>
      </c>
      <c r="H2144" s="832" t="s">
        <v>581</v>
      </c>
      <c r="I2144" s="832" t="s">
        <v>3567</v>
      </c>
      <c r="J2144" s="832" t="s">
        <v>3568</v>
      </c>
      <c r="K2144" s="832" t="s">
        <v>3569</v>
      </c>
      <c r="L2144" s="835">
        <v>761.3</v>
      </c>
      <c r="M2144" s="835">
        <v>3045.2</v>
      </c>
      <c r="N2144" s="832">
        <v>4</v>
      </c>
      <c r="O2144" s="836">
        <v>1</v>
      </c>
      <c r="P2144" s="835">
        <v>3045.2</v>
      </c>
      <c r="Q2144" s="837">
        <v>1</v>
      </c>
      <c r="R2144" s="832">
        <v>4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4</v>
      </c>
      <c r="B2145" s="832" t="s">
        <v>2687</v>
      </c>
      <c r="C2145" s="832" t="s">
        <v>2694</v>
      </c>
      <c r="D2145" s="833" t="s">
        <v>5504</v>
      </c>
      <c r="E2145" s="834" t="s">
        <v>2741</v>
      </c>
      <c r="F2145" s="832" t="s">
        <v>2690</v>
      </c>
      <c r="G2145" s="832" t="s">
        <v>2967</v>
      </c>
      <c r="H2145" s="832" t="s">
        <v>581</v>
      </c>
      <c r="I2145" s="832" t="s">
        <v>3573</v>
      </c>
      <c r="J2145" s="832" t="s">
        <v>3574</v>
      </c>
      <c r="K2145" s="832" t="s">
        <v>3575</v>
      </c>
      <c r="L2145" s="835">
        <v>198.08</v>
      </c>
      <c r="M2145" s="835">
        <v>990.40000000000009</v>
      </c>
      <c r="N2145" s="832">
        <v>5</v>
      </c>
      <c r="O2145" s="836">
        <v>3</v>
      </c>
      <c r="P2145" s="835">
        <v>990.40000000000009</v>
      </c>
      <c r="Q2145" s="837">
        <v>1</v>
      </c>
      <c r="R2145" s="832">
        <v>5</v>
      </c>
      <c r="S2145" s="837">
        <v>1</v>
      </c>
      <c r="T2145" s="836">
        <v>3</v>
      </c>
      <c r="U2145" s="838">
        <v>1</v>
      </c>
    </row>
    <row r="2146" spans="1:21" ht="14.4" customHeight="1" x14ac:dyDescent="0.3">
      <c r="A2146" s="831">
        <v>4</v>
      </c>
      <c r="B2146" s="832" t="s">
        <v>2687</v>
      </c>
      <c r="C2146" s="832" t="s">
        <v>2694</v>
      </c>
      <c r="D2146" s="833" t="s">
        <v>5504</v>
      </c>
      <c r="E2146" s="834" t="s">
        <v>2741</v>
      </c>
      <c r="F2146" s="832" t="s">
        <v>2690</v>
      </c>
      <c r="G2146" s="832" t="s">
        <v>2967</v>
      </c>
      <c r="H2146" s="832" t="s">
        <v>581</v>
      </c>
      <c r="I2146" s="832" t="s">
        <v>3576</v>
      </c>
      <c r="J2146" s="832" t="s">
        <v>3577</v>
      </c>
      <c r="K2146" s="832" t="s">
        <v>3578</v>
      </c>
      <c r="L2146" s="835">
        <v>1500</v>
      </c>
      <c r="M2146" s="835">
        <v>67500</v>
      </c>
      <c r="N2146" s="832">
        <v>45</v>
      </c>
      <c r="O2146" s="836">
        <v>5</v>
      </c>
      <c r="P2146" s="835">
        <v>67500</v>
      </c>
      <c r="Q2146" s="837">
        <v>1</v>
      </c>
      <c r="R2146" s="832">
        <v>45</v>
      </c>
      <c r="S2146" s="837">
        <v>1</v>
      </c>
      <c r="T2146" s="836">
        <v>5</v>
      </c>
      <c r="U2146" s="838">
        <v>1</v>
      </c>
    </row>
    <row r="2147" spans="1:21" ht="14.4" customHeight="1" x14ac:dyDescent="0.3">
      <c r="A2147" s="831">
        <v>4</v>
      </c>
      <c r="B2147" s="832" t="s">
        <v>2687</v>
      </c>
      <c r="C2147" s="832" t="s">
        <v>2694</v>
      </c>
      <c r="D2147" s="833" t="s">
        <v>5504</v>
      </c>
      <c r="E2147" s="834" t="s">
        <v>2741</v>
      </c>
      <c r="F2147" s="832" t="s">
        <v>2690</v>
      </c>
      <c r="G2147" s="832" t="s">
        <v>2967</v>
      </c>
      <c r="H2147" s="832" t="s">
        <v>581</v>
      </c>
      <c r="I2147" s="832" t="s">
        <v>3579</v>
      </c>
      <c r="J2147" s="832" t="s">
        <v>3577</v>
      </c>
      <c r="K2147" s="832" t="s">
        <v>3580</v>
      </c>
      <c r="L2147" s="835">
        <v>1500</v>
      </c>
      <c r="M2147" s="835">
        <v>40500</v>
      </c>
      <c r="N2147" s="832">
        <v>27</v>
      </c>
      <c r="O2147" s="836">
        <v>4</v>
      </c>
      <c r="P2147" s="835">
        <v>40500</v>
      </c>
      <c r="Q2147" s="837">
        <v>1</v>
      </c>
      <c r="R2147" s="832">
        <v>27</v>
      </c>
      <c r="S2147" s="837">
        <v>1</v>
      </c>
      <c r="T2147" s="836">
        <v>4</v>
      </c>
      <c r="U2147" s="838">
        <v>1</v>
      </c>
    </row>
    <row r="2148" spans="1:21" ht="14.4" customHeight="1" x14ac:dyDescent="0.3">
      <c r="A2148" s="831">
        <v>4</v>
      </c>
      <c r="B2148" s="832" t="s">
        <v>2687</v>
      </c>
      <c r="C2148" s="832" t="s">
        <v>2694</v>
      </c>
      <c r="D2148" s="833" t="s">
        <v>5504</v>
      </c>
      <c r="E2148" s="834" t="s">
        <v>2741</v>
      </c>
      <c r="F2148" s="832" t="s">
        <v>2690</v>
      </c>
      <c r="G2148" s="832" t="s">
        <v>2967</v>
      </c>
      <c r="H2148" s="832" t="s">
        <v>581</v>
      </c>
      <c r="I2148" s="832" t="s">
        <v>3581</v>
      </c>
      <c r="J2148" s="832" t="s">
        <v>3582</v>
      </c>
      <c r="K2148" s="832" t="s">
        <v>3583</v>
      </c>
      <c r="L2148" s="835">
        <v>159.5</v>
      </c>
      <c r="M2148" s="835">
        <v>1276</v>
      </c>
      <c r="N2148" s="832">
        <v>8</v>
      </c>
      <c r="O2148" s="836">
        <v>5</v>
      </c>
      <c r="P2148" s="835">
        <v>1276</v>
      </c>
      <c r="Q2148" s="837">
        <v>1</v>
      </c>
      <c r="R2148" s="832">
        <v>8</v>
      </c>
      <c r="S2148" s="837">
        <v>1</v>
      </c>
      <c r="T2148" s="836">
        <v>5</v>
      </c>
      <c r="U2148" s="838">
        <v>1</v>
      </c>
    </row>
    <row r="2149" spans="1:21" ht="14.4" customHeight="1" x14ac:dyDescent="0.3">
      <c r="A2149" s="831">
        <v>4</v>
      </c>
      <c r="B2149" s="832" t="s">
        <v>2687</v>
      </c>
      <c r="C2149" s="832" t="s">
        <v>2694</v>
      </c>
      <c r="D2149" s="833" t="s">
        <v>5504</v>
      </c>
      <c r="E2149" s="834" t="s">
        <v>2741</v>
      </c>
      <c r="F2149" s="832" t="s">
        <v>2690</v>
      </c>
      <c r="G2149" s="832" t="s">
        <v>2967</v>
      </c>
      <c r="H2149" s="832" t="s">
        <v>581</v>
      </c>
      <c r="I2149" s="832" t="s">
        <v>3584</v>
      </c>
      <c r="J2149" s="832" t="s">
        <v>3585</v>
      </c>
      <c r="K2149" s="832" t="s">
        <v>3586</v>
      </c>
      <c r="L2149" s="835">
        <v>153.5</v>
      </c>
      <c r="M2149" s="835">
        <v>307</v>
      </c>
      <c r="N2149" s="832">
        <v>2</v>
      </c>
      <c r="O2149" s="836">
        <v>1</v>
      </c>
      <c r="P2149" s="835">
        <v>307</v>
      </c>
      <c r="Q2149" s="837">
        <v>1</v>
      </c>
      <c r="R2149" s="832">
        <v>2</v>
      </c>
      <c r="S2149" s="837">
        <v>1</v>
      </c>
      <c r="T2149" s="836">
        <v>1</v>
      </c>
      <c r="U2149" s="838">
        <v>1</v>
      </c>
    </row>
    <row r="2150" spans="1:21" ht="14.4" customHeight="1" x14ac:dyDescent="0.3">
      <c r="A2150" s="831">
        <v>4</v>
      </c>
      <c r="B2150" s="832" t="s">
        <v>2687</v>
      </c>
      <c r="C2150" s="832" t="s">
        <v>2694</v>
      </c>
      <c r="D2150" s="833" t="s">
        <v>5504</v>
      </c>
      <c r="E2150" s="834" t="s">
        <v>2741</v>
      </c>
      <c r="F2150" s="832" t="s">
        <v>2690</v>
      </c>
      <c r="G2150" s="832" t="s">
        <v>2967</v>
      </c>
      <c r="H2150" s="832" t="s">
        <v>581</v>
      </c>
      <c r="I2150" s="832" t="s">
        <v>2968</v>
      </c>
      <c r="J2150" s="832" t="s">
        <v>2969</v>
      </c>
      <c r="K2150" s="832" t="s">
        <v>2970</v>
      </c>
      <c r="L2150" s="835">
        <v>498.24</v>
      </c>
      <c r="M2150" s="835">
        <v>1494.72</v>
      </c>
      <c r="N2150" s="832">
        <v>3</v>
      </c>
      <c r="O2150" s="836">
        <v>3</v>
      </c>
      <c r="P2150" s="835">
        <v>1494.72</v>
      </c>
      <c r="Q2150" s="837">
        <v>1</v>
      </c>
      <c r="R2150" s="832">
        <v>3</v>
      </c>
      <c r="S2150" s="837">
        <v>1</v>
      </c>
      <c r="T2150" s="836">
        <v>3</v>
      </c>
      <c r="U2150" s="838">
        <v>1</v>
      </c>
    </row>
    <row r="2151" spans="1:21" ht="14.4" customHeight="1" x14ac:dyDescent="0.3">
      <c r="A2151" s="831">
        <v>4</v>
      </c>
      <c r="B2151" s="832" t="s">
        <v>2687</v>
      </c>
      <c r="C2151" s="832" t="s">
        <v>2694</v>
      </c>
      <c r="D2151" s="833" t="s">
        <v>5504</v>
      </c>
      <c r="E2151" s="834" t="s">
        <v>2741</v>
      </c>
      <c r="F2151" s="832" t="s">
        <v>2690</v>
      </c>
      <c r="G2151" s="832" t="s">
        <v>2967</v>
      </c>
      <c r="H2151" s="832" t="s">
        <v>581</v>
      </c>
      <c r="I2151" s="832" t="s">
        <v>3587</v>
      </c>
      <c r="J2151" s="832" t="s">
        <v>3588</v>
      </c>
      <c r="K2151" s="832" t="s">
        <v>3589</v>
      </c>
      <c r="L2151" s="835">
        <v>540</v>
      </c>
      <c r="M2151" s="835">
        <v>1080</v>
      </c>
      <c r="N2151" s="832">
        <v>2</v>
      </c>
      <c r="O2151" s="836">
        <v>2</v>
      </c>
      <c r="P2151" s="835">
        <v>1080</v>
      </c>
      <c r="Q2151" s="837">
        <v>1</v>
      </c>
      <c r="R2151" s="832">
        <v>2</v>
      </c>
      <c r="S2151" s="837">
        <v>1</v>
      </c>
      <c r="T2151" s="836">
        <v>2</v>
      </c>
      <c r="U2151" s="838">
        <v>1</v>
      </c>
    </row>
    <row r="2152" spans="1:21" ht="14.4" customHeight="1" x14ac:dyDescent="0.3">
      <c r="A2152" s="831">
        <v>4</v>
      </c>
      <c r="B2152" s="832" t="s">
        <v>2687</v>
      </c>
      <c r="C2152" s="832" t="s">
        <v>2694</v>
      </c>
      <c r="D2152" s="833" t="s">
        <v>5504</v>
      </c>
      <c r="E2152" s="834" t="s">
        <v>2741</v>
      </c>
      <c r="F2152" s="832" t="s">
        <v>2690</v>
      </c>
      <c r="G2152" s="832" t="s">
        <v>2967</v>
      </c>
      <c r="H2152" s="832" t="s">
        <v>581</v>
      </c>
      <c r="I2152" s="832" t="s">
        <v>3590</v>
      </c>
      <c r="J2152" s="832" t="s">
        <v>3591</v>
      </c>
      <c r="K2152" s="832" t="s">
        <v>3592</v>
      </c>
      <c r="L2152" s="835">
        <v>2816</v>
      </c>
      <c r="M2152" s="835">
        <v>73216</v>
      </c>
      <c r="N2152" s="832">
        <v>26</v>
      </c>
      <c r="O2152" s="836">
        <v>4</v>
      </c>
      <c r="P2152" s="835">
        <v>73216</v>
      </c>
      <c r="Q2152" s="837">
        <v>1</v>
      </c>
      <c r="R2152" s="832">
        <v>26</v>
      </c>
      <c r="S2152" s="837">
        <v>1</v>
      </c>
      <c r="T2152" s="836">
        <v>4</v>
      </c>
      <c r="U2152" s="838">
        <v>1</v>
      </c>
    </row>
    <row r="2153" spans="1:21" ht="14.4" customHeight="1" x14ac:dyDescent="0.3">
      <c r="A2153" s="831">
        <v>4</v>
      </c>
      <c r="B2153" s="832" t="s">
        <v>2687</v>
      </c>
      <c r="C2153" s="832" t="s">
        <v>2694</v>
      </c>
      <c r="D2153" s="833" t="s">
        <v>5504</v>
      </c>
      <c r="E2153" s="834" t="s">
        <v>2741</v>
      </c>
      <c r="F2153" s="832" t="s">
        <v>2690</v>
      </c>
      <c r="G2153" s="832" t="s">
        <v>2967</v>
      </c>
      <c r="H2153" s="832" t="s">
        <v>581</v>
      </c>
      <c r="I2153" s="832" t="s">
        <v>3593</v>
      </c>
      <c r="J2153" s="832" t="s">
        <v>3594</v>
      </c>
      <c r="K2153" s="832" t="s">
        <v>3595</v>
      </c>
      <c r="L2153" s="835">
        <v>319</v>
      </c>
      <c r="M2153" s="835">
        <v>4466</v>
      </c>
      <c r="N2153" s="832">
        <v>14</v>
      </c>
      <c r="O2153" s="836">
        <v>10</v>
      </c>
      <c r="P2153" s="835">
        <v>4147</v>
      </c>
      <c r="Q2153" s="837">
        <v>0.9285714285714286</v>
      </c>
      <c r="R2153" s="832">
        <v>13</v>
      </c>
      <c r="S2153" s="837">
        <v>0.9285714285714286</v>
      </c>
      <c r="T2153" s="836">
        <v>9</v>
      </c>
      <c r="U2153" s="838">
        <v>0.9</v>
      </c>
    </row>
    <row r="2154" spans="1:21" ht="14.4" customHeight="1" x14ac:dyDescent="0.3">
      <c r="A2154" s="831">
        <v>4</v>
      </c>
      <c r="B2154" s="832" t="s">
        <v>2687</v>
      </c>
      <c r="C2154" s="832" t="s">
        <v>2694</v>
      </c>
      <c r="D2154" s="833" t="s">
        <v>5504</v>
      </c>
      <c r="E2154" s="834" t="s">
        <v>2741</v>
      </c>
      <c r="F2154" s="832" t="s">
        <v>2690</v>
      </c>
      <c r="G2154" s="832" t="s">
        <v>2967</v>
      </c>
      <c r="H2154" s="832" t="s">
        <v>581</v>
      </c>
      <c r="I2154" s="832" t="s">
        <v>3596</v>
      </c>
      <c r="J2154" s="832" t="s">
        <v>3597</v>
      </c>
      <c r="K2154" s="832" t="s">
        <v>3598</v>
      </c>
      <c r="L2154" s="835">
        <v>479.84</v>
      </c>
      <c r="M2154" s="835">
        <v>479.84</v>
      </c>
      <c r="N2154" s="832">
        <v>1</v>
      </c>
      <c r="O2154" s="836">
        <v>1</v>
      </c>
      <c r="P2154" s="835">
        <v>479.84</v>
      </c>
      <c r="Q2154" s="837">
        <v>1</v>
      </c>
      <c r="R2154" s="832">
        <v>1</v>
      </c>
      <c r="S2154" s="837">
        <v>1</v>
      </c>
      <c r="T2154" s="836">
        <v>1</v>
      </c>
      <c r="U2154" s="838">
        <v>1</v>
      </c>
    </row>
    <row r="2155" spans="1:21" ht="14.4" customHeight="1" x14ac:dyDescent="0.3">
      <c r="A2155" s="831">
        <v>4</v>
      </c>
      <c r="B2155" s="832" t="s">
        <v>2687</v>
      </c>
      <c r="C2155" s="832" t="s">
        <v>2694</v>
      </c>
      <c r="D2155" s="833" t="s">
        <v>5504</v>
      </c>
      <c r="E2155" s="834" t="s">
        <v>2741</v>
      </c>
      <c r="F2155" s="832" t="s">
        <v>2690</v>
      </c>
      <c r="G2155" s="832" t="s">
        <v>2967</v>
      </c>
      <c r="H2155" s="832" t="s">
        <v>581</v>
      </c>
      <c r="I2155" s="832" t="s">
        <v>3599</v>
      </c>
      <c r="J2155" s="832" t="s">
        <v>3600</v>
      </c>
      <c r="K2155" s="832" t="s">
        <v>3601</v>
      </c>
      <c r="L2155" s="835">
        <v>1781.3</v>
      </c>
      <c r="M2155" s="835">
        <v>178130.00000000003</v>
      </c>
      <c r="N2155" s="832">
        <v>100</v>
      </c>
      <c r="O2155" s="836">
        <v>15</v>
      </c>
      <c r="P2155" s="835">
        <v>172786.10000000003</v>
      </c>
      <c r="Q2155" s="837">
        <v>0.97000000000000008</v>
      </c>
      <c r="R2155" s="832">
        <v>97</v>
      </c>
      <c r="S2155" s="837">
        <v>0.97</v>
      </c>
      <c r="T2155" s="836">
        <v>14</v>
      </c>
      <c r="U2155" s="838">
        <v>0.93333333333333335</v>
      </c>
    </row>
    <row r="2156" spans="1:21" ht="14.4" customHeight="1" x14ac:dyDescent="0.3">
      <c r="A2156" s="831">
        <v>4</v>
      </c>
      <c r="B2156" s="832" t="s">
        <v>2687</v>
      </c>
      <c r="C2156" s="832" t="s">
        <v>2694</v>
      </c>
      <c r="D2156" s="833" t="s">
        <v>5504</v>
      </c>
      <c r="E2156" s="834" t="s">
        <v>2741</v>
      </c>
      <c r="F2156" s="832" t="s">
        <v>2690</v>
      </c>
      <c r="G2156" s="832" t="s">
        <v>2967</v>
      </c>
      <c r="H2156" s="832" t="s">
        <v>581</v>
      </c>
      <c r="I2156" s="832" t="s">
        <v>3602</v>
      </c>
      <c r="J2156" s="832" t="s">
        <v>3506</v>
      </c>
      <c r="K2156" s="832" t="s">
        <v>3603</v>
      </c>
      <c r="L2156" s="835">
        <v>1987.45</v>
      </c>
      <c r="M2156" s="835">
        <v>17887.050000000003</v>
      </c>
      <c r="N2156" s="832">
        <v>9</v>
      </c>
      <c r="O2156" s="836">
        <v>3</v>
      </c>
      <c r="P2156" s="835">
        <v>17887.050000000003</v>
      </c>
      <c r="Q2156" s="837">
        <v>1</v>
      </c>
      <c r="R2156" s="832">
        <v>9</v>
      </c>
      <c r="S2156" s="837">
        <v>1</v>
      </c>
      <c r="T2156" s="836">
        <v>3</v>
      </c>
      <c r="U2156" s="838">
        <v>1</v>
      </c>
    </row>
    <row r="2157" spans="1:21" ht="14.4" customHeight="1" x14ac:dyDescent="0.3">
      <c r="A2157" s="831">
        <v>4</v>
      </c>
      <c r="B2157" s="832" t="s">
        <v>2687</v>
      </c>
      <c r="C2157" s="832" t="s">
        <v>2694</v>
      </c>
      <c r="D2157" s="833" t="s">
        <v>5504</v>
      </c>
      <c r="E2157" s="834" t="s">
        <v>2741</v>
      </c>
      <c r="F2157" s="832" t="s">
        <v>2690</v>
      </c>
      <c r="G2157" s="832" t="s">
        <v>2967</v>
      </c>
      <c r="H2157" s="832" t="s">
        <v>581</v>
      </c>
      <c r="I2157" s="832" t="s">
        <v>3604</v>
      </c>
      <c r="J2157" s="832" t="s">
        <v>3511</v>
      </c>
      <c r="K2157" s="832" t="s">
        <v>3605</v>
      </c>
      <c r="L2157" s="835">
        <v>711.08</v>
      </c>
      <c r="M2157" s="835">
        <v>17065.920000000002</v>
      </c>
      <c r="N2157" s="832">
        <v>24</v>
      </c>
      <c r="O2157" s="836">
        <v>3</v>
      </c>
      <c r="P2157" s="835">
        <v>17065.920000000002</v>
      </c>
      <c r="Q2157" s="837">
        <v>1</v>
      </c>
      <c r="R2157" s="832">
        <v>24</v>
      </c>
      <c r="S2157" s="837">
        <v>1</v>
      </c>
      <c r="T2157" s="836">
        <v>3</v>
      </c>
      <c r="U2157" s="838">
        <v>1</v>
      </c>
    </row>
    <row r="2158" spans="1:21" ht="14.4" customHeight="1" x14ac:dyDescent="0.3">
      <c r="A2158" s="831">
        <v>4</v>
      </c>
      <c r="B2158" s="832" t="s">
        <v>2687</v>
      </c>
      <c r="C2158" s="832" t="s">
        <v>2694</v>
      </c>
      <c r="D2158" s="833" t="s">
        <v>5504</v>
      </c>
      <c r="E2158" s="834" t="s">
        <v>2741</v>
      </c>
      <c r="F2158" s="832" t="s">
        <v>2690</v>
      </c>
      <c r="G2158" s="832" t="s">
        <v>2967</v>
      </c>
      <c r="H2158" s="832" t="s">
        <v>581</v>
      </c>
      <c r="I2158" s="832" t="s">
        <v>3606</v>
      </c>
      <c r="J2158" s="832" t="s">
        <v>3607</v>
      </c>
      <c r="K2158" s="832" t="s">
        <v>3608</v>
      </c>
      <c r="L2158" s="835">
        <v>761.3</v>
      </c>
      <c r="M2158" s="835">
        <v>27406.799999999999</v>
      </c>
      <c r="N2158" s="832">
        <v>36</v>
      </c>
      <c r="O2158" s="836">
        <v>6</v>
      </c>
      <c r="P2158" s="835">
        <v>27406.799999999999</v>
      </c>
      <c r="Q2158" s="837">
        <v>1</v>
      </c>
      <c r="R2158" s="832">
        <v>36</v>
      </c>
      <c r="S2158" s="837">
        <v>1</v>
      </c>
      <c r="T2158" s="836">
        <v>6</v>
      </c>
      <c r="U2158" s="838">
        <v>1</v>
      </c>
    </row>
    <row r="2159" spans="1:21" ht="14.4" customHeight="1" x14ac:dyDescent="0.3">
      <c r="A2159" s="831">
        <v>4</v>
      </c>
      <c r="B2159" s="832" t="s">
        <v>2687</v>
      </c>
      <c r="C2159" s="832" t="s">
        <v>2694</v>
      </c>
      <c r="D2159" s="833" t="s">
        <v>5504</v>
      </c>
      <c r="E2159" s="834" t="s">
        <v>2741</v>
      </c>
      <c r="F2159" s="832" t="s">
        <v>2690</v>
      </c>
      <c r="G2159" s="832" t="s">
        <v>2967</v>
      </c>
      <c r="H2159" s="832" t="s">
        <v>581</v>
      </c>
      <c r="I2159" s="832" t="s">
        <v>3609</v>
      </c>
      <c r="J2159" s="832" t="s">
        <v>3610</v>
      </c>
      <c r="K2159" s="832" t="s">
        <v>3611</v>
      </c>
      <c r="L2159" s="835">
        <v>3000</v>
      </c>
      <c r="M2159" s="835">
        <v>18000</v>
      </c>
      <c r="N2159" s="832">
        <v>6</v>
      </c>
      <c r="O2159" s="836">
        <v>2</v>
      </c>
      <c r="P2159" s="835">
        <v>18000</v>
      </c>
      <c r="Q2159" s="837">
        <v>1</v>
      </c>
      <c r="R2159" s="832">
        <v>6</v>
      </c>
      <c r="S2159" s="837">
        <v>1</v>
      </c>
      <c r="T2159" s="836">
        <v>2</v>
      </c>
      <c r="U2159" s="838">
        <v>1</v>
      </c>
    </row>
    <row r="2160" spans="1:21" ht="14.4" customHeight="1" x14ac:dyDescent="0.3">
      <c r="A2160" s="831">
        <v>4</v>
      </c>
      <c r="B2160" s="832" t="s">
        <v>2687</v>
      </c>
      <c r="C2160" s="832" t="s">
        <v>2694</v>
      </c>
      <c r="D2160" s="833" t="s">
        <v>5504</v>
      </c>
      <c r="E2160" s="834" t="s">
        <v>2741</v>
      </c>
      <c r="F2160" s="832" t="s">
        <v>2690</v>
      </c>
      <c r="G2160" s="832" t="s">
        <v>2967</v>
      </c>
      <c r="H2160" s="832" t="s">
        <v>581</v>
      </c>
      <c r="I2160" s="832" t="s">
        <v>3612</v>
      </c>
      <c r="J2160" s="832" t="s">
        <v>3613</v>
      </c>
      <c r="K2160" s="832" t="s">
        <v>3330</v>
      </c>
      <c r="L2160" s="835">
        <v>556.46</v>
      </c>
      <c r="M2160" s="835">
        <v>2782.3</v>
      </c>
      <c r="N2160" s="832">
        <v>5</v>
      </c>
      <c r="O2160" s="836">
        <v>4</v>
      </c>
      <c r="P2160" s="835">
        <v>2782.3</v>
      </c>
      <c r="Q2160" s="837">
        <v>1</v>
      </c>
      <c r="R2160" s="832">
        <v>5</v>
      </c>
      <c r="S2160" s="837">
        <v>1</v>
      </c>
      <c r="T2160" s="836">
        <v>4</v>
      </c>
      <c r="U2160" s="838">
        <v>1</v>
      </c>
    </row>
    <row r="2161" spans="1:21" ht="14.4" customHeight="1" x14ac:dyDescent="0.3">
      <c r="A2161" s="831">
        <v>4</v>
      </c>
      <c r="B2161" s="832" t="s">
        <v>2687</v>
      </c>
      <c r="C2161" s="832" t="s">
        <v>2694</v>
      </c>
      <c r="D2161" s="833" t="s">
        <v>5504</v>
      </c>
      <c r="E2161" s="834" t="s">
        <v>2741</v>
      </c>
      <c r="F2161" s="832" t="s">
        <v>2690</v>
      </c>
      <c r="G2161" s="832" t="s">
        <v>2967</v>
      </c>
      <c r="H2161" s="832" t="s">
        <v>581</v>
      </c>
      <c r="I2161" s="832" t="s">
        <v>3614</v>
      </c>
      <c r="J2161" s="832" t="s">
        <v>3615</v>
      </c>
      <c r="K2161" s="832" t="s">
        <v>3616</v>
      </c>
      <c r="L2161" s="835">
        <v>1248</v>
      </c>
      <c r="M2161" s="835">
        <v>2496</v>
      </c>
      <c r="N2161" s="832">
        <v>2</v>
      </c>
      <c r="O2161" s="836">
        <v>2</v>
      </c>
      <c r="P2161" s="835">
        <v>2496</v>
      </c>
      <c r="Q2161" s="837">
        <v>1</v>
      </c>
      <c r="R2161" s="832">
        <v>2</v>
      </c>
      <c r="S2161" s="837">
        <v>1</v>
      </c>
      <c r="T2161" s="836">
        <v>2</v>
      </c>
      <c r="U2161" s="838">
        <v>1</v>
      </c>
    </row>
    <row r="2162" spans="1:21" ht="14.4" customHeight="1" x14ac:dyDescent="0.3">
      <c r="A2162" s="831">
        <v>4</v>
      </c>
      <c r="B2162" s="832" t="s">
        <v>2687</v>
      </c>
      <c r="C2162" s="832" t="s">
        <v>2694</v>
      </c>
      <c r="D2162" s="833" t="s">
        <v>5504</v>
      </c>
      <c r="E2162" s="834" t="s">
        <v>2741</v>
      </c>
      <c r="F2162" s="832" t="s">
        <v>2690</v>
      </c>
      <c r="G2162" s="832" t="s">
        <v>2967</v>
      </c>
      <c r="H2162" s="832" t="s">
        <v>581</v>
      </c>
      <c r="I2162" s="832" t="s">
        <v>3617</v>
      </c>
      <c r="J2162" s="832" t="s">
        <v>3495</v>
      </c>
      <c r="K2162" s="832" t="s">
        <v>3618</v>
      </c>
      <c r="L2162" s="835">
        <v>761.3</v>
      </c>
      <c r="M2162" s="835">
        <v>9135.5999999999985</v>
      </c>
      <c r="N2162" s="832">
        <v>12</v>
      </c>
      <c r="O2162" s="836">
        <v>2</v>
      </c>
      <c r="P2162" s="835">
        <v>9135.5999999999985</v>
      </c>
      <c r="Q2162" s="837">
        <v>1</v>
      </c>
      <c r="R2162" s="832">
        <v>12</v>
      </c>
      <c r="S2162" s="837">
        <v>1</v>
      </c>
      <c r="T2162" s="836">
        <v>2</v>
      </c>
      <c r="U2162" s="838">
        <v>1</v>
      </c>
    </row>
    <row r="2163" spans="1:21" ht="14.4" customHeight="1" x14ac:dyDescent="0.3">
      <c r="A2163" s="831">
        <v>4</v>
      </c>
      <c r="B2163" s="832" t="s">
        <v>2687</v>
      </c>
      <c r="C2163" s="832" t="s">
        <v>2694</v>
      </c>
      <c r="D2163" s="833" t="s">
        <v>5504</v>
      </c>
      <c r="E2163" s="834" t="s">
        <v>2741</v>
      </c>
      <c r="F2163" s="832" t="s">
        <v>2690</v>
      </c>
      <c r="G2163" s="832" t="s">
        <v>2967</v>
      </c>
      <c r="H2163" s="832" t="s">
        <v>581</v>
      </c>
      <c r="I2163" s="832" t="s">
        <v>3619</v>
      </c>
      <c r="J2163" s="832" t="s">
        <v>3620</v>
      </c>
      <c r="K2163" s="832" t="s">
        <v>3621</v>
      </c>
      <c r="L2163" s="835">
        <v>1070</v>
      </c>
      <c r="M2163" s="835">
        <v>16050</v>
      </c>
      <c r="N2163" s="832">
        <v>15</v>
      </c>
      <c r="O2163" s="836">
        <v>4</v>
      </c>
      <c r="P2163" s="835">
        <v>16050</v>
      </c>
      <c r="Q2163" s="837">
        <v>1</v>
      </c>
      <c r="R2163" s="832">
        <v>15</v>
      </c>
      <c r="S2163" s="837">
        <v>1</v>
      </c>
      <c r="T2163" s="836">
        <v>4</v>
      </c>
      <c r="U2163" s="838">
        <v>1</v>
      </c>
    </row>
    <row r="2164" spans="1:21" ht="14.4" customHeight="1" x14ac:dyDescent="0.3">
      <c r="A2164" s="831">
        <v>4</v>
      </c>
      <c r="B2164" s="832" t="s">
        <v>2687</v>
      </c>
      <c r="C2164" s="832" t="s">
        <v>2694</v>
      </c>
      <c r="D2164" s="833" t="s">
        <v>5504</v>
      </c>
      <c r="E2164" s="834" t="s">
        <v>2741</v>
      </c>
      <c r="F2164" s="832" t="s">
        <v>2690</v>
      </c>
      <c r="G2164" s="832" t="s">
        <v>2967</v>
      </c>
      <c r="H2164" s="832" t="s">
        <v>581</v>
      </c>
      <c r="I2164" s="832" t="s">
        <v>3625</v>
      </c>
      <c r="J2164" s="832" t="s">
        <v>3626</v>
      </c>
      <c r="K2164" s="832" t="s">
        <v>1602</v>
      </c>
      <c r="L2164" s="835">
        <v>1124.9000000000001</v>
      </c>
      <c r="M2164" s="835">
        <v>182233.80000000008</v>
      </c>
      <c r="N2164" s="832">
        <v>162</v>
      </c>
      <c r="O2164" s="836">
        <v>56</v>
      </c>
      <c r="P2164" s="835">
        <v>182233.80000000008</v>
      </c>
      <c r="Q2164" s="837">
        <v>1</v>
      </c>
      <c r="R2164" s="832">
        <v>162</v>
      </c>
      <c r="S2164" s="837">
        <v>1</v>
      </c>
      <c r="T2164" s="836">
        <v>56</v>
      </c>
      <c r="U2164" s="838">
        <v>1</v>
      </c>
    </row>
    <row r="2165" spans="1:21" ht="14.4" customHeight="1" x14ac:dyDescent="0.3">
      <c r="A2165" s="831">
        <v>4</v>
      </c>
      <c r="B2165" s="832" t="s">
        <v>2687</v>
      </c>
      <c r="C2165" s="832" t="s">
        <v>2694</v>
      </c>
      <c r="D2165" s="833" t="s">
        <v>5504</v>
      </c>
      <c r="E2165" s="834" t="s">
        <v>2741</v>
      </c>
      <c r="F2165" s="832" t="s">
        <v>2690</v>
      </c>
      <c r="G2165" s="832" t="s">
        <v>2967</v>
      </c>
      <c r="H2165" s="832" t="s">
        <v>581</v>
      </c>
      <c r="I2165" s="832" t="s">
        <v>3627</v>
      </c>
      <c r="J2165" s="832" t="s">
        <v>3628</v>
      </c>
      <c r="K2165" s="832" t="s">
        <v>1603</v>
      </c>
      <c r="L2165" s="835">
        <v>590.5</v>
      </c>
      <c r="M2165" s="835">
        <v>4724</v>
      </c>
      <c r="N2165" s="832">
        <v>8</v>
      </c>
      <c r="O2165" s="836">
        <v>6</v>
      </c>
      <c r="P2165" s="835">
        <v>4724</v>
      </c>
      <c r="Q2165" s="837">
        <v>1</v>
      </c>
      <c r="R2165" s="832">
        <v>8</v>
      </c>
      <c r="S2165" s="837">
        <v>1</v>
      </c>
      <c r="T2165" s="836">
        <v>6</v>
      </c>
      <c r="U2165" s="838">
        <v>1</v>
      </c>
    </row>
    <row r="2166" spans="1:21" ht="14.4" customHeight="1" x14ac:dyDescent="0.3">
      <c r="A2166" s="831">
        <v>4</v>
      </c>
      <c r="B2166" s="832" t="s">
        <v>2687</v>
      </c>
      <c r="C2166" s="832" t="s">
        <v>2694</v>
      </c>
      <c r="D2166" s="833" t="s">
        <v>5504</v>
      </c>
      <c r="E2166" s="834" t="s">
        <v>2741</v>
      </c>
      <c r="F2166" s="832" t="s">
        <v>2690</v>
      </c>
      <c r="G2166" s="832" t="s">
        <v>2967</v>
      </c>
      <c r="H2166" s="832" t="s">
        <v>581</v>
      </c>
      <c r="I2166" s="832" t="s">
        <v>3629</v>
      </c>
      <c r="J2166" s="832" t="s">
        <v>3630</v>
      </c>
      <c r="K2166" s="832" t="s">
        <v>3631</v>
      </c>
      <c r="L2166" s="835">
        <v>299.25</v>
      </c>
      <c r="M2166" s="835">
        <v>8678.25</v>
      </c>
      <c r="N2166" s="832">
        <v>29</v>
      </c>
      <c r="O2166" s="836">
        <v>17</v>
      </c>
      <c r="P2166" s="835">
        <v>8379</v>
      </c>
      <c r="Q2166" s="837">
        <v>0.96551724137931039</v>
      </c>
      <c r="R2166" s="832">
        <v>28</v>
      </c>
      <c r="S2166" s="837">
        <v>0.96551724137931039</v>
      </c>
      <c r="T2166" s="836">
        <v>16</v>
      </c>
      <c r="U2166" s="838">
        <v>0.94117647058823528</v>
      </c>
    </row>
    <row r="2167" spans="1:21" ht="14.4" customHeight="1" x14ac:dyDescent="0.3">
      <c r="A2167" s="831">
        <v>4</v>
      </c>
      <c r="B2167" s="832" t="s">
        <v>2687</v>
      </c>
      <c r="C2167" s="832" t="s">
        <v>2694</v>
      </c>
      <c r="D2167" s="833" t="s">
        <v>5504</v>
      </c>
      <c r="E2167" s="834" t="s">
        <v>2741</v>
      </c>
      <c r="F2167" s="832" t="s">
        <v>2690</v>
      </c>
      <c r="G2167" s="832" t="s">
        <v>2967</v>
      </c>
      <c r="H2167" s="832" t="s">
        <v>581</v>
      </c>
      <c r="I2167" s="832" t="s">
        <v>3632</v>
      </c>
      <c r="J2167" s="832" t="s">
        <v>3543</v>
      </c>
      <c r="K2167" s="832" t="s">
        <v>3633</v>
      </c>
      <c r="L2167" s="835">
        <v>3000</v>
      </c>
      <c r="M2167" s="835">
        <v>6000</v>
      </c>
      <c r="N2167" s="832">
        <v>2</v>
      </c>
      <c r="O2167" s="836">
        <v>1</v>
      </c>
      <c r="P2167" s="835">
        <v>6000</v>
      </c>
      <c r="Q2167" s="837">
        <v>1</v>
      </c>
      <c r="R2167" s="832">
        <v>2</v>
      </c>
      <c r="S2167" s="837">
        <v>1</v>
      </c>
      <c r="T2167" s="836">
        <v>1</v>
      </c>
      <c r="U2167" s="838">
        <v>1</v>
      </c>
    </row>
    <row r="2168" spans="1:21" ht="14.4" customHeight="1" x14ac:dyDescent="0.3">
      <c r="A2168" s="831">
        <v>4</v>
      </c>
      <c r="B2168" s="832" t="s">
        <v>2687</v>
      </c>
      <c r="C2168" s="832" t="s">
        <v>2694</v>
      </c>
      <c r="D2168" s="833" t="s">
        <v>5504</v>
      </c>
      <c r="E2168" s="834" t="s">
        <v>2741</v>
      </c>
      <c r="F2168" s="832" t="s">
        <v>2690</v>
      </c>
      <c r="G2168" s="832" t="s">
        <v>2967</v>
      </c>
      <c r="H2168" s="832" t="s">
        <v>581</v>
      </c>
      <c r="I2168" s="832" t="s">
        <v>3634</v>
      </c>
      <c r="J2168" s="832" t="s">
        <v>3635</v>
      </c>
      <c r="K2168" s="832" t="s">
        <v>3442</v>
      </c>
      <c r="L2168" s="835">
        <v>311</v>
      </c>
      <c r="M2168" s="835">
        <v>3732</v>
      </c>
      <c r="N2168" s="832">
        <v>12</v>
      </c>
      <c r="O2168" s="836">
        <v>7</v>
      </c>
      <c r="P2168" s="835">
        <v>3732</v>
      </c>
      <c r="Q2168" s="837">
        <v>1</v>
      </c>
      <c r="R2168" s="832">
        <v>12</v>
      </c>
      <c r="S2168" s="837">
        <v>1</v>
      </c>
      <c r="T2168" s="836">
        <v>7</v>
      </c>
      <c r="U2168" s="838">
        <v>1</v>
      </c>
    </row>
    <row r="2169" spans="1:21" ht="14.4" customHeight="1" x14ac:dyDescent="0.3">
      <c r="A2169" s="831">
        <v>4</v>
      </c>
      <c r="B2169" s="832" t="s">
        <v>2687</v>
      </c>
      <c r="C2169" s="832" t="s">
        <v>2694</v>
      </c>
      <c r="D2169" s="833" t="s">
        <v>5504</v>
      </c>
      <c r="E2169" s="834" t="s">
        <v>2741</v>
      </c>
      <c r="F2169" s="832" t="s">
        <v>2690</v>
      </c>
      <c r="G2169" s="832" t="s">
        <v>2967</v>
      </c>
      <c r="H2169" s="832" t="s">
        <v>581</v>
      </c>
      <c r="I2169" s="832" t="s">
        <v>4340</v>
      </c>
      <c r="J2169" s="832" t="s">
        <v>4341</v>
      </c>
      <c r="K2169" s="832" t="s">
        <v>4342</v>
      </c>
      <c r="L2169" s="835">
        <v>560.95000000000005</v>
      </c>
      <c r="M2169" s="835">
        <v>2243.8000000000002</v>
      </c>
      <c r="N2169" s="832">
        <v>4</v>
      </c>
      <c r="O2169" s="836">
        <v>3</v>
      </c>
      <c r="P2169" s="835">
        <v>2243.8000000000002</v>
      </c>
      <c r="Q2169" s="837">
        <v>1</v>
      </c>
      <c r="R2169" s="832">
        <v>4</v>
      </c>
      <c r="S2169" s="837">
        <v>1</v>
      </c>
      <c r="T2169" s="836">
        <v>3</v>
      </c>
      <c r="U2169" s="838">
        <v>1</v>
      </c>
    </row>
    <row r="2170" spans="1:21" ht="14.4" customHeight="1" x14ac:dyDescent="0.3">
      <c r="A2170" s="831">
        <v>4</v>
      </c>
      <c r="B2170" s="832" t="s">
        <v>2687</v>
      </c>
      <c r="C2170" s="832" t="s">
        <v>2694</v>
      </c>
      <c r="D2170" s="833" t="s">
        <v>5504</v>
      </c>
      <c r="E2170" s="834" t="s">
        <v>2741</v>
      </c>
      <c r="F2170" s="832" t="s">
        <v>2690</v>
      </c>
      <c r="G2170" s="832" t="s">
        <v>2967</v>
      </c>
      <c r="H2170" s="832" t="s">
        <v>581</v>
      </c>
      <c r="I2170" s="832" t="s">
        <v>3636</v>
      </c>
      <c r="J2170" s="832" t="s">
        <v>3500</v>
      </c>
      <c r="K2170" s="832" t="s">
        <v>3637</v>
      </c>
      <c r="L2170" s="835">
        <v>2412.9</v>
      </c>
      <c r="M2170" s="835">
        <v>14477.400000000001</v>
      </c>
      <c r="N2170" s="832">
        <v>6</v>
      </c>
      <c r="O2170" s="836">
        <v>3</v>
      </c>
      <c r="P2170" s="835">
        <v>14477.400000000001</v>
      </c>
      <c r="Q2170" s="837">
        <v>1</v>
      </c>
      <c r="R2170" s="832">
        <v>6</v>
      </c>
      <c r="S2170" s="837">
        <v>1</v>
      </c>
      <c r="T2170" s="836">
        <v>3</v>
      </c>
      <c r="U2170" s="838">
        <v>1</v>
      </c>
    </row>
    <row r="2171" spans="1:21" ht="14.4" customHeight="1" x14ac:dyDescent="0.3">
      <c r="A2171" s="831">
        <v>4</v>
      </c>
      <c r="B2171" s="832" t="s">
        <v>2687</v>
      </c>
      <c r="C2171" s="832" t="s">
        <v>2694</v>
      </c>
      <c r="D2171" s="833" t="s">
        <v>5504</v>
      </c>
      <c r="E2171" s="834" t="s">
        <v>2741</v>
      </c>
      <c r="F2171" s="832" t="s">
        <v>2690</v>
      </c>
      <c r="G2171" s="832" t="s">
        <v>2967</v>
      </c>
      <c r="H2171" s="832" t="s">
        <v>581</v>
      </c>
      <c r="I2171" s="832" t="s">
        <v>3638</v>
      </c>
      <c r="J2171" s="832" t="s">
        <v>3639</v>
      </c>
      <c r="K2171" s="832" t="s">
        <v>3640</v>
      </c>
      <c r="L2171" s="835">
        <v>2815.92</v>
      </c>
      <c r="M2171" s="835">
        <v>92925.36</v>
      </c>
      <c r="N2171" s="832">
        <v>33</v>
      </c>
      <c r="O2171" s="836">
        <v>6</v>
      </c>
      <c r="P2171" s="835">
        <v>67582.080000000002</v>
      </c>
      <c r="Q2171" s="837">
        <v>0.72727272727272729</v>
      </c>
      <c r="R2171" s="832">
        <v>24</v>
      </c>
      <c r="S2171" s="837">
        <v>0.72727272727272729</v>
      </c>
      <c r="T2171" s="836">
        <v>5</v>
      </c>
      <c r="U2171" s="838">
        <v>0.83333333333333337</v>
      </c>
    </row>
    <row r="2172" spans="1:21" ht="14.4" customHeight="1" x14ac:dyDescent="0.3">
      <c r="A2172" s="831">
        <v>4</v>
      </c>
      <c r="B2172" s="832" t="s">
        <v>2687</v>
      </c>
      <c r="C2172" s="832" t="s">
        <v>2694</v>
      </c>
      <c r="D2172" s="833" t="s">
        <v>5504</v>
      </c>
      <c r="E2172" s="834" t="s">
        <v>2741</v>
      </c>
      <c r="F2172" s="832" t="s">
        <v>2690</v>
      </c>
      <c r="G2172" s="832" t="s">
        <v>2967</v>
      </c>
      <c r="H2172" s="832" t="s">
        <v>581</v>
      </c>
      <c r="I2172" s="832" t="s">
        <v>3644</v>
      </c>
      <c r="J2172" s="832" t="s">
        <v>3645</v>
      </c>
      <c r="K2172" s="832" t="s">
        <v>3646</v>
      </c>
      <c r="L2172" s="835">
        <v>556.53</v>
      </c>
      <c r="M2172" s="835">
        <v>556.53</v>
      </c>
      <c r="N2172" s="832">
        <v>1</v>
      </c>
      <c r="O2172" s="836">
        <v>1</v>
      </c>
      <c r="P2172" s="835">
        <v>556.53</v>
      </c>
      <c r="Q2172" s="837">
        <v>1</v>
      </c>
      <c r="R2172" s="832">
        <v>1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4</v>
      </c>
      <c r="B2173" s="832" t="s">
        <v>2687</v>
      </c>
      <c r="C2173" s="832" t="s">
        <v>2694</v>
      </c>
      <c r="D2173" s="833" t="s">
        <v>5504</v>
      </c>
      <c r="E2173" s="834" t="s">
        <v>2741</v>
      </c>
      <c r="F2173" s="832" t="s">
        <v>2690</v>
      </c>
      <c r="G2173" s="832" t="s">
        <v>2967</v>
      </c>
      <c r="H2173" s="832" t="s">
        <v>581</v>
      </c>
      <c r="I2173" s="832" t="s">
        <v>3647</v>
      </c>
      <c r="J2173" s="832" t="s">
        <v>3648</v>
      </c>
      <c r="K2173" s="832" t="s">
        <v>3649</v>
      </c>
      <c r="L2173" s="835">
        <v>2250</v>
      </c>
      <c r="M2173" s="835">
        <v>15750</v>
      </c>
      <c r="N2173" s="832">
        <v>7</v>
      </c>
      <c r="O2173" s="836">
        <v>6</v>
      </c>
      <c r="P2173" s="835">
        <v>15750</v>
      </c>
      <c r="Q2173" s="837">
        <v>1</v>
      </c>
      <c r="R2173" s="832">
        <v>7</v>
      </c>
      <c r="S2173" s="837">
        <v>1</v>
      </c>
      <c r="T2173" s="836">
        <v>6</v>
      </c>
      <c r="U2173" s="838">
        <v>1</v>
      </c>
    </row>
    <row r="2174" spans="1:21" ht="14.4" customHeight="1" x14ac:dyDescent="0.3">
      <c r="A2174" s="831">
        <v>4</v>
      </c>
      <c r="B2174" s="832" t="s">
        <v>2687</v>
      </c>
      <c r="C2174" s="832" t="s">
        <v>2694</v>
      </c>
      <c r="D2174" s="833" t="s">
        <v>5504</v>
      </c>
      <c r="E2174" s="834" t="s">
        <v>2741</v>
      </c>
      <c r="F2174" s="832" t="s">
        <v>2690</v>
      </c>
      <c r="G2174" s="832" t="s">
        <v>2967</v>
      </c>
      <c r="H2174" s="832" t="s">
        <v>581</v>
      </c>
      <c r="I2174" s="832" t="s">
        <v>3650</v>
      </c>
      <c r="J2174" s="832" t="s">
        <v>3651</v>
      </c>
      <c r="K2174" s="832" t="s">
        <v>3652</v>
      </c>
      <c r="L2174" s="835">
        <v>1435.97</v>
      </c>
      <c r="M2174" s="835">
        <v>41643.130000000005</v>
      </c>
      <c r="N2174" s="832">
        <v>29</v>
      </c>
      <c r="O2174" s="836">
        <v>14</v>
      </c>
      <c r="P2174" s="835">
        <v>41643.130000000005</v>
      </c>
      <c r="Q2174" s="837">
        <v>1</v>
      </c>
      <c r="R2174" s="832">
        <v>29</v>
      </c>
      <c r="S2174" s="837">
        <v>1</v>
      </c>
      <c r="T2174" s="836">
        <v>14</v>
      </c>
      <c r="U2174" s="838">
        <v>1</v>
      </c>
    </row>
    <row r="2175" spans="1:21" ht="14.4" customHeight="1" x14ac:dyDescent="0.3">
      <c r="A2175" s="831">
        <v>4</v>
      </c>
      <c r="B2175" s="832" t="s">
        <v>2687</v>
      </c>
      <c r="C2175" s="832" t="s">
        <v>2694</v>
      </c>
      <c r="D2175" s="833" t="s">
        <v>5504</v>
      </c>
      <c r="E2175" s="834" t="s">
        <v>2741</v>
      </c>
      <c r="F2175" s="832" t="s">
        <v>2690</v>
      </c>
      <c r="G2175" s="832" t="s">
        <v>2967</v>
      </c>
      <c r="H2175" s="832" t="s">
        <v>581</v>
      </c>
      <c r="I2175" s="832" t="s">
        <v>3653</v>
      </c>
      <c r="J2175" s="832" t="s">
        <v>3654</v>
      </c>
      <c r="K2175" s="832" t="s">
        <v>3655</v>
      </c>
      <c r="L2175" s="835">
        <v>517</v>
      </c>
      <c r="M2175" s="835">
        <v>6721</v>
      </c>
      <c r="N2175" s="832">
        <v>13</v>
      </c>
      <c r="O2175" s="836">
        <v>5</v>
      </c>
      <c r="P2175" s="835">
        <v>6721</v>
      </c>
      <c r="Q2175" s="837">
        <v>1</v>
      </c>
      <c r="R2175" s="832">
        <v>13</v>
      </c>
      <c r="S2175" s="837">
        <v>1</v>
      </c>
      <c r="T2175" s="836">
        <v>5</v>
      </c>
      <c r="U2175" s="838">
        <v>1</v>
      </c>
    </row>
    <row r="2176" spans="1:21" ht="14.4" customHeight="1" x14ac:dyDescent="0.3">
      <c r="A2176" s="831">
        <v>4</v>
      </c>
      <c r="B2176" s="832" t="s">
        <v>2687</v>
      </c>
      <c r="C2176" s="832" t="s">
        <v>2694</v>
      </c>
      <c r="D2176" s="833" t="s">
        <v>5504</v>
      </c>
      <c r="E2176" s="834" t="s">
        <v>2741</v>
      </c>
      <c r="F2176" s="832" t="s">
        <v>2690</v>
      </c>
      <c r="G2176" s="832" t="s">
        <v>2967</v>
      </c>
      <c r="H2176" s="832" t="s">
        <v>581</v>
      </c>
      <c r="I2176" s="832" t="s">
        <v>4347</v>
      </c>
      <c r="J2176" s="832" t="s">
        <v>4348</v>
      </c>
      <c r="K2176" s="832" t="s">
        <v>4349</v>
      </c>
      <c r="L2176" s="835">
        <v>5343.9</v>
      </c>
      <c r="M2176" s="835">
        <v>10687.8</v>
      </c>
      <c r="N2176" s="832">
        <v>2</v>
      </c>
      <c r="O2176" s="836">
        <v>1</v>
      </c>
      <c r="P2176" s="835">
        <v>10687.8</v>
      </c>
      <c r="Q2176" s="837">
        <v>1</v>
      </c>
      <c r="R2176" s="832">
        <v>2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4</v>
      </c>
      <c r="B2177" s="832" t="s">
        <v>2687</v>
      </c>
      <c r="C2177" s="832" t="s">
        <v>2694</v>
      </c>
      <c r="D2177" s="833" t="s">
        <v>5504</v>
      </c>
      <c r="E2177" s="834" t="s">
        <v>2741</v>
      </c>
      <c r="F2177" s="832" t="s">
        <v>2690</v>
      </c>
      <c r="G2177" s="832" t="s">
        <v>2967</v>
      </c>
      <c r="H2177" s="832" t="s">
        <v>581</v>
      </c>
      <c r="I2177" s="832" t="s">
        <v>3659</v>
      </c>
      <c r="J2177" s="832" t="s">
        <v>3660</v>
      </c>
      <c r="K2177" s="832" t="s">
        <v>3661</v>
      </c>
      <c r="L2177" s="835">
        <v>304.69</v>
      </c>
      <c r="M2177" s="835">
        <v>914.06999999999994</v>
      </c>
      <c r="N2177" s="832">
        <v>3</v>
      </c>
      <c r="O2177" s="836">
        <v>3</v>
      </c>
      <c r="P2177" s="835">
        <v>914.06999999999994</v>
      </c>
      <c r="Q2177" s="837">
        <v>1</v>
      </c>
      <c r="R2177" s="832">
        <v>3</v>
      </c>
      <c r="S2177" s="837">
        <v>1</v>
      </c>
      <c r="T2177" s="836">
        <v>3</v>
      </c>
      <c r="U2177" s="838">
        <v>1</v>
      </c>
    </row>
    <row r="2178" spans="1:21" ht="14.4" customHeight="1" x14ac:dyDescent="0.3">
      <c r="A2178" s="831">
        <v>4</v>
      </c>
      <c r="B2178" s="832" t="s">
        <v>2687</v>
      </c>
      <c r="C2178" s="832" t="s">
        <v>2694</v>
      </c>
      <c r="D2178" s="833" t="s">
        <v>5504</v>
      </c>
      <c r="E2178" s="834" t="s">
        <v>2741</v>
      </c>
      <c r="F2178" s="832" t="s">
        <v>2690</v>
      </c>
      <c r="G2178" s="832" t="s">
        <v>2967</v>
      </c>
      <c r="H2178" s="832" t="s">
        <v>581</v>
      </c>
      <c r="I2178" s="832" t="s">
        <v>3662</v>
      </c>
      <c r="J2178" s="832" t="s">
        <v>3663</v>
      </c>
      <c r="K2178" s="832" t="s">
        <v>3664</v>
      </c>
      <c r="L2178" s="835">
        <v>1500.3</v>
      </c>
      <c r="M2178" s="835">
        <v>27005.399999999998</v>
      </c>
      <c r="N2178" s="832">
        <v>18</v>
      </c>
      <c r="O2178" s="836">
        <v>3</v>
      </c>
      <c r="P2178" s="835">
        <v>27005.399999999998</v>
      </c>
      <c r="Q2178" s="837">
        <v>1</v>
      </c>
      <c r="R2178" s="832">
        <v>18</v>
      </c>
      <c r="S2178" s="837">
        <v>1</v>
      </c>
      <c r="T2178" s="836">
        <v>3</v>
      </c>
      <c r="U2178" s="838">
        <v>1</v>
      </c>
    </row>
    <row r="2179" spans="1:21" ht="14.4" customHeight="1" x14ac:dyDescent="0.3">
      <c r="A2179" s="831">
        <v>4</v>
      </c>
      <c r="B2179" s="832" t="s">
        <v>2687</v>
      </c>
      <c r="C2179" s="832" t="s">
        <v>2694</v>
      </c>
      <c r="D2179" s="833" t="s">
        <v>5504</v>
      </c>
      <c r="E2179" s="834" t="s">
        <v>2741</v>
      </c>
      <c r="F2179" s="832" t="s">
        <v>2690</v>
      </c>
      <c r="G2179" s="832" t="s">
        <v>2967</v>
      </c>
      <c r="H2179" s="832" t="s">
        <v>581</v>
      </c>
      <c r="I2179" s="832" t="s">
        <v>3665</v>
      </c>
      <c r="J2179" s="832" t="s">
        <v>3666</v>
      </c>
      <c r="K2179" s="832" t="s">
        <v>3667</v>
      </c>
      <c r="L2179" s="835">
        <v>1500</v>
      </c>
      <c r="M2179" s="835">
        <v>45000</v>
      </c>
      <c r="N2179" s="832">
        <v>30</v>
      </c>
      <c r="O2179" s="836">
        <v>7</v>
      </c>
      <c r="P2179" s="835">
        <v>45000</v>
      </c>
      <c r="Q2179" s="837">
        <v>1</v>
      </c>
      <c r="R2179" s="832">
        <v>30</v>
      </c>
      <c r="S2179" s="837">
        <v>1</v>
      </c>
      <c r="T2179" s="836">
        <v>7</v>
      </c>
      <c r="U2179" s="838">
        <v>1</v>
      </c>
    </row>
    <row r="2180" spans="1:21" ht="14.4" customHeight="1" x14ac:dyDescent="0.3">
      <c r="A2180" s="831">
        <v>4</v>
      </c>
      <c r="B2180" s="832" t="s">
        <v>2687</v>
      </c>
      <c r="C2180" s="832" t="s">
        <v>2694</v>
      </c>
      <c r="D2180" s="833" t="s">
        <v>5504</v>
      </c>
      <c r="E2180" s="834" t="s">
        <v>2741</v>
      </c>
      <c r="F2180" s="832" t="s">
        <v>2690</v>
      </c>
      <c r="G2180" s="832" t="s">
        <v>2967</v>
      </c>
      <c r="H2180" s="832" t="s">
        <v>581</v>
      </c>
      <c r="I2180" s="832" t="s">
        <v>3672</v>
      </c>
      <c r="J2180" s="832" t="s">
        <v>3503</v>
      </c>
      <c r="K2180" s="832" t="s">
        <v>3673</v>
      </c>
      <c r="L2180" s="835">
        <v>1500.3</v>
      </c>
      <c r="M2180" s="835">
        <v>27005.399999999998</v>
      </c>
      <c r="N2180" s="832">
        <v>18</v>
      </c>
      <c r="O2180" s="836">
        <v>3</v>
      </c>
      <c r="P2180" s="835">
        <v>27005.399999999998</v>
      </c>
      <c r="Q2180" s="837">
        <v>1</v>
      </c>
      <c r="R2180" s="832">
        <v>18</v>
      </c>
      <c r="S2180" s="837">
        <v>1</v>
      </c>
      <c r="T2180" s="836">
        <v>3</v>
      </c>
      <c r="U2180" s="838">
        <v>1</v>
      </c>
    </row>
    <row r="2181" spans="1:21" ht="14.4" customHeight="1" x14ac:dyDescent="0.3">
      <c r="A2181" s="831">
        <v>4</v>
      </c>
      <c r="B2181" s="832" t="s">
        <v>2687</v>
      </c>
      <c r="C2181" s="832" t="s">
        <v>2694</v>
      </c>
      <c r="D2181" s="833" t="s">
        <v>5504</v>
      </c>
      <c r="E2181" s="834" t="s">
        <v>2741</v>
      </c>
      <c r="F2181" s="832" t="s">
        <v>2690</v>
      </c>
      <c r="G2181" s="832" t="s">
        <v>2967</v>
      </c>
      <c r="H2181" s="832" t="s">
        <v>581</v>
      </c>
      <c r="I2181" s="832" t="s">
        <v>3674</v>
      </c>
      <c r="J2181" s="832" t="s">
        <v>3675</v>
      </c>
      <c r="K2181" s="832" t="s">
        <v>3676</v>
      </c>
      <c r="L2181" s="835">
        <v>1500</v>
      </c>
      <c r="M2181" s="835">
        <v>15000</v>
      </c>
      <c r="N2181" s="832">
        <v>10</v>
      </c>
      <c r="O2181" s="836">
        <v>3</v>
      </c>
      <c r="P2181" s="835">
        <v>15000</v>
      </c>
      <c r="Q2181" s="837">
        <v>1</v>
      </c>
      <c r="R2181" s="832">
        <v>10</v>
      </c>
      <c r="S2181" s="837">
        <v>1</v>
      </c>
      <c r="T2181" s="836">
        <v>3</v>
      </c>
      <c r="U2181" s="838">
        <v>1</v>
      </c>
    </row>
    <row r="2182" spans="1:21" ht="14.4" customHeight="1" x14ac:dyDescent="0.3">
      <c r="A2182" s="831">
        <v>4</v>
      </c>
      <c r="B2182" s="832" t="s">
        <v>2687</v>
      </c>
      <c r="C2182" s="832" t="s">
        <v>2694</v>
      </c>
      <c r="D2182" s="833" t="s">
        <v>5504</v>
      </c>
      <c r="E2182" s="834" t="s">
        <v>2741</v>
      </c>
      <c r="F2182" s="832" t="s">
        <v>2690</v>
      </c>
      <c r="G2182" s="832" t="s">
        <v>2967</v>
      </c>
      <c r="H2182" s="832" t="s">
        <v>581</v>
      </c>
      <c r="I2182" s="832" t="s">
        <v>3677</v>
      </c>
      <c r="J2182" s="832" t="s">
        <v>3678</v>
      </c>
      <c r="K2182" s="832" t="s">
        <v>3679</v>
      </c>
      <c r="L2182" s="835">
        <v>1781.3</v>
      </c>
      <c r="M2182" s="835">
        <v>7125.2</v>
      </c>
      <c r="N2182" s="832">
        <v>4</v>
      </c>
      <c r="O2182" s="836">
        <v>2</v>
      </c>
      <c r="P2182" s="835">
        <v>7125.2</v>
      </c>
      <c r="Q2182" s="837">
        <v>1</v>
      </c>
      <c r="R2182" s="832">
        <v>4</v>
      </c>
      <c r="S2182" s="837">
        <v>1</v>
      </c>
      <c r="T2182" s="836">
        <v>2</v>
      </c>
      <c r="U2182" s="838">
        <v>1</v>
      </c>
    </row>
    <row r="2183" spans="1:21" ht="14.4" customHeight="1" x14ac:dyDescent="0.3">
      <c r="A2183" s="831">
        <v>4</v>
      </c>
      <c r="B2183" s="832" t="s">
        <v>2687</v>
      </c>
      <c r="C2183" s="832" t="s">
        <v>2694</v>
      </c>
      <c r="D2183" s="833" t="s">
        <v>5504</v>
      </c>
      <c r="E2183" s="834" t="s">
        <v>2741</v>
      </c>
      <c r="F2183" s="832" t="s">
        <v>2690</v>
      </c>
      <c r="G2183" s="832" t="s">
        <v>2967</v>
      </c>
      <c r="H2183" s="832" t="s">
        <v>581</v>
      </c>
      <c r="I2183" s="832" t="s">
        <v>3680</v>
      </c>
      <c r="J2183" s="832" t="s">
        <v>3681</v>
      </c>
      <c r="K2183" s="832" t="s">
        <v>3682</v>
      </c>
      <c r="L2183" s="835">
        <v>2814.63</v>
      </c>
      <c r="M2183" s="835">
        <v>70365.75</v>
      </c>
      <c r="N2183" s="832">
        <v>25</v>
      </c>
      <c r="O2183" s="836">
        <v>5</v>
      </c>
      <c r="P2183" s="835">
        <v>61921.86</v>
      </c>
      <c r="Q2183" s="837">
        <v>0.88</v>
      </c>
      <c r="R2183" s="832">
        <v>22</v>
      </c>
      <c r="S2183" s="837">
        <v>0.88</v>
      </c>
      <c r="T2183" s="836">
        <v>4</v>
      </c>
      <c r="U2183" s="838">
        <v>0.8</v>
      </c>
    </row>
    <row r="2184" spans="1:21" ht="14.4" customHeight="1" x14ac:dyDescent="0.3">
      <c r="A2184" s="831">
        <v>4</v>
      </c>
      <c r="B2184" s="832" t="s">
        <v>2687</v>
      </c>
      <c r="C2184" s="832" t="s">
        <v>2694</v>
      </c>
      <c r="D2184" s="833" t="s">
        <v>5504</v>
      </c>
      <c r="E2184" s="834" t="s">
        <v>2741</v>
      </c>
      <c r="F2184" s="832" t="s">
        <v>2690</v>
      </c>
      <c r="G2184" s="832" t="s">
        <v>2967</v>
      </c>
      <c r="H2184" s="832" t="s">
        <v>581</v>
      </c>
      <c r="I2184" s="832" t="s">
        <v>3683</v>
      </c>
      <c r="J2184" s="832" t="s">
        <v>3681</v>
      </c>
      <c r="K2184" s="832" t="s">
        <v>3684</v>
      </c>
      <c r="L2184" s="835">
        <v>2814.63</v>
      </c>
      <c r="M2184" s="835">
        <v>8443.89</v>
      </c>
      <c r="N2184" s="832">
        <v>3</v>
      </c>
      <c r="O2184" s="836">
        <v>1</v>
      </c>
      <c r="P2184" s="835">
        <v>8443.89</v>
      </c>
      <c r="Q2184" s="837">
        <v>1</v>
      </c>
      <c r="R2184" s="832">
        <v>3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4</v>
      </c>
      <c r="B2185" s="832" t="s">
        <v>2687</v>
      </c>
      <c r="C2185" s="832" t="s">
        <v>2694</v>
      </c>
      <c r="D2185" s="833" t="s">
        <v>5504</v>
      </c>
      <c r="E2185" s="834" t="s">
        <v>2741</v>
      </c>
      <c r="F2185" s="832" t="s">
        <v>2690</v>
      </c>
      <c r="G2185" s="832" t="s">
        <v>2967</v>
      </c>
      <c r="H2185" s="832" t="s">
        <v>581</v>
      </c>
      <c r="I2185" s="832" t="s">
        <v>3691</v>
      </c>
      <c r="J2185" s="832" t="s">
        <v>3692</v>
      </c>
      <c r="K2185" s="832" t="s">
        <v>3693</v>
      </c>
      <c r="L2185" s="835">
        <v>5341.94</v>
      </c>
      <c r="M2185" s="835">
        <v>37393.58</v>
      </c>
      <c r="N2185" s="832">
        <v>7</v>
      </c>
      <c r="O2185" s="836">
        <v>3</v>
      </c>
      <c r="P2185" s="835">
        <v>37393.58</v>
      </c>
      <c r="Q2185" s="837">
        <v>1</v>
      </c>
      <c r="R2185" s="832">
        <v>7</v>
      </c>
      <c r="S2185" s="837">
        <v>1</v>
      </c>
      <c r="T2185" s="836">
        <v>3</v>
      </c>
      <c r="U2185" s="838">
        <v>1</v>
      </c>
    </row>
    <row r="2186" spans="1:21" ht="14.4" customHeight="1" x14ac:dyDescent="0.3">
      <c r="A2186" s="831">
        <v>4</v>
      </c>
      <c r="B2186" s="832" t="s">
        <v>2687</v>
      </c>
      <c r="C2186" s="832" t="s">
        <v>2694</v>
      </c>
      <c r="D2186" s="833" t="s">
        <v>5504</v>
      </c>
      <c r="E2186" s="834" t="s">
        <v>2741</v>
      </c>
      <c r="F2186" s="832" t="s">
        <v>2690</v>
      </c>
      <c r="G2186" s="832" t="s">
        <v>2967</v>
      </c>
      <c r="H2186" s="832" t="s">
        <v>581</v>
      </c>
      <c r="I2186" s="832" t="s">
        <v>3697</v>
      </c>
      <c r="J2186" s="832" t="s">
        <v>3698</v>
      </c>
      <c r="K2186" s="832" t="s">
        <v>3699</v>
      </c>
      <c r="L2186" s="835">
        <v>233.18</v>
      </c>
      <c r="M2186" s="835">
        <v>2098.62</v>
      </c>
      <c r="N2186" s="832">
        <v>9</v>
      </c>
      <c r="O2186" s="836">
        <v>5</v>
      </c>
      <c r="P2186" s="835">
        <v>1165.9000000000001</v>
      </c>
      <c r="Q2186" s="837">
        <v>0.55555555555555558</v>
      </c>
      <c r="R2186" s="832">
        <v>5</v>
      </c>
      <c r="S2186" s="837">
        <v>0.55555555555555558</v>
      </c>
      <c r="T2186" s="836">
        <v>3</v>
      </c>
      <c r="U2186" s="838">
        <v>0.6</v>
      </c>
    </row>
    <row r="2187" spans="1:21" ht="14.4" customHeight="1" x14ac:dyDescent="0.3">
      <c r="A2187" s="831">
        <v>4</v>
      </c>
      <c r="B2187" s="832" t="s">
        <v>2687</v>
      </c>
      <c r="C2187" s="832" t="s">
        <v>2694</v>
      </c>
      <c r="D2187" s="833" t="s">
        <v>5504</v>
      </c>
      <c r="E2187" s="834" t="s">
        <v>2741</v>
      </c>
      <c r="F2187" s="832" t="s">
        <v>2690</v>
      </c>
      <c r="G2187" s="832" t="s">
        <v>2967</v>
      </c>
      <c r="H2187" s="832" t="s">
        <v>581</v>
      </c>
      <c r="I2187" s="832" t="s">
        <v>3700</v>
      </c>
      <c r="J2187" s="832" t="s">
        <v>3701</v>
      </c>
      <c r="K2187" s="832" t="s">
        <v>3702</v>
      </c>
      <c r="L2187" s="835">
        <v>445.63</v>
      </c>
      <c r="M2187" s="835">
        <v>1782.52</v>
      </c>
      <c r="N2187" s="832">
        <v>4</v>
      </c>
      <c r="O2187" s="836">
        <v>2</v>
      </c>
      <c r="P2187" s="835">
        <v>1782.52</v>
      </c>
      <c r="Q2187" s="837">
        <v>1</v>
      </c>
      <c r="R2187" s="832">
        <v>4</v>
      </c>
      <c r="S2187" s="837">
        <v>1</v>
      </c>
      <c r="T2187" s="836">
        <v>2</v>
      </c>
      <c r="U2187" s="838">
        <v>1</v>
      </c>
    </row>
    <row r="2188" spans="1:21" ht="14.4" customHeight="1" x14ac:dyDescent="0.3">
      <c r="A2188" s="831">
        <v>4</v>
      </c>
      <c r="B2188" s="832" t="s">
        <v>2687</v>
      </c>
      <c r="C2188" s="832" t="s">
        <v>2694</v>
      </c>
      <c r="D2188" s="833" t="s">
        <v>5504</v>
      </c>
      <c r="E2188" s="834" t="s">
        <v>2741</v>
      </c>
      <c r="F2188" s="832" t="s">
        <v>2690</v>
      </c>
      <c r="G2188" s="832" t="s">
        <v>2967</v>
      </c>
      <c r="H2188" s="832" t="s">
        <v>581</v>
      </c>
      <c r="I2188" s="832" t="s">
        <v>3703</v>
      </c>
      <c r="J2188" s="832" t="s">
        <v>3704</v>
      </c>
      <c r="K2188" s="832" t="s">
        <v>3705</v>
      </c>
      <c r="L2188" s="835">
        <v>2815.92</v>
      </c>
      <c r="M2188" s="835">
        <v>123900.48000000001</v>
      </c>
      <c r="N2188" s="832">
        <v>44</v>
      </c>
      <c r="O2188" s="836">
        <v>8</v>
      </c>
      <c r="P2188" s="835">
        <v>123900.48000000001</v>
      </c>
      <c r="Q2188" s="837">
        <v>1</v>
      </c>
      <c r="R2188" s="832">
        <v>44</v>
      </c>
      <c r="S2188" s="837">
        <v>1</v>
      </c>
      <c r="T2188" s="836">
        <v>8</v>
      </c>
      <c r="U2188" s="838">
        <v>1</v>
      </c>
    </row>
    <row r="2189" spans="1:21" ht="14.4" customHeight="1" x14ac:dyDescent="0.3">
      <c r="A2189" s="831">
        <v>4</v>
      </c>
      <c r="B2189" s="832" t="s">
        <v>2687</v>
      </c>
      <c r="C2189" s="832" t="s">
        <v>2694</v>
      </c>
      <c r="D2189" s="833" t="s">
        <v>5504</v>
      </c>
      <c r="E2189" s="834" t="s">
        <v>2741</v>
      </c>
      <c r="F2189" s="832" t="s">
        <v>2690</v>
      </c>
      <c r="G2189" s="832" t="s">
        <v>2967</v>
      </c>
      <c r="H2189" s="832" t="s">
        <v>581</v>
      </c>
      <c r="I2189" s="832" t="s">
        <v>4780</v>
      </c>
      <c r="J2189" s="832" t="s">
        <v>3707</v>
      </c>
      <c r="K2189" s="832" t="s">
        <v>4781</v>
      </c>
      <c r="L2189" s="835">
        <v>1023.03</v>
      </c>
      <c r="M2189" s="835">
        <v>12276.36</v>
      </c>
      <c r="N2189" s="832">
        <v>12</v>
      </c>
      <c r="O2189" s="836">
        <v>2</v>
      </c>
      <c r="P2189" s="835">
        <v>12276.36</v>
      </c>
      <c r="Q2189" s="837">
        <v>1</v>
      </c>
      <c r="R2189" s="832">
        <v>12</v>
      </c>
      <c r="S2189" s="837">
        <v>1</v>
      </c>
      <c r="T2189" s="836">
        <v>2</v>
      </c>
      <c r="U2189" s="838">
        <v>1</v>
      </c>
    </row>
    <row r="2190" spans="1:21" ht="14.4" customHeight="1" x14ac:dyDescent="0.3">
      <c r="A2190" s="831">
        <v>4</v>
      </c>
      <c r="B2190" s="832" t="s">
        <v>2687</v>
      </c>
      <c r="C2190" s="832" t="s">
        <v>2694</v>
      </c>
      <c r="D2190" s="833" t="s">
        <v>5504</v>
      </c>
      <c r="E2190" s="834" t="s">
        <v>2741</v>
      </c>
      <c r="F2190" s="832" t="s">
        <v>2690</v>
      </c>
      <c r="G2190" s="832" t="s">
        <v>2967</v>
      </c>
      <c r="H2190" s="832" t="s">
        <v>581</v>
      </c>
      <c r="I2190" s="832" t="s">
        <v>3706</v>
      </c>
      <c r="J2190" s="832" t="s">
        <v>3707</v>
      </c>
      <c r="K2190" s="832" t="s">
        <v>3708</v>
      </c>
      <c r="L2190" s="835">
        <v>1023.03</v>
      </c>
      <c r="M2190" s="835">
        <v>6138.18</v>
      </c>
      <c r="N2190" s="832">
        <v>6</v>
      </c>
      <c r="O2190" s="836">
        <v>1</v>
      </c>
      <c r="P2190" s="835">
        <v>6138.18</v>
      </c>
      <c r="Q2190" s="837">
        <v>1</v>
      </c>
      <c r="R2190" s="832">
        <v>6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4</v>
      </c>
      <c r="B2191" s="832" t="s">
        <v>2687</v>
      </c>
      <c r="C2191" s="832" t="s">
        <v>2694</v>
      </c>
      <c r="D2191" s="833" t="s">
        <v>5504</v>
      </c>
      <c r="E2191" s="834" t="s">
        <v>2741</v>
      </c>
      <c r="F2191" s="832" t="s">
        <v>2690</v>
      </c>
      <c r="G2191" s="832" t="s">
        <v>2967</v>
      </c>
      <c r="H2191" s="832" t="s">
        <v>581</v>
      </c>
      <c r="I2191" s="832" t="s">
        <v>4782</v>
      </c>
      <c r="J2191" s="832" t="s">
        <v>3710</v>
      </c>
      <c r="K2191" s="832" t="s">
        <v>4783</v>
      </c>
      <c r="L2191" s="835">
        <v>1137.67</v>
      </c>
      <c r="M2191" s="835">
        <v>11376.7</v>
      </c>
      <c r="N2191" s="832">
        <v>10</v>
      </c>
      <c r="O2191" s="836">
        <v>2</v>
      </c>
      <c r="P2191" s="835">
        <v>11376.7</v>
      </c>
      <c r="Q2191" s="837">
        <v>1</v>
      </c>
      <c r="R2191" s="832">
        <v>10</v>
      </c>
      <c r="S2191" s="837">
        <v>1</v>
      </c>
      <c r="T2191" s="836">
        <v>2</v>
      </c>
      <c r="U2191" s="838">
        <v>1</v>
      </c>
    </row>
    <row r="2192" spans="1:21" ht="14.4" customHeight="1" x14ac:dyDescent="0.3">
      <c r="A2192" s="831">
        <v>4</v>
      </c>
      <c r="B2192" s="832" t="s">
        <v>2687</v>
      </c>
      <c r="C2192" s="832" t="s">
        <v>2694</v>
      </c>
      <c r="D2192" s="833" t="s">
        <v>5504</v>
      </c>
      <c r="E2192" s="834" t="s">
        <v>2741</v>
      </c>
      <c r="F2192" s="832" t="s">
        <v>2690</v>
      </c>
      <c r="G2192" s="832" t="s">
        <v>2967</v>
      </c>
      <c r="H2192" s="832" t="s">
        <v>581</v>
      </c>
      <c r="I2192" s="832" t="s">
        <v>3709</v>
      </c>
      <c r="J2192" s="832" t="s">
        <v>3710</v>
      </c>
      <c r="K2192" s="832" t="s">
        <v>3711</v>
      </c>
      <c r="L2192" s="835">
        <v>1137.67</v>
      </c>
      <c r="M2192" s="835">
        <v>6826.02</v>
      </c>
      <c r="N2192" s="832">
        <v>6</v>
      </c>
      <c r="O2192" s="836">
        <v>1</v>
      </c>
      <c r="P2192" s="835">
        <v>6826.02</v>
      </c>
      <c r="Q2192" s="837">
        <v>1</v>
      </c>
      <c r="R2192" s="832">
        <v>6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4</v>
      </c>
      <c r="B2193" s="832" t="s">
        <v>2687</v>
      </c>
      <c r="C2193" s="832" t="s">
        <v>2694</v>
      </c>
      <c r="D2193" s="833" t="s">
        <v>5504</v>
      </c>
      <c r="E2193" s="834" t="s">
        <v>2741</v>
      </c>
      <c r="F2193" s="832" t="s">
        <v>2690</v>
      </c>
      <c r="G2193" s="832" t="s">
        <v>2967</v>
      </c>
      <c r="H2193" s="832" t="s">
        <v>581</v>
      </c>
      <c r="I2193" s="832" t="s">
        <v>3712</v>
      </c>
      <c r="J2193" s="832" t="s">
        <v>3713</v>
      </c>
      <c r="K2193" s="832" t="s">
        <v>3714</v>
      </c>
      <c r="L2193" s="835">
        <v>984.16</v>
      </c>
      <c r="M2193" s="835">
        <v>1968.32</v>
      </c>
      <c r="N2193" s="832">
        <v>2</v>
      </c>
      <c r="O2193" s="836">
        <v>2</v>
      </c>
      <c r="P2193" s="835">
        <v>1968.32</v>
      </c>
      <c r="Q2193" s="837">
        <v>1</v>
      </c>
      <c r="R2193" s="832">
        <v>2</v>
      </c>
      <c r="S2193" s="837">
        <v>1</v>
      </c>
      <c r="T2193" s="836">
        <v>2</v>
      </c>
      <c r="U2193" s="838">
        <v>1</v>
      </c>
    </row>
    <row r="2194" spans="1:21" ht="14.4" customHeight="1" x14ac:dyDescent="0.3">
      <c r="A2194" s="831">
        <v>4</v>
      </c>
      <c r="B2194" s="832" t="s">
        <v>2687</v>
      </c>
      <c r="C2194" s="832" t="s">
        <v>2694</v>
      </c>
      <c r="D2194" s="833" t="s">
        <v>5504</v>
      </c>
      <c r="E2194" s="834" t="s">
        <v>2741</v>
      </c>
      <c r="F2194" s="832" t="s">
        <v>2690</v>
      </c>
      <c r="G2194" s="832" t="s">
        <v>2967</v>
      </c>
      <c r="H2194" s="832" t="s">
        <v>581</v>
      </c>
      <c r="I2194" s="832" t="s">
        <v>3721</v>
      </c>
      <c r="J2194" s="832" t="s">
        <v>2969</v>
      </c>
      <c r="K2194" s="832" t="s">
        <v>3442</v>
      </c>
      <c r="L2194" s="835">
        <v>173.85</v>
      </c>
      <c r="M2194" s="835">
        <v>347.7</v>
      </c>
      <c r="N2194" s="832">
        <v>2</v>
      </c>
      <c r="O2194" s="836">
        <v>2</v>
      </c>
      <c r="P2194" s="835">
        <v>347.7</v>
      </c>
      <c r="Q2194" s="837">
        <v>1</v>
      </c>
      <c r="R2194" s="832">
        <v>2</v>
      </c>
      <c r="S2194" s="837">
        <v>1</v>
      </c>
      <c r="T2194" s="836">
        <v>2</v>
      </c>
      <c r="U2194" s="838">
        <v>1</v>
      </c>
    </row>
    <row r="2195" spans="1:21" ht="14.4" customHeight="1" x14ac:dyDescent="0.3">
      <c r="A2195" s="831">
        <v>4</v>
      </c>
      <c r="B2195" s="832" t="s">
        <v>2687</v>
      </c>
      <c r="C2195" s="832" t="s">
        <v>2694</v>
      </c>
      <c r="D2195" s="833" t="s">
        <v>5504</v>
      </c>
      <c r="E2195" s="834" t="s">
        <v>2741</v>
      </c>
      <c r="F2195" s="832" t="s">
        <v>2690</v>
      </c>
      <c r="G2195" s="832" t="s">
        <v>2967</v>
      </c>
      <c r="H2195" s="832" t="s">
        <v>581</v>
      </c>
      <c r="I2195" s="832" t="s">
        <v>4370</v>
      </c>
      <c r="J2195" s="832" t="s">
        <v>3748</v>
      </c>
      <c r="K2195" s="832" t="s">
        <v>4371</v>
      </c>
      <c r="L2195" s="835">
        <v>1257.81</v>
      </c>
      <c r="M2195" s="835">
        <v>17609.34</v>
      </c>
      <c r="N2195" s="832">
        <v>14</v>
      </c>
      <c r="O2195" s="836">
        <v>4</v>
      </c>
      <c r="P2195" s="835">
        <v>16351.529999999999</v>
      </c>
      <c r="Q2195" s="837">
        <v>0.92857142857142849</v>
      </c>
      <c r="R2195" s="832">
        <v>13</v>
      </c>
      <c r="S2195" s="837">
        <v>0.9285714285714286</v>
      </c>
      <c r="T2195" s="836">
        <v>3</v>
      </c>
      <c r="U2195" s="838">
        <v>0.75</v>
      </c>
    </row>
    <row r="2196" spans="1:21" ht="14.4" customHeight="1" x14ac:dyDescent="0.3">
      <c r="A2196" s="831">
        <v>4</v>
      </c>
      <c r="B2196" s="832" t="s">
        <v>2687</v>
      </c>
      <c r="C2196" s="832" t="s">
        <v>2694</v>
      </c>
      <c r="D2196" s="833" t="s">
        <v>5504</v>
      </c>
      <c r="E2196" s="834" t="s">
        <v>2741</v>
      </c>
      <c r="F2196" s="832" t="s">
        <v>2690</v>
      </c>
      <c r="G2196" s="832" t="s">
        <v>2967</v>
      </c>
      <c r="H2196" s="832" t="s">
        <v>581</v>
      </c>
      <c r="I2196" s="832" t="s">
        <v>3731</v>
      </c>
      <c r="J2196" s="832" t="s">
        <v>3732</v>
      </c>
      <c r="K2196" s="832" t="s">
        <v>3733</v>
      </c>
      <c r="L2196" s="835">
        <v>491.09</v>
      </c>
      <c r="M2196" s="835">
        <v>2455.4499999999998</v>
      </c>
      <c r="N2196" s="832">
        <v>5</v>
      </c>
      <c r="O2196" s="836">
        <v>5</v>
      </c>
      <c r="P2196" s="835">
        <v>2455.4499999999998</v>
      </c>
      <c r="Q2196" s="837">
        <v>1</v>
      </c>
      <c r="R2196" s="832">
        <v>5</v>
      </c>
      <c r="S2196" s="837">
        <v>1</v>
      </c>
      <c r="T2196" s="836">
        <v>5</v>
      </c>
      <c r="U2196" s="838">
        <v>1</v>
      </c>
    </row>
    <row r="2197" spans="1:21" ht="14.4" customHeight="1" x14ac:dyDescent="0.3">
      <c r="A2197" s="831">
        <v>4</v>
      </c>
      <c r="B2197" s="832" t="s">
        <v>2687</v>
      </c>
      <c r="C2197" s="832" t="s">
        <v>2694</v>
      </c>
      <c r="D2197" s="833" t="s">
        <v>5504</v>
      </c>
      <c r="E2197" s="834" t="s">
        <v>2741</v>
      </c>
      <c r="F2197" s="832" t="s">
        <v>2690</v>
      </c>
      <c r="G2197" s="832" t="s">
        <v>2967</v>
      </c>
      <c r="H2197" s="832" t="s">
        <v>581</v>
      </c>
      <c r="I2197" s="832" t="s">
        <v>3734</v>
      </c>
      <c r="J2197" s="832" t="s">
        <v>3735</v>
      </c>
      <c r="K2197" s="832" t="s">
        <v>3736</v>
      </c>
      <c r="L2197" s="835">
        <v>300</v>
      </c>
      <c r="M2197" s="835">
        <v>6900</v>
      </c>
      <c r="N2197" s="832">
        <v>23</v>
      </c>
      <c r="O2197" s="836">
        <v>10</v>
      </c>
      <c r="P2197" s="835">
        <v>6900</v>
      </c>
      <c r="Q2197" s="837">
        <v>1</v>
      </c>
      <c r="R2197" s="832">
        <v>23</v>
      </c>
      <c r="S2197" s="837">
        <v>1</v>
      </c>
      <c r="T2197" s="836">
        <v>10</v>
      </c>
      <c r="U2197" s="838">
        <v>1</v>
      </c>
    </row>
    <row r="2198" spans="1:21" ht="14.4" customHeight="1" x14ac:dyDescent="0.3">
      <c r="A2198" s="831">
        <v>4</v>
      </c>
      <c r="B2198" s="832" t="s">
        <v>2687</v>
      </c>
      <c r="C2198" s="832" t="s">
        <v>2694</v>
      </c>
      <c r="D2198" s="833" t="s">
        <v>5504</v>
      </c>
      <c r="E2198" s="834" t="s">
        <v>2741</v>
      </c>
      <c r="F2198" s="832" t="s">
        <v>2690</v>
      </c>
      <c r="G2198" s="832" t="s">
        <v>2967</v>
      </c>
      <c r="H2198" s="832" t="s">
        <v>581</v>
      </c>
      <c r="I2198" s="832" t="s">
        <v>3737</v>
      </c>
      <c r="J2198" s="832" t="s">
        <v>3738</v>
      </c>
      <c r="K2198" s="832" t="s">
        <v>3739</v>
      </c>
      <c r="L2198" s="835">
        <v>224.7</v>
      </c>
      <c r="M2198" s="835">
        <v>1348.1999999999998</v>
      </c>
      <c r="N2198" s="832">
        <v>6</v>
      </c>
      <c r="O2198" s="836">
        <v>5</v>
      </c>
      <c r="P2198" s="835">
        <v>1348.1999999999998</v>
      </c>
      <c r="Q2198" s="837">
        <v>1</v>
      </c>
      <c r="R2198" s="832">
        <v>6</v>
      </c>
      <c r="S2198" s="837">
        <v>1</v>
      </c>
      <c r="T2198" s="836">
        <v>5</v>
      </c>
      <c r="U2198" s="838">
        <v>1</v>
      </c>
    </row>
    <row r="2199" spans="1:21" ht="14.4" customHeight="1" x14ac:dyDescent="0.3">
      <c r="A2199" s="831">
        <v>4</v>
      </c>
      <c r="B2199" s="832" t="s">
        <v>2687</v>
      </c>
      <c r="C2199" s="832" t="s">
        <v>2694</v>
      </c>
      <c r="D2199" s="833" t="s">
        <v>5504</v>
      </c>
      <c r="E2199" s="834" t="s">
        <v>2741</v>
      </c>
      <c r="F2199" s="832" t="s">
        <v>2690</v>
      </c>
      <c r="G2199" s="832" t="s">
        <v>2967</v>
      </c>
      <c r="H2199" s="832" t="s">
        <v>581</v>
      </c>
      <c r="I2199" s="832" t="s">
        <v>3745</v>
      </c>
      <c r="J2199" s="832" t="s">
        <v>3648</v>
      </c>
      <c r="K2199" s="832" t="s">
        <v>3746</v>
      </c>
      <c r="L2199" s="835">
        <v>2250</v>
      </c>
      <c r="M2199" s="835">
        <v>2250</v>
      </c>
      <c r="N2199" s="832">
        <v>1</v>
      </c>
      <c r="O2199" s="836">
        <v>1</v>
      </c>
      <c r="P2199" s="835">
        <v>2250</v>
      </c>
      <c r="Q2199" s="837">
        <v>1</v>
      </c>
      <c r="R2199" s="832">
        <v>1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4</v>
      </c>
      <c r="B2200" s="832" t="s">
        <v>2687</v>
      </c>
      <c r="C2200" s="832" t="s">
        <v>2694</v>
      </c>
      <c r="D2200" s="833" t="s">
        <v>5504</v>
      </c>
      <c r="E2200" s="834" t="s">
        <v>2741</v>
      </c>
      <c r="F2200" s="832" t="s">
        <v>2690</v>
      </c>
      <c r="G2200" s="832" t="s">
        <v>2967</v>
      </c>
      <c r="H2200" s="832" t="s">
        <v>581</v>
      </c>
      <c r="I2200" s="832" t="s">
        <v>3750</v>
      </c>
      <c r="J2200" s="832" t="s">
        <v>3678</v>
      </c>
      <c r="K2200" s="832" t="s">
        <v>3751</v>
      </c>
      <c r="L2200" s="835">
        <v>1781.3</v>
      </c>
      <c r="M2200" s="835">
        <v>16031.699999999999</v>
      </c>
      <c r="N2200" s="832">
        <v>9</v>
      </c>
      <c r="O2200" s="836">
        <v>1</v>
      </c>
      <c r="P2200" s="835">
        <v>16031.699999999999</v>
      </c>
      <c r="Q2200" s="837">
        <v>1</v>
      </c>
      <c r="R2200" s="832">
        <v>9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4</v>
      </c>
      <c r="B2201" s="832" t="s">
        <v>2687</v>
      </c>
      <c r="C2201" s="832" t="s">
        <v>2694</v>
      </c>
      <c r="D2201" s="833" t="s">
        <v>5504</v>
      </c>
      <c r="E2201" s="834" t="s">
        <v>2741</v>
      </c>
      <c r="F2201" s="832" t="s">
        <v>2690</v>
      </c>
      <c r="G2201" s="832" t="s">
        <v>2967</v>
      </c>
      <c r="H2201" s="832" t="s">
        <v>581</v>
      </c>
      <c r="I2201" s="832" t="s">
        <v>4387</v>
      </c>
      <c r="J2201" s="832" t="s">
        <v>3548</v>
      </c>
      <c r="K2201" s="832" t="s">
        <v>4388</v>
      </c>
      <c r="L2201" s="835">
        <v>900</v>
      </c>
      <c r="M2201" s="835">
        <v>900</v>
      </c>
      <c r="N2201" s="832">
        <v>1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4</v>
      </c>
      <c r="B2202" s="832" t="s">
        <v>2687</v>
      </c>
      <c r="C2202" s="832" t="s">
        <v>2694</v>
      </c>
      <c r="D2202" s="833" t="s">
        <v>5504</v>
      </c>
      <c r="E2202" s="834" t="s">
        <v>2741</v>
      </c>
      <c r="F2202" s="832" t="s">
        <v>2690</v>
      </c>
      <c r="G2202" s="832" t="s">
        <v>2967</v>
      </c>
      <c r="H2202" s="832" t="s">
        <v>581</v>
      </c>
      <c r="I2202" s="832" t="s">
        <v>4914</v>
      </c>
      <c r="J2202" s="832" t="s">
        <v>4915</v>
      </c>
      <c r="K2202" s="832" t="s">
        <v>4916</v>
      </c>
      <c r="L2202" s="835">
        <v>2304</v>
      </c>
      <c r="M2202" s="835">
        <v>2304</v>
      </c>
      <c r="N2202" s="832">
        <v>1</v>
      </c>
      <c r="O2202" s="836">
        <v>1</v>
      </c>
      <c r="P2202" s="835">
        <v>2304</v>
      </c>
      <c r="Q2202" s="837">
        <v>1</v>
      </c>
      <c r="R2202" s="832">
        <v>1</v>
      </c>
      <c r="S2202" s="837">
        <v>1</v>
      </c>
      <c r="T2202" s="836">
        <v>1</v>
      </c>
      <c r="U2202" s="838">
        <v>1</v>
      </c>
    </row>
    <row r="2203" spans="1:21" ht="14.4" customHeight="1" x14ac:dyDescent="0.3">
      <c r="A2203" s="831">
        <v>4</v>
      </c>
      <c r="B2203" s="832" t="s">
        <v>2687</v>
      </c>
      <c r="C2203" s="832" t="s">
        <v>2694</v>
      </c>
      <c r="D2203" s="833" t="s">
        <v>5504</v>
      </c>
      <c r="E2203" s="834" t="s">
        <v>2741</v>
      </c>
      <c r="F2203" s="832" t="s">
        <v>2690</v>
      </c>
      <c r="G2203" s="832" t="s">
        <v>2967</v>
      </c>
      <c r="H2203" s="832" t="s">
        <v>581</v>
      </c>
      <c r="I2203" s="832" t="s">
        <v>3757</v>
      </c>
      <c r="J2203" s="832" t="s">
        <v>3758</v>
      </c>
      <c r="K2203" s="832" t="s">
        <v>3759</v>
      </c>
      <c r="L2203" s="835">
        <v>537.87</v>
      </c>
      <c r="M2203" s="835">
        <v>2689.35</v>
      </c>
      <c r="N2203" s="832">
        <v>5</v>
      </c>
      <c r="O2203" s="836">
        <v>3</v>
      </c>
      <c r="P2203" s="835">
        <v>2151.48</v>
      </c>
      <c r="Q2203" s="837">
        <v>0.8</v>
      </c>
      <c r="R2203" s="832">
        <v>4</v>
      </c>
      <c r="S2203" s="837">
        <v>0.8</v>
      </c>
      <c r="T2203" s="836">
        <v>2</v>
      </c>
      <c r="U2203" s="838">
        <v>0.66666666666666663</v>
      </c>
    </row>
    <row r="2204" spans="1:21" ht="14.4" customHeight="1" x14ac:dyDescent="0.3">
      <c r="A2204" s="831">
        <v>4</v>
      </c>
      <c r="B2204" s="832" t="s">
        <v>2687</v>
      </c>
      <c r="C2204" s="832" t="s">
        <v>2694</v>
      </c>
      <c r="D2204" s="833" t="s">
        <v>5504</v>
      </c>
      <c r="E2204" s="834" t="s">
        <v>2741</v>
      </c>
      <c r="F2204" s="832" t="s">
        <v>2690</v>
      </c>
      <c r="G2204" s="832" t="s">
        <v>2967</v>
      </c>
      <c r="H2204" s="832" t="s">
        <v>581</v>
      </c>
      <c r="I2204" s="832" t="s">
        <v>3763</v>
      </c>
      <c r="J2204" s="832" t="s">
        <v>3764</v>
      </c>
      <c r="K2204" s="832" t="s">
        <v>3765</v>
      </c>
      <c r="L2204" s="835">
        <v>128</v>
      </c>
      <c r="M2204" s="835">
        <v>1280</v>
      </c>
      <c r="N2204" s="832">
        <v>10</v>
      </c>
      <c r="O2204" s="836">
        <v>8</v>
      </c>
      <c r="P2204" s="835">
        <v>1152</v>
      </c>
      <c r="Q2204" s="837">
        <v>0.9</v>
      </c>
      <c r="R2204" s="832">
        <v>9</v>
      </c>
      <c r="S2204" s="837">
        <v>0.9</v>
      </c>
      <c r="T2204" s="836">
        <v>7</v>
      </c>
      <c r="U2204" s="838">
        <v>0.875</v>
      </c>
    </row>
    <row r="2205" spans="1:21" ht="14.4" customHeight="1" x14ac:dyDescent="0.3">
      <c r="A2205" s="831">
        <v>4</v>
      </c>
      <c r="B2205" s="832" t="s">
        <v>2687</v>
      </c>
      <c r="C2205" s="832" t="s">
        <v>2694</v>
      </c>
      <c r="D2205" s="833" t="s">
        <v>5504</v>
      </c>
      <c r="E2205" s="834" t="s">
        <v>2741</v>
      </c>
      <c r="F2205" s="832" t="s">
        <v>2690</v>
      </c>
      <c r="G2205" s="832" t="s">
        <v>2967</v>
      </c>
      <c r="H2205" s="832" t="s">
        <v>581</v>
      </c>
      <c r="I2205" s="832" t="s">
        <v>3768</v>
      </c>
      <c r="J2205" s="832" t="s">
        <v>3620</v>
      </c>
      <c r="K2205" s="832" t="s">
        <v>3769</v>
      </c>
      <c r="L2205" s="835">
        <v>1070</v>
      </c>
      <c r="M2205" s="835">
        <v>2140</v>
      </c>
      <c r="N2205" s="832">
        <v>2</v>
      </c>
      <c r="O2205" s="836">
        <v>1</v>
      </c>
      <c r="P2205" s="835">
        <v>2140</v>
      </c>
      <c r="Q2205" s="837">
        <v>1</v>
      </c>
      <c r="R2205" s="832">
        <v>2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4</v>
      </c>
      <c r="B2206" s="832" t="s">
        <v>2687</v>
      </c>
      <c r="C2206" s="832" t="s">
        <v>2694</v>
      </c>
      <c r="D2206" s="833" t="s">
        <v>5504</v>
      </c>
      <c r="E2206" s="834" t="s">
        <v>2741</v>
      </c>
      <c r="F2206" s="832" t="s">
        <v>2690</v>
      </c>
      <c r="G2206" s="832" t="s">
        <v>2967</v>
      </c>
      <c r="H2206" s="832" t="s">
        <v>581</v>
      </c>
      <c r="I2206" s="832" t="s">
        <v>3772</v>
      </c>
      <c r="J2206" s="832" t="s">
        <v>3773</v>
      </c>
      <c r="K2206" s="832" t="s">
        <v>3774</v>
      </c>
      <c r="L2206" s="835">
        <v>175</v>
      </c>
      <c r="M2206" s="835">
        <v>5250</v>
      </c>
      <c r="N2206" s="832">
        <v>30</v>
      </c>
      <c r="O2206" s="836">
        <v>19</v>
      </c>
      <c r="P2206" s="835">
        <v>4200</v>
      </c>
      <c r="Q2206" s="837">
        <v>0.8</v>
      </c>
      <c r="R2206" s="832">
        <v>24</v>
      </c>
      <c r="S2206" s="837">
        <v>0.8</v>
      </c>
      <c r="T2206" s="836">
        <v>15</v>
      </c>
      <c r="U2206" s="838">
        <v>0.78947368421052633</v>
      </c>
    </row>
    <row r="2207" spans="1:21" ht="14.4" customHeight="1" x14ac:dyDescent="0.3">
      <c r="A2207" s="831">
        <v>4</v>
      </c>
      <c r="B2207" s="832" t="s">
        <v>2687</v>
      </c>
      <c r="C2207" s="832" t="s">
        <v>2694</v>
      </c>
      <c r="D2207" s="833" t="s">
        <v>5504</v>
      </c>
      <c r="E2207" s="834" t="s">
        <v>2741</v>
      </c>
      <c r="F2207" s="832" t="s">
        <v>2690</v>
      </c>
      <c r="G2207" s="832" t="s">
        <v>2967</v>
      </c>
      <c r="H2207" s="832" t="s">
        <v>581</v>
      </c>
      <c r="I2207" s="832" t="s">
        <v>3775</v>
      </c>
      <c r="J2207" s="832" t="s">
        <v>3773</v>
      </c>
      <c r="K2207" s="832" t="s">
        <v>3776</v>
      </c>
      <c r="L2207" s="835">
        <v>135</v>
      </c>
      <c r="M2207" s="835">
        <v>135</v>
      </c>
      <c r="N2207" s="832">
        <v>1</v>
      </c>
      <c r="O2207" s="836">
        <v>1</v>
      </c>
      <c r="P2207" s="835">
        <v>135</v>
      </c>
      <c r="Q2207" s="837">
        <v>1</v>
      </c>
      <c r="R2207" s="832">
        <v>1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4</v>
      </c>
      <c r="B2208" s="832" t="s">
        <v>2687</v>
      </c>
      <c r="C2208" s="832" t="s">
        <v>2694</v>
      </c>
      <c r="D2208" s="833" t="s">
        <v>5504</v>
      </c>
      <c r="E2208" s="834" t="s">
        <v>2741</v>
      </c>
      <c r="F2208" s="832" t="s">
        <v>2690</v>
      </c>
      <c r="G2208" s="832" t="s">
        <v>2967</v>
      </c>
      <c r="H2208" s="832" t="s">
        <v>581</v>
      </c>
      <c r="I2208" s="832" t="s">
        <v>4395</v>
      </c>
      <c r="J2208" s="832" t="s">
        <v>4396</v>
      </c>
      <c r="K2208" s="832" t="s">
        <v>4397</v>
      </c>
      <c r="L2208" s="835">
        <v>188.16</v>
      </c>
      <c r="M2208" s="835">
        <v>376.32</v>
      </c>
      <c r="N2208" s="832">
        <v>2</v>
      </c>
      <c r="O2208" s="836">
        <v>2</v>
      </c>
      <c r="P2208" s="835">
        <v>188.16</v>
      </c>
      <c r="Q2208" s="837">
        <v>0.5</v>
      </c>
      <c r="R2208" s="832">
        <v>1</v>
      </c>
      <c r="S2208" s="837">
        <v>0.5</v>
      </c>
      <c r="T2208" s="836">
        <v>1</v>
      </c>
      <c r="U2208" s="838">
        <v>0.5</v>
      </c>
    </row>
    <row r="2209" spans="1:21" ht="14.4" customHeight="1" x14ac:dyDescent="0.3">
      <c r="A2209" s="831">
        <v>4</v>
      </c>
      <c r="B2209" s="832" t="s">
        <v>2687</v>
      </c>
      <c r="C2209" s="832" t="s">
        <v>2694</v>
      </c>
      <c r="D2209" s="833" t="s">
        <v>5504</v>
      </c>
      <c r="E2209" s="834" t="s">
        <v>2741</v>
      </c>
      <c r="F2209" s="832" t="s">
        <v>2690</v>
      </c>
      <c r="G2209" s="832" t="s">
        <v>2967</v>
      </c>
      <c r="H2209" s="832" t="s">
        <v>581</v>
      </c>
      <c r="I2209" s="832" t="s">
        <v>3781</v>
      </c>
      <c r="J2209" s="832" t="s">
        <v>3642</v>
      </c>
      <c r="K2209" s="832" t="s">
        <v>3782</v>
      </c>
      <c r="L2209" s="835">
        <v>5343.9</v>
      </c>
      <c r="M2209" s="835">
        <v>16031.699999999999</v>
      </c>
      <c r="N2209" s="832">
        <v>3</v>
      </c>
      <c r="O2209" s="836">
        <v>1</v>
      </c>
      <c r="P2209" s="835">
        <v>16031.699999999999</v>
      </c>
      <c r="Q2209" s="837">
        <v>1</v>
      </c>
      <c r="R2209" s="832">
        <v>3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4</v>
      </c>
      <c r="B2210" s="832" t="s">
        <v>2687</v>
      </c>
      <c r="C2210" s="832" t="s">
        <v>2694</v>
      </c>
      <c r="D2210" s="833" t="s">
        <v>5504</v>
      </c>
      <c r="E2210" s="834" t="s">
        <v>2741</v>
      </c>
      <c r="F2210" s="832" t="s">
        <v>2690</v>
      </c>
      <c r="G2210" s="832" t="s">
        <v>2967</v>
      </c>
      <c r="H2210" s="832" t="s">
        <v>581</v>
      </c>
      <c r="I2210" s="832" t="s">
        <v>4398</v>
      </c>
      <c r="J2210" s="832" t="s">
        <v>3600</v>
      </c>
      <c r="K2210" s="832" t="s">
        <v>4399</v>
      </c>
      <c r="L2210" s="835">
        <v>2304</v>
      </c>
      <c r="M2210" s="835">
        <v>16128</v>
      </c>
      <c r="N2210" s="832">
        <v>7</v>
      </c>
      <c r="O2210" s="836">
        <v>1</v>
      </c>
      <c r="P2210" s="835">
        <v>16128</v>
      </c>
      <c r="Q2210" s="837">
        <v>1</v>
      </c>
      <c r="R2210" s="832">
        <v>7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4</v>
      </c>
      <c r="B2211" s="832" t="s">
        <v>2687</v>
      </c>
      <c r="C2211" s="832" t="s">
        <v>2694</v>
      </c>
      <c r="D2211" s="833" t="s">
        <v>5504</v>
      </c>
      <c r="E2211" s="834" t="s">
        <v>2741</v>
      </c>
      <c r="F2211" s="832" t="s">
        <v>2690</v>
      </c>
      <c r="G2211" s="832" t="s">
        <v>2967</v>
      </c>
      <c r="H2211" s="832" t="s">
        <v>581</v>
      </c>
      <c r="I2211" s="832" t="s">
        <v>3785</v>
      </c>
      <c r="J2211" s="832" t="s">
        <v>3786</v>
      </c>
      <c r="K2211" s="832" t="s">
        <v>3787</v>
      </c>
      <c r="L2211" s="835">
        <v>2939</v>
      </c>
      <c r="M2211" s="835">
        <v>23512</v>
      </c>
      <c r="N2211" s="832">
        <v>8</v>
      </c>
      <c r="O2211" s="836">
        <v>4</v>
      </c>
      <c r="P2211" s="835">
        <v>23512</v>
      </c>
      <c r="Q2211" s="837">
        <v>1</v>
      </c>
      <c r="R2211" s="832">
        <v>8</v>
      </c>
      <c r="S2211" s="837">
        <v>1</v>
      </c>
      <c r="T2211" s="836">
        <v>4</v>
      </c>
      <c r="U2211" s="838">
        <v>1</v>
      </c>
    </row>
    <row r="2212" spans="1:21" ht="14.4" customHeight="1" x14ac:dyDescent="0.3">
      <c r="A2212" s="831">
        <v>4</v>
      </c>
      <c r="B2212" s="832" t="s">
        <v>2687</v>
      </c>
      <c r="C2212" s="832" t="s">
        <v>2694</v>
      </c>
      <c r="D2212" s="833" t="s">
        <v>5504</v>
      </c>
      <c r="E2212" s="834" t="s">
        <v>2741</v>
      </c>
      <c r="F2212" s="832" t="s">
        <v>2690</v>
      </c>
      <c r="G2212" s="832" t="s">
        <v>2967</v>
      </c>
      <c r="H2212" s="832" t="s">
        <v>581</v>
      </c>
      <c r="I2212" s="832" t="s">
        <v>4400</v>
      </c>
      <c r="J2212" s="832" t="s">
        <v>4401</v>
      </c>
      <c r="K2212" s="832" t="s">
        <v>4402</v>
      </c>
      <c r="L2212" s="835">
        <v>1974.7</v>
      </c>
      <c r="M2212" s="835">
        <v>11848.2</v>
      </c>
      <c r="N2212" s="832">
        <v>6</v>
      </c>
      <c r="O2212" s="836">
        <v>2</v>
      </c>
      <c r="P2212" s="835">
        <v>11848.2</v>
      </c>
      <c r="Q2212" s="837">
        <v>1</v>
      </c>
      <c r="R2212" s="832">
        <v>6</v>
      </c>
      <c r="S2212" s="837">
        <v>1</v>
      </c>
      <c r="T2212" s="836">
        <v>2</v>
      </c>
      <c r="U2212" s="838">
        <v>1</v>
      </c>
    </row>
    <row r="2213" spans="1:21" ht="14.4" customHeight="1" x14ac:dyDescent="0.3">
      <c r="A2213" s="831">
        <v>4</v>
      </c>
      <c r="B2213" s="832" t="s">
        <v>2687</v>
      </c>
      <c r="C2213" s="832" t="s">
        <v>2694</v>
      </c>
      <c r="D2213" s="833" t="s">
        <v>5504</v>
      </c>
      <c r="E2213" s="834" t="s">
        <v>2741</v>
      </c>
      <c r="F2213" s="832" t="s">
        <v>2690</v>
      </c>
      <c r="G2213" s="832" t="s">
        <v>2967</v>
      </c>
      <c r="H2213" s="832" t="s">
        <v>581</v>
      </c>
      <c r="I2213" s="832" t="s">
        <v>4403</v>
      </c>
      <c r="J2213" s="832" t="s">
        <v>4404</v>
      </c>
      <c r="K2213" s="832" t="s">
        <v>4405</v>
      </c>
      <c r="L2213" s="835">
        <v>296.39999999999998</v>
      </c>
      <c r="M2213" s="835">
        <v>296.39999999999998</v>
      </c>
      <c r="N2213" s="832">
        <v>1</v>
      </c>
      <c r="O2213" s="836">
        <v>1</v>
      </c>
      <c r="P2213" s="835">
        <v>296.39999999999998</v>
      </c>
      <c r="Q2213" s="837">
        <v>1</v>
      </c>
      <c r="R2213" s="832">
        <v>1</v>
      </c>
      <c r="S2213" s="837">
        <v>1</v>
      </c>
      <c r="T2213" s="836">
        <v>1</v>
      </c>
      <c r="U2213" s="838">
        <v>1</v>
      </c>
    </row>
    <row r="2214" spans="1:21" ht="14.4" customHeight="1" x14ac:dyDescent="0.3">
      <c r="A2214" s="831">
        <v>4</v>
      </c>
      <c r="B2214" s="832" t="s">
        <v>2687</v>
      </c>
      <c r="C2214" s="832" t="s">
        <v>2694</v>
      </c>
      <c r="D2214" s="833" t="s">
        <v>5504</v>
      </c>
      <c r="E2214" s="834" t="s">
        <v>2741</v>
      </c>
      <c r="F2214" s="832" t="s">
        <v>2690</v>
      </c>
      <c r="G2214" s="832" t="s">
        <v>2967</v>
      </c>
      <c r="H2214" s="832" t="s">
        <v>581</v>
      </c>
      <c r="I2214" s="832" t="s">
        <v>4412</v>
      </c>
      <c r="J2214" s="832" t="s">
        <v>4413</v>
      </c>
      <c r="K2214" s="832" t="s">
        <v>4414</v>
      </c>
      <c r="L2214" s="835">
        <v>2808.7</v>
      </c>
      <c r="M2214" s="835">
        <v>47747.899999999994</v>
      </c>
      <c r="N2214" s="832">
        <v>17</v>
      </c>
      <c r="O2214" s="836">
        <v>2</v>
      </c>
      <c r="P2214" s="835">
        <v>47747.899999999994</v>
      </c>
      <c r="Q2214" s="837">
        <v>1</v>
      </c>
      <c r="R2214" s="832">
        <v>17</v>
      </c>
      <c r="S2214" s="837">
        <v>1</v>
      </c>
      <c r="T2214" s="836">
        <v>2</v>
      </c>
      <c r="U2214" s="838">
        <v>1</v>
      </c>
    </row>
    <row r="2215" spans="1:21" ht="14.4" customHeight="1" x14ac:dyDescent="0.3">
      <c r="A2215" s="831">
        <v>4</v>
      </c>
      <c r="B2215" s="832" t="s">
        <v>2687</v>
      </c>
      <c r="C2215" s="832" t="s">
        <v>2694</v>
      </c>
      <c r="D2215" s="833" t="s">
        <v>5504</v>
      </c>
      <c r="E2215" s="834" t="s">
        <v>2741</v>
      </c>
      <c r="F2215" s="832" t="s">
        <v>2690</v>
      </c>
      <c r="G2215" s="832" t="s">
        <v>2967</v>
      </c>
      <c r="H2215" s="832" t="s">
        <v>581</v>
      </c>
      <c r="I2215" s="832" t="s">
        <v>3800</v>
      </c>
      <c r="J2215" s="832" t="s">
        <v>3801</v>
      </c>
      <c r="K2215" s="832" t="s">
        <v>3802</v>
      </c>
      <c r="L2215" s="835">
        <v>700</v>
      </c>
      <c r="M2215" s="835">
        <v>2100</v>
      </c>
      <c r="N2215" s="832">
        <v>3</v>
      </c>
      <c r="O2215" s="836">
        <v>3</v>
      </c>
      <c r="P2215" s="835">
        <v>2100</v>
      </c>
      <c r="Q2215" s="837">
        <v>1</v>
      </c>
      <c r="R2215" s="832">
        <v>3</v>
      </c>
      <c r="S2215" s="837">
        <v>1</v>
      </c>
      <c r="T2215" s="836">
        <v>3</v>
      </c>
      <c r="U2215" s="838">
        <v>1</v>
      </c>
    </row>
    <row r="2216" spans="1:21" ht="14.4" customHeight="1" x14ac:dyDescent="0.3">
      <c r="A2216" s="831">
        <v>4</v>
      </c>
      <c r="B2216" s="832" t="s">
        <v>2687</v>
      </c>
      <c r="C2216" s="832" t="s">
        <v>2694</v>
      </c>
      <c r="D2216" s="833" t="s">
        <v>5504</v>
      </c>
      <c r="E2216" s="834" t="s">
        <v>2741</v>
      </c>
      <c r="F2216" s="832" t="s">
        <v>2690</v>
      </c>
      <c r="G2216" s="832" t="s">
        <v>2967</v>
      </c>
      <c r="H2216" s="832" t="s">
        <v>581</v>
      </c>
      <c r="I2216" s="832" t="s">
        <v>3803</v>
      </c>
      <c r="J2216" s="832" t="s">
        <v>3804</v>
      </c>
      <c r="K2216" s="832" t="s">
        <v>3805</v>
      </c>
      <c r="L2216" s="835">
        <v>335.62</v>
      </c>
      <c r="M2216" s="835">
        <v>1678.1</v>
      </c>
      <c r="N2216" s="832">
        <v>5</v>
      </c>
      <c r="O2216" s="836">
        <v>3</v>
      </c>
      <c r="P2216" s="835">
        <v>1678.1</v>
      </c>
      <c r="Q2216" s="837">
        <v>1</v>
      </c>
      <c r="R2216" s="832">
        <v>5</v>
      </c>
      <c r="S2216" s="837">
        <v>1</v>
      </c>
      <c r="T2216" s="836">
        <v>3</v>
      </c>
      <c r="U2216" s="838">
        <v>1</v>
      </c>
    </row>
    <row r="2217" spans="1:21" ht="14.4" customHeight="1" x14ac:dyDescent="0.3">
      <c r="A2217" s="831">
        <v>4</v>
      </c>
      <c r="B2217" s="832" t="s">
        <v>2687</v>
      </c>
      <c r="C2217" s="832" t="s">
        <v>2694</v>
      </c>
      <c r="D2217" s="833" t="s">
        <v>5504</v>
      </c>
      <c r="E2217" s="834" t="s">
        <v>2741</v>
      </c>
      <c r="F2217" s="832" t="s">
        <v>2690</v>
      </c>
      <c r="G2217" s="832" t="s">
        <v>2967</v>
      </c>
      <c r="H2217" s="832" t="s">
        <v>581</v>
      </c>
      <c r="I2217" s="832" t="s">
        <v>3806</v>
      </c>
      <c r="J2217" s="832" t="s">
        <v>3807</v>
      </c>
      <c r="K2217" s="832" t="s">
        <v>3808</v>
      </c>
      <c r="L2217" s="835">
        <v>175</v>
      </c>
      <c r="M2217" s="835">
        <v>1400</v>
      </c>
      <c r="N2217" s="832">
        <v>8</v>
      </c>
      <c r="O2217" s="836">
        <v>5</v>
      </c>
      <c r="P2217" s="835">
        <v>525</v>
      </c>
      <c r="Q2217" s="837">
        <v>0.375</v>
      </c>
      <c r="R2217" s="832">
        <v>3</v>
      </c>
      <c r="S2217" s="837">
        <v>0.375</v>
      </c>
      <c r="T2217" s="836">
        <v>2</v>
      </c>
      <c r="U2217" s="838">
        <v>0.4</v>
      </c>
    </row>
    <row r="2218" spans="1:21" ht="14.4" customHeight="1" x14ac:dyDescent="0.3">
      <c r="A2218" s="831">
        <v>4</v>
      </c>
      <c r="B2218" s="832" t="s">
        <v>2687</v>
      </c>
      <c r="C2218" s="832" t="s">
        <v>2694</v>
      </c>
      <c r="D2218" s="833" t="s">
        <v>5504</v>
      </c>
      <c r="E2218" s="834" t="s">
        <v>2741</v>
      </c>
      <c r="F2218" s="832" t="s">
        <v>2690</v>
      </c>
      <c r="G2218" s="832" t="s">
        <v>2967</v>
      </c>
      <c r="H2218" s="832" t="s">
        <v>581</v>
      </c>
      <c r="I2218" s="832" t="s">
        <v>3812</v>
      </c>
      <c r="J2218" s="832" t="s">
        <v>3463</v>
      </c>
      <c r="K2218" s="832" t="s">
        <v>3813</v>
      </c>
      <c r="L2218" s="835">
        <v>1221.4000000000001</v>
      </c>
      <c r="M2218" s="835">
        <v>6107</v>
      </c>
      <c r="N2218" s="832">
        <v>5</v>
      </c>
      <c r="O2218" s="836">
        <v>3</v>
      </c>
      <c r="P2218" s="835">
        <v>3664.2000000000003</v>
      </c>
      <c r="Q2218" s="837">
        <v>0.60000000000000009</v>
      </c>
      <c r="R2218" s="832">
        <v>3</v>
      </c>
      <c r="S2218" s="837">
        <v>0.6</v>
      </c>
      <c r="T2218" s="836">
        <v>2</v>
      </c>
      <c r="U2218" s="838">
        <v>0.66666666666666663</v>
      </c>
    </row>
    <row r="2219" spans="1:21" ht="14.4" customHeight="1" x14ac:dyDescent="0.3">
      <c r="A2219" s="831">
        <v>4</v>
      </c>
      <c r="B2219" s="832" t="s">
        <v>2687</v>
      </c>
      <c r="C2219" s="832" t="s">
        <v>2694</v>
      </c>
      <c r="D2219" s="833" t="s">
        <v>5504</v>
      </c>
      <c r="E2219" s="834" t="s">
        <v>2741</v>
      </c>
      <c r="F2219" s="832" t="s">
        <v>2690</v>
      </c>
      <c r="G2219" s="832" t="s">
        <v>2967</v>
      </c>
      <c r="H2219" s="832" t="s">
        <v>581</v>
      </c>
      <c r="I2219" s="832" t="s">
        <v>3817</v>
      </c>
      <c r="J2219" s="832" t="s">
        <v>3818</v>
      </c>
      <c r="K2219" s="832" t="s">
        <v>3819</v>
      </c>
      <c r="L2219" s="835">
        <v>2816</v>
      </c>
      <c r="M2219" s="835">
        <v>36608</v>
      </c>
      <c r="N2219" s="832">
        <v>13</v>
      </c>
      <c r="O2219" s="836">
        <v>2</v>
      </c>
      <c r="P2219" s="835">
        <v>36608</v>
      </c>
      <c r="Q2219" s="837">
        <v>1</v>
      </c>
      <c r="R2219" s="832">
        <v>13</v>
      </c>
      <c r="S2219" s="837">
        <v>1</v>
      </c>
      <c r="T2219" s="836">
        <v>2</v>
      </c>
      <c r="U2219" s="838">
        <v>1</v>
      </c>
    </row>
    <row r="2220" spans="1:21" ht="14.4" customHeight="1" x14ac:dyDescent="0.3">
      <c r="A2220" s="831">
        <v>4</v>
      </c>
      <c r="B2220" s="832" t="s">
        <v>2687</v>
      </c>
      <c r="C2220" s="832" t="s">
        <v>2694</v>
      </c>
      <c r="D2220" s="833" t="s">
        <v>5504</v>
      </c>
      <c r="E2220" s="834" t="s">
        <v>2741</v>
      </c>
      <c r="F2220" s="832" t="s">
        <v>2690</v>
      </c>
      <c r="G2220" s="832" t="s">
        <v>2967</v>
      </c>
      <c r="H2220" s="832" t="s">
        <v>581</v>
      </c>
      <c r="I2220" s="832" t="s">
        <v>3829</v>
      </c>
      <c r="J2220" s="832" t="s">
        <v>3830</v>
      </c>
      <c r="K2220" s="832" t="s">
        <v>3831</v>
      </c>
      <c r="L2220" s="835">
        <v>295.88</v>
      </c>
      <c r="M2220" s="835">
        <v>1479.4</v>
      </c>
      <c r="N2220" s="832">
        <v>5</v>
      </c>
      <c r="O2220" s="836">
        <v>5</v>
      </c>
      <c r="P2220" s="835">
        <v>1479.4</v>
      </c>
      <c r="Q2220" s="837">
        <v>1</v>
      </c>
      <c r="R2220" s="832">
        <v>5</v>
      </c>
      <c r="S2220" s="837">
        <v>1</v>
      </c>
      <c r="T2220" s="836">
        <v>5</v>
      </c>
      <c r="U2220" s="838">
        <v>1</v>
      </c>
    </row>
    <row r="2221" spans="1:21" ht="14.4" customHeight="1" x14ac:dyDescent="0.3">
      <c r="A2221" s="831">
        <v>4</v>
      </c>
      <c r="B2221" s="832" t="s">
        <v>2687</v>
      </c>
      <c r="C2221" s="832" t="s">
        <v>2694</v>
      </c>
      <c r="D2221" s="833" t="s">
        <v>5504</v>
      </c>
      <c r="E2221" s="834" t="s">
        <v>2741</v>
      </c>
      <c r="F2221" s="832" t="s">
        <v>2690</v>
      </c>
      <c r="G2221" s="832" t="s">
        <v>2967</v>
      </c>
      <c r="H2221" s="832" t="s">
        <v>581</v>
      </c>
      <c r="I2221" s="832" t="s">
        <v>4917</v>
      </c>
      <c r="J2221" s="832" t="s">
        <v>4918</v>
      </c>
      <c r="K2221" s="832" t="s">
        <v>4919</v>
      </c>
      <c r="L2221" s="835">
        <v>1249.73</v>
      </c>
      <c r="M2221" s="835">
        <v>3749.19</v>
      </c>
      <c r="N2221" s="832">
        <v>3</v>
      </c>
      <c r="O2221" s="836">
        <v>1</v>
      </c>
      <c r="P2221" s="835">
        <v>3749.19</v>
      </c>
      <c r="Q2221" s="837">
        <v>1</v>
      </c>
      <c r="R2221" s="832">
        <v>3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4</v>
      </c>
      <c r="B2222" s="832" t="s">
        <v>2687</v>
      </c>
      <c r="C2222" s="832" t="s">
        <v>2694</v>
      </c>
      <c r="D2222" s="833" t="s">
        <v>5504</v>
      </c>
      <c r="E2222" s="834" t="s">
        <v>2741</v>
      </c>
      <c r="F2222" s="832" t="s">
        <v>2690</v>
      </c>
      <c r="G2222" s="832" t="s">
        <v>2967</v>
      </c>
      <c r="H2222" s="832" t="s">
        <v>581</v>
      </c>
      <c r="I2222" s="832" t="s">
        <v>4920</v>
      </c>
      <c r="J2222" s="832" t="s">
        <v>4918</v>
      </c>
      <c r="K2222" s="832" t="s">
        <v>3849</v>
      </c>
      <c r="L2222" s="835">
        <v>1249.73</v>
      </c>
      <c r="M2222" s="835">
        <v>3749.19</v>
      </c>
      <c r="N2222" s="832">
        <v>3</v>
      </c>
      <c r="O2222" s="836">
        <v>1</v>
      </c>
      <c r="P2222" s="835">
        <v>3749.19</v>
      </c>
      <c r="Q2222" s="837">
        <v>1</v>
      </c>
      <c r="R2222" s="832">
        <v>3</v>
      </c>
      <c r="S2222" s="837">
        <v>1</v>
      </c>
      <c r="T2222" s="836">
        <v>1</v>
      </c>
      <c r="U2222" s="838">
        <v>1</v>
      </c>
    </row>
    <row r="2223" spans="1:21" ht="14.4" customHeight="1" x14ac:dyDescent="0.3">
      <c r="A2223" s="831">
        <v>4</v>
      </c>
      <c r="B2223" s="832" t="s">
        <v>2687</v>
      </c>
      <c r="C2223" s="832" t="s">
        <v>2694</v>
      </c>
      <c r="D2223" s="833" t="s">
        <v>5504</v>
      </c>
      <c r="E2223" s="834" t="s">
        <v>2741</v>
      </c>
      <c r="F2223" s="832" t="s">
        <v>2690</v>
      </c>
      <c r="G2223" s="832" t="s">
        <v>2967</v>
      </c>
      <c r="H2223" s="832" t="s">
        <v>581</v>
      </c>
      <c r="I2223" s="832" t="s">
        <v>4434</v>
      </c>
      <c r="J2223" s="832" t="s">
        <v>4435</v>
      </c>
      <c r="K2223" s="832" t="s">
        <v>4436</v>
      </c>
      <c r="L2223" s="835">
        <v>734</v>
      </c>
      <c r="M2223" s="835">
        <v>2936</v>
      </c>
      <c r="N2223" s="832">
        <v>4</v>
      </c>
      <c r="O2223" s="836">
        <v>1</v>
      </c>
      <c r="P2223" s="835">
        <v>2936</v>
      </c>
      <c r="Q2223" s="837">
        <v>1</v>
      </c>
      <c r="R2223" s="832">
        <v>4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4</v>
      </c>
      <c r="B2224" s="832" t="s">
        <v>2687</v>
      </c>
      <c r="C2224" s="832" t="s">
        <v>2694</v>
      </c>
      <c r="D2224" s="833" t="s">
        <v>5504</v>
      </c>
      <c r="E2224" s="834" t="s">
        <v>2741</v>
      </c>
      <c r="F2224" s="832" t="s">
        <v>2690</v>
      </c>
      <c r="G2224" s="832" t="s">
        <v>2967</v>
      </c>
      <c r="H2224" s="832" t="s">
        <v>581</v>
      </c>
      <c r="I2224" s="832" t="s">
        <v>4442</v>
      </c>
      <c r="J2224" s="832" t="s">
        <v>4443</v>
      </c>
      <c r="K2224" s="832" t="s">
        <v>3880</v>
      </c>
      <c r="L2224" s="835">
        <v>871.5</v>
      </c>
      <c r="M2224" s="835">
        <v>6972</v>
      </c>
      <c r="N2224" s="832">
        <v>8</v>
      </c>
      <c r="O2224" s="836">
        <v>2</v>
      </c>
      <c r="P2224" s="835">
        <v>6972</v>
      </c>
      <c r="Q2224" s="837">
        <v>1</v>
      </c>
      <c r="R2224" s="832">
        <v>8</v>
      </c>
      <c r="S2224" s="837">
        <v>1</v>
      </c>
      <c r="T2224" s="836">
        <v>2</v>
      </c>
      <c r="U2224" s="838">
        <v>1</v>
      </c>
    </row>
    <row r="2225" spans="1:21" ht="14.4" customHeight="1" x14ac:dyDescent="0.3">
      <c r="A2225" s="831">
        <v>4</v>
      </c>
      <c r="B2225" s="832" t="s">
        <v>2687</v>
      </c>
      <c r="C2225" s="832" t="s">
        <v>2694</v>
      </c>
      <c r="D2225" s="833" t="s">
        <v>5504</v>
      </c>
      <c r="E2225" s="834" t="s">
        <v>2741</v>
      </c>
      <c r="F2225" s="832" t="s">
        <v>2690</v>
      </c>
      <c r="G2225" s="832" t="s">
        <v>2967</v>
      </c>
      <c r="H2225" s="832" t="s">
        <v>581</v>
      </c>
      <c r="I2225" s="832" t="s">
        <v>4921</v>
      </c>
      <c r="J2225" s="832" t="s">
        <v>3910</v>
      </c>
      <c r="K2225" s="832" t="s">
        <v>4922</v>
      </c>
      <c r="L2225" s="835">
        <v>1499.96</v>
      </c>
      <c r="M2225" s="835">
        <v>2999.92</v>
      </c>
      <c r="N2225" s="832">
        <v>2</v>
      </c>
      <c r="O2225" s="836">
        <v>1</v>
      </c>
      <c r="P2225" s="835">
        <v>2999.92</v>
      </c>
      <c r="Q2225" s="837">
        <v>1</v>
      </c>
      <c r="R2225" s="832">
        <v>2</v>
      </c>
      <c r="S2225" s="837">
        <v>1</v>
      </c>
      <c r="T2225" s="836">
        <v>1</v>
      </c>
      <c r="U2225" s="838">
        <v>1</v>
      </c>
    </row>
    <row r="2226" spans="1:21" ht="14.4" customHeight="1" x14ac:dyDescent="0.3">
      <c r="A2226" s="831">
        <v>4</v>
      </c>
      <c r="B2226" s="832" t="s">
        <v>2687</v>
      </c>
      <c r="C2226" s="832" t="s">
        <v>2694</v>
      </c>
      <c r="D2226" s="833" t="s">
        <v>5504</v>
      </c>
      <c r="E2226" s="834" t="s">
        <v>2741</v>
      </c>
      <c r="F2226" s="832" t="s">
        <v>2690</v>
      </c>
      <c r="G2226" s="832" t="s">
        <v>2967</v>
      </c>
      <c r="H2226" s="832" t="s">
        <v>581</v>
      </c>
      <c r="I2226" s="832" t="s">
        <v>3852</v>
      </c>
      <c r="J2226" s="832" t="s">
        <v>3490</v>
      </c>
      <c r="K2226" s="832" t="s">
        <v>3853</v>
      </c>
      <c r="L2226" s="835">
        <v>1500.3</v>
      </c>
      <c r="M2226" s="835">
        <v>3000.6</v>
      </c>
      <c r="N2226" s="832">
        <v>2</v>
      </c>
      <c r="O2226" s="836">
        <v>1</v>
      </c>
      <c r="P2226" s="835">
        <v>3000.6</v>
      </c>
      <c r="Q2226" s="837">
        <v>1</v>
      </c>
      <c r="R2226" s="832">
        <v>2</v>
      </c>
      <c r="S2226" s="837">
        <v>1</v>
      </c>
      <c r="T2226" s="836">
        <v>1</v>
      </c>
      <c r="U2226" s="838">
        <v>1</v>
      </c>
    </row>
    <row r="2227" spans="1:21" ht="14.4" customHeight="1" x14ac:dyDescent="0.3">
      <c r="A2227" s="831">
        <v>4</v>
      </c>
      <c r="B2227" s="832" t="s">
        <v>2687</v>
      </c>
      <c r="C2227" s="832" t="s">
        <v>2694</v>
      </c>
      <c r="D2227" s="833" t="s">
        <v>5504</v>
      </c>
      <c r="E2227" s="834" t="s">
        <v>2741</v>
      </c>
      <c r="F2227" s="832" t="s">
        <v>2690</v>
      </c>
      <c r="G2227" s="832" t="s">
        <v>2967</v>
      </c>
      <c r="H2227" s="832" t="s">
        <v>581</v>
      </c>
      <c r="I2227" s="832" t="s">
        <v>4446</v>
      </c>
      <c r="J2227" s="832" t="s">
        <v>4447</v>
      </c>
      <c r="K2227" s="832" t="s">
        <v>4448</v>
      </c>
      <c r="L2227" s="835">
        <v>2809.49</v>
      </c>
      <c r="M2227" s="835">
        <v>8428.4699999999993</v>
      </c>
      <c r="N2227" s="832">
        <v>3</v>
      </c>
      <c r="O2227" s="836">
        <v>1</v>
      </c>
      <c r="P2227" s="835">
        <v>8428.4699999999993</v>
      </c>
      <c r="Q2227" s="837">
        <v>1</v>
      </c>
      <c r="R2227" s="832">
        <v>3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4</v>
      </c>
      <c r="B2228" s="832" t="s">
        <v>2687</v>
      </c>
      <c r="C2228" s="832" t="s">
        <v>2694</v>
      </c>
      <c r="D2228" s="833" t="s">
        <v>5504</v>
      </c>
      <c r="E2228" s="834" t="s">
        <v>2741</v>
      </c>
      <c r="F2228" s="832" t="s">
        <v>2690</v>
      </c>
      <c r="G2228" s="832" t="s">
        <v>2967</v>
      </c>
      <c r="H2228" s="832" t="s">
        <v>581</v>
      </c>
      <c r="I2228" s="832" t="s">
        <v>4786</v>
      </c>
      <c r="J2228" s="832" t="s">
        <v>4787</v>
      </c>
      <c r="K2228" s="832" t="s">
        <v>4788</v>
      </c>
      <c r="L2228" s="835">
        <v>745.75</v>
      </c>
      <c r="M2228" s="835">
        <v>2237.25</v>
      </c>
      <c r="N2228" s="832">
        <v>3</v>
      </c>
      <c r="O2228" s="836">
        <v>1</v>
      </c>
      <c r="P2228" s="835">
        <v>2237.25</v>
      </c>
      <c r="Q2228" s="837">
        <v>1</v>
      </c>
      <c r="R2228" s="832">
        <v>3</v>
      </c>
      <c r="S2228" s="837">
        <v>1</v>
      </c>
      <c r="T2228" s="836">
        <v>1</v>
      </c>
      <c r="U2228" s="838">
        <v>1</v>
      </c>
    </row>
    <row r="2229" spans="1:21" ht="14.4" customHeight="1" x14ac:dyDescent="0.3">
      <c r="A2229" s="831">
        <v>4</v>
      </c>
      <c r="B2229" s="832" t="s">
        <v>2687</v>
      </c>
      <c r="C2229" s="832" t="s">
        <v>2694</v>
      </c>
      <c r="D2229" s="833" t="s">
        <v>5504</v>
      </c>
      <c r="E2229" s="834" t="s">
        <v>2741</v>
      </c>
      <c r="F2229" s="832" t="s">
        <v>2690</v>
      </c>
      <c r="G2229" s="832" t="s">
        <v>2967</v>
      </c>
      <c r="H2229" s="832" t="s">
        <v>581</v>
      </c>
      <c r="I2229" s="832" t="s">
        <v>3870</v>
      </c>
      <c r="J2229" s="832" t="s">
        <v>3871</v>
      </c>
      <c r="K2229" s="832" t="s">
        <v>3872</v>
      </c>
      <c r="L2229" s="835">
        <v>299.89999999999998</v>
      </c>
      <c r="M2229" s="835">
        <v>1199.5999999999999</v>
      </c>
      <c r="N2229" s="832">
        <v>4</v>
      </c>
      <c r="O2229" s="836">
        <v>2</v>
      </c>
      <c r="P2229" s="835">
        <v>1199.5999999999999</v>
      </c>
      <c r="Q2229" s="837">
        <v>1</v>
      </c>
      <c r="R2229" s="832">
        <v>4</v>
      </c>
      <c r="S2229" s="837">
        <v>1</v>
      </c>
      <c r="T2229" s="836">
        <v>2</v>
      </c>
      <c r="U2229" s="838">
        <v>1</v>
      </c>
    </row>
    <row r="2230" spans="1:21" ht="14.4" customHeight="1" x14ac:dyDescent="0.3">
      <c r="A2230" s="831">
        <v>4</v>
      </c>
      <c r="B2230" s="832" t="s">
        <v>2687</v>
      </c>
      <c r="C2230" s="832" t="s">
        <v>2694</v>
      </c>
      <c r="D2230" s="833" t="s">
        <v>5504</v>
      </c>
      <c r="E2230" s="834" t="s">
        <v>2741</v>
      </c>
      <c r="F2230" s="832" t="s">
        <v>2690</v>
      </c>
      <c r="G2230" s="832" t="s">
        <v>2967</v>
      </c>
      <c r="H2230" s="832" t="s">
        <v>581</v>
      </c>
      <c r="I2230" s="832" t="s">
        <v>3873</v>
      </c>
      <c r="J2230" s="832" t="s">
        <v>3871</v>
      </c>
      <c r="K2230" s="832" t="s">
        <v>3874</v>
      </c>
      <c r="L2230" s="835">
        <v>599.79999999999995</v>
      </c>
      <c r="M2230" s="835">
        <v>599.79999999999995</v>
      </c>
      <c r="N2230" s="832">
        <v>1</v>
      </c>
      <c r="O2230" s="836">
        <v>1</v>
      </c>
      <c r="P2230" s="835">
        <v>599.79999999999995</v>
      </c>
      <c r="Q2230" s="837">
        <v>1</v>
      </c>
      <c r="R2230" s="832">
        <v>1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4</v>
      </c>
      <c r="B2231" s="832" t="s">
        <v>2687</v>
      </c>
      <c r="C2231" s="832" t="s">
        <v>2694</v>
      </c>
      <c r="D2231" s="833" t="s">
        <v>5504</v>
      </c>
      <c r="E2231" s="834" t="s">
        <v>2741</v>
      </c>
      <c r="F2231" s="832" t="s">
        <v>2690</v>
      </c>
      <c r="G2231" s="832" t="s">
        <v>2967</v>
      </c>
      <c r="H2231" s="832" t="s">
        <v>581</v>
      </c>
      <c r="I2231" s="832" t="s">
        <v>4457</v>
      </c>
      <c r="J2231" s="832" t="s">
        <v>4458</v>
      </c>
      <c r="K2231" s="832" t="s">
        <v>3872</v>
      </c>
      <c r="L2231" s="835">
        <v>499.99</v>
      </c>
      <c r="M2231" s="835">
        <v>1499.97</v>
      </c>
      <c r="N2231" s="832">
        <v>3</v>
      </c>
      <c r="O2231" s="836">
        <v>3</v>
      </c>
      <c r="P2231" s="835">
        <v>1499.97</v>
      </c>
      <c r="Q2231" s="837">
        <v>1</v>
      </c>
      <c r="R2231" s="832">
        <v>3</v>
      </c>
      <c r="S2231" s="837">
        <v>1</v>
      </c>
      <c r="T2231" s="836">
        <v>3</v>
      </c>
      <c r="U2231" s="838">
        <v>1</v>
      </c>
    </row>
    <row r="2232" spans="1:21" ht="14.4" customHeight="1" x14ac:dyDescent="0.3">
      <c r="A2232" s="831">
        <v>4</v>
      </c>
      <c r="B2232" s="832" t="s">
        <v>2687</v>
      </c>
      <c r="C2232" s="832" t="s">
        <v>2694</v>
      </c>
      <c r="D2232" s="833" t="s">
        <v>5504</v>
      </c>
      <c r="E2232" s="834" t="s">
        <v>2741</v>
      </c>
      <c r="F2232" s="832" t="s">
        <v>2690</v>
      </c>
      <c r="G2232" s="832" t="s">
        <v>2967</v>
      </c>
      <c r="H2232" s="832" t="s">
        <v>581</v>
      </c>
      <c r="I2232" s="832" t="s">
        <v>4467</v>
      </c>
      <c r="J2232" s="832" t="s">
        <v>4458</v>
      </c>
      <c r="K2232" s="832" t="s">
        <v>3874</v>
      </c>
      <c r="L2232" s="835">
        <v>999.98</v>
      </c>
      <c r="M2232" s="835">
        <v>999.98</v>
      </c>
      <c r="N2232" s="832">
        <v>1</v>
      </c>
      <c r="O2232" s="836">
        <v>1</v>
      </c>
      <c r="P2232" s="835">
        <v>999.98</v>
      </c>
      <c r="Q2232" s="837">
        <v>1</v>
      </c>
      <c r="R2232" s="832">
        <v>1</v>
      </c>
      <c r="S2232" s="837">
        <v>1</v>
      </c>
      <c r="T2232" s="836">
        <v>1</v>
      </c>
      <c r="U2232" s="838">
        <v>1</v>
      </c>
    </row>
    <row r="2233" spans="1:21" ht="14.4" customHeight="1" x14ac:dyDescent="0.3">
      <c r="A2233" s="831">
        <v>4</v>
      </c>
      <c r="B2233" s="832" t="s">
        <v>2687</v>
      </c>
      <c r="C2233" s="832" t="s">
        <v>2694</v>
      </c>
      <c r="D2233" s="833" t="s">
        <v>5504</v>
      </c>
      <c r="E2233" s="834" t="s">
        <v>2741</v>
      </c>
      <c r="F2233" s="832" t="s">
        <v>2690</v>
      </c>
      <c r="G2233" s="832" t="s">
        <v>2967</v>
      </c>
      <c r="H2233" s="832" t="s">
        <v>581</v>
      </c>
      <c r="I2233" s="832" t="s">
        <v>4923</v>
      </c>
      <c r="J2233" s="832" t="s">
        <v>4924</v>
      </c>
      <c r="K2233" s="832" t="s">
        <v>4925</v>
      </c>
      <c r="L2233" s="835">
        <v>2489.48</v>
      </c>
      <c r="M2233" s="835">
        <v>14936.880000000001</v>
      </c>
      <c r="N2233" s="832">
        <v>6</v>
      </c>
      <c r="O2233" s="836">
        <v>1</v>
      </c>
      <c r="P2233" s="835">
        <v>14936.880000000001</v>
      </c>
      <c r="Q2233" s="837">
        <v>1</v>
      </c>
      <c r="R2233" s="832">
        <v>6</v>
      </c>
      <c r="S2233" s="837">
        <v>1</v>
      </c>
      <c r="T2233" s="836">
        <v>1</v>
      </c>
      <c r="U2233" s="838">
        <v>1</v>
      </c>
    </row>
    <row r="2234" spans="1:21" ht="14.4" customHeight="1" x14ac:dyDescent="0.3">
      <c r="A2234" s="831">
        <v>4</v>
      </c>
      <c r="B2234" s="832" t="s">
        <v>2687</v>
      </c>
      <c r="C2234" s="832" t="s">
        <v>2694</v>
      </c>
      <c r="D2234" s="833" t="s">
        <v>5504</v>
      </c>
      <c r="E2234" s="834" t="s">
        <v>2741</v>
      </c>
      <c r="F2234" s="832" t="s">
        <v>2690</v>
      </c>
      <c r="G2234" s="832" t="s">
        <v>2967</v>
      </c>
      <c r="H2234" s="832" t="s">
        <v>581</v>
      </c>
      <c r="I2234" s="832" t="s">
        <v>3895</v>
      </c>
      <c r="J2234" s="832" t="s">
        <v>3896</v>
      </c>
      <c r="K2234" s="832" t="s">
        <v>3897</v>
      </c>
      <c r="L2234" s="835">
        <v>208.05</v>
      </c>
      <c r="M2234" s="835">
        <v>416.1</v>
      </c>
      <c r="N2234" s="832">
        <v>2</v>
      </c>
      <c r="O2234" s="836">
        <v>2</v>
      </c>
      <c r="P2234" s="835">
        <v>416.1</v>
      </c>
      <c r="Q2234" s="837">
        <v>1</v>
      </c>
      <c r="R2234" s="832">
        <v>2</v>
      </c>
      <c r="S2234" s="837">
        <v>1</v>
      </c>
      <c r="T2234" s="836">
        <v>2</v>
      </c>
      <c r="U2234" s="838">
        <v>1</v>
      </c>
    </row>
    <row r="2235" spans="1:21" ht="14.4" customHeight="1" x14ac:dyDescent="0.3">
      <c r="A2235" s="831">
        <v>4</v>
      </c>
      <c r="B2235" s="832" t="s">
        <v>2687</v>
      </c>
      <c r="C2235" s="832" t="s">
        <v>2694</v>
      </c>
      <c r="D2235" s="833" t="s">
        <v>5504</v>
      </c>
      <c r="E2235" s="834" t="s">
        <v>2741</v>
      </c>
      <c r="F2235" s="832" t="s">
        <v>2690</v>
      </c>
      <c r="G2235" s="832" t="s">
        <v>2967</v>
      </c>
      <c r="H2235" s="832" t="s">
        <v>581</v>
      </c>
      <c r="I2235" s="832" t="s">
        <v>4926</v>
      </c>
      <c r="J2235" s="832" t="s">
        <v>4927</v>
      </c>
      <c r="K2235" s="832" t="s">
        <v>4928</v>
      </c>
      <c r="L2235" s="835">
        <v>1420</v>
      </c>
      <c r="M2235" s="835">
        <v>2840</v>
      </c>
      <c r="N2235" s="832">
        <v>2</v>
      </c>
      <c r="O2235" s="836">
        <v>1</v>
      </c>
      <c r="P2235" s="835">
        <v>2840</v>
      </c>
      <c r="Q2235" s="837">
        <v>1</v>
      </c>
      <c r="R2235" s="832">
        <v>2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4</v>
      </c>
      <c r="B2236" s="832" t="s">
        <v>2687</v>
      </c>
      <c r="C2236" s="832" t="s">
        <v>2694</v>
      </c>
      <c r="D2236" s="833" t="s">
        <v>5504</v>
      </c>
      <c r="E2236" s="834" t="s">
        <v>2741</v>
      </c>
      <c r="F2236" s="832" t="s">
        <v>2690</v>
      </c>
      <c r="G2236" s="832" t="s">
        <v>2967</v>
      </c>
      <c r="H2236" s="832" t="s">
        <v>581</v>
      </c>
      <c r="I2236" s="832" t="s">
        <v>4929</v>
      </c>
      <c r="J2236" s="832" t="s">
        <v>4930</v>
      </c>
      <c r="K2236" s="832" t="s">
        <v>4931</v>
      </c>
      <c r="L2236" s="835">
        <v>2175</v>
      </c>
      <c r="M2236" s="835">
        <v>2175</v>
      </c>
      <c r="N2236" s="832">
        <v>1</v>
      </c>
      <c r="O2236" s="836">
        <v>1</v>
      </c>
      <c r="P2236" s="835">
        <v>2175</v>
      </c>
      <c r="Q2236" s="837">
        <v>1</v>
      </c>
      <c r="R2236" s="832">
        <v>1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4</v>
      </c>
      <c r="B2237" s="832" t="s">
        <v>2687</v>
      </c>
      <c r="C2237" s="832" t="s">
        <v>2694</v>
      </c>
      <c r="D2237" s="833" t="s">
        <v>5504</v>
      </c>
      <c r="E2237" s="834" t="s">
        <v>2741</v>
      </c>
      <c r="F2237" s="832" t="s">
        <v>2690</v>
      </c>
      <c r="G2237" s="832" t="s">
        <v>2967</v>
      </c>
      <c r="H2237" s="832" t="s">
        <v>581</v>
      </c>
      <c r="I2237" s="832" t="s">
        <v>3912</v>
      </c>
      <c r="J2237" s="832" t="s">
        <v>3913</v>
      </c>
      <c r="K2237" s="832" t="s">
        <v>3914</v>
      </c>
      <c r="L2237" s="835">
        <v>1629.94</v>
      </c>
      <c r="M2237" s="835">
        <v>48898.200000000004</v>
      </c>
      <c r="N2237" s="832">
        <v>30</v>
      </c>
      <c r="O2237" s="836">
        <v>6</v>
      </c>
      <c r="P2237" s="835">
        <v>32598.800000000003</v>
      </c>
      <c r="Q2237" s="837">
        <v>0.66666666666666663</v>
      </c>
      <c r="R2237" s="832">
        <v>20</v>
      </c>
      <c r="S2237" s="837">
        <v>0.66666666666666663</v>
      </c>
      <c r="T2237" s="836">
        <v>4</v>
      </c>
      <c r="U2237" s="838">
        <v>0.66666666666666663</v>
      </c>
    </row>
    <row r="2238" spans="1:21" ht="14.4" customHeight="1" x14ac:dyDescent="0.3">
      <c r="A2238" s="831">
        <v>4</v>
      </c>
      <c r="B2238" s="832" t="s">
        <v>2687</v>
      </c>
      <c r="C2238" s="832" t="s">
        <v>2694</v>
      </c>
      <c r="D2238" s="833" t="s">
        <v>5504</v>
      </c>
      <c r="E2238" s="834" t="s">
        <v>2741</v>
      </c>
      <c r="F2238" s="832" t="s">
        <v>2690</v>
      </c>
      <c r="G2238" s="832" t="s">
        <v>2967</v>
      </c>
      <c r="H2238" s="832" t="s">
        <v>581</v>
      </c>
      <c r="I2238" s="832" t="s">
        <v>3915</v>
      </c>
      <c r="J2238" s="832" t="s">
        <v>3916</v>
      </c>
      <c r="K2238" s="832" t="s">
        <v>3917</v>
      </c>
      <c r="L2238" s="835">
        <v>1992.32</v>
      </c>
      <c r="M2238" s="835">
        <v>19923.2</v>
      </c>
      <c r="N2238" s="832">
        <v>10</v>
      </c>
      <c r="O2238" s="836">
        <v>2</v>
      </c>
      <c r="P2238" s="835">
        <v>9961.6</v>
      </c>
      <c r="Q2238" s="837">
        <v>0.5</v>
      </c>
      <c r="R2238" s="832">
        <v>5</v>
      </c>
      <c r="S2238" s="837">
        <v>0.5</v>
      </c>
      <c r="T2238" s="836">
        <v>1</v>
      </c>
      <c r="U2238" s="838">
        <v>0.5</v>
      </c>
    </row>
    <row r="2239" spans="1:21" ht="14.4" customHeight="1" x14ac:dyDescent="0.3">
      <c r="A2239" s="831">
        <v>4</v>
      </c>
      <c r="B2239" s="832" t="s">
        <v>2687</v>
      </c>
      <c r="C2239" s="832" t="s">
        <v>2694</v>
      </c>
      <c r="D2239" s="833" t="s">
        <v>5504</v>
      </c>
      <c r="E2239" s="834" t="s">
        <v>2741</v>
      </c>
      <c r="F2239" s="832" t="s">
        <v>2690</v>
      </c>
      <c r="G2239" s="832" t="s">
        <v>2812</v>
      </c>
      <c r="H2239" s="832" t="s">
        <v>581</v>
      </c>
      <c r="I2239" s="832" t="s">
        <v>2813</v>
      </c>
      <c r="J2239" s="832" t="s">
        <v>2814</v>
      </c>
      <c r="K2239" s="832" t="s">
        <v>2815</v>
      </c>
      <c r="L2239" s="835">
        <v>100</v>
      </c>
      <c r="M2239" s="835">
        <v>300</v>
      </c>
      <c r="N2239" s="832">
        <v>3</v>
      </c>
      <c r="O2239" s="836">
        <v>2</v>
      </c>
      <c r="P2239" s="835">
        <v>200</v>
      </c>
      <c r="Q2239" s="837">
        <v>0.66666666666666663</v>
      </c>
      <c r="R2239" s="832">
        <v>2</v>
      </c>
      <c r="S2239" s="837">
        <v>0.66666666666666663</v>
      </c>
      <c r="T2239" s="836">
        <v>1</v>
      </c>
      <c r="U2239" s="838">
        <v>0.5</v>
      </c>
    </row>
    <row r="2240" spans="1:21" ht="14.4" customHeight="1" x14ac:dyDescent="0.3">
      <c r="A2240" s="831">
        <v>4</v>
      </c>
      <c r="B2240" s="832" t="s">
        <v>2687</v>
      </c>
      <c r="C2240" s="832" t="s">
        <v>2694</v>
      </c>
      <c r="D2240" s="833" t="s">
        <v>5504</v>
      </c>
      <c r="E2240" s="834" t="s">
        <v>2741</v>
      </c>
      <c r="F2240" s="832" t="s">
        <v>2690</v>
      </c>
      <c r="G2240" s="832" t="s">
        <v>3288</v>
      </c>
      <c r="H2240" s="832" t="s">
        <v>581</v>
      </c>
      <c r="I2240" s="832" t="s">
        <v>3289</v>
      </c>
      <c r="J2240" s="832" t="s">
        <v>3290</v>
      </c>
      <c r="K2240" s="832" t="s">
        <v>3291</v>
      </c>
      <c r="L2240" s="835">
        <v>410</v>
      </c>
      <c r="M2240" s="835">
        <v>16810</v>
      </c>
      <c r="N2240" s="832">
        <v>41</v>
      </c>
      <c r="O2240" s="836">
        <v>41</v>
      </c>
      <c r="P2240" s="835">
        <v>14760</v>
      </c>
      <c r="Q2240" s="837">
        <v>0.87804878048780488</v>
      </c>
      <c r="R2240" s="832">
        <v>36</v>
      </c>
      <c r="S2240" s="837">
        <v>0.87804878048780488</v>
      </c>
      <c r="T2240" s="836">
        <v>36</v>
      </c>
      <c r="U2240" s="838">
        <v>0.87804878048780488</v>
      </c>
    </row>
    <row r="2241" spans="1:21" ht="14.4" customHeight="1" x14ac:dyDescent="0.3">
      <c r="A2241" s="831">
        <v>4</v>
      </c>
      <c r="B2241" s="832" t="s">
        <v>2687</v>
      </c>
      <c r="C2241" s="832" t="s">
        <v>2694</v>
      </c>
      <c r="D2241" s="833" t="s">
        <v>5504</v>
      </c>
      <c r="E2241" s="834" t="s">
        <v>2741</v>
      </c>
      <c r="F2241" s="832" t="s">
        <v>2690</v>
      </c>
      <c r="G2241" s="832" t="s">
        <v>3288</v>
      </c>
      <c r="H2241" s="832" t="s">
        <v>581</v>
      </c>
      <c r="I2241" s="832" t="s">
        <v>3937</v>
      </c>
      <c r="J2241" s="832" t="s">
        <v>3346</v>
      </c>
      <c r="K2241" s="832" t="s">
        <v>3938</v>
      </c>
      <c r="L2241" s="835">
        <v>566</v>
      </c>
      <c r="M2241" s="835">
        <v>1132</v>
      </c>
      <c r="N2241" s="832">
        <v>2</v>
      </c>
      <c r="O2241" s="836">
        <v>2</v>
      </c>
      <c r="P2241" s="835">
        <v>566</v>
      </c>
      <c r="Q2241" s="837">
        <v>0.5</v>
      </c>
      <c r="R2241" s="832">
        <v>1</v>
      </c>
      <c r="S2241" s="837">
        <v>0.5</v>
      </c>
      <c r="T2241" s="836">
        <v>1</v>
      </c>
      <c r="U2241" s="838">
        <v>0.5</v>
      </c>
    </row>
    <row r="2242" spans="1:21" ht="14.4" customHeight="1" x14ac:dyDescent="0.3">
      <c r="A2242" s="831">
        <v>4</v>
      </c>
      <c r="B2242" s="832" t="s">
        <v>2687</v>
      </c>
      <c r="C2242" s="832" t="s">
        <v>2694</v>
      </c>
      <c r="D2242" s="833" t="s">
        <v>5504</v>
      </c>
      <c r="E2242" s="834" t="s">
        <v>2741</v>
      </c>
      <c r="F2242" s="832" t="s">
        <v>2690</v>
      </c>
      <c r="G2242" s="832" t="s">
        <v>3288</v>
      </c>
      <c r="H2242" s="832" t="s">
        <v>581</v>
      </c>
      <c r="I2242" s="832" t="s">
        <v>4932</v>
      </c>
      <c r="J2242" s="832" t="s">
        <v>3290</v>
      </c>
      <c r="K2242" s="832" t="s">
        <v>4933</v>
      </c>
      <c r="L2242" s="835">
        <v>410</v>
      </c>
      <c r="M2242" s="835">
        <v>410</v>
      </c>
      <c r="N2242" s="832">
        <v>1</v>
      </c>
      <c r="O2242" s="836">
        <v>1</v>
      </c>
      <c r="P2242" s="835">
        <v>410</v>
      </c>
      <c r="Q2242" s="837">
        <v>1</v>
      </c>
      <c r="R2242" s="832">
        <v>1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4</v>
      </c>
      <c r="B2243" s="832" t="s">
        <v>2687</v>
      </c>
      <c r="C2243" s="832" t="s">
        <v>2694</v>
      </c>
      <c r="D2243" s="833" t="s">
        <v>5504</v>
      </c>
      <c r="E2243" s="834" t="s">
        <v>2741</v>
      </c>
      <c r="F2243" s="832" t="s">
        <v>2690</v>
      </c>
      <c r="G2243" s="832" t="s">
        <v>3288</v>
      </c>
      <c r="H2243" s="832" t="s">
        <v>581</v>
      </c>
      <c r="I2243" s="832" t="s">
        <v>4934</v>
      </c>
      <c r="J2243" s="832" t="s">
        <v>3290</v>
      </c>
      <c r="K2243" s="832" t="s">
        <v>4935</v>
      </c>
      <c r="L2243" s="835">
        <v>410</v>
      </c>
      <c r="M2243" s="835">
        <v>820</v>
      </c>
      <c r="N2243" s="832">
        <v>2</v>
      </c>
      <c r="O2243" s="836">
        <v>2</v>
      </c>
      <c r="P2243" s="835">
        <v>410</v>
      </c>
      <c r="Q2243" s="837">
        <v>0.5</v>
      </c>
      <c r="R2243" s="832">
        <v>1</v>
      </c>
      <c r="S2243" s="837">
        <v>0.5</v>
      </c>
      <c r="T2243" s="836">
        <v>1</v>
      </c>
      <c r="U2243" s="838">
        <v>0.5</v>
      </c>
    </row>
    <row r="2244" spans="1:21" ht="14.4" customHeight="1" x14ac:dyDescent="0.3">
      <c r="A2244" s="831">
        <v>4</v>
      </c>
      <c r="B2244" s="832" t="s">
        <v>2687</v>
      </c>
      <c r="C2244" s="832" t="s">
        <v>2694</v>
      </c>
      <c r="D2244" s="833" t="s">
        <v>5504</v>
      </c>
      <c r="E2244" s="834" t="s">
        <v>2741</v>
      </c>
      <c r="F2244" s="832" t="s">
        <v>2690</v>
      </c>
      <c r="G2244" s="832" t="s">
        <v>2819</v>
      </c>
      <c r="H2244" s="832" t="s">
        <v>581</v>
      </c>
      <c r="I2244" s="832" t="s">
        <v>2820</v>
      </c>
      <c r="J2244" s="832" t="s">
        <v>2821</v>
      </c>
      <c r="K2244" s="832" t="s">
        <v>2822</v>
      </c>
      <c r="L2244" s="835">
        <v>900</v>
      </c>
      <c r="M2244" s="835">
        <v>4500</v>
      </c>
      <c r="N2244" s="832">
        <v>5</v>
      </c>
      <c r="O2244" s="836">
        <v>5</v>
      </c>
      <c r="P2244" s="835">
        <v>3600</v>
      </c>
      <c r="Q2244" s="837">
        <v>0.8</v>
      </c>
      <c r="R2244" s="832">
        <v>4</v>
      </c>
      <c r="S2244" s="837">
        <v>0.8</v>
      </c>
      <c r="T2244" s="836">
        <v>4</v>
      </c>
      <c r="U2244" s="838">
        <v>0.8</v>
      </c>
    </row>
    <row r="2245" spans="1:21" ht="14.4" customHeight="1" x14ac:dyDescent="0.3">
      <c r="A2245" s="831">
        <v>4</v>
      </c>
      <c r="B2245" s="832" t="s">
        <v>2687</v>
      </c>
      <c r="C2245" s="832" t="s">
        <v>2694</v>
      </c>
      <c r="D2245" s="833" t="s">
        <v>5504</v>
      </c>
      <c r="E2245" s="834" t="s">
        <v>2741</v>
      </c>
      <c r="F2245" s="832" t="s">
        <v>2690</v>
      </c>
      <c r="G2245" s="832" t="s">
        <v>2819</v>
      </c>
      <c r="H2245" s="832" t="s">
        <v>581</v>
      </c>
      <c r="I2245" s="832" t="s">
        <v>4037</v>
      </c>
      <c r="J2245" s="832" t="s">
        <v>4038</v>
      </c>
      <c r="K2245" s="832" t="s">
        <v>4039</v>
      </c>
      <c r="L2245" s="835">
        <v>378.48</v>
      </c>
      <c r="M2245" s="835">
        <v>756.96</v>
      </c>
      <c r="N2245" s="832">
        <v>2</v>
      </c>
      <c r="O2245" s="836">
        <v>2</v>
      </c>
      <c r="P2245" s="835">
        <v>756.96</v>
      </c>
      <c r="Q2245" s="837">
        <v>1</v>
      </c>
      <c r="R2245" s="832">
        <v>2</v>
      </c>
      <c r="S2245" s="837">
        <v>1</v>
      </c>
      <c r="T2245" s="836">
        <v>2</v>
      </c>
      <c r="U2245" s="838">
        <v>1</v>
      </c>
    </row>
    <row r="2246" spans="1:21" ht="14.4" customHeight="1" x14ac:dyDescent="0.3">
      <c r="A2246" s="831">
        <v>4</v>
      </c>
      <c r="B2246" s="832" t="s">
        <v>2687</v>
      </c>
      <c r="C2246" s="832" t="s">
        <v>2694</v>
      </c>
      <c r="D2246" s="833" t="s">
        <v>5504</v>
      </c>
      <c r="E2246" s="834" t="s">
        <v>2741</v>
      </c>
      <c r="F2246" s="832" t="s">
        <v>2690</v>
      </c>
      <c r="G2246" s="832" t="s">
        <v>4936</v>
      </c>
      <c r="H2246" s="832" t="s">
        <v>581</v>
      </c>
      <c r="I2246" s="832" t="s">
        <v>4937</v>
      </c>
      <c r="J2246" s="832" t="s">
        <v>4938</v>
      </c>
      <c r="K2246" s="832" t="s">
        <v>4939</v>
      </c>
      <c r="L2246" s="835">
        <v>106.13</v>
      </c>
      <c r="M2246" s="835">
        <v>424.52</v>
      </c>
      <c r="N2246" s="832">
        <v>4</v>
      </c>
      <c r="O2246" s="836">
        <v>1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4</v>
      </c>
      <c r="B2247" s="832" t="s">
        <v>2687</v>
      </c>
      <c r="C2247" s="832" t="s">
        <v>2694</v>
      </c>
      <c r="D2247" s="833" t="s">
        <v>5504</v>
      </c>
      <c r="E2247" s="834" t="s">
        <v>2742</v>
      </c>
      <c r="F2247" s="832" t="s">
        <v>2688</v>
      </c>
      <c r="G2247" s="832" t="s">
        <v>4090</v>
      </c>
      <c r="H2247" s="832" t="s">
        <v>581</v>
      </c>
      <c r="I2247" s="832" t="s">
        <v>4940</v>
      </c>
      <c r="J2247" s="832" t="s">
        <v>4092</v>
      </c>
      <c r="K2247" s="832" t="s">
        <v>4941</v>
      </c>
      <c r="L2247" s="835">
        <v>61.44</v>
      </c>
      <c r="M2247" s="835">
        <v>61.44</v>
      </c>
      <c r="N2247" s="832">
        <v>1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4</v>
      </c>
      <c r="B2248" s="832" t="s">
        <v>2687</v>
      </c>
      <c r="C2248" s="832" t="s">
        <v>2694</v>
      </c>
      <c r="D2248" s="833" t="s">
        <v>5504</v>
      </c>
      <c r="E2248" s="834" t="s">
        <v>2742</v>
      </c>
      <c r="F2248" s="832" t="s">
        <v>2688</v>
      </c>
      <c r="G2248" s="832" t="s">
        <v>2760</v>
      </c>
      <c r="H2248" s="832" t="s">
        <v>628</v>
      </c>
      <c r="I2248" s="832" t="s">
        <v>2166</v>
      </c>
      <c r="J2248" s="832" t="s">
        <v>1083</v>
      </c>
      <c r="K2248" s="832" t="s">
        <v>2167</v>
      </c>
      <c r="L2248" s="835">
        <v>154.36000000000001</v>
      </c>
      <c r="M2248" s="835">
        <v>926.16000000000008</v>
      </c>
      <c r="N2248" s="832">
        <v>6</v>
      </c>
      <c r="O2248" s="836">
        <v>5.5</v>
      </c>
      <c r="P2248" s="835">
        <v>771.80000000000007</v>
      </c>
      <c r="Q2248" s="837">
        <v>0.83333333333333337</v>
      </c>
      <c r="R2248" s="832">
        <v>5</v>
      </c>
      <c r="S2248" s="837">
        <v>0.83333333333333337</v>
      </c>
      <c r="T2248" s="836">
        <v>5</v>
      </c>
      <c r="U2248" s="838">
        <v>0.90909090909090906</v>
      </c>
    </row>
    <row r="2249" spans="1:21" ht="14.4" customHeight="1" x14ac:dyDescent="0.3">
      <c r="A2249" s="831">
        <v>4</v>
      </c>
      <c r="B2249" s="832" t="s">
        <v>2687</v>
      </c>
      <c r="C2249" s="832" t="s">
        <v>2694</v>
      </c>
      <c r="D2249" s="833" t="s">
        <v>5504</v>
      </c>
      <c r="E2249" s="834" t="s">
        <v>2742</v>
      </c>
      <c r="F2249" s="832" t="s">
        <v>2688</v>
      </c>
      <c r="G2249" s="832" t="s">
        <v>2760</v>
      </c>
      <c r="H2249" s="832" t="s">
        <v>581</v>
      </c>
      <c r="I2249" s="832" t="s">
        <v>2823</v>
      </c>
      <c r="J2249" s="832" t="s">
        <v>1083</v>
      </c>
      <c r="K2249" s="832" t="s">
        <v>2167</v>
      </c>
      <c r="L2249" s="835">
        <v>154.36000000000001</v>
      </c>
      <c r="M2249" s="835">
        <v>308.72000000000003</v>
      </c>
      <c r="N2249" s="832">
        <v>2</v>
      </c>
      <c r="O2249" s="836">
        <v>2</v>
      </c>
      <c r="P2249" s="835">
        <v>308.72000000000003</v>
      </c>
      <c r="Q2249" s="837">
        <v>1</v>
      </c>
      <c r="R2249" s="832">
        <v>2</v>
      </c>
      <c r="S2249" s="837">
        <v>1</v>
      </c>
      <c r="T2249" s="836">
        <v>2</v>
      </c>
      <c r="U2249" s="838">
        <v>1</v>
      </c>
    </row>
    <row r="2250" spans="1:21" ht="14.4" customHeight="1" x14ac:dyDescent="0.3">
      <c r="A2250" s="831">
        <v>4</v>
      </c>
      <c r="B2250" s="832" t="s">
        <v>2687</v>
      </c>
      <c r="C2250" s="832" t="s">
        <v>2694</v>
      </c>
      <c r="D2250" s="833" t="s">
        <v>5504</v>
      </c>
      <c r="E2250" s="834" t="s">
        <v>2742</v>
      </c>
      <c r="F2250" s="832" t="s">
        <v>2688</v>
      </c>
      <c r="G2250" s="832" t="s">
        <v>4157</v>
      </c>
      <c r="H2250" s="832" t="s">
        <v>581</v>
      </c>
      <c r="I2250" s="832" t="s">
        <v>4158</v>
      </c>
      <c r="J2250" s="832" t="s">
        <v>4159</v>
      </c>
      <c r="K2250" s="832" t="s">
        <v>4160</v>
      </c>
      <c r="L2250" s="835">
        <v>150.1</v>
      </c>
      <c r="M2250" s="835">
        <v>450.29999999999995</v>
      </c>
      <c r="N2250" s="832">
        <v>3</v>
      </c>
      <c r="O2250" s="836">
        <v>0.5</v>
      </c>
      <c r="P2250" s="835">
        <v>450.29999999999995</v>
      </c>
      <c r="Q2250" s="837">
        <v>1</v>
      </c>
      <c r="R2250" s="832">
        <v>3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4</v>
      </c>
      <c r="B2251" s="832" t="s">
        <v>2687</v>
      </c>
      <c r="C2251" s="832" t="s">
        <v>2694</v>
      </c>
      <c r="D2251" s="833" t="s">
        <v>5504</v>
      </c>
      <c r="E2251" s="834" t="s">
        <v>2742</v>
      </c>
      <c r="F2251" s="832" t="s">
        <v>2688</v>
      </c>
      <c r="G2251" s="832" t="s">
        <v>3221</v>
      </c>
      <c r="H2251" s="832" t="s">
        <v>628</v>
      </c>
      <c r="I2251" s="832" t="s">
        <v>3222</v>
      </c>
      <c r="J2251" s="832" t="s">
        <v>2196</v>
      </c>
      <c r="K2251" s="832" t="s">
        <v>3223</v>
      </c>
      <c r="L2251" s="835">
        <v>70.540000000000006</v>
      </c>
      <c r="M2251" s="835">
        <v>70.540000000000006</v>
      </c>
      <c r="N2251" s="832">
        <v>1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4</v>
      </c>
      <c r="B2252" s="832" t="s">
        <v>2687</v>
      </c>
      <c r="C2252" s="832" t="s">
        <v>2694</v>
      </c>
      <c r="D2252" s="833" t="s">
        <v>5504</v>
      </c>
      <c r="E2252" s="834" t="s">
        <v>2742</v>
      </c>
      <c r="F2252" s="832" t="s">
        <v>2688</v>
      </c>
      <c r="G2252" s="832" t="s">
        <v>2824</v>
      </c>
      <c r="H2252" s="832" t="s">
        <v>581</v>
      </c>
      <c r="I2252" s="832" t="s">
        <v>2825</v>
      </c>
      <c r="J2252" s="832" t="s">
        <v>2179</v>
      </c>
      <c r="K2252" s="832" t="s">
        <v>2826</v>
      </c>
      <c r="L2252" s="835">
        <v>238.72</v>
      </c>
      <c r="M2252" s="835">
        <v>477.44</v>
      </c>
      <c r="N2252" s="832">
        <v>2</v>
      </c>
      <c r="O2252" s="836">
        <v>1</v>
      </c>
      <c r="P2252" s="835">
        <v>477.44</v>
      </c>
      <c r="Q2252" s="837">
        <v>1</v>
      </c>
      <c r="R2252" s="832">
        <v>2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4</v>
      </c>
      <c r="B2253" s="832" t="s">
        <v>2687</v>
      </c>
      <c r="C2253" s="832" t="s">
        <v>2694</v>
      </c>
      <c r="D2253" s="833" t="s">
        <v>5504</v>
      </c>
      <c r="E2253" s="834" t="s">
        <v>2742</v>
      </c>
      <c r="F2253" s="832" t="s">
        <v>2688</v>
      </c>
      <c r="G2253" s="832" t="s">
        <v>2824</v>
      </c>
      <c r="H2253" s="832" t="s">
        <v>628</v>
      </c>
      <c r="I2253" s="832" t="s">
        <v>2398</v>
      </c>
      <c r="J2253" s="832" t="s">
        <v>2399</v>
      </c>
      <c r="K2253" s="832" t="s">
        <v>1482</v>
      </c>
      <c r="L2253" s="835">
        <v>170.52</v>
      </c>
      <c r="M2253" s="835">
        <v>170.52</v>
      </c>
      <c r="N2253" s="832">
        <v>1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4</v>
      </c>
      <c r="B2254" s="832" t="s">
        <v>2687</v>
      </c>
      <c r="C2254" s="832" t="s">
        <v>2694</v>
      </c>
      <c r="D2254" s="833" t="s">
        <v>5504</v>
      </c>
      <c r="E2254" s="834" t="s">
        <v>2742</v>
      </c>
      <c r="F2254" s="832" t="s">
        <v>2688</v>
      </c>
      <c r="G2254" s="832" t="s">
        <v>3145</v>
      </c>
      <c r="H2254" s="832" t="s">
        <v>628</v>
      </c>
      <c r="I2254" s="832" t="s">
        <v>3957</v>
      </c>
      <c r="J2254" s="832" t="s">
        <v>1024</v>
      </c>
      <c r="K2254" s="832" t="s">
        <v>3958</v>
      </c>
      <c r="L2254" s="835">
        <v>207.45</v>
      </c>
      <c r="M2254" s="835">
        <v>207.45</v>
      </c>
      <c r="N2254" s="832">
        <v>1</v>
      </c>
      <c r="O2254" s="836">
        <v>1</v>
      </c>
      <c r="P2254" s="835">
        <v>207.45</v>
      </c>
      <c r="Q2254" s="837">
        <v>1</v>
      </c>
      <c r="R2254" s="832">
        <v>1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4</v>
      </c>
      <c r="B2255" s="832" t="s">
        <v>2687</v>
      </c>
      <c r="C2255" s="832" t="s">
        <v>2694</v>
      </c>
      <c r="D2255" s="833" t="s">
        <v>5504</v>
      </c>
      <c r="E2255" s="834" t="s">
        <v>2742</v>
      </c>
      <c r="F2255" s="832" t="s">
        <v>2688</v>
      </c>
      <c r="G2255" s="832" t="s">
        <v>2907</v>
      </c>
      <c r="H2255" s="832" t="s">
        <v>581</v>
      </c>
      <c r="I2255" s="832" t="s">
        <v>2952</v>
      </c>
      <c r="J2255" s="832" t="s">
        <v>2953</v>
      </c>
      <c r="K2255" s="832" t="s">
        <v>1482</v>
      </c>
      <c r="L2255" s="835">
        <v>78.33</v>
      </c>
      <c r="M2255" s="835">
        <v>313.32</v>
      </c>
      <c r="N2255" s="832">
        <v>4</v>
      </c>
      <c r="O2255" s="836">
        <v>1</v>
      </c>
      <c r="P2255" s="835">
        <v>313.32</v>
      </c>
      <c r="Q2255" s="837">
        <v>1</v>
      </c>
      <c r="R2255" s="832">
        <v>4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4</v>
      </c>
      <c r="B2256" s="832" t="s">
        <v>2687</v>
      </c>
      <c r="C2256" s="832" t="s">
        <v>2694</v>
      </c>
      <c r="D2256" s="833" t="s">
        <v>5504</v>
      </c>
      <c r="E2256" s="834" t="s">
        <v>2742</v>
      </c>
      <c r="F2256" s="832" t="s">
        <v>2688</v>
      </c>
      <c r="G2256" s="832" t="s">
        <v>2907</v>
      </c>
      <c r="H2256" s="832" t="s">
        <v>581</v>
      </c>
      <c r="I2256" s="832" t="s">
        <v>3123</v>
      </c>
      <c r="J2256" s="832" t="s">
        <v>2953</v>
      </c>
      <c r="K2256" s="832" t="s">
        <v>3124</v>
      </c>
      <c r="L2256" s="835">
        <v>391.67</v>
      </c>
      <c r="M2256" s="835">
        <v>783.34</v>
      </c>
      <c r="N2256" s="832">
        <v>2</v>
      </c>
      <c r="O2256" s="836">
        <v>1</v>
      </c>
      <c r="P2256" s="835">
        <v>783.34</v>
      </c>
      <c r="Q2256" s="837">
        <v>1</v>
      </c>
      <c r="R2256" s="832">
        <v>2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4</v>
      </c>
      <c r="B2257" s="832" t="s">
        <v>2687</v>
      </c>
      <c r="C2257" s="832" t="s">
        <v>2694</v>
      </c>
      <c r="D2257" s="833" t="s">
        <v>5504</v>
      </c>
      <c r="E2257" s="834" t="s">
        <v>2742</v>
      </c>
      <c r="F2257" s="832" t="s">
        <v>2688</v>
      </c>
      <c r="G2257" s="832" t="s">
        <v>2907</v>
      </c>
      <c r="H2257" s="832" t="s">
        <v>581</v>
      </c>
      <c r="I2257" s="832" t="s">
        <v>2908</v>
      </c>
      <c r="J2257" s="832" t="s">
        <v>1108</v>
      </c>
      <c r="K2257" s="832" t="s">
        <v>1482</v>
      </c>
      <c r="L2257" s="835">
        <v>78.33</v>
      </c>
      <c r="M2257" s="835">
        <v>861.63</v>
      </c>
      <c r="N2257" s="832">
        <v>11</v>
      </c>
      <c r="O2257" s="836">
        <v>3</v>
      </c>
      <c r="P2257" s="835">
        <v>861.63</v>
      </c>
      <c r="Q2257" s="837">
        <v>1</v>
      </c>
      <c r="R2257" s="832">
        <v>11</v>
      </c>
      <c r="S2257" s="837">
        <v>1</v>
      </c>
      <c r="T2257" s="836">
        <v>3</v>
      </c>
      <c r="U2257" s="838">
        <v>1</v>
      </c>
    </row>
    <row r="2258" spans="1:21" ht="14.4" customHeight="1" x14ac:dyDescent="0.3">
      <c r="A2258" s="831">
        <v>4</v>
      </c>
      <c r="B2258" s="832" t="s">
        <v>2687</v>
      </c>
      <c r="C2258" s="832" t="s">
        <v>2694</v>
      </c>
      <c r="D2258" s="833" t="s">
        <v>5504</v>
      </c>
      <c r="E2258" s="834" t="s">
        <v>2742</v>
      </c>
      <c r="F2258" s="832" t="s">
        <v>2688</v>
      </c>
      <c r="G2258" s="832" t="s">
        <v>2855</v>
      </c>
      <c r="H2258" s="832" t="s">
        <v>581</v>
      </c>
      <c r="I2258" s="832" t="s">
        <v>2856</v>
      </c>
      <c r="J2258" s="832" t="s">
        <v>2857</v>
      </c>
      <c r="K2258" s="832" t="s">
        <v>2858</v>
      </c>
      <c r="L2258" s="835">
        <v>64.56</v>
      </c>
      <c r="M2258" s="835">
        <v>258.24</v>
      </c>
      <c r="N2258" s="832">
        <v>4</v>
      </c>
      <c r="O2258" s="836">
        <v>2</v>
      </c>
      <c r="P2258" s="835">
        <v>129.12</v>
      </c>
      <c r="Q2258" s="837">
        <v>0.5</v>
      </c>
      <c r="R2258" s="832">
        <v>2</v>
      </c>
      <c r="S2258" s="837">
        <v>0.5</v>
      </c>
      <c r="T2258" s="836">
        <v>1</v>
      </c>
      <c r="U2258" s="838">
        <v>0.5</v>
      </c>
    </row>
    <row r="2259" spans="1:21" ht="14.4" customHeight="1" x14ac:dyDescent="0.3">
      <c r="A2259" s="831">
        <v>4</v>
      </c>
      <c r="B2259" s="832" t="s">
        <v>2687</v>
      </c>
      <c r="C2259" s="832" t="s">
        <v>2694</v>
      </c>
      <c r="D2259" s="833" t="s">
        <v>5504</v>
      </c>
      <c r="E2259" s="834" t="s">
        <v>2742</v>
      </c>
      <c r="F2259" s="832" t="s">
        <v>2688</v>
      </c>
      <c r="G2259" s="832" t="s">
        <v>3368</v>
      </c>
      <c r="H2259" s="832" t="s">
        <v>581</v>
      </c>
      <c r="I2259" s="832" t="s">
        <v>3369</v>
      </c>
      <c r="J2259" s="832" t="s">
        <v>1215</v>
      </c>
      <c r="K2259" s="832" t="s">
        <v>3370</v>
      </c>
      <c r="L2259" s="835">
        <v>91.11</v>
      </c>
      <c r="M2259" s="835">
        <v>91.11</v>
      </c>
      <c r="N2259" s="832">
        <v>1</v>
      </c>
      <c r="O2259" s="836">
        <v>0.5</v>
      </c>
      <c r="P2259" s="835">
        <v>91.11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4</v>
      </c>
      <c r="B2260" s="832" t="s">
        <v>2687</v>
      </c>
      <c r="C2260" s="832" t="s">
        <v>2694</v>
      </c>
      <c r="D2260" s="833" t="s">
        <v>5504</v>
      </c>
      <c r="E2260" s="834" t="s">
        <v>2742</v>
      </c>
      <c r="F2260" s="832" t="s">
        <v>2688</v>
      </c>
      <c r="G2260" s="832" t="s">
        <v>4194</v>
      </c>
      <c r="H2260" s="832" t="s">
        <v>581</v>
      </c>
      <c r="I2260" s="832" t="s">
        <v>4195</v>
      </c>
      <c r="J2260" s="832" t="s">
        <v>4196</v>
      </c>
      <c r="K2260" s="832" t="s">
        <v>4197</v>
      </c>
      <c r="L2260" s="835">
        <v>37.520000000000003</v>
      </c>
      <c r="M2260" s="835">
        <v>37.520000000000003</v>
      </c>
      <c r="N2260" s="832">
        <v>1</v>
      </c>
      <c r="O2260" s="836">
        <v>0.5</v>
      </c>
      <c r="P2260" s="835">
        <v>37.520000000000003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4</v>
      </c>
      <c r="B2261" s="832" t="s">
        <v>2687</v>
      </c>
      <c r="C2261" s="832" t="s">
        <v>2694</v>
      </c>
      <c r="D2261" s="833" t="s">
        <v>5504</v>
      </c>
      <c r="E2261" s="834" t="s">
        <v>2742</v>
      </c>
      <c r="F2261" s="832" t="s">
        <v>2688</v>
      </c>
      <c r="G2261" s="832" t="s">
        <v>2912</v>
      </c>
      <c r="H2261" s="832" t="s">
        <v>628</v>
      </c>
      <c r="I2261" s="832" t="s">
        <v>2227</v>
      </c>
      <c r="J2261" s="832" t="s">
        <v>2228</v>
      </c>
      <c r="K2261" s="832" t="s">
        <v>2229</v>
      </c>
      <c r="L2261" s="835">
        <v>3231.81</v>
      </c>
      <c r="M2261" s="835">
        <v>6463.62</v>
      </c>
      <c r="N2261" s="832">
        <v>2</v>
      </c>
      <c r="O2261" s="836">
        <v>1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4</v>
      </c>
      <c r="B2262" s="832" t="s">
        <v>2687</v>
      </c>
      <c r="C2262" s="832" t="s">
        <v>2694</v>
      </c>
      <c r="D2262" s="833" t="s">
        <v>5504</v>
      </c>
      <c r="E2262" s="834" t="s">
        <v>2742</v>
      </c>
      <c r="F2262" s="832" t="s">
        <v>2688</v>
      </c>
      <c r="G2262" s="832" t="s">
        <v>3234</v>
      </c>
      <c r="H2262" s="832" t="s">
        <v>581</v>
      </c>
      <c r="I2262" s="832" t="s">
        <v>4942</v>
      </c>
      <c r="J2262" s="832" t="s">
        <v>4943</v>
      </c>
      <c r="K2262" s="832" t="s">
        <v>2984</v>
      </c>
      <c r="L2262" s="835">
        <v>61.97</v>
      </c>
      <c r="M2262" s="835">
        <v>123.94</v>
      </c>
      <c r="N2262" s="832">
        <v>2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4</v>
      </c>
      <c r="B2263" s="832" t="s">
        <v>2687</v>
      </c>
      <c r="C2263" s="832" t="s">
        <v>2694</v>
      </c>
      <c r="D2263" s="833" t="s">
        <v>5504</v>
      </c>
      <c r="E2263" s="834" t="s">
        <v>2742</v>
      </c>
      <c r="F2263" s="832" t="s">
        <v>2688</v>
      </c>
      <c r="G2263" s="832" t="s">
        <v>4944</v>
      </c>
      <c r="H2263" s="832" t="s">
        <v>581</v>
      </c>
      <c r="I2263" s="832" t="s">
        <v>4945</v>
      </c>
      <c r="J2263" s="832" t="s">
        <v>4946</v>
      </c>
      <c r="K2263" s="832" t="s">
        <v>4947</v>
      </c>
      <c r="L2263" s="835">
        <v>0</v>
      </c>
      <c r="M2263" s="835">
        <v>0</v>
      </c>
      <c r="N2263" s="832">
        <v>1</v>
      </c>
      <c r="O2263" s="836">
        <v>0.5</v>
      </c>
      <c r="P2263" s="835">
        <v>0</v>
      </c>
      <c r="Q2263" s="837"/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4</v>
      </c>
      <c r="B2264" s="832" t="s">
        <v>2687</v>
      </c>
      <c r="C2264" s="832" t="s">
        <v>2694</v>
      </c>
      <c r="D2264" s="833" t="s">
        <v>5504</v>
      </c>
      <c r="E2264" s="834" t="s">
        <v>2742</v>
      </c>
      <c r="F2264" s="832" t="s">
        <v>2688</v>
      </c>
      <c r="G2264" s="832" t="s">
        <v>3306</v>
      </c>
      <c r="H2264" s="832" t="s">
        <v>581</v>
      </c>
      <c r="I2264" s="832" t="s">
        <v>3307</v>
      </c>
      <c r="J2264" s="832" t="s">
        <v>1116</v>
      </c>
      <c r="K2264" s="832" t="s">
        <v>3308</v>
      </c>
      <c r="L2264" s="835">
        <v>48.09</v>
      </c>
      <c r="M2264" s="835">
        <v>144.27000000000001</v>
      </c>
      <c r="N2264" s="832">
        <v>3</v>
      </c>
      <c r="O2264" s="836">
        <v>1</v>
      </c>
      <c r="P2264" s="835">
        <v>144.27000000000001</v>
      </c>
      <c r="Q2264" s="837">
        <v>1</v>
      </c>
      <c r="R2264" s="832">
        <v>3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4</v>
      </c>
      <c r="B2265" s="832" t="s">
        <v>2687</v>
      </c>
      <c r="C2265" s="832" t="s">
        <v>2694</v>
      </c>
      <c r="D2265" s="833" t="s">
        <v>5504</v>
      </c>
      <c r="E2265" s="834" t="s">
        <v>2742</v>
      </c>
      <c r="F2265" s="832" t="s">
        <v>2688</v>
      </c>
      <c r="G2265" s="832" t="s">
        <v>2787</v>
      </c>
      <c r="H2265" s="832" t="s">
        <v>581</v>
      </c>
      <c r="I2265" s="832" t="s">
        <v>2925</v>
      </c>
      <c r="J2265" s="832" t="s">
        <v>626</v>
      </c>
      <c r="K2265" s="832" t="s">
        <v>2926</v>
      </c>
      <c r="L2265" s="835">
        <v>0</v>
      </c>
      <c r="M2265" s="835">
        <v>0</v>
      </c>
      <c r="N2265" s="832">
        <v>3</v>
      </c>
      <c r="O2265" s="836">
        <v>2.5</v>
      </c>
      <c r="P2265" s="835">
        <v>0</v>
      </c>
      <c r="Q2265" s="837"/>
      <c r="R2265" s="832">
        <v>2</v>
      </c>
      <c r="S2265" s="837">
        <v>0.66666666666666663</v>
      </c>
      <c r="T2265" s="836">
        <v>1.5</v>
      </c>
      <c r="U2265" s="838">
        <v>0.6</v>
      </c>
    </row>
    <row r="2266" spans="1:21" ht="14.4" customHeight="1" x14ac:dyDescent="0.3">
      <c r="A2266" s="831">
        <v>4</v>
      </c>
      <c r="B2266" s="832" t="s">
        <v>2687</v>
      </c>
      <c r="C2266" s="832" t="s">
        <v>2694</v>
      </c>
      <c r="D2266" s="833" t="s">
        <v>5504</v>
      </c>
      <c r="E2266" s="834" t="s">
        <v>2742</v>
      </c>
      <c r="F2266" s="832" t="s">
        <v>2688</v>
      </c>
      <c r="G2266" s="832" t="s">
        <v>3243</v>
      </c>
      <c r="H2266" s="832" t="s">
        <v>581</v>
      </c>
      <c r="I2266" s="832" t="s">
        <v>3244</v>
      </c>
      <c r="J2266" s="832" t="s">
        <v>1127</v>
      </c>
      <c r="K2266" s="832" t="s">
        <v>2826</v>
      </c>
      <c r="L2266" s="835">
        <v>98.75</v>
      </c>
      <c r="M2266" s="835">
        <v>197.5</v>
      </c>
      <c r="N2266" s="832">
        <v>2</v>
      </c>
      <c r="O2266" s="836">
        <v>1</v>
      </c>
      <c r="P2266" s="835">
        <v>98.75</v>
      </c>
      <c r="Q2266" s="837">
        <v>0.5</v>
      </c>
      <c r="R2266" s="832">
        <v>1</v>
      </c>
      <c r="S2266" s="837">
        <v>0.5</v>
      </c>
      <c r="T2266" s="836">
        <v>0.5</v>
      </c>
      <c r="U2266" s="838">
        <v>0.5</v>
      </c>
    </row>
    <row r="2267" spans="1:21" ht="14.4" customHeight="1" x14ac:dyDescent="0.3">
      <c r="A2267" s="831">
        <v>4</v>
      </c>
      <c r="B2267" s="832" t="s">
        <v>2687</v>
      </c>
      <c r="C2267" s="832" t="s">
        <v>2694</v>
      </c>
      <c r="D2267" s="833" t="s">
        <v>5504</v>
      </c>
      <c r="E2267" s="834" t="s">
        <v>2742</v>
      </c>
      <c r="F2267" s="832" t="s">
        <v>2688</v>
      </c>
      <c r="G2267" s="832" t="s">
        <v>3309</v>
      </c>
      <c r="H2267" s="832" t="s">
        <v>581</v>
      </c>
      <c r="I2267" s="832" t="s">
        <v>3979</v>
      </c>
      <c r="J2267" s="832" t="s">
        <v>3311</v>
      </c>
      <c r="K2267" s="832" t="s">
        <v>3980</v>
      </c>
      <c r="L2267" s="835">
        <v>132.97999999999999</v>
      </c>
      <c r="M2267" s="835">
        <v>1329.8</v>
      </c>
      <c r="N2267" s="832">
        <v>10</v>
      </c>
      <c r="O2267" s="836">
        <v>4</v>
      </c>
      <c r="P2267" s="835">
        <v>1329.8</v>
      </c>
      <c r="Q2267" s="837">
        <v>1</v>
      </c>
      <c r="R2267" s="832">
        <v>10</v>
      </c>
      <c r="S2267" s="837">
        <v>1</v>
      </c>
      <c r="T2267" s="836">
        <v>4</v>
      </c>
      <c r="U2267" s="838">
        <v>1</v>
      </c>
    </row>
    <row r="2268" spans="1:21" ht="14.4" customHeight="1" x14ac:dyDescent="0.3">
      <c r="A2268" s="831">
        <v>4</v>
      </c>
      <c r="B2268" s="832" t="s">
        <v>2687</v>
      </c>
      <c r="C2268" s="832" t="s">
        <v>2694</v>
      </c>
      <c r="D2268" s="833" t="s">
        <v>5504</v>
      </c>
      <c r="E2268" s="834" t="s">
        <v>2742</v>
      </c>
      <c r="F2268" s="832" t="s">
        <v>2688</v>
      </c>
      <c r="G2268" s="832" t="s">
        <v>3309</v>
      </c>
      <c r="H2268" s="832" t="s">
        <v>581</v>
      </c>
      <c r="I2268" s="832" t="s">
        <v>3310</v>
      </c>
      <c r="J2268" s="832" t="s">
        <v>3311</v>
      </c>
      <c r="K2268" s="832" t="s">
        <v>2917</v>
      </c>
      <c r="L2268" s="835">
        <v>0</v>
      </c>
      <c r="M2268" s="835">
        <v>0</v>
      </c>
      <c r="N2268" s="832">
        <v>2</v>
      </c>
      <c r="O2268" s="836">
        <v>1</v>
      </c>
      <c r="P2268" s="835">
        <v>0</v>
      </c>
      <c r="Q2268" s="837"/>
      <c r="R2268" s="832">
        <v>2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4</v>
      </c>
      <c r="B2269" s="832" t="s">
        <v>2687</v>
      </c>
      <c r="C2269" s="832" t="s">
        <v>2694</v>
      </c>
      <c r="D2269" s="833" t="s">
        <v>5504</v>
      </c>
      <c r="E2269" s="834" t="s">
        <v>2742</v>
      </c>
      <c r="F2269" s="832" t="s">
        <v>2688</v>
      </c>
      <c r="G2269" s="832" t="s">
        <v>2790</v>
      </c>
      <c r="H2269" s="832" t="s">
        <v>581</v>
      </c>
      <c r="I2269" s="832" t="s">
        <v>4702</v>
      </c>
      <c r="J2269" s="832" t="s">
        <v>4703</v>
      </c>
      <c r="K2269" s="832" t="s">
        <v>4704</v>
      </c>
      <c r="L2269" s="835">
        <v>300.33</v>
      </c>
      <c r="M2269" s="835">
        <v>300.33</v>
      </c>
      <c r="N2269" s="832">
        <v>1</v>
      </c>
      <c r="O2269" s="836">
        <v>0.5</v>
      </c>
      <c r="P2269" s="835">
        <v>300.33</v>
      </c>
      <c r="Q2269" s="837">
        <v>1</v>
      </c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4</v>
      </c>
      <c r="B2270" s="832" t="s">
        <v>2687</v>
      </c>
      <c r="C2270" s="832" t="s">
        <v>2694</v>
      </c>
      <c r="D2270" s="833" t="s">
        <v>5504</v>
      </c>
      <c r="E2270" s="834" t="s">
        <v>2742</v>
      </c>
      <c r="F2270" s="832" t="s">
        <v>2688</v>
      </c>
      <c r="G2270" s="832" t="s">
        <v>2830</v>
      </c>
      <c r="H2270" s="832" t="s">
        <v>581</v>
      </c>
      <c r="I2270" s="832" t="s">
        <v>3022</v>
      </c>
      <c r="J2270" s="832" t="s">
        <v>2832</v>
      </c>
      <c r="K2270" s="832" t="s">
        <v>3023</v>
      </c>
      <c r="L2270" s="835">
        <v>73.989999999999995</v>
      </c>
      <c r="M2270" s="835">
        <v>147.97999999999999</v>
      </c>
      <c r="N2270" s="832">
        <v>2</v>
      </c>
      <c r="O2270" s="836">
        <v>2</v>
      </c>
      <c r="P2270" s="835">
        <v>147.97999999999999</v>
      </c>
      <c r="Q2270" s="837">
        <v>1</v>
      </c>
      <c r="R2270" s="832">
        <v>2</v>
      </c>
      <c r="S2270" s="837">
        <v>1</v>
      </c>
      <c r="T2270" s="836">
        <v>2</v>
      </c>
      <c r="U2270" s="838">
        <v>1</v>
      </c>
    </row>
    <row r="2271" spans="1:21" ht="14.4" customHeight="1" x14ac:dyDescent="0.3">
      <c r="A2271" s="831">
        <v>4</v>
      </c>
      <c r="B2271" s="832" t="s">
        <v>2687</v>
      </c>
      <c r="C2271" s="832" t="s">
        <v>2694</v>
      </c>
      <c r="D2271" s="833" t="s">
        <v>5504</v>
      </c>
      <c r="E2271" s="834" t="s">
        <v>2742</v>
      </c>
      <c r="F2271" s="832" t="s">
        <v>2688</v>
      </c>
      <c r="G2271" s="832" t="s">
        <v>3190</v>
      </c>
      <c r="H2271" s="832" t="s">
        <v>581</v>
      </c>
      <c r="I2271" s="832" t="s">
        <v>3191</v>
      </c>
      <c r="J2271" s="832" t="s">
        <v>777</v>
      </c>
      <c r="K2271" s="832" t="s">
        <v>2249</v>
      </c>
      <c r="L2271" s="835">
        <v>163.54</v>
      </c>
      <c r="M2271" s="835">
        <v>490.62</v>
      </c>
      <c r="N2271" s="832">
        <v>3</v>
      </c>
      <c r="O2271" s="836">
        <v>1</v>
      </c>
      <c r="P2271" s="835">
        <v>490.62</v>
      </c>
      <c r="Q2271" s="837">
        <v>1</v>
      </c>
      <c r="R2271" s="832">
        <v>3</v>
      </c>
      <c r="S2271" s="837">
        <v>1</v>
      </c>
      <c r="T2271" s="836">
        <v>1</v>
      </c>
      <c r="U2271" s="838">
        <v>1</v>
      </c>
    </row>
    <row r="2272" spans="1:21" ht="14.4" customHeight="1" x14ac:dyDescent="0.3">
      <c r="A2272" s="831">
        <v>4</v>
      </c>
      <c r="B2272" s="832" t="s">
        <v>2687</v>
      </c>
      <c r="C2272" s="832" t="s">
        <v>2694</v>
      </c>
      <c r="D2272" s="833" t="s">
        <v>5504</v>
      </c>
      <c r="E2272" s="834" t="s">
        <v>2742</v>
      </c>
      <c r="F2272" s="832" t="s">
        <v>2688</v>
      </c>
      <c r="G2272" s="832" t="s">
        <v>2834</v>
      </c>
      <c r="H2272" s="832" t="s">
        <v>581</v>
      </c>
      <c r="I2272" s="832" t="s">
        <v>2835</v>
      </c>
      <c r="J2272" s="832" t="s">
        <v>999</v>
      </c>
      <c r="K2272" s="832" t="s">
        <v>2836</v>
      </c>
      <c r="L2272" s="835">
        <v>760.22</v>
      </c>
      <c r="M2272" s="835">
        <v>3801.1</v>
      </c>
      <c r="N2272" s="832">
        <v>5</v>
      </c>
      <c r="O2272" s="836">
        <v>2</v>
      </c>
      <c r="P2272" s="835">
        <v>1520.44</v>
      </c>
      <c r="Q2272" s="837">
        <v>0.4</v>
      </c>
      <c r="R2272" s="832">
        <v>2</v>
      </c>
      <c r="S2272" s="837">
        <v>0.4</v>
      </c>
      <c r="T2272" s="836">
        <v>1</v>
      </c>
      <c r="U2272" s="838">
        <v>0.5</v>
      </c>
    </row>
    <row r="2273" spans="1:21" ht="14.4" customHeight="1" x14ac:dyDescent="0.3">
      <c r="A2273" s="831">
        <v>4</v>
      </c>
      <c r="B2273" s="832" t="s">
        <v>2687</v>
      </c>
      <c r="C2273" s="832" t="s">
        <v>2694</v>
      </c>
      <c r="D2273" s="833" t="s">
        <v>5504</v>
      </c>
      <c r="E2273" s="834" t="s">
        <v>2742</v>
      </c>
      <c r="F2273" s="832" t="s">
        <v>2688</v>
      </c>
      <c r="G2273" s="832" t="s">
        <v>2887</v>
      </c>
      <c r="H2273" s="832" t="s">
        <v>581</v>
      </c>
      <c r="I2273" s="832" t="s">
        <v>2927</v>
      </c>
      <c r="J2273" s="832" t="s">
        <v>765</v>
      </c>
      <c r="K2273" s="832" t="s">
        <v>2917</v>
      </c>
      <c r="L2273" s="835">
        <v>0</v>
      </c>
      <c r="M2273" s="835">
        <v>0</v>
      </c>
      <c r="N2273" s="832">
        <v>2</v>
      </c>
      <c r="O2273" s="836">
        <v>0.5</v>
      </c>
      <c r="P2273" s="835">
        <v>0</v>
      </c>
      <c r="Q2273" s="837"/>
      <c r="R2273" s="832">
        <v>2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4</v>
      </c>
      <c r="B2274" s="832" t="s">
        <v>2687</v>
      </c>
      <c r="C2274" s="832" t="s">
        <v>2694</v>
      </c>
      <c r="D2274" s="833" t="s">
        <v>5504</v>
      </c>
      <c r="E2274" s="834" t="s">
        <v>2742</v>
      </c>
      <c r="F2274" s="832" t="s">
        <v>2688</v>
      </c>
      <c r="G2274" s="832" t="s">
        <v>2928</v>
      </c>
      <c r="H2274" s="832" t="s">
        <v>628</v>
      </c>
      <c r="I2274" s="832" t="s">
        <v>2151</v>
      </c>
      <c r="J2274" s="832" t="s">
        <v>2152</v>
      </c>
      <c r="K2274" s="832" t="s">
        <v>2153</v>
      </c>
      <c r="L2274" s="835">
        <v>105.23</v>
      </c>
      <c r="M2274" s="835">
        <v>210.46</v>
      </c>
      <c r="N2274" s="832">
        <v>2</v>
      </c>
      <c r="O2274" s="836">
        <v>1.5</v>
      </c>
      <c r="P2274" s="835">
        <v>210.46</v>
      </c>
      <c r="Q2274" s="837">
        <v>1</v>
      </c>
      <c r="R2274" s="832">
        <v>2</v>
      </c>
      <c r="S2274" s="837">
        <v>1</v>
      </c>
      <c r="T2274" s="836">
        <v>1.5</v>
      </c>
      <c r="U2274" s="838">
        <v>1</v>
      </c>
    </row>
    <row r="2275" spans="1:21" ht="14.4" customHeight="1" x14ac:dyDescent="0.3">
      <c r="A2275" s="831">
        <v>4</v>
      </c>
      <c r="B2275" s="832" t="s">
        <v>2687</v>
      </c>
      <c r="C2275" s="832" t="s">
        <v>2694</v>
      </c>
      <c r="D2275" s="833" t="s">
        <v>5504</v>
      </c>
      <c r="E2275" s="834" t="s">
        <v>2742</v>
      </c>
      <c r="F2275" s="832" t="s">
        <v>2688</v>
      </c>
      <c r="G2275" s="832" t="s">
        <v>2928</v>
      </c>
      <c r="H2275" s="832" t="s">
        <v>628</v>
      </c>
      <c r="I2275" s="832" t="s">
        <v>4948</v>
      </c>
      <c r="J2275" s="832" t="s">
        <v>2152</v>
      </c>
      <c r="K2275" s="832" t="s">
        <v>2158</v>
      </c>
      <c r="L2275" s="835">
        <v>118.54</v>
      </c>
      <c r="M2275" s="835">
        <v>118.54</v>
      </c>
      <c r="N2275" s="832">
        <v>1</v>
      </c>
      <c r="O2275" s="836">
        <v>1</v>
      </c>
      <c r="P2275" s="835">
        <v>118.54</v>
      </c>
      <c r="Q2275" s="837">
        <v>1</v>
      </c>
      <c r="R2275" s="832">
        <v>1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4</v>
      </c>
      <c r="B2276" s="832" t="s">
        <v>2687</v>
      </c>
      <c r="C2276" s="832" t="s">
        <v>2694</v>
      </c>
      <c r="D2276" s="833" t="s">
        <v>5504</v>
      </c>
      <c r="E2276" s="834" t="s">
        <v>2742</v>
      </c>
      <c r="F2276" s="832" t="s">
        <v>2688</v>
      </c>
      <c r="G2276" s="832" t="s">
        <v>2928</v>
      </c>
      <c r="H2276" s="832" t="s">
        <v>628</v>
      </c>
      <c r="I2276" s="832" t="s">
        <v>2395</v>
      </c>
      <c r="J2276" s="832" t="s">
        <v>2152</v>
      </c>
      <c r="K2276" s="832" t="s">
        <v>2156</v>
      </c>
      <c r="L2276" s="835">
        <v>49.08</v>
      </c>
      <c r="M2276" s="835">
        <v>49.08</v>
      </c>
      <c r="N2276" s="832">
        <v>1</v>
      </c>
      <c r="O2276" s="836">
        <v>0.5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4</v>
      </c>
      <c r="B2277" s="832" t="s">
        <v>2687</v>
      </c>
      <c r="C2277" s="832" t="s">
        <v>2694</v>
      </c>
      <c r="D2277" s="833" t="s">
        <v>5504</v>
      </c>
      <c r="E2277" s="834" t="s">
        <v>2742</v>
      </c>
      <c r="F2277" s="832" t="s">
        <v>2688</v>
      </c>
      <c r="G2277" s="832" t="s">
        <v>3131</v>
      </c>
      <c r="H2277" s="832" t="s">
        <v>581</v>
      </c>
      <c r="I2277" s="832" t="s">
        <v>3132</v>
      </c>
      <c r="J2277" s="832" t="s">
        <v>832</v>
      </c>
      <c r="K2277" s="832" t="s">
        <v>833</v>
      </c>
      <c r="L2277" s="835">
        <v>0</v>
      </c>
      <c r="M2277" s="835">
        <v>0</v>
      </c>
      <c r="N2277" s="832">
        <v>1</v>
      </c>
      <c r="O2277" s="836">
        <v>0.5</v>
      </c>
      <c r="P2277" s="835">
        <v>0</v>
      </c>
      <c r="Q2277" s="837"/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4</v>
      </c>
      <c r="B2278" s="832" t="s">
        <v>2687</v>
      </c>
      <c r="C2278" s="832" t="s">
        <v>2694</v>
      </c>
      <c r="D2278" s="833" t="s">
        <v>5504</v>
      </c>
      <c r="E2278" s="834" t="s">
        <v>2742</v>
      </c>
      <c r="F2278" s="832" t="s">
        <v>2688</v>
      </c>
      <c r="G2278" s="832" t="s">
        <v>3131</v>
      </c>
      <c r="H2278" s="832" t="s">
        <v>581</v>
      </c>
      <c r="I2278" s="832" t="s">
        <v>4949</v>
      </c>
      <c r="J2278" s="832" t="s">
        <v>4950</v>
      </c>
      <c r="K2278" s="832" t="s">
        <v>4951</v>
      </c>
      <c r="L2278" s="835">
        <v>0</v>
      </c>
      <c r="M2278" s="835">
        <v>0</v>
      </c>
      <c r="N2278" s="832">
        <v>2</v>
      </c>
      <c r="O2278" s="836">
        <v>0.5</v>
      </c>
      <c r="P2278" s="835">
        <v>0</v>
      </c>
      <c r="Q2278" s="837"/>
      <c r="R2278" s="832">
        <v>2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4</v>
      </c>
      <c r="B2279" s="832" t="s">
        <v>2687</v>
      </c>
      <c r="C2279" s="832" t="s">
        <v>2694</v>
      </c>
      <c r="D2279" s="833" t="s">
        <v>5504</v>
      </c>
      <c r="E2279" s="834" t="s">
        <v>2742</v>
      </c>
      <c r="F2279" s="832" t="s">
        <v>2688</v>
      </c>
      <c r="G2279" s="832" t="s">
        <v>3380</v>
      </c>
      <c r="H2279" s="832" t="s">
        <v>581</v>
      </c>
      <c r="I2279" s="832" t="s">
        <v>3381</v>
      </c>
      <c r="J2279" s="832" t="s">
        <v>781</v>
      </c>
      <c r="K2279" s="832" t="s">
        <v>3382</v>
      </c>
      <c r="L2279" s="835">
        <v>256.67</v>
      </c>
      <c r="M2279" s="835">
        <v>256.67</v>
      </c>
      <c r="N2279" s="832">
        <v>1</v>
      </c>
      <c r="O2279" s="836">
        <v>1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4</v>
      </c>
      <c r="B2280" s="832" t="s">
        <v>2687</v>
      </c>
      <c r="C2280" s="832" t="s">
        <v>2694</v>
      </c>
      <c r="D2280" s="833" t="s">
        <v>5504</v>
      </c>
      <c r="E2280" s="834" t="s">
        <v>2742</v>
      </c>
      <c r="F2280" s="832" t="s">
        <v>2688</v>
      </c>
      <c r="G2280" s="832" t="s">
        <v>2972</v>
      </c>
      <c r="H2280" s="832" t="s">
        <v>581</v>
      </c>
      <c r="I2280" s="832" t="s">
        <v>2973</v>
      </c>
      <c r="J2280" s="832" t="s">
        <v>737</v>
      </c>
      <c r="K2280" s="832" t="s">
        <v>2974</v>
      </c>
      <c r="L2280" s="835">
        <v>140.72</v>
      </c>
      <c r="M2280" s="835">
        <v>3799.44</v>
      </c>
      <c r="N2280" s="832">
        <v>27</v>
      </c>
      <c r="O2280" s="836">
        <v>6</v>
      </c>
      <c r="P2280" s="835">
        <v>3658.7200000000003</v>
      </c>
      <c r="Q2280" s="837">
        <v>0.96296296296296302</v>
      </c>
      <c r="R2280" s="832">
        <v>26</v>
      </c>
      <c r="S2280" s="837">
        <v>0.96296296296296291</v>
      </c>
      <c r="T2280" s="836">
        <v>5</v>
      </c>
      <c r="U2280" s="838">
        <v>0.83333333333333337</v>
      </c>
    </row>
    <row r="2281" spans="1:21" ht="14.4" customHeight="1" x14ac:dyDescent="0.3">
      <c r="A2281" s="831">
        <v>4</v>
      </c>
      <c r="B2281" s="832" t="s">
        <v>2687</v>
      </c>
      <c r="C2281" s="832" t="s">
        <v>2694</v>
      </c>
      <c r="D2281" s="833" t="s">
        <v>5504</v>
      </c>
      <c r="E2281" s="834" t="s">
        <v>2742</v>
      </c>
      <c r="F2281" s="832" t="s">
        <v>2688</v>
      </c>
      <c r="G2281" s="832" t="s">
        <v>2972</v>
      </c>
      <c r="H2281" s="832" t="s">
        <v>581</v>
      </c>
      <c r="I2281" s="832" t="s">
        <v>4127</v>
      </c>
      <c r="J2281" s="832" t="s">
        <v>737</v>
      </c>
      <c r="K2281" s="832" t="s">
        <v>2974</v>
      </c>
      <c r="L2281" s="835">
        <v>140.72</v>
      </c>
      <c r="M2281" s="835">
        <v>1125.76</v>
      </c>
      <c r="N2281" s="832">
        <v>8</v>
      </c>
      <c r="O2281" s="836">
        <v>1.5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4</v>
      </c>
      <c r="B2282" s="832" t="s">
        <v>2687</v>
      </c>
      <c r="C2282" s="832" t="s">
        <v>2694</v>
      </c>
      <c r="D2282" s="833" t="s">
        <v>5504</v>
      </c>
      <c r="E2282" s="834" t="s">
        <v>2742</v>
      </c>
      <c r="F2282" s="832" t="s">
        <v>2688</v>
      </c>
      <c r="G2282" s="832" t="s">
        <v>3249</v>
      </c>
      <c r="H2282" s="832" t="s">
        <v>581</v>
      </c>
      <c r="I2282" s="832" t="s">
        <v>3250</v>
      </c>
      <c r="J2282" s="832" t="s">
        <v>1236</v>
      </c>
      <c r="K2282" s="832" t="s">
        <v>3251</v>
      </c>
      <c r="L2282" s="835">
        <v>92.04</v>
      </c>
      <c r="M2282" s="835">
        <v>92.04</v>
      </c>
      <c r="N2282" s="832">
        <v>1</v>
      </c>
      <c r="O2282" s="836">
        <v>1</v>
      </c>
      <c r="P2282" s="835">
        <v>92.04</v>
      </c>
      <c r="Q2282" s="837">
        <v>1</v>
      </c>
      <c r="R2282" s="832">
        <v>1</v>
      </c>
      <c r="S2282" s="837">
        <v>1</v>
      </c>
      <c r="T2282" s="836">
        <v>1</v>
      </c>
      <c r="U2282" s="838">
        <v>1</v>
      </c>
    </row>
    <row r="2283" spans="1:21" ht="14.4" customHeight="1" x14ac:dyDescent="0.3">
      <c r="A2283" s="831">
        <v>4</v>
      </c>
      <c r="B2283" s="832" t="s">
        <v>2687</v>
      </c>
      <c r="C2283" s="832" t="s">
        <v>2694</v>
      </c>
      <c r="D2283" s="833" t="s">
        <v>5504</v>
      </c>
      <c r="E2283" s="834" t="s">
        <v>2742</v>
      </c>
      <c r="F2283" s="832" t="s">
        <v>2688</v>
      </c>
      <c r="G2283" s="832" t="s">
        <v>2772</v>
      </c>
      <c r="H2283" s="832" t="s">
        <v>581</v>
      </c>
      <c r="I2283" s="832" t="s">
        <v>2891</v>
      </c>
      <c r="J2283" s="832" t="s">
        <v>1315</v>
      </c>
      <c r="K2283" s="832" t="s">
        <v>2774</v>
      </c>
      <c r="L2283" s="835">
        <v>374.79</v>
      </c>
      <c r="M2283" s="835">
        <v>1873.95</v>
      </c>
      <c r="N2283" s="832">
        <v>5</v>
      </c>
      <c r="O2283" s="836">
        <v>1</v>
      </c>
      <c r="P2283" s="835">
        <v>1873.95</v>
      </c>
      <c r="Q2283" s="837">
        <v>1</v>
      </c>
      <c r="R2283" s="832">
        <v>5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4</v>
      </c>
      <c r="B2284" s="832" t="s">
        <v>2687</v>
      </c>
      <c r="C2284" s="832" t="s">
        <v>2694</v>
      </c>
      <c r="D2284" s="833" t="s">
        <v>5504</v>
      </c>
      <c r="E2284" s="834" t="s">
        <v>2742</v>
      </c>
      <c r="F2284" s="832" t="s">
        <v>2688</v>
      </c>
      <c r="G2284" s="832" t="s">
        <v>2775</v>
      </c>
      <c r="H2284" s="832" t="s">
        <v>628</v>
      </c>
      <c r="I2284" s="832" t="s">
        <v>3032</v>
      </c>
      <c r="J2284" s="832" t="s">
        <v>785</v>
      </c>
      <c r="K2284" s="832" t="s">
        <v>2793</v>
      </c>
      <c r="L2284" s="835">
        <v>147.26</v>
      </c>
      <c r="M2284" s="835">
        <v>294.52</v>
      </c>
      <c r="N2284" s="832">
        <v>2</v>
      </c>
      <c r="O2284" s="836">
        <v>1</v>
      </c>
      <c r="P2284" s="835">
        <v>294.52</v>
      </c>
      <c r="Q2284" s="837">
        <v>1</v>
      </c>
      <c r="R2284" s="832">
        <v>2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4</v>
      </c>
      <c r="B2285" s="832" t="s">
        <v>2687</v>
      </c>
      <c r="C2285" s="832" t="s">
        <v>2694</v>
      </c>
      <c r="D2285" s="833" t="s">
        <v>5504</v>
      </c>
      <c r="E2285" s="834" t="s">
        <v>2742</v>
      </c>
      <c r="F2285" s="832" t="s">
        <v>2688</v>
      </c>
      <c r="G2285" s="832" t="s">
        <v>3387</v>
      </c>
      <c r="H2285" s="832" t="s">
        <v>581</v>
      </c>
      <c r="I2285" s="832" t="s">
        <v>4952</v>
      </c>
      <c r="J2285" s="832" t="s">
        <v>959</v>
      </c>
      <c r="K2285" s="832" t="s">
        <v>3389</v>
      </c>
      <c r="L2285" s="835">
        <v>65.22</v>
      </c>
      <c r="M2285" s="835">
        <v>130.44</v>
      </c>
      <c r="N2285" s="832">
        <v>2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4</v>
      </c>
      <c r="B2286" s="832" t="s">
        <v>2687</v>
      </c>
      <c r="C2286" s="832" t="s">
        <v>2694</v>
      </c>
      <c r="D2286" s="833" t="s">
        <v>5504</v>
      </c>
      <c r="E2286" s="834" t="s">
        <v>2742</v>
      </c>
      <c r="F2286" s="832" t="s">
        <v>2688</v>
      </c>
      <c r="G2286" s="832" t="s">
        <v>2874</v>
      </c>
      <c r="H2286" s="832" t="s">
        <v>581</v>
      </c>
      <c r="I2286" s="832" t="s">
        <v>3198</v>
      </c>
      <c r="J2286" s="832" t="s">
        <v>1193</v>
      </c>
      <c r="K2286" s="832" t="s">
        <v>3199</v>
      </c>
      <c r="L2286" s="835">
        <v>48.42</v>
      </c>
      <c r="M2286" s="835">
        <v>193.68</v>
      </c>
      <c r="N2286" s="832">
        <v>4</v>
      </c>
      <c r="O2286" s="836">
        <v>2</v>
      </c>
      <c r="P2286" s="835">
        <v>145.26</v>
      </c>
      <c r="Q2286" s="837">
        <v>0.74999999999999989</v>
      </c>
      <c r="R2286" s="832">
        <v>3</v>
      </c>
      <c r="S2286" s="837">
        <v>0.75</v>
      </c>
      <c r="T2286" s="836">
        <v>1</v>
      </c>
      <c r="U2286" s="838">
        <v>0.5</v>
      </c>
    </row>
    <row r="2287" spans="1:21" ht="14.4" customHeight="1" x14ac:dyDescent="0.3">
      <c r="A2287" s="831">
        <v>4</v>
      </c>
      <c r="B2287" s="832" t="s">
        <v>2687</v>
      </c>
      <c r="C2287" s="832" t="s">
        <v>2694</v>
      </c>
      <c r="D2287" s="833" t="s">
        <v>5504</v>
      </c>
      <c r="E2287" s="834" t="s">
        <v>2742</v>
      </c>
      <c r="F2287" s="832" t="s">
        <v>2688</v>
      </c>
      <c r="G2287" s="832" t="s">
        <v>4953</v>
      </c>
      <c r="H2287" s="832" t="s">
        <v>581</v>
      </c>
      <c r="I2287" s="832" t="s">
        <v>4954</v>
      </c>
      <c r="J2287" s="832" t="s">
        <v>4955</v>
      </c>
      <c r="K2287" s="832" t="s">
        <v>1529</v>
      </c>
      <c r="L2287" s="835">
        <v>88.1</v>
      </c>
      <c r="M2287" s="835">
        <v>88.1</v>
      </c>
      <c r="N2287" s="832">
        <v>1</v>
      </c>
      <c r="O2287" s="836">
        <v>1</v>
      </c>
      <c r="P2287" s="835">
        <v>88.1</v>
      </c>
      <c r="Q2287" s="837">
        <v>1</v>
      </c>
      <c r="R2287" s="832">
        <v>1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4</v>
      </c>
      <c r="B2288" s="832" t="s">
        <v>2687</v>
      </c>
      <c r="C2288" s="832" t="s">
        <v>2694</v>
      </c>
      <c r="D2288" s="833" t="s">
        <v>5504</v>
      </c>
      <c r="E2288" s="834" t="s">
        <v>2742</v>
      </c>
      <c r="F2288" s="832" t="s">
        <v>2688</v>
      </c>
      <c r="G2288" s="832" t="s">
        <v>2777</v>
      </c>
      <c r="H2288" s="832" t="s">
        <v>581</v>
      </c>
      <c r="I2288" s="832" t="s">
        <v>2894</v>
      </c>
      <c r="J2288" s="832" t="s">
        <v>810</v>
      </c>
      <c r="K2288" s="832" t="s">
        <v>2848</v>
      </c>
      <c r="L2288" s="835">
        <v>301.2</v>
      </c>
      <c r="M2288" s="835">
        <v>602.4</v>
      </c>
      <c r="N2288" s="832">
        <v>2</v>
      </c>
      <c r="O2288" s="836">
        <v>0.5</v>
      </c>
      <c r="P2288" s="835">
        <v>602.4</v>
      </c>
      <c r="Q2288" s="837">
        <v>1</v>
      </c>
      <c r="R2288" s="832">
        <v>2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4</v>
      </c>
      <c r="B2289" s="832" t="s">
        <v>2687</v>
      </c>
      <c r="C2289" s="832" t="s">
        <v>2694</v>
      </c>
      <c r="D2289" s="833" t="s">
        <v>5504</v>
      </c>
      <c r="E2289" s="834" t="s">
        <v>2742</v>
      </c>
      <c r="F2289" s="832" t="s">
        <v>2688</v>
      </c>
      <c r="G2289" s="832" t="s">
        <v>2777</v>
      </c>
      <c r="H2289" s="832" t="s">
        <v>581</v>
      </c>
      <c r="I2289" s="832" t="s">
        <v>4956</v>
      </c>
      <c r="J2289" s="832" t="s">
        <v>810</v>
      </c>
      <c r="K2289" s="832" t="s">
        <v>4957</v>
      </c>
      <c r="L2289" s="835">
        <v>16.12</v>
      </c>
      <c r="M2289" s="835">
        <v>64.48</v>
      </c>
      <c r="N2289" s="832">
        <v>4</v>
      </c>
      <c r="O2289" s="836">
        <v>2.5</v>
      </c>
      <c r="P2289" s="835">
        <v>64.48</v>
      </c>
      <c r="Q2289" s="837">
        <v>1</v>
      </c>
      <c r="R2289" s="832">
        <v>4</v>
      </c>
      <c r="S2289" s="837">
        <v>1</v>
      </c>
      <c r="T2289" s="836">
        <v>2.5</v>
      </c>
      <c r="U2289" s="838">
        <v>1</v>
      </c>
    </row>
    <row r="2290" spans="1:21" ht="14.4" customHeight="1" x14ac:dyDescent="0.3">
      <c r="A2290" s="831">
        <v>4</v>
      </c>
      <c r="B2290" s="832" t="s">
        <v>2687</v>
      </c>
      <c r="C2290" s="832" t="s">
        <v>2694</v>
      </c>
      <c r="D2290" s="833" t="s">
        <v>5504</v>
      </c>
      <c r="E2290" s="834" t="s">
        <v>2742</v>
      </c>
      <c r="F2290" s="832" t="s">
        <v>2688</v>
      </c>
      <c r="G2290" s="832" t="s">
        <v>2777</v>
      </c>
      <c r="H2290" s="832" t="s">
        <v>581</v>
      </c>
      <c r="I2290" s="832" t="s">
        <v>2778</v>
      </c>
      <c r="J2290" s="832" t="s">
        <v>810</v>
      </c>
      <c r="K2290" s="832" t="s">
        <v>2779</v>
      </c>
      <c r="L2290" s="835">
        <v>32.25</v>
      </c>
      <c r="M2290" s="835">
        <v>64.5</v>
      </c>
      <c r="N2290" s="832">
        <v>2</v>
      </c>
      <c r="O2290" s="836">
        <v>2</v>
      </c>
      <c r="P2290" s="835">
        <v>32.25</v>
      </c>
      <c r="Q2290" s="837">
        <v>0.5</v>
      </c>
      <c r="R2290" s="832">
        <v>1</v>
      </c>
      <c r="S2290" s="837">
        <v>0.5</v>
      </c>
      <c r="T2290" s="836">
        <v>1</v>
      </c>
      <c r="U2290" s="838">
        <v>0.5</v>
      </c>
    </row>
    <row r="2291" spans="1:21" ht="14.4" customHeight="1" x14ac:dyDescent="0.3">
      <c r="A2291" s="831">
        <v>4</v>
      </c>
      <c r="B2291" s="832" t="s">
        <v>2687</v>
      </c>
      <c r="C2291" s="832" t="s">
        <v>2694</v>
      </c>
      <c r="D2291" s="833" t="s">
        <v>5504</v>
      </c>
      <c r="E2291" s="834" t="s">
        <v>2742</v>
      </c>
      <c r="F2291" s="832" t="s">
        <v>2688</v>
      </c>
      <c r="G2291" s="832" t="s">
        <v>2777</v>
      </c>
      <c r="H2291" s="832" t="s">
        <v>581</v>
      </c>
      <c r="I2291" s="832" t="s">
        <v>2847</v>
      </c>
      <c r="J2291" s="832" t="s">
        <v>810</v>
      </c>
      <c r="K2291" s="832" t="s">
        <v>2848</v>
      </c>
      <c r="L2291" s="835">
        <v>185.26</v>
      </c>
      <c r="M2291" s="835">
        <v>1111.56</v>
      </c>
      <c r="N2291" s="832">
        <v>6</v>
      </c>
      <c r="O2291" s="836">
        <v>3</v>
      </c>
      <c r="P2291" s="835">
        <v>741.04</v>
      </c>
      <c r="Q2291" s="837">
        <v>0.66666666666666663</v>
      </c>
      <c r="R2291" s="832">
        <v>4</v>
      </c>
      <c r="S2291" s="837">
        <v>0.66666666666666663</v>
      </c>
      <c r="T2291" s="836">
        <v>2</v>
      </c>
      <c r="U2291" s="838">
        <v>0.66666666666666663</v>
      </c>
    </row>
    <row r="2292" spans="1:21" ht="14.4" customHeight="1" x14ac:dyDescent="0.3">
      <c r="A2292" s="831">
        <v>4</v>
      </c>
      <c r="B2292" s="832" t="s">
        <v>2687</v>
      </c>
      <c r="C2292" s="832" t="s">
        <v>2694</v>
      </c>
      <c r="D2292" s="833" t="s">
        <v>5504</v>
      </c>
      <c r="E2292" s="834" t="s">
        <v>2742</v>
      </c>
      <c r="F2292" s="832" t="s">
        <v>2688</v>
      </c>
      <c r="G2292" s="832" t="s">
        <v>2777</v>
      </c>
      <c r="H2292" s="832" t="s">
        <v>581</v>
      </c>
      <c r="I2292" s="832" t="s">
        <v>2847</v>
      </c>
      <c r="J2292" s="832" t="s">
        <v>810</v>
      </c>
      <c r="K2292" s="832" t="s">
        <v>2848</v>
      </c>
      <c r="L2292" s="835">
        <v>103.67</v>
      </c>
      <c r="M2292" s="835">
        <v>1866.06</v>
      </c>
      <c r="N2292" s="832">
        <v>18</v>
      </c>
      <c r="O2292" s="836">
        <v>9</v>
      </c>
      <c r="P2292" s="835">
        <v>1244.04</v>
      </c>
      <c r="Q2292" s="837">
        <v>0.66666666666666663</v>
      </c>
      <c r="R2292" s="832">
        <v>12</v>
      </c>
      <c r="S2292" s="837">
        <v>0.66666666666666663</v>
      </c>
      <c r="T2292" s="836">
        <v>5.5</v>
      </c>
      <c r="U2292" s="838">
        <v>0.61111111111111116</v>
      </c>
    </row>
    <row r="2293" spans="1:21" ht="14.4" customHeight="1" x14ac:dyDescent="0.3">
      <c r="A2293" s="831">
        <v>4</v>
      </c>
      <c r="B2293" s="832" t="s">
        <v>2687</v>
      </c>
      <c r="C2293" s="832" t="s">
        <v>2694</v>
      </c>
      <c r="D2293" s="833" t="s">
        <v>5504</v>
      </c>
      <c r="E2293" s="834" t="s">
        <v>2742</v>
      </c>
      <c r="F2293" s="832" t="s">
        <v>2688</v>
      </c>
      <c r="G2293" s="832" t="s">
        <v>2777</v>
      </c>
      <c r="H2293" s="832" t="s">
        <v>581</v>
      </c>
      <c r="I2293" s="832" t="s">
        <v>2895</v>
      </c>
      <c r="J2293" s="832" t="s">
        <v>810</v>
      </c>
      <c r="K2293" s="832" t="s">
        <v>2848</v>
      </c>
      <c r="L2293" s="835">
        <v>301.2</v>
      </c>
      <c r="M2293" s="835">
        <v>602.4</v>
      </c>
      <c r="N2293" s="832">
        <v>2</v>
      </c>
      <c r="O2293" s="836">
        <v>1</v>
      </c>
      <c r="P2293" s="835">
        <v>602.4</v>
      </c>
      <c r="Q2293" s="837">
        <v>1</v>
      </c>
      <c r="R2293" s="832">
        <v>2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4</v>
      </c>
      <c r="B2294" s="832" t="s">
        <v>2687</v>
      </c>
      <c r="C2294" s="832" t="s">
        <v>2694</v>
      </c>
      <c r="D2294" s="833" t="s">
        <v>5504</v>
      </c>
      <c r="E2294" s="834" t="s">
        <v>2742</v>
      </c>
      <c r="F2294" s="832" t="s">
        <v>2688</v>
      </c>
      <c r="G2294" s="832" t="s">
        <v>3263</v>
      </c>
      <c r="H2294" s="832" t="s">
        <v>581</v>
      </c>
      <c r="I2294" s="832" t="s">
        <v>3392</v>
      </c>
      <c r="J2294" s="832" t="s">
        <v>1775</v>
      </c>
      <c r="K2294" s="832" t="s">
        <v>3266</v>
      </c>
      <c r="L2294" s="835">
        <v>256.67</v>
      </c>
      <c r="M2294" s="835">
        <v>770.01</v>
      </c>
      <c r="N2294" s="832">
        <v>3</v>
      </c>
      <c r="O2294" s="836">
        <v>2.5</v>
      </c>
      <c r="P2294" s="835">
        <v>770.01</v>
      </c>
      <c r="Q2294" s="837">
        <v>1</v>
      </c>
      <c r="R2294" s="832">
        <v>3</v>
      </c>
      <c r="S2294" s="837">
        <v>1</v>
      </c>
      <c r="T2294" s="836">
        <v>2.5</v>
      </c>
      <c r="U2294" s="838">
        <v>1</v>
      </c>
    </row>
    <row r="2295" spans="1:21" ht="14.4" customHeight="1" x14ac:dyDescent="0.3">
      <c r="A2295" s="831">
        <v>4</v>
      </c>
      <c r="B2295" s="832" t="s">
        <v>2687</v>
      </c>
      <c r="C2295" s="832" t="s">
        <v>2694</v>
      </c>
      <c r="D2295" s="833" t="s">
        <v>5504</v>
      </c>
      <c r="E2295" s="834" t="s">
        <v>2742</v>
      </c>
      <c r="F2295" s="832" t="s">
        <v>2688</v>
      </c>
      <c r="G2295" s="832" t="s">
        <v>3263</v>
      </c>
      <c r="H2295" s="832" t="s">
        <v>581</v>
      </c>
      <c r="I2295" s="832" t="s">
        <v>3264</v>
      </c>
      <c r="J2295" s="832" t="s">
        <v>3265</v>
      </c>
      <c r="K2295" s="832" t="s">
        <v>3266</v>
      </c>
      <c r="L2295" s="835">
        <v>256.67</v>
      </c>
      <c r="M2295" s="835">
        <v>2053.36</v>
      </c>
      <c r="N2295" s="832">
        <v>8</v>
      </c>
      <c r="O2295" s="836">
        <v>7.5</v>
      </c>
      <c r="P2295" s="835">
        <v>1026.68</v>
      </c>
      <c r="Q2295" s="837">
        <v>0.5</v>
      </c>
      <c r="R2295" s="832">
        <v>4</v>
      </c>
      <c r="S2295" s="837">
        <v>0.5</v>
      </c>
      <c r="T2295" s="836">
        <v>3.5</v>
      </c>
      <c r="U2295" s="838">
        <v>0.46666666666666667</v>
      </c>
    </row>
    <row r="2296" spans="1:21" ht="14.4" customHeight="1" x14ac:dyDescent="0.3">
      <c r="A2296" s="831">
        <v>4</v>
      </c>
      <c r="B2296" s="832" t="s">
        <v>2687</v>
      </c>
      <c r="C2296" s="832" t="s">
        <v>2694</v>
      </c>
      <c r="D2296" s="833" t="s">
        <v>5504</v>
      </c>
      <c r="E2296" s="834" t="s">
        <v>2742</v>
      </c>
      <c r="F2296" s="832" t="s">
        <v>2688</v>
      </c>
      <c r="G2296" s="832" t="s">
        <v>2780</v>
      </c>
      <c r="H2296" s="832" t="s">
        <v>581</v>
      </c>
      <c r="I2296" s="832" t="s">
        <v>2797</v>
      </c>
      <c r="J2296" s="832" t="s">
        <v>634</v>
      </c>
      <c r="K2296" s="832" t="s">
        <v>2798</v>
      </c>
      <c r="L2296" s="835">
        <v>108.44</v>
      </c>
      <c r="M2296" s="835">
        <v>975.96</v>
      </c>
      <c r="N2296" s="832">
        <v>9</v>
      </c>
      <c r="O2296" s="836">
        <v>5</v>
      </c>
      <c r="P2296" s="835">
        <v>650.6400000000001</v>
      </c>
      <c r="Q2296" s="837">
        <v>0.66666666666666674</v>
      </c>
      <c r="R2296" s="832">
        <v>6</v>
      </c>
      <c r="S2296" s="837">
        <v>0.66666666666666663</v>
      </c>
      <c r="T2296" s="836">
        <v>3</v>
      </c>
      <c r="U2296" s="838">
        <v>0.6</v>
      </c>
    </row>
    <row r="2297" spans="1:21" ht="14.4" customHeight="1" x14ac:dyDescent="0.3">
      <c r="A2297" s="831">
        <v>4</v>
      </c>
      <c r="B2297" s="832" t="s">
        <v>2687</v>
      </c>
      <c r="C2297" s="832" t="s">
        <v>2694</v>
      </c>
      <c r="D2297" s="833" t="s">
        <v>5504</v>
      </c>
      <c r="E2297" s="834" t="s">
        <v>2742</v>
      </c>
      <c r="F2297" s="832" t="s">
        <v>2688</v>
      </c>
      <c r="G2297" s="832" t="s">
        <v>3045</v>
      </c>
      <c r="H2297" s="832" t="s">
        <v>581</v>
      </c>
      <c r="I2297" s="832" t="s">
        <v>3046</v>
      </c>
      <c r="J2297" s="832" t="s">
        <v>754</v>
      </c>
      <c r="K2297" s="832" t="s">
        <v>3047</v>
      </c>
      <c r="L2297" s="835">
        <v>0</v>
      </c>
      <c r="M2297" s="835">
        <v>0</v>
      </c>
      <c r="N2297" s="832">
        <v>4</v>
      </c>
      <c r="O2297" s="836">
        <v>1</v>
      </c>
      <c r="P2297" s="835">
        <v>0</v>
      </c>
      <c r="Q2297" s="837"/>
      <c r="R2297" s="832">
        <v>4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4</v>
      </c>
      <c r="B2298" s="832" t="s">
        <v>2687</v>
      </c>
      <c r="C2298" s="832" t="s">
        <v>2694</v>
      </c>
      <c r="D2298" s="833" t="s">
        <v>5504</v>
      </c>
      <c r="E2298" s="834" t="s">
        <v>2742</v>
      </c>
      <c r="F2298" s="832" t="s">
        <v>2688</v>
      </c>
      <c r="G2298" s="832" t="s">
        <v>4958</v>
      </c>
      <c r="H2298" s="832" t="s">
        <v>581</v>
      </c>
      <c r="I2298" s="832" t="s">
        <v>4959</v>
      </c>
      <c r="J2298" s="832" t="s">
        <v>4960</v>
      </c>
      <c r="K2298" s="832" t="s">
        <v>4961</v>
      </c>
      <c r="L2298" s="835">
        <v>108.28</v>
      </c>
      <c r="M2298" s="835">
        <v>216.56</v>
      </c>
      <c r="N2298" s="832">
        <v>2</v>
      </c>
      <c r="O2298" s="836">
        <v>1</v>
      </c>
      <c r="P2298" s="835">
        <v>216.56</v>
      </c>
      <c r="Q2298" s="837">
        <v>1</v>
      </c>
      <c r="R2298" s="832">
        <v>2</v>
      </c>
      <c r="S2298" s="837">
        <v>1</v>
      </c>
      <c r="T2298" s="836">
        <v>1</v>
      </c>
      <c r="U2298" s="838">
        <v>1</v>
      </c>
    </row>
    <row r="2299" spans="1:21" ht="14.4" customHeight="1" x14ac:dyDescent="0.3">
      <c r="A2299" s="831">
        <v>4</v>
      </c>
      <c r="B2299" s="832" t="s">
        <v>2687</v>
      </c>
      <c r="C2299" s="832" t="s">
        <v>2694</v>
      </c>
      <c r="D2299" s="833" t="s">
        <v>5504</v>
      </c>
      <c r="E2299" s="834" t="s">
        <v>2742</v>
      </c>
      <c r="F2299" s="832" t="s">
        <v>2688</v>
      </c>
      <c r="G2299" s="832" t="s">
        <v>2840</v>
      </c>
      <c r="H2299" s="832" t="s">
        <v>581</v>
      </c>
      <c r="I2299" s="832" t="s">
        <v>2841</v>
      </c>
      <c r="J2299" s="832" t="s">
        <v>1008</v>
      </c>
      <c r="K2299" s="832" t="s">
        <v>2842</v>
      </c>
      <c r="L2299" s="835">
        <v>96.81</v>
      </c>
      <c r="M2299" s="835">
        <v>387.24</v>
      </c>
      <c r="N2299" s="832">
        <v>4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4</v>
      </c>
      <c r="B2300" s="832" t="s">
        <v>2687</v>
      </c>
      <c r="C2300" s="832" t="s">
        <v>2694</v>
      </c>
      <c r="D2300" s="833" t="s">
        <v>5504</v>
      </c>
      <c r="E2300" s="834" t="s">
        <v>2742</v>
      </c>
      <c r="F2300" s="832" t="s">
        <v>2688</v>
      </c>
      <c r="G2300" s="832" t="s">
        <v>2757</v>
      </c>
      <c r="H2300" s="832" t="s">
        <v>581</v>
      </c>
      <c r="I2300" s="832" t="s">
        <v>2900</v>
      </c>
      <c r="J2300" s="832" t="s">
        <v>1096</v>
      </c>
      <c r="K2300" s="832" t="s">
        <v>2901</v>
      </c>
      <c r="L2300" s="835">
        <v>59.56</v>
      </c>
      <c r="M2300" s="835">
        <v>119.12</v>
      </c>
      <c r="N2300" s="832">
        <v>2</v>
      </c>
      <c r="O2300" s="836">
        <v>1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4</v>
      </c>
      <c r="B2301" s="832" t="s">
        <v>2687</v>
      </c>
      <c r="C2301" s="832" t="s">
        <v>2694</v>
      </c>
      <c r="D2301" s="833" t="s">
        <v>5504</v>
      </c>
      <c r="E2301" s="834" t="s">
        <v>2742</v>
      </c>
      <c r="F2301" s="832" t="s">
        <v>2688</v>
      </c>
      <c r="G2301" s="832" t="s">
        <v>4962</v>
      </c>
      <c r="H2301" s="832" t="s">
        <v>628</v>
      </c>
      <c r="I2301" s="832" t="s">
        <v>4963</v>
      </c>
      <c r="J2301" s="832" t="s">
        <v>4964</v>
      </c>
      <c r="K2301" s="832" t="s">
        <v>4965</v>
      </c>
      <c r="L2301" s="835">
        <v>145.15</v>
      </c>
      <c r="M2301" s="835">
        <v>725.75</v>
      </c>
      <c r="N2301" s="832">
        <v>5</v>
      </c>
      <c r="O2301" s="836">
        <v>1</v>
      </c>
      <c r="P2301" s="835">
        <v>725.75</v>
      </c>
      <c r="Q2301" s="837">
        <v>1</v>
      </c>
      <c r="R2301" s="832">
        <v>5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4</v>
      </c>
      <c r="B2302" s="832" t="s">
        <v>2687</v>
      </c>
      <c r="C2302" s="832" t="s">
        <v>2694</v>
      </c>
      <c r="D2302" s="833" t="s">
        <v>5504</v>
      </c>
      <c r="E2302" s="834" t="s">
        <v>2742</v>
      </c>
      <c r="F2302" s="832" t="s">
        <v>2688</v>
      </c>
      <c r="G2302" s="832" t="s">
        <v>3283</v>
      </c>
      <c r="H2302" s="832" t="s">
        <v>581</v>
      </c>
      <c r="I2302" s="832" t="s">
        <v>3284</v>
      </c>
      <c r="J2302" s="832" t="s">
        <v>2528</v>
      </c>
      <c r="K2302" s="832" t="s">
        <v>3285</v>
      </c>
      <c r="L2302" s="835">
        <v>258.41000000000003</v>
      </c>
      <c r="M2302" s="835">
        <v>258.41000000000003</v>
      </c>
      <c r="N2302" s="832">
        <v>1</v>
      </c>
      <c r="O2302" s="836">
        <v>1</v>
      </c>
      <c r="P2302" s="835">
        <v>258.41000000000003</v>
      </c>
      <c r="Q2302" s="837">
        <v>1</v>
      </c>
      <c r="R2302" s="832">
        <v>1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4</v>
      </c>
      <c r="B2303" s="832" t="s">
        <v>2687</v>
      </c>
      <c r="C2303" s="832" t="s">
        <v>2694</v>
      </c>
      <c r="D2303" s="833" t="s">
        <v>5504</v>
      </c>
      <c r="E2303" s="834" t="s">
        <v>2742</v>
      </c>
      <c r="F2303" s="832" t="s">
        <v>2688</v>
      </c>
      <c r="G2303" s="832" t="s">
        <v>4077</v>
      </c>
      <c r="H2303" s="832" t="s">
        <v>581</v>
      </c>
      <c r="I2303" s="832" t="s">
        <v>4078</v>
      </c>
      <c r="J2303" s="832" t="s">
        <v>4079</v>
      </c>
      <c r="K2303" s="832" t="s">
        <v>4080</v>
      </c>
      <c r="L2303" s="835">
        <v>68.819999999999993</v>
      </c>
      <c r="M2303" s="835">
        <v>68.819999999999993</v>
      </c>
      <c r="N2303" s="832">
        <v>1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4</v>
      </c>
      <c r="B2304" s="832" t="s">
        <v>2687</v>
      </c>
      <c r="C2304" s="832" t="s">
        <v>2694</v>
      </c>
      <c r="D2304" s="833" t="s">
        <v>5504</v>
      </c>
      <c r="E2304" s="834" t="s">
        <v>2742</v>
      </c>
      <c r="F2304" s="832" t="s">
        <v>2688</v>
      </c>
      <c r="G2304" s="832" t="s">
        <v>4966</v>
      </c>
      <c r="H2304" s="832" t="s">
        <v>581</v>
      </c>
      <c r="I2304" s="832" t="s">
        <v>4967</v>
      </c>
      <c r="J2304" s="832" t="s">
        <v>4968</v>
      </c>
      <c r="K2304" s="832" t="s">
        <v>1377</v>
      </c>
      <c r="L2304" s="835">
        <v>77.13</v>
      </c>
      <c r="M2304" s="835">
        <v>77.13</v>
      </c>
      <c r="N2304" s="832">
        <v>1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4</v>
      </c>
      <c r="B2305" s="832" t="s">
        <v>2687</v>
      </c>
      <c r="C2305" s="832" t="s">
        <v>2694</v>
      </c>
      <c r="D2305" s="833" t="s">
        <v>5504</v>
      </c>
      <c r="E2305" s="834" t="s">
        <v>2742</v>
      </c>
      <c r="F2305" s="832" t="s">
        <v>2688</v>
      </c>
      <c r="G2305" s="832" t="s">
        <v>2765</v>
      </c>
      <c r="H2305" s="832" t="s">
        <v>581</v>
      </c>
      <c r="I2305" s="832" t="s">
        <v>4969</v>
      </c>
      <c r="J2305" s="832" t="s">
        <v>4970</v>
      </c>
      <c r="K2305" s="832" t="s">
        <v>4971</v>
      </c>
      <c r="L2305" s="835">
        <v>47.35</v>
      </c>
      <c r="M2305" s="835">
        <v>947</v>
      </c>
      <c r="N2305" s="832">
        <v>20</v>
      </c>
      <c r="O2305" s="836">
        <v>1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4</v>
      </c>
      <c r="B2306" s="832" t="s">
        <v>2687</v>
      </c>
      <c r="C2306" s="832" t="s">
        <v>2694</v>
      </c>
      <c r="D2306" s="833" t="s">
        <v>5504</v>
      </c>
      <c r="E2306" s="834" t="s">
        <v>2742</v>
      </c>
      <c r="F2306" s="832" t="s">
        <v>2688</v>
      </c>
      <c r="G2306" s="832" t="s">
        <v>2996</v>
      </c>
      <c r="H2306" s="832" t="s">
        <v>628</v>
      </c>
      <c r="I2306" s="832" t="s">
        <v>2265</v>
      </c>
      <c r="J2306" s="832" t="s">
        <v>1026</v>
      </c>
      <c r="K2306" s="832" t="s">
        <v>2266</v>
      </c>
      <c r="L2306" s="835">
        <v>0</v>
      </c>
      <c r="M2306" s="835">
        <v>0</v>
      </c>
      <c r="N2306" s="832">
        <v>1</v>
      </c>
      <c r="O2306" s="836">
        <v>1</v>
      </c>
      <c r="P2306" s="835">
        <v>0</v>
      </c>
      <c r="Q2306" s="837"/>
      <c r="R2306" s="832">
        <v>1</v>
      </c>
      <c r="S2306" s="837">
        <v>1</v>
      </c>
      <c r="T2306" s="836">
        <v>1</v>
      </c>
      <c r="U2306" s="838">
        <v>1</v>
      </c>
    </row>
    <row r="2307" spans="1:21" ht="14.4" customHeight="1" x14ac:dyDescent="0.3">
      <c r="A2307" s="831">
        <v>4</v>
      </c>
      <c r="B2307" s="832" t="s">
        <v>2687</v>
      </c>
      <c r="C2307" s="832" t="s">
        <v>2694</v>
      </c>
      <c r="D2307" s="833" t="s">
        <v>5504</v>
      </c>
      <c r="E2307" s="834" t="s">
        <v>2742</v>
      </c>
      <c r="F2307" s="832" t="s">
        <v>2688</v>
      </c>
      <c r="G2307" s="832" t="s">
        <v>2996</v>
      </c>
      <c r="H2307" s="832" t="s">
        <v>628</v>
      </c>
      <c r="I2307" s="832" t="s">
        <v>2267</v>
      </c>
      <c r="J2307" s="832" t="s">
        <v>1026</v>
      </c>
      <c r="K2307" s="832" t="s">
        <v>2268</v>
      </c>
      <c r="L2307" s="835">
        <v>0</v>
      </c>
      <c r="M2307" s="835">
        <v>0</v>
      </c>
      <c r="N2307" s="832">
        <v>3</v>
      </c>
      <c r="O2307" s="836">
        <v>2</v>
      </c>
      <c r="P2307" s="835">
        <v>0</v>
      </c>
      <c r="Q2307" s="837"/>
      <c r="R2307" s="832">
        <v>1</v>
      </c>
      <c r="S2307" s="837">
        <v>0.33333333333333331</v>
      </c>
      <c r="T2307" s="836">
        <v>1</v>
      </c>
      <c r="U2307" s="838">
        <v>0.5</v>
      </c>
    </row>
    <row r="2308" spans="1:21" ht="14.4" customHeight="1" x14ac:dyDescent="0.3">
      <c r="A2308" s="831">
        <v>4</v>
      </c>
      <c r="B2308" s="832" t="s">
        <v>2687</v>
      </c>
      <c r="C2308" s="832" t="s">
        <v>2694</v>
      </c>
      <c r="D2308" s="833" t="s">
        <v>5504</v>
      </c>
      <c r="E2308" s="834" t="s">
        <v>2742</v>
      </c>
      <c r="F2308" s="832" t="s">
        <v>2688</v>
      </c>
      <c r="G2308" s="832" t="s">
        <v>2843</v>
      </c>
      <c r="H2308" s="832" t="s">
        <v>628</v>
      </c>
      <c r="I2308" s="832" t="s">
        <v>2022</v>
      </c>
      <c r="J2308" s="832" t="s">
        <v>2023</v>
      </c>
      <c r="K2308" s="832" t="s">
        <v>2024</v>
      </c>
      <c r="L2308" s="835">
        <v>133.94</v>
      </c>
      <c r="M2308" s="835">
        <v>1473.3400000000001</v>
      </c>
      <c r="N2308" s="832">
        <v>11</v>
      </c>
      <c r="O2308" s="836">
        <v>3.5</v>
      </c>
      <c r="P2308" s="835">
        <v>535.76</v>
      </c>
      <c r="Q2308" s="837">
        <v>0.36363636363636359</v>
      </c>
      <c r="R2308" s="832">
        <v>4</v>
      </c>
      <c r="S2308" s="837">
        <v>0.36363636363636365</v>
      </c>
      <c r="T2308" s="836">
        <v>1</v>
      </c>
      <c r="U2308" s="838">
        <v>0.2857142857142857</v>
      </c>
    </row>
    <row r="2309" spans="1:21" ht="14.4" customHeight="1" x14ac:dyDescent="0.3">
      <c r="A2309" s="831">
        <v>4</v>
      </c>
      <c r="B2309" s="832" t="s">
        <v>2687</v>
      </c>
      <c r="C2309" s="832" t="s">
        <v>2694</v>
      </c>
      <c r="D2309" s="833" t="s">
        <v>5504</v>
      </c>
      <c r="E2309" s="834" t="s">
        <v>2742</v>
      </c>
      <c r="F2309" s="832" t="s">
        <v>2688</v>
      </c>
      <c r="G2309" s="832" t="s">
        <v>2843</v>
      </c>
      <c r="H2309" s="832" t="s">
        <v>581</v>
      </c>
      <c r="I2309" s="832" t="s">
        <v>4150</v>
      </c>
      <c r="J2309" s="832" t="s">
        <v>4013</v>
      </c>
      <c r="K2309" s="832" t="s">
        <v>4151</v>
      </c>
      <c r="L2309" s="835">
        <v>133.94</v>
      </c>
      <c r="M2309" s="835">
        <v>803.6400000000001</v>
      </c>
      <c r="N2309" s="832">
        <v>6</v>
      </c>
      <c r="O2309" s="836">
        <v>2</v>
      </c>
      <c r="P2309" s="835">
        <v>803.6400000000001</v>
      </c>
      <c r="Q2309" s="837">
        <v>1</v>
      </c>
      <c r="R2309" s="832">
        <v>6</v>
      </c>
      <c r="S2309" s="837">
        <v>1</v>
      </c>
      <c r="T2309" s="836">
        <v>2</v>
      </c>
      <c r="U2309" s="838">
        <v>1</v>
      </c>
    </row>
    <row r="2310" spans="1:21" ht="14.4" customHeight="1" x14ac:dyDescent="0.3">
      <c r="A2310" s="831">
        <v>4</v>
      </c>
      <c r="B2310" s="832" t="s">
        <v>2687</v>
      </c>
      <c r="C2310" s="832" t="s">
        <v>2694</v>
      </c>
      <c r="D2310" s="833" t="s">
        <v>5504</v>
      </c>
      <c r="E2310" s="834" t="s">
        <v>2742</v>
      </c>
      <c r="F2310" s="832" t="s">
        <v>2688</v>
      </c>
      <c r="G2310" s="832" t="s">
        <v>2997</v>
      </c>
      <c r="H2310" s="832" t="s">
        <v>581</v>
      </c>
      <c r="I2310" s="832" t="s">
        <v>3051</v>
      </c>
      <c r="J2310" s="832" t="s">
        <v>1446</v>
      </c>
      <c r="K2310" s="832" t="s">
        <v>3052</v>
      </c>
      <c r="L2310" s="835">
        <v>50.32</v>
      </c>
      <c r="M2310" s="835">
        <v>301.92</v>
      </c>
      <c r="N2310" s="832">
        <v>6</v>
      </c>
      <c r="O2310" s="836">
        <v>4</v>
      </c>
      <c r="P2310" s="835">
        <v>301.92</v>
      </c>
      <c r="Q2310" s="837">
        <v>1</v>
      </c>
      <c r="R2310" s="832">
        <v>6</v>
      </c>
      <c r="S2310" s="837">
        <v>1</v>
      </c>
      <c r="T2310" s="836">
        <v>4</v>
      </c>
      <c r="U2310" s="838">
        <v>1</v>
      </c>
    </row>
    <row r="2311" spans="1:21" ht="14.4" customHeight="1" x14ac:dyDescent="0.3">
      <c r="A2311" s="831">
        <v>4</v>
      </c>
      <c r="B2311" s="832" t="s">
        <v>2687</v>
      </c>
      <c r="C2311" s="832" t="s">
        <v>2694</v>
      </c>
      <c r="D2311" s="833" t="s">
        <v>5504</v>
      </c>
      <c r="E2311" s="834" t="s">
        <v>2742</v>
      </c>
      <c r="F2311" s="832" t="s">
        <v>2688</v>
      </c>
      <c r="G2311" s="832" t="s">
        <v>2997</v>
      </c>
      <c r="H2311" s="832" t="s">
        <v>581</v>
      </c>
      <c r="I2311" s="832" t="s">
        <v>3182</v>
      </c>
      <c r="J2311" s="832" t="s">
        <v>3121</v>
      </c>
      <c r="K2311" s="832" t="s">
        <v>3183</v>
      </c>
      <c r="L2311" s="835">
        <v>99.94</v>
      </c>
      <c r="M2311" s="835">
        <v>299.82</v>
      </c>
      <c r="N2311" s="832">
        <v>3</v>
      </c>
      <c r="O2311" s="836">
        <v>1.5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4</v>
      </c>
      <c r="B2312" s="832" t="s">
        <v>2687</v>
      </c>
      <c r="C2312" s="832" t="s">
        <v>2694</v>
      </c>
      <c r="D2312" s="833" t="s">
        <v>5504</v>
      </c>
      <c r="E2312" s="834" t="s">
        <v>2742</v>
      </c>
      <c r="F2312" s="832" t="s">
        <v>2688</v>
      </c>
      <c r="G2312" s="832" t="s">
        <v>2997</v>
      </c>
      <c r="H2312" s="832" t="s">
        <v>581</v>
      </c>
      <c r="I2312" s="832" t="s">
        <v>4314</v>
      </c>
      <c r="J2312" s="832" t="s">
        <v>1446</v>
      </c>
      <c r="K2312" s="832" t="s">
        <v>1447</v>
      </c>
      <c r="L2312" s="835">
        <v>50.32</v>
      </c>
      <c r="M2312" s="835">
        <v>50.32</v>
      </c>
      <c r="N2312" s="832">
        <v>1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4</v>
      </c>
      <c r="B2313" s="832" t="s">
        <v>2687</v>
      </c>
      <c r="C2313" s="832" t="s">
        <v>2694</v>
      </c>
      <c r="D2313" s="833" t="s">
        <v>5504</v>
      </c>
      <c r="E2313" s="834" t="s">
        <v>2742</v>
      </c>
      <c r="F2313" s="832" t="s">
        <v>2689</v>
      </c>
      <c r="G2313" s="832" t="s">
        <v>2768</v>
      </c>
      <c r="H2313" s="832" t="s">
        <v>581</v>
      </c>
      <c r="I2313" s="832" t="s">
        <v>2881</v>
      </c>
      <c r="J2313" s="832" t="s">
        <v>2770</v>
      </c>
      <c r="K2313" s="832"/>
      <c r="L2313" s="835">
        <v>0</v>
      </c>
      <c r="M2313" s="835">
        <v>0</v>
      </c>
      <c r="N2313" s="832">
        <v>1</v>
      </c>
      <c r="O2313" s="836">
        <v>1</v>
      </c>
      <c r="P2313" s="835">
        <v>0</v>
      </c>
      <c r="Q2313" s="837"/>
      <c r="R2313" s="832">
        <v>1</v>
      </c>
      <c r="S2313" s="837">
        <v>1</v>
      </c>
      <c r="T2313" s="836">
        <v>1</v>
      </c>
      <c r="U2313" s="838">
        <v>1</v>
      </c>
    </row>
    <row r="2314" spans="1:21" ht="14.4" customHeight="1" x14ac:dyDescent="0.3">
      <c r="A2314" s="831">
        <v>4</v>
      </c>
      <c r="B2314" s="832" t="s">
        <v>2687</v>
      </c>
      <c r="C2314" s="832" t="s">
        <v>2694</v>
      </c>
      <c r="D2314" s="833" t="s">
        <v>5504</v>
      </c>
      <c r="E2314" s="834" t="s">
        <v>2742</v>
      </c>
      <c r="F2314" s="832" t="s">
        <v>2689</v>
      </c>
      <c r="G2314" s="832" t="s">
        <v>2768</v>
      </c>
      <c r="H2314" s="832" t="s">
        <v>581</v>
      </c>
      <c r="I2314" s="832" t="s">
        <v>4972</v>
      </c>
      <c r="J2314" s="832" t="s">
        <v>2770</v>
      </c>
      <c r="K2314" s="832"/>
      <c r="L2314" s="835">
        <v>0</v>
      </c>
      <c r="M2314" s="835">
        <v>0</v>
      </c>
      <c r="N2314" s="832">
        <v>2</v>
      </c>
      <c r="O2314" s="836">
        <v>2</v>
      </c>
      <c r="P2314" s="835">
        <v>0</v>
      </c>
      <c r="Q2314" s="837"/>
      <c r="R2314" s="832">
        <v>1</v>
      </c>
      <c r="S2314" s="837">
        <v>0.5</v>
      </c>
      <c r="T2314" s="836">
        <v>1</v>
      </c>
      <c r="U2314" s="838">
        <v>0.5</v>
      </c>
    </row>
    <row r="2315" spans="1:21" ht="14.4" customHeight="1" x14ac:dyDescent="0.3">
      <c r="A2315" s="831">
        <v>4</v>
      </c>
      <c r="B2315" s="832" t="s">
        <v>2687</v>
      </c>
      <c r="C2315" s="832" t="s">
        <v>2694</v>
      </c>
      <c r="D2315" s="833" t="s">
        <v>5504</v>
      </c>
      <c r="E2315" s="834" t="s">
        <v>2742</v>
      </c>
      <c r="F2315" s="832" t="s">
        <v>2689</v>
      </c>
      <c r="G2315" s="832" t="s">
        <v>2768</v>
      </c>
      <c r="H2315" s="832" t="s">
        <v>581</v>
      </c>
      <c r="I2315" s="832" t="s">
        <v>2769</v>
      </c>
      <c r="J2315" s="832" t="s">
        <v>2770</v>
      </c>
      <c r="K2315" s="832"/>
      <c r="L2315" s="835">
        <v>0</v>
      </c>
      <c r="M2315" s="835">
        <v>0</v>
      </c>
      <c r="N2315" s="832">
        <v>2</v>
      </c>
      <c r="O2315" s="836">
        <v>2</v>
      </c>
      <c r="P2315" s="835">
        <v>0</v>
      </c>
      <c r="Q2315" s="837"/>
      <c r="R2315" s="832">
        <v>2</v>
      </c>
      <c r="S2315" s="837">
        <v>1</v>
      </c>
      <c r="T2315" s="836">
        <v>2</v>
      </c>
      <c r="U2315" s="838">
        <v>1</v>
      </c>
    </row>
    <row r="2316" spans="1:21" ht="14.4" customHeight="1" x14ac:dyDescent="0.3">
      <c r="A2316" s="831">
        <v>4</v>
      </c>
      <c r="B2316" s="832" t="s">
        <v>2687</v>
      </c>
      <c r="C2316" s="832" t="s">
        <v>2694</v>
      </c>
      <c r="D2316" s="833" t="s">
        <v>5504</v>
      </c>
      <c r="E2316" s="834" t="s">
        <v>2742</v>
      </c>
      <c r="F2316" s="832" t="s">
        <v>2689</v>
      </c>
      <c r="G2316" s="832" t="s">
        <v>2768</v>
      </c>
      <c r="H2316" s="832" t="s">
        <v>581</v>
      </c>
      <c r="I2316" s="832" t="s">
        <v>4680</v>
      </c>
      <c r="J2316" s="832" t="s">
        <v>2770</v>
      </c>
      <c r="K2316" s="832"/>
      <c r="L2316" s="835">
        <v>0</v>
      </c>
      <c r="M2316" s="835">
        <v>0</v>
      </c>
      <c r="N2316" s="832">
        <v>1</v>
      </c>
      <c r="O2316" s="836">
        <v>1</v>
      </c>
      <c r="P2316" s="835">
        <v>0</v>
      </c>
      <c r="Q2316" s="837"/>
      <c r="R2316" s="832">
        <v>1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4</v>
      </c>
      <c r="B2317" s="832" t="s">
        <v>2687</v>
      </c>
      <c r="C2317" s="832" t="s">
        <v>2694</v>
      </c>
      <c r="D2317" s="833" t="s">
        <v>5504</v>
      </c>
      <c r="E2317" s="834" t="s">
        <v>2742</v>
      </c>
      <c r="F2317" s="832" t="s">
        <v>2689</v>
      </c>
      <c r="G2317" s="832" t="s">
        <v>2768</v>
      </c>
      <c r="H2317" s="832" t="s">
        <v>581</v>
      </c>
      <c r="I2317" s="832" t="s">
        <v>4973</v>
      </c>
      <c r="J2317" s="832" t="s">
        <v>2770</v>
      </c>
      <c r="K2317" s="832"/>
      <c r="L2317" s="835">
        <v>0</v>
      </c>
      <c r="M2317" s="835">
        <v>0</v>
      </c>
      <c r="N2317" s="832">
        <v>1</v>
      </c>
      <c r="O2317" s="836">
        <v>1</v>
      </c>
      <c r="P2317" s="835">
        <v>0</v>
      </c>
      <c r="Q2317" s="837"/>
      <c r="R2317" s="832">
        <v>1</v>
      </c>
      <c r="S2317" s="837">
        <v>1</v>
      </c>
      <c r="T2317" s="836">
        <v>1</v>
      </c>
      <c r="U2317" s="838">
        <v>1</v>
      </c>
    </row>
    <row r="2318" spans="1:21" ht="14.4" customHeight="1" x14ac:dyDescent="0.3">
      <c r="A2318" s="831">
        <v>4</v>
      </c>
      <c r="B2318" s="832" t="s">
        <v>2687</v>
      </c>
      <c r="C2318" s="832" t="s">
        <v>2694</v>
      </c>
      <c r="D2318" s="833" t="s">
        <v>5504</v>
      </c>
      <c r="E2318" s="834" t="s">
        <v>2742</v>
      </c>
      <c r="F2318" s="832" t="s">
        <v>2690</v>
      </c>
      <c r="G2318" s="832" t="s">
        <v>2967</v>
      </c>
      <c r="H2318" s="832" t="s">
        <v>581</v>
      </c>
      <c r="I2318" s="832" t="s">
        <v>3410</v>
      </c>
      <c r="J2318" s="832" t="s">
        <v>3411</v>
      </c>
      <c r="K2318" s="832" t="s">
        <v>3412</v>
      </c>
      <c r="L2318" s="835">
        <v>500</v>
      </c>
      <c r="M2318" s="835">
        <v>500</v>
      </c>
      <c r="N2318" s="832">
        <v>1</v>
      </c>
      <c r="O2318" s="836">
        <v>1</v>
      </c>
      <c r="P2318" s="835">
        <v>500</v>
      </c>
      <c r="Q2318" s="837">
        <v>1</v>
      </c>
      <c r="R2318" s="832">
        <v>1</v>
      </c>
      <c r="S2318" s="837">
        <v>1</v>
      </c>
      <c r="T2318" s="836">
        <v>1</v>
      </c>
      <c r="U2318" s="838">
        <v>1</v>
      </c>
    </row>
    <row r="2319" spans="1:21" ht="14.4" customHeight="1" x14ac:dyDescent="0.3">
      <c r="A2319" s="831">
        <v>4</v>
      </c>
      <c r="B2319" s="832" t="s">
        <v>2687</v>
      </c>
      <c r="C2319" s="832" t="s">
        <v>2694</v>
      </c>
      <c r="D2319" s="833" t="s">
        <v>5504</v>
      </c>
      <c r="E2319" s="834" t="s">
        <v>2742</v>
      </c>
      <c r="F2319" s="832" t="s">
        <v>2690</v>
      </c>
      <c r="G2319" s="832" t="s">
        <v>2967</v>
      </c>
      <c r="H2319" s="832" t="s">
        <v>581</v>
      </c>
      <c r="I2319" s="832" t="s">
        <v>3413</v>
      </c>
      <c r="J2319" s="832" t="s">
        <v>3414</v>
      </c>
      <c r="K2319" s="832" t="s">
        <v>3415</v>
      </c>
      <c r="L2319" s="835">
        <v>287</v>
      </c>
      <c r="M2319" s="835">
        <v>2583</v>
      </c>
      <c r="N2319" s="832">
        <v>9</v>
      </c>
      <c r="O2319" s="836">
        <v>5</v>
      </c>
      <c r="P2319" s="835">
        <v>2583</v>
      </c>
      <c r="Q2319" s="837">
        <v>1</v>
      </c>
      <c r="R2319" s="832">
        <v>9</v>
      </c>
      <c r="S2319" s="837">
        <v>1</v>
      </c>
      <c r="T2319" s="836">
        <v>5</v>
      </c>
      <c r="U2319" s="838">
        <v>1</v>
      </c>
    </row>
    <row r="2320" spans="1:21" ht="14.4" customHeight="1" x14ac:dyDescent="0.3">
      <c r="A2320" s="831">
        <v>4</v>
      </c>
      <c r="B2320" s="832" t="s">
        <v>2687</v>
      </c>
      <c r="C2320" s="832" t="s">
        <v>2694</v>
      </c>
      <c r="D2320" s="833" t="s">
        <v>5504</v>
      </c>
      <c r="E2320" s="834" t="s">
        <v>2742</v>
      </c>
      <c r="F2320" s="832" t="s">
        <v>2690</v>
      </c>
      <c r="G2320" s="832" t="s">
        <v>2967</v>
      </c>
      <c r="H2320" s="832" t="s">
        <v>581</v>
      </c>
      <c r="I2320" s="832" t="s">
        <v>3419</v>
      </c>
      <c r="J2320" s="832" t="s">
        <v>3420</v>
      </c>
      <c r="K2320" s="832" t="s">
        <v>3421</v>
      </c>
      <c r="L2320" s="835">
        <v>124</v>
      </c>
      <c r="M2320" s="835">
        <v>124</v>
      </c>
      <c r="N2320" s="832">
        <v>1</v>
      </c>
      <c r="O2320" s="836">
        <v>1</v>
      </c>
      <c r="P2320" s="835">
        <v>124</v>
      </c>
      <c r="Q2320" s="837">
        <v>1</v>
      </c>
      <c r="R2320" s="832">
        <v>1</v>
      </c>
      <c r="S2320" s="837">
        <v>1</v>
      </c>
      <c r="T2320" s="836">
        <v>1</v>
      </c>
      <c r="U2320" s="838">
        <v>1</v>
      </c>
    </row>
    <row r="2321" spans="1:21" ht="14.4" customHeight="1" x14ac:dyDescent="0.3">
      <c r="A2321" s="831">
        <v>4</v>
      </c>
      <c r="B2321" s="832" t="s">
        <v>2687</v>
      </c>
      <c r="C2321" s="832" t="s">
        <v>2694</v>
      </c>
      <c r="D2321" s="833" t="s">
        <v>5504</v>
      </c>
      <c r="E2321" s="834" t="s">
        <v>2742</v>
      </c>
      <c r="F2321" s="832" t="s">
        <v>2690</v>
      </c>
      <c r="G2321" s="832" t="s">
        <v>2967</v>
      </c>
      <c r="H2321" s="832" t="s">
        <v>581</v>
      </c>
      <c r="I2321" s="832" t="s">
        <v>3428</v>
      </c>
      <c r="J2321" s="832" t="s">
        <v>3429</v>
      </c>
      <c r="K2321" s="832" t="s">
        <v>3430</v>
      </c>
      <c r="L2321" s="835">
        <v>315.5</v>
      </c>
      <c r="M2321" s="835">
        <v>315.5</v>
      </c>
      <c r="N2321" s="832">
        <v>1</v>
      </c>
      <c r="O2321" s="836">
        <v>1</v>
      </c>
      <c r="P2321" s="835">
        <v>315.5</v>
      </c>
      <c r="Q2321" s="837">
        <v>1</v>
      </c>
      <c r="R2321" s="832">
        <v>1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4</v>
      </c>
      <c r="B2322" s="832" t="s">
        <v>2687</v>
      </c>
      <c r="C2322" s="832" t="s">
        <v>2694</v>
      </c>
      <c r="D2322" s="833" t="s">
        <v>5504</v>
      </c>
      <c r="E2322" s="834" t="s">
        <v>2742</v>
      </c>
      <c r="F2322" s="832" t="s">
        <v>2690</v>
      </c>
      <c r="G2322" s="832" t="s">
        <v>2967</v>
      </c>
      <c r="H2322" s="832" t="s">
        <v>581</v>
      </c>
      <c r="I2322" s="832" t="s">
        <v>3440</v>
      </c>
      <c r="J2322" s="832" t="s">
        <v>3441</v>
      </c>
      <c r="K2322" s="832" t="s">
        <v>3442</v>
      </c>
      <c r="L2322" s="835">
        <v>161</v>
      </c>
      <c r="M2322" s="835">
        <v>161</v>
      </c>
      <c r="N2322" s="832">
        <v>1</v>
      </c>
      <c r="O2322" s="836">
        <v>1</v>
      </c>
      <c r="P2322" s="835">
        <v>161</v>
      </c>
      <c r="Q2322" s="837">
        <v>1</v>
      </c>
      <c r="R2322" s="832">
        <v>1</v>
      </c>
      <c r="S2322" s="837">
        <v>1</v>
      </c>
      <c r="T2322" s="836">
        <v>1</v>
      </c>
      <c r="U2322" s="838">
        <v>1</v>
      </c>
    </row>
    <row r="2323" spans="1:21" ht="14.4" customHeight="1" x14ac:dyDescent="0.3">
      <c r="A2323" s="831">
        <v>4</v>
      </c>
      <c r="B2323" s="832" t="s">
        <v>2687</v>
      </c>
      <c r="C2323" s="832" t="s">
        <v>2694</v>
      </c>
      <c r="D2323" s="833" t="s">
        <v>5504</v>
      </c>
      <c r="E2323" s="834" t="s">
        <v>2742</v>
      </c>
      <c r="F2323" s="832" t="s">
        <v>2690</v>
      </c>
      <c r="G2323" s="832" t="s">
        <v>2967</v>
      </c>
      <c r="H2323" s="832" t="s">
        <v>581</v>
      </c>
      <c r="I2323" s="832" t="s">
        <v>3445</v>
      </c>
      <c r="J2323" s="832" t="s">
        <v>3446</v>
      </c>
      <c r="K2323" s="832" t="s">
        <v>3447</v>
      </c>
      <c r="L2323" s="835">
        <v>579</v>
      </c>
      <c r="M2323" s="835">
        <v>1737</v>
      </c>
      <c r="N2323" s="832">
        <v>3</v>
      </c>
      <c r="O2323" s="836">
        <v>1</v>
      </c>
      <c r="P2323" s="835">
        <v>1737</v>
      </c>
      <c r="Q2323" s="837">
        <v>1</v>
      </c>
      <c r="R2323" s="832">
        <v>3</v>
      </c>
      <c r="S2323" s="837">
        <v>1</v>
      </c>
      <c r="T2323" s="836">
        <v>1</v>
      </c>
      <c r="U2323" s="838">
        <v>1</v>
      </c>
    </row>
    <row r="2324" spans="1:21" ht="14.4" customHeight="1" x14ac:dyDescent="0.3">
      <c r="A2324" s="831">
        <v>4</v>
      </c>
      <c r="B2324" s="832" t="s">
        <v>2687</v>
      </c>
      <c r="C2324" s="832" t="s">
        <v>2694</v>
      </c>
      <c r="D2324" s="833" t="s">
        <v>5504</v>
      </c>
      <c r="E2324" s="834" t="s">
        <v>2742</v>
      </c>
      <c r="F2324" s="832" t="s">
        <v>2690</v>
      </c>
      <c r="G2324" s="832" t="s">
        <v>2967</v>
      </c>
      <c r="H2324" s="832" t="s">
        <v>581</v>
      </c>
      <c r="I2324" s="832" t="s">
        <v>3460</v>
      </c>
      <c r="J2324" s="832" t="s">
        <v>3461</v>
      </c>
      <c r="K2324" s="832" t="s">
        <v>1603</v>
      </c>
      <c r="L2324" s="835">
        <v>1832.09</v>
      </c>
      <c r="M2324" s="835">
        <v>5496.2699999999995</v>
      </c>
      <c r="N2324" s="832">
        <v>3</v>
      </c>
      <c r="O2324" s="836">
        <v>2</v>
      </c>
      <c r="P2324" s="835">
        <v>5496.2699999999995</v>
      </c>
      <c r="Q2324" s="837">
        <v>1</v>
      </c>
      <c r="R2324" s="832">
        <v>3</v>
      </c>
      <c r="S2324" s="837">
        <v>1</v>
      </c>
      <c r="T2324" s="836">
        <v>2</v>
      </c>
      <c r="U2324" s="838">
        <v>1</v>
      </c>
    </row>
    <row r="2325" spans="1:21" ht="14.4" customHeight="1" x14ac:dyDescent="0.3">
      <c r="A2325" s="831">
        <v>4</v>
      </c>
      <c r="B2325" s="832" t="s">
        <v>2687</v>
      </c>
      <c r="C2325" s="832" t="s">
        <v>2694</v>
      </c>
      <c r="D2325" s="833" t="s">
        <v>5504</v>
      </c>
      <c r="E2325" s="834" t="s">
        <v>2742</v>
      </c>
      <c r="F2325" s="832" t="s">
        <v>2690</v>
      </c>
      <c r="G2325" s="832" t="s">
        <v>2967</v>
      </c>
      <c r="H2325" s="832" t="s">
        <v>581</v>
      </c>
      <c r="I2325" s="832" t="s">
        <v>3465</v>
      </c>
      <c r="J2325" s="832" t="s">
        <v>3466</v>
      </c>
      <c r="K2325" s="832" t="s">
        <v>1603</v>
      </c>
      <c r="L2325" s="835">
        <v>485.63</v>
      </c>
      <c r="M2325" s="835">
        <v>1456.8899999999999</v>
      </c>
      <c r="N2325" s="832">
        <v>3</v>
      </c>
      <c r="O2325" s="836">
        <v>2</v>
      </c>
      <c r="P2325" s="835">
        <v>1456.8899999999999</v>
      </c>
      <c r="Q2325" s="837">
        <v>1</v>
      </c>
      <c r="R2325" s="832">
        <v>3</v>
      </c>
      <c r="S2325" s="837">
        <v>1</v>
      </c>
      <c r="T2325" s="836">
        <v>2</v>
      </c>
      <c r="U2325" s="838">
        <v>1</v>
      </c>
    </row>
    <row r="2326" spans="1:21" ht="14.4" customHeight="1" x14ac:dyDescent="0.3">
      <c r="A2326" s="831">
        <v>4</v>
      </c>
      <c r="B2326" s="832" t="s">
        <v>2687</v>
      </c>
      <c r="C2326" s="832" t="s">
        <v>2694</v>
      </c>
      <c r="D2326" s="833" t="s">
        <v>5504</v>
      </c>
      <c r="E2326" s="834" t="s">
        <v>2742</v>
      </c>
      <c r="F2326" s="832" t="s">
        <v>2690</v>
      </c>
      <c r="G2326" s="832" t="s">
        <v>2967</v>
      </c>
      <c r="H2326" s="832" t="s">
        <v>581</v>
      </c>
      <c r="I2326" s="832" t="s">
        <v>3467</v>
      </c>
      <c r="J2326" s="832" t="s">
        <v>3468</v>
      </c>
      <c r="K2326" s="832" t="s">
        <v>1603</v>
      </c>
      <c r="L2326" s="835">
        <v>300</v>
      </c>
      <c r="M2326" s="835">
        <v>900</v>
      </c>
      <c r="N2326" s="832">
        <v>3</v>
      </c>
      <c r="O2326" s="836">
        <v>2</v>
      </c>
      <c r="P2326" s="835">
        <v>900</v>
      </c>
      <c r="Q2326" s="837">
        <v>1</v>
      </c>
      <c r="R2326" s="832">
        <v>3</v>
      </c>
      <c r="S2326" s="837">
        <v>1</v>
      </c>
      <c r="T2326" s="836">
        <v>2</v>
      </c>
      <c r="U2326" s="838">
        <v>1</v>
      </c>
    </row>
    <row r="2327" spans="1:21" ht="14.4" customHeight="1" x14ac:dyDescent="0.3">
      <c r="A2327" s="831">
        <v>4</v>
      </c>
      <c r="B2327" s="832" t="s">
        <v>2687</v>
      </c>
      <c r="C2327" s="832" t="s">
        <v>2694</v>
      </c>
      <c r="D2327" s="833" t="s">
        <v>5504</v>
      </c>
      <c r="E2327" s="834" t="s">
        <v>2742</v>
      </c>
      <c r="F2327" s="832" t="s">
        <v>2690</v>
      </c>
      <c r="G2327" s="832" t="s">
        <v>2967</v>
      </c>
      <c r="H2327" s="832" t="s">
        <v>581</v>
      </c>
      <c r="I2327" s="832" t="s">
        <v>3469</v>
      </c>
      <c r="J2327" s="832" t="s">
        <v>3470</v>
      </c>
      <c r="K2327" s="832" t="s">
        <v>3471</v>
      </c>
      <c r="L2327" s="835">
        <v>196.43</v>
      </c>
      <c r="M2327" s="835">
        <v>196.43</v>
      </c>
      <c r="N2327" s="832">
        <v>1</v>
      </c>
      <c r="O2327" s="836">
        <v>1</v>
      </c>
      <c r="P2327" s="835">
        <v>196.43</v>
      </c>
      <c r="Q2327" s="837">
        <v>1</v>
      </c>
      <c r="R2327" s="832">
        <v>1</v>
      </c>
      <c r="S2327" s="837">
        <v>1</v>
      </c>
      <c r="T2327" s="836">
        <v>1</v>
      </c>
      <c r="U2327" s="838">
        <v>1</v>
      </c>
    </row>
    <row r="2328" spans="1:21" ht="14.4" customHeight="1" x14ac:dyDescent="0.3">
      <c r="A2328" s="831">
        <v>4</v>
      </c>
      <c r="B2328" s="832" t="s">
        <v>2687</v>
      </c>
      <c r="C2328" s="832" t="s">
        <v>2694</v>
      </c>
      <c r="D2328" s="833" t="s">
        <v>5504</v>
      </c>
      <c r="E2328" s="834" t="s">
        <v>2742</v>
      </c>
      <c r="F2328" s="832" t="s">
        <v>2690</v>
      </c>
      <c r="G2328" s="832" t="s">
        <v>2967</v>
      </c>
      <c r="H2328" s="832" t="s">
        <v>581</v>
      </c>
      <c r="I2328" s="832" t="s">
        <v>3472</v>
      </c>
      <c r="J2328" s="832" t="s">
        <v>3473</v>
      </c>
      <c r="K2328" s="832" t="s">
        <v>3474</v>
      </c>
      <c r="L2328" s="835">
        <v>210.33</v>
      </c>
      <c r="M2328" s="835">
        <v>210.33</v>
      </c>
      <c r="N2328" s="832">
        <v>1</v>
      </c>
      <c r="O2328" s="836">
        <v>1</v>
      </c>
      <c r="P2328" s="835">
        <v>210.33</v>
      </c>
      <c r="Q2328" s="837">
        <v>1</v>
      </c>
      <c r="R2328" s="832">
        <v>1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4</v>
      </c>
      <c r="B2329" s="832" t="s">
        <v>2687</v>
      </c>
      <c r="C2329" s="832" t="s">
        <v>2694</v>
      </c>
      <c r="D2329" s="833" t="s">
        <v>5504</v>
      </c>
      <c r="E2329" s="834" t="s">
        <v>2742</v>
      </c>
      <c r="F2329" s="832" t="s">
        <v>2690</v>
      </c>
      <c r="G2329" s="832" t="s">
        <v>2967</v>
      </c>
      <c r="H2329" s="832" t="s">
        <v>581</v>
      </c>
      <c r="I2329" s="832" t="s">
        <v>3475</v>
      </c>
      <c r="J2329" s="832" t="s">
        <v>3476</v>
      </c>
      <c r="K2329" s="832" t="s">
        <v>3477</v>
      </c>
      <c r="L2329" s="835">
        <v>320</v>
      </c>
      <c r="M2329" s="835">
        <v>320</v>
      </c>
      <c r="N2329" s="832">
        <v>1</v>
      </c>
      <c r="O2329" s="836">
        <v>1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4</v>
      </c>
      <c r="B2330" s="832" t="s">
        <v>2687</v>
      </c>
      <c r="C2330" s="832" t="s">
        <v>2694</v>
      </c>
      <c r="D2330" s="833" t="s">
        <v>5504</v>
      </c>
      <c r="E2330" s="834" t="s">
        <v>2742</v>
      </c>
      <c r="F2330" s="832" t="s">
        <v>2690</v>
      </c>
      <c r="G2330" s="832" t="s">
        <v>2967</v>
      </c>
      <c r="H2330" s="832" t="s">
        <v>581</v>
      </c>
      <c r="I2330" s="832" t="s">
        <v>3478</v>
      </c>
      <c r="J2330" s="832" t="s">
        <v>3479</v>
      </c>
      <c r="K2330" s="832" t="s">
        <v>3480</v>
      </c>
      <c r="L2330" s="835">
        <v>300</v>
      </c>
      <c r="M2330" s="835">
        <v>300</v>
      </c>
      <c r="N2330" s="832">
        <v>1</v>
      </c>
      <c r="O2330" s="836">
        <v>1</v>
      </c>
      <c r="P2330" s="835">
        <v>300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4</v>
      </c>
      <c r="B2331" s="832" t="s">
        <v>2687</v>
      </c>
      <c r="C2331" s="832" t="s">
        <v>2694</v>
      </c>
      <c r="D2331" s="833" t="s">
        <v>5504</v>
      </c>
      <c r="E2331" s="834" t="s">
        <v>2742</v>
      </c>
      <c r="F2331" s="832" t="s">
        <v>2690</v>
      </c>
      <c r="G2331" s="832" t="s">
        <v>2967</v>
      </c>
      <c r="H2331" s="832" t="s">
        <v>581</v>
      </c>
      <c r="I2331" s="832" t="s">
        <v>3481</v>
      </c>
      <c r="J2331" s="832" t="s">
        <v>3482</v>
      </c>
      <c r="K2331" s="832" t="s">
        <v>3483</v>
      </c>
      <c r="L2331" s="835">
        <v>2816</v>
      </c>
      <c r="M2331" s="835">
        <v>2816</v>
      </c>
      <c r="N2331" s="832">
        <v>1</v>
      </c>
      <c r="O2331" s="836">
        <v>1</v>
      </c>
      <c r="P2331" s="835">
        <v>2816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4</v>
      </c>
      <c r="B2332" s="832" t="s">
        <v>2687</v>
      </c>
      <c r="C2332" s="832" t="s">
        <v>2694</v>
      </c>
      <c r="D2332" s="833" t="s">
        <v>5504</v>
      </c>
      <c r="E2332" s="834" t="s">
        <v>2742</v>
      </c>
      <c r="F2332" s="832" t="s">
        <v>2690</v>
      </c>
      <c r="G2332" s="832" t="s">
        <v>2967</v>
      </c>
      <c r="H2332" s="832" t="s">
        <v>581</v>
      </c>
      <c r="I2332" s="832" t="s">
        <v>3525</v>
      </c>
      <c r="J2332" s="832" t="s">
        <v>3526</v>
      </c>
      <c r="K2332" s="832" t="s">
        <v>3430</v>
      </c>
      <c r="L2332" s="835">
        <v>500</v>
      </c>
      <c r="M2332" s="835">
        <v>3000</v>
      </c>
      <c r="N2332" s="832">
        <v>6</v>
      </c>
      <c r="O2332" s="836">
        <v>2</v>
      </c>
      <c r="P2332" s="835">
        <v>3000</v>
      </c>
      <c r="Q2332" s="837">
        <v>1</v>
      </c>
      <c r="R2332" s="832">
        <v>6</v>
      </c>
      <c r="S2332" s="837">
        <v>1</v>
      </c>
      <c r="T2332" s="836">
        <v>2</v>
      </c>
      <c r="U2332" s="838">
        <v>1</v>
      </c>
    </row>
    <row r="2333" spans="1:21" ht="14.4" customHeight="1" x14ac:dyDescent="0.3">
      <c r="A2333" s="831">
        <v>4</v>
      </c>
      <c r="B2333" s="832" t="s">
        <v>2687</v>
      </c>
      <c r="C2333" s="832" t="s">
        <v>2694</v>
      </c>
      <c r="D2333" s="833" t="s">
        <v>5504</v>
      </c>
      <c r="E2333" s="834" t="s">
        <v>2742</v>
      </c>
      <c r="F2333" s="832" t="s">
        <v>2690</v>
      </c>
      <c r="G2333" s="832" t="s">
        <v>2967</v>
      </c>
      <c r="H2333" s="832" t="s">
        <v>581</v>
      </c>
      <c r="I2333" s="832" t="s">
        <v>3530</v>
      </c>
      <c r="J2333" s="832" t="s">
        <v>3531</v>
      </c>
      <c r="K2333" s="832" t="s">
        <v>3532</v>
      </c>
      <c r="L2333" s="835">
        <v>5343.9</v>
      </c>
      <c r="M2333" s="835">
        <v>5343.9</v>
      </c>
      <c r="N2333" s="832">
        <v>1</v>
      </c>
      <c r="O2333" s="836">
        <v>1</v>
      </c>
      <c r="P2333" s="835">
        <v>5343.9</v>
      </c>
      <c r="Q2333" s="837">
        <v>1</v>
      </c>
      <c r="R2333" s="832">
        <v>1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4</v>
      </c>
      <c r="B2334" s="832" t="s">
        <v>2687</v>
      </c>
      <c r="C2334" s="832" t="s">
        <v>2694</v>
      </c>
      <c r="D2334" s="833" t="s">
        <v>5504</v>
      </c>
      <c r="E2334" s="834" t="s">
        <v>2742</v>
      </c>
      <c r="F2334" s="832" t="s">
        <v>2690</v>
      </c>
      <c r="G2334" s="832" t="s">
        <v>2967</v>
      </c>
      <c r="H2334" s="832" t="s">
        <v>581</v>
      </c>
      <c r="I2334" s="832" t="s">
        <v>3533</v>
      </c>
      <c r="J2334" s="832" t="s">
        <v>3534</v>
      </c>
      <c r="K2334" s="832" t="s">
        <v>3412</v>
      </c>
      <c r="L2334" s="835">
        <v>1080</v>
      </c>
      <c r="M2334" s="835">
        <v>1080</v>
      </c>
      <c r="N2334" s="832">
        <v>1</v>
      </c>
      <c r="O2334" s="836">
        <v>1</v>
      </c>
      <c r="P2334" s="835">
        <v>1080</v>
      </c>
      <c r="Q2334" s="837">
        <v>1</v>
      </c>
      <c r="R2334" s="832">
        <v>1</v>
      </c>
      <c r="S2334" s="837">
        <v>1</v>
      </c>
      <c r="T2334" s="836">
        <v>1</v>
      </c>
      <c r="U2334" s="838">
        <v>1</v>
      </c>
    </row>
    <row r="2335" spans="1:21" ht="14.4" customHeight="1" x14ac:dyDescent="0.3">
      <c r="A2335" s="831">
        <v>4</v>
      </c>
      <c r="B2335" s="832" t="s">
        <v>2687</v>
      </c>
      <c r="C2335" s="832" t="s">
        <v>2694</v>
      </c>
      <c r="D2335" s="833" t="s">
        <v>5504</v>
      </c>
      <c r="E2335" s="834" t="s">
        <v>2742</v>
      </c>
      <c r="F2335" s="832" t="s">
        <v>2690</v>
      </c>
      <c r="G2335" s="832" t="s">
        <v>2967</v>
      </c>
      <c r="H2335" s="832" t="s">
        <v>581</v>
      </c>
      <c r="I2335" s="832" t="s">
        <v>3535</v>
      </c>
      <c r="J2335" s="832" t="s">
        <v>3536</v>
      </c>
      <c r="K2335" s="832" t="s">
        <v>1603</v>
      </c>
      <c r="L2335" s="835">
        <v>600</v>
      </c>
      <c r="M2335" s="835">
        <v>600</v>
      </c>
      <c r="N2335" s="832">
        <v>1</v>
      </c>
      <c r="O2335" s="836">
        <v>1</v>
      </c>
      <c r="P2335" s="835">
        <v>600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4</v>
      </c>
      <c r="B2336" s="832" t="s">
        <v>2687</v>
      </c>
      <c r="C2336" s="832" t="s">
        <v>2694</v>
      </c>
      <c r="D2336" s="833" t="s">
        <v>5504</v>
      </c>
      <c r="E2336" s="834" t="s">
        <v>2742</v>
      </c>
      <c r="F2336" s="832" t="s">
        <v>2690</v>
      </c>
      <c r="G2336" s="832" t="s">
        <v>2967</v>
      </c>
      <c r="H2336" s="832" t="s">
        <v>581</v>
      </c>
      <c r="I2336" s="832" t="s">
        <v>3537</v>
      </c>
      <c r="J2336" s="832" t="s">
        <v>3538</v>
      </c>
      <c r="K2336" s="832" t="s">
        <v>3539</v>
      </c>
      <c r="L2336" s="835">
        <v>500</v>
      </c>
      <c r="M2336" s="835">
        <v>1000</v>
      </c>
      <c r="N2336" s="832">
        <v>2</v>
      </c>
      <c r="O2336" s="836">
        <v>1</v>
      </c>
      <c r="P2336" s="835">
        <v>1000</v>
      </c>
      <c r="Q2336" s="837">
        <v>1</v>
      </c>
      <c r="R2336" s="832">
        <v>2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4</v>
      </c>
      <c r="B2337" s="832" t="s">
        <v>2687</v>
      </c>
      <c r="C2337" s="832" t="s">
        <v>2694</v>
      </c>
      <c r="D2337" s="833" t="s">
        <v>5504</v>
      </c>
      <c r="E2337" s="834" t="s">
        <v>2742</v>
      </c>
      <c r="F2337" s="832" t="s">
        <v>2690</v>
      </c>
      <c r="G2337" s="832" t="s">
        <v>2967</v>
      </c>
      <c r="H2337" s="832" t="s">
        <v>581</v>
      </c>
      <c r="I2337" s="832" t="s">
        <v>3547</v>
      </c>
      <c r="J2337" s="832" t="s">
        <v>3548</v>
      </c>
      <c r="K2337" s="832" t="s">
        <v>3539</v>
      </c>
      <c r="L2337" s="835">
        <v>300</v>
      </c>
      <c r="M2337" s="835">
        <v>300</v>
      </c>
      <c r="N2337" s="832">
        <v>1</v>
      </c>
      <c r="O2337" s="836">
        <v>1</v>
      </c>
      <c r="P2337" s="835">
        <v>300</v>
      </c>
      <c r="Q2337" s="837">
        <v>1</v>
      </c>
      <c r="R2337" s="832">
        <v>1</v>
      </c>
      <c r="S2337" s="837">
        <v>1</v>
      </c>
      <c r="T2337" s="836">
        <v>1</v>
      </c>
      <c r="U2337" s="838">
        <v>1</v>
      </c>
    </row>
    <row r="2338" spans="1:21" ht="14.4" customHeight="1" x14ac:dyDescent="0.3">
      <c r="A2338" s="831">
        <v>4</v>
      </c>
      <c r="B2338" s="832" t="s">
        <v>2687</v>
      </c>
      <c r="C2338" s="832" t="s">
        <v>2694</v>
      </c>
      <c r="D2338" s="833" t="s">
        <v>5504</v>
      </c>
      <c r="E2338" s="834" t="s">
        <v>2742</v>
      </c>
      <c r="F2338" s="832" t="s">
        <v>2690</v>
      </c>
      <c r="G2338" s="832" t="s">
        <v>2967</v>
      </c>
      <c r="H2338" s="832" t="s">
        <v>581</v>
      </c>
      <c r="I2338" s="832" t="s">
        <v>4326</v>
      </c>
      <c r="J2338" s="832" t="s">
        <v>4327</v>
      </c>
      <c r="K2338" s="832" t="s">
        <v>3539</v>
      </c>
      <c r="L2338" s="835">
        <v>300</v>
      </c>
      <c r="M2338" s="835">
        <v>600</v>
      </c>
      <c r="N2338" s="832">
        <v>2</v>
      </c>
      <c r="O2338" s="836">
        <v>1</v>
      </c>
      <c r="P2338" s="835">
        <v>600</v>
      </c>
      <c r="Q2338" s="837">
        <v>1</v>
      </c>
      <c r="R2338" s="832">
        <v>2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4</v>
      </c>
      <c r="B2339" s="832" t="s">
        <v>2687</v>
      </c>
      <c r="C2339" s="832" t="s">
        <v>2694</v>
      </c>
      <c r="D2339" s="833" t="s">
        <v>5504</v>
      </c>
      <c r="E2339" s="834" t="s">
        <v>2742</v>
      </c>
      <c r="F2339" s="832" t="s">
        <v>2690</v>
      </c>
      <c r="G2339" s="832" t="s">
        <v>2967</v>
      </c>
      <c r="H2339" s="832" t="s">
        <v>581</v>
      </c>
      <c r="I2339" s="832" t="s">
        <v>3549</v>
      </c>
      <c r="J2339" s="832" t="s">
        <v>3550</v>
      </c>
      <c r="K2339" s="832" t="s">
        <v>3551</v>
      </c>
      <c r="L2339" s="835">
        <v>525.23</v>
      </c>
      <c r="M2339" s="835">
        <v>525.23</v>
      </c>
      <c r="N2339" s="832">
        <v>1</v>
      </c>
      <c r="O2339" s="836">
        <v>1</v>
      </c>
      <c r="P2339" s="835">
        <v>525.23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4</v>
      </c>
      <c r="B2340" s="832" t="s">
        <v>2687</v>
      </c>
      <c r="C2340" s="832" t="s">
        <v>2694</v>
      </c>
      <c r="D2340" s="833" t="s">
        <v>5504</v>
      </c>
      <c r="E2340" s="834" t="s">
        <v>2742</v>
      </c>
      <c r="F2340" s="832" t="s">
        <v>2690</v>
      </c>
      <c r="G2340" s="832" t="s">
        <v>2967</v>
      </c>
      <c r="H2340" s="832" t="s">
        <v>581</v>
      </c>
      <c r="I2340" s="832" t="s">
        <v>3564</v>
      </c>
      <c r="J2340" s="832" t="s">
        <v>3565</v>
      </c>
      <c r="K2340" s="832" t="s">
        <v>3566</v>
      </c>
      <c r="L2340" s="835">
        <v>5343.9</v>
      </c>
      <c r="M2340" s="835">
        <v>10687.8</v>
      </c>
      <c r="N2340" s="832">
        <v>2</v>
      </c>
      <c r="O2340" s="836">
        <v>1</v>
      </c>
      <c r="P2340" s="835">
        <v>10687.8</v>
      </c>
      <c r="Q2340" s="837">
        <v>1</v>
      </c>
      <c r="R2340" s="832">
        <v>2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4</v>
      </c>
      <c r="B2341" s="832" t="s">
        <v>2687</v>
      </c>
      <c r="C2341" s="832" t="s">
        <v>2694</v>
      </c>
      <c r="D2341" s="833" t="s">
        <v>5504</v>
      </c>
      <c r="E2341" s="834" t="s">
        <v>2742</v>
      </c>
      <c r="F2341" s="832" t="s">
        <v>2690</v>
      </c>
      <c r="G2341" s="832" t="s">
        <v>2967</v>
      </c>
      <c r="H2341" s="832" t="s">
        <v>581</v>
      </c>
      <c r="I2341" s="832" t="s">
        <v>4330</v>
      </c>
      <c r="J2341" s="832" t="s">
        <v>4331</v>
      </c>
      <c r="K2341" s="832" t="s">
        <v>4332</v>
      </c>
      <c r="L2341" s="835">
        <v>3000</v>
      </c>
      <c r="M2341" s="835">
        <v>9000</v>
      </c>
      <c r="N2341" s="832">
        <v>3</v>
      </c>
      <c r="O2341" s="836">
        <v>1</v>
      </c>
      <c r="P2341" s="835">
        <v>9000</v>
      </c>
      <c r="Q2341" s="837">
        <v>1</v>
      </c>
      <c r="R2341" s="832">
        <v>3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4</v>
      </c>
      <c r="B2342" s="832" t="s">
        <v>2687</v>
      </c>
      <c r="C2342" s="832" t="s">
        <v>2694</v>
      </c>
      <c r="D2342" s="833" t="s">
        <v>5504</v>
      </c>
      <c r="E2342" s="834" t="s">
        <v>2742</v>
      </c>
      <c r="F2342" s="832" t="s">
        <v>2690</v>
      </c>
      <c r="G2342" s="832" t="s">
        <v>2967</v>
      </c>
      <c r="H2342" s="832" t="s">
        <v>581</v>
      </c>
      <c r="I2342" s="832" t="s">
        <v>3593</v>
      </c>
      <c r="J2342" s="832" t="s">
        <v>3594</v>
      </c>
      <c r="K2342" s="832" t="s">
        <v>3595</v>
      </c>
      <c r="L2342" s="835">
        <v>319</v>
      </c>
      <c r="M2342" s="835">
        <v>638</v>
      </c>
      <c r="N2342" s="832">
        <v>2</v>
      </c>
      <c r="O2342" s="836">
        <v>1</v>
      </c>
      <c r="P2342" s="835">
        <v>638</v>
      </c>
      <c r="Q2342" s="837">
        <v>1</v>
      </c>
      <c r="R2342" s="832">
        <v>2</v>
      </c>
      <c r="S2342" s="837">
        <v>1</v>
      </c>
      <c r="T2342" s="836">
        <v>1</v>
      </c>
      <c r="U2342" s="838">
        <v>1</v>
      </c>
    </row>
    <row r="2343" spans="1:21" ht="14.4" customHeight="1" x14ac:dyDescent="0.3">
      <c r="A2343" s="831">
        <v>4</v>
      </c>
      <c r="B2343" s="832" t="s">
        <v>2687</v>
      </c>
      <c r="C2343" s="832" t="s">
        <v>2694</v>
      </c>
      <c r="D2343" s="833" t="s">
        <v>5504</v>
      </c>
      <c r="E2343" s="834" t="s">
        <v>2742</v>
      </c>
      <c r="F2343" s="832" t="s">
        <v>2690</v>
      </c>
      <c r="G2343" s="832" t="s">
        <v>2967</v>
      </c>
      <c r="H2343" s="832" t="s">
        <v>581</v>
      </c>
      <c r="I2343" s="832" t="s">
        <v>3596</v>
      </c>
      <c r="J2343" s="832" t="s">
        <v>3597</v>
      </c>
      <c r="K2343" s="832" t="s">
        <v>3598</v>
      </c>
      <c r="L2343" s="835">
        <v>479.84</v>
      </c>
      <c r="M2343" s="835">
        <v>479.84</v>
      </c>
      <c r="N2343" s="832">
        <v>1</v>
      </c>
      <c r="O2343" s="836">
        <v>1</v>
      </c>
      <c r="P2343" s="835">
        <v>479.84</v>
      </c>
      <c r="Q2343" s="837">
        <v>1</v>
      </c>
      <c r="R2343" s="832">
        <v>1</v>
      </c>
      <c r="S2343" s="837">
        <v>1</v>
      </c>
      <c r="T2343" s="836">
        <v>1</v>
      </c>
      <c r="U2343" s="838">
        <v>1</v>
      </c>
    </row>
    <row r="2344" spans="1:21" ht="14.4" customHeight="1" x14ac:dyDescent="0.3">
      <c r="A2344" s="831">
        <v>4</v>
      </c>
      <c r="B2344" s="832" t="s">
        <v>2687</v>
      </c>
      <c r="C2344" s="832" t="s">
        <v>2694</v>
      </c>
      <c r="D2344" s="833" t="s">
        <v>5504</v>
      </c>
      <c r="E2344" s="834" t="s">
        <v>2742</v>
      </c>
      <c r="F2344" s="832" t="s">
        <v>2690</v>
      </c>
      <c r="G2344" s="832" t="s">
        <v>2967</v>
      </c>
      <c r="H2344" s="832" t="s">
        <v>581</v>
      </c>
      <c r="I2344" s="832" t="s">
        <v>3614</v>
      </c>
      <c r="J2344" s="832" t="s">
        <v>3615</v>
      </c>
      <c r="K2344" s="832" t="s">
        <v>3616</v>
      </c>
      <c r="L2344" s="835">
        <v>1248</v>
      </c>
      <c r="M2344" s="835">
        <v>2496</v>
      </c>
      <c r="N2344" s="832">
        <v>2</v>
      </c>
      <c r="O2344" s="836">
        <v>1</v>
      </c>
      <c r="P2344" s="835">
        <v>2496</v>
      </c>
      <c r="Q2344" s="837">
        <v>1</v>
      </c>
      <c r="R2344" s="832">
        <v>2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4</v>
      </c>
      <c r="B2345" s="832" t="s">
        <v>2687</v>
      </c>
      <c r="C2345" s="832" t="s">
        <v>2694</v>
      </c>
      <c r="D2345" s="833" t="s">
        <v>5504</v>
      </c>
      <c r="E2345" s="834" t="s">
        <v>2742</v>
      </c>
      <c r="F2345" s="832" t="s">
        <v>2690</v>
      </c>
      <c r="G2345" s="832" t="s">
        <v>2967</v>
      </c>
      <c r="H2345" s="832" t="s">
        <v>581</v>
      </c>
      <c r="I2345" s="832" t="s">
        <v>3625</v>
      </c>
      <c r="J2345" s="832" t="s">
        <v>3626</v>
      </c>
      <c r="K2345" s="832" t="s">
        <v>1602</v>
      </c>
      <c r="L2345" s="835">
        <v>1124.9000000000001</v>
      </c>
      <c r="M2345" s="835">
        <v>15748.6</v>
      </c>
      <c r="N2345" s="832">
        <v>14</v>
      </c>
      <c r="O2345" s="836">
        <v>3</v>
      </c>
      <c r="P2345" s="835">
        <v>15748.6</v>
      </c>
      <c r="Q2345" s="837">
        <v>1</v>
      </c>
      <c r="R2345" s="832">
        <v>14</v>
      </c>
      <c r="S2345" s="837">
        <v>1</v>
      </c>
      <c r="T2345" s="836">
        <v>3</v>
      </c>
      <c r="U2345" s="838">
        <v>1</v>
      </c>
    </row>
    <row r="2346" spans="1:21" ht="14.4" customHeight="1" x14ac:dyDescent="0.3">
      <c r="A2346" s="831">
        <v>4</v>
      </c>
      <c r="B2346" s="832" t="s">
        <v>2687</v>
      </c>
      <c r="C2346" s="832" t="s">
        <v>2694</v>
      </c>
      <c r="D2346" s="833" t="s">
        <v>5504</v>
      </c>
      <c r="E2346" s="834" t="s">
        <v>2742</v>
      </c>
      <c r="F2346" s="832" t="s">
        <v>2690</v>
      </c>
      <c r="G2346" s="832" t="s">
        <v>2967</v>
      </c>
      <c r="H2346" s="832" t="s">
        <v>581</v>
      </c>
      <c r="I2346" s="832" t="s">
        <v>3629</v>
      </c>
      <c r="J2346" s="832" t="s">
        <v>3630</v>
      </c>
      <c r="K2346" s="832" t="s">
        <v>3631</v>
      </c>
      <c r="L2346" s="835">
        <v>299.25</v>
      </c>
      <c r="M2346" s="835">
        <v>897.75</v>
      </c>
      <c r="N2346" s="832">
        <v>3</v>
      </c>
      <c r="O2346" s="836">
        <v>3</v>
      </c>
      <c r="P2346" s="835">
        <v>897.75</v>
      </c>
      <c r="Q2346" s="837">
        <v>1</v>
      </c>
      <c r="R2346" s="832">
        <v>3</v>
      </c>
      <c r="S2346" s="837">
        <v>1</v>
      </c>
      <c r="T2346" s="836">
        <v>3</v>
      </c>
      <c r="U2346" s="838">
        <v>1</v>
      </c>
    </row>
    <row r="2347" spans="1:21" ht="14.4" customHeight="1" x14ac:dyDescent="0.3">
      <c r="A2347" s="831">
        <v>4</v>
      </c>
      <c r="B2347" s="832" t="s">
        <v>2687</v>
      </c>
      <c r="C2347" s="832" t="s">
        <v>2694</v>
      </c>
      <c r="D2347" s="833" t="s">
        <v>5504</v>
      </c>
      <c r="E2347" s="834" t="s">
        <v>2742</v>
      </c>
      <c r="F2347" s="832" t="s">
        <v>2690</v>
      </c>
      <c r="G2347" s="832" t="s">
        <v>2967</v>
      </c>
      <c r="H2347" s="832" t="s">
        <v>581</v>
      </c>
      <c r="I2347" s="832" t="s">
        <v>3634</v>
      </c>
      <c r="J2347" s="832" t="s">
        <v>3635</v>
      </c>
      <c r="K2347" s="832" t="s">
        <v>3442</v>
      </c>
      <c r="L2347" s="835">
        <v>311</v>
      </c>
      <c r="M2347" s="835">
        <v>311</v>
      </c>
      <c r="N2347" s="832">
        <v>1</v>
      </c>
      <c r="O2347" s="836">
        <v>1</v>
      </c>
      <c r="P2347" s="835">
        <v>311</v>
      </c>
      <c r="Q2347" s="837">
        <v>1</v>
      </c>
      <c r="R2347" s="832">
        <v>1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4</v>
      </c>
      <c r="B2348" s="832" t="s">
        <v>2687</v>
      </c>
      <c r="C2348" s="832" t="s">
        <v>2694</v>
      </c>
      <c r="D2348" s="833" t="s">
        <v>5504</v>
      </c>
      <c r="E2348" s="834" t="s">
        <v>2742</v>
      </c>
      <c r="F2348" s="832" t="s">
        <v>2690</v>
      </c>
      <c r="G2348" s="832" t="s">
        <v>2967</v>
      </c>
      <c r="H2348" s="832" t="s">
        <v>581</v>
      </c>
      <c r="I2348" s="832" t="s">
        <v>3650</v>
      </c>
      <c r="J2348" s="832" t="s">
        <v>3651</v>
      </c>
      <c r="K2348" s="832" t="s">
        <v>3652</v>
      </c>
      <c r="L2348" s="835">
        <v>1435.97</v>
      </c>
      <c r="M2348" s="835">
        <v>1435.97</v>
      </c>
      <c r="N2348" s="832">
        <v>1</v>
      </c>
      <c r="O2348" s="836">
        <v>1</v>
      </c>
      <c r="P2348" s="835">
        <v>1435.97</v>
      </c>
      <c r="Q2348" s="837">
        <v>1</v>
      </c>
      <c r="R2348" s="832">
        <v>1</v>
      </c>
      <c r="S2348" s="837">
        <v>1</v>
      </c>
      <c r="T2348" s="836">
        <v>1</v>
      </c>
      <c r="U2348" s="838">
        <v>1</v>
      </c>
    </row>
    <row r="2349" spans="1:21" ht="14.4" customHeight="1" x14ac:dyDescent="0.3">
      <c r="A2349" s="831">
        <v>4</v>
      </c>
      <c r="B2349" s="832" t="s">
        <v>2687</v>
      </c>
      <c r="C2349" s="832" t="s">
        <v>2694</v>
      </c>
      <c r="D2349" s="833" t="s">
        <v>5504</v>
      </c>
      <c r="E2349" s="834" t="s">
        <v>2742</v>
      </c>
      <c r="F2349" s="832" t="s">
        <v>2690</v>
      </c>
      <c r="G2349" s="832" t="s">
        <v>2967</v>
      </c>
      <c r="H2349" s="832" t="s">
        <v>581</v>
      </c>
      <c r="I2349" s="832" t="s">
        <v>3659</v>
      </c>
      <c r="J2349" s="832" t="s">
        <v>3660</v>
      </c>
      <c r="K2349" s="832" t="s">
        <v>3661</v>
      </c>
      <c r="L2349" s="835">
        <v>304.69</v>
      </c>
      <c r="M2349" s="835">
        <v>304.69</v>
      </c>
      <c r="N2349" s="832">
        <v>1</v>
      </c>
      <c r="O2349" s="836">
        <v>1</v>
      </c>
      <c r="P2349" s="835">
        <v>304.69</v>
      </c>
      <c r="Q2349" s="837">
        <v>1</v>
      </c>
      <c r="R2349" s="832">
        <v>1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4</v>
      </c>
      <c r="B2350" s="832" t="s">
        <v>2687</v>
      </c>
      <c r="C2350" s="832" t="s">
        <v>2694</v>
      </c>
      <c r="D2350" s="833" t="s">
        <v>5504</v>
      </c>
      <c r="E2350" s="834" t="s">
        <v>2742</v>
      </c>
      <c r="F2350" s="832" t="s">
        <v>2690</v>
      </c>
      <c r="G2350" s="832" t="s">
        <v>2967</v>
      </c>
      <c r="H2350" s="832" t="s">
        <v>581</v>
      </c>
      <c r="I2350" s="832" t="s">
        <v>3683</v>
      </c>
      <c r="J2350" s="832" t="s">
        <v>3681</v>
      </c>
      <c r="K2350" s="832" t="s">
        <v>3684</v>
      </c>
      <c r="L2350" s="835">
        <v>2814.63</v>
      </c>
      <c r="M2350" s="835">
        <v>2814.63</v>
      </c>
      <c r="N2350" s="832">
        <v>1</v>
      </c>
      <c r="O2350" s="836">
        <v>1</v>
      </c>
      <c r="P2350" s="835">
        <v>2814.63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4</v>
      </c>
      <c r="B2351" s="832" t="s">
        <v>2687</v>
      </c>
      <c r="C2351" s="832" t="s">
        <v>2694</v>
      </c>
      <c r="D2351" s="833" t="s">
        <v>5504</v>
      </c>
      <c r="E2351" s="834" t="s">
        <v>2742</v>
      </c>
      <c r="F2351" s="832" t="s">
        <v>2690</v>
      </c>
      <c r="G2351" s="832" t="s">
        <v>2967</v>
      </c>
      <c r="H2351" s="832" t="s">
        <v>581</v>
      </c>
      <c r="I2351" s="832" t="s">
        <v>3691</v>
      </c>
      <c r="J2351" s="832" t="s">
        <v>3692</v>
      </c>
      <c r="K2351" s="832" t="s">
        <v>3693</v>
      </c>
      <c r="L2351" s="835">
        <v>5341.94</v>
      </c>
      <c r="M2351" s="835">
        <v>16025.82</v>
      </c>
      <c r="N2351" s="832">
        <v>3</v>
      </c>
      <c r="O2351" s="836">
        <v>2</v>
      </c>
      <c r="P2351" s="835">
        <v>16025.82</v>
      </c>
      <c r="Q2351" s="837">
        <v>1</v>
      </c>
      <c r="R2351" s="832">
        <v>3</v>
      </c>
      <c r="S2351" s="837">
        <v>1</v>
      </c>
      <c r="T2351" s="836">
        <v>2</v>
      </c>
      <c r="U2351" s="838">
        <v>1</v>
      </c>
    </row>
    <row r="2352" spans="1:21" ht="14.4" customHeight="1" x14ac:dyDescent="0.3">
      <c r="A2352" s="831">
        <v>4</v>
      </c>
      <c r="B2352" s="832" t="s">
        <v>2687</v>
      </c>
      <c r="C2352" s="832" t="s">
        <v>2694</v>
      </c>
      <c r="D2352" s="833" t="s">
        <v>5504</v>
      </c>
      <c r="E2352" s="834" t="s">
        <v>2742</v>
      </c>
      <c r="F2352" s="832" t="s">
        <v>2690</v>
      </c>
      <c r="G2352" s="832" t="s">
        <v>2967</v>
      </c>
      <c r="H2352" s="832" t="s">
        <v>581</v>
      </c>
      <c r="I2352" s="832" t="s">
        <v>3703</v>
      </c>
      <c r="J2352" s="832" t="s">
        <v>3704</v>
      </c>
      <c r="K2352" s="832" t="s">
        <v>3705</v>
      </c>
      <c r="L2352" s="835">
        <v>2815.92</v>
      </c>
      <c r="M2352" s="835">
        <v>50686.559999999998</v>
      </c>
      <c r="N2352" s="832">
        <v>18</v>
      </c>
      <c r="O2352" s="836">
        <v>2</v>
      </c>
      <c r="P2352" s="835">
        <v>50686.559999999998</v>
      </c>
      <c r="Q2352" s="837">
        <v>1</v>
      </c>
      <c r="R2352" s="832">
        <v>18</v>
      </c>
      <c r="S2352" s="837">
        <v>1</v>
      </c>
      <c r="T2352" s="836">
        <v>2</v>
      </c>
      <c r="U2352" s="838">
        <v>1</v>
      </c>
    </row>
    <row r="2353" spans="1:21" ht="14.4" customHeight="1" x14ac:dyDescent="0.3">
      <c r="A2353" s="831">
        <v>4</v>
      </c>
      <c r="B2353" s="832" t="s">
        <v>2687</v>
      </c>
      <c r="C2353" s="832" t="s">
        <v>2694</v>
      </c>
      <c r="D2353" s="833" t="s">
        <v>5504</v>
      </c>
      <c r="E2353" s="834" t="s">
        <v>2742</v>
      </c>
      <c r="F2353" s="832" t="s">
        <v>2690</v>
      </c>
      <c r="G2353" s="832" t="s">
        <v>2967</v>
      </c>
      <c r="H2353" s="832" t="s">
        <v>581</v>
      </c>
      <c r="I2353" s="832" t="s">
        <v>3715</v>
      </c>
      <c r="J2353" s="832" t="s">
        <v>3716</v>
      </c>
      <c r="K2353" s="832" t="s">
        <v>3717</v>
      </c>
      <c r="L2353" s="835">
        <v>5343.9</v>
      </c>
      <c r="M2353" s="835">
        <v>32063.399999999998</v>
      </c>
      <c r="N2353" s="832">
        <v>6</v>
      </c>
      <c r="O2353" s="836">
        <v>2</v>
      </c>
      <c r="P2353" s="835">
        <v>32063.399999999998</v>
      </c>
      <c r="Q2353" s="837">
        <v>1</v>
      </c>
      <c r="R2353" s="832">
        <v>6</v>
      </c>
      <c r="S2353" s="837">
        <v>1</v>
      </c>
      <c r="T2353" s="836">
        <v>2</v>
      </c>
      <c r="U2353" s="838">
        <v>1</v>
      </c>
    </row>
    <row r="2354" spans="1:21" ht="14.4" customHeight="1" x14ac:dyDescent="0.3">
      <c r="A2354" s="831">
        <v>4</v>
      </c>
      <c r="B2354" s="832" t="s">
        <v>2687</v>
      </c>
      <c r="C2354" s="832" t="s">
        <v>2694</v>
      </c>
      <c r="D2354" s="833" t="s">
        <v>5504</v>
      </c>
      <c r="E2354" s="834" t="s">
        <v>2742</v>
      </c>
      <c r="F2354" s="832" t="s">
        <v>2690</v>
      </c>
      <c r="G2354" s="832" t="s">
        <v>2967</v>
      </c>
      <c r="H2354" s="832" t="s">
        <v>581</v>
      </c>
      <c r="I2354" s="832" t="s">
        <v>3731</v>
      </c>
      <c r="J2354" s="832" t="s">
        <v>3732</v>
      </c>
      <c r="K2354" s="832" t="s">
        <v>3733</v>
      </c>
      <c r="L2354" s="835">
        <v>491.09</v>
      </c>
      <c r="M2354" s="835">
        <v>491.09</v>
      </c>
      <c r="N2354" s="832">
        <v>1</v>
      </c>
      <c r="O2354" s="836">
        <v>1</v>
      </c>
      <c r="P2354" s="835">
        <v>491.09</v>
      </c>
      <c r="Q2354" s="837">
        <v>1</v>
      </c>
      <c r="R2354" s="832">
        <v>1</v>
      </c>
      <c r="S2354" s="837">
        <v>1</v>
      </c>
      <c r="T2354" s="836">
        <v>1</v>
      </c>
      <c r="U2354" s="838">
        <v>1</v>
      </c>
    </row>
    <row r="2355" spans="1:21" ht="14.4" customHeight="1" x14ac:dyDescent="0.3">
      <c r="A2355" s="831">
        <v>4</v>
      </c>
      <c r="B2355" s="832" t="s">
        <v>2687</v>
      </c>
      <c r="C2355" s="832" t="s">
        <v>2694</v>
      </c>
      <c r="D2355" s="833" t="s">
        <v>5504</v>
      </c>
      <c r="E2355" s="834" t="s">
        <v>2742</v>
      </c>
      <c r="F2355" s="832" t="s">
        <v>2690</v>
      </c>
      <c r="G2355" s="832" t="s">
        <v>2967</v>
      </c>
      <c r="H2355" s="832" t="s">
        <v>581</v>
      </c>
      <c r="I2355" s="832" t="s">
        <v>3734</v>
      </c>
      <c r="J2355" s="832" t="s">
        <v>3735</v>
      </c>
      <c r="K2355" s="832" t="s">
        <v>3736</v>
      </c>
      <c r="L2355" s="835">
        <v>300</v>
      </c>
      <c r="M2355" s="835">
        <v>600</v>
      </c>
      <c r="N2355" s="832">
        <v>2</v>
      </c>
      <c r="O2355" s="836">
        <v>1</v>
      </c>
      <c r="P2355" s="835">
        <v>600</v>
      </c>
      <c r="Q2355" s="837">
        <v>1</v>
      </c>
      <c r="R2355" s="832">
        <v>2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4</v>
      </c>
      <c r="B2356" s="832" t="s">
        <v>2687</v>
      </c>
      <c r="C2356" s="832" t="s">
        <v>2694</v>
      </c>
      <c r="D2356" s="833" t="s">
        <v>5504</v>
      </c>
      <c r="E2356" s="834" t="s">
        <v>2742</v>
      </c>
      <c r="F2356" s="832" t="s">
        <v>2690</v>
      </c>
      <c r="G2356" s="832" t="s">
        <v>2967</v>
      </c>
      <c r="H2356" s="832" t="s">
        <v>581</v>
      </c>
      <c r="I2356" s="832" t="s">
        <v>3772</v>
      </c>
      <c r="J2356" s="832" t="s">
        <v>3773</v>
      </c>
      <c r="K2356" s="832" t="s">
        <v>3774</v>
      </c>
      <c r="L2356" s="835">
        <v>175</v>
      </c>
      <c r="M2356" s="835">
        <v>350</v>
      </c>
      <c r="N2356" s="832">
        <v>2</v>
      </c>
      <c r="O2356" s="836">
        <v>2</v>
      </c>
      <c r="P2356" s="835">
        <v>350</v>
      </c>
      <c r="Q2356" s="837">
        <v>1</v>
      </c>
      <c r="R2356" s="832">
        <v>2</v>
      </c>
      <c r="S2356" s="837">
        <v>1</v>
      </c>
      <c r="T2356" s="836">
        <v>2</v>
      </c>
      <c r="U2356" s="838">
        <v>1</v>
      </c>
    </row>
    <row r="2357" spans="1:21" ht="14.4" customHeight="1" x14ac:dyDescent="0.3">
      <c r="A2357" s="831">
        <v>4</v>
      </c>
      <c r="B2357" s="832" t="s">
        <v>2687</v>
      </c>
      <c r="C2357" s="832" t="s">
        <v>2694</v>
      </c>
      <c r="D2357" s="833" t="s">
        <v>5504</v>
      </c>
      <c r="E2357" s="834" t="s">
        <v>2742</v>
      </c>
      <c r="F2357" s="832" t="s">
        <v>2690</v>
      </c>
      <c r="G2357" s="832" t="s">
        <v>2967</v>
      </c>
      <c r="H2357" s="832" t="s">
        <v>581</v>
      </c>
      <c r="I2357" s="832" t="s">
        <v>3775</v>
      </c>
      <c r="J2357" s="832" t="s">
        <v>3773</v>
      </c>
      <c r="K2357" s="832" t="s">
        <v>3776</v>
      </c>
      <c r="L2357" s="835">
        <v>135</v>
      </c>
      <c r="M2357" s="835">
        <v>135</v>
      </c>
      <c r="N2357" s="832">
        <v>1</v>
      </c>
      <c r="O2357" s="836">
        <v>1</v>
      </c>
      <c r="P2357" s="835">
        <v>135</v>
      </c>
      <c r="Q2357" s="837">
        <v>1</v>
      </c>
      <c r="R2357" s="832">
        <v>1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4</v>
      </c>
      <c r="B2358" s="832" t="s">
        <v>2687</v>
      </c>
      <c r="C2358" s="832" t="s">
        <v>2694</v>
      </c>
      <c r="D2358" s="833" t="s">
        <v>5504</v>
      </c>
      <c r="E2358" s="834" t="s">
        <v>2742</v>
      </c>
      <c r="F2358" s="832" t="s">
        <v>2690</v>
      </c>
      <c r="G2358" s="832" t="s">
        <v>2967</v>
      </c>
      <c r="H2358" s="832" t="s">
        <v>581</v>
      </c>
      <c r="I2358" s="832" t="s">
        <v>3785</v>
      </c>
      <c r="J2358" s="832" t="s">
        <v>3786</v>
      </c>
      <c r="K2358" s="832" t="s">
        <v>3787</v>
      </c>
      <c r="L2358" s="835">
        <v>2939</v>
      </c>
      <c r="M2358" s="835">
        <v>2939</v>
      </c>
      <c r="N2358" s="832">
        <v>1</v>
      </c>
      <c r="O2358" s="836">
        <v>1</v>
      </c>
      <c r="P2358" s="835">
        <v>2939</v>
      </c>
      <c r="Q2358" s="837">
        <v>1</v>
      </c>
      <c r="R2358" s="832">
        <v>1</v>
      </c>
      <c r="S2358" s="837">
        <v>1</v>
      </c>
      <c r="T2358" s="836">
        <v>1</v>
      </c>
      <c r="U2358" s="838">
        <v>1</v>
      </c>
    </row>
    <row r="2359" spans="1:21" ht="14.4" customHeight="1" x14ac:dyDescent="0.3">
      <c r="A2359" s="831">
        <v>4</v>
      </c>
      <c r="B2359" s="832" t="s">
        <v>2687</v>
      </c>
      <c r="C2359" s="832" t="s">
        <v>2694</v>
      </c>
      <c r="D2359" s="833" t="s">
        <v>5504</v>
      </c>
      <c r="E2359" s="834" t="s">
        <v>2742</v>
      </c>
      <c r="F2359" s="832" t="s">
        <v>2690</v>
      </c>
      <c r="G2359" s="832" t="s">
        <v>2967</v>
      </c>
      <c r="H2359" s="832" t="s">
        <v>581</v>
      </c>
      <c r="I2359" s="832" t="s">
        <v>4974</v>
      </c>
      <c r="J2359" s="832" t="s">
        <v>4430</v>
      </c>
      <c r="K2359" s="832" t="s">
        <v>4975</v>
      </c>
      <c r="L2359" s="835">
        <v>2284</v>
      </c>
      <c r="M2359" s="835">
        <v>6852</v>
      </c>
      <c r="N2359" s="832">
        <v>3</v>
      </c>
      <c r="O2359" s="836">
        <v>1</v>
      </c>
      <c r="P2359" s="835">
        <v>6852</v>
      </c>
      <c r="Q2359" s="837">
        <v>1</v>
      </c>
      <c r="R2359" s="832">
        <v>3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4</v>
      </c>
      <c r="B2360" s="832" t="s">
        <v>2687</v>
      </c>
      <c r="C2360" s="832" t="s">
        <v>2694</v>
      </c>
      <c r="D2360" s="833" t="s">
        <v>5504</v>
      </c>
      <c r="E2360" s="834" t="s">
        <v>2742</v>
      </c>
      <c r="F2360" s="832" t="s">
        <v>2690</v>
      </c>
      <c r="G2360" s="832" t="s">
        <v>2967</v>
      </c>
      <c r="H2360" s="832" t="s">
        <v>581</v>
      </c>
      <c r="I2360" s="832" t="s">
        <v>3806</v>
      </c>
      <c r="J2360" s="832" t="s">
        <v>3807</v>
      </c>
      <c r="K2360" s="832" t="s">
        <v>3808</v>
      </c>
      <c r="L2360" s="835">
        <v>175</v>
      </c>
      <c r="M2360" s="835">
        <v>175</v>
      </c>
      <c r="N2360" s="832">
        <v>1</v>
      </c>
      <c r="O2360" s="836">
        <v>1</v>
      </c>
      <c r="P2360" s="835">
        <v>175</v>
      </c>
      <c r="Q2360" s="837">
        <v>1</v>
      </c>
      <c r="R2360" s="832">
        <v>1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4</v>
      </c>
      <c r="B2361" s="832" t="s">
        <v>2687</v>
      </c>
      <c r="C2361" s="832" t="s">
        <v>2694</v>
      </c>
      <c r="D2361" s="833" t="s">
        <v>5504</v>
      </c>
      <c r="E2361" s="834" t="s">
        <v>2742</v>
      </c>
      <c r="F2361" s="832" t="s">
        <v>2690</v>
      </c>
      <c r="G2361" s="832" t="s">
        <v>2967</v>
      </c>
      <c r="H2361" s="832" t="s">
        <v>581</v>
      </c>
      <c r="I2361" s="832" t="s">
        <v>3847</v>
      </c>
      <c r="J2361" s="832" t="s">
        <v>3848</v>
      </c>
      <c r="K2361" s="832" t="s">
        <v>3849</v>
      </c>
      <c r="L2361" s="835">
        <v>2816</v>
      </c>
      <c r="M2361" s="835">
        <v>39424</v>
      </c>
      <c r="N2361" s="832">
        <v>14</v>
      </c>
      <c r="O2361" s="836">
        <v>2</v>
      </c>
      <c r="P2361" s="835">
        <v>39424</v>
      </c>
      <c r="Q2361" s="837">
        <v>1</v>
      </c>
      <c r="R2361" s="832">
        <v>14</v>
      </c>
      <c r="S2361" s="837">
        <v>1</v>
      </c>
      <c r="T2361" s="836">
        <v>2</v>
      </c>
      <c r="U2361" s="838">
        <v>1</v>
      </c>
    </row>
    <row r="2362" spans="1:21" ht="14.4" customHeight="1" x14ac:dyDescent="0.3">
      <c r="A2362" s="831">
        <v>4</v>
      </c>
      <c r="B2362" s="832" t="s">
        <v>2687</v>
      </c>
      <c r="C2362" s="832" t="s">
        <v>2694</v>
      </c>
      <c r="D2362" s="833" t="s">
        <v>5504</v>
      </c>
      <c r="E2362" s="834" t="s">
        <v>2742</v>
      </c>
      <c r="F2362" s="832" t="s">
        <v>2690</v>
      </c>
      <c r="G2362" s="832" t="s">
        <v>2967</v>
      </c>
      <c r="H2362" s="832" t="s">
        <v>581</v>
      </c>
      <c r="I2362" s="832" t="s">
        <v>3859</v>
      </c>
      <c r="J2362" s="832" t="s">
        <v>3860</v>
      </c>
      <c r="K2362" s="832" t="s">
        <v>3861</v>
      </c>
      <c r="L2362" s="835">
        <v>636.33000000000004</v>
      </c>
      <c r="M2362" s="835">
        <v>2545.3200000000002</v>
      </c>
      <c r="N2362" s="832">
        <v>4</v>
      </c>
      <c r="O2362" s="836">
        <v>1</v>
      </c>
      <c r="P2362" s="835">
        <v>2545.3200000000002</v>
      </c>
      <c r="Q2362" s="837">
        <v>1</v>
      </c>
      <c r="R2362" s="832">
        <v>4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4</v>
      </c>
      <c r="B2363" s="832" t="s">
        <v>2687</v>
      </c>
      <c r="C2363" s="832" t="s">
        <v>2694</v>
      </c>
      <c r="D2363" s="833" t="s">
        <v>5504</v>
      </c>
      <c r="E2363" s="834" t="s">
        <v>2742</v>
      </c>
      <c r="F2363" s="832" t="s">
        <v>2690</v>
      </c>
      <c r="G2363" s="832" t="s">
        <v>2967</v>
      </c>
      <c r="H2363" s="832" t="s">
        <v>581</v>
      </c>
      <c r="I2363" s="832" t="s">
        <v>3862</v>
      </c>
      <c r="J2363" s="832" t="s">
        <v>3863</v>
      </c>
      <c r="K2363" s="832" t="s">
        <v>3864</v>
      </c>
      <c r="L2363" s="835">
        <v>2284</v>
      </c>
      <c r="M2363" s="835">
        <v>4568</v>
      </c>
      <c r="N2363" s="832">
        <v>2</v>
      </c>
      <c r="O2363" s="836">
        <v>1</v>
      </c>
      <c r="P2363" s="835">
        <v>4568</v>
      </c>
      <c r="Q2363" s="837">
        <v>1</v>
      </c>
      <c r="R2363" s="832">
        <v>2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4</v>
      </c>
      <c r="B2364" s="832" t="s">
        <v>2687</v>
      </c>
      <c r="C2364" s="832" t="s">
        <v>2694</v>
      </c>
      <c r="D2364" s="833" t="s">
        <v>5504</v>
      </c>
      <c r="E2364" s="834" t="s">
        <v>2742</v>
      </c>
      <c r="F2364" s="832" t="s">
        <v>2690</v>
      </c>
      <c r="G2364" s="832" t="s">
        <v>2967</v>
      </c>
      <c r="H2364" s="832" t="s">
        <v>581</v>
      </c>
      <c r="I2364" s="832" t="s">
        <v>3912</v>
      </c>
      <c r="J2364" s="832" t="s">
        <v>3913</v>
      </c>
      <c r="K2364" s="832" t="s">
        <v>3914</v>
      </c>
      <c r="L2364" s="835">
        <v>1629.94</v>
      </c>
      <c r="M2364" s="835">
        <v>8149.7000000000007</v>
      </c>
      <c r="N2364" s="832">
        <v>5</v>
      </c>
      <c r="O2364" s="836">
        <v>1</v>
      </c>
      <c r="P2364" s="835">
        <v>8149.7000000000007</v>
      </c>
      <c r="Q2364" s="837">
        <v>1</v>
      </c>
      <c r="R2364" s="832">
        <v>5</v>
      </c>
      <c r="S2364" s="837">
        <v>1</v>
      </c>
      <c r="T2364" s="836">
        <v>1</v>
      </c>
      <c r="U2364" s="838">
        <v>1</v>
      </c>
    </row>
    <row r="2365" spans="1:21" ht="14.4" customHeight="1" x14ac:dyDescent="0.3">
      <c r="A2365" s="831">
        <v>4</v>
      </c>
      <c r="B2365" s="832" t="s">
        <v>2687</v>
      </c>
      <c r="C2365" s="832" t="s">
        <v>2694</v>
      </c>
      <c r="D2365" s="833" t="s">
        <v>5504</v>
      </c>
      <c r="E2365" s="834" t="s">
        <v>2742</v>
      </c>
      <c r="F2365" s="832" t="s">
        <v>2690</v>
      </c>
      <c r="G2365" s="832" t="s">
        <v>2812</v>
      </c>
      <c r="H2365" s="832" t="s">
        <v>581</v>
      </c>
      <c r="I2365" s="832" t="s">
        <v>3926</v>
      </c>
      <c r="J2365" s="832" t="s">
        <v>2814</v>
      </c>
      <c r="K2365" s="832" t="s">
        <v>3927</v>
      </c>
      <c r="L2365" s="835">
        <v>56.25</v>
      </c>
      <c r="M2365" s="835">
        <v>168.75</v>
      </c>
      <c r="N2365" s="832">
        <v>3</v>
      </c>
      <c r="O2365" s="836">
        <v>1</v>
      </c>
      <c r="P2365" s="835">
        <v>168.75</v>
      </c>
      <c r="Q2365" s="837">
        <v>1</v>
      </c>
      <c r="R2365" s="832">
        <v>3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4</v>
      </c>
      <c r="B2366" s="832" t="s">
        <v>2687</v>
      </c>
      <c r="C2366" s="832" t="s">
        <v>2694</v>
      </c>
      <c r="D2366" s="833" t="s">
        <v>5504</v>
      </c>
      <c r="E2366" s="834" t="s">
        <v>2742</v>
      </c>
      <c r="F2366" s="832" t="s">
        <v>2690</v>
      </c>
      <c r="G2366" s="832" t="s">
        <v>2812</v>
      </c>
      <c r="H2366" s="832" t="s">
        <v>581</v>
      </c>
      <c r="I2366" s="832" t="s">
        <v>2813</v>
      </c>
      <c r="J2366" s="832" t="s">
        <v>2814</v>
      </c>
      <c r="K2366" s="832" t="s">
        <v>2815</v>
      </c>
      <c r="L2366" s="835">
        <v>100</v>
      </c>
      <c r="M2366" s="835">
        <v>700</v>
      </c>
      <c r="N2366" s="832">
        <v>7</v>
      </c>
      <c r="O2366" s="836">
        <v>3</v>
      </c>
      <c r="P2366" s="835">
        <v>200</v>
      </c>
      <c r="Q2366" s="837">
        <v>0.2857142857142857</v>
      </c>
      <c r="R2366" s="832">
        <v>2</v>
      </c>
      <c r="S2366" s="837">
        <v>0.2857142857142857</v>
      </c>
      <c r="T2366" s="836">
        <v>1</v>
      </c>
      <c r="U2366" s="838">
        <v>0.33333333333333331</v>
      </c>
    </row>
    <row r="2367" spans="1:21" ht="14.4" customHeight="1" x14ac:dyDescent="0.3">
      <c r="A2367" s="831">
        <v>4</v>
      </c>
      <c r="B2367" s="832" t="s">
        <v>2687</v>
      </c>
      <c r="C2367" s="832" t="s">
        <v>2694</v>
      </c>
      <c r="D2367" s="833" t="s">
        <v>5504</v>
      </c>
      <c r="E2367" s="834" t="s">
        <v>2742</v>
      </c>
      <c r="F2367" s="832" t="s">
        <v>2690</v>
      </c>
      <c r="G2367" s="832" t="s">
        <v>2812</v>
      </c>
      <c r="H2367" s="832" t="s">
        <v>581</v>
      </c>
      <c r="I2367" s="832" t="s">
        <v>4018</v>
      </c>
      <c r="J2367" s="832" t="s">
        <v>3929</v>
      </c>
      <c r="K2367" s="832" t="s">
        <v>4019</v>
      </c>
      <c r="L2367" s="835">
        <v>50</v>
      </c>
      <c r="M2367" s="835">
        <v>150</v>
      </c>
      <c r="N2367" s="832">
        <v>3</v>
      </c>
      <c r="O2367" s="836">
        <v>1</v>
      </c>
      <c r="P2367" s="835">
        <v>150</v>
      </c>
      <c r="Q2367" s="837">
        <v>1</v>
      </c>
      <c r="R2367" s="832">
        <v>3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4</v>
      </c>
      <c r="B2368" s="832" t="s">
        <v>2687</v>
      </c>
      <c r="C2368" s="832" t="s">
        <v>2694</v>
      </c>
      <c r="D2368" s="833" t="s">
        <v>5504</v>
      </c>
      <c r="E2368" s="834" t="s">
        <v>2742</v>
      </c>
      <c r="F2368" s="832" t="s">
        <v>2690</v>
      </c>
      <c r="G2368" s="832" t="s">
        <v>2812</v>
      </c>
      <c r="H2368" s="832" t="s">
        <v>581</v>
      </c>
      <c r="I2368" s="832" t="s">
        <v>3931</v>
      </c>
      <c r="J2368" s="832" t="s">
        <v>3932</v>
      </c>
      <c r="K2368" s="832" t="s">
        <v>3933</v>
      </c>
      <c r="L2368" s="835">
        <v>1512.58</v>
      </c>
      <c r="M2368" s="835">
        <v>4537.74</v>
      </c>
      <c r="N2368" s="832">
        <v>3</v>
      </c>
      <c r="O2368" s="836">
        <v>1</v>
      </c>
      <c r="P2368" s="835">
        <v>4537.74</v>
      </c>
      <c r="Q2368" s="837">
        <v>1</v>
      </c>
      <c r="R2368" s="832">
        <v>3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4</v>
      </c>
      <c r="B2369" s="832" t="s">
        <v>2687</v>
      </c>
      <c r="C2369" s="832" t="s">
        <v>2694</v>
      </c>
      <c r="D2369" s="833" t="s">
        <v>5504</v>
      </c>
      <c r="E2369" s="834" t="s">
        <v>2742</v>
      </c>
      <c r="F2369" s="832" t="s">
        <v>2690</v>
      </c>
      <c r="G2369" s="832" t="s">
        <v>2812</v>
      </c>
      <c r="H2369" s="832" t="s">
        <v>581</v>
      </c>
      <c r="I2369" s="832" t="s">
        <v>3934</v>
      </c>
      <c r="J2369" s="832" t="s">
        <v>3935</v>
      </c>
      <c r="K2369" s="832" t="s">
        <v>3936</v>
      </c>
      <c r="L2369" s="835">
        <v>1599.97</v>
      </c>
      <c r="M2369" s="835">
        <v>4799.91</v>
      </c>
      <c r="N2369" s="832">
        <v>3</v>
      </c>
      <c r="O2369" s="836">
        <v>1</v>
      </c>
      <c r="P2369" s="835">
        <v>4799.91</v>
      </c>
      <c r="Q2369" s="837">
        <v>1</v>
      </c>
      <c r="R2369" s="832">
        <v>3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4</v>
      </c>
      <c r="B2370" s="832" t="s">
        <v>2687</v>
      </c>
      <c r="C2370" s="832" t="s">
        <v>2694</v>
      </c>
      <c r="D2370" s="833" t="s">
        <v>5504</v>
      </c>
      <c r="E2370" s="834" t="s">
        <v>2742</v>
      </c>
      <c r="F2370" s="832" t="s">
        <v>2690</v>
      </c>
      <c r="G2370" s="832" t="s">
        <v>3288</v>
      </c>
      <c r="H2370" s="832" t="s">
        <v>581</v>
      </c>
      <c r="I2370" s="832" t="s">
        <v>3289</v>
      </c>
      <c r="J2370" s="832" t="s">
        <v>3290</v>
      </c>
      <c r="K2370" s="832" t="s">
        <v>3291</v>
      </c>
      <c r="L2370" s="835">
        <v>410</v>
      </c>
      <c r="M2370" s="835">
        <v>10250</v>
      </c>
      <c r="N2370" s="832">
        <v>25</v>
      </c>
      <c r="O2370" s="836">
        <v>25</v>
      </c>
      <c r="P2370" s="835">
        <v>9840</v>
      </c>
      <c r="Q2370" s="837">
        <v>0.96</v>
      </c>
      <c r="R2370" s="832">
        <v>24</v>
      </c>
      <c r="S2370" s="837">
        <v>0.96</v>
      </c>
      <c r="T2370" s="836">
        <v>24</v>
      </c>
      <c r="U2370" s="838">
        <v>0.96</v>
      </c>
    </row>
    <row r="2371" spans="1:21" ht="14.4" customHeight="1" x14ac:dyDescent="0.3">
      <c r="A2371" s="831">
        <v>4</v>
      </c>
      <c r="B2371" s="832" t="s">
        <v>2687</v>
      </c>
      <c r="C2371" s="832" t="s">
        <v>2694</v>
      </c>
      <c r="D2371" s="833" t="s">
        <v>5504</v>
      </c>
      <c r="E2371" s="834" t="s">
        <v>2742</v>
      </c>
      <c r="F2371" s="832" t="s">
        <v>2690</v>
      </c>
      <c r="G2371" s="832" t="s">
        <v>3288</v>
      </c>
      <c r="H2371" s="832" t="s">
        <v>581</v>
      </c>
      <c r="I2371" s="832" t="s">
        <v>3937</v>
      </c>
      <c r="J2371" s="832" t="s">
        <v>3346</v>
      </c>
      <c r="K2371" s="832" t="s">
        <v>3938</v>
      </c>
      <c r="L2371" s="835">
        <v>566</v>
      </c>
      <c r="M2371" s="835">
        <v>1698</v>
      </c>
      <c r="N2371" s="832">
        <v>3</v>
      </c>
      <c r="O2371" s="836">
        <v>3</v>
      </c>
      <c r="P2371" s="835">
        <v>1132</v>
      </c>
      <c r="Q2371" s="837">
        <v>0.66666666666666663</v>
      </c>
      <c r="R2371" s="832">
        <v>2</v>
      </c>
      <c r="S2371" s="837">
        <v>0.66666666666666663</v>
      </c>
      <c r="T2371" s="836">
        <v>2</v>
      </c>
      <c r="U2371" s="838">
        <v>0.66666666666666663</v>
      </c>
    </row>
    <row r="2372" spans="1:21" ht="14.4" customHeight="1" x14ac:dyDescent="0.3">
      <c r="A2372" s="831">
        <v>4</v>
      </c>
      <c r="B2372" s="832" t="s">
        <v>2687</v>
      </c>
      <c r="C2372" s="832" t="s">
        <v>2694</v>
      </c>
      <c r="D2372" s="833" t="s">
        <v>5504</v>
      </c>
      <c r="E2372" s="834" t="s">
        <v>2742</v>
      </c>
      <c r="F2372" s="832" t="s">
        <v>2690</v>
      </c>
      <c r="G2372" s="832" t="s">
        <v>3288</v>
      </c>
      <c r="H2372" s="832" t="s">
        <v>581</v>
      </c>
      <c r="I2372" s="832" t="s">
        <v>4976</v>
      </c>
      <c r="J2372" s="832" t="s">
        <v>4977</v>
      </c>
      <c r="K2372" s="832" t="s">
        <v>4978</v>
      </c>
      <c r="L2372" s="835">
        <v>600</v>
      </c>
      <c r="M2372" s="835">
        <v>1200</v>
      </c>
      <c r="N2372" s="832">
        <v>2</v>
      </c>
      <c r="O2372" s="836">
        <v>2</v>
      </c>
      <c r="P2372" s="835">
        <v>600</v>
      </c>
      <c r="Q2372" s="837">
        <v>0.5</v>
      </c>
      <c r="R2372" s="832">
        <v>1</v>
      </c>
      <c r="S2372" s="837">
        <v>0.5</v>
      </c>
      <c r="T2372" s="836">
        <v>1</v>
      </c>
      <c r="U2372" s="838">
        <v>0.5</v>
      </c>
    </row>
    <row r="2373" spans="1:21" ht="14.4" customHeight="1" x14ac:dyDescent="0.3">
      <c r="A2373" s="831">
        <v>4</v>
      </c>
      <c r="B2373" s="832" t="s">
        <v>2687</v>
      </c>
      <c r="C2373" s="832" t="s">
        <v>2694</v>
      </c>
      <c r="D2373" s="833" t="s">
        <v>5504</v>
      </c>
      <c r="E2373" s="834" t="s">
        <v>2742</v>
      </c>
      <c r="F2373" s="832" t="s">
        <v>2690</v>
      </c>
      <c r="G2373" s="832" t="s">
        <v>2819</v>
      </c>
      <c r="H2373" s="832" t="s">
        <v>581</v>
      </c>
      <c r="I2373" s="832" t="s">
        <v>2820</v>
      </c>
      <c r="J2373" s="832" t="s">
        <v>2821</v>
      </c>
      <c r="K2373" s="832" t="s">
        <v>2822</v>
      </c>
      <c r="L2373" s="835">
        <v>900</v>
      </c>
      <c r="M2373" s="835">
        <v>25200</v>
      </c>
      <c r="N2373" s="832">
        <v>28</v>
      </c>
      <c r="O2373" s="836">
        <v>28</v>
      </c>
      <c r="P2373" s="835">
        <v>25200</v>
      </c>
      <c r="Q2373" s="837">
        <v>1</v>
      </c>
      <c r="R2373" s="832">
        <v>28</v>
      </c>
      <c r="S2373" s="837">
        <v>1</v>
      </c>
      <c r="T2373" s="836">
        <v>28</v>
      </c>
      <c r="U2373" s="838">
        <v>1</v>
      </c>
    </row>
    <row r="2374" spans="1:21" ht="14.4" customHeight="1" x14ac:dyDescent="0.3">
      <c r="A2374" s="831">
        <v>4</v>
      </c>
      <c r="B2374" s="832" t="s">
        <v>2687</v>
      </c>
      <c r="C2374" s="832" t="s">
        <v>2694</v>
      </c>
      <c r="D2374" s="833" t="s">
        <v>5504</v>
      </c>
      <c r="E2374" s="834" t="s">
        <v>2742</v>
      </c>
      <c r="F2374" s="832" t="s">
        <v>2690</v>
      </c>
      <c r="G2374" s="832" t="s">
        <v>2819</v>
      </c>
      <c r="H2374" s="832" t="s">
        <v>581</v>
      </c>
      <c r="I2374" s="832" t="s">
        <v>4034</v>
      </c>
      <c r="J2374" s="832" t="s">
        <v>4035</v>
      </c>
      <c r="K2374" s="832" t="s">
        <v>4036</v>
      </c>
      <c r="L2374" s="835">
        <v>378.48</v>
      </c>
      <c r="M2374" s="835">
        <v>378.48</v>
      </c>
      <c r="N2374" s="832">
        <v>1</v>
      </c>
      <c r="O2374" s="836">
        <v>1</v>
      </c>
      <c r="P2374" s="835">
        <v>378.48</v>
      </c>
      <c r="Q2374" s="837">
        <v>1</v>
      </c>
      <c r="R2374" s="832">
        <v>1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4</v>
      </c>
      <c r="B2375" s="832" t="s">
        <v>2687</v>
      </c>
      <c r="C2375" s="832" t="s">
        <v>2694</v>
      </c>
      <c r="D2375" s="833" t="s">
        <v>5504</v>
      </c>
      <c r="E2375" s="834" t="s">
        <v>2742</v>
      </c>
      <c r="F2375" s="832" t="s">
        <v>2690</v>
      </c>
      <c r="G2375" s="832" t="s">
        <v>2819</v>
      </c>
      <c r="H2375" s="832" t="s">
        <v>581</v>
      </c>
      <c r="I2375" s="832" t="s">
        <v>4040</v>
      </c>
      <c r="J2375" s="832" t="s">
        <v>4041</v>
      </c>
      <c r="K2375" s="832" t="s">
        <v>4042</v>
      </c>
      <c r="L2375" s="835">
        <v>906.78</v>
      </c>
      <c r="M2375" s="835">
        <v>906.78</v>
      </c>
      <c r="N2375" s="832">
        <v>1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4</v>
      </c>
      <c r="B2376" s="832" t="s">
        <v>2687</v>
      </c>
      <c r="C2376" s="832" t="s">
        <v>2694</v>
      </c>
      <c r="D2376" s="833" t="s">
        <v>5504</v>
      </c>
      <c r="E2376" s="834" t="s">
        <v>2742</v>
      </c>
      <c r="F2376" s="832" t="s">
        <v>2690</v>
      </c>
      <c r="G2376" s="832" t="s">
        <v>4053</v>
      </c>
      <c r="H2376" s="832" t="s">
        <v>581</v>
      </c>
      <c r="I2376" s="832" t="s">
        <v>4054</v>
      </c>
      <c r="J2376" s="832" t="s">
        <v>4055</v>
      </c>
      <c r="K2376" s="832" t="s">
        <v>4056</v>
      </c>
      <c r="L2376" s="835">
        <v>0</v>
      </c>
      <c r="M2376" s="835">
        <v>0</v>
      </c>
      <c r="N2376" s="832">
        <v>2</v>
      </c>
      <c r="O2376" s="836">
        <v>2</v>
      </c>
      <c r="P2376" s="835">
        <v>0</v>
      </c>
      <c r="Q2376" s="837"/>
      <c r="R2376" s="832">
        <v>1</v>
      </c>
      <c r="S2376" s="837">
        <v>0.5</v>
      </c>
      <c r="T2376" s="836">
        <v>1</v>
      </c>
      <c r="U2376" s="838">
        <v>0.5</v>
      </c>
    </row>
    <row r="2377" spans="1:21" ht="14.4" customHeight="1" x14ac:dyDescent="0.3">
      <c r="A2377" s="831">
        <v>4</v>
      </c>
      <c r="B2377" s="832" t="s">
        <v>2687</v>
      </c>
      <c r="C2377" s="832" t="s">
        <v>2694</v>
      </c>
      <c r="D2377" s="833" t="s">
        <v>5504</v>
      </c>
      <c r="E2377" s="834" t="s">
        <v>2745</v>
      </c>
      <c r="F2377" s="832" t="s">
        <v>2688</v>
      </c>
      <c r="G2377" s="832" t="s">
        <v>2760</v>
      </c>
      <c r="H2377" s="832" t="s">
        <v>628</v>
      </c>
      <c r="I2377" s="832" t="s">
        <v>2168</v>
      </c>
      <c r="J2377" s="832" t="s">
        <v>2169</v>
      </c>
      <c r="K2377" s="832" t="s">
        <v>2170</v>
      </c>
      <c r="L2377" s="835">
        <v>149.52000000000001</v>
      </c>
      <c r="M2377" s="835">
        <v>149.52000000000001</v>
      </c>
      <c r="N2377" s="832">
        <v>1</v>
      </c>
      <c r="O2377" s="836">
        <v>1</v>
      </c>
      <c r="P2377" s="835">
        <v>149.52000000000001</v>
      </c>
      <c r="Q2377" s="837">
        <v>1</v>
      </c>
      <c r="R2377" s="832">
        <v>1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4</v>
      </c>
      <c r="B2378" s="832" t="s">
        <v>2687</v>
      </c>
      <c r="C2378" s="832" t="s">
        <v>2694</v>
      </c>
      <c r="D2378" s="833" t="s">
        <v>5504</v>
      </c>
      <c r="E2378" s="834" t="s">
        <v>2745</v>
      </c>
      <c r="F2378" s="832" t="s">
        <v>2688</v>
      </c>
      <c r="G2378" s="832" t="s">
        <v>3221</v>
      </c>
      <c r="H2378" s="832" t="s">
        <v>628</v>
      </c>
      <c r="I2378" s="832" t="s">
        <v>3222</v>
      </c>
      <c r="J2378" s="832" t="s">
        <v>2196</v>
      </c>
      <c r="K2378" s="832" t="s">
        <v>3223</v>
      </c>
      <c r="L2378" s="835">
        <v>70.540000000000006</v>
      </c>
      <c r="M2378" s="835">
        <v>70.540000000000006</v>
      </c>
      <c r="N2378" s="832">
        <v>1</v>
      </c>
      <c r="O2378" s="836">
        <v>1</v>
      </c>
      <c r="P2378" s="835">
        <v>70.540000000000006</v>
      </c>
      <c r="Q2378" s="837">
        <v>1</v>
      </c>
      <c r="R2378" s="832">
        <v>1</v>
      </c>
      <c r="S2378" s="837">
        <v>1</v>
      </c>
      <c r="T2378" s="836">
        <v>1</v>
      </c>
      <c r="U2378" s="838">
        <v>1</v>
      </c>
    </row>
    <row r="2379" spans="1:21" ht="14.4" customHeight="1" x14ac:dyDescent="0.3">
      <c r="A2379" s="831">
        <v>4</v>
      </c>
      <c r="B2379" s="832" t="s">
        <v>2687</v>
      </c>
      <c r="C2379" s="832" t="s">
        <v>2694</v>
      </c>
      <c r="D2379" s="833" t="s">
        <v>5504</v>
      </c>
      <c r="E2379" s="834" t="s">
        <v>2745</v>
      </c>
      <c r="F2379" s="832" t="s">
        <v>2688</v>
      </c>
      <c r="G2379" s="832" t="s">
        <v>2852</v>
      </c>
      <c r="H2379" s="832" t="s">
        <v>581</v>
      </c>
      <c r="I2379" s="832" t="s">
        <v>4606</v>
      </c>
      <c r="J2379" s="832" t="s">
        <v>879</v>
      </c>
      <c r="K2379" s="832" t="s">
        <v>3956</v>
      </c>
      <c r="L2379" s="835">
        <v>0</v>
      </c>
      <c r="M2379" s="835">
        <v>0</v>
      </c>
      <c r="N2379" s="832">
        <v>2</v>
      </c>
      <c r="O2379" s="836">
        <v>1</v>
      </c>
      <c r="P2379" s="835"/>
      <c r="Q2379" s="837"/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4</v>
      </c>
      <c r="B2380" s="832" t="s">
        <v>2687</v>
      </c>
      <c r="C2380" s="832" t="s">
        <v>2694</v>
      </c>
      <c r="D2380" s="833" t="s">
        <v>5504</v>
      </c>
      <c r="E2380" s="834" t="s">
        <v>2745</v>
      </c>
      <c r="F2380" s="832" t="s">
        <v>2688</v>
      </c>
      <c r="G2380" s="832" t="s">
        <v>2824</v>
      </c>
      <c r="H2380" s="832" t="s">
        <v>581</v>
      </c>
      <c r="I2380" s="832" t="s">
        <v>2178</v>
      </c>
      <c r="J2380" s="832" t="s">
        <v>2179</v>
      </c>
      <c r="K2380" s="832" t="s">
        <v>1482</v>
      </c>
      <c r="L2380" s="835">
        <v>170.52</v>
      </c>
      <c r="M2380" s="835">
        <v>170.52</v>
      </c>
      <c r="N2380" s="832">
        <v>1</v>
      </c>
      <c r="O2380" s="836">
        <v>1</v>
      </c>
      <c r="P2380" s="835">
        <v>170.52</v>
      </c>
      <c r="Q2380" s="837">
        <v>1</v>
      </c>
      <c r="R2380" s="832">
        <v>1</v>
      </c>
      <c r="S2380" s="837">
        <v>1</v>
      </c>
      <c r="T2380" s="836">
        <v>1</v>
      </c>
      <c r="U2380" s="838">
        <v>1</v>
      </c>
    </row>
    <row r="2381" spans="1:21" ht="14.4" customHeight="1" x14ac:dyDescent="0.3">
      <c r="A2381" s="831">
        <v>4</v>
      </c>
      <c r="B2381" s="832" t="s">
        <v>2687</v>
      </c>
      <c r="C2381" s="832" t="s">
        <v>2694</v>
      </c>
      <c r="D2381" s="833" t="s">
        <v>5504</v>
      </c>
      <c r="E2381" s="834" t="s">
        <v>2745</v>
      </c>
      <c r="F2381" s="832" t="s">
        <v>2688</v>
      </c>
      <c r="G2381" s="832" t="s">
        <v>2907</v>
      </c>
      <c r="H2381" s="832" t="s">
        <v>581</v>
      </c>
      <c r="I2381" s="832" t="s">
        <v>2952</v>
      </c>
      <c r="J2381" s="832" t="s">
        <v>2953</v>
      </c>
      <c r="K2381" s="832" t="s">
        <v>1482</v>
      </c>
      <c r="L2381" s="835">
        <v>78.33</v>
      </c>
      <c r="M2381" s="835">
        <v>156.66</v>
      </c>
      <c r="N2381" s="832">
        <v>2</v>
      </c>
      <c r="O2381" s="836">
        <v>2</v>
      </c>
      <c r="P2381" s="835">
        <v>156.66</v>
      </c>
      <c r="Q2381" s="837">
        <v>1</v>
      </c>
      <c r="R2381" s="832">
        <v>2</v>
      </c>
      <c r="S2381" s="837">
        <v>1</v>
      </c>
      <c r="T2381" s="836">
        <v>2</v>
      </c>
      <c r="U2381" s="838">
        <v>1</v>
      </c>
    </row>
    <row r="2382" spans="1:21" ht="14.4" customHeight="1" x14ac:dyDescent="0.3">
      <c r="A2382" s="831">
        <v>4</v>
      </c>
      <c r="B2382" s="832" t="s">
        <v>2687</v>
      </c>
      <c r="C2382" s="832" t="s">
        <v>2694</v>
      </c>
      <c r="D2382" s="833" t="s">
        <v>5504</v>
      </c>
      <c r="E2382" s="834" t="s">
        <v>2745</v>
      </c>
      <c r="F2382" s="832" t="s">
        <v>2688</v>
      </c>
      <c r="G2382" s="832" t="s">
        <v>3227</v>
      </c>
      <c r="H2382" s="832" t="s">
        <v>581</v>
      </c>
      <c r="I2382" s="832" t="s">
        <v>4740</v>
      </c>
      <c r="J2382" s="832" t="s">
        <v>4192</v>
      </c>
      <c r="K2382" s="832" t="s">
        <v>4741</v>
      </c>
      <c r="L2382" s="835">
        <v>93.49</v>
      </c>
      <c r="M2382" s="835">
        <v>186.98</v>
      </c>
      <c r="N2382" s="832">
        <v>2</v>
      </c>
      <c r="O2382" s="836">
        <v>1.5</v>
      </c>
      <c r="P2382" s="835">
        <v>186.98</v>
      </c>
      <c r="Q2382" s="837">
        <v>1</v>
      </c>
      <c r="R2382" s="832">
        <v>2</v>
      </c>
      <c r="S2382" s="837">
        <v>1</v>
      </c>
      <c r="T2382" s="836">
        <v>1.5</v>
      </c>
      <c r="U2382" s="838">
        <v>1</v>
      </c>
    </row>
    <row r="2383" spans="1:21" ht="14.4" customHeight="1" x14ac:dyDescent="0.3">
      <c r="A2383" s="831">
        <v>4</v>
      </c>
      <c r="B2383" s="832" t="s">
        <v>2687</v>
      </c>
      <c r="C2383" s="832" t="s">
        <v>2694</v>
      </c>
      <c r="D2383" s="833" t="s">
        <v>5504</v>
      </c>
      <c r="E2383" s="834" t="s">
        <v>2745</v>
      </c>
      <c r="F2383" s="832" t="s">
        <v>2688</v>
      </c>
      <c r="G2383" s="832" t="s">
        <v>3238</v>
      </c>
      <c r="H2383" s="832" t="s">
        <v>581</v>
      </c>
      <c r="I2383" s="832" t="s">
        <v>3239</v>
      </c>
      <c r="J2383" s="832" t="s">
        <v>3240</v>
      </c>
      <c r="K2383" s="832" t="s">
        <v>3241</v>
      </c>
      <c r="L2383" s="835">
        <v>107.27</v>
      </c>
      <c r="M2383" s="835">
        <v>858.16</v>
      </c>
      <c r="N2383" s="832">
        <v>8</v>
      </c>
      <c r="O2383" s="836">
        <v>3.5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4</v>
      </c>
      <c r="B2384" s="832" t="s">
        <v>2687</v>
      </c>
      <c r="C2384" s="832" t="s">
        <v>2694</v>
      </c>
      <c r="D2384" s="833" t="s">
        <v>5504</v>
      </c>
      <c r="E2384" s="834" t="s">
        <v>2745</v>
      </c>
      <c r="F2384" s="832" t="s">
        <v>2688</v>
      </c>
      <c r="G2384" s="832" t="s">
        <v>3016</v>
      </c>
      <c r="H2384" s="832" t="s">
        <v>581</v>
      </c>
      <c r="I2384" s="832" t="s">
        <v>3017</v>
      </c>
      <c r="J2384" s="832" t="s">
        <v>3018</v>
      </c>
      <c r="K2384" s="832" t="s">
        <v>3019</v>
      </c>
      <c r="L2384" s="835">
        <v>60.9</v>
      </c>
      <c r="M2384" s="835">
        <v>182.7</v>
      </c>
      <c r="N2384" s="832">
        <v>3</v>
      </c>
      <c r="O2384" s="836">
        <v>2</v>
      </c>
      <c r="P2384" s="835">
        <v>121.8</v>
      </c>
      <c r="Q2384" s="837">
        <v>0.66666666666666674</v>
      </c>
      <c r="R2384" s="832">
        <v>2</v>
      </c>
      <c r="S2384" s="837">
        <v>0.66666666666666663</v>
      </c>
      <c r="T2384" s="836">
        <v>1</v>
      </c>
      <c r="U2384" s="838">
        <v>0.5</v>
      </c>
    </row>
    <row r="2385" spans="1:21" ht="14.4" customHeight="1" x14ac:dyDescent="0.3">
      <c r="A2385" s="831">
        <v>4</v>
      </c>
      <c r="B2385" s="832" t="s">
        <v>2687</v>
      </c>
      <c r="C2385" s="832" t="s">
        <v>2694</v>
      </c>
      <c r="D2385" s="833" t="s">
        <v>5504</v>
      </c>
      <c r="E2385" s="834" t="s">
        <v>2745</v>
      </c>
      <c r="F2385" s="832" t="s">
        <v>2688</v>
      </c>
      <c r="G2385" s="832" t="s">
        <v>3168</v>
      </c>
      <c r="H2385" s="832" t="s">
        <v>581</v>
      </c>
      <c r="I2385" s="832" t="s">
        <v>4205</v>
      </c>
      <c r="J2385" s="832" t="s">
        <v>3170</v>
      </c>
      <c r="K2385" s="832" t="s">
        <v>4206</v>
      </c>
      <c r="L2385" s="835">
        <v>0</v>
      </c>
      <c r="M2385" s="835">
        <v>0</v>
      </c>
      <c r="N2385" s="832">
        <v>1</v>
      </c>
      <c r="O2385" s="836">
        <v>0.5</v>
      </c>
      <c r="P2385" s="835"/>
      <c r="Q2385" s="837"/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4</v>
      </c>
      <c r="B2386" s="832" t="s">
        <v>2687</v>
      </c>
      <c r="C2386" s="832" t="s">
        <v>2694</v>
      </c>
      <c r="D2386" s="833" t="s">
        <v>5504</v>
      </c>
      <c r="E2386" s="834" t="s">
        <v>2745</v>
      </c>
      <c r="F2386" s="832" t="s">
        <v>2688</v>
      </c>
      <c r="G2386" s="832" t="s">
        <v>2830</v>
      </c>
      <c r="H2386" s="832" t="s">
        <v>581</v>
      </c>
      <c r="I2386" s="832" t="s">
        <v>3021</v>
      </c>
      <c r="J2386" s="832" t="s">
        <v>2832</v>
      </c>
      <c r="K2386" s="832" t="s">
        <v>2833</v>
      </c>
      <c r="L2386" s="835">
        <v>38.5</v>
      </c>
      <c r="M2386" s="835">
        <v>38.5</v>
      </c>
      <c r="N2386" s="832">
        <v>1</v>
      </c>
      <c r="O2386" s="836">
        <v>1</v>
      </c>
      <c r="P2386" s="835">
        <v>38.5</v>
      </c>
      <c r="Q2386" s="837">
        <v>1</v>
      </c>
      <c r="R2386" s="832">
        <v>1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4</v>
      </c>
      <c r="B2387" s="832" t="s">
        <v>2687</v>
      </c>
      <c r="C2387" s="832" t="s">
        <v>2694</v>
      </c>
      <c r="D2387" s="833" t="s">
        <v>5504</v>
      </c>
      <c r="E2387" s="834" t="s">
        <v>2745</v>
      </c>
      <c r="F2387" s="832" t="s">
        <v>2688</v>
      </c>
      <c r="G2387" s="832" t="s">
        <v>2928</v>
      </c>
      <c r="H2387" s="832" t="s">
        <v>628</v>
      </c>
      <c r="I2387" s="832" t="s">
        <v>2154</v>
      </c>
      <c r="J2387" s="832" t="s">
        <v>2155</v>
      </c>
      <c r="K2387" s="832" t="s">
        <v>2156</v>
      </c>
      <c r="L2387" s="835">
        <v>46.07</v>
      </c>
      <c r="M2387" s="835">
        <v>46.07</v>
      </c>
      <c r="N2387" s="832">
        <v>1</v>
      </c>
      <c r="O2387" s="836">
        <v>1</v>
      </c>
      <c r="P2387" s="835">
        <v>46.07</v>
      </c>
      <c r="Q2387" s="837">
        <v>1</v>
      </c>
      <c r="R2387" s="832">
        <v>1</v>
      </c>
      <c r="S2387" s="837">
        <v>1</v>
      </c>
      <c r="T2387" s="836">
        <v>1</v>
      </c>
      <c r="U2387" s="838">
        <v>1</v>
      </c>
    </row>
    <row r="2388" spans="1:21" ht="14.4" customHeight="1" x14ac:dyDescent="0.3">
      <c r="A2388" s="831">
        <v>4</v>
      </c>
      <c r="B2388" s="832" t="s">
        <v>2687</v>
      </c>
      <c r="C2388" s="832" t="s">
        <v>2694</v>
      </c>
      <c r="D2388" s="833" t="s">
        <v>5504</v>
      </c>
      <c r="E2388" s="834" t="s">
        <v>2745</v>
      </c>
      <c r="F2388" s="832" t="s">
        <v>2688</v>
      </c>
      <c r="G2388" s="832" t="s">
        <v>2775</v>
      </c>
      <c r="H2388" s="832" t="s">
        <v>628</v>
      </c>
      <c r="I2388" s="832" t="s">
        <v>2776</v>
      </c>
      <c r="J2388" s="832" t="s">
        <v>785</v>
      </c>
      <c r="K2388" s="832" t="s">
        <v>2041</v>
      </c>
      <c r="L2388" s="835">
        <v>490.89</v>
      </c>
      <c r="M2388" s="835">
        <v>981.78</v>
      </c>
      <c r="N2388" s="832">
        <v>2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4</v>
      </c>
      <c r="B2389" s="832" t="s">
        <v>2687</v>
      </c>
      <c r="C2389" s="832" t="s">
        <v>2694</v>
      </c>
      <c r="D2389" s="833" t="s">
        <v>5504</v>
      </c>
      <c r="E2389" s="834" t="s">
        <v>2745</v>
      </c>
      <c r="F2389" s="832" t="s">
        <v>2688</v>
      </c>
      <c r="G2389" s="832" t="s">
        <v>2775</v>
      </c>
      <c r="H2389" s="832" t="s">
        <v>628</v>
      </c>
      <c r="I2389" s="832" t="s">
        <v>2791</v>
      </c>
      <c r="J2389" s="832" t="s">
        <v>785</v>
      </c>
      <c r="K2389" s="832" t="s">
        <v>2039</v>
      </c>
      <c r="L2389" s="835">
        <v>736.33</v>
      </c>
      <c r="M2389" s="835">
        <v>736.33</v>
      </c>
      <c r="N2389" s="832">
        <v>1</v>
      </c>
      <c r="O2389" s="836">
        <v>1</v>
      </c>
      <c r="P2389" s="835">
        <v>736.33</v>
      </c>
      <c r="Q2389" s="837">
        <v>1</v>
      </c>
      <c r="R2389" s="832">
        <v>1</v>
      </c>
      <c r="S2389" s="837">
        <v>1</v>
      </c>
      <c r="T2389" s="836">
        <v>1</v>
      </c>
      <c r="U2389" s="838">
        <v>1</v>
      </c>
    </row>
    <row r="2390" spans="1:21" ht="14.4" customHeight="1" x14ac:dyDescent="0.3">
      <c r="A2390" s="831">
        <v>4</v>
      </c>
      <c r="B2390" s="832" t="s">
        <v>2687</v>
      </c>
      <c r="C2390" s="832" t="s">
        <v>2694</v>
      </c>
      <c r="D2390" s="833" t="s">
        <v>5504</v>
      </c>
      <c r="E2390" s="834" t="s">
        <v>2745</v>
      </c>
      <c r="F2390" s="832" t="s">
        <v>2688</v>
      </c>
      <c r="G2390" s="832" t="s">
        <v>2874</v>
      </c>
      <c r="H2390" s="832" t="s">
        <v>581</v>
      </c>
      <c r="I2390" s="832" t="s">
        <v>3198</v>
      </c>
      <c r="J2390" s="832" t="s">
        <v>1193</v>
      </c>
      <c r="K2390" s="832" t="s">
        <v>3199</v>
      </c>
      <c r="L2390" s="835">
        <v>48.42</v>
      </c>
      <c r="M2390" s="835">
        <v>96.84</v>
      </c>
      <c r="N2390" s="832">
        <v>2</v>
      </c>
      <c r="O2390" s="836">
        <v>1</v>
      </c>
      <c r="P2390" s="835">
        <v>48.42</v>
      </c>
      <c r="Q2390" s="837">
        <v>0.5</v>
      </c>
      <c r="R2390" s="832">
        <v>1</v>
      </c>
      <c r="S2390" s="837">
        <v>0.5</v>
      </c>
      <c r="T2390" s="836">
        <v>0.5</v>
      </c>
      <c r="U2390" s="838">
        <v>0.5</v>
      </c>
    </row>
    <row r="2391" spans="1:21" ht="14.4" customHeight="1" x14ac:dyDescent="0.3">
      <c r="A2391" s="831">
        <v>4</v>
      </c>
      <c r="B2391" s="832" t="s">
        <v>2687</v>
      </c>
      <c r="C2391" s="832" t="s">
        <v>2694</v>
      </c>
      <c r="D2391" s="833" t="s">
        <v>5504</v>
      </c>
      <c r="E2391" s="834" t="s">
        <v>2745</v>
      </c>
      <c r="F2391" s="832" t="s">
        <v>2688</v>
      </c>
      <c r="G2391" s="832" t="s">
        <v>2874</v>
      </c>
      <c r="H2391" s="832" t="s">
        <v>581</v>
      </c>
      <c r="I2391" s="832" t="s">
        <v>4246</v>
      </c>
      <c r="J2391" s="832" t="s">
        <v>4247</v>
      </c>
      <c r="K2391" s="832" t="s">
        <v>4248</v>
      </c>
      <c r="L2391" s="835">
        <v>48.42</v>
      </c>
      <c r="M2391" s="835">
        <v>193.68</v>
      </c>
      <c r="N2391" s="832">
        <v>4</v>
      </c>
      <c r="O2391" s="836">
        <v>1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4</v>
      </c>
      <c r="B2392" s="832" t="s">
        <v>2687</v>
      </c>
      <c r="C2392" s="832" t="s">
        <v>2694</v>
      </c>
      <c r="D2392" s="833" t="s">
        <v>5504</v>
      </c>
      <c r="E2392" s="834" t="s">
        <v>2745</v>
      </c>
      <c r="F2392" s="832" t="s">
        <v>2688</v>
      </c>
      <c r="G2392" s="832" t="s">
        <v>2777</v>
      </c>
      <c r="H2392" s="832" t="s">
        <v>581</v>
      </c>
      <c r="I2392" s="832" t="s">
        <v>2778</v>
      </c>
      <c r="J2392" s="832" t="s">
        <v>810</v>
      </c>
      <c r="K2392" s="832" t="s">
        <v>2779</v>
      </c>
      <c r="L2392" s="835">
        <v>32.25</v>
      </c>
      <c r="M2392" s="835">
        <v>129</v>
      </c>
      <c r="N2392" s="832">
        <v>4</v>
      </c>
      <c r="O2392" s="836">
        <v>2</v>
      </c>
      <c r="P2392" s="835">
        <v>96.75</v>
      </c>
      <c r="Q2392" s="837">
        <v>0.75</v>
      </c>
      <c r="R2392" s="832">
        <v>3</v>
      </c>
      <c r="S2392" s="837">
        <v>0.75</v>
      </c>
      <c r="T2392" s="836">
        <v>1.5</v>
      </c>
      <c r="U2392" s="838">
        <v>0.75</v>
      </c>
    </row>
    <row r="2393" spans="1:21" ht="14.4" customHeight="1" x14ac:dyDescent="0.3">
      <c r="A2393" s="831">
        <v>4</v>
      </c>
      <c r="B2393" s="832" t="s">
        <v>2687</v>
      </c>
      <c r="C2393" s="832" t="s">
        <v>2694</v>
      </c>
      <c r="D2393" s="833" t="s">
        <v>5504</v>
      </c>
      <c r="E2393" s="834" t="s">
        <v>2745</v>
      </c>
      <c r="F2393" s="832" t="s">
        <v>2688</v>
      </c>
      <c r="G2393" s="832" t="s">
        <v>2780</v>
      </c>
      <c r="H2393" s="832" t="s">
        <v>581</v>
      </c>
      <c r="I2393" s="832" t="s">
        <v>2797</v>
      </c>
      <c r="J2393" s="832" t="s">
        <v>634</v>
      </c>
      <c r="K2393" s="832" t="s">
        <v>2798</v>
      </c>
      <c r="L2393" s="835">
        <v>108.44</v>
      </c>
      <c r="M2393" s="835">
        <v>216.88</v>
      </c>
      <c r="N2393" s="832">
        <v>2</v>
      </c>
      <c r="O2393" s="836">
        <v>0.5</v>
      </c>
      <c r="P2393" s="835">
        <v>216.88</v>
      </c>
      <c r="Q2393" s="837">
        <v>1</v>
      </c>
      <c r="R2393" s="832">
        <v>2</v>
      </c>
      <c r="S2393" s="837">
        <v>1</v>
      </c>
      <c r="T2393" s="836">
        <v>0.5</v>
      </c>
      <c r="U2393" s="838">
        <v>1</v>
      </c>
    </row>
    <row r="2394" spans="1:21" ht="14.4" customHeight="1" x14ac:dyDescent="0.3">
      <c r="A2394" s="831">
        <v>4</v>
      </c>
      <c r="B2394" s="832" t="s">
        <v>2687</v>
      </c>
      <c r="C2394" s="832" t="s">
        <v>2694</v>
      </c>
      <c r="D2394" s="833" t="s">
        <v>5504</v>
      </c>
      <c r="E2394" s="834" t="s">
        <v>2745</v>
      </c>
      <c r="F2394" s="832" t="s">
        <v>2688</v>
      </c>
      <c r="G2394" s="832" t="s">
        <v>2932</v>
      </c>
      <c r="H2394" s="832" t="s">
        <v>581</v>
      </c>
      <c r="I2394" s="832" t="s">
        <v>2936</v>
      </c>
      <c r="J2394" s="832" t="s">
        <v>2937</v>
      </c>
      <c r="K2394" s="832" t="s">
        <v>2938</v>
      </c>
      <c r="L2394" s="835">
        <v>87.67</v>
      </c>
      <c r="M2394" s="835">
        <v>263.01</v>
      </c>
      <c r="N2394" s="832">
        <v>3</v>
      </c>
      <c r="O2394" s="836">
        <v>1.5</v>
      </c>
      <c r="P2394" s="835">
        <v>175.34</v>
      </c>
      <c r="Q2394" s="837">
        <v>0.66666666666666674</v>
      </c>
      <c r="R2394" s="832">
        <v>2</v>
      </c>
      <c r="S2394" s="837">
        <v>0.66666666666666663</v>
      </c>
      <c r="T2394" s="836">
        <v>1</v>
      </c>
      <c r="U2394" s="838">
        <v>0.66666666666666663</v>
      </c>
    </row>
    <row r="2395" spans="1:21" ht="14.4" customHeight="1" x14ac:dyDescent="0.3">
      <c r="A2395" s="831">
        <v>4</v>
      </c>
      <c r="B2395" s="832" t="s">
        <v>2687</v>
      </c>
      <c r="C2395" s="832" t="s">
        <v>2694</v>
      </c>
      <c r="D2395" s="833" t="s">
        <v>5504</v>
      </c>
      <c r="E2395" s="834" t="s">
        <v>2745</v>
      </c>
      <c r="F2395" s="832" t="s">
        <v>2688</v>
      </c>
      <c r="G2395" s="832" t="s">
        <v>2764</v>
      </c>
      <c r="H2395" s="832" t="s">
        <v>628</v>
      </c>
      <c r="I2395" s="832" t="s">
        <v>2247</v>
      </c>
      <c r="J2395" s="832" t="s">
        <v>2248</v>
      </c>
      <c r="K2395" s="832" t="s">
        <v>2249</v>
      </c>
      <c r="L2395" s="835">
        <v>0</v>
      </c>
      <c r="M2395" s="835">
        <v>0</v>
      </c>
      <c r="N2395" s="832">
        <v>5</v>
      </c>
      <c r="O2395" s="836">
        <v>4</v>
      </c>
      <c r="P2395" s="835">
        <v>0</v>
      </c>
      <c r="Q2395" s="837"/>
      <c r="R2395" s="832">
        <v>3</v>
      </c>
      <c r="S2395" s="837">
        <v>0.6</v>
      </c>
      <c r="T2395" s="836">
        <v>2</v>
      </c>
      <c r="U2395" s="838">
        <v>0.5</v>
      </c>
    </row>
    <row r="2396" spans="1:21" ht="14.4" customHeight="1" x14ac:dyDescent="0.3">
      <c r="A2396" s="831">
        <v>4</v>
      </c>
      <c r="B2396" s="832" t="s">
        <v>2687</v>
      </c>
      <c r="C2396" s="832" t="s">
        <v>2694</v>
      </c>
      <c r="D2396" s="833" t="s">
        <v>5504</v>
      </c>
      <c r="E2396" s="834" t="s">
        <v>2745</v>
      </c>
      <c r="F2396" s="832" t="s">
        <v>2690</v>
      </c>
      <c r="G2396" s="832" t="s">
        <v>3288</v>
      </c>
      <c r="H2396" s="832" t="s">
        <v>581</v>
      </c>
      <c r="I2396" s="832" t="s">
        <v>3289</v>
      </c>
      <c r="J2396" s="832" t="s">
        <v>3290</v>
      </c>
      <c r="K2396" s="832" t="s">
        <v>3291</v>
      </c>
      <c r="L2396" s="835">
        <v>410</v>
      </c>
      <c r="M2396" s="835">
        <v>6560</v>
      </c>
      <c r="N2396" s="832">
        <v>16</v>
      </c>
      <c r="O2396" s="836">
        <v>16</v>
      </c>
      <c r="P2396" s="835">
        <v>5330</v>
      </c>
      <c r="Q2396" s="837">
        <v>0.8125</v>
      </c>
      <c r="R2396" s="832">
        <v>13</v>
      </c>
      <c r="S2396" s="837">
        <v>0.8125</v>
      </c>
      <c r="T2396" s="836">
        <v>13</v>
      </c>
      <c r="U2396" s="838">
        <v>0.8125</v>
      </c>
    </row>
    <row r="2397" spans="1:21" ht="14.4" customHeight="1" x14ac:dyDescent="0.3">
      <c r="A2397" s="831">
        <v>4</v>
      </c>
      <c r="B2397" s="832" t="s">
        <v>2687</v>
      </c>
      <c r="C2397" s="832" t="s">
        <v>2694</v>
      </c>
      <c r="D2397" s="833" t="s">
        <v>5504</v>
      </c>
      <c r="E2397" s="834" t="s">
        <v>2745</v>
      </c>
      <c r="F2397" s="832" t="s">
        <v>2690</v>
      </c>
      <c r="G2397" s="832" t="s">
        <v>3288</v>
      </c>
      <c r="H2397" s="832" t="s">
        <v>581</v>
      </c>
      <c r="I2397" s="832" t="s">
        <v>3937</v>
      </c>
      <c r="J2397" s="832" t="s">
        <v>3346</v>
      </c>
      <c r="K2397" s="832" t="s">
        <v>3938</v>
      </c>
      <c r="L2397" s="835">
        <v>566</v>
      </c>
      <c r="M2397" s="835">
        <v>3396</v>
      </c>
      <c r="N2397" s="832">
        <v>6</v>
      </c>
      <c r="O2397" s="836">
        <v>6</v>
      </c>
      <c r="P2397" s="835">
        <v>1698</v>
      </c>
      <c r="Q2397" s="837">
        <v>0.5</v>
      </c>
      <c r="R2397" s="832">
        <v>3</v>
      </c>
      <c r="S2397" s="837">
        <v>0.5</v>
      </c>
      <c r="T2397" s="836">
        <v>3</v>
      </c>
      <c r="U2397" s="838">
        <v>0.5</v>
      </c>
    </row>
    <row r="2398" spans="1:21" ht="14.4" customHeight="1" x14ac:dyDescent="0.3">
      <c r="A2398" s="831">
        <v>4</v>
      </c>
      <c r="B2398" s="832" t="s">
        <v>2687</v>
      </c>
      <c r="C2398" s="832" t="s">
        <v>2694</v>
      </c>
      <c r="D2398" s="833" t="s">
        <v>5504</v>
      </c>
      <c r="E2398" s="834" t="s">
        <v>2745</v>
      </c>
      <c r="F2398" s="832" t="s">
        <v>2690</v>
      </c>
      <c r="G2398" s="832" t="s">
        <v>2819</v>
      </c>
      <c r="H2398" s="832" t="s">
        <v>581</v>
      </c>
      <c r="I2398" s="832" t="s">
        <v>2820</v>
      </c>
      <c r="J2398" s="832" t="s">
        <v>2821</v>
      </c>
      <c r="K2398" s="832" t="s">
        <v>2822</v>
      </c>
      <c r="L2398" s="835">
        <v>900</v>
      </c>
      <c r="M2398" s="835">
        <v>900</v>
      </c>
      <c r="N2398" s="832">
        <v>1</v>
      </c>
      <c r="O2398" s="836">
        <v>1</v>
      </c>
      <c r="P2398" s="835">
        <v>900</v>
      </c>
      <c r="Q2398" s="837">
        <v>1</v>
      </c>
      <c r="R2398" s="832">
        <v>1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4</v>
      </c>
      <c r="B2399" s="832" t="s">
        <v>2687</v>
      </c>
      <c r="C2399" s="832" t="s">
        <v>2694</v>
      </c>
      <c r="D2399" s="833" t="s">
        <v>5504</v>
      </c>
      <c r="E2399" s="834" t="s">
        <v>2747</v>
      </c>
      <c r="F2399" s="832" t="s">
        <v>2688</v>
      </c>
      <c r="G2399" s="832" t="s">
        <v>3352</v>
      </c>
      <c r="H2399" s="832" t="s">
        <v>628</v>
      </c>
      <c r="I2399" s="832" t="s">
        <v>2563</v>
      </c>
      <c r="J2399" s="832" t="s">
        <v>2564</v>
      </c>
      <c r="K2399" s="832" t="s">
        <v>2565</v>
      </c>
      <c r="L2399" s="835">
        <v>9.4</v>
      </c>
      <c r="M2399" s="835">
        <v>18.8</v>
      </c>
      <c r="N2399" s="832">
        <v>2</v>
      </c>
      <c r="O2399" s="836">
        <v>1</v>
      </c>
      <c r="P2399" s="835">
        <v>18.8</v>
      </c>
      <c r="Q2399" s="837">
        <v>1</v>
      </c>
      <c r="R2399" s="832">
        <v>2</v>
      </c>
      <c r="S2399" s="837">
        <v>1</v>
      </c>
      <c r="T2399" s="836">
        <v>1</v>
      </c>
      <c r="U2399" s="838">
        <v>1</v>
      </c>
    </row>
    <row r="2400" spans="1:21" ht="14.4" customHeight="1" x14ac:dyDescent="0.3">
      <c r="A2400" s="831">
        <v>4</v>
      </c>
      <c r="B2400" s="832" t="s">
        <v>2687</v>
      </c>
      <c r="C2400" s="832" t="s">
        <v>2694</v>
      </c>
      <c r="D2400" s="833" t="s">
        <v>5504</v>
      </c>
      <c r="E2400" s="834" t="s">
        <v>2747</v>
      </c>
      <c r="F2400" s="832" t="s">
        <v>2688</v>
      </c>
      <c r="G2400" s="832" t="s">
        <v>3352</v>
      </c>
      <c r="H2400" s="832" t="s">
        <v>628</v>
      </c>
      <c r="I2400" s="832" t="s">
        <v>4979</v>
      </c>
      <c r="J2400" s="832" t="s">
        <v>4980</v>
      </c>
      <c r="K2400" s="832" t="s">
        <v>2567</v>
      </c>
      <c r="L2400" s="835">
        <v>18.809999999999999</v>
      </c>
      <c r="M2400" s="835">
        <v>18.809999999999999</v>
      </c>
      <c r="N2400" s="832">
        <v>1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4</v>
      </c>
      <c r="B2401" s="832" t="s">
        <v>2687</v>
      </c>
      <c r="C2401" s="832" t="s">
        <v>2694</v>
      </c>
      <c r="D2401" s="833" t="s">
        <v>5504</v>
      </c>
      <c r="E2401" s="834" t="s">
        <v>2747</v>
      </c>
      <c r="F2401" s="832" t="s">
        <v>2688</v>
      </c>
      <c r="G2401" s="832" t="s">
        <v>3056</v>
      </c>
      <c r="H2401" s="832" t="s">
        <v>581</v>
      </c>
      <c r="I2401" s="832" t="s">
        <v>2462</v>
      </c>
      <c r="J2401" s="832" t="s">
        <v>1173</v>
      </c>
      <c r="K2401" s="832" t="s">
        <v>2461</v>
      </c>
      <c r="L2401" s="835">
        <v>0</v>
      </c>
      <c r="M2401" s="835">
        <v>0</v>
      </c>
      <c r="N2401" s="832">
        <v>1</v>
      </c>
      <c r="O2401" s="836">
        <v>1</v>
      </c>
      <c r="P2401" s="835">
        <v>0</v>
      </c>
      <c r="Q2401" s="837"/>
      <c r="R2401" s="832">
        <v>1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4</v>
      </c>
      <c r="B2402" s="832" t="s">
        <v>2687</v>
      </c>
      <c r="C2402" s="832" t="s">
        <v>2694</v>
      </c>
      <c r="D2402" s="833" t="s">
        <v>5504</v>
      </c>
      <c r="E2402" s="834" t="s">
        <v>2747</v>
      </c>
      <c r="F2402" s="832" t="s">
        <v>2688</v>
      </c>
      <c r="G2402" s="832" t="s">
        <v>3159</v>
      </c>
      <c r="H2402" s="832" t="s">
        <v>581</v>
      </c>
      <c r="I2402" s="832" t="s">
        <v>3160</v>
      </c>
      <c r="J2402" s="832" t="s">
        <v>652</v>
      </c>
      <c r="K2402" s="832" t="s">
        <v>2104</v>
      </c>
      <c r="L2402" s="835">
        <v>36.86</v>
      </c>
      <c r="M2402" s="835">
        <v>184.3</v>
      </c>
      <c r="N2402" s="832">
        <v>5</v>
      </c>
      <c r="O2402" s="836">
        <v>1.5</v>
      </c>
      <c r="P2402" s="835">
        <v>147.44</v>
      </c>
      <c r="Q2402" s="837">
        <v>0.79999999999999993</v>
      </c>
      <c r="R2402" s="832">
        <v>4</v>
      </c>
      <c r="S2402" s="837">
        <v>0.8</v>
      </c>
      <c r="T2402" s="836">
        <v>1</v>
      </c>
      <c r="U2402" s="838">
        <v>0.66666666666666663</v>
      </c>
    </row>
    <row r="2403" spans="1:21" ht="14.4" customHeight="1" x14ac:dyDescent="0.3">
      <c r="A2403" s="831">
        <v>4</v>
      </c>
      <c r="B2403" s="832" t="s">
        <v>2687</v>
      </c>
      <c r="C2403" s="832" t="s">
        <v>2694</v>
      </c>
      <c r="D2403" s="833" t="s">
        <v>5504</v>
      </c>
      <c r="E2403" s="834" t="s">
        <v>2747</v>
      </c>
      <c r="F2403" s="832" t="s">
        <v>2688</v>
      </c>
      <c r="G2403" s="832" t="s">
        <v>3159</v>
      </c>
      <c r="H2403" s="832" t="s">
        <v>581</v>
      </c>
      <c r="I2403" s="832" t="s">
        <v>3220</v>
      </c>
      <c r="J2403" s="832" t="s">
        <v>652</v>
      </c>
      <c r="K2403" s="832" t="s">
        <v>3158</v>
      </c>
      <c r="L2403" s="835">
        <v>122.87</v>
      </c>
      <c r="M2403" s="835">
        <v>122.87</v>
      </c>
      <c r="N2403" s="832">
        <v>1</v>
      </c>
      <c r="O2403" s="836">
        <v>1</v>
      </c>
      <c r="P2403" s="835">
        <v>122.87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4</v>
      </c>
      <c r="B2404" s="832" t="s">
        <v>2687</v>
      </c>
      <c r="C2404" s="832" t="s">
        <v>2694</v>
      </c>
      <c r="D2404" s="833" t="s">
        <v>5504</v>
      </c>
      <c r="E2404" s="834" t="s">
        <v>2747</v>
      </c>
      <c r="F2404" s="832" t="s">
        <v>2688</v>
      </c>
      <c r="G2404" s="832" t="s">
        <v>3159</v>
      </c>
      <c r="H2404" s="832" t="s">
        <v>581</v>
      </c>
      <c r="I2404" s="832" t="s">
        <v>3220</v>
      </c>
      <c r="J2404" s="832" t="s">
        <v>652</v>
      </c>
      <c r="K2404" s="832" t="s">
        <v>3158</v>
      </c>
      <c r="L2404" s="835">
        <v>103.64</v>
      </c>
      <c r="M2404" s="835">
        <v>207.28</v>
      </c>
      <c r="N2404" s="832">
        <v>2</v>
      </c>
      <c r="O2404" s="836">
        <v>1.5</v>
      </c>
      <c r="P2404" s="835">
        <v>207.28</v>
      </c>
      <c r="Q2404" s="837">
        <v>1</v>
      </c>
      <c r="R2404" s="832">
        <v>2</v>
      </c>
      <c r="S2404" s="837">
        <v>1</v>
      </c>
      <c r="T2404" s="836">
        <v>1.5</v>
      </c>
      <c r="U2404" s="838">
        <v>1</v>
      </c>
    </row>
    <row r="2405" spans="1:21" ht="14.4" customHeight="1" x14ac:dyDescent="0.3">
      <c r="A2405" s="831">
        <v>4</v>
      </c>
      <c r="B2405" s="832" t="s">
        <v>2687</v>
      </c>
      <c r="C2405" s="832" t="s">
        <v>2694</v>
      </c>
      <c r="D2405" s="833" t="s">
        <v>5504</v>
      </c>
      <c r="E2405" s="834" t="s">
        <v>2747</v>
      </c>
      <c r="F2405" s="832" t="s">
        <v>2688</v>
      </c>
      <c r="G2405" s="832" t="s">
        <v>2760</v>
      </c>
      <c r="H2405" s="832" t="s">
        <v>581</v>
      </c>
      <c r="I2405" s="832" t="s">
        <v>3948</v>
      </c>
      <c r="J2405" s="832" t="s">
        <v>3949</v>
      </c>
      <c r="K2405" s="832" t="s">
        <v>3950</v>
      </c>
      <c r="L2405" s="835">
        <v>154.36000000000001</v>
      </c>
      <c r="M2405" s="835">
        <v>926.16000000000008</v>
      </c>
      <c r="N2405" s="832">
        <v>6</v>
      </c>
      <c r="O2405" s="836">
        <v>3.5</v>
      </c>
      <c r="P2405" s="835">
        <v>308.72000000000003</v>
      </c>
      <c r="Q2405" s="837">
        <v>0.33333333333333331</v>
      </c>
      <c r="R2405" s="832">
        <v>2</v>
      </c>
      <c r="S2405" s="837">
        <v>0.33333333333333331</v>
      </c>
      <c r="T2405" s="836">
        <v>1</v>
      </c>
      <c r="U2405" s="838">
        <v>0.2857142857142857</v>
      </c>
    </row>
    <row r="2406" spans="1:21" ht="14.4" customHeight="1" x14ac:dyDescent="0.3">
      <c r="A2406" s="831">
        <v>4</v>
      </c>
      <c r="B2406" s="832" t="s">
        <v>2687</v>
      </c>
      <c r="C2406" s="832" t="s">
        <v>2694</v>
      </c>
      <c r="D2406" s="833" t="s">
        <v>5504</v>
      </c>
      <c r="E2406" s="834" t="s">
        <v>2747</v>
      </c>
      <c r="F2406" s="832" t="s">
        <v>2688</v>
      </c>
      <c r="G2406" s="832" t="s">
        <v>2760</v>
      </c>
      <c r="H2406" s="832" t="s">
        <v>628</v>
      </c>
      <c r="I2406" s="832" t="s">
        <v>2166</v>
      </c>
      <c r="J2406" s="832" t="s">
        <v>1083</v>
      </c>
      <c r="K2406" s="832" t="s">
        <v>2167</v>
      </c>
      <c r="L2406" s="835">
        <v>154.36000000000001</v>
      </c>
      <c r="M2406" s="835">
        <v>308.72000000000003</v>
      </c>
      <c r="N2406" s="832">
        <v>2</v>
      </c>
      <c r="O2406" s="836">
        <v>2</v>
      </c>
      <c r="P2406" s="835">
        <v>154.36000000000001</v>
      </c>
      <c r="Q2406" s="837">
        <v>0.5</v>
      </c>
      <c r="R2406" s="832">
        <v>1</v>
      </c>
      <c r="S2406" s="837">
        <v>0.5</v>
      </c>
      <c r="T2406" s="836">
        <v>1</v>
      </c>
      <c r="U2406" s="838">
        <v>0.5</v>
      </c>
    </row>
    <row r="2407" spans="1:21" ht="14.4" customHeight="1" x14ac:dyDescent="0.3">
      <c r="A2407" s="831">
        <v>4</v>
      </c>
      <c r="B2407" s="832" t="s">
        <v>2687</v>
      </c>
      <c r="C2407" s="832" t="s">
        <v>2694</v>
      </c>
      <c r="D2407" s="833" t="s">
        <v>5504</v>
      </c>
      <c r="E2407" s="834" t="s">
        <v>2747</v>
      </c>
      <c r="F2407" s="832" t="s">
        <v>2688</v>
      </c>
      <c r="G2407" s="832" t="s">
        <v>2760</v>
      </c>
      <c r="H2407" s="832" t="s">
        <v>628</v>
      </c>
      <c r="I2407" s="832" t="s">
        <v>2168</v>
      </c>
      <c r="J2407" s="832" t="s">
        <v>2169</v>
      </c>
      <c r="K2407" s="832" t="s">
        <v>2170</v>
      </c>
      <c r="L2407" s="835">
        <v>149.52000000000001</v>
      </c>
      <c r="M2407" s="835">
        <v>149.52000000000001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4</v>
      </c>
      <c r="B2408" s="832" t="s">
        <v>2687</v>
      </c>
      <c r="C2408" s="832" t="s">
        <v>2694</v>
      </c>
      <c r="D2408" s="833" t="s">
        <v>5504</v>
      </c>
      <c r="E2408" s="834" t="s">
        <v>2747</v>
      </c>
      <c r="F2408" s="832" t="s">
        <v>2688</v>
      </c>
      <c r="G2408" s="832" t="s">
        <v>2760</v>
      </c>
      <c r="H2408" s="832" t="s">
        <v>581</v>
      </c>
      <c r="I2408" s="832" t="s">
        <v>3076</v>
      </c>
      <c r="J2408" s="832" t="s">
        <v>3077</v>
      </c>
      <c r="K2408" s="832" t="s">
        <v>3078</v>
      </c>
      <c r="L2408" s="835">
        <v>149.52000000000001</v>
      </c>
      <c r="M2408" s="835">
        <v>747.6</v>
      </c>
      <c r="N2408" s="832">
        <v>5</v>
      </c>
      <c r="O2408" s="836">
        <v>3</v>
      </c>
      <c r="P2408" s="835">
        <v>598.08000000000004</v>
      </c>
      <c r="Q2408" s="837">
        <v>0.8</v>
      </c>
      <c r="R2408" s="832">
        <v>4</v>
      </c>
      <c r="S2408" s="837">
        <v>0.8</v>
      </c>
      <c r="T2408" s="836">
        <v>2</v>
      </c>
      <c r="U2408" s="838">
        <v>0.66666666666666663</v>
      </c>
    </row>
    <row r="2409" spans="1:21" ht="14.4" customHeight="1" x14ac:dyDescent="0.3">
      <c r="A2409" s="831">
        <v>4</v>
      </c>
      <c r="B2409" s="832" t="s">
        <v>2687</v>
      </c>
      <c r="C2409" s="832" t="s">
        <v>2694</v>
      </c>
      <c r="D2409" s="833" t="s">
        <v>5504</v>
      </c>
      <c r="E2409" s="834" t="s">
        <v>2747</v>
      </c>
      <c r="F2409" s="832" t="s">
        <v>2688</v>
      </c>
      <c r="G2409" s="832" t="s">
        <v>2760</v>
      </c>
      <c r="H2409" s="832" t="s">
        <v>581</v>
      </c>
      <c r="I2409" s="832" t="s">
        <v>4981</v>
      </c>
      <c r="J2409" s="832" t="s">
        <v>3077</v>
      </c>
      <c r="K2409" s="832" t="s">
        <v>4982</v>
      </c>
      <c r="L2409" s="835">
        <v>0</v>
      </c>
      <c r="M2409" s="835">
        <v>0</v>
      </c>
      <c r="N2409" s="832">
        <v>2</v>
      </c>
      <c r="O2409" s="836">
        <v>1</v>
      </c>
      <c r="P2409" s="835"/>
      <c r="Q2409" s="837"/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4</v>
      </c>
      <c r="B2410" s="832" t="s">
        <v>2687</v>
      </c>
      <c r="C2410" s="832" t="s">
        <v>2694</v>
      </c>
      <c r="D2410" s="833" t="s">
        <v>5504</v>
      </c>
      <c r="E2410" s="834" t="s">
        <v>2747</v>
      </c>
      <c r="F2410" s="832" t="s">
        <v>2688</v>
      </c>
      <c r="G2410" s="832" t="s">
        <v>3221</v>
      </c>
      <c r="H2410" s="832" t="s">
        <v>628</v>
      </c>
      <c r="I2410" s="832" t="s">
        <v>4983</v>
      </c>
      <c r="J2410" s="832" t="s">
        <v>2196</v>
      </c>
      <c r="K2410" s="832" t="s">
        <v>3357</v>
      </c>
      <c r="L2410" s="835">
        <v>141.09</v>
      </c>
      <c r="M2410" s="835">
        <v>282.18</v>
      </c>
      <c r="N2410" s="832">
        <v>2</v>
      </c>
      <c r="O2410" s="836">
        <v>1</v>
      </c>
      <c r="P2410" s="835">
        <v>282.18</v>
      </c>
      <c r="Q2410" s="837">
        <v>1</v>
      </c>
      <c r="R2410" s="832">
        <v>2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4</v>
      </c>
      <c r="B2411" s="832" t="s">
        <v>2687</v>
      </c>
      <c r="C2411" s="832" t="s">
        <v>2694</v>
      </c>
      <c r="D2411" s="833" t="s">
        <v>5504</v>
      </c>
      <c r="E2411" s="834" t="s">
        <v>2747</v>
      </c>
      <c r="F2411" s="832" t="s">
        <v>2688</v>
      </c>
      <c r="G2411" s="832" t="s">
        <v>4100</v>
      </c>
      <c r="H2411" s="832" t="s">
        <v>581</v>
      </c>
      <c r="I2411" s="832" t="s">
        <v>4984</v>
      </c>
      <c r="J2411" s="832" t="s">
        <v>1195</v>
      </c>
      <c r="K2411" s="832" t="s">
        <v>4985</v>
      </c>
      <c r="L2411" s="835">
        <v>46.03</v>
      </c>
      <c r="M2411" s="835">
        <v>92.06</v>
      </c>
      <c r="N2411" s="832">
        <v>2</v>
      </c>
      <c r="O2411" s="836">
        <v>0.5</v>
      </c>
      <c r="P2411" s="835">
        <v>92.06</v>
      </c>
      <c r="Q2411" s="837">
        <v>1</v>
      </c>
      <c r="R2411" s="832">
        <v>2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4</v>
      </c>
      <c r="B2412" s="832" t="s">
        <v>2687</v>
      </c>
      <c r="C2412" s="832" t="s">
        <v>2694</v>
      </c>
      <c r="D2412" s="833" t="s">
        <v>5504</v>
      </c>
      <c r="E2412" s="834" t="s">
        <v>2747</v>
      </c>
      <c r="F2412" s="832" t="s">
        <v>2688</v>
      </c>
      <c r="G2412" s="832" t="s">
        <v>3060</v>
      </c>
      <c r="H2412" s="832" t="s">
        <v>581</v>
      </c>
      <c r="I2412" s="832" t="s">
        <v>4104</v>
      </c>
      <c r="J2412" s="832" t="s">
        <v>934</v>
      </c>
      <c r="K2412" s="832" t="s">
        <v>2345</v>
      </c>
      <c r="L2412" s="835">
        <v>105.32</v>
      </c>
      <c r="M2412" s="835">
        <v>105.32</v>
      </c>
      <c r="N2412" s="832">
        <v>1</v>
      </c>
      <c r="O2412" s="836">
        <v>1</v>
      </c>
      <c r="P2412" s="835">
        <v>105.32</v>
      </c>
      <c r="Q2412" s="837">
        <v>1</v>
      </c>
      <c r="R2412" s="832">
        <v>1</v>
      </c>
      <c r="S2412" s="837">
        <v>1</v>
      </c>
      <c r="T2412" s="836">
        <v>1</v>
      </c>
      <c r="U2412" s="838">
        <v>1</v>
      </c>
    </row>
    <row r="2413" spans="1:21" ht="14.4" customHeight="1" x14ac:dyDescent="0.3">
      <c r="A2413" s="831">
        <v>4</v>
      </c>
      <c r="B2413" s="832" t="s">
        <v>2687</v>
      </c>
      <c r="C2413" s="832" t="s">
        <v>2694</v>
      </c>
      <c r="D2413" s="833" t="s">
        <v>5504</v>
      </c>
      <c r="E2413" s="834" t="s">
        <v>2747</v>
      </c>
      <c r="F2413" s="832" t="s">
        <v>2688</v>
      </c>
      <c r="G2413" s="832" t="s">
        <v>3060</v>
      </c>
      <c r="H2413" s="832" t="s">
        <v>581</v>
      </c>
      <c r="I2413" s="832" t="s">
        <v>2094</v>
      </c>
      <c r="J2413" s="832" t="s">
        <v>934</v>
      </c>
      <c r="K2413" s="832" t="s">
        <v>2093</v>
      </c>
      <c r="L2413" s="835">
        <v>35.11</v>
      </c>
      <c r="M2413" s="835">
        <v>70.22</v>
      </c>
      <c r="N2413" s="832">
        <v>2</v>
      </c>
      <c r="O2413" s="836">
        <v>1</v>
      </c>
      <c r="P2413" s="835">
        <v>35.11</v>
      </c>
      <c r="Q2413" s="837">
        <v>0.5</v>
      </c>
      <c r="R2413" s="832">
        <v>1</v>
      </c>
      <c r="S2413" s="837">
        <v>0.5</v>
      </c>
      <c r="T2413" s="836">
        <v>0.5</v>
      </c>
      <c r="U2413" s="838">
        <v>0.5</v>
      </c>
    </row>
    <row r="2414" spans="1:21" ht="14.4" customHeight="1" x14ac:dyDescent="0.3">
      <c r="A2414" s="831">
        <v>4</v>
      </c>
      <c r="B2414" s="832" t="s">
        <v>2687</v>
      </c>
      <c r="C2414" s="832" t="s">
        <v>2694</v>
      </c>
      <c r="D2414" s="833" t="s">
        <v>5504</v>
      </c>
      <c r="E2414" s="834" t="s">
        <v>2747</v>
      </c>
      <c r="F2414" s="832" t="s">
        <v>2688</v>
      </c>
      <c r="G2414" s="832" t="s">
        <v>2852</v>
      </c>
      <c r="H2414" s="832" t="s">
        <v>581</v>
      </c>
      <c r="I2414" s="832" t="s">
        <v>3064</v>
      </c>
      <c r="J2414" s="832" t="s">
        <v>879</v>
      </c>
      <c r="K2414" s="832" t="s">
        <v>2854</v>
      </c>
      <c r="L2414" s="835">
        <v>0</v>
      </c>
      <c r="M2414" s="835">
        <v>0</v>
      </c>
      <c r="N2414" s="832">
        <v>1</v>
      </c>
      <c r="O2414" s="836">
        <v>0.5</v>
      </c>
      <c r="P2414" s="835"/>
      <c r="Q2414" s="837"/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4</v>
      </c>
      <c r="B2415" s="832" t="s">
        <v>2687</v>
      </c>
      <c r="C2415" s="832" t="s">
        <v>2694</v>
      </c>
      <c r="D2415" s="833" t="s">
        <v>5504</v>
      </c>
      <c r="E2415" s="834" t="s">
        <v>2747</v>
      </c>
      <c r="F2415" s="832" t="s">
        <v>2688</v>
      </c>
      <c r="G2415" s="832" t="s">
        <v>4986</v>
      </c>
      <c r="H2415" s="832" t="s">
        <v>581</v>
      </c>
      <c r="I2415" s="832" t="s">
        <v>4987</v>
      </c>
      <c r="J2415" s="832" t="s">
        <v>4988</v>
      </c>
      <c r="K2415" s="832" t="s">
        <v>4989</v>
      </c>
      <c r="L2415" s="835">
        <v>0</v>
      </c>
      <c r="M2415" s="835">
        <v>0</v>
      </c>
      <c r="N2415" s="832">
        <v>2</v>
      </c>
      <c r="O2415" s="836">
        <v>1</v>
      </c>
      <c r="P2415" s="835"/>
      <c r="Q2415" s="837"/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4</v>
      </c>
      <c r="B2416" s="832" t="s">
        <v>2687</v>
      </c>
      <c r="C2416" s="832" t="s">
        <v>2694</v>
      </c>
      <c r="D2416" s="833" t="s">
        <v>5504</v>
      </c>
      <c r="E2416" s="834" t="s">
        <v>2747</v>
      </c>
      <c r="F2416" s="832" t="s">
        <v>2688</v>
      </c>
      <c r="G2416" s="832" t="s">
        <v>3162</v>
      </c>
      <c r="H2416" s="832" t="s">
        <v>628</v>
      </c>
      <c r="I2416" s="832" t="s">
        <v>4990</v>
      </c>
      <c r="J2416" s="832" t="s">
        <v>2579</v>
      </c>
      <c r="K2416" s="832" t="s">
        <v>4991</v>
      </c>
      <c r="L2416" s="835">
        <v>97.96</v>
      </c>
      <c r="M2416" s="835">
        <v>97.96</v>
      </c>
      <c r="N2416" s="832">
        <v>1</v>
      </c>
      <c r="O2416" s="836">
        <v>0.5</v>
      </c>
      <c r="P2416" s="835">
        <v>97.96</v>
      </c>
      <c r="Q2416" s="837">
        <v>1</v>
      </c>
      <c r="R2416" s="832">
        <v>1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4</v>
      </c>
      <c r="B2417" s="832" t="s">
        <v>2687</v>
      </c>
      <c r="C2417" s="832" t="s">
        <v>2694</v>
      </c>
      <c r="D2417" s="833" t="s">
        <v>5504</v>
      </c>
      <c r="E2417" s="834" t="s">
        <v>2747</v>
      </c>
      <c r="F2417" s="832" t="s">
        <v>2688</v>
      </c>
      <c r="G2417" s="832" t="s">
        <v>4062</v>
      </c>
      <c r="H2417" s="832" t="s">
        <v>581</v>
      </c>
      <c r="I2417" s="832" t="s">
        <v>4183</v>
      </c>
      <c r="J2417" s="832" t="s">
        <v>4184</v>
      </c>
      <c r="K2417" s="832" t="s">
        <v>4185</v>
      </c>
      <c r="L2417" s="835">
        <v>0</v>
      </c>
      <c r="M2417" s="835">
        <v>0</v>
      </c>
      <c r="N2417" s="832">
        <v>2</v>
      </c>
      <c r="O2417" s="836">
        <v>0.5</v>
      </c>
      <c r="P2417" s="835">
        <v>0</v>
      </c>
      <c r="Q2417" s="837"/>
      <c r="R2417" s="832">
        <v>2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4</v>
      </c>
      <c r="B2418" s="832" t="s">
        <v>2687</v>
      </c>
      <c r="C2418" s="832" t="s">
        <v>2694</v>
      </c>
      <c r="D2418" s="833" t="s">
        <v>5504</v>
      </c>
      <c r="E2418" s="834" t="s">
        <v>2747</v>
      </c>
      <c r="F2418" s="832" t="s">
        <v>2688</v>
      </c>
      <c r="G2418" s="832" t="s">
        <v>3065</v>
      </c>
      <c r="H2418" s="832" t="s">
        <v>581</v>
      </c>
      <c r="I2418" s="832" t="s">
        <v>3066</v>
      </c>
      <c r="J2418" s="832" t="s">
        <v>716</v>
      </c>
      <c r="K2418" s="832" t="s">
        <v>3067</v>
      </c>
      <c r="L2418" s="835">
        <v>18.809999999999999</v>
      </c>
      <c r="M2418" s="835">
        <v>37.619999999999997</v>
      </c>
      <c r="N2418" s="832">
        <v>2</v>
      </c>
      <c r="O2418" s="836">
        <v>2</v>
      </c>
      <c r="P2418" s="835">
        <v>37.619999999999997</v>
      </c>
      <c r="Q2418" s="837">
        <v>1</v>
      </c>
      <c r="R2418" s="832">
        <v>2</v>
      </c>
      <c r="S2418" s="837">
        <v>1</v>
      </c>
      <c r="T2418" s="836">
        <v>2</v>
      </c>
      <c r="U2418" s="838">
        <v>1</v>
      </c>
    </row>
    <row r="2419" spans="1:21" ht="14.4" customHeight="1" x14ac:dyDescent="0.3">
      <c r="A2419" s="831">
        <v>4</v>
      </c>
      <c r="B2419" s="832" t="s">
        <v>2687</v>
      </c>
      <c r="C2419" s="832" t="s">
        <v>2694</v>
      </c>
      <c r="D2419" s="833" t="s">
        <v>5504</v>
      </c>
      <c r="E2419" s="834" t="s">
        <v>2747</v>
      </c>
      <c r="F2419" s="832" t="s">
        <v>2688</v>
      </c>
      <c r="G2419" s="832" t="s">
        <v>3065</v>
      </c>
      <c r="H2419" s="832" t="s">
        <v>581</v>
      </c>
      <c r="I2419" s="832" t="s">
        <v>3068</v>
      </c>
      <c r="J2419" s="832" t="s">
        <v>716</v>
      </c>
      <c r="K2419" s="832" t="s">
        <v>3069</v>
      </c>
      <c r="L2419" s="835">
        <v>37.61</v>
      </c>
      <c r="M2419" s="835">
        <v>112.83</v>
      </c>
      <c r="N2419" s="832">
        <v>3</v>
      </c>
      <c r="O2419" s="836">
        <v>1.5</v>
      </c>
      <c r="P2419" s="835">
        <v>37.61</v>
      </c>
      <c r="Q2419" s="837">
        <v>0.33333333333333331</v>
      </c>
      <c r="R2419" s="832">
        <v>1</v>
      </c>
      <c r="S2419" s="837">
        <v>0.33333333333333331</v>
      </c>
      <c r="T2419" s="836">
        <v>0.5</v>
      </c>
      <c r="U2419" s="838">
        <v>0.33333333333333331</v>
      </c>
    </row>
    <row r="2420" spans="1:21" ht="14.4" customHeight="1" x14ac:dyDescent="0.3">
      <c r="A2420" s="831">
        <v>4</v>
      </c>
      <c r="B2420" s="832" t="s">
        <v>2687</v>
      </c>
      <c r="C2420" s="832" t="s">
        <v>2694</v>
      </c>
      <c r="D2420" s="833" t="s">
        <v>5504</v>
      </c>
      <c r="E2420" s="834" t="s">
        <v>2747</v>
      </c>
      <c r="F2420" s="832" t="s">
        <v>2688</v>
      </c>
      <c r="G2420" s="832" t="s">
        <v>3065</v>
      </c>
      <c r="H2420" s="832" t="s">
        <v>581</v>
      </c>
      <c r="I2420" s="832" t="s">
        <v>4992</v>
      </c>
      <c r="J2420" s="832" t="s">
        <v>716</v>
      </c>
      <c r="K2420" s="832" t="s">
        <v>4993</v>
      </c>
      <c r="L2420" s="835">
        <v>37.61</v>
      </c>
      <c r="M2420" s="835">
        <v>37.61</v>
      </c>
      <c r="N2420" s="832">
        <v>1</v>
      </c>
      <c r="O2420" s="836">
        <v>1</v>
      </c>
      <c r="P2420" s="835">
        <v>37.61</v>
      </c>
      <c r="Q2420" s="837">
        <v>1</v>
      </c>
      <c r="R2420" s="832">
        <v>1</v>
      </c>
      <c r="S2420" s="837">
        <v>1</v>
      </c>
      <c r="T2420" s="836">
        <v>1</v>
      </c>
      <c r="U2420" s="838">
        <v>1</v>
      </c>
    </row>
    <row r="2421" spans="1:21" ht="14.4" customHeight="1" x14ac:dyDescent="0.3">
      <c r="A2421" s="831">
        <v>4</v>
      </c>
      <c r="B2421" s="832" t="s">
        <v>2687</v>
      </c>
      <c r="C2421" s="832" t="s">
        <v>2694</v>
      </c>
      <c r="D2421" s="833" t="s">
        <v>5504</v>
      </c>
      <c r="E2421" s="834" t="s">
        <v>2747</v>
      </c>
      <c r="F2421" s="832" t="s">
        <v>2688</v>
      </c>
      <c r="G2421" s="832" t="s">
        <v>3368</v>
      </c>
      <c r="H2421" s="832" t="s">
        <v>581</v>
      </c>
      <c r="I2421" s="832" t="s">
        <v>3369</v>
      </c>
      <c r="J2421" s="832" t="s">
        <v>1215</v>
      </c>
      <c r="K2421" s="832" t="s">
        <v>3370</v>
      </c>
      <c r="L2421" s="835">
        <v>91.11</v>
      </c>
      <c r="M2421" s="835">
        <v>273.33</v>
      </c>
      <c r="N2421" s="832">
        <v>3</v>
      </c>
      <c r="O2421" s="836">
        <v>1.5</v>
      </c>
      <c r="P2421" s="835">
        <v>91.11</v>
      </c>
      <c r="Q2421" s="837">
        <v>0.33333333333333337</v>
      </c>
      <c r="R2421" s="832">
        <v>1</v>
      </c>
      <c r="S2421" s="837">
        <v>0.33333333333333331</v>
      </c>
      <c r="T2421" s="836">
        <v>0.5</v>
      </c>
      <c r="U2421" s="838">
        <v>0.33333333333333331</v>
      </c>
    </row>
    <row r="2422" spans="1:21" ht="14.4" customHeight="1" x14ac:dyDescent="0.3">
      <c r="A2422" s="831">
        <v>4</v>
      </c>
      <c r="B2422" s="832" t="s">
        <v>2687</v>
      </c>
      <c r="C2422" s="832" t="s">
        <v>2694</v>
      </c>
      <c r="D2422" s="833" t="s">
        <v>5504</v>
      </c>
      <c r="E2422" s="834" t="s">
        <v>2747</v>
      </c>
      <c r="F2422" s="832" t="s">
        <v>2688</v>
      </c>
      <c r="G2422" s="832" t="s">
        <v>3368</v>
      </c>
      <c r="H2422" s="832" t="s">
        <v>581</v>
      </c>
      <c r="I2422" s="832" t="s">
        <v>4108</v>
      </c>
      <c r="J2422" s="832" t="s">
        <v>1215</v>
      </c>
      <c r="K2422" s="832" t="s">
        <v>4109</v>
      </c>
      <c r="L2422" s="835">
        <v>182.22</v>
      </c>
      <c r="M2422" s="835">
        <v>182.22</v>
      </c>
      <c r="N2422" s="832">
        <v>1</v>
      </c>
      <c r="O2422" s="836">
        <v>1</v>
      </c>
      <c r="P2422" s="835">
        <v>182.22</v>
      </c>
      <c r="Q2422" s="837">
        <v>1</v>
      </c>
      <c r="R2422" s="832">
        <v>1</v>
      </c>
      <c r="S2422" s="837">
        <v>1</v>
      </c>
      <c r="T2422" s="836">
        <v>1</v>
      </c>
      <c r="U2422" s="838">
        <v>1</v>
      </c>
    </row>
    <row r="2423" spans="1:21" ht="14.4" customHeight="1" x14ac:dyDescent="0.3">
      <c r="A2423" s="831">
        <v>4</v>
      </c>
      <c r="B2423" s="832" t="s">
        <v>2687</v>
      </c>
      <c r="C2423" s="832" t="s">
        <v>2694</v>
      </c>
      <c r="D2423" s="833" t="s">
        <v>5504</v>
      </c>
      <c r="E2423" s="834" t="s">
        <v>2747</v>
      </c>
      <c r="F2423" s="832" t="s">
        <v>2688</v>
      </c>
      <c r="G2423" s="832" t="s">
        <v>4994</v>
      </c>
      <c r="H2423" s="832" t="s">
        <v>581</v>
      </c>
      <c r="I2423" s="832" t="s">
        <v>4995</v>
      </c>
      <c r="J2423" s="832" t="s">
        <v>4996</v>
      </c>
      <c r="K2423" s="832" t="s">
        <v>2287</v>
      </c>
      <c r="L2423" s="835">
        <v>0</v>
      </c>
      <c r="M2423" s="835">
        <v>0</v>
      </c>
      <c r="N2423" s="832">
        <v>2</v>
      </c>
      <c r="O2423" s="836">
        <v>0.5</v>
      </c>
      <c r="P2423" s="835"/>
      <c r="Q2423" s="837"/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4</v>
      </c>
      <c r="B2424" s="832" t="s">
        <v>2687</v>
      </c>
      <c r="C2424" s="832" t="s">
        <v>2694</v>
      </c>
      <c r="D2424" s="833" t="s">
        <v>5504</v>
      </c>
      <c r="E2424" s="834" t="s">
        <v>2747</v>
      </c>
      <c r="F2424" s="832" t="s">
        <v>2688</v>
      </c>
      <c r="G2424" s="832" t="s">
        <v>2786</v>
      </c>
      <c r="H2424" s="832" t="s">
        <v>581</v>
      </c>
      <c r="I2424" s="832" t="s">
        <v>4997</v>
      </c>
      <c r="J2424" s="832" t="s">
        <v>791</v>
      </c>
      <c r="K2424" s="832" t="s">
        <v>4998</v>
      </c>
      <c r="L2424" s="835">
        <v>0</v>
      </c>
      <c r="M2424" s="835">
        <v>0</v>
      </c>
      <c r="N2424" s="832">
        <v>2</v>
      </c>
      <c r="O2424" s="836">
        <v>0.5</v>
      </c>
      <c r="P2424" s="835"/>
      <c r="Q2424" s="837"/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4</v>
      </c>
      <c r="B2425" s="832" t="s">
        <v>2687</v>
      </c>
      <c r="C2425" s="832" t="s">
        <v>2694</v>
      </c>
      <c r="D2425" s="833" t="s">
        <v>5504</v>
      </c>
      <c r="E2425" s="834" t="s">
        <v>2747</v>
      </c>
      <c r="F2425" s="832" t="s">
        <v>2688</v>
      </c>
      <c r="G2425" s="832" t="s">
        <v>4999</v>
      </c>
      <c r="H2425" s="832" t="s">
        <v>581</v>
      </c>
      <c r="I2425" s="832" t="s">
        <v>5000</v>
      </c>
      <c r="J2425" s="832" t="s">
        <v>935</v>
      </c>
      <c r="K2425" s="832" t="s">
        <v>5001</v>
      </c>
      <c r="L2425" s="835">
        <v>0</v>
      </c>
      <c r="M2425" s="835">
        <v>0</v>
      </c>
      <c r="N2425" s="832">
        <v>1</v>
      </c>
      <c r="O2425" s="836">
        <v>0.5</v>
      </c>
      <c r="P2425" s="835">
        <v>0</v>
      </c>
      <c r="Q2425" s="837"/>
      <c r="R2425" s="832">
        <v>1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4</v>
      </c>
      <c r="B2426" s="832" t="s">
        <v>2687</v>
      </c>
      <c r="C2426" s="832" t="s">
        <v>2694</v>
      </c>
      <c r="D2426" s="833" t="s">
        <v>5504</v>
      </c>
      <c r="E2426" s="834" t="s">
        <v>2747</v>
      </c>
      <c r="F2426" s="832" t="s">
        <v>2688</v>
      </c>
      <c r="G2426" s="832" t="s">
        <v>3238</v>
      </c>
      <c r="H2426" s="832" t="s">
        <v>581</v>
      </c>
      <c r="I2426" s="832" t="s">
        <v>3242</v>
      </c>
      <c r="J2426" s="832" t="s">
        <v>3240</v>
      </c>
      <c r="K2426" s="832" t="s">
        <v>3241</v>
      </c>
      <c r="L2426" s="835">
        <v>107.27</v>
      </c>
      <c r="M2426" s="835">
        <v>321.81</v>
      </c>
      <c r="N2426" s="832">
        <v>3</v>
      </c>
      <c r="O2426" s="836">
        <v>1</v>
      </c>
      <c r="P2426" s="835">
        <v>321.81</v>
      </c>
      <c r="Q2426" s="837">
        <v>1</v>
      </c>
      <c r="R2426" s="832">
        <v>3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4</v>
      </c>
      <c r="B2427" s="832" t="s">
        <v>2687</v>
      </c>
      <c r="C2427" s="832" t="s">
        <v>2694</v>
      </c>
      <c r="D2427" s="833" t="s">
        <v>5504</v>
      </c>
      <c r="E2427" s="834" t="s">
        <v>2747</v>
      </c>
      <c r="F2427" s="832" t="s">
        <v>2688</v>
      </c>
      <c r="G2427" s="832" t="s">
        <v>3972</v>
      </c>
      <c r="H2427" s="832" t="s">
        <v>581</v>
      </c>
      <c r="I2427" s="832" t="s">
        <v>3973</v>
      </c>
      <c r="J2427" s="832" t="s">
        <v>1329</v>
      </c>
      <c r="K2427" s="832" t="s">
        <v>3974</v>
      </c>
      <c r="L2427" s="835">
        <v>84.39</v>
      </c>
      <c r="M2427" s="835">
        <v>168.78</v>
      </c>
      <c r="N2427" s="832">
        <v>2</v>
      </c>
      <c r="O2427" s="836">
        <v>1.5</v>
      </c>
      <c r="P2427" s="835">
        <v>168.78</v>
      </c>
      <c r="Q2427" s="837">
        <v>1</v>
      </c>
      <c r="R2427" s="832">
        <v>2</v>
      </c>
      <c r="S2427" s="837">
        <v>1</v>
      </c>
      <c r="T2427" s="836">
        <v>1.5</v>
      </c>
      <c r="U2427" s="838">
        <v>1</v>
      </c>
    </row>
    <row r="2428" spans="1:21" ht="14.4" customHeight="1" x14ac:dyDescent="0.3">
      <c r="A2428" s="831">
        <v>4</v>
      </c>
      <c r="B2428" s="832" t="s">
        <v>2687</v>
      </c>
      <c r="C2428" s="832" t="s">
        <v>2694</v>
      </c>
      <c r="D2428" s="833" t="s">
        <v>5504</v>
      </c>
      <c r="E2428" s="834" t="s">
        <v>2747</v>
      </c>
      <c r="F2428" s="832" t="s">
        <v>2688</v>
      </c>
      <c r="G2428" s="832" t="s">
        <v>4827</v>
      </c>
      <c r="H2428" s="832" t="s">
        <v>581</v>
      </c>
      <c r="I2428" s="832" t="s">
        <v>4828</v>
      </c>
      <c r="J2428" s="832" t="s">
        <v>1715</v>
      </c>
      <c r="K2428" s="832" t="s">
        <v>1716</v>
      </c>
      <c r="L2428" s="835">
        <v>0</v>
      </c>
      <c r="M2428" s="835">
        <v>0</v>
      </c>
      <c r="N2428" s="832">
        <v>2</v>
      </c>
      <c r="O2428" s="836">
        <v>0.5</v>
      </c>
      <c r="P2428" s="835">
        <v>0</v>
      </c>
      <c r="Q2428" s="837"/>
      <c r="R2428" s="832">
        <v>2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4</v>
      </c>
      <c r="B2429" s="832" t="s">
        <v>2687</v>
      </c>
      <c r="C2429" s="832" t="s">
        <v>2694</v>
      </c>
      <c r="D2429" s="833" t="s">
        <v>5504</v>
      </c>
      <c r="E2429" s="834" t="s">
        <v>2747</v>
      </c>
      <c r="F2429" s="832" t="s">
        <v>2688</v>
      </c>
      <c r="G2429" s="832" t="s">
        <v>4827</v>
      </c>
      <c r="H2429" s="832" t="s">
        <v>581</v>
      </c>
      <c r="I2429" s="832" t="s">
        <v>5002</v>
      </c>
      <c r="J2429" s="832" t="s">
        <v>1715</v>
      </c>
      <c r="K2429" s="832" t="s">
        <v>5003</v>
      </c>
      <c r="L2429" s="835">
        <v>0</v>
      </c>
      <c r="M2429" s="835">
        <v>0</v>
      </c>
      <c r="N2429" s="832">
        <v>3</v>
      </c>
      <c r="O2429" s="836">
        <v>0.5</v>
      </c>
      <c r="P2429" s="835">
        <v>0</v>
      </c>
      <c r="Q2429" s="837"/>
      <c r="R2429" s="832">
        <v>3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4</v>
      </c>
      <c r="B2430" s="832" t="s">
        <v>2687</v>
      </c>
      <c r="C2430" s="832" t="s">
        <v>2694</v>
      </c>
      <c r="D2430" s="833" t="s">
        <v>5504</v>
      </c>
      <c r="E2430" s="834" t="s">
        <v>2747</v>
      </c>
      <c r="F2430" s="832" t="s">
        <v>2688</v>
      </c>
      <c r="G2430" s="832" t="s">
        <v>5004</v>
      </c>
      <c r="H2430" s="832" t="s">
        <v>581</v>
      </c>
      <c r="I2430" s="832" t="s">
        <v>5005</v>
      </c>
      <c r="J2430" s="832" t="s">
        <v>5006</v>
      </c>
      <c r="K2430" s="832" t="s">
        <v>5007</v>
      </c>
      <c r="L2430" s="835">
        <v>0</v>
      </c>
      <c r="M2430" s="835">
        <v>0</v>
      </c>
      <c r="N2430" s="832">
        <v>1</v>
      </c>
      <c r="O2430" s="836">
        <v>0.5</v>
      </c>
      <c r="P2430" s="835"/>
      <c r="Q2430" s="837"/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4</v>
      </c>
      <c r="B2431" s="832" t="s">
        <v>2687</v>
      </c>
      <c r="C2431" s="832" t="s">
        <v>2694</v>
      </c>
      <c r="D2431" s="833" t="s">
        <v>5504</v>
      </c>
      <c r="E2431" s="834" t="s">
        <v>2747</v>
      </c>
      <c r="F2431" s="832" t="s">
        <v>2688</v>
      </c>
      <c r="G2431" s="832" t="s">
        <v>4113</v>
      </c>
      <c r="H2431" s="832" t="s">
        <v>581</v>
      </c>
      <c r="I2431" s="832" t="s">
        <v>5008</v>
      </c>
      <c r="J2431" s="832" t="s">
        <v>5009</v>
      </c>
      <c r="K2431" s="832" t="s">
        <v>5010</v>
      </c>
      <c r="L2431" s="835">
        <v>48.42</v>
      </c>
      <c r="M2431" s="835">
        <v>48.42</v>
      </c>
      <c r="N2431" s="832">
        <v>1</v>
      </c>
      <c r="O2431" s="836">
        <v>1</v>
      </c>
      <c r="P2431" s="835">
        <v>48.42</v>
      </c>
      <c r="Q2431" s="837">
        <v>1</v>
      </c>
      <c r="R2431" s="832">
        <v>1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4</v>
      </c>
      <c r="B2432" s="832" t="s">
        <v>2687</v>
      </c>
      <c r="C2432" s="832" t="s">
        <v>2694</v>
      </c>
      <c r="D2432" s="833" t="s">
        <v>5504</v>
      </c>
      <c r="E2432" s="834" t="s">
        <v>2747</v>
      </c>
      <c r="F2432" s="832" t="s">
        <v>2688</v>
      </c>
      <c r="G2432" s="832" t="s">
        <v>3306</v>
      </c>
      <c r="H2432" s="832" t="s">
        <v>581</v>
      </c>
      <c r="I2432" s="832" t="s">
        <v>3307</v>
      </c>
      <c r="J2432" s="832" t="s">
        <v>1116</v>
      </c>
      <c r="K2432" s="832" t="s">
        <v>3308</v>
      </c>
      <c r="L2432" s="835">
        <v>48.09</v>
      </c>
      <c r="M2432" s="835">
        <v>144.27000000000001</v>
      </c>
      <c r="N2432" s="832">
        <v>3</v>
      </c>
      <c r="O2432" s="836">
        <v>2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4</v>
      </c>
      <c r="B2433" s="832" t="s">
        <v>2687</v>
      </c>
      <c r="C2433" s="832" t="s">
        <v>2694</v>
      </c>
      <c r="D2433" s="833" t="s">
        <v>5504</v>
      </c>
      <c r="E2433" s="834" t="s">
        <v>2747</v>
      </c>
      <c r="F2433" s="832" t="s">
        <v>2688</v>
      </c>
      <c r="G2433" s="832" t="s">
        <v>3306</v>
      </c>
      <c r="H2433" s="832" t="s">
        <v>581</v>
      </c>
      <c r="I2433" s="832" t="s">
        <v>4202</v>
      </c>
      <c r="J2433" s="832" t="s">
        <v>4203</v>
      </c>
      <c r="K2433" s="832" t="s">
        <v>4204</v>
      </c>
      <c r="L2433" s="835">
        <v>89.91</v>
      </c>
      <c r="M2433" s="835">
        <v>179.82</v>
      </c>
      <c r="N2433" s="832">
        <v>2</v>
      </c>
      <c r="O2433" s="836">
        <v>1</v>
      </c>
      <c r="P2433" s="835">
        <v>179.82</v>
      </c>
      <c r="Q2433" s="837">
        <v>1</v>
      </c>
      <c r="R2433" s="832">
        <v>2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4</v>
      </c>
      <c r="B2434" s="832" t="s">
        <v>2687</v>
      </c>
      <c r="C2434" s="832" t="s">
        <v>2694</v>
      </c>
      <c r="D2434" s="833" t="s">
        <v>5504</v>
      </c>
      <c r="E2434" s="834" t="s">
        <v>2747</v>
      </c>
      <c r="F2434" s="832" t="s">
        <v>2688</v>
      </c>
      <c r="G2434" s="832" t="s">
        <v>2787</v>
      </c>
      <c r="H2434" s="832" t="s">
        <v>581</v>
      </c>
      <c r="I2434" s="832" t="s">
        <v>2788</v>
      </c>
      <c r="J2434" s="832" t="s">
        <v>626</v>
      </c>
      <c r="K2434" s="832" t="s">
        <v>2789</v>
      </c>
      <c r="L2434" s="835">
        <v>0</v>
      </c>
      <c r="M2434" s="835">
        <v>0</v>
      </c>
      <c r="N2434" s="832">
        <v>2</v>
      </c>
      <c r="O2434" s="836">
        <v>1</v>
      </c>
      <c r="P2434" s="835">
        <v>0</v>
      </c>
      <c r="Q2434" s="837"/>
      <c r="R2434" s="832">
        <v>2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4</v>
      </c>
      <c r="B2435" s="832" t="s">
        <v>2687</v>
      </c>
      <c r="C2435" s="832" t="s">
        <v>2694</v>
      </c>
      <c r="D2435" s="833" t="s">
        <v>5504</v>
      </c>
      <c r="E2435" s="834" t="s">
        <v>2747</v>
      </c>
      <c r="F2435" s="832" t="s">
        <v>2688</v>
      </c>
      <c r="G2435" s="832" t="s">
        <v>2787</v>
      </c>
      <c r="H2435" s="832" t="s">
        <v>581</v>
      </c>
      <c r="I2435" s="832" t="s">
        <v>2925</v>
      </c>
      <c r="J2435" s="832" t="s">
        <v>626</v>
      </c>
      <c r="K2435" s="832" t="s">
        <v>2926</v>
      </c>
      <c r="L2435" s="835">
        <v>0</v>
      </c>
      <c r="M2435" s="835">
        <v>0</v>
      </c>
      <c r="N2435" s="832">
        <v>2</v>
      </c>
      <c r="O2435" s="836">
        <v>1.5</v>
      </c>
      <c r="P2435" s="835">
        <v>0</v>
      </c>
      <c r="Q2435" s="837"/>
      <c r="R2435" s="832">
        <v>2</v>
      </c>
      <c r="S2435" s="837">
        <v>1</v>
      </c>
      <c r="T2435" s="836">
        <v>1.5</v>
      </c>
      <c r="U2435" s="838">
        <v>1</v>
      </c>
    </row>
    <row r="2436" spans="1:21" ht="14.4" customHeight="1" x14ac:dyDescent="0.3">
      <c r="A2436" s="831">
        <v>4</v>
      </c>
      <c r="B2436" s="832" t="s">
        <v>2687</v>
      </c>
      <c r="C2436" s="832" t="s">
        <v>2694</v>
      </c>
      <c r="D2436" s="833" t="s">
        <v>5504</v>
      </c>
      <c r="E2436" s="834" t="s">
        <v>2747</v>
      </c>
      <c r="F2436" s="832" t="s">
        <v>2688</v>
      </c>
      <c r="G2436" s="832" t="s">
        <v>3309</v>
      </c>
      <c r="H2436" s="832" t="s">
        <v>581</v>
      </c>
      <c r="I2436" s="832" t="s">
        <v>3979</v>
      </c>
      <c r="J2436" s="832" t="s">
        <v>3311</v>
      </c>
      <c r="K2436" s="832" t="s">
        <v>3980</v>
      </c>
      <c r="L2436" s="835">
        <v>132.97999999999999</v>
      </c>
      <c r="M2436" s="835">
        <v>265.95999999999998</v>
      </c>
      <c r="N2436" s="832">
        <v>2</v>
      </c>
      <c r="O2436" s="836">
        <v>0.5</v>
      </c>
      <c r="P2436" s="835">
        <v>265.95999999999998</v>
      </c>
      <c r="Q2436" s="837">
        <v>1</v>
      </c>
      <c r="R2436" s="832">
        <v>2</v>
      </c>
      <c r="S2436" s="837">
        <v>1</v>
      </c>
      <c r="T2436" s="836">
        <v>0.5</v>
      </c>
      <c r="U2436" s="838">
        <v>1</v>
      </c>
    </row>
    <row r="2437" spans="1:21" ht="14.4" customHeight="1" x14ac:dyDescent="0.3">
      <c r="A2437" s="831">
        <v>4</v>
      </c>
      <c r="B2437" s="832" t="s">
        <v>2687</v>
      </c>
      <c r="C2437" s="832" t="s">
        <v>2694</v>
      </c>
      <c r="D2437" s="833" t="s">
        <v>5504</v>
      </c>
      <c r="E2437" s="834" t="s">
        <v>2747</v>
      </c>
      <c r="F2437" s="832" t="s">
        <v>2688</v>
      </c>
      <c r="G2437" s="832" t="s">
        <v>2830</v>
      </c>
      <c r="H2437" s="832" t="s">
        <v>581</v>
      </c>
      <c r="I2437" s="832" t="s">
        <v>5011</v>
      </c>
      <c r="J2437" s="832" t="s">
        <v>2832</v>
      </c>
      <c r="K2437" s="832" t="s">
        <v>3023</v>
      </c>
      <c r="L2437" s="835">
        <v>0</v>
      </c>
      <c r="M2437" s="835">
        <v>0</v>
      </c>
      <c r="N2437" s="832">
        <v>1</v>
      </c>
      <c r="O2437" s="836">
        <v>1</v>
      </c>
      <c r="P2437" s="835">
        <v>0</v>
      </c>
      <c r="Q2437" s="837"/>
      <c r="R2437" s="832">
        <v>1</v>
      </c>
      <c r="S2437" s="837">
        <v>1</v>
      </c>
      <c r="T2437" s="836">
        <v>1</v>
      </c>
      <c r="U2437" s="838">
        <v>1</v>
      </c>
    </row>
    <row r="2438" spans="1:21" ht="14.4" customHeight="1" x14ac:dyDescent="0.3">
      <c r="A2438" s="831">
        <v>4</v>
      </c>
      <c r="B2438" s="832" t="s">
        <v>2687</v>
      </c>
      <c r="C2438" s="832" t="s">
        <v>2694</v>
      </c>
      <c r="D2438" s="833" t="s">
        <v>5504</v>
      </c>
      <c r="E2438" s="834" t="s">
        <v>2747</v>
      </c>
      <c r="F2438" s="832" t="s">
        <v>2688</v>
      </c>
      <c r="G2438" s="832" t="s">
        <v>3172</v>
      </c>
      <c r="H2438" s="832" t="s">
        <v>581</v>
      </c>
      <c r="I2438" s="832" t="s">
        <v>3173</v>
      </c>
      <c r="J2438" s="832" t="s">
        <v>1490</v>
      </c>
      <c r="K2438" s="832" t="s">
        <v>3174</v>
      </c>
      <c r="L2438" s="835">
        <v>69.59</v>
      </c>
      <c r="M2438" s="835">
        <v>139.18</v>
      </c>
      <c r="N2438" s="832">
        <v>2</v>
      </c>
      <c r="O2438" s="836">
        <v>1</v>
      </c>
      <c r="P2438" s="835">
        <v>139.18</v>
      </c>
      <c r="Q2438" s="837">
        <v>1</v>
      </c>
      <c r="R2438" s="832">
        <v>2</v>
      </c>
      <c r="S2438" s="837">
        <v>1</v>
      </c>
      <c r="T2438" s="836">
        <v>1</v>
      </c>
      <c r="U2438" s="838">
        <v>1</v>
      </c>
    </row>
    <row r="2439" spans="1:21" ht="14.4" customHeight="1" x14ac:dyDescent="0.3">
      <c r="A2439" s="831">
        <v>4</v>
      </c>
      <c r="B2439" s="832" t="s">
        <v>2687</v>
      </c>
      <c r="C2439" s="832" t="s">
        <v>2694</v>
      </c>
      <c r="D2439" s="833" t="s">
        <v>5504</v>
      </c>
      <c r="E2439" s="834" t="s">
        <v>2747</v>
      </c>
      <c r="F2439" s="832" t="s">
        <v>2688</v>
      </c>
      <c r="G2439" s="832" t="s">
        <v>3082</v>
      </c>
      <c r="H2439" s="832" t="s">
        <v>581</v>
      </c>
      <c r="I2439" s="832" t="s">
        <v>3083</v>
      </c>
      <c r="J2439" s="832" t="s">
        <v>3084</v>
      </c>
      <c r="K2439" s="832" t="s">
        <v>3085</v>
      </c>
      <c r="L2439" s="835">
        <v>88.76</v>
      </c>
      <c r="M2439" s="835">
        <v>355.04</v>
      </c>
      <c r="N2439" s="832">
        <v>4</v>
      </c>
      <c r="O2439" s="836">
        <v>1.5</v>
      </c>
      <c r="P2439" s="835">
        <v>355.04</v>
      </c>
      <c r="Q2439" s="837">
        <v>1</v>
      </c>
      <c r="R2439" s="832">
        <v>4</v>
      </c>
      <c r="S2439" s="837">
        <v>1</v>
      </c>
      <c r="T2439" s="836">
        <v>1.5</v>
      </c>
      <c r="U2439" s="838">
        <v>1</v>
      </c>
    </row>
    <row r="2440" spans="1:21" ht="14.4" customHeight="1" x14ac:dyDescent="0.3">
      <c r="A2440" s="831">
        <v>4</v>
      </c>
      <c r="B2440" s="832" t="s">
        <v>2687</v>
      </c>
      <c r="C2440" s="832" t="s">
        <v>2694</v>
      </c>
      <c r="D2440" s="833" t="s">
        <v>5504</v>
      </c>
      <c r="E2440" s="834" t="s">
        <v>2747</v>
      </c>
      <c r="F2440" s="832" t="s">
        <v>2688</v>
      </c>
      <c r="G2440" s="832" t="s">
        <v>2834</v>
      </c>
      <c r="H2440" s="832" t="s">
        <v>581</v>
      </c>
      <c r="I2440" s="832" t="s">
        <v>2835</v>
      </c>
      <c r="J2440" s="832" t="s">
        <v>999</v>
      </c>
      <c r="K2440" s="832" t="s">
        <v>2836</v>
      </c>
      <c r="L2440" s="835">
        <v>760.22</v>
      </c>
      <c r="M2440" s="835">
        <v>1520.44</v>
      </c>
      <c r="N2440" s="832">
        <v>2</v>
      </c>
      <c r="O2440" s="836">
        <v>1.5</v>
      </c>
      <c r="P2440" s="835">
        <v>1520.44</v>
      </c>
      <c r="Q2440" s="837">
        <v>1</v>
      </c>
      <c r="R2440" s="832">
        <v>2</v>
      </c>
      <c r="S2440" s="837">
        <v>1</v>
      </c>
      <c r="T2440" s="836">
        <v>1.5</v>
      </c>
      <c r="U2440" s="838">
        <v>1</v>
      </c>
    </row>
    <row r="2441" spans="1:21" ht="14.4" customHeight="1" x14ac:dyDescent="0.3">
      <c r="A2441" s="831">
        <v>4</v>
      </c>
      <c r="B2441" s="832" t="s">
        <v>2687</v>
      </c>
      <c r="C2441" s="832" t="s">
        <v>2694</v>
      </c>
      <c r="D2441" s="833" t="s">
        <v>5504</v>
      </c>
      <c r="E2441" s="834" t="s">
        <v>2747</v>
      </c>
      <c r="F2441" s="832" t="s">
        <v>2688</v>
      </c>
      <c r="G2441" s="832" t="s">
        <v>2834</v>
      </c>
      <c r="H2441" s="832" t="s">
        <v>581</v>
      </c>
      <c r="I2441" s="832" t="s">
        <v>5012</v>
      </c>
      <c r="J2441" s="832" t="s">
        <v>5013</v>
      </c>
      <c r="K2441" s="832" t="s">
        <v>2836</v>
      </c>
      <c r="L2441" s="835">
        <v>760.22</v>
      </c>
      <c r="M2441" s="835">
        <v>760.22</v>
      </c>
      <c r="N2441" s="832">
        <v>1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4</v>
      </c>
      <c r="B2442" s="832" t="s">
        <v>2687</v>
      </c>
      <c r="C2442" s="832" t="s">
        <v>2694</v>
      </c>
      <c r="D2442" s="833" t="s">
        <v>5504</v>
      </c>
      <c r="E2442" s="834" t="s">
        <v>2747</v>
      </c>
      <c r="F2442" s="832" t="s">
        <v>2688</v>
      </c>
      <c r="G2442" s="832" t="s">
        <v>2958</v>
      </c>
      <c r="H2442" s="832" t="s">
        <v>581</v>
      </c>
      <c r="I2442" s="832" t="s">
        <v>5014</v>
      </c>
      <c r="J2442" s="832" t="s">
        <v>5015</v>
      </c>
      <c r="K2442" s="832" t="s">
        <v>2345</v>
      </c>
      <c r="L2442" s="835">
        <v>207.45</v>
      </c>
      <c r="M2442" s="835">
        <v>207.45</v>
      </c>
      <c r="N2442" s="832">
        <v>1</v>
      </c>
      <c r="O2442" s="836">
        <v>0.5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4</v>
      </c>
      <c r="B2443" s="832" t="s">
        <v>2687</v>
      </c>
      <c r="C2443" s="832" t="s">
        <v>2694</v>
      </c>
      <c r="D2443" s="833" t="s">
        <v>5504</v>
      </c>
      <c r="E2443" s="834" t="s">
        <v>2747</v>
      </c>
      <c r="F2443" s="832" t="s">
        <v>2688</v>
      </c>
      <c r="G2443" s="832" t="s">
        <v>2958</v>
      </c>
      <c r="H2443" s="832" t="s">
        <v>581</v>
      </c>
      <c r="I2443" s="832" t="s">
        <v>5016</v>
      </c>
      <c r="J2443" s="832" t="s">
        <v>5015</v>
      </c>
      <c r="K2443" s="832" t="s">
        <v>5017</v>
      </c>
      <c r="L2443" s="835">
        <v>64.540000000000006</v>
      </c>
      <c r="M2443" s="835">
        <v>64.540000000000006</v>
      </c>
      <c r="N2443" s="832">
        <v>1</v>
      </c>
      <c r="O2443" s="836">
        <v>1</v>
      </c>
      <c r="P2443" s="835">
        <v>64.540000000000006</v>
      </c>
      <c r="Q2443" s="837">
        <v>1</v>
      </c>
      <c r="R2443" s="832">
        <v>1</v>
      </c>
      <c r="S2443" s="837">
        <v>1</v>
      </c>
      <c r="T2443" s="836">
        <v>1</v>
      </c>
      <c r="U2443" s="838">
        <v>1</v>
      </c>
    </row>
    <row r="2444" spans="1:21" ht="14.4" customHeight="1" x14ac:dyDescent="0.3">
      <c r="A2444" s="831">
        <v>4</v>
      </c>
      <c r="B2444" s="832" t="s">
        <v>2687</v>
      </c>
      <c r="C2444" s="832" t="s">
        <v>2694</v>
      </c>
      <c r="D2444" s="833" t="s">
        <v>5504</v>
      </c>
      <c r="E2444" s="834" t="s">
        <v>2747</v>
      </c>
      <c r="F2444" s="832" t="s">
        <v>2688</v>
      </c>
      <c r="G2444" s="832" t="s">
        <v>2928</v>
      </c>
      <c r="H2444" s="832" t="s">
        <v>628</v>
      </c>
      <c r="I2444" s="832" t="s">
        <v>4706</v>
      </c>
      <c r="J2444" s="832" t="s">
        <v>2152</v>
      </c>
      <c r="K2444" s="832" t="s">
        <v>4707</v>
      </c>
      <c r="L2444" s="835">
        <v>79.03</v>
      </c>
      <c r="M2444" s="835">
        <v>79.03</v>
      </c>
      <c r="N2444" s="832">
        <v>1</v>
      </c>
      <c r="O2444" s="836">
        <v>0.5</v>
      </c>
      <c r="P2444" s="835">
        <v>79.03</v>
      </c>
      <c r="Q2444" s="837">
        <v>1</v>
      </c>
      <c r="R2444" s="832">
        <v>1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4</v>
      </c>
      <c r="B2445" s="832" t="s">
        <v>2687</v>
      </c>
      <c r="C2445" s="832" t="s">
        <v>2694</v>
      </c>
      <c r="D2445" s="833" t="s">
        <v>5504</v>
      </c>
      <c r="E2445" s="834" t="s">
        <v>2747</v>
      </c>
      <c r="F2445" s="832" t="s">
        <v>2688</v>
      </c>
      <c r="G2445" s="832" t="s">
        <v>2928</v>
      </c>
      <c r="H2445" s="832" t="s">
        <v>628</v>
      </c>
      <c r="I2445" s="832" t="s">
        <v>4706</v>
      </c>
      <c r="J2445" s="832" t="s">
        <v>2152</v>
      </c>
      <c r="K2445" s="832" t="s">
        <v>4707</v>
      </c>
      <c r="L2445" s="835">
        <v>84.18</v>
      </c>
      <c r="M2445" s="835">
        <v>84.18</v>
      </c>
      <c r="N2445" s="832">
        <v>1</v>
      </c>
      <c r="O2445" s="836">
        <v>1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4</v>
      </c>
      <c r="B2446" s="832" t="s">
        <v>2687</v>
      </c>
      <c r="C2446" s="832" t="s">
        <v>2694</v>
      </c>
      <c r="D2446" s="833" t="s">
        <v>5504</v>
      </c>
      <c r="E2446" s="834" t="s">
        <v>2747</v>
      </c>
      <c r="F2446" s="832" t="s">
        <v>2688</v>
      </c>
      <c r="G2446" s="832" t="s">
        <v>3380</v>
      </c>
      <c r="H2446" s="832" t="s">
        <v>581</v>
      </c>
      <c r="I2446" s="832" t="s">
        <v>3381</v>
      </c>
      <c r="J2446" s="832" t="s">
        <v>781</v>
      </c>
      <c r="K2446" s="832" t="s">
        <v>3382</v>
      </c>
      <c r="L2446" s="835">
        <v>256.67</v>
      </c>
      <c r="M2446" s="835">
        <v>513.34</v>
      </c>
      <c r="N2446" s="832">
        <v>2</v>
      </c>
      <c r="O2446" s="836">
        <v>2</v>
      </c>
      <c r="P2446" s="835">
        <v>256.67</v>
      </c>
      <c r="Q2446" s="837">
        <v>0.5</v>
      </c>
      <c r="R2446" s="832">
        <v>1</v>
      </c>
      <c r="S2446" s="837">
        <v>0.5</v>
      </c>
      <c r="T2446" s="836">
        <v>1</v>
      </c>
      <c r="U2446" s="838">
        <v>0.5</v>
      </c>
    </row>
    <row r="2447" spans="1:21" ht="14.4" customHeight="1" x14ac:dyDescent="0.3">
      <c r="A2447" s="831">
        <v>4</v>
      </c>
      <c r="B2447" s="832" t="s">
        <v>2687</v>
      </c>
      <c r="C2447" s="832" t="s">
        <v>2694</v>
      </c>
      <c r="D2447" s="833" t="s">
        <v>5504</v>
      </c>
      <c r="E2447" s="834" t="s">
        <v>2747</v>
      </c>
      <c r="F2447" s="832" t="s">
        <v>2688</v>
      </c>
      <c r="G2447" s="832" t="s">
        <v>4234</v>
      </c>
      <c r="H2447" s="832" t="s">
        <v>628</v>
      </c>
      <c r="I2447" s="832" t="s">
        <v>2485</v>
      </c>
      <c r="J2447" s="832" t="s">
        <v>1641</v>
      </c>
      <c r="K2447" s="832" t="s">
        <v>2486</v>
      </c>
      <c r="L2447" s="835">
        <v>86.41</v>
      </c>
      <c r="M2447" s="835">
        <v>86.41</v>
      </c>
      <c r="N2447" s="832">
        <v>1</v>
      </c>
      <c r="O2447" s="836">
        <v>1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4</v>
      </c>
      <c r="B2448" s="832" t="s">
        <v>2687</v>
      </c>
      <c r="C2448" s="832" t="s">
        <v>2694</v>
      </c>
      <c r="D2448" s="833" t="s">
        <v>5504</v>
      </c>
      <c r="E2448" s="834" t="s">
        <v>2747</v>
      </c>
      <c r="F2448" s="832" t="s">
        <v>2688</v>
      </c>
      <c r="G2448" s="832" t="s">
        <v>2844</v>
      </c>
      <c r="H2448" s="832" t="s">
        <v>581</v>
      </c>
      <c r="I2448" s="832" t="s">
        <v>2845</v>
      </c>
      <c r="J2448" s="832" t="s">
        <v>711</v>
      </c>
      <c r="K2448" s="832" t="s">
        <v>2846</v>
      </c>
      <c r="L2448" s="835">
        <v>53.57</v>
      </c>
      <c r="M2448" s="835">
        <v>53.57</v>
      </c>
      <c r="N2448" s="832">
        <v>1</v>
      </c>
      <c r="O2448" s="836">
        <v>0.5</v>
      </c>
      <c r="P2448" s="835">
        <v>53.57</v>
      </c>
      <c r="Q2448" s="837">
        <v>1</v>
      </c>
      <c r="R2448" s="832">
        <v>1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4</v>
      </c>
      <c r="B2449" s="832" t="s">
        <v>2687</v>
      </c>
      <c r="C2449" s="832" t="s">
        <v>2694</v>
      </c>
      <c r="D2449" s="833" t="s">
        <v>5504</v>
      </c>
      <c r="E2449" s="834" t="s">
        <v>2747</v>
      </c>
      <c r="F2449" s="832" t="s">
        <v>2688</v>
      </c>
      <c r="G2449" s="832" t="s">
        <v>3026</v>
      </c>
      <c r="H2449" s="832" t="s">
        <v>581</v>
      </c>
      <c r="I2449" s="832" t="s">
        <v>3027</v>
      </c>
      <c r="J2449" s="832" t="s">
        <v>1710</v>
      </c>
      <c r="K2449" s="832" t="s">
        <v>2501</v>
      </c>
      <c r="L2449" s="835">
        <v>34.19</v>
      </c>
      <c r="M2449" s="835">
        <v>68.38</v>
      </c>
      <c r="N2449" s="832">
        <v>2</v>
      </c>
      <c r="O2449" s="836">
        <v>1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4</v>
      </c>
      <c r="B2450" s="832" t="s">
        <v>2687</v>
      </c>
      <c r="C2450" s="832" t="s">
        <v>2694</v>
      </c>
      <c r="D2450" s="833" t="s">
        <v>5504</v>
      </c>
      <c r="E2450" s="834" t="s">
        <v>2747</v>
      </c>
      <c r="F2450" s="832" t="s">
        <v>2688</v>
      </c>
      <c r="G2450" s="832" t="s">
        <v>3026</v>
      </c>
      <c r="H2450" s="832" t="s">
        <v>581</v>
      </c>
      <c r="I2450" s="832" t="s">
        <v>5018</v>
      </c>
      <c r="J2450" s="832" t="s">
        <v>1710</v>
      </c>
      <c r="K2450" s="832" t="s">
        <v>5019</v>
      </c>
      <c r="L2450" s="835">
        <v>34.19</v>
      </c>
      <c r="M2450" s="835">
        <v>68.38</v>
      </c>
      <c r="N2450" s="832">
        <v>2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4</v>
      </c>
      <c r="B2451" s="832" t="s">
        <v>2687</v>
      </c>
      <c r="C2451" s="832" t="s">
        <v>2694</v>
      </c>
      <c r="D2451" s="833" t="s">
        <v>5504</v>
      </c>
      <c r="E2451" s="834" t="s">
        <v>2747</v>
      </c>
      <c r="F2451" s="832" t="s">
        <v>2688</v>
      </c>
      <c r="G2451" s="832" t="s">
        <v>3249</v>
      </c>
      <c r="H2451" s="832" t="s">
        <v>581</v>
      </c>
      <c r="I2451" s="832" t="s">
        <v>5020</v>
      </c>
      <c r="J2451" s="832" t="s">
        <v>1236</v>
      </c>
      <c r="K2451" s="832" t="s">
        <v>4135</v>
      </c>
      <c r="L2451" s="835">
        <v>92.04</v>
      </c>
      <c r="M2451" s="835">
        <v>92.04</v>
      </c>
      <c r="N2451" s="832">
        <v>1</v>
      </c>
      <c r="O2451" s="836">
        <v>0.5</v>
      </c>
      <c r="P2451" s="835">
        <v>92.04</v>
      </c>
      <c r="Q2451" s="837">
        <v>1</v>
      </c>
      <c r="R2451" s="832">
        <v>1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4</v>
      </c>
      <c r="B2452" s="832" t="s">
        <v>2687</v>
      </c>
      <c r="C2452" s="832" t="s">
        <v>2694</v>
      </c>
      <c r="D2452" s="833" t="s">
        <v>5504</v>
      </c>
      <c r="E2452" s="834" t="s">
        <v>2747</v>
      </c>
      <c r="F2452" s="832" t="s">
        <v>2688</v>
      </c>
      <c r="G2452" s="832" t="s">
        <v>4567</v>
      </c>
      <c r="H2452" s="832" t="s">
        <v>581</v>
      </c>
      <c r="I2452" s="832" t="s">
        <v>5021</v>
      </c>
      <c r="J2452" s="832" t="s">
        <v>5022</v>
      </c>
      <c r="K2452" s="832" t="s">
        <v>5023</v>
      </c>
      <c r="L2452" s="835">
        <v>1472.61</v>
      </c>
      <c r="M2452" s="835">
        <v>1472.61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4</v>
      </c>
      <c r="B2453" s="832" t="s">
        <v>2687</v>
      </c>
      <c r="C2453" s="832" t="s">
        <v>2694</v>
      </c>
      <c r="D2453" s="833" t="s">
        <v>5504</v>
      </c>
      <c r="E2453" s="834" t="s">
        <v>2747</v>
      </c>
      <c r="F2453" s="832" t="s">
        <v>2688</v>
      </c>
      <c r="G2453" s="832" t="s">
        <v>4567</v>
      </c>
      <c r="H2453" s="832" t="s">
        <v>581</v>
      </c>
      <c r="I2453" s="832" t="s">
        <v>5024</v>
      </c>
      <c r="J2453" s="832" t="s">
        <v>5022</v>
      </c>
      <c r="K2453" s="832" t="s">
        <v>2675</v>
      </c>
      <c r="L2453" s="835">
        <v>420.75</v>
      </c>
      <c r="M2453" s="835">
        <v>420.75</v>
      </c>
      <c r="N2453" s="832">
        <v>1</v>
      </c>
      <c r="O2453" s="836">
        <v>0.5</v>
      </c>
      <c r="P2453" s="835">
        <v>420.75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4</v>
      </c>
      <c r="B2454" s="832" t="s">
        <v>2687</v>
      </c>
      <c r="C2454" s="832" t="s">
        <v>2694</v>
      </c>
      <c r="D2454" s="833" t="s">
        <v>5504</v>
      </c>
      <c r="E2454" s="834" t="s">
        <v>2747</v>
      </c>
      <c r="F2454" s="832" t="s">
        <v>2688</v>
      </c>
      <c r="G2454" s="832" t="s">
        <v>2772</v>
      </c>
      <c r="H2454" s="832" t="s">
        <v>581</v>
      </c>
      <c r="I2454" s="832" t="s">
        <v>2891</v>
      </c>
      <c r="J2454" s="832" t="s">
        <v>1315</v>
      </c>
      <c r="K2454" s="832" t="s">
        <v>2774</v>
      </c>
      <c r="L2454" s="835">
        <v>374.79</v>
      </c>
      <c r="M2454" s="835">
        <v>1499.16</v>
      </c>
      <c r="N2454" s="832">
        <v>4</v>
      </c>
      <c r="O2454" s="836">
        <v>1</v>
      </c>
      <c r="P2454" s="835">
        <v>1499.16</v>
      </c>
      <c r="Q2454" s="837">
        <v>1</v>
      </c>
      <c r="R2454" s="832">
        <v>4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4</v>
      </c>
      <c r="B2455" s="832" t="s">
        <v>2687</v>
      </c>
      <c r="C2455" s="832" t="s">
        <v>2694</v>
      </c>
      <c r="D2455" s="833" t="s">
        <v>5504</v>
      </c>
      <c r="E2455" s="834" t="s">
        <v>2747</v>
      </c>
      <c r="F2455" s="832" t="s">
        <v>2688</v>
      </c>
      <c r="G2455" s="832" t="s">
        <v>2772</v>
      </c>
      <c r="H2455" s="832" t="s">
        <v>581</v>
      </c>
      <c r="I2455" s="832" t="s">
        <v>2773</v>
      </c>
      <c r="J2455" s="832" t="s">
        <v>1315</v>
      </c>
      <c r="K2455" s="832" t="s">
        <v>2774</v>
      </c>
      <c r="L2455" s="835">
        <v>374.79</v>
      </c>
      <c r="M2455" s="835">
        <v>1124.3700000000001</v>
      </c>
      <c r="N2455" s="832">
        <v>3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4</v>
      </c>
      <c r="B2456" s="832" t="s">
        <v>2687</v>
      </c>
      <c r="C2456" s="832" t="s">
        <v>2694</v>
      </c>
      <c r="D2456" s="833" t="s">
        <v>5504</v>
      </c>
      <c r="E2456" s="834" t="s">
        <v>2747</v>
      </c>
      <c r="F2456" s="832" t="s">
        <v>2688</v>
      </c>
      <c r="G2456" s="832" t="s">
        <v>2772</v>
      </c>
      <c r="H2456" s="832" t="s">
        <v>581</v>
      </c>
      <c r="I2456" s="832" t="s">
        <v>3195</v>
      </c>
      <c r="J2456" s="832" t="s">
        <v>3196</v>
      </c>
      <c r="K2456" s="832" t="s">
        <v>3197</v>
      </c>
      <c r="L2456" s="835">
        <v>599.66999999999996</v>
      </c>
      <c r="M2456" s="835">
        <v>2398.6799999999998</v>
      </c>
      <c r="N2456" s="832">
        <v>4</v>
      </c>
      <c r="O2456" s="836">
        <v>0.5</v>
      </c>
      <c r="P2456" s="835">
        <v>2398.6799999999998</v>
      </c>
      <c r="Q2456" s="837">
        <v>1</v>
      </c>
      <c r="R2456" s="832">
        <v>4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4</v>
      </c>
      <c r="B2457" s="832" t="s">
        <v>2687</v>
      </c>
      <c r="C2457" s="832" t="s">
        <v>2694</v>
      </c>
      <c r="D2457" s="833" t="s">
        <v>5504</v>
      </c>
      <c r="E2457" s="834" t="s">
        <v>2747</v>
      </c>
      <c r="F2457" s="832" t="s">
        <v>2688</v>
      </c>
      <c r="G2457" s="832" t="s">
        <v>2874</v>
      </c>
      <c r="H2457" s="832" t="s">
        <v>581</v>
      </c>
      <c r="I2457" s="832" t="s">
        <v>3198</v>
      </c>
      <c r="J2457" s="832" t="s">
        <v>1193</v>
      </c>
      <c r="K2457" s="832" t="s">
        <v>3199</v>
      </c>
      <c r="L2457" s="835">
        <v>48.42</v>
      </c>
      <c r="M2457" s="835">
        <v>96.84</v>
      </c>
      <c r="N2457" s="832">
        <v>2</v>
      </c>
      <c r="O2457" s="836">
        <v>1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4</v>
      </c>
      <c r="B2458" s="832" t="s">
        <v>2687</v>
      </c>
      <c r="C2458" s="832" t="s">
        <v>2694</v>
      </c>
      <c r="D2458" s="833" t="s">
        <v>5504</v>
      </c>
      <c r="E2458" s="834" t="s">
        <v>2747</v>
      </c>
      <c r="F2458" s="832" t="s">
        <v>2688</v>
      </c>
      <c r="G2458" s="832" t="s">
        <v>2777</v>
      </c>
      <c r="H2458" s="832" t="s">
        <v>581</v>
      </c>
      <c r="I2458" s="832" t="s">
        <v>2894</v>
      </c>
      <c r="J2458" s="832" t="s">
        <v>810</v>
      </c>
      <c r="K2458" s="832" t="s">
        <v>2848</v>
      </c>
      <c r="L2458" s="835">
        <v>103.67</v>
      </c>
      <c r="M2458" s="835">
        <v>103.67</v>
      </c>
      <c r="N2458" s="832">
        <v>1</v>
      </c>
      <c r="O2458" s="836">
        <v>0.5</v>
      </c>
      <c r="P2458" s="835">
        <v>103.67</v>
      </c>
      <c r="Q2458" s="837">
        <v>1</v>
      </c>
      <c r="R2458" s="832">
        <v>1</v>
      </c>
      <c r="S2458" s="837">
        <v>1</v>
      </c>
      <c r="T2458" s="836">
        <v>0.5</v>
      </c>
      <c r="U2458" s="838">
        <v>1</v>
      </c>
    </row>
    <row r="2459" spans="1:21" ht="14.4" customHeight="1" x14ac:dyDescent="0.3">
      <c r="A2459" s="831">
        <v>4</v>
      </c>
      <c r="B2459" s="832" t="s">
        <v>2687</v>
      </c>
      <c r="C2459" s="832" t="s">
        <v>2694</v>
      </c>
      <c r="D2459" s="833" t="s">
        <v>5504</v>
      </c>
      <c r="E2459" s="834" t="s">
        <v>2747</v>
      </c>
      <c r="F2459" s="832" t="s">
        <v>2688</v>
      </c>
      <c r="G2459" s="832" t="s">
        <v>2777</v>
      </c>
      <c r="H2459" s="832" t="s">
        <v>581</v>
      </c>
      <c r="I2459" s="832" t="s">
        <v>2847</v>
      </c>
      <c r="J2459" s="832" t="s">
        <v>810</v>
      </c>
      <c r="K2459" s="832" t="s">
        <v>2848</v>
      </c>
      <c r="L2459" s="835">
        <v>103.67</v>
      </c>
      <c r="M2459" s="835">
        <v>207.34</v>
      </c>
      <c r="N2459" s="832">
        <v>2</v>
      </c>
      <c r="O2459" s="836">
        <v>1.5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4</v>
      </c>
      <c r="B2460" s="832" t="s">
        <v>2687</v>
      </c>
      <c r="C2460" s="832" t="s">
        <v>2694</v>
      </c>
      <c r="D2460" s="833" t="s">
        <v>5504</v>
      </c>
      <c r="E2460" s="834" t="s">
        <v>2747</v>
      </c>
      <c r="F2460" s="832" t="s">
        <v>2688</v>
      </c>
      <c r="G2460" s="832" t="s">
        <v>2777</v>
      </c>
      <c r="H2460" s="832" t="s">
        <v>581</v>
      </c>
      <c r="I2460" s="832" t="s">
        <v>2895</v>
      </c>
      <c r="J2460" s="832" t="s">
        <v>810</v>
      </c>
      <c r="K2460" s="832" t="s">
        <v>2848</v>
      </c>
      <c r="L2460" s="835">
        <v>301.2</v>
      </c>
      <c r="M2460" s="835">
        <v>301.2</v>
      </c>
      <c r="N2460" s="832">
        <v>1</v>
      </c>
      <c r="O2460" s="836">
        <v>0.5</v>
      </c>
      <c r="P2460" s="835">
        <v>301.2</v>
      </c>
      <c r="Q2460" s="837">
        <v>1</v>
      </c>
      <c r="R2460" s="832">
        <v>1</v>
      </c>
      <c r="S2460" s="837">
        <v>1</v>
      </c>
      <c r="T2460" s="836">
        <v>0.5</v>
      </c>
      <c r="U2460" s="838">
        <v>1</v>
      </c>
    </row>
    <row r="2461" spans="1:21" ht="14.4" customHeight="1" x14ac:dyDescent="0.3">
      <c r="A2461" s="831">
        <v>4</v>
      </c>
      <c r="B2461" s="832" t="s">
        <v>2687</v>
      </c>
      <c r="C2461" s="832" t="s">
        <v>2694</v>
      </c>
      <c r="D2461" s="833" t="s">
        <v>5504</v>
      </c>
      <c r="E2461" s="834" t="s">
        <v>2747</v>
      </c>
      <c r="F2461" s="832" t="s">
        <v>2688</v>
      </c>
      <c r="G2461" s="832" t="s">
        <v>2777</v>
      </c>
      <c r="H2461" s="832" t="s">
        <v>581</v>
      </c>
      <c r="I2461" s="832" t="s">
        <v>2895</v>
      </c>
      <c r="J2461" s="832" t="s">
        <v>810</v>
      </c>
      <c r="K2461" s="832" t="s">
        <v>2848</v>
      </c>
      <c r="L2461" s="835">
        <v>103.67</v>
      </c>
      <c r="M2461" s="835">
        <v>103.67</v>
      </c>
      <c r="N2461" s="832">
        <v>1</v>
      </c>
      <c r="O2461" s="836">
        <v>0.5</v>
      </c>
      <c r="P2461" s="835">
        <v>103.67</v>
      </c>
      <c r="Q2461" s="837">
        <v>1</v>
      </c>
      <c r="R2461" s="832">
        <v>1</v>
      </c>
      <c r="S2461" s="837">
        <v>1</v>
      </c>
      <c r="T2461" s="836">
        <v>0.5</v>
      </c>
      <c r="U2461" s="838">
        <v>1</v>
      </c>
    </row>
    <row r="2462" spans="1:21" ht="14.4" customHeight="1" x14ac:dyDescent="0.3">
      <c r="A2462" s="831">
        <v>4</v>
      </c>
      <c r="B2462" s="832" t="s">
        <v>2687</v>
      </c>
      <c r="C2462" s="832" t="s">
        <v>2694</v>
      </c>
      <c r="D2462" s="833" t="s">
        <v>5504</v>
      </c>
      <c r="E2462" s="834" t="s">
        <v>2747</v>
      </c>
      <c r="F2462" s="832" t="s">
        <v>2688</v>
      </c>
      <c r="G2462" s="832" t="s">
        <v>2794</v>
      </c>
      <c r="H2462" s="832" t="s">
        <v>628</v>
      </c>
      <c r="I2462" s="832" t="s">
        <v>2839</v>
      </c>
      <c r="J2462" s="832" t="s">
        <v>2019</v>
      </c>
      <c r="K2462" s="832" t="s">
        <v>2020</v>
      </c>
      <c r="L2462" s="835">
        <v>57.6</v>
      </c>
      <c r="M2462" s="835">
        <v>57.6</v>
      </c>
      <c r="N2462" s="832">
        <v>1</v>
      </c>
      <c r="O2462" s="836">
        <v>1</v>
      </c>
      <c r="P2462" s="835">
        <v>57.6</v>
      </c>
      <c r="Q2462" s="837">
        <v>1</v>
      </c>
      <c r="R2462" s="832">
        <v>1</v>
      </c>
      <c r="S2462" s="837">
        <v>1</v>
      </c>
      <c r="T2462" s="836">
        <v>1</v>
      </c>
      <c r="U2462" s="838">
        <v>1</v>
      </c>
    </row>
    <row r="2463" spans="1:21" ht="14.4" customHeight="1" x14ac:dyDescent="0.3">
      <c r="A2463" s="831">
        <v>4</v>
      </c>
      <c r="B2463" s="832" t="s">
        <v>2687</v>
      </c>
      <c r="C2463" s="832" t="s">
        <v>2694</v>
      </c>
      <c r="D2463" s="833" t="s">
        <v>5504</v>
      </c>
      <c r="E2463" s="834" t="s">
        <v>2747</v>
      </c>
      <c r="F2463" s="832" t="s">
        <v>2688</v>
      </c>
      <c r="G2463" s="832" t="s">
        <v>4141</v>
      </c>
      <c r="H2463" s="832" t="s">
        <v>581</v>
      </c>
      <c r="I2463" s="832" t="s">
        <v>5025</v>
      </c>
      <c r="J2463" s="832" t="s">
        <v>2117</v>
      </c>
      <c r="K2463" s="832" t="s">
        <v>5026</v>
      </c>
      <c r="L2463" s="835">
        <v>0</v>
      </c>
      <c r="M2463" s="835">
        <v>0</v>
      </c>
      <c r="N2463" s="832">
        <v>1</v>
      </c>
      <c r="O2463" s="836">
        <v>1</v>
      </c>
      <c r="P2463" s="835">
        <v>0</v>
      </c>
      <c r="Q2463" s="837"/>
      <c r="R2463" s="832">
        <v>1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4</v>
      </c>
      <c r="B2464" s="832" t="s">
        <v>2687</v>
      </c>
      <c r="C2464" s="832" t="s">
        <v>2694</v>
      </c>
      <c r="D2464" s="833" t="s">
        <v>5504</v>
      </c>
      <c r="E2464" s="834" t="s">
        <v>2747</v>
      </c>
      <c r="F2464" s="832" t="s">
        <v>2688</v>
      </c>
      <c r="G2464" s="832" t="s">
        <v>4141</v>
      </c>
      <c r="H2464" s="832" t="s">
        <v>628</v>
      </c>
      <c r="I2464" s="832" t="s">
        <v>2116</v>
      </c>
      <c r="J2464" s="832" t="s">
        <v>2117</v>
      </c>
      <c r="K2464" s="832" t="s">
        <v>2118</v>
      </c>
      <c r="L2464" s="835">
        <v>72.88</v>
      </c>
      <c r="M2464" s="835">
        <v>364.4</v>
      </c>
      <c r="N2464" s="832">
        <v>5</v>
      </c>
      <c r="O2464" s="836">
        <v>3</v>
      </c>
      <c r="P2464" s="835">
        <v>364.4</v>
      </c>
      <c r="Q2464" s="837">
        <v>1</v>
      </c>
      <c r="R2464" s="832">
        <v>5</v>
      </c>
      <c r="S2464" s="837">
        <v>1</v>
      </c>
      <c r="T2464" s="836">
        <v>3</v>
      </c>
      <c r="U2464" s="838">
        <v>1</v>
      </c>
    </row>
    <row r="2465" spans="1:21" ht="14.4" customHeight="1" x14ac:dyDescent="0.3">
      <c r="A2465" s="831">
        <v>4</v>
      </c>
      <c r="B2465" s="832" t="s">
        <v>2687</v>
      </c>
      <c r="C2465" s="832" t="s">
        <v>2694</v>
      </c>
      <c r="D2465" s="833" t="s">
        <v>5504</v>
      </c>
      <c r="E2465" s="834" t="s">
        <v>2747</v>
      </c>
      <c r="F2465" s="832" t="s">
        <v>2688</v>
      </c>
      <c r="G2465" s="832" t="s">
        <v>3263</v>
      </c>
      <c r="H2465" s="832" t="s">
        <v>581</v>
      </c>
      <c r="I2465" s="832" t="s">
        <v>3392</v>
      </c>
      <c r="J2465" s="832" t="s">
        <v>1775</v>
      </c>
      <c r="K2465" s="832" t="s">
        <v>3266</v>
      </c>
      <c r="L2465" s="835">
        <v>256.67</v>
      </c>
      <c r="M2465" s="835">
        <v>513.34</v>
      </c>
      <c r="N2465" s="832">
        <v>2</v>
      </c>
      <c r="O2465" s="836">
        <v>2</v>
      </c>
      <c r="P2465" s="835">
        <v>513.34</v>
      </c>
      <c r="Q2465" s="837">
        <v>1</v>
      </c>
      <c r="R2465" s="832">
        <v>2</v>
      </c>
      <c r="S2465" s="837">
        <v>1</v>
      </c>
      <c r="T2465" s="836">
        <v>2</v>
      </c>
      <c r="U2465" s="838">
        <v>1</v>
      </c>
    </row>
    <row r="2466" spans="1:21" ht="14.4" customHeight="1" x14ac:dyDescent="0.3">
      <c r="A2466" s="831">
        <v>4</v>
      </c>
      <c r="B2466" s="832" t="s">
        <v>2687</v>
      </c>
      <c r="C2466" s="832" t="s">
        <v>2694</v>
      </c>
      <c r="D2466" s="833" t="s">
        <v>5504</v>
      </c>
      <c r="E2466" s="834" t="s">
        <v>2747</v>
      </c>
      <c r="F2466" s="832" t="s">
        <v>2688</v>
      </c>
      <c r="G2466" s="832" t="s">
        <v>2780</v>
      </c>
      <c r="H2466" s="832" t="s">
        <v>581</v>
      </c>
      <c r="I2466" s="832" t="s">
        <v>2797</v>
      </c>
      <c r="J2466" s="832" t="s">
        <v>634</v>
      </c>
      <c r="K2466" s="832" t="s">
        <v>2798</v>
      </c>
      <c r="L2466" s="835">
        <v>108.44</v>
      </c>
      <c r="M2466" s="835">
        <v>325.32</v>
      </c>
      <c r="N2466" s="832">
        <v>3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4</v>
      </c>
      <c r="B2467" s="832" t="s">
        <v>2687</v>
      </c>
      <c r="C2467" s="832" t="s">
        <v>2694</v>
      </c>
      <c r="D2467" s="833" t="s">
        <v>5504</v>
      </c>
      <c r="E2467" s="834" t="s">
        <v>2747</v>
      </c>
      <c r="F2467" s="832" t="s">
        <v>2688</v>
      </c>
      <c r="G2467" s="832" t="s">
        <v>3004</v>
      </c>
      <c r="H2467" s="832" t="s">
        <v>581</v>
      </c>
      <c r="I2467" s="832" t="s">
        <v>5027</v>
      </c>
      <c r="J2467" s="832" t="s">
        <v>5028</v>
      </c>
      <c r="K2467" s="832" t="s">
        <v>5029</v>
      </c>
      <c r="L2467" s="835">
        <v>40.22</v>
      </c>
      <c r="M2467" s="835">
        <v>80.44</v>
      </c>
      <c r="N2467" s="832">
        <v>2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4</v>
      </c>
      <c r="B2468" s="832" t="s">
        <v>2687</v>
      </c>
      <c r="C2468" s="832" t="s">
        <v>2694</v>
      </c>
      <c r="D2468" s="833" t="s">
        <v>5504</v>
      </c>
      <c r="E2468" s="834" t="s">
        <v>2747</v>
      </c>
      <c r="F2468" s="832" t="s">
        <v>2688</v>
      </c>
      <c r="G2468" s="832" t="s">
        <v>3004</v>
      </c>
      <c r="H2468" s="832" t="s">
        <v>581</v>
      </c>
      <c r="I2468" s="832" t="s">
        <v>5027</v>
      </c>
      <c r="J2468" s="832" t="s">
        <v>5028</v>
      </c>
      <c r="K2468" s="832" t="s">
        <v>5029</v>
      </c>
      <c r="L2468" s="835">
        <v>39.75</v>
      </c>
      <c r="M2468" s="835">
        <v>39.75</v>
      </c>
      <c r="N2468" s="832">
        <v>1</v>
      </c>
      <c r="O2468" s="836">
        <v>0.5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4</v>
      </c>
      <c r="B2469" s="832" t="s">
        <v>2687</v>
      </c>
      <c r="C2469" s="832" t="s">
        <v>2694</v>
      </c>
      <c r="D2469" s="833" t="s">
        <v>5504</v>
      </c>
      <c r="E2469" s="834" t="s">
        <v>2747</v>
      </c>
      <c r="F2469" s="832" t="s">
        <v>2688</v>
      </c>
      <c r="G2469" s="832" t="s">
        <v>2799</v>
      </c>
      <c r="H2469" s="832" t="s">
        <v>581</v>
      </c>
      <c r="I2469" s="832" t="s">
        <v>4270</v>
      </c>
      <c r="J2469" s="832" t="s">
        <v>2801</v>
      </c>
      <c r="K2469" s="832" t="s">
        <v>4271</v>
      </c>
      <c r="L2469" s="835">
        <v>181.04</v>
      </c>
      <c r="M2469" s="835">
        <v>181.04</v>
      </c>
      <c r="N2469" s="832">
        <v>1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4</v>
      </c>
      <c r="B2470" s="832" t="s">
        <v>2687</v>
      </c>
      <c r="C2470" s="832" t="s">
        <v>2694</v>
      </c>
      <c r="D2470" s="833" t="s">
        <v>5504</v>
      </c>
      <c r="E2470" s="834" t="s">
        <v>2747</v>
      </c>
      <c r="F2470" s="832" t="s">
        <v>2688</v>
      </c>
      <c r="G2470" s="832" t="s">
        <v>2799</v>
      </c>
      <c r="H2470" s="832" t="s">
        <v>581</v>
      </c>
      <c r="I2470" s="832" t="s">
        <v>5030</v>
      </c>
      <c r="J2470" s="832" t="s">
        <v>5031</v>
      </c>
      <c r="K2470" s="832" t="s">
        <v>5032</v>
      </c>
      <c r="L2470" s="835">
        <v>59.53</v>
      </c>
      <c r="M2470" s="835">
        <v>119.06</v>
      </c>
      <c r="N2470" s="832">
        <v>2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4</v>
      </c>
      <c r="B2471" s="832" t="s">
        <v>2687</v>
      </c>
      <c r="C2471" s="832" t="s">
        <v>2694</v>
      </c>
      <c r="D2471" s="833" t="s">
        <v>5504</v>
      </c>
      <c r="E2471" s="834" t="s">
        <v>2747</v>
      </c>
      <c r="F2471" s="832" t="s">
        <v>2688</v>
      </c>
      <c r="G2471" s="832" t="s">
        <v>2939</v>
      </c>
      <c r="H2471" s="832" t="s">
        <v>581</v>
      </c>
      <c r="I2471" s="832" t="s">
        <v>5033</v>
      </c>
      <c r="J2471" s="832" t="s">
        <v>5034</v>
      </c>
      <c r="K2471" s="832" t="s">
        <v>5035</v>
      </c>
      <c r="L2471" s="835">
        <v>0</v>
      </c>
      <c r="M2471" s="835">
        <v>0</v>
      </c>
      <c r="N2471" s="832">
        <v>6</v>
      </c>
      <c r="O2471" s="836">
        <v>5.5</v>
      </c>
      <c r="P2471" s="835">
        <v>0</v>
      </c>
      <c r="Q2471" s="837"/>
      <c r="R2471" s="832">
        <v>3</v>
      </c>
      <c r="S2471" s="837">
        <v>0.5</v>
      </c>
      <c r="T2471" s="836">
        <v>3</v>
      </c>
      <c r="U2471" s="838">
        <v>0.54545454545454541</v>
      </c>
    </row>
    <row r="2472" spans="1:21" ht="14.4" customHeight="1" x14ac:dyDescent="0.3">
      <c r="A2472" s="831">
        <v>4</v>
      </c>
      <c r="B2472" s="832" t="s">
        <v>2687</v>
      </c>
      <c r="C2472" s="832" t="s">
        <v>2694</v>
      </c>
      <c r="D2472" s="833" t="s">
        <v>5504</v>
      </c>
      <c r="E2472" s="834" t="s">
        <v>2747</v>
      </c>
      <c r="F2472" s="832" t="s">
        <v>2688</v>
      </c>
      <c r="G2472" s="832" t="s">
        <v>3048</v>
      </c>
      <c r="H2472" s="832" t="s">
        <v>581</v>
      </c>
      <c r="I2472" s="832" t="s">
        <v>3095</v>
      </c>
      <c r="J2472" s="832" t="s">
        <v>964</v>
      </c>
      <c r="K2472" s="832" t="s">
        <v>3096</v>
      </c>
      <c r="L2472" s="835">
        <v>77.14</v>
      </c>
      <c r="M2472" s="835">
        <v>77.14</v>
      </c>
      <c r="N2472" s="832">
        <v>1</v>
      </c>
      <c r="O2472" s="836">
        <v>0.5</v>
      </c>
      <c r="P2472" s="835">
        <v>77.14</v>
      </c>
      <c r="Q2472" s="837">
        <v>1</v>
      </c>
      <c r="R2472" s="832">
        <v>1</v>
      </c>
      <c r="S2472" s="837">
        <v>1</v>
      </c>
      <c r="T2472" s="836">
        <v>0.5</v>
      </c>
      <c r="U2472" s="838">
        <v>1</v>
      </c>
    </row>
    <row r="2473" spans="1:21" ht="14.4" customHeight="1" x14ac:dyDescent="0.3">
      <c r="A2473" s="831">
        <v>4</v>
      </c>
      <c r="B2473" s="832" t="s">
        <v>2687</v>
      </c>
      <c r="C2473" s="832" t="s">
        <v>2694</v>
      </c>
      <c r="D2473" s="833" t="s">
        <v>5504</v>
      </c>
      <c r="E2473" s="834" t="s">
        <v>2747</v>
      </c>
      <c r="F2473" s="832" t="s">
        <v>2688</v>
      </c>
      <c r="G2473" s="832" t="s">
        <v>2764</v>
      </c>
      <c r="H2473" s="832" t="s">
        <v>628</v>
      </c>
      <c r="I2473" s="832" t="s">
        <v>2247</v>
      </c>
      <c r="J2473" s="832" t="s">
        <v>2248</v>
      </c>
      <c r="K2473" s="832" t="s">
        <v>2249</v>
      </c>
      <c r="L2473" s="835">
        <v>0</v>
      </c>
      <c r="M2473" s="835">
        <v>0</v>
      </c>
      <c r="N2473" s="832">
        <v>3</v>
      </c>
      <c r="O2473" s="836">
        <v>0.5</v>
      </c>
      <c r="P2473" s="835"/>
      <c r="Q2473" s="837"/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4</v>
      </c>
      <c r="B2474" s="832" t="s">
        <v>2687</v>
      </c>
      <c r="C2474" s="832" t="s">
        <v>2694</v>
      </c>
      <c r="D2474" s="833" t="s">
        <v>5504</v>
      </c>
      <c r="E2474" s="834" t="s">
        <v>2747</v>
      </c>
      <c r="F2474" s="832" t="s">
        <v>2688</v>
      </c>
      <c r="G2474" s="832" t="s">
        <v>2757</v>
      </c>
      <c r="H2474" s="832" t="s">
        <v>581</v>
      </c>
      <c r="I2474" s="832" t="s">
        <v>2758</v>
      </c>
      <c r="J2474" s="832" t="s">
        <v>1096</v>
      </c>
      <c r="K2474" s="832" t="s">
        <v>2759</v>
      </c>
      <c r="L2474" s="835">
        <v>42.54</v>
      </c>
      <c r="M2474" s="835">
        <v>42.54</v>
      </c>
      <c r="N2474" s="832">
        <v>1</v>
      </c>
      <c r="O2474" s="836">
        <v>0.5</v>
      </c>
      <c r="P2474" s="835">
        <v>42.54</v>
      </c>
      <c r="Q2474" s="837">
        <v>1</v>
      </c>
      <c r="R2474" s="832">
        <v>1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4</v>
      </c>
      <c r="B2475" s="832" t="s">
        <v>2687</v>
      </c>
      <c r="C2475" s="832" t="s">
        <v>2694</v>
      </c>
      <c r="D2475" s="833" t="s">
        <v>5504</v>
      </c>
      <c r="E2475" s="834" t="s">
        <v>2747</v>
      </c>
      <c r="F2475" s="832" t="s">
        <v>2688</v>
      </c>
      <c r="G2475" s="832" t="s">
        <v>2982</v>
      </c>
      <c r="H2475" s="832" t="s">
        <v>581</v>
      </c>
      <c r="I2475" s="832" t="s">
        <v>2983</v>
      </c>
      <c r="J2475" s="832" t="s">
        <v>1505</v>
      </c>
      <c r="K2475" s="832" t="s">
        <v>2984</v>
      </c>
      <c r="L2475" s="835">
        <v>61.97</v>
      </c>
      <c r="M2475" s="835">
        <v>185.91</v>
      </c>
      <c r="N2475" s="832">
        <v>3</v>
      </c>
      <c r="O2475" s="836">
        <v>1</v>
      </c>
      <c r="P2475" s="835">
        <v>185.91</v>
      </c>
      <c r="Q2475" s="837">
        <v>1</v>
      </c>
      <c r="R2475" s="832">
        <v>3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4</v>
      </c>
      <c r="B2476" s="832" t="s">
        <v>2687</v>
      </c>
      <c r="C2476" s="832" t="s">
        <v>2694</v>
      </c>
      <c r="D2476" s="833" t="s">
        <v>5504</v>
      </c>
      <c r="E2476" s="834" t="s">
        <v>2747</v>
      </c>
      <c r="F2476" s="832" t="s">
        <v>2688</v>
      </c>
      <c r="G2476" s="832" t="s">
        <v>5036</v>
      </c>
      <c r="H2476" s="832" t="s">
        <v>581</v>
      </c>
      <c r="I2476" s="832" t="s">
        <v>5037</v>
      </c>
      <c r="J2476" s="832" t="s">
        <v>5038</v>
      </c>
      <c r="K2476" s="832" t="s">
        <v>5039</v>
      </c>
      <c r="L2476" s="835">
        <v>25.12</v>
      </c>
      <c r="M2476" s="835">
        <v>100.48</v>
      </c>
      <c r="N2476" s="832">
        <v>4</v>
      </c>
      <c r="O2476" s="836">
        <v>1</v>
      </c>
      <c r="P2476" s="835">
        <v>100.48</v>
      </c>
      <c r="Q2476" s="837">
        <v>1</v>
      </c>
      <c r="R2476" s="832">
        <v>4</v>
      </c>
      <c r="S2476" s="837">
        <v>1</v>
      </c>
      <c r="T2476" s="836">
        <v>1</v>
      </c>
      <c r="U2476" s="838">
        <v>1</v>
      </c>
    </row>
    <row r="2477" spans="1:21" ht="14.4" customHeight="1" x14ac:dyDescent="0.3">
      <c r="A2477" s="831">
        <v>4</v>
      </c>
      <c r="B2477" s="832" t="s">
        <v>2687</v>
      </c>
      <c r="C2477" s="832" t="s">
        <v>2694</v>
      </c>
      <c r="D2477" s="833" t="s">
        <v>5504</v>
      </c>
      <c r="E2477" s="834" t="s">
        <v>2747</v>
      </c>
      <c r="F2477" s="832" t="s">
        <v>2688</v>
      </c>
      <c r="G2477" s="832" t="s">
        <v>5040</v>
      </c>
      <c r="H2477" s="832" t="s">
        <v>581</v>
      </c>
      <c r="I2477" s="832" t="s">
        <v>5041</v>
      </c>
      <c r="J2477" s="832" t="s">
        <v>5042</v>
      </c>
      <c r="K2477" s="832" t="s">
        <v>5043</v>
      </c>
      <c r="L2477" s="835">
        <v>0</v>
      </c>
      <c r="M2477" s="835">
        <v>0</v>
      </c>
      <c r="N2477" s="832">
        <v>1</v>
      </c>
      <c r="O2477" s="836">
        <v>0.5</v>
      </c>
      <c r="P2477" s="835">
        <v>0</v>
      </c>
      <c r="Q2477" s="837"/>
      <c r="R2477" s="832">
        <v>1</v>
      </c>
      <c r="S2477" s="837">
        <v>1</v>
      </c>
      <c r="T2477" s="836">
        <v>0.5</v>
      </c>
      <c r="U2477" s="838">
        <v>1</v>
      </c>
    </row>
    <row r="2478" spans="1:21" ht="14.4" customHeight="1" x14ac:dyDescent="0.3">
      <c r="A2478" s="831">
        <v>4</v>
      </c>
      <c r="B2478" s="832" t="s">
        <v>2687</v>
      </c>
      <c r="C2478" s="832" t="s">
        <v>2694</v>
      </c>
      <c r="D2478" s="833" t="s">
        <v>5504</v>
      </c>
      <c r="E2478" s="834" t="s">
        <v>2747</v>
      </c>
      <c r="F2478" s="832" t="s">
        <v>2688</v>
      </c>
      <c r="G2478" s="832" t="s">
        <v>5044</v>
      </c>
      <c r="H2478" s="832" t="s">
        <v>628</v>
      </c>
      <c r="I2478" s="832" t="s">
        <v>2573</v>
      </c>
      <c r="J2478" s="832" t="s">
        <v>2574</v>
      </c>
      <c r="K2478" s="832" t="s">
        <v>2575</v>
      </c>
      <c r="L2478" s="835">
        <v>802.48</v>
      </c>
      <c r="M2478" s="835">
        <v>4814.88</v>
      </c>
      <c r="N2478" s="832">
        <v>6</v>
      </c>
      <c r="O2478" s="836">
        <v>2.5</v>
      </c>
      <c r="P2478" s="835">
        <v>3209.92</v>
      </c>
      <c r="Q2478" s="837">
        <v>0.66666666666666663</v>
      </c>
      <c r="R2478" s="832">
        <v>4</v>
      </c>
      <c r="S2478" s="837">
        <v>0.66666666666666663</v>
      </c>
      <c r="T2478" s="836">
        <v>1.5</v>
      </c>
      <c r="U2478" s="838">
        <v>0.6</v>
      </c>
    </row>
    <row r="2479" spans="1:21" ht="14.4" customHeight="1" x14ac:dyDescent="0.3">
      <c r="A2479" s="831">
        <v>4</v>
      </c>
      <c r="B2479" s="832" t="s">
        <v>2687</v>
      </c>
      <c r="C2479" s="832" t="s">
        <v>2694</v>
      </c>
      <c r="D2479" s="833" t="s">
        <v>5504</v>
      </c>
      <c r="E2479" s="834" t="s">
        <v>2747</v>
      </c>
      <c r="F2479" s="832" t="s">
        <v>2688</v>
      </c>
      <c r="G2479" s="832" t="s">
        <v>5044</v>
      </c>
      <c r="H2479" s="832" t="s">
        <v>628</v>
      </c>
      <c r="I2479" s="832" t="s">
        <v>5045</v>
      </c>
      <c r="J2479" s="832" t="s">
        <v>2574</v>
      </c>
      <c r="K2479" s="832" t="s">
        <v>5046</v>
      </c>
      <c r="L2479" s="835">
        <v>0</v>
      </c>
      <c r="M2479" s="835">
        <v>0</v>
      </c>
      <c r="N2479" s="832">
        <v>1</v>
      </c>
      <c r="O2479" s="836">
        <v>0.5</v>
      </c>
      <c r="P2479" s="835">
        <v>0</v>
      </c>
      <c r="Q2479" s="837"/>
      <c r="R2479" s="832">
        <v>1</v>
      </c>
      <c r="S2479" s="837">
        <v>1</v>
      </c>
      <c r="T2479" s="836">
        <v>0.5</v>
      </c>
      <c r="U2479" s="838">
        <v>1</v>
      </c>
    </row>
    <row r="2480" spans="1:21" ht="14.4" customHeight="1" x14ac:dyDescent="0.3">
      <c r="A2480" s="831">
        <v>4</v>
      </c>
      <c r="B2480" s="832" t="s">
        <v>2687</v>
      </c>
      <c r="C2480" s="832" t="s">
        <v>2694</v>
      </c>
      <c r="D2480" s="833" t="s">
        <v>5504</v>
      </c>
      <c r="E2480" s="834" t="s">
        <v>2747</v>
      </c>
      <c r="F2480" s="832" t="s">
        <v>2688</v>
      </c>
      <c r="G2480" s="832" t="s">
        <v>2843</v>
      </c>
      <c r="H2480" s="832" t="s">
        <v>628</v>
      </c>
      <c r="I2480" s="832" t="s">
        <v>2022</v>
      </c>
      <c r="J2480" s="832" t="s">
        <v>2023</v>
      </c>
      <c r="K2480" s="832" t="s">
        <v>2024</v>
      </c>
      <c r="L2480" s="835">
        <v>133.94</v>
      </c>
      <c r="M2480" s="835">
        <v>133.94</v>
      </c>
      <c r="N2480" s="832">
        <v>1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4</v>
      </c>
      <c r="B2481" s="832" t="s">
        <v>2687</v>
      </c>
      <c r="C2481" s="832" t="s">
        <v>2694</v>
      </c>
      <c r="D2481" s="833" t="s">
        <v>5504</v>
      </c>
      <c r="E2481" s="834" t="s">
        <v>2747</v>
      </c>
      <c r="F2481" s="832" t="s">
        <v>2689</v>
      </c>
      <c r="G2481" s="832" t="s">
        <v>2768</v>
      </c>
      <c r="H2481" s="832" t="s">
        <v>581</v>
      </c>
      <c r="I2481" s="832" t="s">
        <v>2881</v>
      </c>
      <c r="J2481" s="832" t="s">
        <v>2770</v>
      </c>
      <c r="K2481" s="832"/>
      <c r="L2481" s="835">
        <v>0</v>
      </c>
      <c r="M2481" s="835">
        <v>0</v>
      </c>
      <c r="N2481" s="832">
        <v>3</v>
      </c>
      <c r="O2481" s="836">
        <v>3</v>
      </c>
      <c r="P2481" s="835">
        <v>0</v>
      </c>
      <c r="Q2481" s="837"/>
      <c r="R2481" s="832">
        <v>3</v>
      </c>
      <c r="S2481" s="837">
        <v>1</v>
      </c>
      <c r="T2481" s="836">
        <v>3</v>
      </c>
      <c r="U2481" s="838">
        <v>1</v>
      </c>
    </row>
    <row r="2482" spans="1:21" ht="14.4" customHeight="1" x14ac:dyDescent="0.3">
      <c r="A2482" s="831">
        <v>4</v>
      </c>
      <c r="B2482" s="832" t="s">
        <v>2687</v>
      </c>
      <c r="C2482" s="832" t="s">
        <v>2694</v>
      </c>
      <c r="D2482" s="833" t="s">
        <v>5504</v>
      </c>
      <c r="E2482" s="834" t="s">
        <v>2747</v>
      </c>
      <c r="F2482" s="832" t="s">
        <v>2690</v>
      </c>
      <c r="G2482" s="832" t="s">
        <v>2812</v>
      </c>
      <c r="H2482" s="832" t="s">
        <v>581</v>
      </c>
      <c r="I2482" s="832" t="s">
        <v>2813</v>
      </c>
      <c r="J2482" s="832" t="s">
        <v>2814</v>
      </c>
      <c r="K2482" s="832" t="s">
        <v>2815</v>
      </c>
      <c r="L2482" s="835">
        <v>100</v>
      </c>
      <c r="M2482" s="835">
        <v>600</v>
      </c>
      <c r="N2482" s="832">
        <v>6</v>
      </c>
      <c r="O2482" s="836">
        <v>3</v>
      </c>
      <c r="P2482" s="835">
        <v>600</v>
      </c>
      <c r="Q2482" s="837">
        <v>1</v>
      </c>
      <c r="R2482" s="832">
        <v>6</v>
      </c>
      <c r="S2482" s="837">
        <v>1</v>
      </c>
      <c r="T2482" s="836">
        <v>3</v>
      </c>
      <c r="U2482" s="838">
        <v>1</v>
      </c>
    </row>
    <row r="2483" spans="1:21" ht="14.4" customHeight="1" x14ac:dyDescent="0.3">
      <c r="A2483" s="831">
        <v>4</v>
      </c>
      <c r="B2483" s="832" t="s">
        <v>2687</v>
      </c>
      <c r="C2483" s="832" t="s">
        <v>2694</v>
      </c>
      <c r="D2483" s="833" t="s">
        <v>5504</v>
      </c>
      <c r="E2483" s="834" t="s">
        <v>2747</v>
      </c>
      <c r="F2483" s="832" t="s">
        <v>2690</v>
      </c>
      <c r="G2483" s="832" t="s">
        <v>2812</v>
      </c>
      <c r="H2483" s="832" t="s">
        <v>581</v>
      </c>
      <c r="I2483" s="832" t="s">
        <v>4020</v>
      </c>
      <c r="J2483" s="832" t="s">
        <v>4021</v>
      </c>
      <c r="K2483" s="832" t="s">
        <v>4022</v>
      </c>
      <c r="L2483" s="835">
        <v>99</v>
      </c>
      <c r="M2483" s="835">
        <v>396</v>
      </c>
      <c r="N2483" s="832">
        <v>4</v>
      </c>
      <c r="O2483" s="836">
        <v>4</v>
      </c>
      <c r="P2483" s="835">
        <v>297</v>
      </c>
      <c r="Q2483" s="837">
        <v>0.75</v>
      </c>
      <c r="R2483" s="832">
        <v>3</v>
      </c>
      <c r="S2483" s="837">
        <v>0.75</v>
      </c>
      <c r="T2483" s="836">
        <v>3</v>
      </c>
      <c r="U2483" s="838">
        <v>0.75</v>
      </c>
    </row>
    <row r="2484" spans="1:21" ht="14.4" customHeight="1" x14ac:dyDescent="0.3">
      <c r="A2484" s="831">
        <v>4</v>
      </c>
      <c r="B2484" s="832" t="s">
        <v>2687</v>
      </c>
      <c r="C2484" s="832" t="s">
        <v>2694</v>
      </c>
      <c r="D2484" s="833" t="s">
        <v>5504</v>
      </c>
      <c r="E2484" s="834" t="s">
        <v>2747</v>
      </c>
      <c r="F2484" s="832" t="s">
        <v>2690</v>
      </c>
      <c r="G2484" s="832" t="s">
        <v>3288</v>
      </c>
      <c r="H2484" s="832" t="s">
        <v>581</v>
      </c>
      <c r="I2484" s="832" t="s">
        <v>3289</v>
      </c>
      <c r="J2484" s="832" t="s">
        <v>3290</v>
      </c>
      <c r="K2484" s="832" t="s">
        <v>3291</v>
      </c>
      <c r="L2484" s="835">
        <v>410</v>
      </c>
      <c r="M2484" s="835">
        <v>29110</v>
      </c>
      <c r="N2484" s="832">
        <v>71</v>
      </c>
      <c r="O2484" s="836">
        <v>71</v>
      </c>
      <c r="P2484" s="835">
        <v>16400</v>
      </c>
      <c r="Q2484" s="837">
        <v>0.56338028169014087</v>
      </c>
      <c r="R2484" s="832">
        <v>40</v>
      </c>
      <c r="S2484" s="837">
        <v>0.56338028169014087</v>
      </c>
      <c r="T2484" s="836">
        <v>40</v>
      </c>
      <c r="U2484" s="838">
        <v>0.56338028169014087</v>
      </c>
    </row>
    <row r="2485" spans="1:21" ht="14.4" customHeight="1" x14ac:dyDescent="0.3">
      <c r="A2485" s="831">
        <v>4</v>
      </c>
      <c r="B2485" s="832" t="s">
        <v>2687</v>
      </c>
      <c r="C2485" s="832" t="s">
        <v>2694</v>
      </c>
      <c r="D2485" s="833" t="s">
        <v>5504</v>
      </c>
      <c r="E2485" s="834" t="s">
        <v>2747</v>
      </c>
      <c r="F2485" s="832" t="s">
        <v>2690</v>
      </c>
      <c r="G2485" s="832" t="s">
        <v>3288</v>
      </c>
      <c r="H2485" s="832" t="s">
        <v>581</v>
      </c>
      <c r="I2485" s="832" t="s">
        <v>3937</v>
      </c>
      <c r="J2485" s="832" t="s">
        <v>3346</v>
      </c>
      <c r="K2485" s="832" t="s">
        <v>3938</v>
      </c>
      <c r="L2485" s="835">
        <v>566</v>
      </c>
      <c r="M2485" s="835">
        <v>18112</v>
      </c>
      <c r="N2485" s="832">
        <v>32</v>
      </c>
      <c r="O2485" s="836">
        <v>32</v>
      </c>
      <c r="P2485" s="835">
        <v>5094</v>
      </c>
      <c r="Q2485" s="837">
        <v>0.28125</v>
      </c>
      <c r="R2485" s="832">
        <v>9</v>
      </c>
      <c r="S2485" s="837">
        <v>0.28125</v>
      </c>
      <c r="T2485" s="836">
        <v>9</v>
      </c>
      <c r="U2485" s="838">
        <v>0.28125</v>
      </c>
    </row>
    <row r="2486" spans="1:21" ht="14.4" customHeight="1" x14ac:dyDescent="0.3">
      <c r="A2486" s="831">
        <v>4</v>
      </c>
      <c r="B2486" s="832" t="s">
        <v>2687</v>
      </c>
      <c r="C2486" s="832" t="s">
        <v>2694</v>
      </c>
      <c r="D2486" s="833" t="s">
        <v>5504</v>
      </c>
      <c r="E2486" s="834" t="s">
        <v>2747</v>
      </c>
      <c r="F2486" s="832" t="s">
        <v>2690</v>
      </c>
      <c r="G2486" s="832" t="s">
        <v>2819</v>
      </c>
      <c r="H2486" s="832" t="s">
        <v>581</v>
      </c>
      <c r="I2486" s="832" t="s">
        <v>5047</v>
      </c>
      <c r="J2486" s="832" t="s">
        <v>5048</v>
      </c>
      <c r="K2486" s="832" t="s">
        <v>5049</v>
      </c>
      <c r="L2486" s="835">
        <v>1800</v>
      </c>
      <c r="M2486" s="835">
        <v>50400</v>
      </c>
      <c r="N2486" s="832">
        <v>28</v>
      </c>
      <c r="O2486" s="836">
        <v>27</v>
      </c>
      <c r="P2486" s="835">
        <v>19800</v>
      </c>
      <c r="Q2486" s="837">
        <v>0.39285714285714285</v>
      </c>
      <c r="R2486" s="832">
        <v>11</v>
      </c>
      <c r="S2486" s="837">
        <v>0.39285714285714285</v>
      </c>
      <c r="T2486" s="836">
        <v>11</v>
      </c>
      <c r="U2486" s="838">
        <v>0.40740740740740738</v>
      </c>
    </row>
    <row r="2487" spans="1:21" ht="14.4" customHeight="1" x14ac:dyDescent="0.3">
      <c r="A2487" s="831">
        <v>4</v>
      </c>
      <c r="B2487" s="832" t="s">
        <v>2687</v>
      </c>
      <c r="C2487" s="832" t="s">
        <v>2694</v>
      </c>
      <c r="D2487" s="833" t="s">
        <v>5504</v>
      </c>
      <c r="E2487" s="834" t="s">
        <v>2747</v>
      </c>
      <c r="F2487" s="832" t="s">
        <v>2690</v>
      </c>
      <c r="G2487" s="832" t="s">
        <v>2819</v>
      </c>
      <c r="H2487" s="832" t="s">
        <v>581</v>
      </c>
      <c r="I2487" s="832" t="s">
        <v>5050</v>
      </c>
      <c r="J2487" s="832" t="s">
        <v>5051</v>
      </c>
      <c r="K2487" s="832" t="s">
        <v>5052</v>
      </c>
      <c r="L2487" s="835">
        <v>500</v>
      </c>
      <c r="M2487" s="835">
        <v>42500</v>
      </c>
      <c r="N2487" s="832">
        <v>85</v>
      </c>
      <c r="O2487" s="836">
        <v>76</v>
      </c>
      <c r="P2487" s="835">
        <v>40500</v>
      </c>
      <c r="Q2487" s="837">
        <v>0.95294117647058818</v>
      </c>
      <c r="R2487" s="832">
        <v>81</v>
      </c>
      <c r="S2487" s="837">
        <v>0.95294117647058818</v>
      </c>
      <c r="T2487" s="836">
        <v>73</v>
      </c>
      <c r="U2487" s="838">
        <v>0.96052631578947367</v>
      </c>
    </row>
    <row r="2488" spans="1:21" ht="14.4" customHeight="1" x14ac:dyDescent="0.3">
      <c r="A2488" s="831">
        <v>4</v>
      </c>
      <c r="B2488" s="832" t="s">
        <v>2687</v>
      </c>
      <c r="C2488" s="832" t="s">
        <v>2694</v>
      </c>
      <c r="D2488" s="833" t="s">
        <v>5504</v>
      </c>
      <c r="E2488" s="834" t="s">
        <v>2747</v>
      </c>
      <c r="F2488" s="832" t="s">
        <v>2690</v>
      </c>
      <c r="G2488" s="832" t="s">
        <v>2819</v>
      </c>
      <c r="H2488" s="832" t="s">
        <v>581</v>
      </c>
      <c r="I2488" s="832" t="s">
        <v>2820</v>
      </c>
      <c r="J2488" s="832" t="s">
        <v>2821</v>
      </c>
      <c r="K2488" s="832" t="s">
        <v>2822</v>
      </c>
      <c r="L2488" s="835">
        <v>900</v>
      </c>
      <c r="M2488" s="835">
        <v>10800</v>
      </c>
      <c r="N2488" s="832">
        <v>12</v>
      </c>
      <c r="O2488" s="836">
        <v>12</v>
      </c>
      <c r="P2488" s="835">
        <v>10800</v>
      </c>
      <c r="Q2488" s="837">
        <v>1</v>
      </c>
      <c r="R2488" s="832">
        <v>12</v>
      </c>
      <c r="S2488" s="837">
        <v>1</v>
      </c>
      <c r="T2488" s="836">
        <v>12</v>
      </c>
      <c r="U2488" s="838">
        <v>1</v>
      </c>
    </row>
    <row r="2489" spans="1:21" ht="14.4" customHeight="1" x14ac:dyDescent="0.3">
      <c r="A2489" s="831">
        <v>4</v>
      </c>
      <c r="B2489" s="832" t="s">
        <v>2687</v>
      </c>
      <c r="C2489" s="832" t="s">
        <v>2694</v>
      </c>
      <c r="D2489" s="833" t="s">
        <v>5504</v>
      </c>
      <c r="E2489" s="834" t="s">
        <v>2747</v>
      </c>
      <c r="F2489" s="832" t="s">
        <v>2690</v>
      </c>
      <c r="G2489" s="832" t="s">
        <v>2819</v>
      </c>
      <c r="H2489" s="832" t="s">
        <v>581</v>
      </c>
      <c r="I2489" s="832" t="s">
        <v>5053</v>
      </c>
      <c r="J2489" s="832" t="s">
        <v>5054</v>
      </c>
      <c r="K2489" s="832" t="s">
        <v>5055</v>
      </c>
      <c r="L2489" s="835">
        <v>1978.94</v>
      </c>
      <c r="M2489" s="835">
        <v>1978.94</v>
      </c>
      <c r="N2489" s="832">
        <v>1</v>
      </c>
      <c r="O2489" s="836">
        <v>1</v>
      </c>
      <c r="P2489" s="835">
        <v>1978.94</v>
      </c>
      <c r="Q2489" s="837">
        <v>1</v>
      </c>
      <c r="R2489" s="832">
        <v>1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4</v>
      </c>
      <c r="B2490" s="832" t="s">
        <v>2687</v>
      </c>
      <c r="C2490" s="832" t="s">
        <v>2694</v>
      </c>
      <c r="D2490" s="833" t="s">
        <v>5504</v>
      </c>
      <c r="E2490" s="834" t="s">
        <v>2747</v>
      </c>
      <c r="F2490" s="832" t="s">
        <v>2690</v>
      </c>
      <c r="G2490" s="832" t="s">
        <v>2819</v>
      </c>
      <c r="H2490" s="832" t="s">
        <v>581</v>
      </c>
      <c r="I2490" s="832" t="s">
        <v>5056</v>
      </c>
      <c r="J2490" s="832" t="s">
        <v>5057</v>
      </c>
      <c r="K2490" s="832" t="s">
        <v>5058</v>
      </c>
      <c r="L2490" s="835">
        <v>1800</v>
      </c>
      <c r="M2490" s="835">
        <v>1800</v>
      </c>
      <c r="N2490" s="832">
        <v>1</v>
      </c>
      <c r="O2490" s="836">
        <v>1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4</v>
      </c>
      <c r="B2491" s="832" t="s">
        <v>2687</v>
      </c>
      <c r="C2491" s="832" t="s">
        <v>2694</v>
      </c>
      <c r="D2491" s="833" t="s">
        <v>5504</v>
      </c>
      <c r="E2491" s="834" t="s">
        <v>2750</v>
      </c>
      <c r="F2491" s="832" t="s">
        <v>2688</v>
      </c>
      <c r="G2491" s="832" t="s">
        <v>2760</v>
      </c>
      <c r="H2491" s="832" t="s">
        <v>628</v>
      </c>
      <c r="I2491" s="832" t="s">
        <v>2166</v>
      </c>
      <c r="J2491" s="832" t="s">
        <v>1083</v>
      </c>
      <c r="K2491" s="832" t="s">
        <v>2167</v>
      </c>
      <c r="L2491" s="835">
        <v>154.36000000000001</v>
      </c>
      <c r="M2491" s="835">
        <v>308.72000000000003</v>
      </c>
      <c r="N2491" s="832">
        <v>2</v>
      </c>
      <c r="O2491" s="836">
        <v>2</v>
      </c>
      <c r="P2491" s="835">
        <v>154.36000000000001</v>
      </c>
      <c r="Q2491" s="837">
        <v>0.5</v>
      </c>
      <c r="R2491" s="832">
        <v>1</v>
      </c>
      <c r="S2491" s="837">
        <v>0.5</v>
      </c>
      <c r="T2491" s="836">
        <v>1</v>
      </c>
      <c r="U2491" s="838">
        <v>0.5</v>
      </c>
    </row>
    <row r="2492" spans="1:21" ht="14.4" customHeight="1" x14ac:dyDescent="0.3">
      <c r="A2492" s="831">
        <v>4</v>
      </c>
      <c r="B2492" s="832" t="s">
        <v>2687</v>
      </c>
      <c r="C2492" s="832" t="s">
        <v>2694</v>
      </c>
      <c r="D2492" s="833" t="s">
        <v>5504</v>
      </c>
      <c r="E2492" s="834" t="s">
        <v>2750</v>
      </c>
      <c r="F2492" s="832" t="s">
        <v>2688</v>
      </c>
      <c r="G2492" s="832" t="s">
        <v>2760</v>
      </c>
      <c r="H2492" s="832" t="s">
        <v>628</v>
      </c>
      <c r="I2492" s="832" t="s">
        <v>2164</v>
      </c>
      <c r="J2492" s="832" t="s">
        <v>1083</v>
      </c>
      <c r="K2492" s="832" t="s">
        <v>2165</v>
      </c>
      <c r="L2492" s="835">
        <v>225.06</v>
      </c>
      <c r="M2492" s="835">
        <v>225.06</v>
      </c>
      <c r="N2492" s="832">
        <v>1</v>
      </c>
      <c r="O2492" s="836">
        <v>1</v>
      </c>
      <c r="P2492" s="835">
        <v>225.06</v>
      </c>
      <c r="Q2492" s="837">
        <v>1</v>
      </c>
      <c r="R2492" s="832">
        <v>1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4</v>
      </c>
      <c r="B2493" s="832" t="s">
        <v>2687</v>
      </c>
      <c r="C2493" s="832" t="s">
        <v>2694</v>
      </c>
      <c r="D2493" s="833" t="s">
        <v>5504</v>
      </c>
      <c r="E2493" s="834" t="s">
        <v>2750</v>
      </c>
      <c r="F2493" s="832" t="s">
        <v>2688</v>
      </c>
      <c r="G2493" s="832" t="s">
        <v>3368</v>
      </c>
      <c r="H2493" s="832" t="s">
        <v>581</v>
      </c>
      <c r="I2493" s="832" t="s">
        <v>4108</v>
      </c>
      <c r="J2493" s="832" t="s">
        <v>1215</v>
      </c>
      <c r="K2493" s="832" t="s">
        <v>4109</v>
      </c>
      <c r="L2493" s="835">
        <v>182.22</v>
      </c>
      <c r="M2493" s="835">
        <v>182.22</v>
      </c>
      <c r="N2493" s="832">
        <v>1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4</v>
      </c>
      <c r="B2494" s="832" t="s">
        <v>2687</v>
      </c>
      <c r="C2494" s="832" t="s">
        <v>2694</v>
      </c>
      <c r="D2494" s="833" t="s">
        <v>5504</v>
      </c>
      <c r="E2494" s="834" t="s">
        <v>2750</v>
      </c>
      <c r="F2494" s="832" t="s">
        <v>2688</v>
      </c>
      <c r="G2494" s="832" t="s">
        <v>5059</v>
      </c>
      <c r="H2494" s="832" t="s">
        <v>581</v>
      </c>
      <c r="I2494" s="832" t="s">
        <v>5060</v>
      </c>
      <c r="J2494" s="832" t="s">
        <v>5061</v>
      </c>
      <c r="K2494" s="832" t="s">
        <v>5062</v>
      </c>
      <c r="L2494" s="835">
        <v>0</v>
      </c>
      <c r="M2494" s="835">
        <v>0</v>
      </c>
      <c r="N2494" s="832">
        <v>1</v>
      </c>
      <c r="O2494" s="836">
        <v>0.5</v>
      </c>
      <c r="P2494" s="835"/>
      <c r="Q2494" s="837"/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4</v>
      </c>
      <c r="B2495" s="832" t="s">
        <v>2687</v>
      </c>
      <c r="C2495" s="832" t="s">
        <v>2694</v>
      </c>
      <c r="D2495" s="833" t="s">
        <v>5504</v>
      </c>
      <c r="E2495" s="834" t="s">
        <v>2750</v>
      </c>
      <c r="F2495" s="832" t="s">
        <v>2688</v>
      </c>
      <c r="G2495" s="832" t="s">
        <v>4198</v>
      </c>
      <c r="H2495" s="832" t="s">
        <v>581</v>
      </c>
      <c r="I2495" s="832" t="s">
        <v>4199</v>
      </c>
      <c r="J2495" s="832" t="s">
        <v>4200</v>
      </c>
      <c r="K2495" s="832" t="s">
        <v>4201</v>
      </c>
      <c r="L2495" s="835">
        <v>0</v>
      </c>
      <c r="M2495" s="835">
        <v>0</v>
      </c>
      <c r="N2495" s="832">
        <v>4</v>
      </c>
      <c r="O2495" s="836">
        <v>4</v>
      </c>
      <c r="P2495" s="835"/>
      <c r="Q2495" s="837"/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4</v>
      </c>
      <c r="B2496" s="832" t="s">
        <v>2687</v>
      </c>
      <c r="C2496" s="832" t="s">
        <v>2694</v>
      </c>
      <c r="D2496" s="833" t="s">
        <v>5504</v>
      </c>
      <c r="E2496" s="834" t="s">
        <v>2750</v>
      </c>
      <c r="F2496" s="832" t="s">
        <v>2688</v>
      </c>
      <c r="G2496" s="832" t="s">
        <v>4198</v>
      </c>
      <c r="H2496" s="832" t="s">
        <v>581</v>
      </c>
      <c r="I2496" s="832" t="s">
        <v>5063</v>
      </c>
      <c r="J2496" s="832" t="s">
        <v>4200</v>
      </c>
      <c r="K2496" s="832" t="s">
        <v>5064</v>
      </c>
      <c r="L2496" s="835">
        <v>0</v>
      </c>
      <c r="M2496" s="835">
        <v>0</v>
      </c>
      <c r="N2496" s="832">
        <v>1</v>
      </c>
      <c r="O2496" s="836">
        <v>1</v>
      </c>
      <c r="P2496" s="835"/>
      <c r="Q2496" s="837"/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4</v>
      </c>
      <c r="B2497" s="832" t="s">
        <v>2687</v>
      </c>
      <c r="C2497" s="832" t="s">
        <v>2694</v>
      </c>
      <c r="D2497" s="833" t="s">
        <v>5504</v>
      </c>
      <c r="E2497" s="834" t="s">
        <v>2750</v>
      </c>
      <c r="F2497" s="832" t="s">
        <v>2688</v>
      </c>
      <c r="G2497" s="832" t="s">
        <v>2827</v>
      </c>
      <c r="H2497" s="832" t="s">
        <v>581</v>
      </c>
      <c r="I2497" s="832" t="s">
        <v>2828</v>
      </c>
      <c r="J2497" s="832" t="s">
        <v>853</v>
      </c>
      <c r="K2497" s="832" t="s">
        <v>2829</v>
      </c>
      <c r="L2497" s="835">
        <v>0</v>
      </c>
      <c r="M2497" s="835">
        <v>0</v>
      </c>
      <c r="N2497" s="832">
        <v>1</v>
      </c>
      <c r="O2497" s="836">
        <v>1</v>
      </c>
      <c r="P2497" s="835"/>
      <c r="Q2497" s="837"/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4</v>
      </c>
      <c r="B2498" s="832" t="s">
        <v>2687</v>
      </c>
      <c r="C2498" s="832" t="s">
        <v>2694</v>
      </c>
      <c r="D2498" s="833" t="s">
        <v>5504</v>
      </c>
      <c r="E2498" s="834" t="s">
        <v>2750</v>
      </c>
      <c r="F2498" s="832" t="s">
        <v>2688</v>
      </c>
      <c r="G2498" s="832" t="s">
        <v>5065</v>
      </c>
      <c r="H2498" s="832" t="s">
        <v>581</v>
      </c>
      <c r="I2498" s="832" t="s">
        <v>5066</v>
      </c>
      <c r="J2498" s="832" t="s">
        <v>1241</v>
      </c>
      <c r="K2498" s="832" t="s">
        <v>5067</v>
      </c>
      <c r="L2498" s="835">
        <v>0</v>
      </c>
      <c r="M2498" s="835">
        <v>0</v>
      </c>
      <c r="N2498" s="832">
        <v>1</v>
      </c>
      <c r="O2498" s="836">
        <v>0.5</v>
      </c>
      <c r="P2498" s="835"/>
      <c r="Q2498" s="837"/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4</v>
      </c>
      <c r="B2499" s="832" t="s">
        <v>2687</v>
      </c>
      <c r="C2499" s="832" t="s">
        <v>2694</v>
      </c>
      <c r="D2499" s="833" t="s">
        <v>5504</v>
      </c>
      <c r="E2499" s="834" t="s">
        <v>2750</v>
      </c>
      <c r="F2499" s="832" t="s">
        <v>2688</v>
      </c>
      <c r="G2499" s="832" t="s">
        <v>2928</v>
      </c>
      <c r="H2499" s="832" t="s">
        <v>628</v>
      </c>
      <c r="I2499" s="832" t="s">
        <v>2393</v>
      </c>
      <c r="J2499" s="832" t="s">
        <v>2155</v>
      </c>
      <c r="K2499" s="832" t="s">
        <v>2394</v>
      </c>
      <c r="L2499" s="835">
        <v>94.28</v>
      </c>
      <c r="M2499" s="835">
        <v>94.28</v>
      </c>
      <c r="N2499" s="832">
        <v>1</v>
      </c>
      <c r="O2499" s="836">
        <v>1</v>
      </c>
      <c r="P2499" s="835">
        <v>94.28</v>
      </c>
      <c r="Q2499" s="837">
        <v>1</v>
      </c>
      <c r="R2499" s="832">
        <v>1</v>
      </c>
      <c r="S2499" s="837">
        <v>1</v>
      </c>
      <c r="T2499" s="836">
        <v>1</v>
      </c>
      <c r="U2499" s="838">
        <v>1</v>
      </c>
    </row>
    <row r="2500" spans="1:21" ht="14.4" customHeight="1" x14ac:dyDescent="0.3">
      <c r="A2500" s="831">
        <v>4</v>
      </c>
      <c r="B2500" s="832" t="s">
        <v>2687</v>
      </c>
      <c r="C2500" s="832" t="s">
        <v>2694</v>
      </c>
      <c r="D2500" s="833" t="s">
        <v>5504</v>
      </c>
      <c r="E2500" s="834" t="s">
        <v>2750</v>
      </c>
      <c r="F2500" s="832" t="s">
        <v>2688</v>
      </c>
      <c r="G2500" s="832" t="s">
        <v>3026</v>
      </c>
      <c r="H2500" s="832" t="s">
        <v>581</v>
      </c>
      <c r="I2500" s="832" t="s">
        <v>3027</v>
      </c>
      <c r="J2500" s="832" t="s">
        <v>1710</v>
      </c>
      <c r="K2500" s="832" t="s">
        <v>2501</v>
      </c>
      <c r="L2500" s="835">
        <v>34.19</v>
      </c>
      <c r="M2500" s="835">
        <v>34.19</v>
      </c>
      <c r="N2500" s="832">
        <v>1</v>
      </c>
      <c r="O2500" s="836">
        <v>0.5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4</v>
      </c>
      <c r="B2501" s="832" t="s">
        <v>2687</v>
      </c>
      <c r="C2501" s="832" t="s">
        <v>2694</v>
      </c>
      <c r="D2501" s="833" t="s">
        <v>5504</v>
      </c>
      <c r="E2501" s="834" t="s">
        <v>2750</v>
      </c>
      <c r="F2501" s="832" t="s">
        <v>2688</v>
      </c>
      <c r="G2501" s="832" t="s">
        <v>3026</v>
      </c>
      <c r="H2501" s="832" t="s">
        <v>581</v>
      </c>
      <c r="I2501" s="832" t="s">
        <v>5018</v>
      </c>
      <c r="J2501" s="832" t="s">
        <v>1710</v>
      </c>
      <c r="K2501" s="832" t="s">
        <v>5019</v>
      </c>
      <c r="L2501" s="835">
        <v>34.19</v>
      </c>
      <c r="M2501" s="835">
        <v>34.19</v>
      </c>
      <c r="N2501" s="832">
        <v>1</v>
      </c>
      <c r="O2501" s="836">
        <v>1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4</v>
      </c>
      <c r="B2502" s="832" t="s">
        <v>2687</v>
      </c>
      <c r="C2502" s="832" t="s">
        <v>2694</v>
      </c>
      <c r="D2502" s="833" t="s">
        <v>5504</v>
      </c>
      <c r="E2502" s="834" t="s">
        <v>2750</v>
      </c>
      <c r="F2502" s="832" t="s">
        <v>2688</v>
      </c>
      <c r="G2502" s="832" t="s">
        <v>2874</v>
      </c>
      <c r="H2502" s="832" t="s">
        <v>628</v>
      </c>
      <c r="I2502" s="832" t="s">
        <v>2423</v>
      </c>
      <c r="J2502" s="832" t="s">
        <v>1193</v>
      </c>
      <c r="K2502" s="832" t="s">
        <v>1529</v>
      </c>
      <c r="L2502" s="835">
        <v>48.42</v>
      </c>
      <c r="M2502" s="835">
        <v>48.42</v>
      </c>
      <c r="N2502" s="832">
        <v>1</v>
      </c>
      <c r="O2502" s="836">
        <v>1</v>
      </c>
      <c r="P2502" s="835">
        <v>48.42</v>
      </c>
      <c r="Q2502" s="837">
        <v>1</v>
      </c>
      <c r="R2502" s="832">
        <v>1</v>
      </c>
      <c r="S2502" s="837">
        <v>1</v>
      </c>
      <c r="T2502" s="836">
        <v>1</v>
      </c>
      <c r="U2502" s="838">
        <v>1</v>
      </c>
    </row>
    <row r="2503" spans="1:21" ht="14.4" customHeight="1" x14ac:dyDescent="0.3">
      <c r="A2503" s="831">
        <v>4</v>
      </c>
      <c r="B2503" s="832" t="s">
        <v>2687</v>
      </c>
      <c r="C2503" s="832" t="s">
        <v>2694</v>
      </c>
      <c r="D2503" s="833" t="s">
        <v>5504</v>
      </c>
      <c r="E2503" s="834" t="s">
        <v>2750</v>
      </c>
      <c r="F2503" s="832" t="s">
        <v>2688</v>
      </c>
      <c r="G2503" s="832" t="s">
        <v>2780</v>
      </c>
      <c r="H2503" s="832" t="s">
        <v>581</v>
      </c>
      <c r="I2503" s="832" t="s">
        <v>2963</v>
      </c>
      <c r="J2503" s="832" t="s">
        <v>634</v>
      </c>
      <c r="K2503" s="832" t="s">
        <v>2798</v>
      </c>
      <c r="L2503" s="835">
        <v>52.61</v>
      </c>
      <c r="M2503" s="835">
        <v>52.61</v>
      </c>
      <c r="N2503" s="832">
        <v>1</v>
      </c>
      <c r="O2503" s="836">
        <v>0.5</v>
      </c>
      <c r="P2503" s="835">
        <v>52.61</v>
      </c>
      <c r="Q2503" s="837">
        <v>1</v>
      </c>
      <c r="R2503" s="832">
        <v>1</v>
      </c>
      <c r="S2503" s="837">
        <v>1</v>
      </c>
      <c r="T2503" s="836">
        <v>0.5</v>
      </c>
      <c r="U2503" s="838">
        <v>1</v>
      </c>
    </row>
    <row r="2504" spans="1:21" ht="14.4" customHeight="1" x14ac:dyDescent="0.3">
      <c r="A2504" s="831">
        <v>4</v>
      </c>
      <c r="B2504" s="832" t="s">
        <v>2687</v>
      </c>
      <c r="C2504" s="832" t="s">
        <v>2694</v>
      </c>
      <c r="D2504" s="833" t="s">
        <v>5504</v>
      </c>
      <c r="E2504" s="834" t="s">
        <v>2750</v>
      </c>
      <c r="F2504" s="832" t="s">
        <v>2688</v>
      </c>
      <c r="G2504" s="832" t="s">
        <v>3999</v>
      </c>
      <c r="H2504" s="832" t="s">
        <v>628</v>
      </c>
      <c r="I2504" s="832" t="s">
        <v>2456</v>
      </c>
      <c r="J2504" s="832" t="s">
        <v>1439</v>
      </c>
      <c r="K2504" s="832" t="s">
        <v>2457</v>
      </c>
      <c r="L2504" s="835">
        <v>63.75</v>
      </c>
      <c r="M2504" s="835">
        <v>63.75</v>
      </c>
      <c r="N2504" s="832">
        <v>1</v>
      </c>
      <c r="O2504" s="836">
        <v>1</v>
      </c>
      <c r="P2504" s="835">
        <v>63.75</v>
      </c>
      <c r="Q2504" s="837">
        <v>1</v>
      </c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4</v>
      </c>
      <c r="B2505" s="832" t="s">
        <v>2687</v>
      </c>
      <c r="C2505" s="832" t="s">
        <v>2694</v>
      </c>
      <c r="D2505" s="833" t="s">
        <v>5504</v>
      </c>
      <c r="E2505" s="834" t="s">
        <v>2750</v>
      </c>
      <c r="F2505" s="832" t="s">
        <v>2688</v>
      </c>
      <c r="G2505" s="832" t="s">
        <v>2764</v>
      </c>
      <c r="H2505" s="832" t="s">
        <v>628</v>
      </c>
      <c r="I2505" s="832" t="s">
        <v>2247</v>
      </c>
      <c r="J2505" s="832" t="s">
        <v>2248</v>
      </c>
      <c r="K2505" s="832" t="s">
        <v>2249</v>
      </c>
      <c r="L2505" s="835">
        <v>0</v>
      </c>
      <c r="M2505" s="835">
        <v>0</v>
      </c>
      <c r="N2505" s="832">
        <v>2</v>
      </c>
      <c r="O2505" s="836">
        <v>1.5</v>
      </c>
      <c r="P2505" s="835">
        <v>0</v>
      </c>
      <c r="Q2505" s="837"/>
      <c r="R2505" s="832">
        <v>2</v>
      </c>
      <c r="S2505" s="837">
        <v>1</v>
      </c>
      <c r="T2505" s="836">
        <v>1.5</v>
      </c>
      <c r="U2505" s="838">
        <v>1</v>
      </c>
    </row>
    <row r="2506" spans="1:21" ht="14.4" customHeight="1" x14ac:dyDescent="0.3">
      <c r="A2506" s="831">
        <v>4</v>
      </c>
      <c r="B2506" s="832" t="s">
        <v>2687</v>
      </c>
      <c r="C2506" s="832" t="s">
        <v>2694</v>
      </c>
      <c r="D2506" s="833" t="s">
        <v>5504</v>
      </c>
      <c r="E2506" s="834" t="s">
        <v>2750</v>
      </c>
      <c r="F2506" s="832" t="s">
        <v>2688</v>
      </c>
      <c r="G2506" s="832" t="s">
        <v>2757</v>
      </c>
      <c r="H2506" s="832" t="s">
        <v>581</v>
      </c>
      <c r="I2506" s="832" t="s">
        <v>2900</v>
      </c>
      <c r="J2506" s="832" t="s">
        <v>1096</v>
      </c>
      <c r="K2506" s="832" t="s">
        <v>2901</v>
      </c>
      <c r="L2506" s="835">
        <v>59.56</v>
      </c>
      <c r="M2506" s="835">
        <v>59.56</v>
      </c>
      <c r="N2506" s="832">
        <v>1</v>
      </c>
      <c r="O2506" s="836">
        <v>1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4</v>
      </c>
      <c r="B2507" s="832" t="s">
        <v>2687</v>
      </c>
      <c r="C2507" s="832" t="s">
        <v>2694</v>
      </c>
      <c r="D2507" s="833" t="s">
        <v>5504</v>
      </c>
      <c r="E2507" s="834" t="s">
        <v>2750</v>
      </c>
      <c r="F2507" s="832" t="s">
        <v>2688</v>
      </c>
      <c r="G2507" s="832" t="s">
        <v>5068</v>
      </c>
      <c r="H2507" s="832" t="s">
        <v>581</v>
      </c>
      <c r="I2507" s="832" t="s">
        <v>5069</v>
      </c>
      <c r="J2507" s="832" t="s">
        <v>5070</v>
      </c>
      <c r="K2507" s="832" t="s">
        <v>5071</v>
      </c>
      <c r="L2507" s="835">
        <v>149.69</v>
      </c>
      <c r="M2507" s="835">
        <v>449.07</v>
      </c>
      <c r="N2507" s="832">
        <v>3</v>
      </c>
      <c r="O2507" s="836">
        <v>1</v>
      </c>
      <c r="P2507" s="835">
        <v>449.07</v>
      </c>
      <c r="Q2507" s="837">
        <v>1</v>
      </c>
      <c r="R2507" s="832">
        <v>3</v>
      </c>
      <c r="S2507" s="837">
        <v>1</v>
      </c>
      <c r="T2507" s="836">
        <v>1</v>
      </c>
      <c r="U2507" s="838">
        <v>1</v>
      </c>
    </row>
    <row r="2508" spans="1:21" ht="14.4" customHeight="1" x14ac:dyDescent="0.3">
      <c r="A2508" s="831">
        <v>4</v>
      </c>
      <c r="B2508" s="832" t="s">
        <v>2687</v>
      </c>
      <c r="C2508" s="832" t="s">
        <v>2694</v>
      </c>
      <c r="D2508" s="833" t="s">
        <v>5504</v>
      </c>
      <c r="E2508" s="834" t="s">
        <v>2750</v>
      </c>
      <c r="F2508" s="832" t="s">
        <v>2688</v>
      </c>
      <c r="G2508" s="832" t="s">
        <v>2996</v>
      </c>
      <c r="H2508" s="832" t="s">
        <v>628</v>
      </c>
      <c r="I2508" s="832" t="s">
        <v>2265</v>
      </c>
      <c r="J2508" s="832" t="s">
        <v>1026</v>
      </c>
      <c r="K2508" s="832" t="s">
        <v>2266</v>
      </c>
      <c r="L2508" s="835">
        <v>0</v>
      </c>
      <c r="M2508" s="835">
        <v>0</v>
      </c>
      <c r="N2508" s="832">
        <v>2</v>
      </c>
      <c r="O2508" s="836">
        <v>1</v>
      </c>
      <c r="P2508" s="835">
        <v>0</v>
      </c>
      <c r="Q2508" s="837"/>
      <c r="R2508" s="832">
        <v>2</v>
      </c>
      <c r="S2508" s="837">
        <v>1</v>
      </c>
      <c r="T2508" s="836">
        <v>1</v>
      </c>
      <c r="U2508" s="838">
        <v>1</v>
      </c>
    </row>
    <row r="2509" spans="1:21" ht="14.4" customHeight="1" x14ac:dyDescent="0.3">
      <c r="A2509" s="831">
        <v>4</v>
      </c>
      <c r="B2509" s="832" t="s">
        <v>2687</v>
      </c>
      <c r="C2509" s="832" t="s">
        <v>2694</v>
      </c>
      <c r="D2509" s="833" t="s">
        <v>5504</v>
      </c>
      <c r="E2509" s="834" t="s">
        <v>2750</v>
      </c>
      <c r="F2509" s="832" t="s">
        <v>2690</v>
      </c>
      <c r="G2509" s="832" t="s">
        <v>2812</v>
      </c>
      <c r="H2509" s="832" t="s">
        <v>581</v>
      </c>
      <c r="I2509" s="832" t="s">
        <v>4020</v>
      </c>
      <c r="J2509" s="832" t="s">
        <v>4021</v>
      </c>
      <c r="K2509" s="832" t="s">
        <v>4022</v>
      </c>
      <c r="L2509" s="835">
        <v>99</v>
      </c>
      <c r="M2509" s="835">
        <v>198</v>
      </c>
      <c r="N2509" s="832">
        <v>2</v>
      </c>
      <c r="O2509" s="836">
        <v>1</v>
      </c>
      <c r="P2509" s="835">
        <v>198</v>
      </c>
      <c r="Q2509" s="837">
        <v>1</v>
      </c>
      <c r="R2509" s="832">
        <v>2</v>
      </c>
      <c r="S2509" s="837">
        <v>1</v>
      </c>
      <c r="T2509" s="836">
        <v>1</v>
      </c>
      <c r="U2509" s="838">
        <v>1</v>
      </c>
    </row>
    <row r="2510" spans="1:21" ht="14.4" customHeight="1" x14ac:dyDescent="0.3">
      <c r="A2510" s="831">
        <v>4</v>
      </c>
      <c r="B2510" s="832" t="s">
        <v>2687</v>
      </c>
      <c r="C2510" s="832" t="s">
        <v>2694</v>
      </c>
      <c r="D2510" s="833" t="s">
        <v>5504</v>
      </c>
      <c r="E2510" s="834" t="s">
        <v>2750</v>
      </c>
      <c r="F2510" s="832" t="s">
        <v>2690</v>
      </c>
      <c r="G2510" s="832" t="s">
        <v>3288</v>
      </c>
      <c r="H2510" s="832" t="s">
        <v>581</v>
      </c>
      <c r="I2510" s="832" t="s">
        <v>3289</v>
      </c>
      <c r="J2510" s="832" t="s">
        <v>3290</v>
      </c>
      <c r="K2510" s="832" t="s">
        <v>3291</v>
      </c>
      <c r="L2510" s="835">
        <v>410</v>
      </c>
      <c r="M2510" s="835">
        <v>16400</v>
      </c>
      <c r="N2510" s="832">
        <v>40</v>
      </c>
      <c r="O2510" s="836">
        <v>40</v>
      </c>
      <c r="P2510" s="835">
        <v>11480</v>
      </c>
      <c r="Q2510" s="837">
        <v>0.7</v>
      </c>
      <c r="R2510" s="832">
        <v>28</v>
      </c>
      <c r="S2510" s="837">
        <v>0.7</v>
      </c>
      <c r="T2510" s="836">
        <v>28</v>
      </c>
      <c r="U2510" s="838">
        <v>0.7</v>
      </c>
    </row>
    <row r="2511" spans="1:21" ht="14.4" customHeight="1" x14ac:dyDescent="0.3">
      <c r="A2511" s="831">
        <v>4</v>
      </c>
      <c r="B2511" s="832" t="s">
        <v>2687</v>
      </c>
      <c r="C2511" s="832" t="s">
        <v>2694</v>
      </c>
      <c r="D2511" s="833" t="s">
        <v>5504</v>
      </c>
      <c r="E2511" s="834" t="s">
        <v>2750</v>
      </c>
      <c r="F2511" s="832" t="s">
        <v>2690</v>
      </c>
      <c r="G2511" s="832" t="s">
        <v>3288</v>
      </c>
      <c r="H2511" s="832" t="s">
        <v>581</v>
      </c>
      <c r="I2511" s="832" t="s">
        <v>3937</v>
      </c>
      <c r="J2511" s="832" t="s">
        <v>3346</v>
      </c>
      <c r="K2511" s="832" t="s">
        <v>3938</v>
      </c>
      <c r="L2511" s="835">
        <v>566</v>
      </c>
      <c r="M2511" s="835">
        <v>5660</v>
      </c>
      <c r="N2511" s="832">
        <v>10</v>
      </c>
      <c r="O2511" s="836">
        <v>10</v>
      </c>
      <c r="P2511" s="835">
        <v>2264</v>
      </c>
      <c r="Q2511" s="837">
        <v>0.4</v>
      </c>
      <c r="R2511" s="832">
        <v>4</v>
      </c>
      <c r="S2511" s="837">
        <v>0.4</v>
      </c>
      <c r="T2511" s="836">
        <v>4</v>
      </c>
      <c r="U2511" s="838">
        <v>0.4</v>
      </c>
    </row>
    <row r="2512" spans="1:21" ht="14.4" customHeight="1" x14ac:dyDescent="0.3">
      <c r="A2512" s="831">
        <v>4</v>
      </c>
      <c r="B2512" s="832" t="s">
        <v>2687</v>
      </c>
      <c r="C2512" s="832" t="s">
        <v>2694</v>
      </c>
      <c r="D2512" s="833" t="s">
        <v>5504</v>
      </c>
      <c r="E2512" s="834" t="s">
        <v>2750</v>
      </c>
      <c r="F2512" s="832" t="s">
        <v>2690</v>
      </c>
      <c r="G2512" s="832" t="s">
        <v>2819</v>
      </c>
      <c r="H2512" s="832" t="s">
        <v>581</v>
      </c>
      <c r="I2512" s="832" t="s">
        <v>5047</v>
      </c>
      <c r="J2512" s="832" t="s">
        <v>5048</v>
      </c>
      <c r="K2512" s="832" t="s">
        <v>5049</v>
      </c>
      <c r="L2512" s="835">
        <v>1800</v>
      </c>
      <c r="M2512" s="835">
        <v>7200</v>
      </c>
      <c r="N2512" s="832">
        <v>4</v>
      </c>
      <c r="O2512" s="836">
        <v>4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4</v>
      </c>
      <c r="B2513" s="832" t="s">
        <v>2687</v>
      </c>
      <c r="C2513" s="832" t="s">
        <v>2694</v>
      </c>
      <c r="D2513" s="833" t="s">
        <v>5504</v>
      </c>
      <c r="E2513" s="834" t="s">
        <v>2750</v>
      </c>
      <c r="F2513" s="832" t="s">
        <v>2690</v>
      </c>
      <c r="G2513" s="832" t="s">
        <v>2819</v>
      </c>
      <c r="H2513" s="832" t="s">
        <v>581</v>
      </c>
      <c r="I2513" s="832" t="s">
        <v>2820</v>
      </c>
      <c r="J2513" s="832" t="s">
        <v>2821</v>
      </c>
      <c r="K2513" s="832" t="s">
        <v>2822</v>
      </c>
      <c r="L2513" s="835">
        <v>900</v>
      </c>
      <c r="M2513" s="835">
        <v>900</v>
      </c>
      <c r="N2513" s="832">
        <v>1</v>
      </c>
      <c r="O2513" s="836">
        <v>1</v>
      </c>
      <c r="P2513" s="835">
        <v>900</v>
      </c>
      <c r="Q2513" s="837">
        <v>1</v>
      </c>
      <c r="R2513" s="832">
        <v>1</v>
      </c>
      <c r="S2513" s="837">
        <v>1</v>
      </c>
      <c r="T2513" s="836">
        <v>1</v>
      </c>
      <c r="U2513" s="838">
        <v>1</v>
      </c>
    </row>
    <row r="2514" spans="1:21" ht="14.4" customHeight="1" x14ac:dyDescent="0.3">
      <c r="A2514" s="831">
        <v>4</v>
      </c>
      <c r="B2514" s="832" t="s">
        <v>2687</v>
      </c>
      <c r="C2514" s="832" t="s">
        <v>2694</v>
      </c>
      <c r="D2514" s="833" t="s">
        <v>5504</v>
      </c>
      <c r="E2514" s="834" t="s">
        <v>2750</v>
      </c>
      <c r="F2514" s="832" t="s">
        <v>2690</v>
      </c>
      <c r="G2514" s="832" t="s">
        <v>2819</v>
      </c>
      <c r="H2514" s="832" t="s">
        <v>581</v>
      </c>
      <c r="I2514" s="832" t="s">
        <v>3942</v>
      </c>
      <c r="J2514" s="832" t="s">
        <v>3943</v>
      </c>
      <c r="K2514" s="832" t="s">
        <v>3944</v>
      </c>
      <c r="L2514" s="835">
        <v>378.48</v>
      </c>
      <c r="M2514" s="835">
        <v>378.48</v>
      </c>
      <c r="N2514" s="832">
        <v>1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4</v>
      </c>
      <c r="B2515" s="832" t="s">
        <v>2687</v>
      </c>
      <c r="C2515" s="832" t="s">
        <v>2694</v>
      </c>
      <c r="D2515" s="833" t="s">
        <v>5504</v>
      </c>
      <c r="E2515" s="834" t="s">
        <v>2750</v>
      </c>
      <c r="F2515" s="832" t="s">
        <v>2690</v>
      </c>
      <c r="G2515" s="832" t="s">
        <v>2819</v>
      </c>
      <c r="H2515" s="832" t="s">
        <v>581</v>
      </c>
      <c r="I2515" s="832" t="s">
        <v>4037</v>
      </c>
      <c r="J2515" s="832" t="s">
        <v>4038</v>
      </c>
      <c r="K2515" s="832" t="s">
        <v>4039</v>
      </c>
      <c r="L2515" s="835">
        <v>378.48</v>
      </c>
      <c r="M2515" s="835">
        <v>378.48</v>
      </c>
      <c r="N2515" s="832">
        <v>1</v>
      </c>
      <c r="O2515" s="836">
        <v>1</v>
      </c>
      <c r="P2515" s="835">
        <v>378.48</v>
      </c>
      <c r="Q2515" s="837">
        <v>1</v>
      </c>
      <c r="R2515" s="832">
        <v>1</v>
      </c>
      <c r="S2515" s="837">
        <v>1</v>
      </c>
      <c r="T2515" s="836">
        <v>1</v>
      </c>
      <c r="U2515" s="838">
        <v>1</v>
      </c>
    </row>
    <row r="2516" spans="1:21" ht="14.4" customHeight="1" x14ac:dyDescent="0.3">
      <c r="A2516" s="831">
        <v>4</v>
      </c>
      <c r="B2516" s="832" t="s">
        <v>2687</v>
      </c>
      <c r="C2516" s="832" t="s">
        <v>2694</v>
      </c>
      <c r="D2516" s="833" t="s">
        <v>5504</v>
      </c>
      <c r="E2516" s="834" t="s">
        <v>2751</v>
      </c>
      <c r="F2516" s="832" t="s">
        <v>2688</v>
      </c>
      <c r="G2516" s="832" t="s">
        <v>2827</v>
      </c>
      <c r="H2516" s="832" t="s">
        <v>581</v>
      </c>
      <c r="I2516" s="832" t="s">
        <v>2918</v>
      </c>
      <c r="J2516" s="832" t="s">
        <v>853</v>
      </c>
      <c r="K2516" s="832" t="s">
        <v>2919</v>
      </c>
      <c r="L2516" s="835">
        <v>75.05</v>
      </c>
      <c r="M2516" s="835">
        <v>75.05</v>
      </c>
      <c r="N2516" s="832">
        <v>1</v>
      </c>
      <c r="O2516" s="836">
        <v>1</v>
      </c>
      <c r="P2516" s="835">
        <v>75.05</v>
      </c>
      <c r="Q2516" s="837">
        <v>1</v>
      </c>
      <c r="R2516" s="832">
        <v>1</v>
      </c>
      <c r="S2516" s="837">
        <v>1</v>
      </c>
      <c r="T2516" s="836">
        <v>1</v>
      </c>
      <c r="U2516" s="838">
        <v>1</v>
      </c>
    </row>
    <row r="2517" spans="1:21" ht="14.4" customHeight="1" x14ac:dyDescent="0.3">
      <c r="A2517" s="831">
        <v>4</v>
      </c>
      <c r="B2517" s="832" t="s">
        <v>2687</v>
      </c>
      <c r="C2517" s="832" t="s">
        <v>2694</v>
      </c>
      <c r="D2517" s="833" t="s">
        <v>5504</v>
      </c>
      <c r="E2517" s="834" t="s">
        <v>2751</v>
      </c>
      <c r="F2517" s="832" t="s">
        <v>2688</v>
      </c>
      <c r="G2517" s="832" t="s">
        <v>3380</v>
      </c>
      <c r="H2517" s="832" t="s">
        <v>581</v>
      </c>
      <c r="I2517" s="832" t="s">
        <v>3381</v>
      </c>
      <c r="J2517" s="832" t="s">
        <v>781</v>
      </c>
      <c r="K2517" s="832" t="s">
        <v>3382</v>
      </c>
      <c r="L2517" s="835">
        <v>256.67</v>
      </c>
      <c r="M2517" s="835">
        <v>256.67</v>
      </c>
      <c r="N2517" s="832">
        <v>1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4</v>
      </c>
      <c r="B2518" s="832" t="s">
        <v>2687</v>
      </c>
      <c r="C2518" s="832" t="s">
        <v>2694</v>
      </c>
      <c r="D2518" s="833" t="s">
        <v>5504</v>
      </c>
      <c r="E2518" s="834" t="s">
        <v>2751</v>
      </c>
      <c r="F2518" s="832" t="s">
        <v>2688</v>
      </c>
      <c r="G2518" s="832" t="s">
        <v>3249</v>
      </c>
      <c r="H2518" s="832" t="s">
        <v>581</v>
      </c>
      <c r="I2518" s="832" t="s">
        <v>5072</v>
      </c>
      <c r="J2518" s="832" t="s">
        <v>2570</v>
      </c>
      <c r="K2518" s="832" t="s">
        <v>5073</v>
      </c>
      <c r="L2518" s="835">
        <v>423.75</v>
      </c>
      <c r="M2518" s="835">
        <v>1271.25</v>
      </c>
      <c r="N2518" s="832">
        <v>3</v>
      </c>
      <c r="O2518" s="836">
        <v>1</v>
      </c>
      <c r="P2518" s="835">
        <v>1271.25</v>
      </c>
      <c r="Q2518" s="837">
        <v>1</v>
      </c>
      <c r="R2518" s="832">
        <v>3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4</v>
      </c>
      <c r="B2519" s="832" t="s">
        <v>2687</v>
      </c>
      <c r="C2519" s="832" t="s">
        <v>2694</v>
      </c>
      <c r="D2519" s="833" t="s">
        <v>5504</v>
      </c>
      <c r="E2519" s="834" t="s">
        <v>2751</v>
      </c>
      <c r="F2519" s="832" t="s">
        <v>2688</v>
      </c>
      <c r="G2519" s="832" t="s">
        <v>2843</v>
      </c>
      <c r="H2519" s="832" t="s">
        <v>628</v>
      </c>
      <c r="I2519" s="832" t="s">
        <v>2022</v>
      </c>
      <c r="J2519" s="832" t="s">
        <v>2023</v>
      </c>
      <c r="K2519" s="832" t="s">
        <v>2024</v>
      </c>
      <c r="L2519" s="835">
        <v>133.94</v>
      </c>
      <c r="M2519" s="835">
        <v>267.88</v>
      </c>
      <c r="N2519" s="832">
        <v>2</v>
      </c>
      <c r="O2519" s="836">
        <v>1</v>
      </c>
      <c r="P2519" s="835">
        <v>267.88</v>
      </c>
      <c r="Q2519" s="837">
        <v>1</v>
      </c>
      <c r="R2519" s="832">
        <v>2</v>
      </c>
      <c r="S2519" s="837">
        <v>1</v>
      </c>
      <c r="T2519" s="836">
        <v>1</v>
      </c>
      <c r="U2519" s="838">
        <v>1</v>
      </c>
    </row>
    <row r="2520" spans="1:21" ht="14.4" customHeight="1" x14ac:dyDescent="0.3">
      <c r="A2520" s="831">
        <v>4</v>
      </c>
      <c r="B2520" s="832" t="s">
        <v>2687</v>
      </c>
      <c r="C2520" s="832" t="s">
        <v>2694</v>
      </c>
      <c r="D2520" s="833" t="s">
        <v>5504</v>
      </c>
      <c r="E2520" s="834" t="s">
        <v>2751</v>
      </c>
      <c r="F2520" s="832" t="s">
        <v>2690</v>
      </c>
      <c r="G2520" s="832" t="s">
        <v>2812</v>
      </c>
      <c r="H2520" s="832" t="s">
        <v>581</v>
      </c>
      <c r="I2520" s="832" t="s">
        <v>3926</v>
      </c>
      <c r="J2520" s="832" t="s">
        <v>2814</v>
      </c>
      <c r="K2520" s="832" t="s">
        <v>3927</v>
      </c>
      <c r="L2520" s="835">
        <v>56.25</v>
      </c>
      <c r="M2520" s="835">
        <v>112.5</v>
      </c>
      <c r="N2520" s="832">
        <v>2</v>
      </c>
      <c r="O2520" s="836">
        <v>1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4</v>
      </c>
      <c r="B2521" s="832" t="s">
        <v>2687</v>
      </c>
      <c r="C2521" s="832" t="s">
        <v>2694</v>
      </c>
      <c r="D2521" s="833" t="s">
        <v>5504</v>
      </c>
      <c r="E2521" s="834" t="s">
        <v>2751</v>
      </c>
      <c r="F2521" s="832" t="s">
        <v>2690</v>
      </c>
      <c r="G2521" s="832" t="s">
        <v>3288</v>
      </c>
      <c r="H2521" s="832" t="s">
        <v>581</v>
      </c>
      <c r="I2521" s="832" t="s">
        <v>3289</v>
      </c>
      <c r="J2521" s="832" t="s">
        <v>3290</v>
      </c>
      <c r="K2521" s="832" t="s">
        <v>3291</v>
      </c>
      <c r="L2521" s="835">
        <v>410</v>
      </c>
      <c r="M2521" s="835">
        <v>2460</v>
      </c>
      <c r="N2521" s="832">
        <v>6</v>
      </c>
      <c r="O2521" s="836">
        <v>6</v>
      </c>
      <c r="P2521" s="835">
        <v>2460</v>
      </c>
      <c r="Q2521" s="837">
        <v>1</v>
      </c>
      <c r="R2521" s="832">
        <v>6</v>
      </c>
      <c r="S2521" s="837">
        <v>1</v>
      </c>
      <c r="T2521" s="836">
        <v>6</v>
      </c>
      <c r="U2521" s="838">
        <v>1</v>
      </c>
    </row>
    <row r="2522" spans="1:21" ht="14.4" customHeight="1" x14ac:dyDescent="0.3">
      <c r="A2522" s="831">
        <v>4</v>
      </c>
      <c r="B2522" s="832" t="s">
        <v>2687</v>
      </c>
      <c r="C2522" s="832" t="s">
        <v>2694</v>
      </c>
      <c r="D2522" s="833" t="s">
        <v>5504</v>
      </c>
      <c r="E2522" s="834" t="s">
        <v>2751</v>
      </c>
      <c r="F2522" s="832" t="s">
        <v>2690</v>
      </c>
      <c r="G2522" s="832" t="s">
        <v>3288</v>
      </c>
      <c r="H2522" s="832" t="s">
        <v>581</v>
      </c>
      <c r="I2522" s="832" t="s">
        <v>3937</v>
      </c>
      <c r="J2522" s="832" t="s">
        <v>3346</v>
      </c>
      <c r="K2522" s="832" t="s">
        <v>3938</v>
      </c>
      <c r="L2522" s="835">
        <v>566</v>
      </c>
      <c r="M2522" s="835">
        <v>1132</v>
      </c>
      <c r="N2522" s="832">
        <v>2</v>
      </c>
      <c r="O2522" s="836">
        <v>2</v>
      </c>
      <c r="P2522" s="835">
        <v>566</v>
      </c>
      <c r="Q2522" s="837">
        <v>0.5</v>
      </c>
      <c r="R2522" s="832">
        <v>1</v>
      </c>
      <c r="S2522" s="837">
        <v>0.5</v>
      </c>
      <c r="T2522" s="836">
        <v>1</v>
      </c>
      <c r="U2522" s="838">
        <v>0.5</v>
      </c>
    </row>
    <row r="2523" spans="1:21" ht="14.4" customHeight="1" x14ac:dyDescent="0.3">
      <c r="A2523" s="831">
        <v>4</v>
      </c>
      <c r="B2523" s="832" t="s">
        <v>2687</v>
      </c>
      <c r="C2523" s="832" t="s">
        <v>2694</v>
      </c>
      <c r="D2523" s="833" t="s">
        <v>5504</v>
      </c>
      <c r="E2523" s="834" t="s">
        <v>2751</v>
      </c>
      <c r="F2523" s="832" t="s">
        <v>2690</v>
      </c>
      <c r="G2523" s="832" t="s">
        <v>2819</v>
      </c>
      <c r="H2523" s="832" t="s">
        <v>581</v>
      </c>
      <c r="I2523" s="832" t="s">
        <v>3942</v>
      </c>
      <c r="J2523" s="832" t="s">
        <v>3943</v>
      </c>
      <c r="K2523" s="832" t="s">
        <v>3944</v>
      </c>
      <c r="L2523" s="835">
        <v>378.48</v>
      </c>
      <c r="M2523" s="835">
        <v>378.48</v>
      </c>
      <c r="N2523" s="832">
        <v>1</v>
      </c>
      <c r="O2523" s="836">
        <v>1</v>
      </c>
      <c r="P2523" s="835">
        <v>378.48</v>
      </c>
      <c r="Q2523" s="837">
        <v>1</v>
      </c>
      <c r="R2523" s="832">
        <v>1</v>
      </c>
      <c r="S2523" s="837">
        <v>1</v>
      </c>
      <c r="T2523" s="836">
        <v>1</v>
      </c>
      <c r="U2523" s="838">
        <v>1</v>
      </c>
    </row>
    <row r="2524" spans="1:21" ht="14.4" customHeight="1" x14ac:dyDescent="0.3">
      <c r="A2524" s="831">
        <v>4</v>
      </c>
      <c r="B2524" s="832" t="s">
        <v>2687</v>
      </c>
      <c r="C2524" s="832" t="s">
        <v>2694</v>
      </c>
      <c r="D2524" s="833" t="s">
        <v>5504</v>
      </c>
      <c r="E2524" s="834" t="s">
        <v>2752</v>
      </c>
      <c r="F2524" s="832" t="s">
        <v>2688</v>
      </c>
      <c r="G2524" s="832" t="s">
        <v>4090</v>
      </c>
      <c r="H2524" s="832" t="s">
        <v>581</v>
      </c>
      <c r="I2524" s="832" t="s">
        <v>5074</v>
      </c>
      <c r="J2524" s="832" t="s">
        <v>5075</v>
      </c>
      <c r="K2524" s="832" t="s">
        <v>5076</v>
      </c>
      <c r="L2524" s="835">
        <v>61.44</v>
      </c>
      <c r="M2524" s="835">
        <v>61.44</v>
      </c>
      <c r="N2524" s="832">
        <v>1</v>
      </c>
      <c r="O2524" s="836">
        <v>0.5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4</v>
      </c>
      <c r="B2525" s="832" t="s">
        <v>2687</v>
      </c>
      <c r="C2525" s="832" t="s">
        <v>2694</v>
      </c>
      <c r="D2525" s="833" t="s">
        <v>5504</v>
      </c>
      <c r="E2525" s="834" t="s">
        <v>2752</v>
      </c>
      <c r="F2525" s="832" t="s">
        <v>2688</v>
      </c>
      <c r="G2525" s="832" t="s">
        <v>2760</v>
      </c>
      <c r="H2525" s="832" t="s">
        <v>628</v>
      </c>
      <c r="I2525" s="832" t="s">
        <v>2166</v>
      </c>
      <c r="J2525" s="832" t="s">
        <v>1083</v>
      </c>
      <c r="K2525" s="832" t="s">
        <v>2167</v>
      </c>
      <c r="L2525" s="835">
        <v>154.36000000000001</v>
      </c>
      <c r="M2525" s="835">
        <v>1697.9600000000003</v>
      </c>
      <c r="N2525" s="832">
        <v>11</v>
      </c>
      <c r="O2525" s="836">
        <v>4</v>
      </c>
      <c r="P2525" s="835">
        <v>308.72000000000003</v>
      </c>
      <c r="Q2525" s="837">
        <v>0.1818181818181818</v>
      </c>
      <c r="R2525" s="832">
        <v>2</v>
      </c>
      <c r="S2525" s="837">
        <v>0.18181818181818182</v>
      </c>
      <c r="T2525" s="836">
        <v>1</v>
      </c>
      <c r="U2525" s="838">
        <v>0.25</v>
      </c>
    </row>
    <row r="2526" spans="1:21" ht="14.4" customHeight="1" x14ac:dyDescent="0.3">
      <c r="A2526" s="831">
        <v>4</v>
      </c>
      <c r="B2526" s="832" t="s">
        <v>2687</v>
      </c>
      <c r="C2526" s="832" t="s">
        <v>2694</v>
      </c>
      <c r="D2526" s="833" t="s">
        <v>5504</v>
      </c>
      <c r="E2526" s="834" t="s">
        <v>2752</v>
      </c>
      <c r="F2526" s="832" t="s">
        <v>2688</v>
      </c>
      <c r="G2526" s="832" t="s">
        <v>4856</v>
      </c>
      <c r="H2526" s="832" t="s">
        <v>581</v>
      </c>
      <c r="I2526" s="832" t="s">
        <v>5077</v>
      </c>
      <c r="J2526" s="832" t="s">
        <v>2373</v>
      </c>
      <c r="K2526" s="832" t="s">
        <v>3276</v>
      </c>
      <c r="L2526" s="835">
        <v>0</v>
      </c>
      <c r="M2526" s="835">
        <v>0</v>
      </c>
      <c r="N2526" s="832">
        <v>1</v>
      </c>
      <c r="O2526" s="836">
        <v>0.5</v>
      </c>
      <c r="P2526" s="835">
        <v>0</v>
      </c>
      <c r="Q2526" s="837"/>
      <c r="R2526" s="832">
        <v>1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4</v>
      </c>
      <c r="B2527" s="832" t="s">
        <v>2687</v>
      </c>
      <c r="C2527" s="832" t="s">
        <v>2694</v>
      </c>
      <c r="D2527" s="833" t="s">
        <v>5504</v>
      </c>
      <c r="E2527" s="834" t="s">
        <v>2752</v>
      </c>
      <c r="F2527" s="832" t="s">
        <v>2688</v>
      </c>
      <c r="G2527" s="832" t="s">
        <v>4856</v>
      </c>
      <c r="H2527" s="832" t="s">
        <v>581</v>
      </c>
      <c r="I2527" s="832" t="s">
        <v>5078</v>
      </c>
      <c r="J2527" s="832" t="s">
        <v>2373</v>
      </c>
      <c r="K2527" s="832" t="s">
        <v>2271</v>
      </c>
      <c r="L2527" s="835">
        <v>196.21</v>
      </c>
      <c r="M2527" s="835">
        <v>196.21</v>
      </c>
      <c r="N2527" s="832">
        <v>1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4</v>
      </c>
      <c r="B2528" s="832" t="s">
        <v>2687</v>
      </c>
      <c r="C2528" s="832" t="s">
        <v>2694</v>
      </c>
      <c r="D2528" s="833" t="s">
        <v>5504</v>
      </c>
      <c r="E2528" s="834" t="s">
        <v>2752</v>
      </c>
      <c r="F2528" s="832" t="s">
        <v>2688</v>
      </c>
      <c r="G2528" s="832" t="s">
        <v>4856</v>
      </c>
      <c r="H2528" s="832" t="s">
        <v>581</v>
      </c>
      <c r="I2528" s="832" t="s">
        <v>2532</v>
      </c>
      <c r="J2528" s="832" t="s">
        <v>2373</v>
      </c>
      <c r="K2528" s="832" t="s">
        <v>2533</v>
      </c>
      <c r="L2528" s="835">
        <v>392.42</v>
      </c>
      <c r="M2528" s="835">
        <v>392.42</v>
      </c>
      <c r="N2528" s="832">
        <v>1</v>
      </c>
      <c r="O2528" s="836">
        <v>0.5</v>
      </c>
      <c r="P2528" s="835">
        <v>392.42</v>
      </c>
      <c r="Q2528" s="837">
        <v>1</v>
      </c>
      <c r="R2528" s="832">
        <v>1</v>
      </c>
      <c r="S2528" s="837">
        <v>1</v>
      </c>
      <c r="T2528" s="836">
        <v>0.5</v>
      </c>
      <c r="U2528" s="838">
        <v>1</v>
      </c>
    </row>
    <row r="2529" spans="1:21" ht="14.4" customHeight="1" x14ac:dyDescent="0.3">
      <c r="A2529" s="831">
        <v>4</v>
      </c>
      <c r="B2529" s="832" t="s">
        <v>2687</v>
      </c>
      <c r="C2529" s="832" t="s">
        <v>2694</v>
      </c>
      <c r="D2529" s="833" t="s">
        <v>5504</v>
      </c>
      <c r="E2529" s="834" t="s">
        <v>2752</v>
      </c>
      <c r="F2529" s="832" t="s">
        <v>2688</v>
      </c>
      <c r="G2529" s="832" t="s">
        <v>4856</v>
      </c>
      <c r="H2529" s="832" t="s">
        <v>581</v>
      </c>
      <c r="I2529" s="832" t="s">
        <v>2532</v>
      </c>
      <c r="J2529" s="832" t="s">
        <v>2373</v>
      </c>
      <c r="K2529" s="832" t="s">
        <v>2533</v>
      </c>
      <c r="L2529" s="835">
        <v>392.41</v>
      </c>
      <c r="M2529" s="835">
        <v>392.41</v>
      </c>
      <c r="N2529" s="832">
        <v>1</v>
      </c>
      <c r="O2529" s="836">
        <v>0.5</v>
      </c>
      <c r="P2529" s="835">
        <v>392.41</v>
      </c>
      <c r="Q2529" s="837">
        <v>1</v>
      </c>
      <c r="R2529" s="832">
        <v>1</v>
      </c>
      <c r="S2529" s="837">
        <v>1</v>
      </c>
      <c r="T2529" s="836">
        <v>0.5</v>
      </c>
      <c r="U2529" s="838">
        <v>1</v>
      </c>
    </row>
    <row r="2530" spans="1:21" ht="14.4" customHeight="1" x14ac:dyDescent="0.3">
      <c r="A2530" s="831">
        <v>4</v>
      </c>
      <c r="B2530" s="832" t="s">
        <v>2687</v>
      </c>
      <c r="C2530" s="832" t="s">
        <v>2694</v>
      </c>
      <c r="D2530" s="833" t="s">
        <v>5504</v>
      </c>
      <c r="E2530" s="834" t="s">
        <v>2752</v>
      </c>
      <c r="F2530" s="832" t="s">
        <v>2688</v>
      </c>
      <c r="G2530" s="832" t="s">
        <v>3221</v>
      </c>
      <c r="H2530" s="832" t="s">
        <v>581</v>
      </c>
      <c r="I2530" s="832" t="s">
        <v>4533</v>
      </c>
      <c r="J2530" s="832" t="s">
        <v>4534</v>
      </c>
      <c r="K2530" s="832" t="s">
        <v>3223</v>
      </c>
      <c r="L2530" s="835">
        <v>119.7</v>
      </c>
      <c r="M2530" s="835">
        <v>478.8</v>
      </c>
      <c r="N2530" s="832">
        <v>4</v>
      </c>
      <c r="O2530" s="836">
        <v>0.5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4</v>
      </c>
      <c r="B2531" s="832" t="s">
        <v>2687</v>
      </c>
      <c r="C2531" s="832" t="s">
        <v>2694</v>
      </c>
      <c r="D2531" s="833" t="s">
        <v>5504</v>
      </c>
      <c r="E2531" s="834" t="s">
        <v>2752</v>
      </c>
      <c r="F2531" s="832" t="s">
        <v>2688</v>
      </c>
      <c r="G2531" s="832" t="s">
        <v>3292</v>
      </c>
      <c r="H2531" s="832" t="s">
        <v>581</v>
      </c>
      <c r="I2531" s="832" t="s">
        <v>5079</v>
      </c>
      <c r="J2531" s="832" t="s">
        <v>3294</v>
      </c>
      <c r="K2531" s="832" t="s">
        <v>2343</v>
      </c>
      <c r="L2531" s="835">
        <v>69.16</v>
      </c>
      <c r="M2531" s="835">
        <v>69.16</v>
      </c>
      <c r="N2531" s="832">
        <v>1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4</v>
      </c>
      <c r="B2532" s="832" t="s">
        <v>2687</v>
      </c>
      <c r="C2532" s="832" t="s">
        <v>2694</v>
      </c>
      <c r="D2532" s="833" t="s">
        <v>5504</v>
      </c>
      <c r="E2532" s="834" t="s">
        <v>2752</v>
      </c>
      <c r="F2532" s="832" t="s">
        <v>2688</v>
      </c>
      <c r="G2532" s="832" t="s">
        <v>3292</v>
      </c>
      <c r="H2532" s="832" t="s">
        <v>581</v>
      </c>
      <c r="I2532" s="832" t="s">
        <v>5079</v>
      </c>
      <c r="J2532" s="832" t="s">
        <v>3294</v>
      </c>
      <c r="K2532" s="832" t="s">
        <v>2343</v>
      </c>
      <c r="L2532" s="835">
        <v>58.77</v>
      </c>
      <c r="M2532" s="835">
        <v>58.77</v>
      </c>
      <c r="N2532" s="832">
        <v>1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4</v>
      </c>
      <c r="B2533" s="832" t="s">
        <v>2687</v>
      </c>
      <c r="C2533" s="832" t="s">
        <v>2694</v>
      </c>
      <c r="D2533" s="833" t="s">
        <v>5504</v>
      </c>
      <c r="E2533" s="834" t="s">
        <v>2752</v>
      </c>
      <c r="F2533" s="832" t="s">
        <v>2688</v>
      </c>
      <c r="G2533" s="832" t="s">
        <v>3060</v>
      </c>
      <c r="H2533" s="832" t="s">
        <v>581</v>
      </c>
      <c r="I2533" s="832" t="s">
        <v>4104</v>
      </c>
      <c r="J2533" s="832" t="s">
        <v>934</v>
      </c>
      <c r="K2533" s="832" t="s">
        <v>2345</v>
      </c>
      <c r="L2533" s="835">
        <v>105.32</v>
      </c>
      <c r="M2533" s="835">
        <v>315.95999999999998</v>
      </c>
      <c r="N2533" s="832">
        <v>3</v>
      </c>
      <c r="O2533" s="836">
        <v>1.5</v>
      </c>
      <c r="P2533" s="835">
        <v>315.95999999999998</v>
      </c>
      <c r="Q2533" s="837">
        <v>1</v>
      </c>
      <c r="R2533" s="832">
        <v>3</v>
      </c>
      <c r="S2533" s="837">
        <v>1</v>
      </c>
      <c r="T2533" s="836">
        <v>1.5</v>
      </c>
      <c r="U2533" s="838">
        <v>1</v>
      </c>
    </row>
    <row r="2534" spans="1:21" ht="14.4" customHeight="1" x14ac:dyDescent="0.3">
      <c r="A2534" s="831">
        <v>4</v>
      </c>
      <c r="B2534" s="832" t="s">
        <v>2687</v>
      </c>
      <c r="C2534" s="832" t="s">
        <v>2694</v>
      </c>
      <c r="D2534" s="833" t="s">
        <v>5504</v>
      </c>
      <c r="E2534" s="834" t="s">
        <v>2752</v>
      </c>
      <c r="F2534" s="832" t="s">
        <v>2688</v>
      </c>
      <c r="G2534" s="832" t="s">
        <v>3060</v>
      </c>
      <c r="H2534" s="832" t="s">
        <v>581</v>
      </c>
      <c r="I2534" s="832" t="s">
        <v>3061</v>
      </c>
      <c r="J2534" s="832" t="s">
        <v>3062</v>
      </c>
      <c r="K2534" s="832" t="s">
        <v>3063</v>
      </c>
      <c r="L2534" s="835">
        <v>16.38</v>
      </c>
      <c r="M2534" s="835">
        <v>114.66</v>
      </c>
      <c r="N2534" s="832">
        <v>7</v>
      </c>
      <c r="O2534" s="836">
        <v>3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4</v>
      </c>
      <c r="B2535" s="832" t="s">
        <v>2687</v>
      </c>
      <c r="C2535" s="832" t="s">
        <v>2694</v>
      </c>
      <c r="D2535" s="833" t="s">
        <v>5504</v>
      </c>
      <c r="E2535" s="834" t="s">
        <v>2752</v>
      </c>
      <c r="F2535" s="832" t="s">
        <v>2688</v>
      </c>
      <c r="G2535" s="832" t="s">
        <v>3060</v>
      </c>
      <c r="H2535" s="832" t="s">
        <v>581</v>
      </c>
      <c r="I2535" s="832" t="s">
        <v>5080</v>
      </c>
      <c r="J2535" s="832" t="s">
        <v>3062</v>
      </c>
      <c r="K2535" s="832" t="s">
        <v>5081</v>
      </c>
      <c r="L2535" s="835">
        <v>0</v>
      </c>
      <c r="M2535" s="835">
        <v>0</v>
      </c>
      <c r="N2535" s="832">
        <v>2</v>
      </c>
      <c r="O2535" s="836">
        <v>0.5</v>
      </c>
      <c r="P2535" s="835"/>
      <c r="Q2535" s="837"/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4</v>
      </c>
      <c r="B2536" s="832" t="s">
        <v>2687</v>
      </c>
      <c r="C2536" s="832" t="s">
        <v>2694</v>
      </c>
      <c r="D2536" s="833" t="s">
        <v>5504</v>
      </c>
      <c r="E2536" s="834" t="s">
        <v>2752</v>
      </c>
      <c r="F2536" s="832" t="s">
        <v>2688</v>
      </c>
      <c r="G2536" s="832" t="s">
        <v>4062</v>
      </c>
      <c r="H2536" s="832" t="s">
        <v>581</v>
      </c>
      <c r="I2536" s="832" t="s">
        <v>4063</v>
      </c>
      <c r="J2536" s="832" t="s">
        <v>4064</v>
      </c>
      <c r="K2536" s="832" t="s">
        <v>4065</v>
      </c>
      <c r="L2536" s="835">
        <v>42.05</v>
      </c>
      <c r="M2536" s="835">
        <v>84.1</v>
      </c>
      <c r="N2536" s="832">
        <v>2</v>
      </c>
      <c r="O2536" s="836">
        <v>1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4</v>
      </c>
      <c r="B2537" s="832" t="s">
        <v>2687</v>
      </c>
      <c r="C2537" s="832" t="s">
        <v>2694</v>
      </c>
      <c r="D2537" s="833" t="s">
        <v>5504</v>
      </c>
      <c r="E2537" s="834" t="s">
        <v>2752</v>
      </c>
      <c r="F2537" s="832" t="s">
        <v>2688</v>
      </c>
      <c r="G2537" s="832" t="s">
        <v>3968</v>
      </c>
      <c r="H2537" s="832" t="s">
        <v>581</v>
      </c>
      <c r="I2537" s="832" t="s">
        <v>4186</v>
      </c>
      <c r="J2537" s="832" t="s">
        <v>3970</v>
      </c>
      <c r="K2537" s="832" t="s">
        <v>4187</v>
      </c>
      <c r="L2537" s="835">
        <v>0</v>
      </c>
      <c r="M2537" s="835">
        <v>0</v>
      </c>
      <c r="N2537" s="832">
        <v>1</v>
      </c>
      <c r="O2537" s="836">
        <v>1</v>
      </c>
      <c r="P2537" s="835">
        <v>0</v>
      </c>
      <c r="Q2537" s="837"/>
      <c r="R2537" s="832">
        <v>1</v>
      </c>
      <c r="S2537" s="837">
        <v>1</v>
      </c>
      <c r="T2537" s="836">
        <v>1</v>
      </c>
      <c r="U2537" s="838">
        <v>1</v>
      </c>
    </row>
    <row r="2538" spans="1:21" ht="14.4" customHeight="1" x14ac:dyDescent="0.3">
      <c r="A2538" s="831">
        <v>4</v>
      </c>
      <c r="B2538" s="832" t="s">
        <v>2687</v>
      </c>
      <c r="C2538" s="832" t="s">
        <v>2694</v>
      </c>
      <c r="D2538" s="833" t="s">
        <v>5504</v>
      </c>
      <c r="E2538" s="834" t="s">
        <v>2752</v>
      </c>
      <c r="F2538" s="832" t="s">
        <v>2688</v>
      </c>
      <c r="G2538" s="832" t="s">
        <v>5082</v>
      </c>
      <c r="H2538" s="832" t="s">
        <v>581</v>
      </c>
      <c r="I2538" s="832" t="s">
        <v>5083</v>
      </c>
      <c r="J2538" s="832" t="s">
        <v>5084</v>
      </c>
      <c r="K2538" s="832" t="s">
        <v>5085</v>
      </c>
      <c r="L2538" s="835">
        <v>3480.65</v>
      </c>
      <c r="M2538" s="835">
        <v>13922.6</v>
      </c>
      <c r="N2538" s="832">
        <v>4</v>
      </c>
      <c r="O2538" s="836">
        <v>2.5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4</v>
      </c>
      <c r="B2539" s="832" t="s">
        <v>2687</v>
      </c>
      <c r="C2539" s="832" t="s">
        <v>2694</v>
      </c>
      <c r="D2539" s="833" t="s">
        <v>5504</v>
      </c>
      <c r="E2539" s="834" t="s">
        <v>2752</v>
      </c>
      <c r="F2539" s="832" t="s">
        <v>2688</v>
      </c>
      <c r="G2539" s="832" t="s">
        <v>5086</v>
      </c>
      <c r="H2539" s="832" t="s">
        <v>581</v>
      </c>
      <c r="I2539" s="832" t="s">
        <v>5087</v>
      </c>
      <c r="J2539" s="832" t="s">
        <v>5088</v>
      </c>
      <c r="K2539" s="832" t="s">
        <v>5089</v>
      </c>
      <c r="L2539" s="835">
        <v>416.52</v>
      </c>
      <c r="M2539" s="835">
        <v>416.52</v>
      </c>
      <c r="N2539" s="832">
        <v>1</v>
      </c>
      <c r="O2539" s="836">
        <v>0.5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4</v>
      </c>
      <c r="B2540" s="832" t="s">
        <v>2687</v>
      </c>
      <c r="C2540" s="832" t="s">
        <v>2694</v>
      </c>
      <c r="D2540" s="833" t="s">
        <v>5504</v>
      </c>
      <c r="E2540" s="834" t="s">
        <v>2752</v>
      </c>
      <c r="F2540" s="832" t="s">
        <v>2688</v>
      </c>
      <c r="G2540" s="832" t="s">
        <v>5086</v>
      </c>
      <c r="H2540" s="832" t="s">
        <v>628</v>
      </c>
      <c r="I2540" s="832" t="s">
        <v>5090</v>
      </c>
      <c r="J2540" s="832" t="s">
        <v>5088</v>
      </c>
      <c r="K2540" s="832" t="s">
        <v>5089</v>
      </c>
      <c r="L2540" s="835">
        <v>416.52</v>
      </c>
      <c r="M2540" s="835">
        <v>833.04</v>
      </c>
      <c r="N2540" s="832">
        <v>2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4</v>
      </c>
      <c r="B2541" s="832" t="s">
        <v>2687</v>
      </c>
      <c r="C2541" s="832" t="s">
        <v>2694</v>
      </c>
      <c r="D2541" s="833" t="s">
        <v>5504</v>
      </c>
      <c r="E2541" s="834" t="s">
        <v>2752</v>
      </c>
      <c r="F2541" s="832" t="s">
        <v>2688</v>
      </c>
      <c r="G2541" s="832" t="s">
        <v>4999</v>
      </c>
      <c r="H2541" s="832" t="s">
        <v>581</v>
      </c>
      <c r="I2541" s="832" t="s">
        <v>5000</v>
      </c>
      <c r="J2541" s="832" t="s">
        <v>935</v>
      </c>
      <c r="K2541" s="832" t="s">
        <v>5001</v>
      </c>
      <c r="L2541" s="835">
        <v>0</v>
      </c>
      <c r="M2541" s="835">
        <v>0</v>
      </c>
      <c r="N2541" s="832">
        <v>1</v>
      </c>
      <c r="O2541" s="836">
        <v>0.5</v>
      </c>
      <c r="P2541" s="835"/>
      <c r="Q2541" s="837"/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4</v>
      </c>
      <c r="B2542" s="832" t="s">
        <v>2687</v>
      </c>
      <c r="C2542" s="832" t="s">
        <v>2694</v>
      </c>
      <c r="D2542" s="833" t="s">
        <v>5504</v>
      </c>
      <c r="E2542" s="834" t="s">
        <v>2752</v>
      </c>
      <c r="F2542" s="832" t="s">
        <v>2688</v>
      </c>
      <c r="G2542" s="832" t="s">
        <v>2864</v>
      </c>
      <c r="H2542" s="832" t="s">
        <v>581</v>
      </c>
      <c r="I2542" s="832" t="s">
        <v>2865</v>
      </c>
      <c r="J2542" s="832" t="s">
        <v>2866</v>
      </c>
      <c r="K2542" s="832" t="s">
        <v>2867</v>
      </c>
      <c r="L2542" s="835">
        <v>0</v>
      </c>
      <c r="M2542" s="835">
        <v>0</v>
      </c>
      <c r="N2542" s="832">
        <v>20</v>
      </c>
      <c r="O2542" s="836">
        <v>9</v>
      </c>
      <c r="P2542" s="835">
        <v>0</v>
      </c>
      <c r="Q2542" s="837"/>
      <c r="R2542" s="832">
        <v>20</v>
      </c>
      <c r="S2542" s="837">
        <v>1</v>
      </c>
      <c r="T2542" s="836">
        <v>9</v>
      </c>
      <c r="U2542" s="838">
        <v>1</v>
      </c>
    </row>
    <row r="2543" spans="1:21" ht="14.4" customHeight="1" x14ac:dyDescent="0.3">
      <c r="A2543" s="831">
        <v>4</v>
      </c>
      <c r="B2543" s="832" t="s">
        <v>2687</v>
      </c>
      <c r="C2543" s="832" t="s">
        <v>2694</v>
      </c>
      <c r="D2543" s="833" t="s">
        <v>5504</v>
      </c>
      <c r="E2543" s="834" t="s">
        <v>2752</v>
      </c>
      <c r="F2543" s="832" t="s">
        <v>2688</v>
      </c>
      <c r="G2543" s="832" t="s">
        <v>2827</v>
      </c>
      <c r="H2543" s="832" t="s">
        <v>581</v>
      </c>
      <c r="I2543" s="832" t="s">
        <v>5091</v>
      </c>
      <c r="J2543" s="832" t="s">
        <v>1302</v>
      </c>
      <c r="K2543" s="832" t="s">
        <v>2921</v>
      </c>
      <c r="L2543" s="835">
        <v>33</v>
      </c>
      <c r="M2543" s="835">
        <v>33</v>
      </c>
      <c r="N2543" s="832">
        <v>1</v>
      </c>
      <c r="O2543" s="836">
        <v>1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4</v>
      </c>
      <c r="B2544" s="832" t="s">
        <v>2687</v>
      </c>
      <c r="C2544" s="832" t="s">
        <v>2694</v>
      </c>
      <c r="D2544" s="833" t="s">
        <v>5504</v>
      </c>
      <c r="E2544" s="834" t="s">
        <v>2752</v>
      </c>
      <c r="F2544" s="832" t="s">
        <v>2688</v>
      </c>
      <c r="G2544" s="832" t="s">
        <v>4113</v>
      </c>
      <c r="H2544" s="832" t="s">
        <v>581</v>
      </c>
      <c r="I2544" s="832" t="s">
        <v>4114</v>
      </c>
      <c r="J2544" s="832" t="s">
        <v>4115</v>
      </c>
      <c r="K2544" s="832" t="s">
        <v>4116</v>
      </c>
      <c r="L2544" s="835">
        <v>0</v>
      </c>
      <c r="M2544" s="835">
        <v>0</v>
      </c>
      <c r="N2544" s="832">
        <v>1</v>
      </c>
      <c r="O2544" s="836">
        <v>0.5</v>
      </c>
      <c r="P2544" s="835"/>
      <c r="Q2544" s="837"/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4</v>
      </c>
      <c r="B2545" s="832" t="s">
        <v>2687</v>
      </c>
      <c r="C2545" s="832" t="s">
        <v>2694</v>
      </c>
      <c r="D2545" s="833" t="s">
        <v>5504</v>
      </c>
      <c r="E2545" s="834" t="s">
        <v>2752</v>
      </c>
      <c r="F2545" s="832" t="s">
        <v>2688</v>
      </c>
      <c r="G2545" s="832" t="s">
        <v>3243</v>
      </c>
      <c r="H2545" s="832" t="s">
        <v>581</v>
      </c>
      <c r="I2545" s="832" t="s">
        <v>3244</v>
      </c>
      <c r="J2545" s="832" t="s">
        <v>1127</v>
      </c>
      <c r="K2545" s="832" t="s">
        <v>2826</v>
      </c>
      <c r="L2545" s="835">
        <v>98.75</v>
      </c>
      <c r="M2545" s="835">
        <v>98.75</v>
      </c>
      <c r="N2545" s="832">
        <v>1</v>
      </c>
      <c r="O2545" s="836">
        <v>0.5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4</v>
      </c>
      <c r="B2546" s="832" t="s">
        <v>2687</v>
      </c>
      <c r="C2546" s="832" t="s">
        <v>2694</v>
      </c>
      <c r="D2546" s="833" t="s">
        <v>5504</v>
      </c>
      <c r="E2546" s="834" t="s">
        <v>2752</v>
      </c>
      <c r="F2546" s="832" t="s">
        <v>2688</v>
      </c>
      <c r="G2546" s="832" t="s">
        <v>2790</v>
      </c>
      <c r="H2546" s="832" t="s">
        <v>581</v>
      </c>
      <c r="I2546" s="832" t="s">
        <v>4702</v>
      </c>
      <c r="J2546" s="832" t="s">
        <v>4703</v>
      </c>
      <c r="K2546" s="832" t="s">
        <v>4704</v>
      </c>
      <c r="L2546" s="835">
        <v>300.33</v>
      </c>
      <c r="M2546" s="835">
        <v>1201.32</v>
      </c>
      <c r="N2546" s="832">
        <v>4</v>
      </c>
      <c r="O2546" s="836">
        <v>3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4</v>
      </c>
      <c r="B2547" s="832" t="s">
        <v>2687</v>
      </c>
      <c r="C2547" s="832" t="s">
        <v>2694</v>
      </c>
      <c r="D2547" s="833" t="s">
        <v>5504</v>
      </c>
      <c r="E2547" s="834" t="s">
        <v>2752</v>
      </c>
      <c r="F2547" s="832" t="s">
        <v>2688</v>
      </c>
      <c r="G2547" s="832" t="s">
        <v>2790</v>
      </c>
      <c r="H2547" s="832" t="s">
        <v>581</v>
      </c>
      <c r="I2547" s="832" t="s">
        <v>5092</v>
      </c>
      <c r="J2547" s="832" t="s">
        <v>4703</v>
      </c>
      <c r="K2547" s="832" t="s">
        <v>4704</v>
      </c>
      <c r="L2547" s="835">
        <v>300.33</v>
      </c>
      <c r="M2547" s="835">
        <v>900.99</v>
      </c>
      <c r="N2547" s="832">
        <v>3</v>
      </c>
      <c r="O2547" s="836">
        <v>1.5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4</v>
      </c>
      <c r="B2548" s="832" t="s">
        <v>2687</v>
      </c>
      <c r="C2548" s="832" t="s">
        <v>2694</v>
      </c>
      <c r="D2548" s="833" t="s">
        <v>5504</v>
      </c>
      <c r="E2548" s="834" t="s">
        <v>2752</v>
      </c>
      <c r="F2548" s="832" t="s">
        <v>2688</v>
      </c>
      <c r="G2548" s="832" t="s">
        <v>2790</v>
      </c>
      <c r="H2548" s="832" t="s">
        <v>581</v>
      </c>
      <c r="I2548" s="832" t="s">
        <v>5093</v>
      </c>
      <c r="J2548" s="832" t="s">
        <v>4703</v>
      </c>
      <c r="K2548" s="832" t="s">
        <v>5094</v>
      </c>
      <c r="L2548" s="835">
        <v>0</v>
      </c>
      <c r="M2548" s="835">
        <v>0</v>
      </c>
      <c r="N2548" s="832">
        <v>1</v>
      </c>
      <c r="O2548" s="836">
        <v>1</v>
      </c>
      <c r="P2548" s="835"/>
      <c r="Q2548" s="837"/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4</v>
      </c>
      <c r="B2549" s="832" t="s">
        <v>2687</v>
      </c>
      <c r="C2549" s="832" t="s">
        <v>2694</v>
      </c>
      <c r="D2549" s="833" t="s">
        <v>5504</v>
      </c>
      <c r="E2549" s="834" t="s">
        <v>2752</v>
      </c>
      <c r="F2549" s="832" t="s">
        <v>2688</v>
      </c>
      <c r="G2549" s="832" t="s">
        <v>2830</v>
      </c>
      <c r="H2549" s="832" t="s">
        <v>581</v>
      </c>
      <c r="I2549" s="832" t="s">
        <v>3022</v>
      </c>
      <c r="J2549" s="832" t="s">
        <v>2832</v>
      </c>
      <c r="K2549" s="832" t="s">
        <v>3023</v>
      </c>
      <c r="L2549" s="835">
        <v>73.989999999999995</v>
      </c>
      <c r="M2549" s="835">
        <v>147.97999999999999</v>
      </c>
      <c r="N2549" s="832">
        <v>2</v>
      </c>
      <c r="O2549" s="836">
        <v>0.5</v>
      </c>
      <c r="P2549" s="835">
        <v>147.97999999999999</v>
      </c>
      <c r="Q2549" s="837">
        <v>1</v>
      </c>
      <c r="R2549" s="832">
        <v>2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4</v>
      </c>
      <c r="B2550" s="832" t="s">
        <v>2687</v>
      </c>
      <c r="C2550" s="832" t="s">
        <v>2694</v>
      </c>
      <c r="D2550" s="833" t="s">
        <v>5504</v>
      </c>
      <c r="E2550" s="834" t="s">
        <v>2752</v>
      </c>
      <c r="F2550" s="832" t="s">
        <v>2688</v>
      </c>
      <c r="G2550" s="832" t="s">
        <v>2868</v>
      </c>
      <c r="H2550" s="832" t="s">
        <v>581</v>
      </c>
      <c r="I2550" s="832" t="s">
        <v>4862</v>
      </c>
      <c r="J2550" s="832" t="s">
        <v>1577</v>
      </c>
      <c r="K2550" s="832" t="s">
        <v>4863</v>
      </c>
      <c r="L2550" s="835">
        <v>58.63</v>
      </c>
      <c r="M2550" s="835">
        <v>293.15000000000003</v>
      </c>
      <c r="N2550" s="832">
        <v>5</v>
      </c>
      <c r="O2550" s="836">
        <v>2.5</v>
      </c>
      <c r="P2550" s="835">
        <v>58.63</v>
      </c>
      <c r="Q2550" s="837">
        <v>0.19999999999999998</v>
      </c>
      <c r="R2550" s="832">
        <v>1</v>
      </c>
      <c r="S2550" s="837">
        <v>0.2</v>
      </c>
      <c r="T2550" s="836">
        <v>0.5</v>
      </c>
      <c r="U2550" s="838">
        <v>0.2</v>
      </c>
    </row>
    <row r="2551" spans="1:21" ht="14.4" customHeight="1" x14ac:dyDescent="0.3">
      <c r="A2551" s="831">
        <v>4</v>
      </c>
      <c r="B2551" s="832" t="s">
        <v>2687</v>
      </c>
      <c r="C2551" s="832" t="s">
        <v>2694</v>
      </c>
      <c r="D2551" s="833" t="s">
        <v>5504</v>
      </c>
      <c r="E2551" s="834" t="s">
        <v>2752</v>
      </c>
      <c r="F2551" s="832" t="s">
        <v>2688</v>
      </c>
      <c r="G2551" s="832" t="s">
        <v>2958</v>
      </c>
      <c r="H2551" s="832" t="s">
        <v>581</v>
      </c>
      <c r="I2551" s="832" t="s">
        <v>5016</v>
      </c>
      <c r="J2551" s="832" t="s">
        <v>5015</v>
      </c>
      <c r="K2551" s="832" t="s">
        <v>5017</v>
      </c>
      <c r="L2551" s="835">
        <v>64.540000000000006</v>
      </c>
      <c r="M2551" s="835">
        <v>64.540000000000006</v>
      </c>
      <c r="N2551" s="832">
        <v>1</v>
      </c>
      <c r="O2551" s="836">
        <v>1</v>
      </c>
      <c r="P2551" s="835">
        <v>64.540000000000006</v>
      </c>
      <c r="Q2551" s="837">
        <v>1</v>
      </c>
      <c r="R2551" s="832">
        <v>1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4</v>
      </c>
      <c r="B2552" s="832" t="s">
        <v>2687</v>
      </c>
      <c r="C2552" s="832" t="s">
        <v>2694</v>
      </c>
      <c r="D2552" s="833" t="s">
        <v>5504</v>
      </c>
      <c r="E2552" s="834" t="s">
        <v>2752</v>
      </c>
      <c r="F2552" s="832" t="s">
        <v>2688</v>
      </c>
      <c r="G2552" s="832" t="s">
        <v>3380</v>
      </c>
      <c r="H2552" s="832" t="s">
        <v>581</v>
      </c>
      <c r="I2552" s="832" t="s">
        <v>3381</v>
      </c>
      <c r="J2552" s="832" t="s">
        <v>781</v>
      </c>
      <c r="K2552" s="832" t="s">
        <v>3382</v>
      </c>
      <c r="L2552" s="835">
        <v>256.67</v>
      </c>
      <c r="M2552" s="835">
        <v>5133.4000000000005</v>
      </c>
      <c r="N2552" s="832">
        <v>20</v>
      </c>
      <c r="O2552" s="836">
        <v>20</v>
      </c>
      <c r="P2552" s="835">
        <v>3336.7100000000005</v>
      </c>
      <c r="Q2552" s="837">
        <v>0.65</v>
      </c>
      <c r="R2552" s="832">
        <v>13</v>
      </c>
      <c r="S2552" s="837">
        <v>0.65</v>
      </c>
      <c r="T2552" s="836">
        <v>13</v>
      </c>
      <c r="U2552" s="838">
        <v>0.65</v>
      </c>
    </row>
    <row r="2553" spans="1:21" ht="14.4" customHeight="1" x14ac:dyDescent="0.3">
      <c r="A2553" s="831">
        <v>4</v>
      </c>
      <c r="B2553" s="832" t="s">
        <v>2687</v>
      </c>
      <c r="C2553" s="832" t="s">
        <v>2694</v>
      </c>
      <c r="D2553" s="833" t="s">
        <v>5504</v>
      </c>
      <c r="E2553" s="834" t="s">
        <v>2752</v>
      </c>
      <c r="F2553" s="832" t="s">
        <v>2688</v>
      </c>
      <c r="G2553" s="832" t="s">
        <v>2972</v>
      </c>
      <c r="H2553" s="832" t="s">
        <v>581</v>
      </c>
      <c r="I2553" s="832" t="s">
        <v>2973</v>
      </c>
      <c r="J2553" s="832" t="s">
        <v>737</v>
      </c>
      <c r="K2553" s="832" t="s">
        <v>2974</v>
      </c>
      <c r="L2553" s="835">
        <v>140.72</v>
      </c>
      <c r="M2553" s="835">
        <v>281.44</v>
      </c>
      <c r="N2553" s="832">
        <v>2</v>
      </c>
      <c r="O2553" s="836">
        <v>1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4</v>
      </c>
      <c r="B2554" s="832" t="s">
        <v>2687</v>
      </c>
      <c r="C2554" s="832" t="s">
        <v>2694</v>
      </c>
      <c r="D2554" s="833" t="s">
        <v>5504</v>
      </c>
      <c r="E2554" s="834" t="s">
        <v>2752</v>
      </c>
      <c r="F2554" s="832" t="s">
        <v>2688</v>
      </c>
      <c r="G2554" s="832" t="s">
        <v>4234</v>
      </c>
      <c r="H2554" s="832" t="s">
        <v>581</v>
      </c>
      <c r="I2554" s="832" t="s">
        <v>5095</v>
      </c>
      <c r="J2554" s="832" t="s">
        <v>4760</v>
      </c>
      <c r="K2554" s="832" t="s">
        <v>5096</v>
      </c>
      <c r="L2554" s="835">
        <v>122.41</v>
      </c>
      <c r="M2554" s="835">
        <v>122.41</v>
      </c>
      <c r="N2554" s="832">
        <v>1</v>
      </c>
      <c r="O2554" s="836">
        <v>0.5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4</v>
      </c>
      <c r="B2555" s="832" t="s">
        <v>2687</v>
      </c>
      <c r="C2555" s="832" t="s">
        <v>2694</v>
      </c>
      <c r="D2555" s="833" t="s">
        <v>5504</v>
      </c>
      <c r="E2555" s="834" t="s">
        <v>2752</v>
      </c>
      <c r="F2555" s="832" t="s">
        <v>2688</v>
      </c>
      <c r="G2555" s="832" t="s">
        <v>4234</v>
      </c>
      <c r="H2555" s="832" t="s">
        <v>581</v>
      </c>
      <c r="I2555" s="832" t="s">
        <v>5097</v>
      </c>
      <c r="J2555" s="832" t="s">
        <v>4760</v>
      </c>
      <c r="K2555" s="832" t="s">
        <v>5098</v>
      </c>
      <c r="L2555" s="835">
        <v>0</v>
      </c>
      <c r="M2555" s="835">
        <v>0</v>
      </c>
      <c r="N2555" s="832">
        <v>1</v>
      </c>
      <c r="O2555" s="836">
        <v>0.5</v>
      </c>
      <c r="P2555" s="835">
        <v>0</v>
      </c>
      <c r="Q2555" s="837"/>
      <c r="R2555" s="832">
        <v>1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4</v>
      </c>
      <c r="B2556" s="832" t="s">
        <v>2687</v>
      </c>
      <c r="C2556" s="832" t="s">
        <v>2694</v>
      </c>
      <c r="D2556" s="833" t="s">
        <v>5504</v>
      </c>
      <c r="E2556" s="834" t="s">
        <v>2752</v>
      </c>
      <c r="F2556" s="832" t="s">
        <v>2688</v>
      </c>
      <c r="G2556" s="832" t="s">
        <v>4234</v>
      </c>
      <c r="H2556" s="832" t="s">
        <v>581</v>
      </c>
      <c r="I2556" s="832" t="s">
        <v>5099</v>
      </c>
      <c r="J2556" s="832" t="s">
        <v>4760</v>
      </c>
      <c r="K2556" s="832" t="s">
        <v>5100</v>
      </c>
      <c r="L2556" s="835">
        <v>36.020000000000003</v>
      </c>
      <c r="M2556" s="835">
        <v>144.08000000000001</v>
      </c>
      <c r="N2556" s="832">
        <v>4</v>
      </c>
      <c r="O2556" s="836">
        <v>1</v>
      </c>
      <c r="P2556" s="835">
        <v>144.08000000000001</v>
      </c>
      <c r="Q2556" s="837">
        <v>1</v>
      </c>
      <c r="R2556" s="832">
        <v>4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4</v>
      </c>
      <c r="B2557" s="832" t="s">
        <v>2687</v>
      </c>
      <c r="C2557" s="832" t="s">
        <v>2694</v>
      </c>
      <c r="D2557" s="833" t="s">
        <v>5504</v>
      </c>
      <c r="E2557" s="834" t="s">
        <v>2752</v>
      </c>
      <c r="F2557" s="832" t="s">
        <v>2688</v>
      </c>
      <c r="G2557" s="832" t="s">
        <v>3026</v>
      </c>
      <c r="H2557" s="832" t="s">
        <v>581</v>
      </c>
      <c r="I2557" s="832" t="s">
        <v>3027</v>
      </c>
      <c r="J2557" s="832" t="s">
        <v>1710</v>
      </c>
      <c r="K2557" s="832" t="s">
        <v>2501</v>
      </c>
      <c r="L2557" s="835">
        <v>34.19</v>
      </c>
      <c r="M2557" s="835">
        <v>136.76</v>
      </c>
      <c r="N2557" s="832">
        <v>4</v>
      </c>
      <c r="O2557" s="836">
        <v>2</v>
      </c>
      <c r="P2557" s="835">
        <v>68.38</v>
      </c>
      <c r="Q2557" s="837">
        <v>0.5</v>
      </c>
      <c r="R2557" s="832">
        <v>2</v>
      </c>
      <c r="S2557" s="837">
        <v>0.5</v>
      </c>
      <c r="T2557" s="836">
        <v>1</v>
      </c>
      <c r="U2557" s="838">
        <v>0.5</v>
      </c>
    </row>
    <row r="2558" spans="1:21" ht="14.4" customHeight="1" x14ac:dyDescent="0.3">
      <c r="A2558" s="831">
        <v>4</v>
      </c>
      <c r="B2558" s="832" t="s">
        <v>2687</v>
      </c>
      <c r="C2558" s="832" t="s">
        <v>2694</v>
      </c>
      <c r="D2558" s="833" t="s">
        <v>5504</v>
      </c>
      <c r="E2558" s="834" t="s">
        <v>2752</v>
      </c>
      <c r="F2558" s="832" t="s">
        <v>2688</v>
      </c>
      <c r="G2558" s="832" t="s">
        <v>3249</v>
      </c>
      <c r="H2558" s="832" t="s">
        <v>581</v>
      </c>
      <c r="I2558" s="832" t="s">
        <v>3250</v>
      </c>
      <c r="J2558" s="832" t="s">
        <v>1236</v>
      </c>
      <c r="K2558" s="832" t="s">
        <v>3251</v>
      </c>
      <c r="L2558" s="835">
        <v>92.04</v>
      </c>
      <c r="M2558" s="835">
        <v>92.04</v>
      </c>
      <c r="N2558" s="832">
        <v>1</v>
      </c>
      <c r="O2558" s="836">
        <v>1</v>
      </c>
      <c r="P2558" s="835">
        <v>92.04</v>
      </c>
      <c r="Q2558" s="837">
        <v>1</v>
      </c>
      <c r="R2558" s="832">
        <v>1</v>
      </c>
      <c r="S2558" s="837">
        <v>1</v>
      </c>
      <c r="T2558" s="836">
        <v>1</v>
      </c>
      <c r="U2558" s="838">
        <v>1</v>
      </c>
    </row>
    <row r="2559" spans="1:21" ht="14.4" customHeight="1" x14ac:dyDescent="0.3">
      <c r="A2559" s="831">
        <v>4</v>
      </c>
      <c r="B2559" s="832" t="s">
        <v>2687</v>
      </c>
      <c r="C2559" s="832" t="s">
        <v>2694</v>
      </c>
      <c r="D2559" s="833" t="s">
        <v>5504</v>
      </c>
      <c r="E2559" s="834" t="s">
        <v>2752</v>
      </c>
      <c r="F2559" s="832" t="s">
        <v>2688</v>
      </c>
      <c r="G2559" s="832" t="s">
        <v>5101</v>
      </c>
      <c r="H2559" s="832" t="s">
        <v>581</v>
      </c>
      <c r="I2559" s="832" t="s">
        <v>5102</v>
      </c>
      <c r="J2559" s="832" t="s">
        <v>5103</v>
      </c>
      <c r="K2559" s="832" t="s">
        <v>5104</v>
      </c>
      <c r="L2559" s="835">
        <v>459.3</v>
      </c>
      <c r="M2559" s="835">
        <v>918.6</v>
      </c>
      <c r="N2559" s="832">
        <v>2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4</v>
      </c>
      <c r="B2560" s="832" t="s">
        <v>2687</v>
      </c>
      <c r="C2560" s="832" t="s">
        <v>2694</v>
      </c>
      <c r="D2560" s="833" t="s">
        <v>5504</v>
      </c>
      <c r="E2560" s="834" t="s">
        <v>2752</v>
      </c>
      <c r="F2560" s="832" t="s">
        <v>2688</v>
      </c>
      <c r="G2560" s="832" t="s">
        <v>2772</v>
      </c>
      <c r="H2560" s="832" t="s">
        <v>581</v>
      </c>
      <c r="I2560" s="832" t="s">
        <v>5105</v>
      </c>
      <c r="J2560" s="832" t="s">
        <v>5106</v>
      </c>
      <c r="K2560" s="832" t="s">
        <v>5107</v>
      </c>
      <c r="L2560" s="835">
        <v>240.7</v>
      </c>
      <c r="M2560" s="835">
        <v>481.4</v>
      </c>
      <c r="N2560" s="832">
        <v>2</v>
      </c>
      <c r="O2560" s="836">
        <v>1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4</v>
      </c>
      <c r="B2561" s="832" t="s">
        <v>2687</v>
      </c>
      <c r="C2561" s="832" t="s">
        <v>2694</v>
      </c>
      <c r="D2561" s="833" t="s">
        <v>5504</v>
      </c>
      <c r="E2561" s="834" t="s">
        <v>2752</v>
      </c>
      <c r="F2561" s="832" t="s">
        <v>2688</v>
      </c>
      <c r="G2561" s="832" t="s">
        <v>2775</v>
      </c>
      <c r="H2561" s="832" t="s">
        <v>628</v>
      </c>
      <c r="I2561" s="832" t="s">
        <v>2776</v>
      </c>
      <c r="J2561" s="832" t="s">
        <v>785</v>
      </c>
      <c r="K2561" s="832" t="s">
        <v>2041</v>
      </c>
      <c r="L2561" s="835">
        <v>490.89</v>
      </c>
      <c r="M2561" s="835">
        <v>490.89</v>
      </c>
      <c r="N2561" s="832">
        <v>1</v>
      </c>
      <c r="O2561" s="836">
        <v>1</v>
      </c>
      <c r="P2561" s="835">
        <v>490.89</v>
      </c>
      <c r="Q2561" s="837">
        <v>1</v>
      </c>
      <c r="R2561" s="832">
        <v>1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4</v>
      </c>
      <c r="B2562" s="832" t="s">
        <v>2687</v>
      </c>
      <c r="C2562" s="832" t="s">
        <v>2694</v>
      </c>
      <c r="D2562" s="833" t="s">
        <v>5504</v>
      </c>
      <c r="E2562" s="834" t="s">
        <v>2752</v>
      </c>
      <c r="F2562" s="832" t="s">
        <v>2688</v>
      </c>
      <c r="G2562" s="832" t="s">
        <v>3252</v>
      </c>
      <c r="H2562" s="832" t="s">
        <v>581</v>
      </c>
      <c r="I2562" s="832" t="s">
        <v>3253</v>
      </c>
      <c r="J2562" s="832" t="s">
        <v>3254</v>
      </c>
      <c r="K2562" s="832" t="s">
        <v>3255</v>
      </c>
      <c r="L2562" s="835">
        <v>0</v>
      </c>
      <c r="M2562" s="835">
        <v>0</v>
      </c>
      <c r="N2562" s="832">
        <v>2</v>
      </c>
      <c r="O2562" s="836">
        <v>1</v>
      </c>
      <c r="P2562" s="835"/>
      <c r="Q2562" s="837"/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4</v>
      </c>
      <c r="B2563" s="832" t="s">
        <v>2687</v>
      </c>
      <c r="C2563" s="832" t="s">
        <v>2694</v>
      </c>
      <c r="D2563" s="833" t="s">
        <v>5504</v>
      </c>
      <c r="E2563" s="834" t="s">
        <v>2752</v>
      </c>
      <c r="F2563" s="832" t="s">
        <v>2688</v>
      </c>
      <c r="G2563" s="832" t="s">
        <v>2874</v>
      </c>
      <c r="H2563" s="832" t="s">
        <v>581</v>
      </c>
      <c r="I2563" s="832" t="s">
        <v>4246</v>
      </c>
      <c r="J2563" s="832" t="s">
        <v>4247</v>
      </c>
      <c r="K2563" s="832" t="s">
        <v>4248</v>
      </c>
      <c r="L2563" s="835">
        <v>48.42</v>
      </c>
      <c r="M2563" s="835">
        <v>145.26</v>
      </c>
      <c r="N2563" s="832">
        <v>3</v>
      </c>
      <c r="O2563" s="836">
        <v>2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4</v>
      </c>
      <c r="B2564" s="832" t="s">
        <v>2687</v>
      </c>
      <c r="C2564" s="832" t="s">
        <v>2694</v>
      </c>
      <c r="D2564" s="833" t="s">
        <v>5504</v>
      </c>
      <c r="E2564" s="834" t="s">
        <v>2752</v>
      </c>
      <c r="F2564" s="832" t="s">
        <v>2688</v>
      </c>
      <c r="G2564" s="832" t="s">
        <v>4953</v>
      </c>
      <c r="H2564" s="832" t="s">
        <v>581</v>
      </c>
      <c r="I2564" s="832" t="s">
        <v>4954</v>
      </c>
      <c r="J2564" s="832" t="s">
        <v>4955</v>
      </c>
      <c r="K2564" s="832" t="s">
        <v>1529</v>
      </c>
      <c r="L2564" s="835">
        <v>88.1</v>
      </c>
      <c r="M2564" s="835">
        <v>88.1</v>
      </c>
      <c r="N2564" s="832">
        <v>1</v>
      </c>
      <c r="O2564" s="836">
        <v>1</v>
      </c>
      <c r="P2564" s="835">
        <v>88.1</v>
      </c>
      <c r="Q2564" s="837">
        <v>1</v>
      </c>
      <c r="R2564" s="832">
        <v>1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4</v>
      </c>
      <c r="B2565" s="832" t="s">
        <v>2687</v>
      </c>
      <c r="C2565" s="832" t="s">
        <v>2694</v>
      </c>
      <c r="D2565" s="833" t="s">
        <v>5504</v>
      </c>
      <c r="E2565" s="834" t="s">
        <v>2752</v>
      </c>
      <c r="F2565" s="832" t="s">
        <v>2688</v>
      </c>
      <c r="G2565" s="832" t="s">
        <v>2777</v>
      </c>
      <c r="H2565" s="832" t="s">
        <v>581</v>
      </c>
      <c r="I2565" s="832" t="s">
        <v>2894</v>
      </c>
      <c r="J2565" s="832" t="s">
        <v>810</v>
      </c>
      <c r="K2565" s="832" t="s">
        <v>2848</v>
      </c>
      <c r="L2565" s="835">
        <v>301.2</v>
      </c>
      <c r="M2565" s="835">
        <v>602.4</v>
      </c>
      <c r="N2565" s="832">
        <v>2</v>
      </c>
      <c r="O2565" s="836">
        <v>0.5</v>
      </c>
      <c r="P2565" s="835">
        <v>602.4</v>
      </c>
      <c r="Q2565" s="837">
        <v>1</v>
      </c>
      <c r="R2565" s="832">
        <v>2</v>
      </c>
      <c r="S2565" s="837">
        <v>1</v>
      </c>
      <c r="T2565" s="836">
        <v>0.5</v>
      </c>
      <c r="U2565" s="838">
        <v>1</v>
      </c>
    </row>
    <row r="2566" spans="1:21" ht="14.4" customHeight="1" x14ac:dyDescent="0.3">
      <c r="A2566" s="831">
        <v>4</v>
      </c>
      <c r="B2566" s="832" t="s">
        <v>2687</v>
      </c>
      <c r="C2566" s="832" t="s">
        <v>2694</v>
      </c>
      <c r="D2566" s="833" t="s">
        <v>5504</v>
      </c>
      <c r="E2566" s="834" t="s">
        <v>2752</v>
      </c>
      <c r="F2566" s="832" t="s">
        <v>2688</v>
      </c>
      <c r="G2566" s="832" t="s">
        <v>2777</v>
      </c>
      <c r="H2566" s="832" t="s">
        <v>581</v>
      </c>
      <c r="I2566" s="832" t="s">
        <v>2894</v>
      </c>
      <c r="J2566" s="832" t="s">
        <v>810</v>
      </c>
      <c r="K2566" s="832" t="s">
        <v>2848</v>
      </c>
      <c r="L2566" s="835">
        <v>103.67</v>
      </c>
      <c r="M2566" s="835">
        <v>933.03</v>
      </c>
      <c r="N2566" s="832">
        <v>9</v>
      </c>
      <c r="O2566" s="836">
        <v>1.5</v>
      </c>
      <c r="P2566" s="835">
        <v>933.03</v>
      </c>
      <c r="Q2566" s="837">
        <v>1</v>
      </c>
      <c r="R2566" s="832">
        <v>9</v>
      </c>
      <c r="S2566" s="837">
        <v>1</v>
      </c>
      <c r="T2566" s="836">
        <v>1.5</v>
      </c>
      <c r="U2566" s="838">
        <v>1</v>
      </c>
    </row>
    <row r="2567" spans="1:21" ht="14.4" customHeight="1" x14ac:dyDescent="0.3">
      <c r="A2567" s="831">
        <v>4</v>
      </c>
      <c r="B2567" s="832" t="s">
        <v>2687</v>
      </c>
      <c r="C2567" s="832" t="s">
        <v>2694</v>
      </c>
      <c r="D2567" s="833" t="s">
        <v>5504</v>
      </c>
      <c r="E2567" s="834" t="s">
        <v>2752</v>
      </c>
      <c r="F2567" s="832" t="s">
        <v>2688</v>
      </c>
      <c r="G2567" s="832" t="s">
        <v>2777</v>
      </c>
      <c r="H2567" s="832" t="s">
        <v>581</v>
      </c>
      <c r="I2567" s="832" t="s">
        <v>2778</v>
      </c>
      <c r="J2567" s="832" t="s">
        <v>810</v>
      </c>
      <c r="K2567" s="832" t="s">
        <v>2779</v>
      </c>
      <c r="L2567" s="835">
        <v>32.25</v>
      </c>
      <c r="M2567" s="835">
        <v>64.5</v>
      </c>
      <c r="N2567" s="832">
        <v>2</v>
      </c>
      <c r="O2567" s="836">
        <v>2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4</v>
      </c>
      <c r="B2568" s="832" t="s">
        <v>2687</v>
      </c>
      <c r="C2568" s="832" t="s">
        <v>2694</v>
      </c>
      <c r="D2568" s="833" t="s">
        <v>5504</v>
      </c>
      <c r="E2568" s="834" t="s">
        <v>2752</v>
      </c>
      <c r="F2568" s="832" t="s">
        <v>2688</v>
      </c>
      <c r="G2568" s="832" t="s">
        <v>2777</v>
      </c>
      <c r="H2568" s="832" t="s">
        <v>581</v>
      </c>
      <c r="I2568" s="832" t="s">
        <v>2895</v>
      </c>
      <c r="J2568" s="832" t="s">
        <v>810</v>
      </c>
      <c r="K2568" s="832" t="s">
        <v>2848</v>
      </c>
      <c r="L2568" s="835">
        <v>301.2</v>
      </c>
      <c r="M2568" s="835">
        <v>602.4</v>
      </c>
      <c r="N2568" s="832">
        <v>2</v>
      </c>
      <c r="O2568" s="836">
        <v>1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4</v>
      </c>
      <c r="B2569" s="832" t="s">
        <v>2687</v>
      </c>
      <c r="C2569" s="832" t="s">
        <v>2694</v>
      </c>
      <c r="D2569" s="833" t="s">
        <v>5504</v>
      </c>
      <c r="E2569" s="834" t="s">
        <v>2752</v>
      </c>
      <c r="F2569" s="832" t="s">
        <v>2688</v>
      </c>
      <c r="G2569" s="832" t="s">
        <v>2794</v>
      </c>
      <c r="H2569" s="832" t="s">
        <v>628</v>
      </c>
      <c r="I2569" s="832" t="s">
        <v>2839</v>
      </c>
      <c r="J2569" s="832" t="s">
        <v>2019</v>
      </c>
      <c r="K2569" s="832" t="s">
        <v>2020</v>
      </c>
      <c r="L2569" s="835">
        <v>57.6</v>
      </c>
      <c r="M2569" s="835">
        <v>57.6</v>
      </c>
      <c r="N2569" s="832">
        <v>1</v>
      </c>
      <c r="O2569" s="836">
        <v>0.5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4</v>
      </c>
      <c r="B2570" s="832" t="s">
        <v>2687</v>
      </c>
      <c r="C2570" s="832" t="s">
        <v>2694</v>
      </c>
      <c r="D2570" s="833" t="s">
        <v>5504</v>
      </c>
      <c r="E2570" s="834" t="s">
        <v>2752</v>
      </c>
      <c r="F2570" s="832" t="s">
        <v>2688</v>
      </c>
      <c r="G2570" s="832" t="s">
        <v>4575</v>
      </c>
      <c r="H2570" s="832" t="s">
        <v>581</v>
      </c>
      <c r="I2570" s="832" t="s">
        <v>5108</v>
      </c>
      <c r="J2570" s="832" t="s">
        <v>1429</v>
      </c>
      <c r="K2570" s="832" t="s">
        <v>4578</v>
      </c>
      <c r="L2570" s="835">
        <v>173.31</v>
      </c>
      <c r="M2570" s="835">
        <v>1039.8600000000001</v>
      </c>
      <c r="N2570" s="832">
        <v>6</v>
      </c>
      <c r="O2570" s="836">
        <v>1.5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4</v>
      </c>
      <c r="B2571" s="832" t="s">
        <v>2687</v>
      </c>
      <c r="C2571" s="832" t="s">
        <v>2694</v>
      </c>
      <c r="D2571" s="833" t="s">
        <v>5504</v>
      </c>
      <c r="E2571" s="834" t="s">
        <v>2752</v>
      </c>
      <c r="F2571" s="832" t="s">
        <v>2688</v>
      </c>
      <c r="G2571" s="832" t="s">
        <v>2977</v>
      </c>
      <c r="H2571" s="832" t="s">
        <v>581</v>
      </c>
      <c r="I2571" s="832" t="s">
        <v>5109</v>
      </c>
      <c r="J2571" s="832" t="s">
        <v>2514</v>
      </c>
      <c r="K2571" s="832" t="s">
        <v>5110</v>
      </c>
      <c r="L2571" s="835">
        <v>160.88999999999999</v>
      </c>
      <c r="M2571" s="835">
        <v>321.77999999999997</v>
      </c>
      <c r="N2571" s="832">
        <v>2</v>
      </c>
      <c r="O2571" s="836">
        <v>1</v>
      </c>
      <c r="P2571" s="835">
        <v>321.77999999999997</v>
      </c>
      <c r="Q2571" s="837">
        <v>1</v>
      </c>
      <c r="R2571" s="832">
        <v>2</v>
      </c>
      <c r="S2571" s="837">
        <v>1</v>
      </c>
      <c r="T2571" s="836">
        <v>1</v>
      </c>
      <c r="U2571" s="838">
        <v>1</v>
      </c>
    </row>
    <row r="2572" spans="1:21" ht="14.4" customHeight="1" x14ac:dyDescent="0.3">
      <c r="A2572" s="831">
        <v>4</v>
      </c>
      <c r="B2572" s="832" t="s">
        <v>2687</v>
      </c>
      <c r="C2572" s="832" t="s">
        <v>2694</v>
      </c>
      <c r="D2572" s="833" t="s">
        <v>5504</v>
      </c>
      <c r="E2572" s="834" t="s">
        <v>2752</v>
      </c>
      <c r="F2572" s="832" t="s">
        <v>2688</v>
      </c>
      <c r="G2572" s="832" t="s">
        <v>2977</v>
      </c>
      <c r="H2572" s="832" t="s">
        <v>581</v>
      </c>
      <c r="I2572" s="832" t="s">
        <v>5109</v>
      </c>
      <c r="J2572" s="832" t="s">
        <v>2514</v>
      </c>
      <c r="K2572" s="832" t="s">
        <v>5110</v>
      </c>
      <c r="L2572" s="835">
        <v>158.99</v>
      </c>
      <c r="M2572" s="835">
        <v>317.98</v>
      </c>
      <c r="N2572" s="832">
        <v>2</v>
      </c>
      <c r="O2572" s="836">
        <v>1</v>
      </c>
      <c r="P2572" s="835">
        <v>158.99</v>
      </c>
      <c r="Q2572" s="837">
        <v>0.5</v>
      </c>
      <c r="R2572" s="832">
        <v>1</v>
      </c>
      <c r="S2572" s="837">
        <v>0.5</v>
      </c>
      <c r="T2572" s="836">
        <v>0.5</v>
      </c>
      <c r="U2572" s="838">
        <v>0.5</v>
      </c>
    </row>
    <row r="2573" spans="1:21" ht="14.4" customHeight="1" x14ac:dyDescent="0.3">
      <c r="A2573" s="831">
        <v>4</v>
      </c>
      <c r="B2573" s="832" t="s">
        <v>2687</v>
      </c>
      <c r="C2573" s="832" t="s">
        <v>2694</v>
      </c>
      <c r="D2573" s="833" t="s">
        <v>5504</v>
      </c>
      <c r="E2573" s="834" t="s">
        <v>2752</v>
      </c>
      <c r="F2573" s="832" t="s">
        <v>2688</v>
      </c>
      <c r="G2573" s="832" t="s">
        <v>3263</v>
      </c>
      <c r="H2573" s="832" t="s">
        <v>581</v>
      </c>
      <c r="I2573" s="832" t="s">
        <v>4902</v>
      </c>
      <c r="J2573" s="832" t="s">
        <v>4903</v>
      </c>
      <c r="K2573" s="832" t="s">
        <v>4904</v>
      </c>
      <c r="L2573" s="835">
        <v>256.67</v>
      </c>
      <c r="M2573" s="835">
        <v>9496.7900000000009</v>
      </c>
      <c r="N2573" s="832">
        <v>37</v>
      </c>
      <c r="O2573" s="836">
        <v>36.5</v>
      </c>
      <c r="P2573" s="835">
        <v>4106.72</v>
      </c>
      <c r="Q2573" s="837">
        <v>0.4324324324324324</v>
      </c>
      <c r="R2573" s="832">
        <v>16</v>
      </c>
      <c r="S2573" s="837">
        <v>0.43243243243243246</v>
      </c>
      <c r="T2573" s="836">
        <v>15.5</v>
      </c>
      <c r="U2573" s="838">
        <v>0.42465753424657532</v>
      </c>
    </row>
    <row r="2574" spans="1:21" ht="14.4" customHeight="1" x14ac:dyDescent="0.3">
      <c r="A2574" s="831">
        <v>4</v>
      </c>
      <c r="B2574" s="832" t="s">
        <v>2687</v>
      </c>
      <c r="C2574" s="832" t="s">
        <v>2694</v>
      </c>
      <c r="D2574" s="833" t="s">
        <v>5504</v>
      </c>
      <c r="E2574" s="834" t="s">
        <v>2752</v>
      </c>
      <c r="F2574" s="832" t="s">
        <v>2688</v>
      </c>
      <c r="G2574" s="832" t="s">
        <v>3396</v>
      </c>
      <c r="H2574" s="832" t="s">
        <v>581</v>
      </c>
      <c r="I2574" s="832" t="s">
        <v>3397</v>
      </c>
      <c r="J2574" s="832" t="s">
        <v>3398</v>
      </c>
      <c r="K2574" s="832" t="s">
        <v>3399</v>
      </c>
      <c r="L2574" s="835">
        <v>179.84</v>
      </c>
      <c r="M2574" s="835">
        <v>359.68</v>
      </c>
      <c r="N2574" s="832">
        <v>2</v>
      </c>
      <c r="O2574" s="836">
        <v>0.5</v>
      </c>
      <c r="P2574" s="835">
        <v>359.68</v>
      </c>
      <c r="Q2574" s="837">
        <v>1</v>
      </c>
      <c r="R2574" s="832">
        <v>2</v>
      </c>
      <c r="S2574" s="837">
        <v>1</v>
      </c>
      <c r="T2574" s="836">
        <v>0.5</v>
      </c>
      <c r="U2574" s="838">
        <v>1</v>
      </c>
    </row>
    <row r="2575" spans="1:21" ht="14.4" customHeight="1" x14ac:dyDescent="0.3">
      <c r="A2575" s="831">
        <v>4</v>
      </c>
      <c r="B2575" s="832" t="s">
        <v>2687</v>
      </c>
      <c r="C2575" s="832" t="s">
        <v>2694</v>
      </c>
      <c r="D2575" s="833" t="s">
        <v>5504</v>
      </c>
      <c r="E2575" s="834" t="s">
        <v>2752</v>
      </c>
      <c r="F2575" s="832" t="s">
        <v>2688</v>
      </c>
      <c r="G2575" s="832" t="s">
        <v>3274</v>
      </c>
      <c r="H2575" s="832" t="s">
        <v>581</v>
      </c>
      <c r="I2575" s="832" t="s">
        <v>5111</v>
      </c>
      <c r="J2575" s="832" t="s">
        <v>2378</v>
      </c>
      <c r="K2575" s="832" t="s">
        <v>5112</v>
      </c>
      <c r="L2575" s="835">
        <v>835.93</v>
      </c>
      <c r="M2575" s="835">
        <v>835.93</v>
      </c>
      <c r="N2575" s="832">
        <v>1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4</v>
      </c>
      <c r="B2576" s="832" t="s">
        <v>2687</v>
      </c>
      <c r="C2576" s="832" t="s">
        <v>2694</v>
      </c>
      <c r="D2576" s="833" t="s">
        <v>5504</v>
      </c>
      <c r="E2576" s="834" t="s">
        <v>2752</v>
      </c>
      <c r="F2576" s="832" t="s">
        <v>2688</v>
      </c>
      <c r="G2576" s="832" t="s">
        <v>3274</v>
      </c>
      <c r="H2576" s="832" t="s">
        <v>581</v>
      </c>
      <c r="I2576" s="832" t="s">
        <v>5111</v>
      </c>
      <c r="J2576" s="832" t="s">
        <v>2378</v>
      </c>
      <c r="K2576" s="832" t="s">
        <v>5112</v>
      </c>
      <c r="L2576" s="835">
        <v>661.62</v>
      </c>
      <c r="M2576" s="835">
        <v>1984.8600000000001</v>
      </c>
      <c r="N2576" s="832">
        <v>3</v>
      </c>
      <c r="O2576" s="836">
        <v>1.5</v>
      </c>
      <c r="P2576" s="835">
        <v>661.62</v>
      </c>
      <c r="Q2576" s="837">
        <v>0.33333333333333331</v>
      </c>
      <c r="R2576" s="832">
        <v>1</v>
      </c>
      <c r="S2576" s="837">
        <v>0.33333333333333331</v>
      </c>
      <c r="T2576" s="836">
        <v>0.5</v>
      </c>
      <c r="U2576" s="838">
        <v>0.33333333333333331</v>
      </c>
    </row>
    <row r="2577" spans="1:21" ht="14.4" customHeight="1" x14ac:dyDescent="0.3">
      <c r="A2577" s="831">
        <v>4</v>
      </c>
      <c r="B2577" s="832" t="s">
        <v>2687</v>
      </c>
      <c r="C2577" s="832" t="s">
        <v>2694</v>
      </c>
      <c r="D2577" s="833" t="s">
        <v>5504</v>
      </c>
      <c r="E2577" s="834" t="s">
        <v>2752</v>
      </c>
      <c r="F2577" s="832" t="s">
        <v>2688</v>
      </c>
      <c r="G2577" s="832" t="s">
        <v>3277</v>
      </c>
      <c r="H2577" s="832" t="s">
        <v>581</v>
      </c>
      <c r="I2577" s="832" t="s">
        <v>5113</v>
      </c>
      <c r="J2577" s="832" t="s">
        <v>3279</v>
      </c>
      <c r="K2577" s="832" t="s">
        <v>5114</v>
      </c>
      <c r="L2577" s="835">
        <v>0</v>
      </c>
      <c r="M2577" s="835">
        <v>0</v>
      </c>
      <c r="N2577" s="832">
        <v>1</v>
      </c>
      <c r="O2577" s="836">
        <v>1</v>
      </c>
      <c r="P2577" s="835"/>
      <c r="Q2577" s="837"/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4</v>
      </c>
      <c r="B2578" s="832" t="s">
        <v>2687</v>
      </c>
      <c r="C2578" s="832" t="s">
        <v>2694</v>
      </c>
      <c r="D2578" s="833" t="s">
        <v>5504</v>
      </c>
      <c r="E2578" s="834" t="s">
        <v>2752</v>
      </c>
      <c r="F2578" s="832" t="s">
        <v>2688</v>
      </c>
      <c r="G2578" s="832" t="s">
        <v>4280</v>
      </c>
      <c r="H2578" s="832" t="s">
        <v>581</v>
      </c>
      <c r="I2578" s="832" t="s">
        <v>5115</v>
      </c>
      <c r="J2578" s="832" t="s">
        <v>761</v>
      </c>
      <c r="K2578" s="832" t="s">
        <v>5116</v>
      </c>
      <c r="L2578" s="835">
        <v>0</v>
      </c>
      <c r="M2578" s="835">
        <v>0</v>
      </c>
      <c r="N2578" s="832">
        <v>1</v>
      </c>
      <c r="O2578" s="836">
        <v>1</v>
      </c>
      <c r="P2578" s="835"/>
      <c r="Q2578" s="837"/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4</v>
      </c>
      <c r="B2579" s="832" t="s">
        <v>2687</v>
      </c>
      <c r="C2579" s="832" t="s">
        <v>2694</v>
      </c>
      <c r="D2579" s="833" t="s">
        <v>5504</v>
      </c>
      <c r="E2579" s="834" t="s">
        <v>2752</v>
      </c>
      <c r="F2579" s="832" t="s">
        <v>2688</v>
      </c>
      <c r="G2579" s="832" t="s">
        <v>2803</v>
      </c>
      <c r="H2579" s="832" t="s">
        <v>581</v>
      </c>
      <c r="I2579" s="832" t="s">
        <v>3005</v>
      </c>
      <c r="J2579" s="832" t="s">
        <v>1012</v>
      </c>
      <c r="K2579" s="832" t="s">
        <v>2944</v>
      </c>
      <c r="L2579" s="835">
        <v>210.38</v>
      </c>
      <c r="M2579" s="835">
        <v>210.38</v>
      </c>
      <c r="N2579" s="832">
        <v>1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4</v>
      </c>
      <c r="B2580" s="832" t="s">
        <v>2687</v>
      </c>
      <c r="C2580" s="832" t="s">
        <v>2694</v>
      </c>
      <c r="D2580" s="833" t="s">
        <v>5504</v>
      </c>
      <c r="E2580" s="834" t="s">
        <v>2752</v>
      </c>
      <c r="F2580" s="832" t="s">
        <v>2688</v>
      </c>
      <c r="G2580" s="832" t="s">
        <v>2993</v>
      </c>
      <c r="H2580" s="832" t="s">
        <v>581</v>
      </c>
      <c r="I2580" s="832" t="s">
        <v>2994</v>
      </c>
      <c r="J2580" s="832" t="s">
        <v>1232</v>
      </c>
      <c r="K2580" s="832" t="s">
        <v>2995</v>
      </c>
      <c r="L2580" s="835">
        <v>87.89</v>
      </c>
      <c r="M2580" s="835">
        <v>263.67</v>
      </c>
      <c r="N2580" s="832">
        <v>3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4</v>
      </c>
      <c r="B2581" s="832" t="s">
        <v>2687</v>
      </c>
      <c r="C2581" s="832" t="s">
        <v>2694</v>
      </c>
      <c r="D2581" s="833" t="s">
        <v>5504</v>
      </c>
      <c r="E2581" s="834" t="s">
        <v>2752</v>
      </c>
      <c r="F2581" s="832" t="s">
        <v>2688</v>
      </c>
      <c r="G2581" s="832" t="s">
        <v>3405</v>
      </c>
      <c r="H2581" s="832" t="s">
        <v>581</v>
      </c>
      <c r="I2581" s="832" t="s">
        <v>3406</v>
      </c>
      <c r="J2581" s="832" t="s">
        <v>3407</v>
      </c>
      <c r="K2581" s="832" t="s">
        <v>3408</v>
      </c>
      <c r="L2581" s="835">
        <v>256.67</v>
      </c>
      <c r="M2581" s="835">
        <v>256.67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4</v>
      </c>
      <c r="B2582" s="832" t="s">
        <v>2687</v>
      </c>
      <c r="C2582" s="832" t="s">
        <v>2694</v>
      </c>
      <c r="D2582" s="833" t="s">
        <v>5504</v>
      </c>
      <c r="E2582" s="834" t="s">
        <v>2752</v>
      </c>
      <c r="F2582" s="832" t="s">
        <v>2688</v>
      </c>
      <c r="G2582" s="832" t="s">
        <v>2843</v>
      </c>
      <c r="H2582" s="832" t="s">
        <v>628</v>
      </c>
      <c r="I2582" s="832" t="s">
        <v>2022</v>
      </c>
      <c r="J2582" s="832" t="s">
        <v>2023</v>
      </c>
      <c r="K2582" s="832" t="s">
        <v>2024</v>
      </c>
      <c r="L2582" s="835">
        <v>133.94</v>
      </c>
      <c r="M2582" s="835">
        <v>1741.22</v>
      </c>
      <c r="N2582" s="832">
        <v>13</v>
      </c>
      <c r="O2582" s="836">
        <v>2.5</v>
      </c>
      <c r="P2582" s="835">
        <v>1607.28</v>
      </c>
      <c r="Q2582" s="837">
        <v>0.92307692307692302</v>
      </c>
      <c r="R2582" s="832">
        <v>12</v>
      </c>
      <c r="S2582" s="837">
        <v>0.92307692307692313</v>
      </c>
      <c r="T2582" s="836">
        <v>2</v>
      </c>
      <c r="U2582" s="838">
        <v>0.8</v>
      </c>
    </row>
    <row r="2583" spans="1:21" ht="14.4" customHeight="1" x14ac:dyDescent="0.3">
      <c r="A2583" s="831">
        <v>4</v>
      </c>
      <c r="B2583" s="832" t="s">
        <v>2687</v>
      </c>
      <c r="C2583" s="832" t="s">
        <v>2694</v>
      </c>
      <c r="D2583" s="833" t="s">
        <v>5504</v>
      </c>
      <c r="E2583" s="834" t="s">
        <v>2752</v>
      </c>
      <c r="F2583" s="832" t="s">
        <v>2689</v>
      </c>
      <c r="G2583" s="832" t="s">
        <v>2768</v>
      </c>
      <c r="H2583" s="832" t="s">
        <v>581</v>
      </c>
      <c r="I2583" s="832" t="s">
        <v>2881</v>
      </c>
      <c r="J2583" s="832" t="s">
        <v>2770</v>
      </c>
      <c r="K2583" s="832"/>
      <c r="L2583" s="835">
        <v>0</v>
      </c>
      <c r="M2583" s="835">
        <v>0</v>
      </c>
      <c r="N2583" s="832">
        <v>2</v>
      </c>
      <c r="O2583" s="836">
        <v>2</v>
      </c>
      <c r="P2583" s="835">
        <v>0</v>
      </c>
      <c r="Q2583" s="837"/>
      <c r="R2583" s="832">
        <v>1</v>
      </c>
      <c r="S2583" s="837">
        <v>0.5</v>
      </c>
      <c r="T2583" s="836">
        <v>1</v>
      </c>
      <c r="U2583" s="838">
        <v>0.5</v>
      </c>
    </row>
    <row r="2584" spans="1:21" ht="14.4" customHeight="1" x14ac:dyDescent="0.3">
      <c r="A2584" s="831">
        <v>4</v>
      </c>
      <c r="B2584" s="832" t="s">
        <v>2687</v>
      </c>
      <c r="C2584" s="832" t="s">
        <v>2694</v>
      </c>
      <c r="D2584" s="833" t="s">
        <v>5504</v>
      </c>
      <c r="E2584" s="834" t="s">
        <v>2752</v>
      </c>
      <c r="F2584" s="832" t="s">
        <v>2689</v>
      </c>
      <c r="G2584" s="832" t="s">
        <v>2768</v>
      </c>
      <c r="H2584" s="832" t="s">
        <v>581</v>
      </c>
      <c r="I2584" s="832" t="s">
        <v>2769</v>
      </c>
      <c r="J2584" s="832" t="s">
        <v>2770</v>
      </c>
      <c r="K2584" s="832"/>
      <c r="L2584" s="835">
        <v>0</v>
      </c>
      <c r="M2584" s="835">
        <v>0</v>
      </c>
      <c r="N2584" s="832">
        <v>15</v>
      </c>
      <c r="O2584" s="836">
        <v>14.5</v>
      </c>
      <c r="P2584" s="835">
        <v>0</v>
      </c>
      <c r="Q2584" s="837"/>
      <c r="R2584" s="832">
        <v>15</v>
      </c>
      <c r="S2584" s="837">
        <v>1</v>
      </c>
      <c r="T2584" s="836">
        <v>14.5</v>
      </c>
      <c r="U2584" s="838">
        <v>1</v>
      </c>
    </row>
    <row r="2585" spans="1:21" ht="14.4" customHeight="1" x14ac:dyDescent="0.3">
      <c r="A2585" s="831">
        <v>4</v>
      </c>
      <c r="B2585" s="832" t="s">
        <v>2687</v>
      </c>
      <c r="C2585" s="832" t="s">
        <v>2694</v>
      </c>
      <c r="D2585" s="833" t="s">
        <v>5504</v>
      </c>
      <c r="E2585" s="834" t="s">
        <v>2752</v>
      </c>
      <c r="F2585" s="832" t="s">
        <v>2690</v>
      </c>
      <c r="G2585" s="832" t="s">
        <v>2967</v>
      </c>
      <c r="H2585" s="832" t="s">
        <v>581</v>
      </c>
      <c r="I2585" s="832" t="s">
        <v>2968</v>
      </c>
      <c r="J2585" s="832" t="s">
        <v>2969</v>
      </c>
      <c r="K2585" s="832" t="s">
        <v>2970</v>
      </c>
      <c r="L2585" s="835">
        <v>498.24</v>
      </c>
      <c r="M2585" s="835">
        <v>498.24</v>
      </c>
      <c r="N2585" s="832">
        <v>1</v>
      </c>
      <c r="O2585" s="836">
        <v>1</v>
      </c>
      <c r="P2585" s="835">
        <v>498.24</v>
      </c>
      <c r="Q2585" s="837">
        <v>1</v>
      </c>
      <c r="R2585" s="832">
        <v>1</v>
      </c>
      <c r="S2585" s="837">
        <v>1</v>
      </c>
      <c r="T2585" s="836">
        <v>1</v>
      </c>
      <c r="U2585" s="838">
        <v>1</v>
      </c>
    </row>
    <row r="2586" spans="1:21" ht="14.4" customHeight="1" x14ac:dyDescent="0.3">
      <c r="A2586" s="831">
        <v>4</v>
      </c>
      <c r="B2586" s="832" t="s">
        <v>2687</v>
      </c>
      <c r="C2586" s="832" t="s">
        <v>2694</v>
      </c>
      <c r="D2586" s="833" t="s">
        <v>5504</v>
      </c>
      <c r="E2586" s="834" t="s">
        <v>2752</v>
      </c>
      <c r="F2586" s="832" t="s">
        <v>2690</v>
      </c>
      <c r="G2586" s="832" t="s">
        <v>2812</v>
      </c>
      <c r="H2586" s="832" t="s">
        <v>581</v>
      </c>
      <c r="I2586" s="832" t="s">
        <v>2813</v>
      </c>
      <c r="J2586" s="832" t="s">
        <v>2814</v>
      </c>
      <c r="K2586" s="832" t="s">
        <v>2815</v>
      </c>
      <c r="L2586" s="835">
        <v>100</v>
      </c>
      <c r="M2586" s="835">
        <v>200</v>
      </c>
      <c r="N2586" s="832">
        <v>2</v>
      </c>
      <c r="O2586" s="836">
        <v>2</v>
      </c>
      <c r="P2586" s="835">
        <v>200</v>
      </c>
      <c r="Q2586" s="837">
        <v>1</v>
      </c>
      <c r="R2586" s="832">
        <v>2</v>
      </c>
      <c r="S2586" s="837">
        <v>1</v>
      </c>
      <c r="T2586" s="836">
        <v>2</v>
      </c>
      <c r="U2586" s="838">
        <v>1</v>
      </c>
    </row>
    <row r="2587" spans="1:21" ht="14.4" customHeight="1" x14ac:dyDescent="0.3">
      <c r="A2587" s="831">
        <v>4</v>
      </c>
      <c r="B2587" s="832" t="s">
        <v>2687</v>
      </c>
      <c r="C2587" s="832" t="s">
        <v>2694</v>
      </c>
      <c r="D2587" s="833" t="s">
        <v>5504</v>
      </c>
      <c r="E2587" s="834" t="s">
        <v>2752</v>
      </c>
      <c r="F2587" s="832" t="s">
        <v>2690</v>
      </c>
      <c r="G2587" s="832" t="s">
        <v>2812</v>
      </c>
      <c r="H2587" s="832" t="s">
        <v>581</v>
      </c>
      <c r="I2587" s="832" t="s">
        <v>4020</v>
      </c>
      <c r="J2587" s="832" t="s">
        <v>4021</v>
      </c>
      <c r="K2587" s="832" t="s">
        <v>4022</v>
      </c>
      <c r="L2587" s="835">
        <v>99</v>
      </c>
      <c r="M2587" s="835">
        <v>99</v>
      </c>
      <c r="N2587" s="832">
        <v>1</v>
      </c>
      <c r="O2587" s="836">
        <v>1</v>
      </c>
      <c r="P2587" s="835">
        <v>99</v>
      </c>
      <c r="Q2587" s="837">
        <v>1</v>
      </c>
      <c r="R2587" s="832">
        <v>1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4</v>
      </c>
      <c r="B2588" s="832" t="s">
        <v>2687</v>
      </c>
      <c r="C2588" s="832" t="s">
        <v>2694</v>
      </c>
      <c r="D2588" s="833" t="s">
        <v>5504</v>
      </c>
      <c r="E2588" s="834" t="s">
        <v>2752</v>
      </c>
      <c r="F2588" s="832" t="s">
        <v>2690</v>
      </c>
      <c r="G2588" s="832" t="s">
        <v>3288</v>
      </c>
      <c r="H2588" s="832" t="s">
        <v>581</v>
      </c>
      <c r="I2588" s="832" t="s">
        <v>3289</v>
      </c>
      <c r="J2588" s="832" t="s">
        <v>3290</v>
      </c>
      <c r="K2588" s="832" t="s">
        <v>3291</v>
      </c>
      <c r="L2588" s="835">
        <v>410</v>
      </c>
      <c r="M2588" s="835">
        <v>11070</v>
      </c>
      <c r="N2588" s="832">
        <v>27</v>
      </c>
      <c r="O2588" s="836">
        <v>27</v>
      </c>
      <c r="P2588" s="835">
        <v>10250</v>
      </c>
      <c r="Q2588" s="837">
        <v>0.92592592592592593</v>
      </c>
      <c r="R2588" s="832">
        <v>25</v>
      </c>
      <c r="S2588" s="837">
        <v>0.92592592592592593</v>
      </c>
      <c r="T2588" s="836">
        <v>25</v>
      </c>
      <c r="U2588" s="838">
        <v>0.92592592592592593</v>
      </c>
    </row>
    <row r="2589" spans="1:21" ht="14.4" customHeight="1" x14ac:dyDescent="0.3">
      <c r="A2589" s="831">
        <v>4</v>
      </c>
      <c r="B2589" s="832" t="s">
        <v>2687</v>
      </c>
      <c r="C2589" s="832" t="s">
        <v>2694</v>
      </c>
      <c r="D2589" s="833" t="s">
        <v>5504</v>
      </c>
      <c r="E2589" s="834" t="s">
        <v>2752</v>
      </c>
      <c r="F2589" s="832" t="s">
        <v>2690</v>
      </c>
      <c r="G2589" s="832" t="s">
        <v>3288</v>
      </c>
      <c r="H2589" s="832" t="s">
        <v>581</v>
      </c>
      <c r="I2589" s="832" t="s">
        <v>3937</v>
      </c>
      <c r="J2589" s="832" t="s">
        <v>3346</v>
      </c>
      <c r="K2589" s="832" t="s">
        <v>3938</v>
      </c>
      <c r="L2589" s="835">
        <v>566</v>
      </c>
      <c r="M2589" s="835">
        <v>3396</v>
      </c>
      <c r="N2589" s="832">
        <v>6</v>
      </c>
      <c r="O2589" s="836">
        <v>6</v>
      </c>
      <c r="P2589" s="835">
        <v>2264</v>
      </c>
      <c r="Q2589" s="837">
        <v>0.66666666666666663</v>
      </c>
      <c r="R2589" s="832">
        <v>4</v>
      </c>
      <c r="S2589" s="837">
        <v>0.66666666666666663</v>
      </c>
      <c r="T2589" s="836">
        <v>4</v>
      </c>
      <c r="U2589" s="838">
        <v>0.66666666666666663</v>
      </c>
    </row>
    <row r="2590" spans="1:21" ht="14.4" customHeight="1" x14ac:dyDescent="0.3">
      <c r="A2590" s="831">
        <v>4</v>
      </c>
      <c r="B2590" s="832" t="s">
        <v>2687</v>
      </c>
      <c r="C2590" s="832" t="s">
        <v>2694</v>
      </c>
      <c r="D2590" s="833" t="s">
        <v>5504</v>
      </c>
      <c r="E2590" s="834" t="s">
        <v>2752</v>
      </c>
      <c r="F2590" s="832" t="s">
        <v>2690</v>
      </c>
      <c r="G2590" s="832" t="s">
        <v>3288</v>
      </c>
      <c r="H2590" s="832" t="s">
        <v>581</v>
      </c>
      <c r="I2590" s="832" t="s">
        <v>5117</v>
      </c>
      <c r="J2590" s="832" t="s">
        <v>3346</v>
      </c>
      <c r="K2590" s="832" t="s">
        <v>5118</v>
      </c>
      <c r="L2590" s="835">
        <v>600</v>
      </c>
      <c r="M2590" s="835">
        <v>600</v>
      </c>
      <c r="N2590" s="832">
        <v>1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4</v>
      </c>
      <c r="B2591" s="832" t="s">
        <v>2687</v>
      </c>
      <c r="C2591" s="832" t="s">
        <v>2694</v>
      </c>
      <c r="D2591" s="833" t="s">
        <v>5504</v>
      </c>
      <c r="E2591" s="834" t="s">
        <v>2752</v>
      </c>
      <c r="F2591" s="832" t="s">
        <v>2690</v>
      </c>
      <c r="G2591" s="832" t="s">
        <v>2819</v>
      </c>
      <c r="H2591" s="832" t="s">
        <v>581</v>
      </c>
      <c r="I2591" s="832" t="s">
        <v>2820</v>
      </c>
      <c r="J2591" s="832" t="s">
        <v>2821</v>
      </c>
      <c r="K2591" s="832" t="s">
        <v>2822</v>
      </c>
      <c r="L2591" s="835">
        <v>900</v>
      </c>
      <c r="M2591" s="835">
        <v>1800</v>
      </c>
      <c r="N2591" s="832">
        <v>2</v>
      </c>
      <c r="O2591" s="836">
        <v>2</v>
      </c>
      <c r="P2591" s="835">
        <v>1800</v>
      </c>
      <c r="Q2591" s="837">
        <v>1</v>
      </c>
      <c r="R2591" s="832">
        <v>2</v>
      </c>
      <c r="S2591" s="837">
        <v>1</v>
      </c>
      <c r="T2591" s="836">
        <v>2</v>
      </c>
      <c r="U2591" s="838">
        <v>1</v>
      </c>
    </row>
    <row r="2592" spans="1:21" ht="14.4" customHeight="1" x14ac:dyDescent="0.3">
      <c r="A2592" s="831">
        <v>4</v>
      </c>
      <c r="B2592" s="832" t="s">
        <v>2687</v>
      </c>
      <c r="C2592" s="832" t="s">
        <v>2694</v>
      </c>
      <c r="D2592" s="833" t="s">
        <v>5504</v>
      </c>
      <c r="E2592" s="834" t="s">
        <v>2752</v>
      </c>
      <c r="F2592" s="832" t="s">
        <v>2690</v>
      </c>
      <c r="G2592" s="832" t="s">
        <v>2819</v>
      </c>
      <c r="H2592" s="832" t="s">
        <v>581</v>
      </c>
      <c r="I2592" s="832" t="s">
        <v>3942</v>
      </c>
      <c r="J2592" s="832" t="s">
        <v>3943</v>
      </c>
      <c r="K2592" s="832" t="s">
        <v>3944</v>
      </c>
      <c r="L2592" s="835">
        <v>378.48</v>
      </c>
      <c r="M2592" s="835">
        <v>378.48</v>
      </c>
      <c r="N2592" s="832">
        <v>1</v>
      </c>
      <c r="O2592" s="836">
        <v>1</v>
      </c>
      <c r="P2592" s="835">
        <v>378.48</v>
      </c>
      <c r="Q2592" s="837">
        <v>1</v>
      </c>
      <c r="R2592" s="832">
        <v>1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4</v>
      </c>
      <c r="B2593" s="832" t="s">
        <v>2687</v>
      </c>
      <c r="C2593" s="832" t="s">
        <v>2694</v>
      </c>
      <c r="D2593" s="833" t="s">
        <v>5504</v>
      </c>
      <c r="E2593" s="834" t="s">
        <v>2752</v>
      </c>
      <c r="F2593" s="832" t="s">
        <v>2690</v>
      </c>
      <c r="G2593" s="832" t="s">
        <v>2819</v>
      </c>
      <c r="H2593" s="832" t="s">
        <v>581</v>
      </c>
      <c r="I2593" s="832" t="s">
        <v>4034</v>
      </c>
      <c r="J2593" s="832" t="s">
        <v>4035</v>
      </c>
      <c r="K2593" s="832" t="s">
        <v>4036</v>
      </c>
      <c r="L2593" s="835">
        <v>378.48</v>
      </c>
      <c r="M2593" s="835">
        <v>378.48</v>
      </c>
      <c r="N2593" s="832">
        <v>1</v>
      </c>
      <c r="O2593" s="836">
        <v>1</v>
      </c>
      <c r="P2593" s="835">
        <v>378.48</v>
      </c>
      <c r="Q2593" s="837">
        <v>1</v>
      </c>
      <c r="R2593" s="832">
        <v>1</v>
      </c>
      <c r="S2593" s="837">
        <v>1</v>
      </c>
      <c r="T2593" s="836">
        <v>1</v>
      </c>
      <c r="U2593" s="838">
        <v>1</v>
      </c>
    </row>
    <row r="2594" spans="1:21" ht="14.4" customHeight="1" x14ac:dyDescent="0.3">
      <c r="A2594" s="831">
        <v>4</v>
      </c>
      <c r="B2594" s="832" t="s">
        <v>2687</v>
      </c>
      <c r="C2594" s="832" t="s">
        <v>2694</v>
      </c>
      <c r="D2594" s="833" t="s">
        <v>5504</v>
      </c>
      <c r="E2594" s="834" t="s">
        <v>2752</v>
      </c>
      <c r="F2594" s="832" t="s">
        <v>2690</v>
      </c>
      <c r="G2594" s="832" t="s">
        <v>2819</v>
      </c>
      <c r="H2594" s="832" t="s">
        <v>581</v>
      </c>
      <c r="I2594" s="832" t="s">
        <v>5119</v>
      </c>
      <c r="J2594" s="832" t="s">
        <v>5120</v>
      </c>
      <c r="K2594" s="832" t="s">
        <v>5121</v>
      </c>
      <c r="L2594" s="835">
        <v>700</v>
      </c>
      <c r="M2594" s="835">
        <v>700</v>
      </c>
      <c r="N2594" s="832">
        <v>1</v>
      </c>
      <c r="O2594" s="836">
        <v>1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4</v>
      </c>
      <c r="B2595" s="832" t="s">
        <v>2687</v>
      </c>
      <c r="C2595" s="832" t="s">
        <v>2694</v>
      </c>
      <c r="D2595" s="833" t="s">
        <v>5504</v>
      </c>
      <c r="E2595" s="834" t="s">
        <v>2754</v>
      </c>
      <c r="F2595" s="832" t="s">
        <v>2688</v>
      </c>
      <c r="G2595" s="832" t="s">
        <v>3352</v>
      </c>
      <c r="H2595" s="832" t="s">
        <v>628</v>
      </c>
      <c r="I2595" s="832" t="s">
        <v>2440</v>
      </c>
      <c r="J2595" s="832" t="s">
        <v>2441</v>
      </c>
      <c r="K2595" s="832" t="s">
        <v>2442</v>
      </c>
      <c r="L2595" s="835">
        <v>4.7</v>
      </c>
      <c r="M2595" s="835">
        <v>4.7</v>
      </c>
      <c r="N2595" s="832">
        <v>1</v>
      </c>
      <c r="O2595" s="836">
        <v>1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4</v>
      </c>
      <c r="B2596" s="832" t="s">
        <v>2687</v>
      </c>
      <c r="C2596" s="832" t="s">
        <v>2694</v>
      </c>
      <c r="D2596" s="833" t="s">
        <v>5504</v>
      </c>
      <c r="E2596" s="834" t="s">
        <v>2754</v>
      </c>
      <c r="F2596" s="832" t="s">
        <v>2688</v>
      </c>
      <c r="G2596" s="832" t="s">
        <v>2949</v>
      </c>
      <c r="H2596" s="832" t="s">
        <v>581</v>
      </c>
      <c r="I2596" s="832" t="s">
        <v>2950</v>
      </c>
      <c r="J2596" s="832" t="s">
        <v>899</v>
      </c>
      <c r="K2596" s="832" t="s">
        <v>2951</v>
      </c>
      <c r="L2596" s="835">
        <v>0</v>
      </c>
      <c r="M2596" s="835">
        <v>0</v>
      </c>
      <c r="N2596" s="832">
        <v>2</v>
      </c>
      <c r="O2596" s="836">
        <v>0.5</v>
      </c>
      <c r="P2596" s="835">
        <v>0</v>
      </c>
      <c r="Q2596" s="837"/>
      <c r="R2596" s="832">
        <v>2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4</v>
      </c>
      <c r="B2597" s="832" t="s">
        <v>2687</v>
      </c>
      <c r="C2597" s="832" t="s">
        <v>2694</v>
      </c>
      <c r="D2597" s="833" t="s">
        <v>5504</v>
      </c>
      <c r="E2597" s="834" t="s">
        <v>2754</v>
      </c>
      <c r="F2597" s="832" t="s">
        <v>2688</v>
      </c>
      <c r="G2597" s="832" t="s">
        <v>4090</v>
      </c>
      <c r="H2597" s="832" t="s">
        <v>581</v>
      </c>
      <c r="I2597" s="832" t="s">
        <v>4940</v>
      </c>
      <c r="J2597" s="832" t="s">
        <v>4092</v>
      </c>
      <c r="K2597" s="832" t="s">
        <v>4941</v>
      </c>
      <c r="L2597" s="835">
        <v>61.44</v>
      </c>
      <c r="M2597" s="835">
        <v>368.64</v>
      </c>
      <c r="N2597" s="832">
        <v>6</v>
      </c>
      <c r="O2597" s="836">
        <v>2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4</v>
      </c>
      <c r="B2598" s="832" t="s">
        <v>2687</v>
      </c>
      <c r="C2598" s="832" t="s">
        <v>2694</v>
      </c>
      <c r="D2598" s="833" t="s">
        <v>5504</v>
      </c>
      <c r="E2598" s="834" t="s">
        <v>2754</v>
      </c>
      <c r="F2598" s="832" t="s">
        <v>2688</v>
      </c>
      <c r="G2598" s="832" t="s">
        <v>2760</v>
      </c>
      <c r="H2598" s="832" t="s">
        <v>628</v>
      </c>
      <c r="I2598" s="832" t="s">
        <v>2166</v>
      </c>
      <c r="J2598" s="832" t="s">
        <v>1083</v>
      </c>
      <c r="K2598" s="832" t="s">
        <v>2167</v>
      </c>
      <c r="L2598" s="835">
        <v>154.36000000000001</v>
      </c>
      <c r="M2598" s="835">
        <v>771.80000000000007</v>
      </c>
      <c r="N2598" s="832">
        <v>5</v>
      </c>
      <c r="O2598" s="836">
        <v>3.5</v>
      </c>
      <c r="P2598" s="835">
        <v>308.72000000000003</v>
      </c>
      <c r="Q2598" s="837">
        <v>0.4</v>
      </c>
      <c r="R2598" s="832">
        <v>2</v>
      </c>
      <c r="S2598" s="837">
        <v>0.4</v>
      </c>
      <c r="T2598" s="836">
        <v>2</v>
      </c>
      <c r="U2598" s="838">
        <v>0.5714285714285714</v>
      </c>
    </row>
    <row r="2599" spans="1:21" ht="14.4" customHeight="1" x14ac:dyDescent="0.3">
      <c r="A2599" s="831">
        <v>4</v>
      </c>
      <c r="B2599" s="832" t="s">
        <v>2687</v>
      </c>
      <c r="C2599" s="832" t="s">
        <v>2694</v>
      </c>
      <c r="D2599" s="833" t="s">
        <v>5504</v>
      </c>
      <c r="E2599" s="834" t="s">
        <v>2754</v>
      </c>
      <c r="F2599" s="832" t="s">
        <v>2688</v>
      </c>
      <c r="G2599" s="832" t="s">
        <v>2760</v>
      </c>
      <c r="H2599" s="832" t="s">
        <v>628</v>
      </c>
      <c r="I2599" s="832" t="s">
        <v>2168</v>
      </c>
      <c r="J2599" s="832" t="s">
        <v>2169</v>
      </c>
      <c r="K2599" s="832" t="s">
        <v>2170</v>
      </c>
      <c r="L2599" s="835">
        <v>149.52000000000001</v>
      </c>
      <c r="M2599" s="835">
        <v>299.04000000000002</v>
      </c>
      <c r="N2599" s="832">
        <v>2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4</v>
      </c>
      <c r="B2600" s="832" t="s">
        <v>2687</v>
      </c>
      <c r="C2600" s="832" t="s">
        <v>2694</v>
      </c>
      <c r="D2600" s="833" t="s">
        <v>5504</v>
      </c>
      <c r="E2600" s="834" t="s">
        <v>2754</v>
      </c>
      <c r="F2600" s="832" t="s">
        <v>2688</v>
      </c>
      <c r="G2600" s="832" t="s">
        <v>2760</v>
      </c>
      <c r="H2600" s="832" t="s">
        <v>628</v>
      </c>
      <c r="I2600" s="832" t="s">
        <v>2164</v>
      </c>
      <c r="J2600" s="832" t="s">
        <v>1083</v>
      </c>
      <c r="K2600" s="832" t="s">
        <v>2165</v>
      </c>
      <c r="L2600" s="835">
        <v>225.06</v>
      </c>
      <c r="M2600" s="835">
        <v>450.12</v>
      </c>
      <c r="N2600" s="832">
        <v>2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4</v>
      </c>
      <c r="B2601" s="832" t="s">
        <v>2687</v>
      </c>
      <c r="C2601" s="832" t="s">
        <v>2694</v>
      </c>
      <c r="D2601" s="833" t="s">
        <v>5504</v>
      </c>
      <c r="E2601" s="834" t="s">
        <v>2754</v>
      </c>
      <c r="F2601" s="832" t="s">
        <v>2688</v>
      </c>
      <c r="G2601" s="832" t="s">
        <v>3221</v>
      </c>
      <c r="H2601" s="832" t="s">
        <v>581</v>
      </c>
      <c r="I2601" s="832" t="s">
        <v>4533</v>
      </c>
      <c r="J2601" s="832" t="s">
        <v>4534</v>
      </c>
      <c r="K2601" s="832" t="s">
        <v>3223</v>
      </c>
      <c r="L2601" s="835">
        <v>119.7</v>
      </c>
      <c r="M2601" s="835">
        <v>119.7</v>
      </c>
      <c r="N2601" s="832">
        <v>1</v>
      </c>
      <c r="O2601" s="836">
        <v>1</v>
      </c>
      <c r="P2601" s="835">
        <v>119.7</v>
      </c>
      <c r="Q2601" s="837">
        <v>1</v>
      </c>
      <c r="R2601" s="832">
        <v>1</v>
      </c>
      <c r="S2601" s="837">
        <v>1</v>
      </c>
      <c r="T2601" s="836">
        <v>1</v>
      </c>
      <c r="U2601" s="838">
        <v>1</v>
      </c>
    </row>
    <row r="2602" spans="1:21" ht="14.4" customHeight="1" x14ac:dyDescent="0.3">
      <c r="A2602" s="831">
        <v>4</v>
      </c>
      <c r="B2602" s="832" t="s">
        <v>2687</v>
      </c>
      <c r="C2602" s="832" t="s">
        <v>2694</v>
      </c>
      <c r="D2602" s="833" t="s">
        <v>5504</v>
      </c>
      <c r="E2602" s="834" t="s">
        <v>2754</v>
      </c>
      <c r="F2602" s="832" t="s">
        <v>2688</v>
      </c>
      <c r="G2602" s="832" t="s">
        <v>3221</v>
      </c>
      <c r="H2602" s="832" t="s">
        <v>581</v>
      </c>
      <c r="I2602" s="832" t="s">
        <v>5122</v>
      </c>
      <c r="J2602" s="832" t="s">
        <v>4534</v>
      </c>
      <c r="K2602" s="832" t="s">
        <v>3223</v>
      </c>
      <c r="L2602" s="835">
        <v>119.7</v>
      </c>
      <c r="M2602" s="835">
        <v>239.4</v>
      </c>
      <c r="N2602" s="832">
        <v>2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4</v>
      </c>
      <c r="B2603" s="832" t="s">
        <v>2687</v>
      </c>
      <c r="C2603" s="832" t="s">
        <v>2694</v>
      </c>
      <c r="D2603" s="833" t="s">
        <v>5504</v>
      </c>
      <c r="E2603" s="834" t="s">
        <v>2754</v>
      </c>
      <c r="F2603" s="832" t="s">
        <v>2688</v>
      </c>
      <c r="G2603" s="832" t="s">
        <v>3368</v>
      </c>
      <c r="H2603" s="832" t="s">
        <v>581</v>
      </c>
      <c r="I2603" s="832" t="s">
        <v>4189</v>
      </c>
      <c r="J2603" s="832" t="s">
        <v>1215</v>
      </c>
      <c r="K2603" s="832" t="s">
        <v>4109</v>
      </c>
      <c r="L2603" s="835">
        <v>182.22</v>
      </c>
      <c r="M2603" s="835">
        <v>182.22</v>
      </c>
      <c r="N2603" s="832">
        <v>1</v>
      </c>
      <c r="O2603" s="836">
        <v>1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4</v>
      </c>
      <c r="B2604" s="832" t="s">
        <v>2687</v>
      </c>
      <c r="C2604" s="832" t="s">
        <v>2694</v>
      </c>
      <c r="D2604" s="833" t="s">
        <v>5504</v>
      </c>
      <c r="E2604" s="834" t="s">
        <v>2754</v>
      </c>
      <c r="F2604" s="832" t="s">
        <v>2688</v>
      </c>
      <c r="G2604" s="832" t="s">
        <v>4198</v>
      </c>
      <c r="H2604" s="832" t="s">
        <v>581</v>
      </c>
      <c r="I2604" s="832" t="s">
        <v>4199</v>
      </c>
      <c r="J2604" s="832" t="s">
        <v>4200</v>
      </c>
      <c r="K2604" s="832" t="s">
        <v>4201</v>
      </c>
      <c r="L2604" s="835">
        <v>0</v>
      </c>
      <c r="M2604" s="835">
        <v>0</v>
      </c>
      <c r="N2604" s="832">
        <v>4</v>
      </c>
      <c r="O2604" s="836">
        <v>1</v>
      </c>
      <c r="P2604" s="835"/>
      <c r="Q2604" s="837"/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4</v>
      </c>
      <c r="B2605" s="832" t="s">
        <v>2687</v>
      </c>
      <c r="C2605" s="832" t="s">
        <v>2694</v>
      </c>
      <c r="D2605" s="833" t="s">
        <v>5504</v>
      </c>
      <c r="E2605" s="834" t="s">
        <v>2754</v>
      </c>
      <c r="F2605" s="832" t="s">
        <v>2688</v>
      </c>
      <c r="G2605" s="832" t="s">
        <v>3016</v>
      </c>
      <c r="H2605" s="832" t="s">
        <v>581</v>
      </c>
      <c r="I2605" s="832" t="s">
        <v>5123</v>
      </c>
      <c r="J2605" s="832" t="s">
        <v>3018</v>
      </c>
      <c r="K2605" s="832" t="s">
        <v>5124</v>
      </c>
      <c r="L2605" s="835">
        <v>30.46</v>
      </c>
      <c r="M2605" s="835">
        <v>791.96</v>
      </c>
      <c r="N2605" s="832">
        <v>26</v>
      </c>
      <c r="O2605" s="836">
        <v>14</v>
      </c>
      <c r="P2605" s="835">
        <v>548.28</v>
      </c>
      <c r="Q2605" s="837">
        <v>0.69230769230769229</v>
      </c>
      <c r="R2605" s="832">
        <v>18</v>
      </c>
      <c r="S2605" s="837">
        <v>0.69230769230769229</v>
      </c>
      <c r="T2605" s="836">
        <v>10</v>
      </c>
      <c r="U2605" s="838">
        <v>0.7142857142857143</v>
      </c>
    </row>
    <row r="2606" spans="1:21" ht="14.4" customHeight="1" x14ac:dyDescent="0.3">
      <c r="A2606" s="831">
        <v>4</v>
      </c>
      <c r="B2606" s="832" t="s">
        <v>2687</v>
      </c>
      <c r="C2606" s="832" t="s">
        <v>2694</v>
      </c>
      <c r="D2606" s="833" t="s">
        <v>5504</v>
      </c>
      <c r="E2606" s="834" t="s">
        <v>2754</v>
      </c>
      <c r="F2606" s="832" t="s">
        <v>2688</v>
      </c>
      <c r="G2606" s="832" t="s">
        <v>3016</v>
      </c>
      <c r="H2606" s="832" t="s">
        <v>581</v>
      </c>
      <c r="I2606" s="832" t="s">
        <v>3017</v>
      </c>
      <c r="J2606" s="832" t="s">
        <v>3018</v>
      </c>
      <c r="K2606" s="832" t="s">
        <v>3019</v>
      </c>
      <c r="L2606" s="835">
        <v>60.9</v>
      </c>
      <c r="M2606" s="835">
        <v>730.8</v>
      </c>
      <c r="N2606" s="832">
        <v>12</v>
      </c>
      <c r="O2606" s="836">
        <v>5</v>
      </c>
      <c r="P2606" s="835">
        <v>730.8</v>
      </c>
      <c r="Q2606" s="837">
        <v>1</v>
      </c>
      <c r="R2606" s="832">
        <v>12</v>
      </c>
      <c r="S2606" s="837">
        <v>1</v>
      </c>
      <c r="T2606" s="836">
        <v>5</v>
      </c>
      <c r="U2606" s="838">
        <v>1</v>
      </c>
    </row>
    <row r="2607" spans="1:21" ht="14.4" customHeight="1" x14ac:dyDescent="0.3">
      <c r="A2607" s="831">
        <v>4</v>
      </c>
      <c r="B2607" s="832" t="s">
        <v>2687</v>
      </c>
      <c r="C2607" s="832" t="s">
        <v>2694</v>
      </c>
      <c r="D2607" s="833" t="s">
        <v>5504</v>
      </c>
      <c r="E2607" s="834" t="s">
        <v>2754</v>
      </c>
      <c r="F2607" s="832" t="s">
        <v>2688</v>
      </c>
      <c r="G2607" s="832" t="s">
        <v>3306</v>
      </c>
      <c r="H2607" s="832" t="s">
        <v>581</v>
      </c>
      <c r="I2607" s="832" t="s">
        <v>4117</v>
      </c>
      <c r="J2607" s="832" t="s">
        <v>1116</v>
      </c>
      <c r="K2607" s="832" t="s">
        <v>4118</v>
      </c>
      <c r="L2607" s="835">
        <v>64.36</v>
      </c>
      <c r="M2607" s="835">
        <v>64.36</v>
      </c>
      <c r="N2607" s="832">
        <v>1</v>
      </c>
      <c r="O2607" s="836">
        <v>1</v>
      </c>
      <c r="P2607" s="835">
        <v>64.36</v>
      </c>
      <c r="Q2607" s="837">
        <v>1</v>
      </c>
      <c r="R2607" s="832">
        <v>1</v>
      </c>
      <c r="S2607" s="837">
        <v>1</v>
      </c>
      <c r="T2607" s="836">
        <v>1</v>
      </c>
      <c r="U2607" s="838">
        <v>1</v>
      </c>
    </row>
    <row r="2608" spans="1:21" ht="14.4" customHeight="1" x14ac:dyDescent="0.3">
      <c r="A2608" s="831">
        <v>4</v>
      </c>
      <c r="B2608" s="832" t="s">
        <v>2687</v>
      </c>
      <c r="C2608" s="832" t="s">
        <v>2694</v>
      </c>
      <c r="D2608" s="833" t="s">
        <v>5504</v>
      </c>
      <c r="E2608" s="834" t="s">
        <v>2754</v>
      </c>
      <c r="F2608" s="832" t="s">
        <v>2688</v>
      </c>
      <c r="G2608" s="832" t="s">
        <v>3243</v>
      </c>
      <c r="H2608" s="832" t="s">
        <v>581</v>
      </c>
      <c r="I2608" s="832" t="s">
        <v>5125</v>
      </c>
      <c r="J2608" s="832" t="s">
        <v>5126</v>
      </c>
      <c r="K2608" s="832" t="s">
        <v>5127</v>
      </c>
      <c r="L2608" s="835">
        <v>49.38</v>
      </c>
      <c r="M2608" s="835">
        <v>98.76</v>
      </c>
      <c r="N2608" s="832">
        <v>2</v>
      </c>
      <c r="O2608" s="836">
        <v>1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4</v>
      </c>
      <c r="B2609" s="832" t="s">
        <v>2687</v>
      </c>
      <c r="C2609" s="832" t="s">
        <v>2694</v>
      </c>
      <c r="D2609" s="833" t="s">
        <v>5504</v>
      </c>
      <c r="E2609" s="834" t="s">
        <v>2754</v>
      </c>
      <c r="F2609" s="832" t="s">
        <v>2688</v>
      </c>
      <c r="G2609" s="832" t="s">
        <v>3243</v>
      </c>
      <c r="H2609" s="832" t="s">
        <v>581</v>
      </c>
      <c r="I2609" s="832" t="s">
        <v>3244</v>
      </c>
      <c r="J2609" s="832" t="s">
        <v>1127</v>
      </c>
      <c r="K2609" s="832" t="s">
        <v>2826</v>
      </c>
      <c r="L2609" s="835">
        <v>98.75</v>
      </c>
      <c r="M2609" s="835">
        <v>296.25</v>
      </c>
      <c r="N2609" s="832">
        <v>3</v>
      </c>
      <c r="O2609" s="836">
        <v>1.5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4</v>
      </c>
      <c r="B2610" s="832" t="s">
        <v>2687</v>
      </c>
      <c r="C2610" s="832" t="s">
        <v>2694</v>
      </c>
      <c r="D2610" s="833" t="s">
        <v>5504</v>
      </c>
      <c r="E2610" s="834" t="s">
        <v>2754</v>
      </c>
      <c r="F2610" s="832" t="s">
        <v>2688</v>
      </c>
      <c r="G2610" s="832" t="s">
        <v>3243</v>
      </c>
      <c r="H2610" s="832" t="s">
        <v>581</v>
      </c>
      <c r="I2610" s="832" t="s">
        <v>5128</v>
      </c>
      <c r="J2610" s="832" t="s">
        <v>1127</v>
      </c>
      <c r="K2610" s="832" t="s">
        <v>5129</v>
      </c>
      <c r="L2610" s="835">
        <v>0</v>
      </c>
      <c r="M2610" s="835">
        <v>0</v>
      </c>
      <c r="N2610" s="832">
        <v>1</v>
      </c>
      <c r="O2610" s="836">
        <v>0.5</v>
      </c>
      <c r="P2610" s="835"/>
      <c r="Q2610" s="837"/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4</v>
      </c>
      <c r="B2611" s="832" t="s">
        <v>2687</v>
      </c>
      <c r="C2611" s="832" t="s">
        <v>2694</v>
      </c>
      <c r="D2611" s="833" t="s">
        <v>5504</v>
      </c>
      <c r="E2611" s="834" t="s">
        <v>2754</v>
      </c>
      <c r="F2611" s="832" t="s">
        <v>2688</v>
      </c>
      <c r="G2611" s="832" t="s">
        <v>3243</v>
      </c>
      <c r="H2611" s="832" t="s">
        <v>581</v>
      </c>
      <c r="I2611" s="832" t="s">
        <v>4701</v>
      </c>
      <c r="J2611" s="832" t="s">
        <v>1127</v>
      </c>
      <c r="K2611" s="832" t="s">
        <v>2826</v>
      </c>
      <c r="L2611" s="835">
        <v>98.75</v>
      </c>
      <c r="M2611" s="835">
        <v>395</v>
      </c>
      <c r="N2611" s="832">
        <v>4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4</v>
      </c>
      <c r="B2612" s="832" t="s">
        <v>2687</v>
      </c>
      <c r="C2612" s="832" t="s">
        <v>2694</v>
      </c>
      <c r="D2612" s="833" t="s">
        <v>5504</v>
      </c>
      <c r="E2612" s="834" t="s">
        <v>2754</v>
      </c>
      <c r="F2612" s="832" t="s">
        <v>2688</v>
      </c>
      <c r="G2612" s="832" t="s">
        <v>3243</v>
      </c>
      <c r="H2612" s="832" t="s">
        <v>581</v>
      </c>
      <c r="I2612" s="832" t="s">
        <v>5130</v>
      </c>
      <c r="J2612" s="832" t="s">
        <v>5131</v>
      </c>
      <c r="K2612" s="832" t="s">
        <v>5132</v>
      </c>
      <c r="L2612" s="835">
        <v>49.38</v>
      </c>
      <c r="M2612" s="835">
        <v>49.38</v>
      </c>
      <c r="N2612" s="832">
        <v>1</v>
      </c>
      <c r="O2612" s="836">
        <v>1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4</v>
      </c>
      <c r="B2613" s="832" t="s">
        <v>2687</v>
      </c>
      <c r="C2613" s="832" t="s">
        <v>2694</v>
      </c>
      <c r="D2613" s="833" t="s">
        <v>5504</v>
      </c>
      <c r="E2613" s="834" t="s">
        <v>2754</v>
      </c>
      <c r="F2613" s="832" t="s">
        <v>2688</v>
      </c>
      <c r="G2613" s="832" t="s">
        <v>3131</v>
      </c>
      <c r="H2613" s="832" t="s">
        <v>581</v>
      </c>
      <c r="I2613" s="832" t="s">
        <v>3132</v>
      </c>
      <c r="J2613" s="832" t="s">
        <v>832</v>
      </c>
      <c r="K2613" s="832" t="s">
        <v>833</v>
      </c>
      <c r="L2613" s="835">
        <v>0</v>
      </c>
      <c r="M2613" s="835">
        <v>0</v>
      </c>
      <c r="N2613" s="832">
        <v>14</v>
      </c>
      <c r="O2613" s="836">
        <v>6.5</v>
      </c>
      <c r="P2613" s="835">
        <v>0</v>
      </c>
      <c r="Q2613" s="837"/>
      <c r="R2613" s="832">
        <v>8</v>
      </c>
      <c r="S2613" s="837">
        <v>0.5714285714285714</v>
      </c>
      <c r="T2613" s="836">
        <v>4.5</v>
      </c>
      <c r="U2613" s="838">
        <v>0.69230769230769229</v>
      </c>
    </row>
    <row r="2614" spans="1:21" ht="14.4" customHeight="1" x14ac:dyDescent="0.3">
      <c r="A2614" s="831">
        <v>4</v>
      </c>
      <c r="B2614" s="832" t="s">
        <v>2687</v>
      </c>
      <c r="C2614" s="832" t="s">
        <v>2694</v>
      </c>
      <c r="D2614" s="833" t="s">
        <v>5504</v>
      </c>
      <c r="E2614" s="834" t="s">
        <v>2754</v>
      </c>
      <c r="F2614" s="832" t="s">
        <v>2688</v>
      </c>
      <c r="G2614" s="832" t="s">
        <v>3131</v>
      </c>
      <c r="H2614" s="832" t="s">
        <v>581</v>
      </c>
      <c r="I2614" s="832" t="s">
        <v>5133</v>
      </c>
      <c r="J2614" s="832" t="s">
        <v>832</v>
      </c>
      <c r="K2614" s="832" t="s">
        <v>833</v>
      </c>
      <c r="L2614" s="835">
        <v>0</v>
      </c>
      <c r="M2614" s="835">
        <v>0</v>
      </c>
      <c r="N2614" s="832">
        <v>1</v>
      </c>
      <c r="O2614" s="836">
        <v>1</v>
      </c>
      <c r="P2614" s="835">
        <v>0</v>
      </c>
      <c r="Q2614" s="837"/>
      <c r="R2614" s="832">
        <v>1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4</v>
      </c>
      <c r="B2615" s="832" t="s">
        <v>2687</v>
      </c>
      <c r="C2615" s="832" t="s">
        <v>2694</v>
      </c>
      <c r="D2615" s="833" t="s">
        <v>5504</v>
      </c>
      <c r="E2615" s="834" t="s">
        <v>2754</v>
      </c>
      <c r="F2615" s="832" t="s">
        <v>2688</v>
      </c>
      <c r="G2615" s="832" t="s">
        <v>3131</v>
      </c>
      <c r="H2615" s="832" t="s">
        <v>581</v>
      </c>
      <c r="I2615" s="832" t="s">
        <v>5134</v>
      </c>
      <c r="J2615" s="832" t="s">
        <v>832</v>
      </c>
      <c r="K2615" s="832" t="s">
        <v>833</v>
      </c>
      <c r="L2615" s="835">
        <v>0</v>
      </c>
      <c r="M2615" s="835">
        <v>0</v>
      </c>
      <c r="N2615" s="832">
        <v>2</v>
      </c>
      <c r="O2615" s="836">
        <v>1</v>
      </c>
      <c r="P2615" s="835"/>
      <c r="Q2615" s="837"/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4</v>
      </c>
      <c r="B2616" s="832" t="s">
        <v>2687</v>
      </c>
      <c r="C2616" s="832" t="s">
        <v>2694</v>
      </c>
      <c r="D2616" s="833" t="s">
        <v>5504</v>
      </c>
      <c r="E2616" s="834" t="s">
        <v>2754</v>
      </c>
      <c r="F2616" s="832" t="s">
        <v>2688</v>
      </c>
      <c r="G2616" s="832" t="s">
        <v>3380</v>
      </c>
      <c r="H2616" s="832" t="s">
        <v>581</v>
      </c>
      <c r="I2616" s="832" t="s">
        <v>3381</v>
      </c>
      <c r="J2616" s="832" t="s">
        <v>781</v>
      </c>
      <c r="K2616" s="832" t="s">
        <v>3382</v>
      </c>
      <c r="L2616" s="835">
        <v>256.67</v>
      </c>
      <c r="M2616" s="835">
        <v>5390.0700000000006</v>
      </c>
      <c r="N2616" s="832">
        <v>21</v>
      </c>
      <c r="O2616" s="836">
        <v>19</v>
      </c>
      <c r="P2616" s="835">
        <v>2823.3700000000003</v>
      </c>
      <c r="Q2616" s="837">
        <v>0.52380952380952384</v>
      </c>
      <c r="R2616" s="832">
        <v>11</v>
      </c>
      <c r="S2616" s="837">
        <v>0.52380952380952384</v>
      </c>
      <c r="T2616" s="836">
        <v>9</v>
      </c>
      <c r="U2616" s="838">
        <v>0.47368421052631576</v>
      </c>
    </row>
    <row r="2617" spans="1:21" ht="14.4" customHeight="1" x14ac:dyDescent="0.3">
      <c r="A2617" s="831">
        <v>4</v>
      </c>
      <c r="B2617" s="832" t="s">
        <v>2687</v>
      </c>
      <c r="C2617" s="832" t="s">
        <v>2694</v>
      </c>
      <c r="D2617" s="833" t="s">
        <v>5504</v>
      </c>
      <c r="E2617" s="834" t="s">
        <v>2754</v>
      </c>
      <c r="F2617" s="832" t="s">
        <v>2688</v>
      </c>
      <c r="G2617" s="832" t="s">
        <v>2929</v>
      </c>
      <c r="H2617" s="832" t="s">
        <v>581</v>
      </c>
      <c r="I2617" s="832" t="s">
        <v>5135</v>
      </c>
      <c r="J2617" s="832" t="s">
        <v>1187</v>
      </c>
      <c r="K2617" s="832" t="s">
        <v>2931</v>
      </c>
      <c r="L2617" s="835">
        <v>634</v>
      </c>
      <c r="M2617" s="835">
        <v>1268</v>
      </c>
      <c r="N2617" s="832">
        <v>2</v>
      </c>
      <c r="O2617" s="836">
        <v>1</v>
      </c>
      <c r="P2617" s="835">
        <v>1268</v>
      </c>
      <c r="Q2617" s="837">
        <v>1</v>
      </c>
      <c r="R2617" s="832">
        <v>2</v>
      </c>
      <c r="S2617" s="837">
        <v>1</v>
      </c>
      <c r="T2617" s="836">
        <v>1</v>
      </c>
      <c r="U2617" s="838">
        <v>1</v>
      </c>
    </row>
    <row r="2618" spans="1:21" ht="14.4" customHeight="1" x14ac:dyDescent="0.3">
      <c r="A2618" s="831">
        <v>4</v>
      </c>
      <c r="B2618" s="832" t="s">
        <v>2687</v>
      </c>
      <c r="C2618" s="832" t="s">
        <v>2694</v>
      </c>
      <c r="D2618" s="833" t="s">
        <v>5504</v>
      </c>
      <c r="E2618" s="834" t="s">
        <v>2754</v>
      </c>
      <c r="F2618" s="832" t="s">
        <v>2688</v>
      </c>
      <c r="G2618" s="832" t="s">
        <v>2929</v>
      </c>
      <c r="H2618" s="832" t="s">
        <v>581</v>
      </c>
      <c r="I2618" s="832" t="s">
        <v>5136</v>
      </c>
      <c r="J2618" s="832" t="s">
        <v>5137</v>
      </c>
      <c r="K2618" s="832" t="s">
        <v>5138</v>
      </c>
      <c r="L2618" s="835">
        <v>362.97</v>
      </c>
      <c r="M2618" s="835">
        <v>2177.8200000000002</v>
      </c>
      <c r="N2618" s="832">
        <v>6</v>
      </c>
      <c r="O2618" s="836">
        <v>3</v>
      </c>
      <c r="P2618" s="835">
        <v>1451.88</v>
      </c>
      <c r="Q2618" s="837">
        <v>0.66666666666666663</v>
      </c>
      <c r="R2618" s="832">
        <v>4</v>
      </c>
      <c r="S2618" s="837">
        <v>0.66666666666666663</v>
      </c>
      <c r="T2618" s="836">
        <v>2</v>
      </c>
      <c r="U2618" s="838">
        <v>0.66666666666666663</v>
      </c>
    </row>
    <row r="2619" spans="1:21" ht="14.4" customHeight="1" x14ac:dyDescent="0.3">
      <c r="A2619" s="831">
        <v>4</v>
      </c>
      <c r="B2619" s="832" t="s">
        <v>2687</v>
      </c>
      <c r="C2619" s="832" t="s">
        <v>2694</v>
      </c>
      <c r="D2619" s="833" t="s">
        <v>5504</v>
      </c>
      <c r="E2619" s="834" t="s">
        <v>2754</v>
      </c>
      <c r="F2619" s="832" t="s">
        <v>2688</v>
      </c>
      <c r="G2619" s="832" t="s">
        <v>2929</v>
      </c>
      <c r="H2619" s="832" t="s">
        <v>581</v>
      </c>
      <c r="I2619" s="832" t="s">
        <v>4229</v>
      </c>
      <c r="J2619" s="832" t="s">
        <v>4230</v>
      </c>
      <c r="K2619" s="832" t="s">
        <v>4231</v>
      </c>
      <c r="L2619" s="835">
        <v>729.38</v>
      </c>
      <c r="M2619" s="835">
        <v>5105.66</v>
      </c>
      <c r="N2619" s="832">
        <v>7</v>
      </c>
      <c r="O2619" s="836">
        <v>3</v>
      </c>
      <c r="P2619" s="835">
        <v>729.38</v>
      </c>
      <c r="Q2619" s="837">
        <v>0.14285714285714285</v>
      </c>
      <c r="R2619" s="832">
        <v>1</v>
      </c>
      <c r="S2619" s="837">
        <v>0.14285714285714285</v>
      </c>
      <c r="T2619" s="836">
        <v>1</v>
      </c>
      <c r="U2619" s="838">
        <v>0.33333333333333331</v>
      </c>
    </row>
    <row r="2620" spans="1:21" ht="14.4" customHeight="1" x14ac:dyDescent="0.3">
      <c r="A2620" s="831">
        <v>4</v>
      </c>
      <c r="B2620" s="832" t="s">
        <v>2687</v>
      </c>
      <c r="C2620" s="832" t="s">
        <v>2694</v>
      </c>
      <c r="D2620" s="833" t="s">
        <v>5504</v>
      </c>
      <c r="E2620" s="834" t="s">
        <v>2754</v>
      </c>
      <c r="F2620" s="832" t="s">
        <v>2688</v>
      </c>
      <c r="G2620" s="832" t="s">
        <v>2929</v>
      </c>
      <c r="H2620" s="832" t="s">
        <v>581</v>
      </c>
      <c r="I2620" s="832" t="s">
        <v>5139</v>
      </c>
      <c r="J2620" s="832" t="s">
        <v>4230</v>
      </c>
      <c r="K2620" s="832" t="s">
        <v>5140</v>
      </c>
      <c r="L2620" s="835">
        <v>729.38</v>
      </c>
      <c r="M2620" s="835">
        <v>5835.04</v>
      </c>
      <c r="N2620" s="832">
        <v>8</v>
      </c>
      <c r="O2620" s="836">
        <v>3.5</v>
      </c>
      <c r="P2620" s="835">
        <v>2917.52</v>
      </c>
      <c r="Q2620" s="837">
        <v>0.5</v>
      </c>
      <c r="R2620" s="832">
        <v>4</v>
      </c>
      <c r="S2620" s="837">
        <v>0.5</v>
      </c>
      <c r="T2620" s="836">
        <v>2.5</v>
      </c>
      <c r="U2620" s="838">
        <v>0.7142857142857143</v>
      </c>
    </row>
    <row r="2621" spans="1:21" ht="14.4" customHeight="1" x14ac:dyDescent="0.3">
      <c r="A2621" s="831">
        <v>4</v>
      </c>
      <c r="B2621" s="832" t="s">
        <v>2687</v>
      </c>
      <c r="C2621" s="832" t="s">
        <v>2694</v>
      </c>
      <c r="D2621" s="833" t="s">
        <v>5504</v>
      </c>
      <c r="E2621" s="834" t="s">
        <v>2754</v>
      </c>
      <c r="F2621" s="832" t="s">
        <v>2688</v>
      </c>
      <c r="G2621" s="832" t="s">
        <v>2929</v>
      </c>
      <c r="H2621" s="832" t="s">
        <v>581</v>
      </c>
      <c r="I2621" s="832" t="s">
        <v>5141</v>
      </c>
      <c r="J2621" s="832" t="s">
        <v>5137</v>
      </c>
      <c r="K2621" s="832" t="s">
        <v>5138</v>
      </c>
      <c r="L2621" s="835">
        <v>362.97</v>
      </c>
      <c r="M2621" s="835">
        <v>1088.9100000000001</v>
      </c>
      <c r="N2621" s="832">
        <v>3</v>
      </c>
      <c r="O2621" s="836">
        <v>1</v>
      </c>
      <c r="P2621" s="835">
        <v>1088.9100000000001</v>
      </c>
      <c r="Q2621" s="837">
        <v>1</v>
      </c>
      <c r="R2621" s="832">
        <v>3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4</v>
      </c>
      <c r="B2622" s="832" t="s">
        <v>2687</v>
      </c>
      <c r="C2622" s="832" t="s">
        <v>2694</v>
      </c>
      <c r="D2622" s="833" t="s">
        <v>5504</v>
      </c>
      <c r="E2622" s="834" t="s">
        <v>2754</v>
      </c>
      <c r="F2622" s="832" t="s">
        <v>2688</v>
      </c>
      <c r="G2622" s="832" t="s">
        <v>2929</v>
      </c>
      <c r="H2622" s="832" t="s">
        <v>581</v>
      </c>
      <c r="I2622" s="832" t="s">
        <v>2930</v>
      </c>
      <c r="J2622" s="832" t="s">
        <v>1187</v>
      </c>
      <c r="K2622" s="832" t="s">
        <v>2931</v>
      </c>
      <c r="L2622" s="835">
        <v>634</v>
      </c>
      <c r="M2622" s="835">
        <v>2536</v>
      </c>
      <c r="N2622" s="832">
        <v>4</v>
      </c>
      <c r="O2622" s="836">
        <v>2</v>
      </c>
      <c r="P2622" s="835">
        <v>2536</v>
      </c>
      <c r="Q2622" s="837">
        <v>1</v>
      </c>
      <c r="R2622" s="832">
        <v>4</v>
      </c>
      <c r="S2622" s="837">
        <v>1</v>
      </c>
      <c r="T2622" s="836">
        <v>2</v>
      </c>
      <c r="U2622" s="838">
        <v>1</v>
      </c>
    </row>
    <row r="2623" spans="1:21" ht="14.4" customHeight="1" x14ac:dyDescent="0.3">
      <c r="A2623" s="831">
        <v>4</v>
      </c>
      <c r="B2623" s="832" t="s">
        <v>2687</v>
      </c>
      <c r="C2623" s="832" t="s">
        <v>2694</v>
      </c>
      <c r="D2623" s="833" t="s">
        <v>5504</v>
      </c>
      <c r="E2623" s="834" t="s">
        <v>2754</v>
      </c>
      <c r="F2623" s="832" t="s">
        <v>2688</v>
      </c>
      <c r="G2623" s="832" t="s">
        <v>2929</v>
      </c>
      <c r="H2623" s="832" t="s">
        <v>581</v>
      </c>
      <c r="I2623" s="832" t="s">
        <v>5142</v>
      </c>
      <c r="J2623" s="832" t="s">
        <v>5143</v>
      </c>
      <c r="K2623" s="832" t="s">
        <v>5144</v>
      </c>
      <c r="L2623" s="835">
        <v>0</v>
      </c>
      <c r="M2623" s="835">
        <v>0</v>
      </c>
      <c r="N2623" s="832">
        <v>1</v>
      </c>
      <c r="O2623" s="836">
        <v>1</v>
      </c>
      <c r="P2623" s="835">
        <v>0</v>
      </c>
      <c r="Q2623" s="837"/>
      <c r="R2623" s="832">
        <v>1</v>
      </c>
      <c r="S2623" s="837">
        <v>1</v>
      </c>
      <c r="T2623" s="836">
        <v>1</v>
      </c>
      <c r="U2623" s="838">
        <v>1</v>
      </c>
    </row>
    <row r="2624" spans="1:21" ht="14.4" customHeight="1" x14ac:dyDescent="0.3">
      <c r="A2624" s="831">
        <v>4</v>
      </c>
      <c r="B2624" s="832" t="s">
        <v>2687</v>
      </c>
      <c r="C2624" s="832" t="s">
        <v>2694</v>
      </c>
      <c r="D2624" s="833" t="s">
        <v>5504</v>
      </c>
      <c r="E2624" s="834" t="s">
        <v>2754</v>
      </c>
      <c r="F2624" s="832" t="s">
        <v>2688</v>
      </c>
      <c r="G2624" s="832" t="s">
        <v>2772</v>
      </c>
      <c r="H2624" s="832" t="s">
        <v>581</v>
      </c>
      <c r="I2624" s="832" t="s">
        <v>2892</v>
      </c>
      <c r="J2624" s="832" t="s">
        <v>1315</v>
      </c>
      <c r="K2624" s="832" t="s">
        <v>2893</v>
      </c>
      <c r="L2624" s="835">
        <v>0</v>
      </c>
      <c r="M2624" s="835">
        <v>0</v>
      </c>
      <c r="N2624" s="832">
        <v>2</v>
      </c>
      <c r="O2624" s="836">
        <v>1</v>
      </c>
      <c r="P2624" s="835">
        <v>0</v>
      </c>
      <c r="Q2624" s="837"/>
      <c r="R2624" s="832">
        <v>2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4</v>
      </c>
      <c r="B2625" s="832" t="s">
        <v>2687</v>
      </c>
      <c r="C2625" s="832" t="s">
        <v>2694</v>
      </c>
      <c r="D2625" s="833" t="s">
        <v>5504</v>
      </c>
      <c r="E2625" s="834" t="s">
        <v>2754</v>
      </c>
      <c r="F2625" s="832" t="s">
        <v>2688</v>
      </c>
      <c r="G2625" s="832" t="s">
        <v>2772</v>
      </c>
      <c r="H2625" s="832" t="s">
        <v>581</v>
      </c>
      <c r="I2625" s="832" t="s">
        <v>2773</v>
      </c>
      <c r="J2625" s="832" t="s">
        <v>1315</v>
      </c>
      <c r="K2625" s="832" t="s">
        <v>2774</v>
      </c>
      <c r="L2625" s="835">
        <v>374.79</v>
      </c>
      <c r="M2625" s="835">
        <v>4122.6900000000005</v>
      </c>
      <c r="N2625" s="832">
        <v>11</v>
      </c>
      <c r="O2625" s="836">
        <v>3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4</v>
      </c>
      <c r="B2626" s="832" t="s">
        <v>2687</v>
      </c>
      <c r="C2626" s="832" t="s">
        <v>2694</v>
      </c>
      <c r="D2626" s="833" t="s">
        <v>5504</v>
      </c>
      <c r="E2626" s="834" t="s">
        <v>2754</v>
      </c>
      <c r="F2626" s="832" t="s">
        <v>2688</v>
      </c>
      <c r="G2626" s="832" t="s">
        <v>2772</v>
      </c>
      <c r="H2626" s="832" t="s">
        <v>581</v>
      </c>
      <c r="I2626" s="832" t="s">
        <v>4662</v>
      </c>
      <c r="J2626" s="832" t="s">
        <v>4660</v>
      </c>
      <c r="K2626" s="832" t="s">
        <v>4663</v>
      </c>
      <c r="L2626" s="835">
        <v>239.96</v>
      </c>
      <c r="M2626" s="835">
        <v>479.92</v>
      </c>
      <c r="N2626" s="832">
        <v>2</v>
      </c>
      <c r="O2626" s="836">
        <v>0.5</v>
      </c>
      <c r="P2626" s="835">
        <v>479.92</v>
      </c>
      <c r="Q2626" s="837">
        <v>1</v>
      </c>
      <c r="R2626" s="832">
        <v>2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4</v>
      </c>
      <c r="B2627" s="832" t="s">
        <v>2687</v>
      </c>
      <c r="C2627" s="832" t="s">
        <v>2694</v>
      </c>
      <c r="D2627" s="833" t="s">
        <v>5504</v>
      </c>
      <c r="E2627" s="834" t="s">
        <v>2754</v>
      </c>
      <c r="F2627" s="832" t="s">
        <v>2688</v>
      </c>
      <c r="G2627" s="832" t="s">
        <v>2772</v>
      </c>
      <c r="H2627" s="832" t="s">
        <v>581</v>
      </c>
      <c r="I2627" s="832" t="s">
        <v>3151</v>
      </c>
      <c r="J2627" s="832" t="s">
        <v>1315</v>
      </c>
      <c r="K2627" s="832" t="s">
        <v>2893</v>
      </c>
      <c r="L2627" s="835">
        <v>0</v>
      </c>
      <c r="M2627" s="835">
        <v>0</v>
      </c>
      <c r="N2627" s="832">
        <v>4</v>
      </c>
      <c r="O2627" s="836">
        <v>1.5</v>
      </c>
      <c r="P2627" s="835">
        <v>0</v>
      </c>
      <c r="Q2627" s="837"/>
      <c r="R2627" s="832">
        <v>2</v>
      </c>
      <c r="S2627" s="837">
        <v>0.5</v>
      </c>
      <c r="T2627" s="836">
        <v>1</v>
      </c>
      <c r="U2627" s="838">
        <v>0.66666666666666663</v>
      </c>
    </row>
    <row r="2628" spans="1:21" ht="14.4" customHeight="1" x14ac:dyDescent="0.3">
      <c r="A2628" s="831">
        <v>4</v>
      </c>
      <c r="B2628" s="832" t="s">
        <v>2687</v>
      </c>
      <c r="C2628" s="832" t="s">
        <v>2694</v>
      </c>
      <c r="D2628" s="833" t="s">
        <v>5504</v>
      </c>
      <c r="E2628" s="834" t="s">
        <v>2754</v>
      </c>
      <c r="F2628" s="832" t="s">
        <v>2688</v>
      </c>
      <c r="G2628" s="832" t="s">
        <v>2772</v>
      </c>
      <c r="H2628" s="832" t="s">
        <v>581</v>
      </c>
      <c r="I2628" s="832" t="s">
        <v>4664</v>
      </c>
      <c r="J2628" s="832" t="s">
        <v>4660</v>
      </c>
      <c r="K2628" s="832" t="s">
        <v>4663</v>
      </c>
      <c r="L2628" s="835">
        <v>239.96</v>
      </c>
      <c r="M2628" s="835">
        <v>479.92</v>
      </c>
      <c r="N2628" s="832">
        <v>2</v>
      </c>
      <c r="O2628" s="836">
        <v>0.5</v>
      </c>
      <c r="P2628" s="835">
        <v>479.92</v>
      </c>
      <c r="Q2628" s="837">
        <v>1</v>
      </c>
      <c r="R2628" s="832">
        <v>2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4</v>
      </c>
      <c r="B2629" s="832" t="s">
        <v>2687</v>
      </c>
      <c r="C2629" s="832" t="s">
        <v>2694</v>
      </c>
      <c r="D2629" s="833" t="s">
        <v>5504</v>
      </c>
      <c r="E2629" s="834" t="s">
        <v>2754</v>
      </c>
      <c r="F2629" s="832" t="s">
        <v>2688</v>
      </c>
      <c r="G2629" s="832" t="s">
        <v>2772</v>
      </c>
      <c r="H2629" s="832" t="s">
        <v>581</v>
      </c>
      <c r="I2629" s="832" t="s">
        <v>5145</v>
      </c>
      <c r="J2629" s="832" t="s">
        <v>4660</v>
      </c>
      <c r="K2629" s="832" t="s">
        <v>5146</v>
      </c>
      <c r="L2629" s="835">
        <v>0</v>
      </c>
      <c r="M2629" s="835">
        <v>0</v>
      </c>
      <c r="N2629" s="832">
        <v>2</v>
      </c>
      <c r="O2629" s="836">
        <v>0.5</v>
      </c>
      <c r="P2629" s="835">
        <v>0</v>
      </c>
      <c r="Q2629" s="837"/>
      <c r="R2629" s="832">
        <v>2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4</v>
      </c>
      <c r="B2630" s="832" t="s">
        <v>2687</v>
      </c>
      <c r="C2630" s="832" t="s">
        <v>2694</v>
      </c>
      <c r="D2630" s="833" t="s">
        <v>5504</v>
      </c>
      <c r="E2630" s="834" t="s">
        <v>2754</v>
      </c>
      <c r="F2630" s="832" t="s">
        <v>2688</v>
      </c>
      <c r="G2630" s="832" t="s">
        <v>2772</v>
      </c>
      <c r="H2630" s="832" t="s">
        <v>581</v>
      </c>
      <c r="I2630" s="832" t="s">
        <v>5147</v>
      </c>
      <c r="J2630" s="832" t="s">
        <v>3196</v>
      </c>
      <c r="K2630" s="832" t="s">
        <v>5148</v>
      </c>
      <c r="L2630" s="835">
        <v>0</v>
      </c>
      <c r="M2630" s="835">
        <v>0</v>
      </c>
      <c r="N2630" s="832">
        <v>2</v>
      </c>
      <c r="O2630" s="836">
        <v>0.5</v>
      </c>
      <c r="P2630" s="835"/>
      <c r="Q2630" s="837"/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4</v>
      </c>
      <c r="B2631" s="832" t="s">
        <v>2687</v>
      </c>
      <c r="C2631" s="832" t="s">
        <v>2694</v>
      </c>
      <c r="D2631" s="833" t="s">
        <v>5504</v>
      </c>
      <c r="E2631" s="834" t="s">
        <v>2754</v>
      </c>
      <c r="F2631" s="832" t="s">
        <v>2688</v>
      </c>
      <c r="G2631" s="832" t="s">
        <v>2772</v>
      </c>
      <c r="H2631" s="832" t="s">
        <v>581</v>
      </c>
      <c r="I2631" s="832" t="s">
        <v>5149</v>
      </c>
      <c r="J2631" s="832" t="s">
        <v>4660</v>
      </c>
      <c r="K2631" s="832" t="s">
        <v>5150</v>
      </c>
      <c r="L2631" s="835">
        <v>0</v>
      </c>
      <c r="M2631" s="835">
        <v>0</v>
      </c>
      <c r="N2631" s="832">
        <v>2</v>
      </c>
      <c r="O2631" s="836">
        <v>0.5</v>
      </c>
      <c r="P2631" s="835">
        <v>0</v>
      </c>
      <c r="Q2631" s="837"/>
      <c r="R2631" s="832">
        <v>2</v>
      </c>
      <c r="S2631" s="837">
        <v>1</v>
      </c>
      <c r="T2631" s="836">
        <v>0.5</v>
      </c>
      <c r="U2631" s="838">
        <v>1</v>
      </c>
    </row>
    <row r="2632" spans="1:21" ht="14.4" customHeight="1" x14ac:dyDescent="0.3">
      <c r="A2632" s="831">
        <v>4</v>
      </c>
      <c r="B2632" s="832" t="s">
        <v>2687</v>
      </c>
      <c r="C2632" s="832" t="s">
        <v>2694</v>
      </c>
      <c r="D2632" s="833" t="s">
        <v>5504</v>
      </c>
      <c r="E2632" s="834" t="s">
        <v>2754</v>
      </c>
      <c r="F2632" s="832" t="s">
        <v>2688</v>
      </c>
      <c r="G2632" s="832" t="s">
        <v>2772</v>
      </c>
      <c r="H2632" s="832" t="s">
        <v>581</v>
      </c>
      <c r="I2632" s="832" t="s">
        <v>5151</v>
      </c>
      <c r="J2632" s="832" t="s">
        <v>3196</v>
      </c>
      <c r="K2632" s="832" t="s">
        <v>3197</v>
      </c>
      <c r="L2632" s="835">
        <v>599.66999999999996</v>
      </c>
      <c r="M2632" s="835">
        <v>1199.3399999999999</v>
      </c>
      <c r="N2632" s="832">
        <v>2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4</v>
      </c>
      <c r="B2633" s="832" t="s">
        <v>2687</v>
      </c>
      <c r="C2633" s="832" t="s">
        <v>2694</v>
      </c>
      <c r="D2633" s="833" t="s">
        <v>5504</v>
      </c>
      <c r="E2633" s="834" t="s">
        <v>2754</v>
      </c>
      <c r="F2633" s="832" t="s">
        <v>2688</v>
      </c>
      <c r="G2633" s="832" t="s">
        <v>2775</v>
      </c>
      <c r="H2633" s="832" t="s">
        <v>628</v>
      </c>
      <c r="I2633" s="832" t="s">
        <v>3136</v>
      </c>
      <c r="J2633" s="832" t="s">
        <v>789</v>
      </c>
      <c r="K2633" s="832" t="s">
        <v>3128</v>
      </c>
      <c r="L2633" s="835">
        <v>1385.62</v>
      </c>
      <c r="M2633" s="835">
        <v>1385.62</v>
      </c>
      <c r="N2633" s="832">
        <v>1</v>
      </c>
      <c r="O2633" s="836">
        <v>1</v>
      </c>
      <c r="P2633" s="835">
        <v>1385.62</v>
      </c>
      <c r="Q2633" s="837">
        <v>1</v>
      </c>
      <c r="R2633" s="832">
        <v>1</v>
      </c>
      <c r="S2633" s="837">
        <v>1</v>
      </c>
      <c r="T2633" s="836">
        <v>1</v>
      </c>
      <c r="U2633" s="838">
        <v>1</v>
      </c>
    </row>
    <row r="2634" spans="1:21" ht="14.4" customHeight="1" x14ac:dyDescent="0.3">
      <c r="A2634" s="831">
        <v>4</v>
      </c>
      <c r="B2634" s="832" t="s">
        <v>2687</v>
      </c>
      <c r="C2634" s="832" t="s">
        <v>2694</v>
      </c>
      <c r="D2634" s="833" t="s">
        <v>5504</v>
      </c>
      <c r="E2634" s="834" t="s">
        <v>2754</v>
      </c>
      <c r="F2634" s="832" t="s">
        <v>2688</v>
      </c>
      <c r="G2634" s="832" t="s">
        <v>2775</v>
      </c>
      <c r="H2634" s="832" t="s">
        <v>628</v>
      </c>
      <c r="I2634" s="832" t="s">
        <v>3127</v>
      </c>
      <c r="J2634" s="832" t="s">
        <v>789</v>
      </c>
      <c r="K2634" s="832" t="s">
        <v>3128</v>
      </c>
      <c r="L2634" s="835">
        <v>1385.62</v>
      </c>
      <c r="M2634" s="835">
        <v>2771.24</v>
      </c>
      <c r="N2634" s="832">
        <v>2</v>
      </c>
      <c r="O2634" s="836">
        <v>1</v>
      </c>
      <c r="P2634" s="835">
        <v>2771.24</v>
      </c>
      <c r="Q2634" s="837">
        <v>1</v>
      </c>
      <c r="R2634" s="832">
        <v>2</v>
      </c>
      <c r="S2634" s="837">
        <v>1</v>
      </c>
      <c r="T2634" s="836">
        <v>1</v>
      </c>
      <c r="U2634" s="838">
        <v>1</v>
      </c>
    </row>
    <row r="2635" spans="1:21" ht="14.4" customHeight="1" x14ac:dyDescent="0.3">
      <c r="A2635" s="831">
        <v>4</v>
      </c>
      <c r="B2635" s="832" t="s">
        <v>2687</v>
      </c>
      <c r="C2635" s="832" t="s">
        <v>2694</v>
      </c>
      <c r="D2635" s="833" t="s">
        <v>5504</v>
      </c>
      <c r="E2635" s="834" t="s">
        <v>2754</v>
      </c>
      <c r="F2635" s="832" t="s">
        <v>2688</v>
      </c>
      <c r="G2635" s="832" t="s">
        <v>2874</v>
      </c>
      <c r="H2635" s="832" t="s">
        <v>628</v>
      </c>
      <c r="I2635" s="832" t="s">
        <v>2423</v>
      </c>
      <c r="J2635" s="832" t="s">
        <v>1193</v>
      </c>
      <c r="K2635" s="832" t="s">
        <v>1529</v>
      </c>
      <c r="L2635" s="835">
        <v>48.42</v>
      </c>
      <c r="M2635" s="835">
        <v>48.42</v>
      </c>
      <c r="N2635" s="832">
        <v>1</v>
      </c>
      <c r="O2635" s="836">
        <v>1</v>
      </c>
      <c r="P2635" s="835">
        <v>48.42</v>
      </c>
      <c r="Q2635" s="837">
        <v>1</v>
      </c>
      <c r="R2635" s="832">
        <v>1</v>
      </c>
      <c r="S2635" s="837">
        <v>1</v>
      </c>
      <c r="T2635" s="836">
        <v>1</v>
      </c>
      <c r="U2635" s="838">
        <v>1</v>
      </c>
    </row>
    <row r="2636" spans="1:21" ht="14.4" customHeight="1" x14ac:dyDescent="0.3">
      <c r="A2636" s="831">
        <v>4</v>
      </c>
      <c r="B2636" s="832" t="s">
        <v>2687</v>
      </c>
      <c r="C2636" s="832" t="s">
        <v>2694</v>
      </c>
      <c r="D2636" s="833" t="s">
        <v>5504</v>
      </c>
      <c r="E2636" s="834" t="s">
        <v>2754</v>
      </c>
      <c r="F2636" s="832" t="s">
        <v>2688</v>
      </c>
      <c r="G2636" s="832" t="s">
        <v>2777</v>
      </c>
      <c r="H2636" s="832" t="s">
        <v>581</v>
      </c>
      <c r="I2636" s="832" t="s">
        <v>2894</v>
      </c>
      <c r="J2636" s="832" t="s">
        <v>810</v>
      </c>
      <c r="K2636" s="832" t="s">
        <v>2848</v>
      </c>
      <c r="L2636" s="835">
        <v>301.2</v>
      </c>
      <c r="M2636" s="835">
        <v>301.2</v>
      </c>
      <c r="N2636" s="832">
        <v>1</v>
      </c>
      <c r="O2636" s="836">
        <v>0.5</v>
      </c>
      <c r="P2636" s="835">
        <v>301.2</v>
      </c>
      <c r="Q2636" s="837">
        <v>1</v>
      </c>
      <c r="R2636" s="832">
        <v>1</v>
      </c>
      <c r="S2636" s="837">
        <v>1</v>
      </c>
      <c r="T2636" s="836">
        <v>0.5</v>
      </c>
      <c r="U2636" s="838">
        <v>1</v>
      </c>
    </row>
    <row r="2637" spans="1:21" ht="14.4" customHeight="1" x14ac:dyDescent="0.3">
      <c r="A2637" s="831">
        <v>4</v>
      </c>
      <c r="B2637" s="832" t="s">
        <v>2687</v>
      </c>
      <c r="C2637" s="832" t="s">
        <v>2694</v>
      </c>
      <c r="D2637" s="833" t="s">
        <v>5504</v>
      </c>
      <c r="E2637" s="834" t="s">
        <v>2754</v>
      </c>
      <c r="F2637" s="832" t="s">
        <v>2688</v>
      </c>
      <c r="G2637" s="832" t="s">
        <v>2777</v>
      </c>
      <c r="H2637" s="832" t="s">
        <v>581</v>
      </c>
      <c r="I2637" s="832" t="s">
        <v>2894</v>
      </c>
      <c r="J2637" s="832" t="s">
        <v>810</v>
      </c>
      <c r="K2637" s="832" t="s">
        <v>2848</v>
      </c>
      <c r="L2637" s="835">
        <v>103.67</v>
      </c>
      <c r="M2637" s="835">
        <v>414.68</v>
      </c>
      <c r="N2637" s="832">
        <v>4</v>
      </c>
      <c r="O2637" s="836">
        <v>1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4</v>
      </c>
      <c r="B2638" s="832" t="s">
        <v>2687</v>
      </c>
      <c r="C2638" s="832" t="s">
        <v>2694</v>
      </c>
      <c r="D2638" s="833" t="s">
        <v>5504</v>
      </c>
      <c r="E2638" s="834" t="s">
        <v>2754</v>
      </c>
      <c r="F2638" s="832" t="s">
        <v>2688</v>
      </c>
      <c r="G2638" s="832" t="s">
        <v>2777</v>
      </c>
      <c r="H2638" s="832" t="s">
        <v>581</v>
      </c>
      <c r="I2638" s="832" t="s">
        <v>2837</v>
      </c>
      <c r="J2638" s="832" t="s">
        <v>1753</v>
      </c>
      <c r="K2638" s="832" t="s">
        <v>2838</v>
      </c>
      <c r="L2638" s="835">
        <v>115.18</v>
      </c>
      <c r="M2638" s="835">
        <v>460.72</v>
      </c>
      <c r="N2638" s="832">
        <v>4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4</v>
      </c>
      <c r="B2639" s="832" t="s">
        <v>2687</v>
      </c>
      <c r="C2639" s="832" t="s">
        <v>2694</v>
      </c>
      <c r="D2639" s="833" t="s">
        <v>5504</v>
      </c>
      <c r="E2639" s="834" t="s">
        <v>2754</v>
      </c>
      <c r="F2639" s="832" t="s">
        <v>2688</v>
      </c>
      <c r="G2639" s="832" t="s">
        <v>2777</v>
      </c>
      <c r="H2639" s="832" t="s">
        <v>581</v>
      </c>
      <c r="I2639" s="832" t="s">
        <v>2847</v>
      </c>
      <c r="J2639" s="832" t="s">
        <v>810</v>
      </c>
      <c r="K2639" s="832" t="s">
        <v>2848</v>
      </c>
      <c r="L2639" s="835">
        <v>185.26</v>
      </c>
      <c r="M2639" s="835">
        <v>3334.6800000000003</v>
      </c>
      <c r="N2639" s="832">
        <v>18</v>
      </c>
      <c r="O2639" s="836">
        <v>5</v>
      </c>
      <c r="P2639" s="835">
        <v>555.78</v>
      </c>
      <c r="Q2639" s="837">
        <v>0.16666666666666666</v>
      </c>
      <c r="R2639" s="832">
        <v>3</v>
      </c>
      <c r="S2639" s="837">
        <v>0.16666666666666666</v>
      </c>
      <c r="T2639" s="836">
        <v>1</v>
      </c>
      <c r="U2639" s="838">
        <v>0.2</v>
      </c>
    </row>
    <row r="2640" spans="1:21" ht="14.4" customHeight="1" x14ac:dyDescent="0.3">
      <c r="A2640" s="831">
        <v>4</v>
      </c>
      <c r="B2640" s="832" t="s">
        <v>2687</v>
      </c>
      <c r="C2640" s="832" t="s">
        <v>2694</v>
      </c>
      <c r="D2640" s="833" t="s">
        <v>5504</v>
      </c>
      <c r="E2640" s="834" t="s">
        <v>2754</v>
      </c>
      <c r="F2640" s="832" t="s">
        <v>2688</v>
      </c>
      <c r="G2640" s="832" t="s">
        <v>2777</v>
      </c>
      <c r="H2640" s="832" t="s">
        <v>581</v>
      </c>
      <c r="I2640" s="832" t="s">
        <v>2895</v>
      </c>
      <c r="J2640" s="832" t="s">
        <v>810</v>
      </c>
      <c r="K2640" s="832" t="s">
        <v>2848</v>
      </c>
      <c r="L2640" s="835">
        <v>301.2</v>
      </c>
      <c r="M2640" s="835">
        <v>3012</v>
      </c>
      <c r="N2640" s="832">
        <v>10</v>
      </c>
      <c r="O2640" s="836">
        <v>3</v>
      </c>
      <c r="P2640" s="835">
        <v>1204.8</v>
      </c>
      <c r="Q2640" s="837">
        <v>0.39999999999999997</v>
      </c>
      <c r="R2640" s="832">
        <v>4</v>
      </c>
      <c r="S2640" s="837">
        <v>0.4</v>
      </c>
      <c r="T2640" s="836">
        <v>1.5</v>
      </c>
      <c r="U2640" s="838">
        <v>0.5</v>
      </c>
    </row>
    <row r="2641" spans="1:21" ht="14.4" customHeight="1" x14ac:dyDescent="0.3">
      <c r="A2641" s="831">
        <v>4</v>
      </c>
      <c r="B2641" s="832" t="s">
        <v>2687</v>
      </c>
      <c r="C2641" s="832" t="s">
        <v>2694</v>
      </c>
      <c r="D2641" s="833" t="s">
        <v>5504</v>
      </c>
      <c r="E2641" s="834" t="s">
        <v>2754</v>
      </c>
      <c r="F2641" s="832" t="s">
        <v>2688</v>
      </c>
      <c r="G2641" s="832" t="s">
        <v>2777</v>
      </c>
      <c r="H2641" s="832" t="s">
        <v>581</v>
      </c>
      <c r="I2641" s="832" t="s">
        <v>2895</v>
      </c>
      <c r="J2641" s="832" t="s">
        <v>810</v>
      </c>
      <c r="K2641" s="832" t="s">
        <v>2848</v>
      </c>
      <c r="L2641" s="835">
        <v>103.67</v>
      </c>
      <c r="M2641" s="835">
        <v>4354.1400000000012</v>
      </c>
      <c r="N2641" s="832">
        <v>42</v>
      </c>
      <c r="O2641" s="836">
        <v>12</v>
      </c>
      <c r="P2641" s="835">
        <v>414.68</v>
      </c>
      <c r="Q2641" s="837">
        <v>9.5238095238095219E-2</v>
      </c>
      <c r="R2641" s="832">
        <v>4</v>
      </c>
      <c r="S2641" s="837">
        <v>9.5238095238095233E-2</v>
      </c>
      <c r="T2641" s="836">
        <v>1.5</v>
      </c>
      <c r="U2641" s="838">
        <v>0.125</v>
      </c>
    </row>
    <row r="2642" spans="1:21" ht="14.4" customHeight="1" x14ac:dyDescent="0.3">
      <c r="A2642" s="831">
        <v>4</v>
      </c>
      <c r="B2642" s="832" t="s">
        <v>2687</v>
      </c>
      <c r="C2642" s="832" t="s">
        <v>2694</v>
      </c>
      <c r="D2642" s="833" t="s">
        <v>5504</v>
      </c>
      <c r="E2642" s="834" t="s">
        <v>2754</v>
      </c>
      <c r="F2642" s="832" t="s">
        <v>2688</v>
      </c>
      <c r="G2642" s="832" t="s">
        <v>3263</v>
      </c>
      <c r="H2642" s="832" t="s">
        <v>581</v>
      </c>
      <c r="I2642" s="832" t="s">
        <v>4902</v>
      </c>
      <c r="J2642" s="832" t="s">
        <v>4903</v>
      </c>
      <c r="K2642" s="832" t="s">
        <v>4904</v>
      </c>
      <c r="L2642" s="835">
        <v>256.67</v>
      </c>
      <c r="M2642" s="835">
        <v>256.67</v>
      </c>
      <c r="N2642" s="832">
        <v>1</v>
      </c>
      <c r="O2642" s="836">
        <v>1</v>
      </c>
      <c r="P2642" s="835">
        <v>256.67</v>
      </c>
      <c r="Q2642" s="837">
        <v>1</v>
      </c>
      <c r="R2642" s="832">
        <v>1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4</v>
      </c>
      <c r="B2643" s="832" t="s">
        <v>2687</v>
      </c>
      <c r="C2643" s="832" t="s">
        <v>2694</v>
      </c>
      <c r="D2643" s="833" t="s">
        <v>5504</v>
      </c>
      <c r="E2643" s="834" t="s">
        <v>2754</v>
      </c>
      <c r="F2643" s="832" t="s">
        <v>2688</v>
      </c>
      <c r="G2643" s="832" t="s">
        <v>3263</v>
      </c>
      <c r="H2643" s="832" t="s">
        <v>581</v>
      </c>
      <c r="I2643" s="832" t="s">
        <v>3392</v>
      </c>
      <c r="J2643" s="832" t="s">
        <v>1775</v>
      </c>
      <c r="K2643" s="832" t="s">
        <v>3266</v>
      </c>
      <c r="L2643" s="835">
        <v>256.67</v>
      </c>
      <c r="M2643" s="835">
        <v>5390.0700000000006</v>
      </c>
      <c r="N2643" s="832">
        <v>21</v>
      </c>
      <c r="O2643" s="836">
        <v>20.5</v>
      </c>
      <c r="P2643" s="835">
        <v>3593.3800000000006</v>
      </c>
      <c r="Q2643" s="837">
        <v>0.66666666666666674</v>
      </c>
      <c r="R2643" s="832">
        <v>14</v>
      </c>
      <c r="S2643" s="837">
        <v>0.66666666666666663</v>
      </c>
      <c r="T2643" s="836">
        <v>14</v>
      </c>
      <c r="U2643" s="838">
        <v>0.68292682926829273</v>
      </c>
    </row>
    <row r="2644" spans="1:21" ht="14.4" customHeight="1" x14ac:dyDescent="0.3">
      <c r="A2644" s="831">
        <v>4</v>
      </c>
      <c r="B2644" s="832" t="s">
        <v>2687</v>
      </c>
      <c r="C2644" s="832" t="s">
        <v>2694</v>
      </c>
      <c r="D2644" s="833" t="s">
        <v>5504</v>
      </c>
      <c r="E2644" s="834" t="s">
        <v>2754</v>
      </c>
      <c r="F2644" s="832" t="s">
        <v>2688</v>
      </c>
      <c r="G2644" s="832" t="s">
        <v>3263</v>
      </c>
      <c r="H2644" s="832" t="s">
        <v>581</v>
      </c>
      <c r="I2644" s="832" t="s">
        <v>3264</v>
      </c>
      <c r="J2644" s="832" t="s">
        <v>3265</v>
      </c>
      <c r="K2644" s="832" t="s">
        <v>3266</v>
      </c>
      <c r="L2644" s="835">
        <v>256.67</v>
      </c>
      <c r="M2644" s="835">
        <v>15656.870000000003</v>
      </c>
      <c r="N2644" s="832">
        <v>61</v>
      </c>
      <c r="O2644" s="836">
        <v>58</v>
      </c>
      <c r="P2644" s="835">
        <v>9496.7900000000009</v>
      </c>
      <c r="Q2644" s="837">
        <v>0.60655737704918034</v>
      </c>
      <c r="R2644" s="832">
        <v>37</v>
      </c>
      <c r="S2644" s="837">
        <v>0.60655737704918034</v>
      </c>
      <c r="T2644" s="836">
        <v>35.5</v>
      </c>
      <c r="U2644" s="838">
        <v>0.61206896551724133</v>
      </c>
    </row>
    <row r="2645" spans="1:21" ht="14.4" customHeight="1" x14ac:dyDescent="0.3">
      <c r="A2645" s="831">
        <v>4</v>
      </c>
      <c r="B2645" s="832" t="s">
        <v>2687</v>
      </c>
      <c r="C2645" s="832" t="s">
        <v>2694</v>
      </c>
      <c r="D2645" s="833" t="s">
        <v>5504</v>
      </c>
      <c r="E2645" s="834" t="s">
        <v>2754</v>
      </c>
      <c r="F2645" s="832" t="s">
        <v>2688</v>
      </c>
      <c r="G2645" s="832" t="s">
        <v>2780</v>
      </c>
      <c r="H2645" s="832" t="s">
        <v>581</v>
      </c>
      <c r="I2645" s="832" t="s">
        <v>2797</v>
      </c>
      <c r="J2645" s="832" t="s">
        <v>634</v>
      </c>
      <c r="K2645" s="832" t="s">
        <v>2798</v>
      </c>
      <c r="L2645" s="835">
        <v>108.44</v>
      </c>
      <c r="M2645" s="835">
        <v>542.20000000000005</v>
      </c>
      <c r="N2645" s="832">
        <v>5</v>
      </c>
      <c r="O2645" s="836">
        <v>3.5</v>
      </c>
      <c r="P2645" s="835">
        <v>325.32</v>
      </c>
      <c r="Q2645" s="837">
        <v>0.6</v>
      </c>
      <c r="R2645" s="832">
        <v>3</v>
      </c>
      <c r="S2645" s="837">
        <v>0.6</v>
      </c>
      <c r="T2645" s="836">
        <v>2.5</v>
      </c>
      <c r="U2645" s="838">
        <v>0.7142857142857143</v>
      </c>
    </row>
    <row r="2646" spans="1:21" ht="14.4" customHeight="1" x14ac:dyDescent="0.3">
      <c r="A2646" s="831">
        <v>4</v>
      </c>
      <c r="B2646" s="832" t="s">
        <v>2687</v>
      </c>
      <c r="C2646" s="832" t="s">
        <v>2694</v>
      </c>
      <c r="D2646" s="833" t="s">
        <v>5504</v>
      </c>
      <c r="E2646" s="834" t="s">
        <v>2754</v>
      </c>
      <c r="F2646" s="832" t="s">
        <v>2688</v>
      </c>
      <c r="G2646" s="832" t="s">
        <v>3997</v>
      </c>
      <c r="H2646" s="832" t="s">
        <v>628</v>
      </c>
      <c r="I2646" s="832" t="s">
        <v>3998</v>
      </c>
      <c r="J2646" s="832" t="s">
        <v>933</v>
      </c>
      <c r="K2646" s="832" t="s">
        <v>2989</v>
      </c>
      <c r="L2646" s="835">
        <v>41.63</v>
      </c>
      <c r="M2646" s="835">
        <v>41.63</v>
      </c>
      <c r="N2646" s="832">
        <v>1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4</v>
      </c>
      <c r="B2647" s="832" t="s">
        <v>2687</v>
      </c>
      <c r="C2647" s="832" t="s">
        <v>2694</v>
      </c>
      <c r="D2647" s="833" t="s">
        <v>5504</v>
      </c>
      <c r="E2647" s="834" t="s">
        <v>2754</v>
      </c>
      <c r="F2647" s="832" t="s">
        <v>2688</v>
      </c>
      <c r="G2647" s="832" t="s">
        <v>3178</v>
      </c>
      <c r="H2647" s="832" t="s">
        <v>581</v>
      </c>
      <c r="I2647" s="832" t="s">
        <v>5152</v>
      </c>
      <c r="J2647" s="832" t="s">
        <v>1502</v>
      </c>
      <c r="K2647" s="832" t="s">
        <v>5153</v>
      </c>
      <c r="L2647" s="835">
        <v>194.49</v>
      </c>
      <c r="M2647" s="835">
        <v>194.49</v>
      </c>
      <c r="N2647" s="832">
        <v>1</v>
      </c>
      <c r="O2647" s="836">
        <v>1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4</v>
      </c>
      <c r="B2648" s="832" t="s">
        <v>2687</v>
      </c>
      <c r="C2648" s="832" t="s">
        <v>2694</v>
      </c>
      <c r="D2648" s="833" t="s">
        <v>5504</v>
      </c>
      <c r="E2648" s="834" t="s">
        <v>2754</v>
      </c>
      <c r="F2648" s="832" t="s">
        <v>2688</v>
      </c>
      <c r="G2648" s="832" t="s">
        <v>3178</v>
      </c>
      <c r="H2648" s="832" t="s">
        <v>581</v>
      </c>
      <c r="I2648" s="832" t="s">
        <v>3179</v>
      </c>
      <c r="J2648" s="832" t="s">
        <v>1502</v>
      </c>
      <c r="K2648" s="832" t="s">
        <v>3180</v>
      </c>
      <c r="L2648" s="835">
        <v>453.8</v>
      </c>
      <c r="M2648" s="835">
        <v>453.8</v>
      </c>
      <c r="N2648" s="832">
        <v>1</v>
      </c>
      <c r="O2648" s="836">
        <v>0.5</v>
      </c>
      <c r="P2648" s="835">
        <v>453.8</v>
      </c>
      <c r="Q2648" s="837">
        <v>1</v>
      </c>
      <c r="R2648" s="832">
        <v>1</v>
      </c>
      <c r="S2648" s="837">
        <v>1</v>
      </c>
      <c r="T2648" s="836">
        <v>0.5</v>
      </c>
      <c r="U2648" s="838">
        <v>1</v>
      </c>
    </row>
    <row r="2649" spans="1:21" ht="14.4" customHeight="1" x14ac:dyDescent="0.3">
      <c r="A2649" s="831">
        <v>4</v>
      </c>
      <c r="B2649" s="832" t="s">
        <v>2687</v>
      </c>
      <c r="C2649" s="832" t="s">
        <v>2694</v>
      </c>
      <c r="D2649" s="833" t="s">
        <v>5504</v>
      </c>
      <c r="E2649" s="834" t="s">
        <v>2754</v>
      </c>
      <c r="F2649" s="832" t="s">
        <v>2688</v>
      </c>
      <c r="G2649" s="832" t="s">
        <v>3178</v>
      </c>
      <c r="H2649" s="832" t="s">
        <v>581</v>
      </c>
      <c r="I2649" s="832" t="s">
        <v>3179</v>
      </c>
      <c r="J2649" s="832" t="s">
        <v>1502</v>
      </c>
      <c r="K2649" s="832" t="s">
        <v>3180</v>
      </c>
      <c r="L2649" s="835">
        <v>453.79</v>
      </c>
      <c r="M2649" s="835">
        <v>907.58</v>
      </c>
      <c r="N2649" s="832">
        <v>2</v>
      </c>
      <c r="O2649" s="836">
        <v>1.5</v>
      </c>
      <c r="P2649" s="835">
        <v>453.79</v>
      </c>
      <c r="Q2649" s="837">
        <v>0.5</v>
      </c>
      <c r="R2649" s="832">
        <v>1</v>
      </c>
      <c r="S2649" s="837">
        <v>0.5</v>
      </c>
      <c r="T2649" s="836">
        <v>0.5</v>
      </c>
      <c r="U2649" s="838">
        <v>0.33333333333333331</v>
      </c>
    </row>
    <row r="2650" spans="1:21" ht="14.4" customHeight="1" x14ac:dyDescent="0.3">
      <c r="A2650" s="831">
        <v>4</v>
      </c>
      <c r="B2650" s="832" t="s">
        <v>2687</v>
      </c>
      <c r="C2650" s="832" t="s">
        <v>2694</v>
      </c>
      <c r="D2650" s="833" t="s">
        <v>5504</v>
      </c>
      <c r="E2650" s="834" t="s">
        <v>2754</v>
      </c>
      <c r="F2650" s="832" t="s">
        <v>2688</v>
      </c>
      <c r="G2650" s="832" t="s">
        <v>2761</v>
      </c>
      <c r="H2650" s="832" t="s">
        <v>581</v>
      </c>
      <c r="I2650" s="832" t="s">
        <v>2762</v>
      </c>
      <c r="J2650" s="832" t="s">
        <v>1213</v>
      </c>
      <c r="K2650" s="832" t="s">
        <v>2763</v>
      </c>
      <c r="L2650" s="835">
        <v>0</v>
      </c>
      <c r="M2650" s="835">
        <v>0</v>
      </c>
      <c r="N2650" s="832">
        <v>80</v>
      </c>
      <c r="O2650" s="836">
        <v>45.5</v>
      </c>
      <c r="P2650" s="835">
        <v>0</v>
      </c>
      <c r="Q2650" s="837"/>
      <c r="R2650" s="832">
        <v>61</v>
      </c>
      <c r="S2650" s="837">
        <v>0.76249999999999996</v>
      </c>
      <c r="T2650" s="836">
        <v>36</v>
      </c>
      <c r="U2650" s="838">
        <v>0.79120879120879117</v>
      </c>
    </row>
    <row r="2651" spans="1:21" ht="14.4" customHeight="1" x14ac:dyDescent="0.3">
      <c r="A2651" s="831">
        <v>4</v>
      </c>
      <c r="B2651" s="832" t="s">
        <v>2687</v>
      </c>
      <c r="C2651" s="832" t="s">
        <v>2694</v>
      </c>
      <c r="D2651" s="833" t="s">
        <v>5504</v>
      </c>
      <c r="E2651" s="834" t="s">
        <v>2754</v>
      </c>
      <c r="F2651" s="832" t="s">
        <v>2688</v>
      </c>
      <c r="G2651" s="832" t="s">
        <v>2761</v>
      </c>
      <c r="H2651" s="832" t="s">
        <v>581</v>
      </c>
      <c r="I2651" s="832" t="s">
        <v>2875</v>
      </c>
      <c r="J2651" s="832" t="s">
        <v>1213</v>
      </c>
      <c r="K2651" s="832" t="s">
        <v>2763</v>
      </c>
      <c r="L2651" s="835">
        <v>0</v>
      </c>
      <c r="M2651" s="835">
        <v>0</v>
      </c>
      <c r="N2651" s="832">
        <v>8</v>
      </c>
      <c r="O2651" s="836">
        <v>3.5</v>
      </c>
      <c r="P2651" s="835">
        <v>0</v>
      </c>
      <c r="Q2651" s="837"/>
      <c r="R2651" s="832">
        <v>6</v>
      </c>
      <c r="S2651" s="837">
        <v>0.75</v>
      </c>
      <c r="T2651" s="836">
        <v>2.5</v>
      </c>
      <c r="U2651" s="838">
        <v>0.7142857142857143</v>
      </c>
    </row>
    <row r="2652" spans="1:21" ht="14.4" customHeight="1" x14ac:dyDescent="0.3">
      <c r="A2652" s="831">
        <v>4</v>
      </c>
      <c r="B2652" s="832" t="s">
        <v>2687</v>
      </c>
      <c r="C2652" s="832" t="s">
        <v>2694</v>
      </c>
      <c r="D2652" s="833" t="s">
        <v>5504</v>
      </c>
      <c r="E2652" s="834" t="s">
        <v>2754</v>
      </c>
      <c r="F2652" s="832" t="s">
        <v>2688</v>
      </c>
      <c r="G2652" s="832" t="s">
        <v>2764</v>
      </c>
      <c r="H2652" s="832" t="s">
        <v>628</v>
      </c>
      <c r="I2652" s="832" t="s">
        <v>2247</v>
      </c>
      <c r="J2652" s="832" t="s">
        <v>2248</v>
      </c>
      <c r="K2652" s="832" t="s">
        <v>2249</v>
      </c>
      <c r="L2652" s="835">
        <v>0</v>
      </c>
      <c r="M2652" s="835">
        <v>0</v>
      </c>
      <c r="N2652" s="832">
        <v>1</v>
      </c>
      <c r="O2652" s="836">
        <v>0.5</v>
      </c>
      <c r="P2652" s="835">
        <v>0</v>
      </c>
      <c r="Q2652" s="837"/>
      <c r="R2652" s="832">
        <v>1</v>
      </c>
      <c r="S2652" s="837">
        <v>1</v>
      </c>
      <c r="T2652" s="836">
        <v>0.5</v>
      </c>
      <c r="U2652" s="838">
        <v>1</v>
      </c>
    </row>
    <row r="2653" spans="1:21" ht="14.4" customHeight="1" x14ac:dyDescent="0.3">
      <c r="A2653" s="831">
        <v>4</v>
      </c>
      <c r="B2653" s="832" t="s">
        <v>2687</v>
      </c>
      <c r="C2653" s="832" t="s">
        <v>2694</v>
      </c>
      <c r="D2653" s="833" t="s">
        <v>5504</v>
      </c>
      <c r="E2653" s="834" t="s">
        <v>2754</v>
      </c>
      <c r="F2653" s="832" t="s">
        <v>2688</v>
      </c>
      <c r="G2653" s="832" t="s">
        <v>2840</v>
      </c>
      <c r="H2653" s="832" t="s">
        <v>581</v>
      </c>
      <c r="I2653" s="832" t="s">
        <v>2841</v>
      </c>
      <c r="J2653" s="832" t="s">
        <v>1008</v>
      </c>
      <c r="K2653" s="832" t="s">
        <v>2842</v>
      </c>
      <c r="L2653" s="835">
        <v>96.81</v>
      </c>
      <c r="M2653" s="835">
        <v>1355.3400000000001</v>
      </c>
      <c r="N2653" s="832">
        <v>14</v>
      </c>
      <c r="O2653" s="836">
        <v>3.5</v>
      </c>
      <c r="P2653" s="835">
        <v>1064.9100000000001</v>
      </c>
      <c r="Q2653" s="837">
        <v>0.7857142857142857</v>
      </c>
      <c r="R2653" s="832">
        <v>11</v>
      </c>
      <c r="S2653" s="837">
        <v>0.7857142857142857</v>
      </c>
      <c r="T2653" s="836">
        <v>3</v>
      </c>
      <c r="U2653" s="838">
        <v>0.8571428571428571</v>
      </c>
    </row>
    <row r="2654" spans="1:21" ht="14.4" customHeight="1" x14ac:dyDescent="0.3">
      <c r="A2654" s="831">
        <v>4</v>
      </c>
      <c r="B2654" s="832" t="s">
        <v>2687</v>
      </c>
      <c r="C2654" s="832" t="s">
        <v>2694</v>
      </c>
      <c r="D2654" s="833" t="s">
        <v>5504</v>
      </c>
      <c r="E2654" s="834" t="s">
        <v>2754</v>
      </c>
      <c r="F2654" s="832" t="s">
        <v>2688</v>
      </c>
      <c r="G2654" s="832" t="s">
        <v>2765</v>
      </c>
      <c r="H2654" s="832" t="s">
        <v>581</v>
      </c>
      <c r="I2654" s="832" t="s">
        <v>4285</v>
      </c>
      <c r="J2654" s="832" t="s">
        <v>981</v>
      </c>
      <c r="K2654" s="832" t="s">
        <v>4286</v>
      </c>
      <c r="L2654" s="835">
        <v>31.32</v>
      </c>
      <c r="M2654" s="835">
        <v>31.32</v>
      </c>
      <c r="N2654" s="832">
        <v>1</v>
      </c>
      <c r="O2654" s="836">
        <v>0.5</v>
      </c>
      <c r="P2654" s="835">
        <v>31.32</v>
      </c>
      <c r="Q2654" s="837">
        <v>1</v>
      </c>
      <c r="R2654" s="832">
        <v>1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4</v>
      </c>
      <c r="B2655" s="832" t="s">
        <v>2687</v>
      </c>
      <c r="C2655" s="832" t="s">
        <v>2694</v>
      </c>
      <c r="D2655" s="833" t="s">
        <v>5504</v>
      </c>
      <c r="E2655" s="834" t="s">
        <v>2754</v>
      </c>
      <c r="F2655" s="832" t="s">
        <v>2688</v>
      </c>
      <c r="G2655" s="832" t="s">
        <v>2765</v>
      </c>
      <c r="H2655" s="832" t="s">
        <v>581</v>
      </c>
      <c r="I2655" s="832" t="s">
        <v>5154</v>
      </c>
      <c r="J2655" s="832" t="s">
        <v>981</v>
      </c>
      <c r="K2655" s="832" t="s">
        <v>5155</v>
      </c>
      <c r="L2655" s="835">
        <v>300.68</v>
      </c>
      <c r="M2655" s="835">
        <v>601.36</v>
      </c>
      <c r="N2655" s="832">
        <v>2</v>
      </c>
      <c r="O2655" s="836">
        <v>1.5</v>
      </c>
      <c r="P2655" s="835">
        <v>601.36</v>
      </c>
      <c r="Q2655" s="837">
        <v>1</v>
      </c>
      <c r="R2655" s="832">
        <v>2</v>
      </c>
      <c r="S2655" s="837">
        <v>1</v>
      </c>
      <c r="T2655" s="836">
        <v>1.5</v>
      </c>
      <c r="U2655" s="838">
        <v>1</v>
      </c>
    </row>
    <row r="2656" spans="1:21" ht="14.4" customHeight="1" x14ac:dyDescent="0.3">
      <c r="A2656" s="831">
        <v>4</v>
      </c>
      <c r="B2656" s="832" t="s">
        <v>2687</v>
      </c>
      <c r="C2656" s="832" t="s">
        <v>2694</v>
      </c>
      <c r="D2656" s="833" t="s">
        <v>5504</v>
      </c>
      <c r="E2656" s="834" t="s">
        <v>2754</v>
      </c>
      <c r="F2656" s="832" t="s">
        <v>2688</v>
      </c>
      <c r="G2656" s="832" t="s">
        <v>3405</v>
      </c>
      <c r="H2656" s="832" t="s">
        <v>581</v>
      </c>
      <c r="I2656" s="832" t="s">
        <v>3406</v>
      </c>
      <c r="J2656" s="832" t="s">
        <v>3407</v>
      </c>
      <c r="K2656" s="832" t="s">
        <v>3408</v>
      </c>
      <c r="L2656" s="835">
        <v>256.67</v>
      </c>
      <c r="M2656" s="835">
        <v>256.67</v>
      </c>
      <c r="N2656" s="832">
        <v>1</v>
      </c>
      <c r="O2656" s="836">
        <v>1</v>
      </c>
      <c r="P2656" s="835">
        <v>256.67</v>
      </c>
      <c r="Q2656" s="837">
        <v>1</v>
      </c>
      <c r="R2656" s="832">
        <v>1</v>
      </c>
      <c r="S2656" s="837">
        <v>1</v>
      </c>
      <c r="T2656" s="836">
        <v>1</v>
      </c>
      <c r="U2656" s="838">
        <v>1</v>
      </c>
    </row>
    <row r="2657" spans="1:21" ht="14.4" customHeight="1" x14ac:dyDescent="0.3">
      <c r="A2657" s="831">
        <v>4</v>
      </c>
      <c r="B2657" s="832" t="s">
        <v>2687</v>
      </c>
      <c r="C2657" s="832" t="s">
        <v>2694</v>
      </c>
      <c r="D2657" s="833" t="s">
        <v>5504</v>
      </c>
      <c r="E2657" s="834" t="s">
        <v>2754</v>
      </c>
      <c r="F2657" s="832" t="s">
        <v>2688</v>
      </c>
      <c r="G2657" s="832" t="s">
        <v>2843</v>
      </c>
      <c r="H2657" s="832" t="s">
        <v>628</v>
      </c>
      <c r="I2657" s="832" t="s">
        <v>2314</v>
      </c>
      <c r="J2657" s="832" t="s">
        <v>2023</v>
      </c>
      <c r="K2657" s="832" t="s">
        <v>2315</v>
      </c>
      <c r="L2657" s="835">
        <v>53.57</v>
      </c>
      <c r="M2657" s="835">
        <v>53.57</v>
      </c>
      <c r="N2657" s="832">
        <v>1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4</v>
      </c>
      <c r="B2658" s="832" t="s">
        <v>2687</v>
      </c>
      <c r="C2658" s="832" t="s">
        <v>2694</v>
      </c>
      <c r="D2658" s="833" t="s">
        <v>5504</v>
      </c>
      <c r="E2658" s="834" t="s">
        <v>2754</v>
      </c>
      <c r="F2658" s="832" t="s">
        <v>2688</v>
      </c>
      <c r="G2658" s="832" t="s">
        <v>2843</v>
      </c>
      <c r="H2658" s="832" t="s">
        <v>628</v>
      </c>
      <c r="I2658" s="832" t="s">
        <v>2022</v>
      </c>
      <c r="J2658" s="832" t="s">
        <v>2023</v>
      </c>
      <c r="K2658" s="832" t="s">
        <v>2024</v>
      </c>
      <c r="L2658" s="835">
        <v>133.94</v>
      </c>
      <c r="M2658" s="835">
        <v>5625.4800000000014</v>
      </c>
      <c r="N2658" s="832">
        <v>42</v>
      </c>
      <c r="O2658" s="836">
        <v>13.5</v>
      </c>
      <c r="P2658" s="835">
        <v>937.57999999999993</v>
      </c>
      <c r="Q2658" s="837">
        <v>0.1666666666666666</v>
      </c>
      <c r="R2658" s="832">
        <v>7</v>
      </c>
      <c r="S2658" s="837">
        <v>0.16666666666666666</v>
      </c>
      <c r="T2658" s="836">
        <v>3.5</v>
      </c>
      <c r="U2658" s="838">
        <v>0.25925925925925924</v>
      </c>
    </row>
    <row r="2659" spans="1:21" ht="14.4" customHeight="1" x14ac:dyDescent="0.3">
      <c r="A2659" s="831">
        <v>4</v>
      </c>
      <c r="B2659" s="832" t="s">
        <v>2687</v>
      </c>
      <c r="C2659" s="832" t="s">
        <v>2694</v>
      </c>
      <c r="D2659" s="833" t="s">
        <v>5504</v>
      </c>
      <c r="E2659" s="834" t="s">
        <v>2754</v>
      </c>
      <c r="F2659" s="832" t="s">
        <v>2688</v>
      </c>
      <c r="G2659" s="832" t="s">
        <v>2843</v>
      </c>
      <c r="H2659" s="832" t="s">
        <v>628</v>
      </c>
      <c r="I2659" s="832" t="s">
        <v>2022</v>
      </c>
      <c r="J2659" s="832" t="s">
        <v>2023</v>
      </c>
      <c r="K2659" s="832" t="s">
        <v>2024</v>
      </c>
      <c r="L2659" s="835">
        <v>414.07</v>
      </c>
      <c r="M2659" s="835">
        <v>1656.28</v>
      </c>
      <c r="N2659" s="832">
        <v>4</v>
      </c>
      <c r="O2659" s="836">
        <v>1.5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4</v>
      </c>
      <c r="B2660" s="832" t="s">
        <v>2687</v>
      </c>
      <c r="C2660" s="832" t="s">
        <v>2694</v>
      </c>
      <c r="D2660" s="833" t="s">
        <v>5504</v>
      </c>
      <c r="E2660" s="834" t="s">
        <v>2754</v>
      </c>
      <c r="F2660" s="832" t="s">
        <v>2688</v>
      </c>
      <c r="G2660" s="832" t="s">
        <v>2843</v>
      </c>
      <c r="H2660" s="832" t="s">
        <v>581</v>
      </c>
      <c r="I2660" s="832" t="s">
        <v>4150</v>
      </c>
      <c r="J2660" s="832" t="s">
        <v>4013</v>
      </c>
      <c r="K2660" s="832" t="s">
        <v>4151</v>
      </c>
      <c r="L2660" s="835">
        <v>133.94</v>
      </c>
      <c r="M2660" s="835">
        <v>267.88</v>
      </c>
      <c r="N2660" s="832">
        <v>2</v>
      </c>
      <c r="O2660" s="836">
        <v>0.5</v>
      </c>
      <c r="P2660" s="835">
        <v>267.88</v>
      </c>
      <c r="Q2660" s="837">
        <v>1</v>
      </c>
      <c r="R2660" s="832">
        <v>2</v>
      </c>
      <c r="S2660" s="837">
        <v>1</v>
      </c>
      <c r="T2660" s="836">
        <v>0.5</v>
      </c>
      <c r="U2660" s="838">
        <v>1</v>
      </c>
    </row>
    <row r="2661" spans="1:21" ht="14.4" customHeight="1" x14ac:dyDescent="0.3">
      <c r="A2661" s="831">
        <v>4</v>
      </c>
      <c r="B2661" s="832" t="s">
        <v>2687</v>
      </c>
      <c r="C2661" s="832" t="s">
        <v>2694</v>
      </c>
      <c r="D2661" s="833" t="s">
        <v>5504</v>
      </c>
      <c r="E2661" s="834" t="s">
        <v>2754</v>
      </c>
      <c r="F2661" s="832" t="s">
        <v>2688</v>
      </c>
      <c r="G2661" s="832" t="s">
        <v>2843</v>
      </c>
      <c r="H2661" s="832" t="s">
        <v>581</v>
      </c>
      <c r="I2661" s="832" t="s">
        <v>4012</v>
      </c>
      <c r="J2661" s="832" t="s">
        <v>4013</v>
      </c>
      <c r="K2661" s="832" t="s">
        <v>4014</v>
      </c>
      <c r="L2661" s="835">
        <v>133.94</v>
      </c>
      <c r="M2661" s="835">
        <v>267.88</v>
      </c>
      <c r="N2661" s="832">
        <v>2</v>
      </c>
      <c r="O2661" s="836">
        <v>0.5</v>
      </c>
      <c r="P2661" s="835">
        <v>267.88</v>
      </c>
      <c r="Q2661" s="837">
        <v>1</v>
      </c>
      <c r="R2661" s="832">
        <v>2</v>
      </c>
      <c r="S2661" s="837">
        <v>1</v>
      </c>
      <c r="T2661" s="836">
        <v>0.5</v>
      </c>
      <c r="U2661" s="838">
        <v>1</v>
      </c>
    </row>
    <row r="2662" spans="1:21" ht="14.4" customHeight="1" x14ac:dyDescent="0.3">
      <c r="A2662" s="831">
        <v>4</v>
      </c>
      <c r="B2662" s="832" t="s">
        <v>2687</v>
      </c>
      <c r="C2662" s="832" t="s">
        <v>2694</v>
      </c>
      <c r="D2662" s="833" t="s">
        <v>5504</v>
      </c>
      <c r="E2662" s="834" t="s">
        <v>2754</v>
      </c>
      <c r="F2662" s="832" t="s">
        <v>2688</v>
      </c>
      <c r="G2662" s="832" t="s">
        <v>2843</v>
      </c>
      <c r="H2662" s="832" t="s">
        <v>581</v>
      </c>
      <c r="I2662" s="832" t="s">
        <v>5156</v>
      </c>
      <c r="J2662" s="832" t="s">
        <v>4013</v>
      </c>
      <c r="K2662" s="832" t="s">
        <v>5157</v>
      </c>
      <c r="L2662" s="835">
        <v>0</v>
      </c>
      <c r="M2662" s="835">
        <v>0</v>
      </c>
      <c r="N2662" s="832">
        <v>2</v>
      </c>
      <c r="O2662" s="836">
        <v>0.5</v>
      </c>
      <c r="P2662" s="835">
        <v>0</v>
      </c>
      <c r="Q2662" s="837"/>
      <c r="R2662" s="832">
        <v>2</v>
      </c>
      <c r="S2662" s="837">
        <v>1</v>
      </c>
      <c r="T2662" s="836">
        <v>0.5</v>
      </c>
      <c r="U2662" s="838">
        <v>1</v>
      </c>
    </row>
    <row r="2663" spans="1:21" ht="14.4" customHeight="1" x14ac:dyDescent="0.3">
      <c r="A2663" s="831">
        <v>4</v>
      </c>
      <c r="B2663" s="832" t="s">
        <v>2687</v>
      </c>
      <c r="C2663" s="832" t="s">
        <v>2694</v>
      </c>
      <c r="D2663" s="833" t="s">
        <v>5504</v>
      </c>
      <c r="E2663" s="834" t="s">
        <v>2754</v>
      </c>
      <c r="F2663" s="832" t="s">
        <v>2689</v>
      </c>
      <c r="G2663" s="832" t="s">
        <v>2768</v>
      </c>
      <c r="H2663" s="832" t="s">
        <v>581</v>
      </c>
      <c r="I2663" s="832" t="s">
        <v>2881</v>
      </c>
      <c r="J2663" s="832" t="s">
        <v>2770</v>
      </c>
      <c r="K2663" s="832"/>
      <c r="L2663" s="835">
        <v>0</v>
      </c>
      <c r="M2663" s="835">
        <v>0</v>
      </c>
      <c r="N2663" s="832">
        <v>23</v>
      </c>
      <c r="O2663" s="836">
        <v>23</v>
      </c>
      <c r="P2663" s="835">
        <v>0</v>
      </c>
      <c r="Q2663" s="837"/>
      <c r="R2663" s="832">
        <v>19</v>
      </c>
      <c r="S2663" s="837">
        <v>0.82608695652173914</v>
      </c>
      <c r="T2663" s="836">
        <v>19</v>
      </c>
      <c r="U2663" s="838">
        <v>0.82608695652173914</v>
      </c>
    </row>
    <row r="2664" spans="1:21" ht="14.4" customHeight="1" x14ac:dyDescent="0.3">
      <c r="A2664" s="831">
        <v>4</v>
      </c>
      <c r="B2664" s="832" t="s">
        <v>2687</v>
      </c>
      <c r="C2664" s="832" t="s">
        <v>2694</v>
      </c>
      <c r="D2664" s="833" t="s">
        <v>5504</v>
      </c>
      <c r="E2664" s="834" t="s">
        <v>2754</v>
      </c>
      <c r="F2664" s="832" t="s">
        <v>2689</v>
      </c>
      <c r="G2664" s="832" t="s">
        <v>2768</v>
      </c>
      <c r="H2664" s="832" t="s">
        <v>581</v>
      </c>
      <c r="I2664" s="832" t="s">
        <v>2769</v>
      </c>
      <c r="J2664" s="832" t="s">
        <v>2770</v>
      </c>
      <c r="K2664" s="832"/>
      <c r="L2664" s="835">
        <v>0</v>
      </c>
      <c r="M2664" s="835">
        <v>0</v>
      </c>
      <c r="N2664" s="832">
        <v>80</v>
      </c>
      <c r="O2664" s="836">
        <v>80</v>
      </c>
      <c r="P2664" s="835">
        <v>0</v>
      </c>
      <c r="Q2664" s="837"/>
      <c r="R2664" s="832">
        <v>71</v>
      </c>
      <c r="S2664" s="837">
        <v>0.88749999999999996</v>
      </c>
      <c r="T2664" s="836">
        <v>71</v>
      </c>
      <c r="U2664" s="838">
        <v>0.88749999999999996</v>
      </c>
    </row>
    <row r="2665" spans="1:21" ht="14.4" customHeight="1" x14ac:dyDescent="0.3">
      <c r="A2665" s="831">
        <v>4</v>
      </c>
      <c r="B2665" s="832" t="s">
        <v>2687</v>
      </c>
      <c r="C2665" s="832" t="s">
        <v>2694</v>
      </c>
      <c r="D2665" s="833" t="s">
        <v>5504</v>
      </c>
      <c r="E2665" s="834" t="s">
        <v>2754</v>
      </c>
      <c r="F2665" s="832" t="s">
        <v>2690</v>
      </c>
      <c r="G2665" s="832" t="s">
        <v>2967</v>
      </c>
      <c r="H2665" s="832" t="s">
        <v>581</v>
      </c>
      <c r="I2665" s="832" t="s">
        <v>3410</v>
      </c>
      <c r="J2665" s="832" t="s">
        <v>3411</v>
      </c>
      <c r="K2665" s="832" t="s">
        <v>3412</v>
      </c>
      <c r="L2665" s="835">
        <v>500</v>
      </c>
      <c r="M2665" s="835">
        <v>4000</v>
      </c>
      <c r="N2665" s="832">
        <v>8</v>
      </c>
      <c r="O2665" s="836">
        <v>8</v>
      </c>
      <c r="P2665" s="835">
        <v>4000</v>
      </c>
      <c r="Q2665" s="837">
        <v>1</v>
      </c>
      <c r="R2665" s="832">
        <v>8</v>
      </c>
      <c r="S2665" s="837">
        <v>1</v>
      </c>
      <c r="T2665" s="836">
        <v>8</v>
      </c>
      <c r="U2665" s="838">
        <v>1</v>
      </c>
    </row>
    <row r="2666" spans="1:21" ht="14.4" customHeight="1" x14ac:dyDescent="0.3">
      <c r="A2666" s="831">
        <v>4</v>
      </c>
      <c r="B2666" s="832" t="s">
        <v>2687</v>
      </c>
      <c r="C2666" s="832" t="s">
        <v>2694</v>
      </c>
      <c r="D2666" s="833" t="s">
        <v>5504</v>
      </c>
      <c r="E2666" s="834" t="s">
        <v>2754</v>
      </c>
      <c r="F2666" s="832" t="s">
        <v>2690</v>
      </c>
      <c r="G2666" s="832" t="s">
        <v>2967</v>
      </c>
      <c r="H2666" s="832" t="s">
        <v>581</v>
      </c>
      <c r="I2666" s="832" t="s">
        <v>3413</v>
      </c>
      <c r="J2666" s="832" t="s">
        <v>3414</v>
      </c>
      <c r="K2666" s="832" t="s">
        <v>3415</v>
      </c>
      <c r="L2666" s="835">
        <v>287</v>
      </c>
      <c r="M2666" s="835">
        <v>11193</v>
      </c>
      <c r="N2666" s="832">
        <v>39</v>
      </c>
      <c r="O2666" s="836">
        <v>20</v>
      </c>
      <c r="P2666" s="835">
        <v>11193</v>
      </c>
      <c r="Q2666" s="837">
        <v>1</v>
      </c>
      <c r="R2666" s="832">
        <v>39</v>
      </c>
      <c r="S2666" s="837">
        <v>1</v>
      </c>
      <c r="T2666" s="836">
        <v>20</v>
      </c>
      <c r="U2666" s="838">
        <v>1</v>
      </c>
    </row>
    <row r="2667" spans="1:21" ht="14.4" customHeight="1" x14ac:dyDescent="0.3">
      <c r="A2667" s="831">
        <v>4</v>
      </c>
      <c r="B2667" s="832" t="s">
        <v>2687</v>
      </c>
      <c r="C2667" s="832" t="s">
        <v>2694</v>
      </c>
      <c r="D2667" s="833" t="s">
        <v>5504</v>
      </c>
      <c r="E2667" s="834" t="s">
        <v>2754</v>
      </c>
      <c r="F2667" s="832" t="s">
        <v>2690</v>
      </c>
      <c r="G2667" s="832" t="s">
        <v>2967</v>
      </c>
      <c r="H2667" s="832" t="s">
        <v>581</v>
      </c>
      <c r="I2667" s="832" t="s">
        <v>3416</v>
      </c>
      <c r="J2667" s="832" t="s">
        <v>3417</v>
      </c>
      <c r="K2667" s="832" t="s">
        <v>3418</v>
      </c>
      <c r="L2667" s="835">
        <v>253</v>
      </c>
      <c r="M2667" s="835">
        <v>4048</v>
      </c>
      <c r="N2667" s="832">
        <v>16</v>
      </c>
      <c r="O2667" s="836">
        <v>11</v>
      </c>
      <c r="P2667" s="835">
        <v>4048</v>
      </c>
      <c r="Q2667" s="837">
        <v>1</v>
      </c>
      <c r="R2667" s="832">
        <v>16</v>
      </c>
      <c r="S2667" s="837">
        <v>1</v>
      </c>
      <c r="T2667" s="836">
        <v>11</v>
      </c>
      <c r="U2667" s="838">
        <v>1</v>
      </c>
    </row>
    <row r="2668" spans="1:21" ht="14.4" customHeight="1" x14ac:dyDescent="0.3">
      <c r="A2668" s="831">
        <v>4</v>
      </c>
      <c r="B2668" s="832" t="s">
        <v>2687</v>
      </c>
      <c r="C2668" s="832" t="s">
        <v>2694</v>
      </c>
      <c r="D2668" s="833" t="s">
        <v>5504</v>
      </c>
      <c r="E2668" s="834" t="s">
        <v>2754</v>
      </c>
      <c r="F2668" s="832" t="s">
        <v>2690</v>
      </c>
      <c r="G2668" s="832" t="s">
        <v>2967</v>
      </c>
      <c r="H2668" s="832" t="s">
        <v>581</v>
      </c>
      <c r="I2668" s="832" t="s">
        <v>3419</v>
      </c>
      <c r="J2668" s="832" t="s">
        <v>3420</v>
      </c>
      <c r="K2668" s="832" t="s">
        <v>3421</v>
      </c>
      <c r="L2668" s="835">
        <v>124</v>
      </c>
      <c r="M2668" s="835">
        <v>372</v>
      </c>
      <c r="N2668" s="832">
        <v>3</v>
      </c>
      <c r="O2668" s="836">
        <v>2</v>
      </c>
      <c r="P2668" s="835">
        <v>372</v>
      </c>
      <c r="Q2668" s="837">
        <v>1</v>
      </c>
      <c r="R2668" s="832">
        <v>3</v>
      </c>
      <c r="S2668" s="837">
        <v>1</v>
      </c>
      <c r="T2668" s="836">
        <v>2</v>
      </c>
      <c r="U2668" s="838">
        <v>1</v>
      </c>
    </row>
    <row r="2669" spans="1:21" ht="14.4" customHeight="1" x14ac:dyDescent="0.3">
      <c r="A2669" s="831">
        <v>4</v>
      </c>
      <c r="B2669" s="832" t="s">
        <v>2687</v>
      </c>
      <c r="C2669" s="832" t="s">
        <v>2694</v>
      </c>
      <c r="D2669" s="833" t="s">
        <v>5504</v>
      </c>
      <c r="E2669" s="834" t="s">
        <v>2754</v>
      </c>
      <c r="F2669" s="832" t="s">
        <v>2690</v>
      </c>
      <c r="G2669" s="832" t="s">
        <v>2967</v>
      </c>
      <c r="H2669" s="832" t="s">
        <v>581</v>
      </c>
      <c r="I2669" s="832" t="s">
        <v>3425</v>
      </c>
      <c r="J2669" s="832" t="s">
        <v>3426</v>
      </c>
      <c r="K2669" s="832" t="s">
        <v>3427</v>
      </c>
      <c r="L2669" s="835">
        <v>2094.4899999999998</v>
      </c>
      <c r="M2669" s="835">
        <v>8377.9599999999991</v>
      </c>
      <c r="N2669" s="832">
        <v>4</v>
      </c>
      <c r="O2669" s="836">
        <v>1</v>
      </c>
      <c r="P2669" s="835">
        <v>8377.9599999999991</v>
      </c>
      <c r="Q2669" s="837">
        <v>1</v>
      </c>
      <c r="R2669" s="832">
        <v>4</v>
      </c>
      <c r="S2669" s="837">
        <v>1</v>
      </c>
      <c r="T2669" s="836">
        <v>1</v>
      </c>
      <c r="U2669" s="838">
        <v>1</v>
      </c>
    </row>
    <row r="2670" spans="1:21" ht="14.4" customHeight="1" x14ac:dyDescent="0.3">
      <c r="A2670" s="831">
        <v>4</v>
      </c>
      <c r="B2670" s="832" t="s">
        <v>2687</v>
      </c>
      <c r="C2670" s="832" t="s">
        <v>2694</v>
      </c>
      <c r="D2670" s="833" t="s">
        <v>5504</v>
      </c>
      <c r="E2670" s="834" t="s">
        <v>2754</v>
      </c>
      <c r="F2670" s="832" t="s">
        <v>2690</v>
      </c>
      <c r="G2670" s="832" t="s">
        <v>2967</v>
      </c>
      <c r="H2670" s="832" t="s">
        <v>581</v>
      </c>
      <c r="I2670" s="832" t="s">
        <v>3428</v>
      </c>
      <c r="J2670" s="832" t="s">
        <v>3429</v>
      </c>
      <c r="K2670" s="832" t="s">
        <v>3430</v>
      </c>
      <c r="L2670" s="835">
        <v>315.5</v>
      </c>
      <c r="M2670" s="835">
        <v>1262</v>
      </c>
      <c r="N2670" s="832">
        <v>4</v>
      </c>
      <c r="O2670" s="836">
        <v>4</v>
      </c>
      <c r="P2670" s="835">
        <v>1262</v>
      </c>
      <c r="Q2670" s="837">
        <v>1</v>
      </c>
      <c r="R2670" s="832">
        <v>4</v>
      </c>
      <c r="S2670" s="837">
        <v>1</v>
      </c>
      <c r="T2670" s="836">
        <v>4</v>
      </c>
      <c r="U2670" s="838">
        <v>1</v>
      </c>
    </row>
    <row r="2671" spans="1:21" ht="14.4" customHeight="1" x14ac:dyDescent="0.3">
      <c r="A2671" s="831">
        <v>4</v>
      </c>
      <c r="B2671" s="832" t="s">
        <v>2687</v>
      </c>
      <c r="C2671" s="832" t="s">
        <v>2694</v>
      </c>
      <c r="D2671" s="833" t="s">
        <v>5504</v>
      </c>
      <c r="E2671" s="834" t="s">
        <v>2754</v>
      </c>
      <c r="F2671" s="832" t="s">
        <v>2690</v>
      </c>
      <c r="G2671" s="832" t="s">
        <v>2967</v>
      </c>
      <c r="H2671" s="832" t="s">
        <v>581</v>
      </c>
      <c r="I2671" s="832" t="s">
        <v>3434</v>
      </c>
      <c r="J2671" s="832" t="s">
        <v>3435</v>
      </c>
      <c r="K2671" s="832" t="s">
        <v>3436</v>
      </c>
      <c r="L2671" s="835">
        <v>291.2</v>
      </c>
      <c r="M2671" s="835">
        <v>2329.6</v>
      </c>
      <c r="N2671" s="832">
        <v>8</v>
      </c>
      <c r="O2671" s="836">
        <v>5</v>
      </c>
      <c r="P2671" s="835">
        <v>2329.6</v>
      </c>
      <c r="Q2671" s="837">
        <v>1</v>
      </c>
      <c r="R2671" s="832">
        <v>8</v>
      </c>
      <c r="S2671" s="837">
        <v>1</v>
      </c>
      <c r="T2671" s="836">
        <v>5</v>
      </c>
      <c r="U2671" s="838">
        <v>1</v>
      </c>
    </row>
    <row r="2672" spans="1:21" ht="14.4" customHeight="1" x14ac:dyDescent="0.3">
      <c r="A2672" s="831">
        <v>4</v>
      </c>
      <c r="B2672" s="832" t="s">
        <v>2687</v>
      </c>
      <c r="C2672" s="832" t="s">
        <v>2694</v>
      </c>
      <c r="D2672" s="833" t="s">
        <v>5504</v>
      </c>
      <c r="E2672" s="834" t="s">
        <v>2754</v>
      </c>
      <c r="F2672" s="832" t="s">
        <v>2690</v>
      </c>
      <c r="G2672" s="832" t="s">
        <v>2967</v>
      </c>
      <c r="H2672" s="832" t="s">
        <v>581</v>
      </c>
      <c r="I2672" s="832" t="s">
        <v>3437</v>
      </c>
      <c r="J2672" s="832" t="s">
        <v>3438</v>
      </c>
      <c r="K2672" s="832" t="s">
        <v>3439</v>
      </c>
      <c r="L2672" s="835">
        <v>201.3</v>
      </c>
      <c r="M2672" s="835">
        <v>402.6</v>
      </c>
      <c r="N2672" s="832">
        <v>2</v>
      </c>
      <c r="O2672" s="836">
        <v>1</v>
      </c>
      <c r="P2672" s="835">
        <v>402.6</v>
      </c>
      <c r="Q2672" s="837">
        <v>1</v>
      </c>
      <c r="R2672" s="832">
        <v>2</v>
      </c>
      <c r="S2672" s="837">
        <v>1</v>
      </c>
      <c r="T2672" s="836">
        <v>1</v>
      </c>
      <c r="U2672" s="838">
        <v>1</v>
      </c>
    </row>
    <row r="2673" spans="1:21" ht="14.4" customHeight="1" x14ac:dyDescent="0.3">
      <c r="A2673" s="831">
        <v>4</v>
      </c>
      <c r="B2673" s="832" t="s">
        <v>2687</v>
      </c>
      <c r="C2673" s="832" t="s">
        <v>2694</v>
      </c>
      <c r="D2673" s="833" t="s">
        <v>5504</v>
      </c>
      <c r="E2673" s="834" t="s">
        <v>2754</v>
      </c>
      <c r="F2673" s="832" t="s">
        <v>2690</v>
      </c>
      <c r="G2673" s="832" t="s">
        <v>2967</v>
      </c>
      <c r="H2673" s="832" t="s">
        <v>581</v>
      </c>
      <c r="I2673" s="832" t="s">
        <v>3440</v>
      </c>
      <c r="J2673" s="832" t="s">
        <v>3441</v>
      </c>
      <c r="K2673" s="832" t="s">
        <v>3442</v>
      </c>
      <c r="L2673" s="835">
        <v>161</v>
      </c>
      <c r="M2673" s="835">
        <v>322</v>
      </c>
      <c r="N2673" s="832">
        <v>2</v>
      </c>
      <c r="O2673" s="836">
        <v>2</v>
      </c>
      <c r="P2673" s="835">
        <v>322</v>
      </c>
      <c r="Q2673" s="837">
        <v>1</v>
      </c>
      <c r="R2673" s="832">
        <v>2</v>
      </c>
      <c r="S2673" s="837">
        <v>1</v>
      </c>
      <c r="T2673" s="836">
        <v>2</v>
      </c>
      <c r="U2673" s="838">
        <v>1</v>
      </c>
    </row>
    <row r="2674" spans="1:21" ht="14.4" customHeight="1" x14ac:dyDescent="0.3">
      <c r="A2674" s="831">
        <v>4</v>
      </c>
      <c r="B2674" s="832" t="s">
        <v>2687</v>
      </c>
      <c r="C2674" s="832" t="s">
        <v>2694</v>
      </c>
      <c r="D2674" s="833" t="s">
        <v>5504</v>
      </c>
      <c r="E2674" s="834" t="s">
        <v>2754</v>
      </c>
      <c r="F2674" s="832" t="s">
        <v>2690</v>
      </c>
      <c r="G2674" s="832" t="s">
        <v>2967</v>
      </c>
      <c r="H2674" s="832" t="s">
        <v>581</v>
      </c>
      <c r="I2674" s="832" t="s">
        <v>3443</v>
      </c>
      <c r="J2674" s="832" t="s">
        <v>3444</v>
      </c>
      <c r="K2674" s="832" t="s">
        <v>3330</v>
      </c>
      <c r="L2674" s="835">
        <v>500</v>
      </c>
      <c r="M2674" s="835">
        <v>1000</v>
      </c>
      <c r="N2674" s="832">
        <v>2</v>
      </c>
      <c r="O2674" s="836">
        <v>2</v>
      </c>
      <c r="P2674" s="835">
        <v>1000</v>
      </c>
      <c r="Q2674" s="837">
        <v>1</v>
      </c>
      <c r="R2674" s="832">
        <v>2</v>
      </c>
      <c r="S2674" s="837">
        <v>1</v>
      </c>
      <c r="T2674" s="836">
        <v>2</v>
      </c>
      <c r="U2674" s="838">
        <v>1</v>
      </c>
    </row>
    <row r="2675" spans="1:21" ht="14.4" customHeight="1" x14ac:dyDescent="0.3">
      <c r="A2675" s="831">
        <v>4</v>
      </c>
      <c r="B2675" s="832" t="s">
        <v>2687</v>
      </c>
      <c r="C2675" s="832" t="s">
        <v>2694</v>
      </c>
      <c r="D2675" s="833" t="s">
        <v>5504</v>
      </c>
      <c r="E2675" s="834" t="s">
        <v>2754</v>
      </c>
      <c r="F2675" s="832" t="s">
        <v>2690</v>
      </c>
      <c r="G2675" s="832" t="s">
        <v>2967</v>
      </c>
      <c r="H2675" s="832" t="s">
        <v>581</v>
      </c>
      <c r="I2675" s="832" t="s">
        <v>3445</v>
      </c>
      <c r="J2675" s="832" t="s">
        <v>3446</v>
      </c>
      <c r="K2675" s="832" t="s">
        <v>3447</v>
      </c>
      <c r="L2675" s="835">
        <v>579</v>
      </c>
      <c r="M2675" s="835">
        <v>4053</v>
      </c>
      <c r="N2675" s="832">
        <v>7</v>
      </c>
      <c r="O2675" s="836">
        <v>3</v>
      </c>
      <c r="P2675" s="835">
        <v>4053</v>
      </c>
      <c r="Q2675" s="837">
        <v>1</v>
      </c>
      <c r="R2675" s="832">
        <v>7</v>
      </c>
      <c r="S2675" s="837">
        <v>1</v>
      </c>
      <c r="T2675" s="836">
        <v>3</v>
      </c>
      <c r="U2675" s="838">
        <v>1</v>
      </c>
    </row>
    <row r="2676" spans="1:21" ht="14.4" customHeight="1" x14ac:dyDescent="0.3">
      <c r="A2676" s="831">
        <v>4</v>
      </c>
      <c r="B2676" s="832" t="s">
        <v>2687</v>
      </c>
      <c r="C2676" s="832" t="s">
        <v>2694</v>
      </c>
      <c r="D2676" s="833" t="s">
        <v>5504</v>
      </c>
      <c r="E2676" s="834" t="s">
        <v>2754</v>
      </c>
      <c r="F2676" s="832" t="s">
        <v>2690</v>
      </c>
      <c r="G2676" s="832" t="s">
        <v>2967</v>
      </c>
      <c r="H2676" s="832" t="s">
        <v>581</v>
      </c>
      <c r="I2676" s="832" t="s">
        <v>3454</v>
      </c>
      <c r="J2676" s="832" t="s">
        <v>3455</v>
      </c>
      <c r="K2676" s="832" t="s">
        <v>3456</v>
      </c>
      <c r="L2676" s="835">
        <v>5343.9</v>
      </c>
      <c r="M2676" s="835">
        <v>21375.599999999999</v>
      </c>
      <c r="N2676" s="832">
        <v>4</v>
      </c>
      <c r="O2676" s="836">
        <v>2</v>
      </c>
      <c r="P2676" s="835">
        <v>21375.599999999999</v>
      </c>
      <c r="Q2676" s="837">
        <v>1</v>
      </c>
      <c r="R2676" s="832">
        <v>4</v>
      </c>
      <c r="S2676" s="837">
        <v>1</v>
      </c>
      <c r="T2676" s="836">
        <v>2</v>
      </c>
      <c r="U2676" s="838">
        <v>1</v>
      </c>
    </row>
    <row r="2677" spans="1:21" ht="14.4" customHeight="1" x14ac:dyDescent="0.3">
      <c r="A2677" s="831">
        <v>4</v>
      </c>
      <c r="B2677" s="832" t="s">
        <v>2687</v>
      </c>
      <c r="C2677" s="832" t="s">
        <v>2694</v>
      </c>
      <c r="D2677" s="833" t="s">
        <v>5504</v>
      </c>
      <c r="E2677" s="834" t="s">
        <v>2754</v>
      </c>
      <c r="F2677" s="832" t="s">
        <v>2690</v>
      </c>
      <c r="G2677" s="832" t="s">
        <v>2967</v>
      </c>
      <c r="H2677" s="832" t="s">
        <v>581</v>
      </c>
      <c r="I2677" s="832" t="s">
        <v>3457</v>
      </c>
      <c r="J2677" s="832" t="s">
        <v>3458</v>
      </c>
      <c r="K2677" s="832" t="s">
        <v>3459</v>
      </c>
      <c r="L2677" s="835">
        <v>5343.9</v>
      </c>
      <c r="M2677" s="835">
        <v>10687.8</v>
      </c>
      <c r="N2677" s="832">
        <v>2</v>
      </c>
      <c r="O2677" s="836">
        <v>1</v>
      </c>
      <c r="P2677" s="835">
        <v>10687.8</v>
      </c>
      <c r="Q2677" s="837">
        <v>1</v>
      </c>
      <c r="R2677" s="832">
        <v>2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4</v>
      </c>
      <c r="B2678" s="832" t="s">
        <v>2687</v>
      </c>
      <c r="C2678" s="832" t="s">
        <v>2694</v>
      </c>
      <c r="D2678" s="833" t="s">
        <v>5504</v>
      </c>
      <c r="E2678" s="834" t="s">
        <v>2754</v>
      </c>
      <c r="F2678" s="832" t="s">
        <v>2690</v>
      </c>
      <c r="G2678" s="832" t="s">
        <v>2967</v>
      </c>
      <c r="H2678" s="832" t="s">
        <v>581</v>
      </c>
      <c r="I2678" s="832" t="s">
        <v>3460</v>
      </c>
      <c r="J2678" s="832" t="s">
        <v>3461</v>
      </c>
      <c r="K2678" s="832" t="s">
        <v>1603</v>
      </c>
      <c r="L2678" s="835">
        <v>1832.09</v>
      </c>
      <c r="M2678" s="835">
        <v>10992.539999999999</v>
      </c>
      <c r="N2678" s="832">
        <v>6</v>
      </c>
      <c r="O2678" s="836">
        <v>2</v>
      </c>
      <c r="P2678" s="835">
        <v>10992.539999999999</v>
      </c>
      <c r="Q2678" s="837">
        <v>1</v>
      </c>
      <c r="R2678" s="832">
        <v>6</v>
      </c>
      <c r="S2678" s="837">
        <v>1</v>
      </c>
      <c r="T2678" s="836">
        <v>2</v>
      </c>
      <c r="U2678" s="838">
        <v>1</v>
      </c>
    </row>
    <row r="2679" spans="1:21" ht="14.4" customHeight="1" x14ac:dyDescent="0.3">
      <c r="A2679" s="831">
        <v>4</v>
      </c>
      <c r="B2679" s="832" t="s">
        <v>2687</v>
      </c>
      <c r="C2679" s="832" t="s">
        <v>2694</v>
      </c>
      <c r="D2679" s="833" t="s">
        <v>5504</v>
      </c>
      <c r="E2679" s="834" t="s">
        <v>2754</v>
      </c>
      <c r="F2679" s="832" t="s">
        <v>2690</v>
      </c>
      <c r="G2679" s="832" t="s">
        <v>2967</v>
      </c>
      <c r="H2679" s="832" t="s">
        <v>581</v>
      </c>
      <c r="I2679" s="832" t="s">
        <v>3462</v>
      </c>
      <c r="J2679" s="832" t="s">
        <v>3463</v>
      </c>
      <c r="K2679" s="832" t="s">
        <v>3464</v>
      </c>
      <c r="L2679" s="835">
        <v>2473.21</v>
      </c>
      <c r="M2679" s="835">
        <v>2473.21</v>
      </c>
      <c r="N2679" s="832">
        <v>1</v>
      </c>
      <c r="O2679" s="836">
        <v>1</v>
      </c>
      <c r="P2679" s="835">
        <v>2473.21</v>
      </c>
      <c r="Q2679" s="837">
        <v>1</v>
      </c>
      <c r="R2679" s="832">
        <v>1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4</v>
      </c>
      <c r="B2680" s="832" t="s">
        <v>2687</v>
      </c>
      <c r="C2680" s="832" t="s">
        <v>2694</v>
      </c>
      <c r="D2680" s="833" t="s">
        <v>5504</v>
      </c>
      <c r="E2680" s="834" t="s">
        <v>2754</v>
      </c>
      <c r="F2680" s="832" t="s">
        <v>2690</v>
      </c>
      <c r="G2680" s="832" t="s">
        <v>2967</v>
      </c>
      <c r="H2680" s="832" t="s">
        <v>581</v>
      </c>
      <c r="I2680" s="832" t="s">
        <v>3469</v>
      </c>
      <c r="J2680" s="832" t="s">
        <v>3470</v>
      </c>
      <c r="K2680" s="832" t="s">
        <v>3471</v>
      </c>
      <c r="L2680" s="835">
        <v>196.43</v>
      </c>
      <c r="M2680" s="835">
        <v>196.43</v>
      </c>
      <c r="N2680" s="832">
        <v>1</v>
      </c>
      <c r="O2680" s="836">
        <v>1</v>
      </c>
      <c r="P2680" s="835">
        <v>196.43</v>
      </c>
      <c r="Q2680" s="837">
        <v>1</v>
      </c>
      <c r="R2680" s="832">
        <v>1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4</v>
      </c>
      <c r="B2681" s="832" t="s">
        <v>2687</v>
      </c>
      <c r="C2681" s="832" t="s">
        <v>2694</v>
      </c>
      <c r="D2681" s="833" t="s">
        <v>5504</v>
      </c>
      <c r="E2681" s="834" t="s">
        <v>2754</v>
      </c>
      <c r="F2681" s="832" t="s">
        <v>2690</v>
      </c>
      <c r="G2681" s="832" t="s">
        <v>2967</v>
      </c>
      <c r="H2681" s="832" t="s">
        <v>581</v>
      </c>
      <c r="I2681" s="832" t="s">
        <v>4322</v>
      </c>
      <c r="J2681" s="832" t="s">
        <v>4323</v>
      </c>
      <c r="K2681" s="832" t="s">
        <v>3447</v>
      </c>
      <c r="L2681" s="835">
        <v>507.04</v>
      </c>
      <c r="M2681" s="835">
        <v>3042.2400000000002</v>
      </c>
      <c r="N2681" s="832">
        <v>6</v>
      </c>
      <c r="O2681" s="836">
        <v>1</v>
      </c>
      <c r="P2681" s="835">
        <v>3042.2400000000002</v>
      </c>
      <c r="Q2681" s="837">
        <v>1</v>
      </c>
      <c r="R2681" s="832">
        <v>6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4</v>
      </c>
      <c r="B2682" s="832" t="s">
        <v>2687</v>
      </c>
      <c r="C2682" s="832" t="s">
        <v>2694</v>
      </c>
      <c r="D2682" s="833" t="s">
        <v>5504</v>
      </c>
      <c r="E2682" s="834" t="s">
        <v>2754</v>
      </c>
      <c r="F2682" s="832" t="s">
        <v>2690</v>
      </c>
      <c r="G2682" s="832" t="s">
        <v>2967</v>
      </c>
      <c r="H2682" s="832" t="s">
        <v>581</v>
      </c>
      <c r="I2682" s="832" t="s">
        <v>3475</v>
      </c>
      <c r="J2682" s="832" t="s">
        <v>3476</v>
      </c>
      <c r="K2682" s="832" t="s">
        <v>3477</v>
      </c>
      <c r="L2682" s="835">
        <v>320</v>
      </c>
      <c r="M2682" s="835">
        <v>1280</v>
      </c>
      <c r="N2682" s="832">
        <v>4</v>
      </c>
      <c r="O2682" s="836">
        <v>3</v>
      </c>
      <c r="P2682" s="835">
        <v>960</v>
      </c>
      <c r="Q2682" s="837">
        <v>0.75</v>
      </c>
      <c r="R2682" s="832">
        <v>3</v>
      </c>
      <c r="S2682" s="837">
        <v>0.75</v>
      </c>
      <c r="T2682" s="836">
        <v>2</v>
      </c>
      <c r="U2682" s="838">
        <v>0.66666666666666663</v>
      </c>
    </row>
    <row r="2683" spans="1:21" ht="14.4" customHeight="1" x14ac:dyDescent="0.3">
      <c r="A2683" s="831">
        <v>4</v>
      </c>
      <c r="B2683" s="832" t="s">
        <v>2687</v>
      </c>
      <c r="C2683" s="832" t="s">
        <v>2694</v>
      </c>
      <c r="D2683" s="833" t="s">
        <v>5504</v>
      </c>
      <c r="E2683" s="834" t="s">
        <v>2754</v>
      </c>
      <c r="F2683" s="832" t="s">
        <v>2690</v>
      </c>
      <c r="G2683" s="832" t="s">
        <v>2967</v>
      </c>
      <c r="H2683" s="832" t="s">
        <v>581</v>
      </c>
      <c r="I2683" s="832" t="s">
        <v>3478</v>
      </c>
      <c r="J2683" s="832" t="s">
        <v>3479</v>
      </c>
      <c r="K2683" s="832" t="s">
        <v>3480</v>
      </c>
      <c r="L2683" s="835">
        <v>300</v>
      </c>
      <c r="M2683" s="835">
        <v>3000</v>
      </c>
      <c r="N2683" s="832">
        <v>10</v>
      </c>
      <c r="O2683" s="836">
        <v>6</v>
      </c>
      <c r="P2683" s="835">
        <v>3000</v>
      </c>
      <c r="Q2683" s="837">
        <v>1</v>
      </c>
      <c r="R2683" s="832">
        <v>10</v>
      </c>
      <c r="S2683" s="837">
        <v>1</v>
      </c>
      <c r="T2683" s="836">
        <v>6</v>
      </c>
      <c r="U2683" s="838">
        <v>1</v>
      </c>
    </row>
    <row r="2684" spans="1:21" ht="14.4" customHeight="1" x14ac:dyDescent="0.3">
      <c r="A2684" s="831">
        <v>4</v>
      </c>
      <c r="B2684" s="832" t="s">
        <v>2687</v>
      </c>
      <c r="C2684" s="832" t="s">
        <v>2694</v>
      </c>
      <c r="D2684" s="833" t="s">
        <v>5504</v>
      </c>
      <c r="E2684" s="834" t="s">
        <v>2754</v>
      </c>
      <c r="F2684" s="832" t="s">
        <v>2690</v>
      </c>
      <c r="G2684" s="832" t="s">
        <v>2967</v>
      </c>
      <c r="H2684" s="832" t="s">
        <v>581</v>
      </c>
      <c r="I2684" s="832" t="s">
        <v>3481</v>
      </c>
      <c r="J2684" s="832" t="s">
        <v>3482</v>
      </c>
      <c r="K2684" s="832" t="s">
        <v>3483</v>
      </c>
      <c r="L2684" s="835">
        <v>2816</v>
      </c>
      <c r="M2684" s="835">
        <v>107008</v>
      </c>
      <c r="N2684" s="832">
        <v>38</v>
      </c>
      <c r="O2684" s="836">
        <v>5</v>
      </c>
      <c r="P2684" s="835">
        <v>81664</v>
      </c>
      <c r="Q2684" s="837">
        <v>0.76315789473684215</v>
      </c>
      <c r="R2684" s="832">
        <v>29</v>
      </c>
      <c r="S2684" s="837">
        <v>0.76315789473684215</v>
      </c>
      <c r="T2684" s="836">
        <v>4</v>
      </c>
      <c r="U2684" s="838">
        <v>0.8</v>
      </c>
    </row>
    <row r="2685" spans="1:21" ht="14.4" customHeight="1" x14ac:dyDescent="0.3">
      <c r="A2685" s="831">
        <v>4</v>
      </c>
      <c r="B2685" s="832" t="s">
        <v>2687</v>
      </c>
      <c r="C2685" s="832" t="s">
        <v>2694</v>
      </c>
      <c r="D2685" s="833" t="s">
        <v>5504</v>
      </c>
      <c r="E2685" s="834" t="s">
        <v>2754</v>
      </c>
      <c r="F2685" s="832" t="s">
        <v>2690</v>
      </c>
      <c r="G2685" s="832" t="s">
        <v>2967</v>
      </c>
      <c r="H2685" s="832" t="s">
        <v>581</v>
      </c>
      <c r="I2685" s="832" t="s">
        <v>3487</v>
      </c>
      <c r="J2685" s="832" t="s">
        <v>3485</v>
      </c>
      <c r="K2685" s="832" t="s">
        <v>3488</v>
      </c>
      <c r="L2685" s="835">
        <v>2412.9</v>
      </c>
      <c r="M2685" s="835">
        <v>4825.8</v>
      </c>
      <c r="N2685" s="832">
        <v>2</v>
      </c>
      <c r="O2685" s="836">
        <v>2</v>
      </c>
      <c r="P2685" s="835">
        <v>4825.8</v>
      </c>
      <c r="Q2685" s="837">
        <v>1</v>
      </c>
      <c r="R2685" s="832">
        <v>2</v>
      </c>
      <c r="S2685" s="837">
        <v>1</v>
      </c>
      <c r="T2685" s="836">
        <v>2</v>
      </c>
      <c r="U2685" s="838">
        <v>1</v>
      </c>
    </row>
    <row r="2686" spans="1:21" ht="14.4" customHeight="1" x14ac:dyDescent="0.3">
      <c r="A2686" s="831">
        <v>4</v>
      </c>
      <c r="B2686" s="832" t="s">
        <v>2687</v>
      </c>
      <c r="C2686" s="832" t="s">
        <v>2694</v>
      </c>
      <c r="D2686" s="833" t="s">
        <v>5504</v>
      </c>
      <c r="E2686" s="834" t="s">
        <v>2754</v>
      </c>
      <c r="F2686" s="832" t="s">
        <v>2690</v>
      </c>
      <c r="G2686" s="832" t="s">
        <v>2967</v>
      </c>
      <c r="H2686" s="832" t="s">
        <v>581</v>
      </c>
      <c r="I2686" s="832" t="s">
        <v>3489</v>
      </c>
      <c r="J2686" s="832" t="s">
        <v>3490</v>
      </c>
      <c r="K2686" s="832" t="s">
        <v>3491</v>
      </c>
      <c r="L2686" s="835">
        <v>1500.3</v>
      </c>
      <c r="M2686" s="835">
        <v>12002.4</v>
      </c>
      <c r="N2686" s="832">
        <v>8</v>
      </c>
      <c r="O2686" s="836">
        <v>2</v>
      </c>
      <c r="P2686" s="835">
        <v>12002.4</v>
      </c>
      <c r="Q2686" s="837">
        <v>1</v>
      </c>
      <c r="R2686" s="832">
        <v>8</v>
      </c>
      <c r="S2686" s="837">
        <v>1</v>
      </c>
      <c r="T2686" s="836">
        <v>2</v>
      </c>
      <c r="U2686" s="838">
        <v>1</v>
      </c>
    </row>
    <row r="2687" spans="1:21" ht="14.4" customHeight="1" x14ac:dyDescent="0.3">
      <c r="A2687" s="831">
        <v>4</v>
      </c>
      <c r="B2687" s="832" t="s">
        <v>2687</v>
      </c>
      <c r="C2687" s="832" t="s">
        <v>2694</v>
      </c>
      <c r="D2687" s="833" t="s">
        <v>5504</v>
      </c>
      <c r="E2687" s="834" t="s">
        <v>2754</v>
      </c>
      <c r="F2687" s="832" t="s">
        <v>2690</v>
      </c>
      <c r="G2687" s="832" t="s">
        <v>2967</v>
      </c>
      <c r="H2687" s="832" t="s">
        <v>581</v>
      </c>
      <c r="I2687" s="832" t="s">
        <v>3492</v>
      </c>
      <c r="J2687" s="832" t="s">
        <v>3490</v>
      </c>
      <c r="K2687" s="832" t="s">
        <v>3493</v>
      </c>
      <c r="L2687" s="835">
        <v>1500.3</v>
      </c>
      <c r="M2687" s="835">
        <v>28505.699999999997</v>
      </c>
      <c r="N2687" s="832">
        <v>19</v>
      </c>
      <c r="O2687" s="836">
        <v>5</v>
      </c>
      <c r="P2687" s="835">
        <v>28505.699999999997</v>
      </c>
      <c r="Q2687" s="837">
        <v>1</v>
      </c>
      <c r="R2687" s="832">
        <v>19</v>
      </c>
      <c r="S2687" s="837">
        <v>1</v>
      </c>
      <c r="T2687" s="836">
        <v>5</v>
      </c>
      <c r="U2687" s="838">
        <v>1</v>
      </c>
    </row>
    <row r="2688" spans="1:21" ht="14.4" customHeight="1" x14ac:dyDescent="0.3">
      <c r="A2688" s="831">
        <v>4</v>
      </c>
      <c r="B2688" s="832" t="s">
        <v>2687</v>
      </c>
      <c r="C2688" s="832" t="s">
        <v>2694</v>
      </c>
      <c r="D2688" s="833" t="s">
        <v>5504</v>
      </c>
      <c r="E2688" s="834" t="s">
        <v>2754</v>
      </c>
      <c r="F2688" s="832" t="s">
        <v>2690</v>
      </c>
      <c r="G2688" s="832" t="s">
        <v>2967</v>
      </c>
      <c r="H2688" s="832" t="s">
        <v>581</v>
      </c>
      <c r="I2688" s="832" t="s">
        <v>3497</v>
      </c>
      <c r="J2688" s="832" t="s">
        <v>3495</v>
      </c>
      <c r="K2688" s="832" t="s">
        <v>3498</v>
      </c>
      <c r="L2688" s="835">
        <v>761.3</v>
      </c>
      <c r="M2688" s="835">
        <v>6851.6999999999989</v>
      </c>
      <c r="N2688" s="832">
        <v>9</v>
      </c>
      <c r="O2688" s="836">
        <v>2</v>
      </c>
      <c r="P2688" s="835">
        <v>6851.6999999999989</v>
      </c>
      <c r="Q2688" s="837">
        <v>1</v>
      </c>
      <c r="R2688" s="832">
        <v>9</v>
      </c>
      <c r="S2688" s="837">
        <v>1</v>
      </c>
      <c r="T2688" s="836">
        <v>2</v>
      </c>
      <c r="U2688" s="838">
        <v>1</v>
      </c>
    </row>
    <row r="2689" spans="1:21" ht="14.4" customHeight="1" x14ac:dyDescent="0.3">
      <c r="A2689" s="831">
        <v>4</v>
      </c>
      <c r="B2689" s="832" t="s">
        <v>2687</v>
      </c>
      <c r="C2689" s="832" t="s">
        <v>2694</v>
      </c>
      <c r="D2689" s="833" t="s">
        <v>5504</v>
      </c>
      <c r="E2689" s="834" t="s">
        <v>2754</v>
      </c>
      <c r="F2689" s="832" t="s">
        <v>2690</v>
      </c>
      <c r="G2689" s="832" t="s">
        <v>2967</v>
      </c>
      <c r="H2689" s="832" t="s">
        <v>581</v>
      </c>
      <c r="I2689" s="832" t="s">
        <v>3499</v>
      </c>
      <c r="J2689" s="832" t="s">
        <v>3500</v>
      </c>
      <c r="K2689" s="832" t="s">
        <v>3501</v>
      </c>
      <c r="L2689" s="835">
        <v>2412.9</v>
      </c>
      <c r="M2689" s="835">
        <v>9651.6</v>
      </c>
      <c r="N2689" s="832">
        <v>4</v>
      </c>
      <c r="O2689" s="836">
        <v>1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4</v>
      </c>
      <c r="B2690" s="832" t="s">
        <v>2687</v>
      </c>
      <c r="C2690" s="832" t="s">
        <v>2694</v>
      </c>
      <c r="D2690" s="833" t="s">
        <v>5504</v>
      </c>
      <c r="E2690" s="834" t="s">
        <v>2754</v>
      </c>
      <c r="F2690" s="832" t="s">
        <v>2690</v>
      </c>
      <c r="G2690" s="832" t="s">
        <v>2967</v>
      </c>
      <c r="H2690" s="832" t="s">
        <v>581</v>
      </c>
      <c r="I2690" s="832" t="s">
        <v>3515</v>
      </c>
      <c r="J2690" s="832" t="s">
        <v>3516</v>
      </c>
      <c r="K2690" s="832" t="s">
        <v>3517</v>
      </c>
      <c r="L2690" s="835">
        <v>1074.31</v>
      </c>
      <c r="M2690" s="835">
        <v>12891.72</v>
      </c>
      <c r="N2690" s="832">
        <v>12</v>
      </c>
      <c r="O2690" s="836">
        <v>2</v>
      </c>
      <c r="P2690" s="835">
        <v>12891.72</v>
      </c>
      <c r="Q2690" s="837">
        <v>1</v>
      </c>
      <c r="R2690" s="832">
        <v>12</v>
      </c>
      <c r="S2690" s="837">
        <v>1</v>
      </c>
      <c r="T2690" s="836">
        <v>2</v>
      </c>
      <c r="U2690" s="838">
        <v>1</v>
      </c>
    </row>
    <row r="2691" spans="1:21" ht="14.4" customHeight="1" x14ac:dyDescent="0.3">
      <c r="A2691" s="831">
        <v>4</v>
      </c>
      <c r="B2691" s="832" t="s">
        <v>2687</v>
      </c>
      <c r="C2691" s="832" t="s">
        <v>2694</v>
      </c>
      <c r="D2691" s="833" t="s">
        <v>5504</v>
      </c>
      <c r="E2691" s="834" t="s">
        <v>2754</v>
      </c>
      <c r="F2691" s="832" t="s">
        <v>2690</v>
      </c>
      <c r="G2691" s="832" t="s">
        <v>2967</v>
      </c>
      <c r="H2691" s="832" t="s">
        <v>581</v>
      </c>
      <c r="I2691" s="832" t="s">
        <v>3520</v>
      </c>
      <c r="J2691" s="832" t="s">
        <v>3521</v>
      </c>
      <c r="K2691" s="832" t="s">
        <v>3522</v>
      </c>
      <c r="L2691" s="835">
        <v>369.69</v>
      </c>
      <c r="M2691" s="835">
        <v>369.69</v>
      </c>
      <c r="N2691" s="832">
        <v>1</v>
      </c>
      <c r="O2691" s="836">
        <v>1</v>
      </c>
      <c r="P2691" s="835">
        <v>369.69</v>
      </c>
      <c r="Q2691" s="837">
        <v>1</v>
      </c>
      <c r="R2691" s="832">
        <v>1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4</v>
      </c>
      <c r="B2692" s="832" t="s">
        <v>2687</v>
      </c>
      <c r="C2692" s="832" t="s">
        <v>2694</v>
      </c>
      <c r="D2692" s="833" t="s">
        <v>5504</v>
      </c>
      <c r="E2692" s="834" t="s">
        <v>2754</v>
      </c>
      <c r="F2692" s="832" t="s">
        <v>2690</v>
      </c>
      <c r="G2692" s="832" t="s">
        <v>2967</v>
      </c>
      <c r="H2692" s="832" t="s">
        <v>581</v>
      </c>
      <c r="I2692" s="832" t="s">
        <v>2168</v>
      </c>
      <c r="J2692" s="832" t="s">
        <v>3523</v>
      </c>
      <c r="K2692" s="832" t="s">
        <v>3524</v>
      </c>
      <c r="L2692" s="835">
        <v>1430.6</v>
      </c>
      <c r="M2692" s="835">
        <v>1430.6</v>
      </c>
      <c r="N2692" s="832">
        <v>1</v>
      </c>
      <c r="O2692" s="836">
        <v>1</v>
      </c>
      <c r="P2692" s="835">
        <v>1430.6</v>
      </c>
      <c r="Q2692" s="837">
        <v>1</v>
      </c>
      <c r="R2692" s="832">
        <v>1</v>
      </c>
      <c r="S2692" s="837">
        <v>1</v>
      </c>
      <c r="T2692" s="836">
        <v>1</v>
      </c>
      <c r="U2692" s="838">
        <v>1</v>
      </c>
    </row>
    <row r="2693" spans="1:21" ht="14.4" customHeight="1" x14ac:dyDescent="0.3">
      <c r="A2693" s="831">
        <v>4</v>
      </c>
      <c r="B2693" s="832" t="s">
        <v>2687</v>
      </c>
      <c r="C2693" s="832" t="s">
        <v>2694</v>
      </c>
      <c r="D2693" s="833" t="s">
        <v>5504</v>
      </c>
      <c r="E2693" s="834" t="s">
        <v>2754</v>
      </c>
      <c r="F2693" s="832" t="s">
        <v>2690</v>
      </c>
      <c r="G2693" s="832" t="s">
        <v>2967</v>
      </c>
      <c r="H2693" s="832" t="s">
        <v>581</v>
      </c>
      <c r="I2693" s="832" t="s">
        <v>3525</v>
      </c>
      <c r="J2693" s="832" t="s">
        <v>3526</v>
      </c>
      <c r="K2693" s="832" t="s">
        <v>3430</v>
      </c>
      <c r="L2693" s="835">
        <v>500</v>
      </c>
      <c r="M2693" s="835">
        <v>15500</v>
      </c>
      <c r="N2693" s="832">
        <v>31</v>
      </c>
      <c r="O2693" s="836">
        <v>18</v>
      </c>
      <c r="P2693" s="835">
        <v>15500</v>
      </c>
      <c r="Q2693" s="837">
        <v>1</v>
      </c>
      <c r="R2693" s="832">
        <v>31</v>
      </c>
      <c r="S2693" s="837">
        <v>1</v>
      </c>
      <c r="T2693" s="836">
        <v>18</v>
      </c>
      <c r="U2693" s="838">
        <v>1</v>
      </c>
    </row>
    <row r="2694" spans="1:21" ht="14.4" customHeight="1" x14ac:dyDescent="0.3">
      <c r="A2694" s="831">
        <v>4</v>
      </c>
      <c r="B2694" s="832" t="s">
        <v>2687</v>
      </c>
      <c r="C2694" s="832" t="s">
        <v>2694</v>
      </c>
      <c r="D2694" s="833" t="s">
        <v>5504</v>
      </c>
      <c r="E2694" s="834" t="s">
        <v>2754</v>
      </c>
      <c r="F2694" s="832" t="s">
        <v>2690</v>
      </c>
      <c r="G2694" s="832" t="s">
        <v>2967</v>
      </c>
      <c r="H2694" s="832" t="s">
        <v>581</v>
      </c>
      <c r="I2694" s="832" t="s">
        <v>3527</v>
      </c>
      <c r="J2694" s="832" t="s">
        <v>3528</v>
      </c>
      <c r="K2694" s="832" t="s">
        <v>3529</v>
      </c>
      <c r="L2694" s="835">
        <v>556</v>
      </c>
      <c r="M2694" s="835">
        <v>12788</v>
      </c>
      <c r="N2694" s="832">
        <v>23</v>
      </c>
      <c r="O2694" s="836">
        <v>11</v>
      </c>
      <c r="P2694" s="835">
        <v>12788</v>
      </c>
      <c r="Q2694" s="837">
        <v>1</v>
      </c>
      <c r="R2694" s="832">
        <v>23</v>
      </c>
      <c r="S2694" s="837">
        <v>1</v>
      </c>
      <c r="T2694" s="836">
        <v>11</v>
      </c>
      <c r="U2694" s="838">
        <v>1</v>
      </c>
    </row>
    <row r="2695" spans="1:21" ht="14.4" customHeight="1" x14ac:dyDescent="0.3">
      <c r="A2695" s="831">
        <v>4</v>
      </c>
      <c r="B2695" s="832" t="s">
        <v>2687</v>
      </c>
      <c r="C2695" s="832" t="s">
        <v>2694</v>
      </c>
      <c r="D2695" s="833" t="s">
        <v>5504</v>
      </c>
      <c r="E2695" s="834" t="s">
        <v>2754</v>
      </c>
      <c r="F2695" s="832" t="s">
        <v>2690</v>
      </c>
      <c r="G2695" s="832" t="s">
        <v>2967</v>
      </c>
      <c r="H2695" s="832" t="s">
        <v>581</v>
      </c>
      <c r="I2695" s="832" t="s">
        <v>3530</v>
      </c>
      <c r="J2695" s="832" t="s">
        <v>3531</v>
      </c>
      <c r="K2695" s="832" t="s">
        <v>3532</v>
      </c>
      <c r="L2695" s="835">
        <v>5343.9</v>
      </c>
      <c r="M2695" s="835">
        <v>5343.9</v>
      </c>
      <c r="N2695" s="832">
        <v>1</v>
      </c>
      <c r="O2695" s="836">
        <v>1</v>
      </c>
      <c r="P2695" s="835">
        <v>5343.9</v>
      </c>
      <c r="Q2695" s="837">
        <v>1</v>
      </c>
      <c r="R2695" s="832">
        <v>1</v>
      </c>
      <c r="S2695" s="837">
        <v>1</v>
      </c>
      <c r="T2695" s="836">
        <v>1</v>
      </c>
      <c r="U2695" s="838">
        <v>1</v>
      </c>
    </row>
    <row r="2696" spans="1:21" ht="14.4" customHeight="1" x14ac:dyDescent="0.3">
      <c r="A2696" s="831">
        <v>4</v>
      </c>
      <c r="B2696" s="832" t="s">
        <v>2687</v>
      </c>
      <c r="C2696" s="832" t="s">
        <v>2694</v>
      </c>
      <c r="D2696" s="833" t="s">
        <v>5504</v>
      </c>
      <c r="E2696" s="834" t="s">
        <v>2754</v>
      </c>
      <c r="F2696" s="832" t="s">
        <v>2690</v>
      </c>
      <c r="G2696" s="832" t="s">
        <v>2967</v>
      </c>
      <c r="H2696" s="832" t="s">
        <v>581</v>
      </c>
      <c r="I2696" s="832" t="s">
        <v>3533</v>
      </c>
      <c r="J2696" s="832" t="s">
        <v>3534</v>
      </c>
      <c r="K2696" s="832" t="s">
        <v>3412</v>
      </c>
      <c r="L2696" s="835">
        <v>1080</v>
      </c>
      <c r="M2696" s="835">
        <v>8640</v>
      </c>
      <c r="N2696" s="832">
        <v>8</v>
      </c>
      <c r="O2696" s="836">
        <v>8</v>
      </c>
      <c r="P2696" s="835">
        <v>8640</v>
      </c>
      <c r="Q2696" s="837">
        <v>1</v>
      </c>
      <c r="R2696" s="832">
        <v>8</v>
      </c>
      <c r="S2696" s="837">
        <v>1</v>
      </c>
      <c r="T2696" s="836">
        <v>8</v>
      </c>
      <c r="U2696" s="838">
        <v>1</v>
      </c>
    </row>
    <row r="2697" spans="1:21" ht="14.4" customHeight="1" x14ac:dyDescent="0.3">
      <c r="A2697" s="831">
        <v>4</v>
      </c>
      <c r="B2697" s="832" t="s">
        <v>2687</v>
      </c>
      <c r="C2697" s="832" t="s">
        <v>2694</v>
      </c>
      <c r="D2697" s="833" t="s">
        <v>5504</v>
      </c>
      <c r="E2697" s="834" t="s">
        <v>2754</v>
      </c>
      <c r="F2697" s="832" t="s">
        <v>2690</v>
      </c>
      <c r="G2697" s="832" t="s">
        <v>2967</v>
      </c>
      <c r="H2697" s="832" t="s">
        <v>581</v>
      </c>
      <c r="I2697" s="832" t="s">
        <v>3535</v>
      </c>
      <c r="J2697" s="832" t="s">
        <v>3536</v>
      </c>
      <c r="K2697" s="832" t="s">
        <v>1603</v>
      </c>
      <c r="L2697" s="835">
        <v>600</v>
      </c>
      <c r="M2697" s="835">
        <v>11400</v>
      </c>
      <c r="N2697" s="832">
        <v>19</v>
      </c>
      <c r="O2697" s="836">
        <v>19</v>
      </c>
      <c r="P2697" s="835">
        <v>11400</v>
      </c>
      <c r="Q2697" s="837">
        <v>1</v>
      </c>
      <c r="R2697" s="832">
        <v>19</v>
      </c>
      <c r="S2697" s="837">
        <v>1</v>
      </c>
      <c r="T2697" s="836">
        <v>19</v>
      </c>
      <c r="U2697" s="838">
        <v>1</v>
      </c>
    </row>
    <row r="2698" spans="1:21" ht="14.4" customHeight="1" x14ac:dyDescent="0.3">
      <c r="A2698" s="831">
        <v>4</v>
      </c>
      <c r="B2698" s="832" t="s">
        <v>2687</v>
      </c>
      <c r="C2698" s="832" t="s">
        <v>2694</v>
      </c>
      <c r="D2698" s="833" t="s">
        <v>5504</v>
      </c>
      <c r="E2698" s="834" t="s">
        <v>2754</v>
      </c>
      <c r="F2698" s="832" t="s">
        <v>2690</v>
      </c>
      <c r="G2698" s="832" t="s">
        <v>2967</v>
      </c>
      <c r="H2698" s="832" t="s">
        <v>581</v>
      </c>
      <c r="I2698" s="832" t="s">
        <v>3537</v>
      </c>
      <c r="J2698" s="832" t="s">
        <v>3538</v>
      </c>
      <c r="K2698" s="832" t="s">
        <v>3539</v>
      </c>
      <c r="L2698" s="835">
        <v>500</v>
      </c>
      <c r="M2698" s="835">
        <v>3500</v>
      </c>
      <c r="N2698" s="832">
        <v>7</v>
      </c>
      <c r="O2698" s="836">
        <v>4</v>
      </c>
      <c r="P2698" s="835">
        <v>3500</v>
      </c>
      <c r="Q2698" s="837">
        <v>1</v>
      </c>
      <c r="R2698" s="832">
        <v>7</v>
      </c>
      <c r="S2698" s="837">
        <v>1</v>
      </c>
      <c r="T2698" s="836">
        <v>4</v>
      </c>
      <c r="U2698" s="838">
        <v>1</v>
      </c>
    </row>
    <row r="2699" spans="1:21" ht="14.4" customHeight="1" x14ac:dyDescent="0.3">
      <c r="A2699" s="831">
        <v>4</v>
      </c>
      <c r="B2699" s="832" t="s">
        <v>2687</v>
      </c>
      <c r="C2699" s="832" t="s">
        <v>2694</v>
      </c>
      <c r="D2699" s="833" t="s">
        <v>5504</v>
      </c>
      <c r="E2699" s="834" t="s">
        <v>2754</v>
      </c>
      <c r="F2699" s="832" t="s">
        <v>2690</v>
      </c>
      <c r="G2699" s="832" t="s">
        <v>2967</v>
      </c>
      <c r="H2699" s="832" t="s">
        <v>581</v>
      </c>
      <c r="I2699" s="832" t="s">
        <v>3540</v>
      </c>
      <c r="J2699" s="832" t="s">
        <v>3541</v>
      </c>
      <c r="K2699" s="832" t="s">
        <v>1603</v>
      </c>
      <c r="L2699" s="835">
        <v>1000</v>
      </c>
      <c r="M2699" s="835">
        <v>21000</v>
      </c>
      <c r="N2699" s="832">
        <v>21</v>
      </c>
      <c r="O2699" s="836">
        <v>11</v>
      </c>
      <c r="P2699" s="835">
        <v>21000</v>
      </c>
      <c r="Q2699" s="837">
        <v>1</v>
      </c>
      <c r="R2699" s="832">
        <v>21</v>
      </c>
      <c r="S2699" s="837">
        <v>1</v>
      </c>
      <c r="T2699" s="836">
        <v>11</v>
      </c>
      <c r="U2699" s="838">
        <v>1</v>
      </c>
    </row>
    <row r="2700" spans="1:21" ht="14.4" customHeight="1" x14ac:dyDescent="0.3">
      <c r="A2700" s="831">
        <v>4</v>
      </c>
      <c r="B2700" s="832" t="s">
        <v>2687</v>
      </c>
      <c r="C2700" s="832" t="s">
        <v>2694</v>
      </c>
      <c r="D2700" s="833" t="s">
        <v>5504</v>
      </c>
      <c r="E2700" s="834" t="s">
        <v>2754</v>
      </c>
      <c r="F2700" s="832" t="s">
        <v>2690</v>
      </c>
      <c r="G2700" s="832" t="s">
        <v>2967</v>
      </c>
      <c r="H2700" s="832" t="s">
        <v>581</v>
      </c>
      <c r="I2700" s="832" t="s">
        <v>3542</v>
      </c>
      <c r="J2700" s="832" t="s">
        <v>3543</v>
      </c>
      <c r="K2700" s="832" t="s">
        <v>3544</v>
      </c>
      <c r="L2700" s="835">
        <v>3000</v>
      </c>
      <c r="M2700" s="835">
        <v>3000</v>
      </c>
      <c r="N2700" s="832">
        <v>1</v>
      </c>
      <c r="O2700" s="836">
        <v>1</v>
      </c>
      <c r="P2700" s="835">
        <v>3000</v>
      </c>
      <c r="Q2700" s="837">
        <v>1</v>
      </c>
      <c r="R2700" s="832">
        <v>1</v>
      </c>
      <c r="S2700" s="837">
        <v>1</v>
      </c>
      <c r="T2700" s="836">
        <v>1</v>
      </c>
      <c r="U2700" s="838">
        <v>1</v>
      </c>
    </row>
    <row r="2701" spans="1:21" ht="14.4" customHeight="1" x14ac:dyDescent="0.3">
      <c r="A2701" s="831">
        <v>4</v>
      </c>
      <c r="B2701" s="832" t="s">
        <v>2687</v>
      </c>
      <c r="C2701" s="832" t="s">
        <v>2694</v>
      </c>
      <c r="D2701" s="833" t="s">
        <v>5504</v>
      </c>
      <c r="E2701" s="834" t="s">
        <v>2754</v>
      </c>
      <c r="F2701" s="832" t="s">
        <v>2690</v>
      </c>
      <c r="G2701" s="832" t="s">
        <v>2967</v>
      </c>
      <c r="H2701" s="832" t="s">
        <v>581</v>
      </c>
      <c r="I2701" s="832" t="s">
        <v>3545</v>
      </c>
      <c r="J2701" s="832" t="s">
        <v>3543</v>
      </c>
      <c r="K2701" s="832" t="s">
        <v>3546</v>
      </c>
      <c r="L2701" s="835">
        <v>3000</v>
      </c>
      <c r="M2701" s="835">
        <v>15000</v>
      </c>
      <c r="N2701" s="832">
        <v>5</v>
      </c>
      <c r="O2701" s="836">
        <v>2</v>
      </c>
      <c r="P2701" s="835">
        <v>15000</v>
      </c>
      <c r="Q2701" s="837">
        <v>1</v>
      </c>
      <c r="R2701" s="832">
        <v>5</v>
      </c>
      <c r="S2701" s="837">
        <v>1</v>
      </c>
      <c r="T2701" s="836">
        <v>2</v>
      </c>
      <c r="U2701" s="838">
        <v>1</v>
      </c>
    </row>
    <row r="2702" spans="1:21" ht="14.4" customHeight="1" x14ac:dyDescent="0.3">
      <c r="A2702" s="831">
        <v>4</v>
      </c>
      <c r="B2702" s="832" t="s">
        <v>2687</v>
      </c>
      <c r="C2702" s="832" t="s">
        <v>2694</v>
      </c>
      <c r="D2702" s="833" t="s">
        <v>5504</v>
      </c>
      <c r="E2702" s="834" t="s">
        <v>2754</v>
      </c>
      <c r="F2702" s="832" t="s">
        <v>2690</v>
      </c>
      <c r="G2702" s="832" t="s">
        <v>2967</v>
      </c>
      <c r="H2702" s="832" t="s">
        <v>581</v>
      </c>
      <c r="I2702" s="832" t="s">
        <v>3547</v>
      </c>
      <c r="J2702" s="832" t="s">
        <v>3548</v>
      </c>
      <c r="K2702" s="832" t="s">
        <v>3539</v>
      </c>
      <c r="L2702" s="835">
        <v>300</v>
      </c>
      <c r="M2702" s="835">
        <v>8100</v>
      </c>
      <c r="N2702" s="832">
        <v>27</v>
      </c>
      <c r="O2702" s="836">
        <v>21</v>
      </c>
      <c r="P2702" s="835">
        <v>8100</v>
      </c>
      <c r="Q2702" s="837">
        <v>1</v>
      </c>
      <c r="R2702" s="832">
        <v>27</v>
      </c>
      <c r="S2702" s="837">
        <v>1</v>
      </c>
      <c r="T2702" s="836">
        <v>21</v>
      </c>
      <c r="U2702" s="838">
        <v>1</v>
      </c>
    </row>
    <row r="2703" spans="1:21" ht="14.4" customHeight="1" x14ac:dyDescent="0.3">
      <c r="A2703" s="831">
        <v>4</v>
      </c>
      <c r="B2703" s="832" t="s">
        <v>2687</v>
      </c>
      <c r="C2703" s="832" t="s">
        <v>2694</v>
      </c>
      <c r="D2703" s="833" t="s">
        <v>5504</v>
      </c>
      <c r="E2703" s="834" t="s">
        <v>2754</v>
      </c>
      <c r="F2703" s="832" t="s">
        <v>2690</v>
      </c>
      <c r="G2703" s="832" t="s">
        <v>2967</v>
      </c>
      <c r="H2703" s="832" t="s">
        <v>581</v>
      </c>
      <c r="I2703" s="832" t="s">
        <v>4328</v>
      </c>
      <c r="J2703" s="832" t="s">
        <v>4329</v>
      </c>
      <c r="K2703" s="832" t="s">
        <v>3442</v>
      </c>
      <c r="L2703" s="835">
        <v>193.9</v>
      </c>
      <c r="M2703" s="835">
        <v>387.8</v>
      </c>
      <c r="N2703" s="832">
        <v>2</v>
      </c>
      <c r="O2703" s="836">
        <v>2</v>
      </c>
      <c r="P2703" s="835">
        <v>387.8</v>
      </c>
      <c r="Q2703" s="837">
        <v>1</v>
      </c>
      <c r="R2703" s="832">
        <v>2</v>
      </c>
      <c r="S2703" s="837">
        <v>1</v>
      </c>
      <c r="T2703" s="836">
        <v>2</v>
      </c>
      <c r="U2703" s="838">
        <v>1</v>
      </c>
    </row>
    <row r="2704" spans="1:21" ht="14.4" customHeight="1" x14ac:dyDescent="0.3">
      <c r="A2704" s="831">
        <v>4</v>
      </c>
      <c r="B2704" s="832" t="s">
        <v>2687</v>
      </c>
      <c r="C2704" s="832" t="s">
        <v>2694</v>
      </c>
      <c r="D2704" s="833" t="s">
        <v>5504</v>
      </c>
      <c r="E2704" s="834" t="s">
        <v>2754</v>
      </c>
      <c r="F2704" s="832" t="s">
        <v>2690</v>
      </c>
      <c r="G2704" s="832" t="s">
        <v>2967</v>
      </c>
      <c r="H2704" s="832" t="s">
        <v>581</v>
      </c>
      <c r="I2704" s="832" t="s">
        <v>4911</v>
      </c>
      <c r="J2704" s="832" t="s">
        <v>4912</v>
      </c>
      <c r="K2704" s="832" t="s">
        <v>4913</v>
      </c>
      <c r="L2704" s="835">
        <v>856.97</v>
      </c>
      <c r="M2704" s="835">
        <v>5141.82</v>
      </c>
      <c r="N2704" s="832">
        <v>6</v>
      </c>
      <c r="O2704" s="836">
        <v>1</v>
      </c>
      <c r="P2704" s="835">
        <v>5141.82</v>
      </c>
      <c r="Q2704" s="837">
        <v>1</v>
      </c>
      <c r="R2704" s="832">
        <v>6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4</v>
      </c>
      <c r="B2705" s="832" t="s">
        <v>2687</v>
      </c>
      <c r="C2705" s="832" t="s">
        <v>2694</v>
      </c>
      <c r="D2705" s="833" t="s">
        <v>5504</v>
      </c>
      <c r="E2705" s="834" t="s">
        <v>2754</v>
      </c>
      <c r="F2705" s="832" t="s">
        <v>2690</v>
      </c>
      <c r="G2705" s="832" t="s">
        <v>2967</v>
      </c>
      <c r="H2705" s="832" t="s">
        <v>581</v>
      </c>
      <c r="I2705" s="832" t="s">
        <v>3555</v>
      </c>
      <c r="J2705" s="832" t="s">
        <v>3556</v>
      </c>
      <c r="K2705" s="832" t="s">
        <v>3557</v>
      </c>
      <c r="L2705" s="835">
        <v>370.4</v>
      </c>
      <c r="M2705" s="835">
        <v>2222.3999999999996</v>
      </c>
      <c r="N2705" s="832">
        <v>6</v>
      </c>
      <c r="O2705" s="836">
        <v>3</v>
      </c>
      <c r="P2705" s="835">
        <v>1481.6</v>
      </c>
      <c r="Q2705" s="837">
        <v>0.66666666666666674</v>
      </c>
      <c r="R2705" s="832">
        <v>4</v>
      </c>
      <c r="S2705" s="837">
        <v>0.66666666666666663</v>
      </c>
      <c r="T2705" s="836">
        <v>2</v>
      </c>
      <c r="U2705" s="838">
        <v>0.66666666666666663</v>
      </c>
    </row>
    <row r="2706" spans="1:21" ht="14.4" customHeight="1" x14ac:dyDescent="0.3">
      <c r="A2706" s="831">
        <v>4</v>
      </c>
      <c r="B2706" s="832" t="s">
        <v>2687</v>
      </c>
      <c r="C2706" s="832" t="s">
        <v>2694</v>
      </c>
      <c r="D2706" s="833" t="s">
        <v>5504</v>
      </c>
      <c r="E2706" s="834" t="s">
        <v>2754</v>
      </c>
      <c r="F2706" s="832" t="s">
        <v>2690</v>
      </c>
      <c r="G2706" s="832" t="s">
        <v>2967</v>
      </c>
      <c r="H2706" s="832" t="s">
        <v>581</v>
      </c>
      <c r="I2706" s="832" t="s">
        <v>3558</v>
      </c>
      <c r="J2706" s="832" t="s">
        <v>3559</v>
      </c>
      <c r="K2706" s="832" t="s">
        <v>3560</v>
      </c>
      <c r="L2706" s="835">
        <v>453.2</v>
      </c>
      <c r="M2706" s="835">
        <v>906.4</v>
      </c>
      <c r="N2706" s="832">
        <v>2</v>
      </c>
      <c r="O2706" s="836">
        <v>1</v>
      </c>
      <c r="P2706" s="835">
        <v>906.4</v>
      </c>
      <c r="Q2706" s="837">
        <v>1</v>
      </c>
      <c r="R2706" s="832">
        <v>2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4</v>
      </c>
      <c r="B2707" s="832" t="s">
        <v>2687</v>
      </c>
      <c r="C2707" s="832" t="s">
        <v>2694</v>
      </c>
      <c r="D2707" s="833" t="s">
        <v>5504</v>
      </c>
      <c r="E2707" s="834" t="s">
        <v>2754</v>
      </c>
      <c r="F2707" s="832" t="s">
        <v>2690</v>
      </c>
      <c r="G2707" s="832" t="s">
        <v>2967</v>
      </c>
      <c r="H2707" s="832" t="s">
        <v>581</v>
      </c>
      <c r="I2707" s="832" t="s">
        <v>3561</v>
      </c>
      <c r="J2707" s="832" t="s">
        <v>3562</v>
      </c>
      <c r="K2707" s="832" t="s">
        <v>3563</v>
      </c>
      <c r="L2707" s="835">
        <v>5343.9</v>
      </c>
      <c r="M2707" s="835">
        <v>48095.1</v>
      </c>
      <c r="N2707" s="832">
        <v>9</v>
      </c>
      <c r="O2707" s="836">
        <v>3</v>
      </c>
      <c r="P2707" s="835">
        <v>48095.1</v>
      </c>
      <c r="Q2707" s="837">
        <v>1</v>
      </c>
      <c r="R2707" s="832">
        <v>9</v>
      </c>
      <c r="S2707" s="837">
        <v>1</v>
      </c>
      <c r="T2707" s="836">
        <v>3</v>
      </c>
      <c r="U2707" s="838">
        <v>1</v>
      </c>
    </row>
    <row r="2708" spans="1:21" ht="14.4" customHeight="1" x14ac:dyDescent="0.3">
      <c r="A2708" s="831">
        <v>4</v>
      </c>
      <c r="B2708" s="832" t="s">
        <v>2687</v>
      </c>
      <c r="C2708" s="832" t="s">
        <v>2694</v>
      </c>
      <c r="D2708" s="833" t="s">
        <v>5504</v>
      </c>
      <c r="E2708" s="834" t="s">
        <v>2754</v>
      </c>
      <c r="F2708" s="832" t="s">
        <v>2690</v>
      </c>
      <c r="G2708" s="832" t="s">
        <v>2967</v>
      </c>
      <c r="H2708" s="832" t="s">
        <v>581</v>
      </c>
      <c r="I2708" s="832" t="s">
        <v>3564</v>
      </c>
      <c r="J2708" s="832" t="s">
        <v>3565</v>
      </c>
      <c r="K2708" s="832" t="s">
        <v>3566</v>
      </c>
      <c r="L2708" s="835">
        <v>5343.9</v>
      </c>
      <c r="M2708" s="835">
        <v>32063.399999999998</v>
      </c>
      <c r="N2708" s="832">
        <v>6</v>
      </c>
      <c r="O2708" s="836">
        <v>3</v>
      </c>
      <c r="P2708" s="835">
        <v>32063.399999999998</v>
      </c>
      <c r="Q2708" s="837">
        <v>1</v>
      </c>
      <c r="R2708" s="832">
        <v>6</v>
      </c>
      <c r="S2708" s="837">
        <v>1</v>
      </c>
      <c r="T2708" s="836">
        <v>3</v>
      </c>
      <c r="U2708" s="838">
        <v>1</v>
      </c>
    </row>
    <row r="2709" spans="1:21" ht="14.4" customHeight="1" x14ac:dyDescent="0.3">
      <c r="A2709" s="831">
        <v>4</v>
      </c>
      <c r="B2709" s="832" t="s">
        <v>2687</v>
      </c>
      <c r="C2709" s="832" t="s">
        <v>2694</v>
      </c>
      <c r="D2709" s="833" t="s">
        <v>5504</v>
      </c>
      <c r="E2709" s="834" t="s">
        <v>2754</v>
      </c>
      <c r="F2709" s="832" t="s">
        <v>2690</v>
      </c>
      <c r="G2709" s="832" t="s">
        <v>2967</v>
      </c>
      <c r="H2709" s="832" t="s">
        <v>581</v>
      </c>
      <c r="I2709" s="832" t="s">
        <v>4330</v>
      </c>
      <c r="J2709" s="832" t="s">
        <v>4331</v>
      </c>
      <c r="K2709" s="832" t="s">
        <v>4332</v>
      </c>
      <c r="L2709" s="835">
        <v>3000</v>
      </c>
      <c r="M2709" s="835">
        <v>9000</v>
      </c>
      <c r="N2709" s="832">
        <v>3</v>
      </c>
      <c r="O2709" s="836">
        <v>1</v>
      </c>
      <c r="P2709" s="835">
        <v>9000</v>
      </c>
      <c r="Q2709" s="837">
        <v>1</v>
      </c>
      <c r="R2709" s="832">
        <v>3</v>
      </c>
      <c r="S2709" s="837">
        <v>1</v>
      </c>
      <c r="T2709" s="836">
        <v>1</v>
      </c>
      <c r="U2709" s="838">
        <v>1</v>
      </c>
    </row>
    <row r="2710" spans="1:21" ht="14.4" customHeight="1" x14ac:dyDescent="0.3">
      <c r="A2710" s="831">
        <v>4</v>
      </c>
      <c r="B2710" s="832" t="s">
        <v>2687</v>
      </c>
      <c r="C2710" s="832" t="s">
        <v>2694</v>
      </c>
      <c r="D2710" s="833" t="s">
        <v>5504</v>
      </c>
      <c r="E2710" s="834" t="s">
        <v>2754</v>
      </c>
      <c r="F2710" s="832" t="s">
        <v>2690</v>
      </c>
      <c r="G2710" s="832" t="s">
        <v>2967</v>
      </c>
      <c r="H2710" s="832" t="s">
        <v>581</v>
      </c>
      <c r="I2710" s="832" t="s">
        <v>3567</v>
      </c>
      <c r="J2710" s="832" t="s">
        <v>3568</v>
      </c>
      <c r="K2710" s="832" t="s">
        <v>3569</v>
      </c>
      <c r="L2710" s="835">
        <v>761.3</v>
      </c>
      <c r="M2710" s="835">
        <v>38826.299999999996</v>
      </c>
      <c r="N2710" s="832">
        <v>51</v>
      </c>
      <c r="O2710" s="836">
        <v>7</v>
      </c>
      <c r="P2710" s="835">
        <v>31974.6</v>
      </c>
      <c r="Q2710" s="837">
        <v>0.82352941176470595</v>
      </c>
      <c r="R2710" s="832">
        <v>42</v>
      </c>
      <c r="S2710" s="837">
        <v>0.82352941176470584</v>
      </c>
      <c r="T2710" s="836">
        <v>6</v>
      </c>
      <c r="U2710" s="838">
        <v>0.8571428571428571</v>
      </c>
    </row>
    <row r="2711" spans="1:21" ht="14.4" customHeight="1" x14ac:dyDescent="0.3">
      <c r="A2711" s="831">
        <v>4</v>
      </c>
      <c r="B2711" s="832" t="s">
        <v>2687</v>
      </c>
      <c r="C2711" s="832" t="s">
        <v>2694</v>
      </c>
      <c r="D2711" s="833" t="s">
        <v>5504</v>
      </c>
      <c r="E2711" s="834" t="s">
        <v>2754</v>
      </c>
      <c r="F2711" s="832" t="s">
        <v>2690</v>
      </c>
      <c r="G2711" s="832" t="s">
        <v>2967</v>
      </c>
      <c r="H2711" s="832" t="s">
        <v>581</v>
      </c>
      <c r="I2711" s="832" t="s">
        <v>3579</v>
      </c>
      <c r="J2711" s="832" t="s">
        <v>3577</v>
      </c>
      <c r="K2711" s="832" t="s">
        <v>3580</v>
      </c>
      <c r="L2711" s="835">
        <v>1500</v>
      </c>
      <c r="M2711" s="835">
        <v>121500</v>
      </c>
      <c r="N2711" s="832">
        <v>81</v>
      </c>
      <c r="O2711" s="836">
        <v>11</v>
      </c>
      <c r="P2711" s="835">
        <v>108000</v>
      </c>
      <c r="Q2711" s="837">
        <v>0.88888888888888884</v>
      </c>
      <c r="R2711" s="832">
        <v>72</v>
      </c>
      <c r="S2711" s="837">
        <v>0.88888888888888884</v>
      </c>
      <c r="T2711" s="836">
        <v>10</v>
      </c>
      <c r="U2711" s="838">
        <v>0.90909090909090906</v>
      </c>
    </row>
    <row r="2712" spans="1:21" ht="14.4" customHeight="1" x14ac:dyDescent="0.3">
      <c r="A2712" s="831">
        <v>4</v>
      </c>
      <c r="B2712" s="832" t="s">
        <v>2687</v>
      </c>
      <c r="C2712" s="832" t="s">
        <v>2694</v>
      </c>
      <c r="D2712" s="833" t="s">
        <v>5504</v>
      </c>
      <c r="E2712" s="834" t="s">
        <v>2754</v>
      </c>
      <c r="F2712" s="832" t="s">
        <v>2690</v>
      </c>
      <c r="G2712" s="832" t="s">
        <v>2967</v>
      </c>
      <c r="H2712" s="832" t="s">
        <v>581</v>
      </c>
      <c r="I2712" s="832" t="s">
        <v>3581</v>
      </c>
      <c r="J2712" s="832" t="s">
        <v>3582</v>
      </c>
      <c r="K2712" s="832" t="s">
        <v>3583</v>
      </c>
      <c r="L2712" s="835">
        <v>159.5</v>
      </c>
      <c r="M2712" s="835">
        <v>159.5</v>
      </c>
      <c r="N2712" s="832">
        <v>1</v>
      </c>
      <c r="O2712" s="836">
        <v>1</v>
      </c>
      <c r="P2712" s="835">
        <v>159.5</v>
      </c>
      <c r="Q2712" s="837">
        <v>1</v>
      </c>
      <c r="R2712" s="832">
        <v>1</v>
      </c>
      <c r="S2712" s="837">
        <v>1</v>
      </c>
      <c r="T2712" s="836">
        <v>1</v>
      </c>
      <c r="U2712" s="838">
        <v>1</v>
      </c>
    </row>
    <row r="2713" spans="1:21" ht="14.4" customHeight="1" x14ac:dyDescent="0.3">
      <c r="A2713" s="831">
        <v>4</v>
      </c>
      <c r="B2713" s="832" t="s">
        <v>2687</v>
      </c>
      <c r="C2713" s="832" t="s">
        <v>2694</v>
      </c>
      <c r="D2713" s="833" t="s">
        <v>5504</v>
      </c>
      <c r="E2713" s="834" t="s">
        <v>2754</v>
      </c>
      <c r="F2713" s="832" t="s">
        <v>2690</v>
      </c>
      <c r="G2713" s="832" t="s">
        <v>2967</v>
      </c>
      <c r="H2713" s="832" t="s">
        <v>581</v>
      </c>
      <c r="I2713" s="832" t="s">
        <v>2968</v>
      </c>
      <c r="J2713" s="832" t="s">
        <v>2969</v>
      </c>
      <c r="K2713" s="832" t="s">
        <v>2970</v>
      </c>
      <c r="L2713" s="835">
        <v>498.24</v>
      </c>
      <c r="M2713" s="835">
        <v>996.48</v>
      </c>
      <c r="N2713" s="832">
        <v>2</v>
      </c>
      <c r="O2713" s="836">
        <v>2</v>
      </c>
      <c r="P2713" s="835">
        <v>498.24</v>
      </c>
      <c r="Q2713" s="837">
        <v>0.5</v>
      </c>
      <c r="R2713" s="832">
        <v>1</v>
      </c>
      <c r="S2713" s="837">
        <v>0.5</v>
      </c>
      <c r="T2713" s="836">
        <v>1</v>
      </c>
      <c r="U2713" s="838">
        <v>0.5</v>
      </c>
    </row>
    <row r="2714" spans="1:21" ht="14.4" customHeight="1" x14ac:dyDescent="0.3">
      <c r="A2714" s="831">
        <v>4</v>
      </c>
      <c r="B2714" s="832" t="s">
        <v>2687</v>
      </c>
      <c r="C2714" s="832" t="s">
        <v>2694</v>
      </c>
      <c r="D2714" s="833" t="s">
        <v>5504</v>
      </c>
      <c r="E2714" s="834" t="s">
        <v>2754</v>
      </c>
      <c r="F2714" s="832" t="s">
        <v>2690</v>
      </c>
      <c r="G2714" s="832" t="s">
        <v>2967</v>
      </c>
      <c r="H2714" s="832" t="s">
        <v>581</v>
      </c>
      <c r="I2714" s="832" t="s">
        <v>3587</v>
      </c>
      <c r="J2714" s="832" t="s">
        <v>3588</v>
      </c>
      <c r="K2714" s="832" t="s">
        <v>3589</v>
      </c>
      <c r="L2714" s="835">
        <v>540</v>
      </c>
      <c r="M2714" s="835">
        <v>1080</v>
      </c>
      <c r="N2714" s="832">
        <v>2</v>
      </c>
      <c r="O2714" s="836">
        <v>2</v>
      </c>
      <c r="P2714" s="835">
        <v>1080</v>
      </c>
      <c r="Q2714" s="837">
        <v>1</v>
      </c>
      <c r="R2714" s="832">
        <v>2</v>
      </c>
      <c r="S2714" s="837">
        <v>1</v>
      </c>
      <c r="T2714" s="836">
        <v>2</v>
      </c>
      <c r="U2714" s="838">
        <v>1</v>
      </c>
    </row>
    <row r="2715" spans="1:21" ht="14.4" customHeight="1" x14ac:dyDescent="0.3">
      <c r="A2715" s="831">
        <v>4</v>
      </c>
      <c r="B2715" s="832" t="s">
        <v>2687</v>
      </c>
      <c r="C2715" s="832" t="s">
        <v>2694</v>
      </c>
      <c r="D2715" s="833" t="s">
        <v>5504</v>
      </c>
      <c r="E2715" s="834" t="s">
        <v>2754</v>
      </c>
      <c r="F2715" s="832" t="s">
        <v>2690</v>
      </c>
      <c r="G2715" s="832" t="s">
        <v>2967</v>
      </c>
      <c r="H2715" s="832" t="s">
        <v>581</v>
      </c>
      <c r="I2715" s="832" t="s">
        <v>3590</v>
      </c>
      <c r="J2715" s="832" t="s">
        <v>3591</v>
      </c>
      <c r="K2715" s="832" t="s">
        <v>3592</v>
      </c>
      <c r="L2715" s="835">
        <v>2816</v>
      </c>
      <c r="M2715" s="835">
        <v>42240</v>
      </c>
      <c r="N2715" s="832">
        <v>15</v>
      </c>
      <c r="O2715" s="836">
        <v>2</v>
      </c>
      <c r="P2715" s="835">
        <v>42240</v>
      </c>
      <c r="Q2715" s="837">
        <v>1</v>
      </c>
      <c r="R2715" s="832">
        <v>15</v>
      </c>
      <c r="S2715" s="837">
        <v>1</v>
      </c>
      <c r="T2715" s="836">
        <v>2</v>
      </c>
      <c r="U2715" s="838">
        <v>1</v>
      </c>
    </row>
    <row r="2716" spans="1:21" ht="14.4" customHeight="1" x14ac:dyDescent="0.3">
      <c r="A2716" s="831">
        <v>4</v>
      </c>
      <c r="B2716" s="832" t="s">
        <v>2687</v>
      </c>
      <c r="C2716" s="832" t="s">
        <v>2694</v>
      </c>
      <c r="D2716" s="833" t="s">
        <v>5504</v>
      </c>
      <c r="E2716" s="834" t="s">
        <v>2754</v>
      </c>
      <c r="F2716" s="832" t="s">
        <v>2690</v>
      </c>
      <c r="G2716" s="832" t="s">
        <v>2967</v>
      </c>
      <c r="H2716" s="832" t="s">
        <v>581</v>
      </c>
      <c r="I2716" s="832" t="s">
        <v>3593</v>
      </c>
      <c r="J2716" s="832" t="s">
        <v>3594</v>
      </c>
      <c r="K2716" s="832" t="s">
        <v>3595</v>
      </c>
      <c r="L2716" s="835">
        <v>319</v>
      </c>
      <c r="M2716" s="835">
        <v>1914</v>
      </c>
      <c r="N2716" s="832">
        <v>6</v>
      </c>
      <c r="O2716" s="836">
        <v>5</v>
      </c>
      <c r="P2716" s="835">
        <v>1914</v>
      </c>
      <c r="Q2716" s="837">
        <v>1</v>
      </c>
      <c r="R2716" s="832">
        <v>6</v>
      </c>
      <c r="S2716" s="837">
        <v>1</v>
      </c>
      <c r="T2716" s="836">
        <v>5</v>
      </c>
      <c r="U2716" s="838">
        <v>1</v>
      </c>
    </row>
    <row r="2717" spans="1:21" ht="14.4" customHeight="1" x14ac:dyDescent="0.3">
      <c r="A2717" s="831">
        <v>4</v>
      </c>
      <c r="B2717" s="832" t="s">
        <v>2687</v>
      </c>
      <c r="C2717" s="832" t="s">
        <v>2694</v>
      </c>
      <c r="D2717" s="833" t="s">
        <v>5504</v>
      </c>
      <c r="E2717" s="834" t="s">
        <v>2754</v>
      </c>
      <c r="F2717" s="832" t="s">
        <v>2690</v>
      </c>
      <c r="G2717" s="832" t="s">
        <v>2967</v>
      </c>
      <c r="H2717" s="832" t="s">
        <v>581</v>
      </c>
      <c r="I2717" s="832" t="s">
        <v>3599</v>
      </c>
      <c r="J2717" s="832" t="s">
        <v>3600</v>
      </c>
      <c r="K2717" s="832" t="s">
        <v>3601</v>
      </c>
      <c r="L2717" s="835">
        <v>1781.3</v>
      </c>
      <c r="M2717" s="835">
        <v>74814.599999999991</v>
      </c>
      <c r="N2717" s="832">
        <v>42</v>
      </c>
      <c r="O2717" s="836">
        <v>5</v>
      </c>
      <c r="P2717" s="835">
        <v>74814.599999999991</v>
      </c>
      <c r="Q2717" s="837">
        <v>1</v>
      </c>
      <c r="R2717" s="832">
        <v>42</v>
      </c>
      <c r="S2717" s="837">
        <v>1</v>
      </c>
      <c r="T2717" s="836">
        <v>5</v>
      </c>
      <c r="U2717" s="838">
        <v>1</v>
      </c>
    </row>
    <row r="2718" spans="1:21" ht="14.4" customHeight="1" x14ac:dyDescent="0.3">
      <c r="A2718" s="831">
        <v>4</v>
      </c>
      <c r="B2718" s="832" t="s">
        <v>2687</v>
      </c>
      <c r="C2718" s="832" t="s">
        <v>2694</v>
      </c>
      <c r="D2718" s="833" t="s">
        <v>5504</v>
      </c>
      <c r="E2718" s="834" t="s">
        <v>2754</v>
      </c>
      <c r="F2718" s="832" t="s">
        <v>2690</v>
      </c>
      <c r="G2718" s="832" t="s">
        <v>2967</v>
      </c>
      <c r="H2718" s="832" t="s">
        <v>581</v>
      </c>
      <c r="I2718" s="832" t="s">
        <v>3602</v>
      </c>
      <c r="J2718" s="832" t="s">
        <v>3506</v>
      </c>
      <c r="K2718" s="832" t="s">
        <v>3603</v>
      </c>
      <c r="L2718" s="835">
        <v>1987.45</v>
      </c>
      <c r="M2718" s="835">
        <v>17887.050000000003</v>
      </c>
      <c r="N2718" s="832">
        <v>9</v>
      </c>
      <c r="O2718" s="836">
        <v>3</v>
      </c>
      <c r="P2718" s="835">
        <v>17887.050000000003</v>
      </c>
      <c r="Q2718" s="837">
        <v>1</v>
      </c>
      <c r="R2718" s="832">
        <v>9</v>
      </c>
      <c r="S2718" s="837">
        <v>1</v>
      </c>
      <c r="T2718" s="836">
        <v>3</v>
      </c>
      <c r="U2718" s="838">
        <v>1</v>
      </c>
    </row>
    <row r="2719" spans="1:21" ht="14.4" customHeight="1" x14ac:dyDescent="0.3">
      <c r="A2719" s="831">
        <v>4</v>
      </c>
      <c r="B2719" s="832" t="s">
        <v>2687</v>
      </c>
      <c r="C2719" s="832" t="s">
        <v>2694</v>
      </c>
      <c r="D2719" s="833" t="s">
        <v>5504</v>
      </c>
      <c r="E2719" s="834" t="s">
        <v>2754</v>
      </c>
      <c r="F2719" s="832" t="s">
        <v>2690</v>
      </c>
      <c r="G2719" s="832" t="s">
        <v>2967</v>
      </c>
      <c r="H2719" s="832" t="s">
        <v>581</v>
      </c>
      <c r="I2719" s="832" t="s">
        <v>3604</v>
      </c>
      <c r="J2719" s="832" t="s">
        <v>3511</v>
      </c>
      <c r="K2719" s="832" t="s">
        <v>3605</v>
      </c>
      <c r="L2719" s="835">
        <v>711.08</v>
      </c>
      <c r="M2719" s="835">
        <v>4266.4800000000005</v>
      </c>
      <c r="N2719" s="832">
        <v>6</v>
      </c>
      <c r="O2719" s="836">
        <v>1</v>
      </c>
      <c r="P2719" s="835">
        <v>4266.4800000000005</v>
      </c>
      <c r="Q2719" s="837">
        <v>1</v>
      </c>
      <c r="R2719" s="832">
        <v>6</v>
      </c>
      <c r="S2719" s="837">
        <v>1</v>
      </c>
      <c r="T2719" s="836">
        <v>1</v>
      </c>
      <c r="U2719" s="838">
        <v>1</v>
      </c>
    </row>
    <row r="2720" spans="1:21" ht="14.4" customHeight="1" x14ac:dyDescent="0.3">
      <c r="A2720" s="831">
        <v>4</v>
      </c>
      <c r="B2720" s="832" t="s">
        <v>2687</v>
      </c>
      <c r="C2720" s="832" t="s">
        <v>2694</v>
      </c>
      <c r="D2720" s="833" t="s">
        <v>5504</v>
      </c>
      <c r="E2720" s="834" t="s">
        <v>2754</v>
      </c>
      <c r="F2720" s="832" t="s">
        <v>2690</v>
      </c>
      <c r="G2720" s="832" t="s">
        <v>2967</v>
      </c>
      <c r="H2720" s="832" t="s">
        <v>581</v>
      </c>
      <c r="I2720" s="832" t="s">
        <v>3609</v>
      </c>
      <c r="J2720" s="832" t="s">
        <v>3610</v>
      </c>
      <c r="K2720" s="832" t="s">
        <v>3611</v>
      </c>
      <c r="L2720" s="835">
        <v>3000</v>
      </c>
      <c r="M2720" s="835">
        <v>18000</v>
      </c>
      <c r="N2720" s="832">
        <v>6</v>
      </c>
      <c r="O2720" s="836">
        <v>2</v>
      </c>
      <c r="P2720" s="835">
        <v>18000</v>
      </c>
      <c r="Q2720" s="837">
        <v>1</v>
      </c>
      <c r="R2720" s="832">
        <v>6</v>
      </c>
      <c r="S2720" s="837">
        <v>1</v>
      </c>
      <c r="T2720" s="836">
        <v>2</v>
      </c>
      <c r="U2720" s="838">
        <v>1</v>
      </c>
    </row>
    <row r="2721" spans="1:21" ht="14.4" customHeight="1" x14ac:dyDescent="0.3">
      <c r="A2721" s="831">
        <v>4</v>
      </c>
      <c r="B2721" s="832" t="s">
        <v>2687</v>
      </c>
      <c r="C2721" s="832" t="s">
        <v>2694</v>
      </c>
      <c r="D2721" s="833" t="s">
        <v>5504</v>
      </c>
      <c r="E2721" s="834" t="s">
        <v>2754</v>
      </c>
      <c r="F2721" s="832" t="s">
        <v>2690</v>
      </c>
      <c r="G2721" s="832" t="s">
        <v>2967</v>
      </c>
      <c r="H2721" s="832" t="s">
        <v>581</v>
      </c>
      <c r="I2721" s="832" t="s">
        <v>3612</v>
      </c>
      <c r="J2721" s="832" t="s">
        <v>3613</v>
      </c>
      <c r="K2721" s="832" t="s">
        <v>3330</v>
      </c>
      <c r="L2721" s="835">
        <v>556.46</v>
      </c>
      <c r="M2721" s="835">
        <v>556.46</v>
      </c>
      <c r="N2721" s="832">
        <v>1</v>
      </c>
      <c r="O2721" s="836">
        <v>1</v>
      </c>
      <c r="P2721" s="835">
        <v>556.46</v>
      </c>
      <c r="Q2721" s="837">
        <v>1</v>
      </c>
      <c r="R2721" s="832">
        <v>1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4</v>
      </c>
      <c r="B2722" s="832" t="s">
        <v>2687</v>
      </c>
      <c r="C2722" s="832" t="s">
        <v>2694</v>
      </c>
      <c r="D2722" s="833" t="s">
        <v>5504</v>
      </c>
      <c r="E2722" s="834" t="s">
        <v>2754</v>
      </c>
      <c r="F2722" s="832" t="s">
        <v>2690</v>
      </c>
      <c r="G2722" s="832" t="s">
        <v>2967</v>
      </c>
      <c r="H2722" s="832" t="s">
        <v>581</v>
      </c>
      <c r="I2722" s="832" t="s">
        <v>3614</v>
      </c>
      <c r="J2722" s="832" t="s">
        <v>3615</v>
      </c>
      <c r="K2722" s="832" t="s">
        <v>3616</v>
      </c>
      <c r="L2722" s="835">
        <v>1248</v>
      </c>
      <c r="M2722" s="835">
        <v>2496</v>
      </c>
      <c r="N2722" s="832">
        <v>2</v>
      </c>
      <c r="O2722" s="836">
        <v>2</v>
      </c>
      <c r="P2722" s="835">
        <v>2496</v>
      </c>
      <c r="Q2722" s="837">
        <v>1</v>
      </c>
      <c r="R2722" s="832">
        <v>2</v>
      </c>
      <c r="S2722" s="837">
        <v>1</v>
      </c>
      <c r="T2722" s="836">
        <v>2</v>
      </c>
      <c r="U2722" s="838">
        <v>1</v>
      </c>
    </row>
    <row r="2723" spans="1:21" ht="14.4" customHeight="1" x14ac:dyDescent="0.3">
      <c r="A2723" s="831">
        <v>4</v>
      </c>
      <c r="B2723" s="832" t="s">
        <v>2687</v>
      </c>
      <c r="C2723" s="832" t="s">
        <v>2694</v>
      </c>
      <c r="D2723" s="833" t="s">
        <v>5504</v>
      </c>
      <c r="E2723" s="834" t="s">
        <v>2754</v>
      </c>
      <c r="F2723" s="832" t="s">
        <v>2690</v>
      </c>
      <c r="G2723" s="832" t="s">
        <v>2967</v>
      </c>
      <c r="H2723" s="832" t="s">
        <v>581</v>
      </c>
      <c r="I2723" s="832" t="s">
        <v>4334</v>
      </c>
      <c r="J2723" s="832" t="s">
        <v>4335</v>
      </c>
      <c r="K2723" s="832" t="s">
        <v>4336</v>
      </c>
      <c r="L2723" s="835">
        <v>3000</v>
      </c>
      <c r="M2723" s="835">
        <v>18000</v>
      </c>
      <c r="N2723" s="832">
        <v>6</v>
      </c>
      <c r="O2723" s="836">
        <v>2</v>
      </c>
      <c r="P2723" s="835">
        <v>18000</v>
      </c>
      <c r="Q2723" s="837">
        <v>1</v>
      </c>
      <c r="R2723" s="832">
        <v>6</v>
      </c>
      <c r="S2723" s="837">
        <v>1</v>
      </c>
      <c r="T2723" s="836">
        <v>2</v>
      </c>
      <c r="U2723" s="838">
        <v>1</v>
      </c>
    </row>
    <row r="2724" spans="1:21" ht="14.4" customHeight="1" x14ac:dyDescent="0.3">
      <c r="A2724" s="831">
        <v>4</v>
      </c>
      <c r="B2724" s="832" t="s">
        <v>2687</v>
      </c>
      <c r="C2724" s="832" t="s">
        <v>2694</v>
      </c>
      <c r="D2724" s="833" t="s">
        <v>5504</v>
      </c>
      <c r="E2724" s="834" t="s">
        <v>2754</v>
      </c>
      <c r="F2724" s="832" t="s">
        <v>2690</v>
      </c>
      <c r="G2724" s="832" t="s">
        <v>2967</v>
      </c>
      <c r="H2724" s="832" t="s">
        <v>581</v>
      </c>
      <c r="I2724" s="832" t="s">
        <v>3625</v>
      </c>
      <c r="J2724" s="832" t="s">
        <v>3626</v>
      </c>
      <c r="K2724" s="832" t="s">
        <v>1602</v>
      </c>
      <c r="L2724" s="835">
        <v>1124.9000000000001</v>
      </c>
      <c r="M2724" s="835">
        <v>55120.100000000006</v>
      </c>
      <c r="N2724" s="832">
        <v>49</v>
      </c>
      <c r="O2724" s="836">
        <v>20</v>
      </c>
      <c r="P2724" s="835">
        <v>55120.100000000006</v>
      </c>
      <c r="Q2724" s="837">
        <v>1</v>
      </c>
      <c r="R2724" s="832">
        <v>49</v>
      </c>
      <c r="S2724" s="837">
        <v>1</v>
      </c>
      <c r="T2724" s="836">
        <v>20</v>
      </c>
      <c r="U2724" s="838">
        <v>1</v>
      </c>
    </row>
    <row r="2725" spans="1:21" ht="14.4" customHeight="1" x14ac:dyDescent="0.3">
      <c r="A2725" s="831">
        <v>4</v>
      </c>
      <c r="B2725" s="832" t="s">
        <v>2687</v>
      </c>
      <c r="C2725" s="832" t="s">
        <v>2694</v>
      </c>
      <c r="D2725" s="833" t="s">
        <v>5504</v>
      </c>
      <c r="E2725" s="834" t="s">
        <v>2754</v>
      </c>
      <c r="F2725" s="832" t="s">
        <v>2690</v>
      </c>
      <c r="G2725" s="832" t="s">
        <v>2967</v>
      </c>
      <c r="H2725" s="832" t="s">
        <v>581</v>
      </c>
      <c r="I2725" s="832" t="s">
        <v>3627</v>
      </c>
      <c r="J2725" s="832" t="s">
        <v>3628</v>
      </c>
      <c r="K2725" s="832" t="s">
        <v>1603</v>
      </c>
      <c r="L2725" s="835">
        <v>590.5</v>
      </c>
      <c r="M2725" s="835">
        <v>1181</v>
      </c>
      <c r="N2725" s="832">
        <v>2</v>
      </c>
      <c r="O2725" s="836">
        <v>2</v>
      </c>
      <c r="P2725" s="835">
        <v>1181</v>
      </c>
      <c r="Q2725" s="837">
        <v>1</v>
      </c>
      <c r="R2725" s="832">
        <v>2</v>
      </c>
      <c r="S2725" s="837">
        <v>1</v>
      </c>
      <c r="T2725" s="836">
        <v>2</v>
      </c>
      <c r="U2725" s="838">
        <v>1</v>
      </c>
    </row>
    <row r="2726" spans="1:21" ht="14.4" customHeight="1" x14ac:dyDescent="0.3">
      <c r="A2726" s="831">
        <v>4</v>
      </c>
      <c r="B2726" s="832" t="s">
        <v>2687</v>
      </c>
      <c r="C2726" s="832" t="s">
        <v>2694</v>
      </c>
      <c r="D2726" s="833" t="s">
        <v>5504</v>
      </c>
      <c r="E2726" s="834" t="s">
        <v>2754</v>
      </c>
      <c r="F2726" s="832" t="s">
        <v>2690</v>
      </c>
      <c r="G2726" s="832" t="s">
        <v>2967</v>
      </c>
      <c r="H2726" s="832" t="s">
        <v>581</v>
      </c>
      <c r="I2726" s="832" t="s">
        <v>3629</v>
      </c>
      <c r="J2726" s="832" t="s">
        <v>3630</v>
      </c>
      <c r="K2726" s="832" t="s">
        <v>3631</v>
      </c>
      <c r="L2726" s="835">
        <v>299.25</v>
      </c>
      <c r="M2726" s="835">
        <v>1197</v>
      </c>
      <c r="N2726" s="832">
        <v>4</v>
      </c>
      <c r="O2726" s="836">
        <v>2</v>
      </c>
      <c r="P2726" s="835">
        <v>1197</v>
      </c>
      <c r="Q2726" s="837">
        <v>1</v>
      </c>
      <c r="R2726" s="832">
        <v>4</v>
      </c>
      <c r="S2726" s="837">
        <v>1</v>
      </c>
      <c r="T2726" s="836">
        <v>2</v>
      </c>
      <c r="U2726" s="838">
        <v>1</v>
      </c>
    </row>
    <row r="2727" spans="1:21" ht="14.4" customHeight="1" x14ac:dyDescent="0.3">
      <c r="A2727" s="831">
        <v>4</v>
      </c>
      <c r="B2727" s="832" t="s">
        <v>2687</v>
      </c>
      <c r="C2727" s="832" t="s">
        <v>2694</v>
      </c>
      <c r="D2727" s="833" t="s">
        <v>5504</v>
      </c>
      <c r="E2727" s="834" t="s">
        <v>2754</v>
      </c>
      <c r="F2727" s="832" t="s">
        <v>2690</v>
      </c>
      <c r="G2727" s="832" t="s">
        <v>2967</v>
      </c>
      <c r="H2727" s="832" t="s">
        <v>581</v>
      </c>
      <c r="I2727" s="832" t="s">
        <v>3632</v>
      </c>
      <c r="J2727" s="832" t="s">
        <v>3543</v>
      </c>
      <c r="K2727" s="832" t="s">
        <v>3633</v>
      </c>
      <c r="L2727" s="835">
        <v>3000</v>
      </c>
      <c r="M2727" s="835">
        <v>9000</v>
      </c>
      <c r="N2727" s="832">
        <v>3</v>
      </c>
      <c r="O2727" s="836">
        <v>1</v>
      </c>
      <c r="P2727" s="835">
        <v>9000</v>
      </c>
      <c r="Q2727" s="837">
        <v>1</v>
      </c>
      <c r="R2727" s="832">
        <v>3</v>
      </c>
      <c r="S2727" s="837">
        <v>1</v>
      </c>
      <c r="T2727" s="836">
        <v>1</v>
      </c>
      <c r="U2727" s="838">
        <v>1</v>
      </c>
    </row>
    <row r="2728" spans="1:21" ht="14.4" customHeight="1" x14ac:dyDescent="0.3">
      <c r="A2728" s="831">
        <v>4</v>
      </c>
      <c r="B2728" s="832" t="s">
        <v>2687</v>
      </c>
      <c r="C2728" s="832" t="s">
        <v>2694</v>
      </c>
      <c r="D2728" s="833" t="s">
        <v>5504</v>
      </c>
      <c r="E2728" s="834" t="s">
        <v>2754</v>
      </c>
      <c r="F2728" s="832" t="s">
        <v>2690</v>
      </c>
      <c r="G2728" s="832" t="s">
        <v>2967</v>
      </c>
      <c r="H2728" s="832" t="s">
        <v>581</v>
      </c>
      <c r="I2728" s="832" t="s">
        <v>3634</v>
      </c>
      <c r="J2728" s="832" t="s">
        <v>3635</v>
      </c>
      <c r="K2728" s="832" t="s">
        <v>3442</v>
      </c>
      <c r="L2728" s="835">
        <v>311</v>
      </c>
      <c r="M2728" s="835">
        <v>7153</v>
      </c>
      <c r="N2728" s="832">
        <v>23</v>
      </c>
      <c r="O2728" s="836">
        <v>11</v>
      </c>
      <c r="P2728" s="835">
        <v>7153</v>
      </c>
      <c r="Q2728" s="837">
        <v>1</v>
      </c>
      <c r="R2728" s="832">
        <v>23</v>
      </c>
      <c r="S2728" s="837">
        <v>1</v>
      </c>
      <c r="T2728" s="836">
        <v>11</v>
      </c>
      <c r="U2728" s="838">
        <v>1</v>
      </c>
    </row>
    <row r="2729" spans="1:21" ht="14.4" customHeight="1" x14ac:dyDescent="0.3">
      <c r="A2729" s="831">
        <v>4</v>
      </c>
      <c r="B2729" s="832" t="s">
        <v>2687</v>
      </c>
      <c r="C2729" s="832" t="s">
        <v>2694</v>
      </c>
      <c r="D2729" s="833" t="s">
        <v>5504</v>
      </c>
      <c r="E2729" s="834" t="s">
        <v>2754</v>
      </c>
      <c r="F2729" s="832" t="s">
        <v>2690</v>
      </c>
      <c r="G2729" s="832" t="s">
        <v>2967</v>
      </c>
      <c r="H2729" s="832" t="s">
        <v>581</v>
      </c>
      <c r="I2729" s="832" t="s">
        <v>4340</v>
      </c>
      <c r="J2729" s="832" t="s">
        <v>4341</v>
      </c>
      <c r="K2729" s="832" t="s">
        <v>4342</v>
      </c>
      <c r="L2729" s="835">
        <v>560.95000000000005</v>
      </c>
      <c r="M2729" s="835">
        <v>560.95000000000005</v>
      </c>
      <c r="N2729" s="832">
        <v>1</v>
      </c>
      <c r="O2729" s="836">
        <v>1</v>
      </c>
      <c r="P2729" s="835">
        <v>560.95000000000005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4</v>
      </c>
      <c r="B2730" s="832" t="s">
        <v>2687</v>
      </c>
      <c r="C2730" s="832" t="s">
        <v>2694</v>
      </c>
      <c r="D2730" s="833" t="s">
        <v>5504</v>
      </c>
      <c r="E2730" s="834" t="s">
        <v>2754</v>
      </c>
      <c r="F2730" s="832" t="s">
        <v>2690</v>
      </c>
      <c r="G2730" s="832" t="s">
        <v>2967</v>
      </c>
      <c r="H2730" s="832" t="s">
        <v>581</v>
      </c>
      <c r="I2730" s="832" t="s">
        <v>3636</v>
      </c>
      <c r="J2730" s="832" t="s">
        <v>3500</v>
      </c>
      <c r="K2730" s="832" t="s">
        <v>3637</v>
      </c>
      <c r="L2730" s="835">
        <v>2412.9</v>
      </c>
      <c r="M2730" s="835">
        <v>7238.7000000000007</v>
      </c>
      <c r="N2730" s="832">
        <v>3</v>
      </c>
      <c r="O2730" s="836">
        <v>1</v>
      </c>
      <c r="P2730" s="835">
        <v>7238.7000000000007</v>
      </c>
      <c r="Q2730" s="837">
        <v>1</v>
      </c>
      <c r="R2730" s="832">
        <v>3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4</v>
      </c>
      <c r="B2731" s="832" t="s">
        <v>2687</v>
      </c>
      <c r="C2731" s="832" t="s">
        <v>2694</v>
      </c>
      <c r="D2731" s="833" t="s">
        <v>5504</v>
      </c>
      <c r="E2731" s="834" t="s">
        <v>2754</v>
      </c>
      <c r="F2731" s="832" t="s">
        <v>2690</v>
      </c>
      <c r="G2731" s="832" t="s">
        <v>2967</v>
      </c>
      <c r="H2731" s="832" t="s">
        <v>581</v>
      </c>
      <c r="I2731" s="832" t="s">
        <v>3638</v>
      </c>
      <c r="J2731" s="832" t="s">
        <v>3639</v>
      </c>
      <c r="K2731" s="832" t="s">
        <v>3640</v>
      </c>
      <c r="L2731" s="835">
        <v>2815.92</v>
      </c>
      <c r="M2731" s="835">
        <v>67582.080000000002</v>
      </c>
      <c r="N2731" s="832">
        <v>24</v>
      </c>
      <c r="O2731" s="836">
        <v>3</v>
      </c>
      <c r="P2731" s="835">
        <v>67582.080000000002</v>
      </c>
      <c r="Q2731" s="837">
        <v>1</v>
      </c>
      <c r="R2731" s="832">
        <v>24</v>
      </c>
      <c r="S2731" s="837">
        <v>1</v>
      </c>
      <c r="T2731" s="836">
        <v>3</v>
      </c>
      <c r="U2731" s="838">
        <v>1</v>
      </c>
    </row>
    <row r="2732" spans="1:21" ht="14.4" customHeight="1" x14ac:dyDescent="0.3">
      <c r="A2732" s="831">
        <v>4</v>
      </c>
      <c r="B2732" s="832" t="s">
        <v>2687</v>
      </c>
      <c r="C2732" s="832" t="s">
        <v>2694</v>
      </c>
      <c r="D2732" s="833" t="s">
        <v>5504</v>
      </c>
      <c r="E2732" s="834" t="s">
        <v>2754</v>
      </c>
      <c r="F2732" s="832" t="s">
        <v>2690</v>
      </c>
      <c r="G2732" s="832" t="s">
        <v>2967</v>
      </c>
      <c r="H2732" s="832" t="s">
        <v>581</v>
      </c>
      <c r="I2732" s="832" t="s">
        <v>4345</v>
      </c>
      <c r="J2732" s="832" t="s">
        <v>3689</v>
      </c>
      <c r="K2732" s="832" t="s">
        <v>4346</v>
      </c>
      <c r="L2732" s="835">
        <v>1449.99</v>
      </c>
      <c r="M2732" s="835">
        <v>26099.82</v>
      </c>
      <c r="N2732" s="832">
        <v>18</v>
      </c>
      <c r="O2732" s="836">
        <v>3</v>
      </c>
      <c r="P2732" s="835">
        <v>26099.82</v>
      </c>
      <c r="Q2732" s="837">
        <v>1</v>
      </c>
      <c r="R2732" s="832">
        <v>18</v>
      </c>
      <c r="S2732" s="837">
        <v>1</v>
      </c>
      <c r="T2732" s="836">
        <v>3</v>
      </c>
      <c r="U2732" s="838">
        <v>1</v>
      </c>
    </row>
    <row r="2733" spans="1:21" ht="14.4" customHeight="1" x14ac:dyDescent="0.3">
      <c r="A2733" s="831">
        <v>4</v>
      </c>
      <c r="B2733" s="832" t="s">
        <v>2687</v>
      </c>
      <c r="C2733" s="832" t="s">
        <v>2694</v>
      </c>
      <c r="D2733" s="833" t="s">
        <v>5504</v>
      </c>
      <c r="E2733" s="834" t="s">
        <v>2754</v>
      </c>
      <c r="F2733" s="832" t="s">
        <v>2690</v>
      </c>
      <c r="G2733" s="832" t="s">
        <v>2967</v>
      </c>
      <c r="H2733" s="832" t="s">
        <v>581</v>
      </c>
      <c r="I2733" s="832" t="s">
        <v>3650</v>
      </c>
      <c r="J2733" s="832" t="s">
        <v>3651</v>
      </c>
      <c r="K2733" s="832" t="s">
        <v>3652</v>
      </c>
      <c r="L2733" s="835">
        <v>1435.97</v>
      </c>
      <c r="M2733" s="835">
        <v>8615.82</v>
      </c>
      <c r="N2733" s="832">
        <v>6</v>
      </c>
      <c r="O2733" s="836">
        <v>2</v>
      </c>
      <c r="P2733" s="835">
        <v>8615.82</v>
      </c>
      <c r="Q2733" s="837">
        <v>1</v>
      </c>
      <c r="R2733" s="832">
        <v>6</v>
      </c>
      <c r="S2733" s="837">
        <v>1</v>
      </c>
      <c r="T2733" s="836">
        <v>2</v>
      </c>
      <c r="U2733" s="838">
        <v>1</v>
      </c>
    </row>
    <row r="2734" spans="1:21" ht="14.4" customHeight="1" x14ac:dyDescent="0.3">
      <c r="A2734" s="831">
        <v>4</v>
      </c>
      <c r="B2734" s="832" t="s">
        <v>2687</v>
      </c>
      <c r="C2734" s="832" t="s">
        <v>2694</v>
      </c>
      <c r="D2734" s="833" t="s">
        <v>5504</v>
      </c>
      <c r="E2734" s="834" t="s">
        <v>2754</v>
      </c>
      <c r="F2734" s="832" t="s">
        <v>2690</v>
      </c>
      <c r="G2734" s="832" t="s">
        <v>2967</v>
      </c>
      <c r="H2734" s="832" t="s">
        <v>581</v>
      </c>
      <c r="I2734" s="832" t="s">
        <v>3653</v>
      </c>
      <c r="J2734" s="832" t="s">
        <v>3654</v>
      </c>
      <c r="K2734" s="832" t="s">
        <v>3655</v>
      </c>
      <c r="L2734" s="835">
        <v>517</v>
      </c>
      <c r="M2734" s="835">
        <v>7238</v>
      </c>
      <c r="N2734" s="832">
        <v>14</v>
      </c>
      <c r="O2734" s="836">
        <v>5</v>
      </c>
      <c r="P2734" s="835">
        <v>7238</v>
      </c>
      <c r="Q2734" s="837">
        <v>1</v>
      </c>
      <c r="R2734" s="832">
        <v>14</v>
      </c>
      <c r="S2734" s="837">
        <v>1</v>
      </c>
      <c r="T2734" s="836">
        <v>5</v>
      </c>
      <c r="U2734" s="838">
        <v>1</v>
      </c>
    </row>
    <row r="2735" spans="1:21" ht="14.4" customHeight="1" x14ac:dyDescent="0.3">
      <c r="A2735" s="831">
        <v>4</v>
      </c>
      <c r="B2735" s="832" t="s">
        <v>2687</v>
      </c>
      <c r="C2735" s="832" t="s">
        <v>2694</v>
      </c>
      <c r="D2735" s="833" t="s">
        <v>5504</v>
      </c>
      <c r="E2735" s="834" t="s">
        <v>2754</v>
      </c>
      <c r="F2735" s="832" t="s">
        <v>2690</v>
      </c>
      <c r="G2735" s="832" t="s">
        <v>2967</v>
      </c>
      <c r="H2735" s="832" t="s">
        <v>581</v>
      </c>
      <c r="I2735" s="832" t="s">
        <v>3656</v>
      </c>
      <c r="J2735" s="832" t="s">
        <v>3657</v>
      </c>
      <c r="K2735" s="832" t="s">
        <v>3658</v>
      </c>
      <c r="L2735" s="835">
        <v>761.3</v>
      </c>
      <c r="M2735" s="835">
        <v>4567.7999999999993</v>
      </c>
      <c r="N2735" s="832">
        <v>6</v>
      </c>
      <c r="O2735" s="836">
        <v>1</v>
      </c>
      <c r="P2735" s="835">
        <v>4567.7999999999993</v>
      </c>
      <c r="Q2735" s="837">
        <v>1</v>
      </c>
      <c r="R2735" s="832">
        <v>6</v>
      </c>
      <c r="S2735" s="837">
        <v>1</v>
      </c>
      <c r="T2735" s="836">
        <v>1</v>
      </c>
      <c r="U2735" s="838">
        <v>1</v>
      </c>
    </row>
    <row r="2736" spans="1:21" ht="14.4" customHeight="1" x14ac:dyDescent="0.3">
      <c r="A2736" s="831">
        <v>4</v>
      </c>
      <c r="B2736" s="832" t="s">
        <v>2687</v>
      </c>
      <c r="C2736" s="832" t="s">
        <v>2694</v>
      </c>
      <c r="D2736" s="833" t="s">
        <v>5504</v>
      </c>
      <c r="E2736" s="834" t="s">
        <v>2754</v>
      </c>
      <c r="F2736" s="832" t="s">
        <v>2690</v>
      </c>
      <c r="G2736" s="832" t="s">
        <v>2967</v>
      </c>
      <c r="H2736" s="832" t="s">
        <v>581</v>
      </c>
      <c r="I2736" s="832" t="s">
        <v>3665</v>
      </c>
      <c r="J2736" s="832" t="s">
        <v>3666</v>
      </c>
      <c r="K2736" s="832" t="s">
        <v>3667</v>
      </c>
      <c r="L2736" s="835">
        <v>1500</v>
      </c>
      <c r="M2736" s="835">
        <v>19500</v>
      </c>
      <c r="N2736" s="832">
        <v>13</v>
      </c>
      <c r="O2736" s="836">
        <v>4</v>
      </c>
      <c r="P2736" s="835">
        <v>19500</v>
      </c>
      <c r="Q2736" s="837">
        <v>1</v>
      </c>
      <c r="R2736" s="832">
        <v>13</v>
      </c>
      <c r="S2736" s="837">
        <v>1</v>
      </c>
      <c r="T2736" s="836">
        <v>4</v>
      </c>
      <c r="U2736" s="838">
        <v>1</v>
      </c>
    </row>
    <row r="2737" spans="1:21" ht="14.4" customHeight="1" x14ac:dyDescent="0.3">
      <c r="A2737" s="831">
        <v>4</v>
      </c>
      <c r="B2737" s="832" t="s">
        <v>2687</v>
      </c>
      <c r="C2737" s="832" t="s">
        <v>2694</v>
      </c>
      <c r="D2737" s="833" t="s">
        <v>5504</v>
      </c>
      <c r="E2737" s="834" t="s">
        <v>2754</v>
      </c>
      <c r="F2737" s="832" t="s">
        <v>2690</v>
      </c>
      <c r="G2737" s="832" t="s">
        <v>2967</v>
      </c>
      <c r="H2737" s="832" t="s">
        <v>581</v>
      </c>
      <c r="I2737" s="832" t="s">
        <v>4350</v>
      </c>
      <c r="J2737" s="832" t="s">
        <v>4351</v>
      </c>
      <c r="K2737" s="832" t="s">
        <v>4352</v>
      </c>
      <c r="L2737" s="835">
        <v>1500.3</v>
      </c>
      <c r="M2737" s="835">
        <v>18003.599999999999</v>
      </c>
      <c r="N2737" s="832">
        <v>12</v>
      </c>
      <c r="O2737" s="836">
        <v>2</v>
      </c>
      <c r="P2737" s="835">
        <v>18003.599999999999</v>
      </c>
      <c r="Q2737" s="837">
        <v>1</v>
      </c>
      <c r="R2737" s="832">
        <v>12</v>
      </c>
      <c r="S2737" s="837">
        <v>1</v>
      </c>
      <c r="T2737" s="836">
        <v>2</v>
      </c>
      <c r="U2737" s="838">
        <v>1</v>
      </c>
    </row>
    <row r="2738" spans="1:21" ht="14.4" customHeight="1" x14ac:dyDescent="0.3">
      <c r="A2738" s="831">
        <v>4</v>
      </c>
      <c r="B2738" s="832" t="s">
        <v>2687</v>
      </c>
      <c r="C2738" s="832" t="s">
        <v>2694</v>
      </c>
      <c r="D2738" s="833" t="s">
        <v>5504</v>
      </c>
      <c r="E2738" s="834" t="s">
        <v>2754</v>
      </c>
      <c r="F2738" s="832" t="s">
        <v>2690</v>
      </c>
      <c r="G2738" s="832" t="s">
        <v>2967</v>
      </c>
      <c r="H2738" s="832" t="s">
        <v>581</v>
      </c>
      <c r="I2738" s="832" t="s">
        <v>3668</v>
      </c>
      <c r="J2738" s="832" t="s">
        <v>3669</v>
      </c>
      <c r="K2738" s="832" t="s">
        <v>3412</v>
      </c>
      <c r="L2738" s="835">
        <v>600</v>
      </c>
      <c r="M2738" s="835">
        <v>600</v>
      </c>
      <c r="N2738" s="832">
        <v>1</v>
      </c>
      <c r="O2738" s="836">
        <v>1</v>
      </c>
      <c r="P2738" s="835">
        <v>600</v>
      </c>
      <c r="Q2738" s="837">
        <v>1</v>
      </c>
      <c r="R2738" s="832">
        <v>1</v>
      </c>
      <c r="S2738" s="837">
        <v>1</v>
      </c>
      <c r="T2738" s="836">
        <v>1</v>
      </c>
      <c r="U2738" s="838">
        <v>1</v>
      </c>
    </row>
    <row r="2739" spans="1:21" ht="14.4" customHeight="1" x14ac:dyDescent="0.3">
      <c r="A2739" s="831">
        <v>4</v>
      </c>
      <c r="B2739" s="832" t="s">
        <v>2687</v>
      </c>
      <c r="C2739" s="832" t="s">
        <v>2694</v>
      </c>
      <c r="D2739" s="833" t="s">
        <v>5504</v>
      </c>
      <c r="E2739" s="834" t="s">
        <v>2754</v>
      </c>
      <c r="F2739" s="832" t="s">
        <v>2690</v>
      </c>
      <c r="G2739" s="832" t="s">
        <v>2967</v>
      </c>
      <c r="H2739" s="832" t="s">
        <v>581</v>
      </c>
      <c r="I2739" s="832" t="s">
        <v>4353</v>
      </c>
      <c r="J2739" s="832" t="s">
        <v>3686</v>
      </c>
      <c r="K2739" s="832" t="s">
        <v>4354</v>
      </c>
      <c r="L2739" s="835">
        <v>1499.54</v>
      </c>
      <c r="M2739" s="835">
        <v>32989.879999999997</v>
      </c>
      <c r="N2739" s="832">
        <v>22</v>
      </c>
      <c r="O2739" s="836">
        <v>4</v>
      </c>
      <c r="P2739" s="835">
        <v>23992.639999999999</v>
      </c>
      <c r="Q2739" s="837">
        <v>0.72727272727272729</v>
      </c>
      <c r="R2739" s="832">
        <v>16</v>
      </c>
      <c r="S2739" s="837">
        <v>0.72727272727272729</v>
      </c>
      <c r="T2739" s="836">
        <v>3</v>
      </c>
      <c r="U2739" s="838">
        <v>0.75</v>
      </c>
    </row>
    <row r="2740" spans="1:21" ht="14.4" customHeight="1" x14ac:dyDescent="0.3">
      <c r="A2740" s="831">
        <v>4</v>
      </c>
      <c r="B2740" s="832" t="s">
        <v>2687</v>
      </c>
      <c r="C2740" s="832" t="s">
        <v>2694</v>
      </c>
      <c r="D2740" s="833" t="s">
        <v>5504</v>
      </c>
      <c r="E2740" s="834" t="s">
        <v>2754</v>
      </c>
      <c r="F2740" s="832" t="s">
        <v>2690</v>
      </c>
      <c r="G2740" s="832" t="s">
        <v>2967</v>
      </c>
      <c r="H2740" s="832" t="s">
        <v>581</v>
      </c>
      <c r="I2740" s="832" t="s">
        <v>3677</v>
      </c>
      <c r="J2740" s="832" t="s">
        <v>3678</v>
      </c>
      <c r="K2740" s="832" t="s">
        <v>3679</v>
      </c>
      <c r="L2740" s="835">
        <v>1781.3</v>
      </c>
      <c r="M2740" s="835">
        <v>10687.8</v>
      </c>
      <c r="N2740" s="832">
        <v>6</v>
      </c>
      <c r="O2740" s="836">
        <v>1</v>
      </c>
      <c r="P2740" s="835">
        <v>10687.8</v>
      </c>
      <c r="Q2740" s="837">
        <v>1</v>
      </c>
      <c r="R2740" s="832">
        <v>6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4</v>
      </c>
      <c r="B2741" s="832" t="s">
        <v>2687</v>
      </c>
      <c r="C2741" s="832" t="s">
        <v>2694</v>
      </c>
      <c r="D2741" s="833" t="s">
        <v>5504</v>
      </c>
      <c r="E2741" s="834" t="s">
        <v>2754</v>
      </c>
      <c r="F2741" s="832" t="s">
        <v>2690</v>
      </c>
      <c r="G2741" s="832" t="s">
        <v>2967</v>
      </c>
      <c r="H2741" s="832" t="s">
        <v>581</v>
      </c>
      <c r="I2741" s="832" t="s">
        <v>5158</v>
      </c>
      <c r="J2741" s="832" t="s">
        <v>3678</v>
      </c>
      <c r="K2741" s="832" t="s">
        <v>5159</v>
      </c>
      <c r="L2741" s="835">
        <v>1781.3</v>
      </c>
      <c r="M2741" s="835">
        <v>16031.699999999999</v>
      </c>
      <c r="N2741" s="832">
        <v>9</v>
      </c>
      <c r="O2741" s="836">
        <v>1</v>
      </c>
      <c r="P2741" s="835">
        <v>16031.699999999999</v>
      </c>
      <c r="Q2741" s="837">
        <v>1</v>
      </c>
      <c r="R2741" s="832">
        <v>9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4</v>
      </c>
      <c r="B2742" s="832" t="s">
        <v>2687</v>
      </c>
      <c r="C2742" s="832" t="s">
        <v>2694</v>
      </c>
      <c r="D2742" s="833" t="s">
        <v>5504</v>
      </c>
      <c r="E2742" s="834" t="s">
        <v>2754</v>
      </c>
      <c r="F2742" s="832" t="s">
        <v>2690</v>
      </c>
      <c r="G2742" s="832" t="s">
        <v>2967</v>
      </c>
      <c r="H2742" s="832" t="s">
        <v>581</v>
      </c>
      <c r="I2742" s="832" t="s">
        <v>3683</v>
      </c>
      <c r="J2742" s="832" t="s">
        <v>3681</v>
      </c>
      <c r="K2742" s="832" t="s">
        <v>3684</v>
      </c>
      <c r="L2742" s="835">
        <v>2814.63</v>
      </c>
      <c r="M2742" s="835">
        <v>16887.78</v>
      </c>
      <c r="N2742" s="832">
        <v>6</v>
      </c>
      <c r="O2742" s="836">
        <v>1</v>
      </c>
      <c r="P2742" s="835">
        <v>16887.78</v>
      </c>
      <c r="Q2742" s="837">
        <v>1</v>
      </c>
      <c r="R2742" s="832">
        <v>6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4</v>
      </c>
      <c r="B2743" s="832" t="s">
        <v>2687</v>
      </c>
      <c r="C2743" s="832" t="s">
        <v>2694</v>
      </c>
      <c r="D2743" s="833" t="s">
        <v>5504</v>
      </c>
      <c r="E2743" s="834" t="s">
        <v>2754</v>
      </c>
      <c r="F2743" s="832" t="s">
        <v>2690</v>
      </c>
      <c r="G2743" s="832" t="s">
        <v>2967</v>
      </c>
      <c r="H2743" s="832" t="s">
        <v>581</v>
      </c>
      <c r="I2743" s="832" t="s">
        <v>4367</v>
      </c>
      <c r="J2743" s="832" t="s">
        <v>4368</v>
      </c>
      <c r="K2743" s="832" t="s">
        <v>4369</v>
      </c>
      <c r="L2743" s="835">
        <v>1472.67</v>
      </c>
      <c r="M2743" s="835">
        <v>26508.06</v>
      </c>
      <c r="N2743" s="832">
        <v>18</v>
      </c>
      <c r="O2743" s="836">
        <v>3</v>
      </c>
      <c r="P2743" s="835">
        <v>26508.06</v>
      </c>
      <c r="Q2743" s="837">
        <v>1</v>
      </c>
      <c r="R2743" s="832">
        <v>18</v>
      </c>
      <c r="S2743" s="837">
        <v>1</v>
      </c>
      <c r="T2743" s="836">
        <v>3</v>
      </c>
      <c r="U2743" s="838">
        <v>1</v>
      </c>
    </row>
    <row r="2744" spans="1:21" ht="14.4" customHeight="1" x14ac:dyDescent="0.3">
      <c r="A2744" s="831">
        <v>4</v>
      </c>
      <c r="B2744" s="832" t="s">
        <v>2687</v>
      </c>
      <c r="C2744" s="832" t="s">
        <v>2694</v>
      </c>
      <c r="D2744" s="833" t="s">
        <v>5504</v>
      </c>
      <c r="E2744" s="834" t="s">
        <v>2754</v>
      </c>
      <c r="F2744" s="832" t="s">
        <v>2690</v>
      </c>
      <c r="G2744" s="832" t="s">
        <v>2967</v>
      </c>
      <c r="H2744" s="832" t="s">
        <v>581</v>
      </c>
      <c r="I2744" s="832" t="s">
        <v>4780</v>
      </c>
      <c r="J2744" s="832" t="s">
        <v>3707</v>
      </c>
      <c r="K2744" s="832" t="s">
        <v>4781</v>
      </c>
      <c r="L2744" s="835">
        <v>1023.03</v>
      </c>
      <c r="M2744" s="835">
        <v>2046.06</v>
      </c>
      <c r="N2744" s="832">
        <v>2</v>
      </c>
      <c r="O2744" s="836">
        <v>1</v>
      </c>
      <c r="P2744" s="835">
        <v>2046.06</v>
      </c>
      <c r="Q2744" s="837">
        <v>1</v>
      </c>
      <c r="R2744" s="832">
        <v>2</v>
      </c>
      <c r="S2744" s="837">
        <v>1</v>
      </c>
      <c r="T2744" s="836">
        <v>1</v>
      </c>
      <c r="U2744" s="838">
        <v>1</v>
      </c>
    </row>
    <row r="2745" spans="1:21" ht="14.4" customHeight="1" x14ac:dyDescent="0.3">
      <c r="A2745" s="831">
        <v>4</v>
      </c>
      <c r="B2745" s="832" t="s">
        <v>2687</v>
      </c>
      <c r="C2745" s="832" t="s">
        <v>2694</v>
      </c>
      <c r="D2745" s="833" t="s">
        <v>5504</v>
      </c>
      <c r="E2745" s="834" t="s">
        <v>2754</v>
      </c>
      <c r="F2745" s="832" t="s">
        <v>2690</v>
      </c>
      <c r="G2745" s="832" t="s">
        <v>2967</v>
      </c>
      <c r="H2745" s="832" t="s">
        <v>581</v>
      </c>
      <c r="I2745" s="832" t="s">
        <v>4782</v>
      </c>
      <c r="J2745" s="832" t="s">
        <v>3710</v>
      </c>
      <c r="K2745" s="832" t="s">
        <v>4783</v>
      </c>
      <c r="L2745" s="835">
        <v>1137.67</v>
      </c>
      <c r="M2745" s="835">
        <v>2275.34</v>
      </c>
      <c r="N2745" s="832">
        <v>2</v>
      </c>
      <c r="O2745" s="836">
        <v>1</v>
      </c>
      <c r="P2745" s="835">
        <v>2275.34</v>
      </c>
      <c r="Q2745" s="837">
        <v>1</v>
      </c>
      <c r="R2745" s="832">
        <v>2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4</v>
      </c>
      <c r="B2746" s="832" t="s">
        <v>2687</v>
      </c>
      <c r="C2746" s="832" t="s">
        <v>2694</v>
      </c>
      <c r="D2746" s="833" t="s">
        <v>5504</v>
      </c>
      <c r="E2746" s="834" t="s">
        <v>2754</v>
      </c>
      <c r="F2746" s="832" t="s">
        <v>2690</v>
      </c>
      <c r="G2746" s="832" t="s">
        <v>2967</v>
      </c>
      <c r="H2746" s="832" t="s">
        <v>581</v>
      </c>
      <c r="I2746" s="832" t="s">
        <v>3712</v>
      </c>
      <c r="J2746" s="832" t="s">
        <v>3713</v>
      </c>
      <c r="K2746" s="832" t="s">
        <v>3714</v>
      </c>
      <c r="L2746" s="835">
        <v>984.16</v>
      </c>
      <c r="M2746" s="835">
        <v>1968.32</v>
      </c>
      <c r="N2746" s="832">
        <v>2</v>
      </c>
      <c r="O2746" s="836">
        <v>2</v>
      </c>
      <c r="P2746" s="835">
        <v>1968.32</v>
      </c>
      <c r="Q2746" s="837">
        <v>1</v>
      </c>
      <c r="R2746" s="832">
        <v>2</v>
      </c>
      <c r="S2746" s="837">
        <v>1</v>
      </c>
      <c r="T2746" s="836">
        <v>2</v>
      </c>
      <c r="U2746" s="838">
        <v>1</v>
      </c>
    </row>
    <row r="2747" spans="1:21" ht="14.4" customHeight="1" x14ac:dyDescent="0.3">
      <c r="A2747" s="831">
        <v>4</v>
      </c>
      <c r="B2747" s="832" t="s">
        <v>2687</v>
      </c>
      <c r="C2747" s="832" t="s">
        <v>2694</v>
      </c>
      <c r="D2747" s="833" t="s">
        <v>5504</v>
      </c>
      <c r="E2747" s="834" t="s">
        <v>2754</v>
      </c>
      <c r="F2747" s="832" t="s">
        <v>2690</v>
      </c>
      <c r="G2747" s="832" t="s">
        <v>2967</v>
      </c>
      <c r="H2747" s="832" t="s">
        <v>581</v>
      </c>
      <c r="I2747" s="832" t="s">
        <v>3715</v>
      </c>
      <c r="J2747" s="832" t="s">
        <v>3716</v>
      </c>
      <c r="K2747" s="832" t="s">
        <v>3717</v>
      </c>
      <c r="L2747" s="835">
        <v>5343.9</v>
      </c>
      <c r="M2747" s="835">
        <v>16031.699999999999</v>
      </c>
      <c r="N2747" s="832">
        <v>3</v>
      </c>
      <c r="O2747" s="836">
        <v>1</v>
      </c>
      <c r="P2747" s="835">
        <v>16031.699999999999</v>
      </c>
      <c r="Q2747" s="837">
        <v>1</v>
      </c>
      <c r="R2747" s="832">
        <v>3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4</v>
      </c>
      <c r="B2748" s="832" t="s">
        <v>2687</v>
      </c>
      <c r="C2748" s="832" t="s">
        <v>2694</v>
      </c>
      <c r="D2748" s="833" t="s">
        <v>5504</v>
      </c>
      <c r="E2748" s="834" t="s">
        <v>2754</v>
      </c>
      <c r="F2748" s="832" t="s">
        <v>2690</v>
      </c>
      <c r="G2748" s="832" t="s">
        <v>2967</v>
      </c>
      <c r="H2748" s="832" t="s">
        <v>581</v>
      </c>
      <c r="I2748" s="832" t="s">
        <v>3727</v>
      </c>
      <c r="J2748" s="832" t="s">
        <v>3610</v>
      </c>
      <c r="K2748" s="832" t="s">
        <v>3728</v>
      </c>
      <c r="L2748" s="835">
        <v>3000</v>
      </c>
      <c r="M2748" s="835">
        <v>6000</v>
      </c>
      <c r="N2748" s="832">
        <v>2</v>
      </c>
      <c r="O2748" s="836">
        <v>1</v>
      </c>
      <c r="P2748" s="835">
        <v>6000</v>
      </c>
      <c r="Q2748" s="837">
        <v>1</v>
      </c>
      <c r="R2748" s="832">
        <v>2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4</v>
      </c>
      <c r="B2749" s="832" t="s">
        <v>2687</v>
      </c>
      <c r="C2749" s="832" t="s">
        <v>2694</v>
      </c>
      <c r="D2749" s="833" t="s">
        <v>5504</v>
      </c>
      <c r="E2749" s="834" t="s">
        <v>2754</v>
      </c>
      <c r="F2749" s="832" t="s">
        <v>2690</v>
      </c>
      <c r="G2749" s="832" t="s">
        <v>2967</v>
      </c>
      <c r="H2749" s="832" t="s">
        <v>581</v>
      </c>
      <c r="I2749" s="832" t="s">
        <v>3734</v>
      </c>
      <c r="J2749" s="832" t="s">
        <v>3735</v>
      </c>
      <c r="K2749" s="832" t="s">
        <v>3736</v>
      </c>
      <c r="L2749" s="835">
        <v>300</v>
      </c>
      <c r="M2749" s="835">
        <v>5100</v>
      </c>
      <c r="N2749" s="832">
        <v>17</v>
      </c>
      <c r="O2749" s="836">
        <v>8</v>
      </c>
      <c r="P2749" s="835">
        <v>4200</v>
      </c>
      <c r="Q2749" s="837">
        <v>0.82352941176470584</v>
      </c>
      <c r="R2749" s="832">
        <v>14</v>
      </c>
      <c r="S2749" s="837">
        <v>0.82352941176470584</v>
      </c>
      <c r="T2749" s="836">
        <v>7</v>
      </c>
      <c r="U2749" s="838">
        <v>0.875</v>
      </c>
    </row>
    <row r="2750" spans="1:21" ht="14.4" customHeight="1" x14ac:dyDescent="0.3">
      <c r="A2750" s="831">
        <v>4</v>
      </c>
      <c r="B2750" s="832" t="s">
        <v>2687</v>
      </c>
      <c r="C2750" s="832" t="s">
        <v>2694</v>
      </c>
      <c r="D2750" s="833" t="s">
        <v>5504</v>
      </c>
      <c r="E2750" s="834" t="s">
        <v>2754</v>
      </c>
      <c r="F2750" s="832" t="s">
        <v>2690</v>
      </c>
      <c r="G2750" s="832" t="s">
        <v>2967</v>
      </c>
      <c r="H2750" s="832" t="s">
        <v>581</v>
      </c>
      <c r="I2750" s="832" t="s">
        <v>3737</v>
      </c>
      <c r="J2750" s="832" t="s">
        <v>3738</v>
      </c>
      <c r="K2750" s="832" t="s">
        <v>3739</v>
      </c>
      <c r="L2750" s="835">
        <v>224.7</v>
      </c>
      <c r="M2750" s="835">
        <v>449.4</v>
      </c>
      <c r="N2750" s="832">
        <v>2</v>
      </c>
      <c r="O2750" s="836">
        <v>1</v>
      </c>
      <c r="P2750" s="835">
        <v>449.4</v>
      </c>
      <c r="Q2750" s="837">
        <v>1</v>
      </c>
      <c r="R2750" s="832">
        <v>2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4</v>
      </c>
      <c r="B2751" s="832" t="s">
        <v>2687</v>
      </c>
      <c r="C2751" s="832" t="s">
        <v>2694</v>
      </c>
      <c r="D2751" s="833" t="s">
        <v>5504</v>
      </c>
      <c r="E2751" s="834" t="s">
        <v>2754</v>
      </c>
      <c r="F2751" s="832" t="s">
        <v>2690</v>
      </c>
      <c r="G2751" s="832" t="s">
        <v>2967</v>
      </c>
      <c r="H2751" s="832" t="s">
        <v>581</v>
      </c>
      <c r="I2751" s="832" t="s">
        <v>4374</v>
      </c>
      <c r="J2751" s="832" t="s">
        <v>3707</v>
      </c>
      <c r="K2751" s="832" t="s">
        <v>4375</v>
      </c>
      <c r="L2751" s="835">
        <v>1023.03</v>
      </c>
      <c r="M2751" s="835">
        <v>2046.06</v>
      </c>
      <c r="N2751" s="832">
        <v>2</v>
      </c>
      <c r="O2751" s="836">
        <v>1</v>
      </c>
      <c r="P2751" s="835">
        <v>2046.06</v>
      </c>
      <c r="Q2751" s="837">
        <v>1</v>
      </c>
      <c r="R2751" s="832">
        <v>2</v>
      </c>
      <c r="S2751" s="837">
        <v>1</v>
      </c>
      <c r="T2751" s="836">
        <v>1</v>
      </c>
      <c r="U2751" s="838">
        <v>1</v>
      </c>
    </row>
    <row r="2752" spans="1:21" ht="14.4" customHeight="1" x14ac:dyDescent="0.3">
      <c r="A2752" s="831">
        <v>4</v>
      </c>
      <c r="B2752" s="832" t="s">
        <v>2687</v>
      </c>
      <c r="C2752" s="832" t="s">
        <v>2694</v>
      </c>
      <c r="D2752" s="833" t="s">
        <v>5504</v>
      </c>
      <c r="E2752" s="834" t="s">
        <v>2754</v>
      </c>
      <c r="F2752" s="832" t="s">
        <v>2690</v>
      </c>
      <c r="G2752" s="832" t="s">
        <v>2967</v>
      </c>
      <c r="H2752" s="832" t="s">
        <v>581</v>
      </c>
      <c r="I2752" s="832" t="s">
        <v>4376</v>
      </c>
      <c r="J2752" s="832" t="s">
        <v>3710</v>
      </c>
      <c r="K2752" s="832" t="s">
        <v>4377</v>
      </c>
      <c r="L2752" s="835">
        <v>1137.67</v>
      </c>
      <c r="M2752" s="835">
        <v>2275.34</v>
      </c>
      <c r="N2752" s="832">
        <v>2</v>
      </c>
      <c r="O2752" s="836">
        <v>1</v>
      </c>
      <c r="P2752" s="835">
        <v>2275.34</v>
      </c>
      <c r="Q2752" s="837">
        <v>1</v>
      </c>
      <c r="R2752" s="832">
        <v>2</v>
      </c>
      <c r="S2752" s="837">
        <v>1</v>
      </c>
      <c r="T2752" s="836">
        <v>1</v>
      </c>
      <c r="U2752" s="838">
        <v>1</v>
      </c>
    </row>
    <row r="2753" spans="1:21" ht="14.4" customHeight="1" x14ac:dyDescent="0.3">
      <c r="A2753" s="831">
        <v>4</v>
      </c>
      <c r="B2753" s="832" t="s">
        <v>2687</v>
      </c>
      <c r="C2753" s="832" t="s">
        <v>2694</v>
      </c>
      <c r="D2753" s="833" t="s">
        <v>5504</v>
      </c>
      <c r="E2753" s="834" t="s">
        <v>2754</v>
      </c>
      <c r="F2753" s="832" t="s">
        <v>2690</v>
      </c>
      <c r="G2753" s="832" t="s">
        <v>2967</v>
      </c>
      <c r="H2753" s="832" t="s">
        <v>581</v>
      </c>
      <c r="I2753" s="832" t="s">
        <v>4378</v>
      </c>
      <c r="J2753" s="832" t="s">
        <v>4379</v>
      </c>
      <c r="K2753" s="832" t="s">
        <v>4380</v>
      </c>
      <c r="L2753" s="835">
        <v>2833</v>
      </c>
      <c r="M2753" s="835">
        <v>2833</v>
      </c>
      <c r="N2753" s="832">
        <v>1</v>
      </c>
      <c r="O2753" s="836">
        <v>1</v>
      </c>
      <c r="P2753" s="835">
        <v>2833</v>
      </c>
      <c r="Q2753" s="837">
        <v>1</v>
      </c>
      <c r="R2753" s="832">
        <v>1</v>
      </c>
      <c r="S2753" s="837">
        <v>1</v>
      </c>
      <c r="T2753" s="836">
        <v>1</v>
      </c>
      <c r="U2753" s="838">
        <v>1</v>
      </c>
    </row>
    <row r="2754" spans="1:21" ht="14.4" customHeight="1" x14ac:dyDescent="0.3">
      <c r="A2754" s="831">
        <v>4</v>
      </c>
      <c r="B2754" s="832" t="s">
        <v>2687</v>
      </c>
      <c r="C2754" s="832" t="s">
        <v>2694</v>
      </c>
      <c r="D2754" s="833" t="s">
        <v>5504</v>
      </c>
      <c r="E2754" s="834" t="s">
        <v>2754</v>
      </c>
      <c r="F2754" s="832" t="s">
        <v>2690</v>
      </c>
      <c r="G2754" s="832" t="s">
        <v>2967</v>
      </c>
      <c r="H2754" s="832" t="s">
        <v>581</v>
      </c>
      <c r="I2754" s="832" t="s">
        <v>4381</v>
      </c>
      <c r="J2754" s="832" t="s">
        <v>4382</v>
      </c>
      <c r="K2754" s="832" t="s">
        <v>4383</v>
      </c>
      <c r="L2754" s="835">
        <v>3000</v>
      </c>
      <c r="M2754" s="835">
        <v>3000</v>
      </c>
      <c r="N2754" s="832">
        <v>1</v>
      </c>
      <c r="O2754" s="836">
        <v>1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4</v>
      </c>
      <c r="B2755" s="832" t="s">
        <v>2687</v>
      </c>
      <c r="C2755" s="832" t="s">
        <v>2694</v>
      </c>
      <c r="D2755" s="833" t="s">
        <v>5504</v>
      </c>
      <c r="E2755" s="834" t="s">
        <v>2754</v>
      </c>
      <c r="F2755" s="832" t="s">
        <v>2690</v>
      </c>
      <c r="G2755" s="832" t="s">
        <v>2967</v>
      </c>
      <c r="H2755" s="832" t="s">
        <v>581</v>
      </c>
      <c r="I2755" s="832" t="s">
        <v>3745</v>
      </c>
      <c r="J2755" s="832" t="s">
        <v>3648</v>
      </c>
      <c r="K2755" s="832" t="s">
        <v>3746</v>
      </c>
      <c r="L2755" s="835">
        <v>2250</v>
      </c>
      <c r="M2755" s="835">
        <v>4500</v>
      </c>
      <c r="N2755" s="832">
        <v>2</v>
      </c>
      <c r="O2755" s="836">
        <v>1</v>
      </c>
      <c r="P2755" s="835">
        <v>4500</v>
      </c>
      <c r="Q2755" s="837">
        <v>1</v>
      </c>
      <c r="R2755" s="832">
        <v>2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4</v>
      </c>
      <c r="B2756" s="832" t="s">
        <v>2687</v>
      </c>
      <c r="C2756" s="832" t="s">
        <v>2694</v>
      </c>
      <c r="D2756" s="833" t="s">
        <v>5504</v>
      </c>
      <c r="E2756" s="834" t="s">
        <v>2754</v>
      </c>
      <c r="F2756" s="832" t="s">
        <v>2690</v>
      </c>
      <c r="G2756" s="832" t="s">
        <v>2967</v>
      </c>
      <c r="H2756" s="832" t="s">
        <v>581</v>
      </c>
      <c r="I2756" s="832" t="s">
        <v>3750</v>
      </c>
      <c r="J2756" s="832" t="s">
        <v>3678</v>
      </c>
      <c r="K2756" s="832" t="s">
        <v>3751</v>
      </c>
      <c r="L2756" s="835">
        <v>1781.3</v>
      </c>
      <c r="M2756" s="835">
        <v>10687.8</v>
      </c>
      <c r="N2756" s="832">
        <v>6</v>
      </c>
      <c r="O2756" s="836">
        <v>1</v>
      </c>
      <c r="P2756" s="835">
        <v>10687.8</v>
      </c>
      <c r="Q2756" s="837">
        <v>1</v>
      </c>
      <c r="R2756" s="832">
        <v>6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4</v>
      </c>
      <c r="B2757" s="832" t="s">
        <v>2687</v>
      </c>
      <c r="C2757" s="832" t="s">
        <v>2694</v>
      </c>
      <c r="D2757" s="833" t="s">
        <v>5504</v>
      </c>
      <c r="E2757" s="834" t="s">
        <v>2754</v>
      </c>
      <c r="F2757" s="832" t="s">
        <v>2690</v>
      </c>
      <c r="G2757" s="832" t="s">
        <v>2967</v>
      </c>
      <c r="H2757" s="832" t="s">
        <v>581</v>
      </c>
      <c r="I2757" s="832" t="s">
        <v>3757</v>
      </c>
      <c r="J2757" s="832" t="s">
        <v>3758</v>
      </c>
      <c r="K2757" s="832" t="s">
        <v>3759</v>
      </c>
      <c r="L2757" s="835">
        <v>537.87</v>
      </c>
      <c r="M2757" s="835">
        <v>1075.74</v>
      </c>
      <c r="N2757" s="832">
        <v>2</v>
      </c>
      <c r="O2757" s="836">
        <v>2</v>
      </c>
      <c r="P2757" s="835">
        <v>1075.74</v>
      </c>
      <c r="Q2757" s="837">
        <v>1</v>
      </c>
      <c r="R2757" s="832">
        <v>2</v>
      </c>
      <c r="S2757" s="837">
        <v>1</v>
      </c>
      <c r="T2757" s="836">
        <v>2</v>
      </c>
      <c r="U2757" s="838">
        <v>1</v>
      </c>
    </row>
    <row r="2758" spans="1:21" ht="14.4" customHeight="1" x14ac:dyDescent="0.3">
      <c r="A2758" s="831">
        <v>4</v>
      </c>
      <c r="B2758" s="832" t="s">
        <v>2687</v>
      </c>
      <c r="C2758" s="832" t="s">
        <v>2694</v>
      </c>
      <c r="D2758" s="833" t="s">
        <v>5504</v>
      </c>
      <c r="E2758" s="834" t="s">
        <v>2754</v>
      </c>
      <c r="F2758" s="832" t="s">
        <v>2690</v>
      </c>
      <c r="G2758" s="832" t="s">
        <v>2967</v>
      </c>
      <c r="H2758" s="832" t="s">
        <v>581</v>
      </c>
      <c r="I2758" s="832" t="s">
        <v>3763</v>
      </c>
      <c r="J2758" s="832" t="s">
        <v>3764</v>
      </c>
      <c r="K2758" s="832" t="s">
        <v>3765</v>
      </c>
      <c r="L2758" s="835">
        <v>128</v>
      </c>
      <c r="M2758" s="835">
        <v>1152</v>
      </c>
      <c r="N2758" s="832">
        <v>9</v>
      </c>
      <c r="O2758" s="836">
        <v>8</v>
      </c>
      <c r="P2758" s="835">
        <v>1024</v>
      </c>
      <c r="Q2758" s="837">
        <v>0.88888888888888884</v>
      </c>
      <c r="R2758" s="832">
        <v>8</v>
      </c>
      <c r="S2758" s="837">
        <v>0.88888888888888884</v>
      </c>
      <c r="T2758" s="836">
        <v>7</v>
      </c>
      <c r="U2758" s="838">
        <v>0.875</v>
      </c>
    </row>
    <row r="2759" spans="1:21" ht="14.4" customHeight="1" x14ac:dyDescent="0.3">
      <c r="A2759" s="831">
        <v>4</v>
      </c>
      <c r="B2759" s="832" t="s">
        <v>2687</v>
      </c>
      <c r="C2759" s="832" t="s">
        <v>2694</v>
      </c>
      <c r="D2759" s="833" t="s">
        <v>5504</v>
      </c>
      <c r="E2759" s="834" t="s">
        <v>2754</v>
      </c>
      <c r="F2759" s="832" t="s">
        <v>2690</v>
      </c>
      <c r="G2759" s="832" t="s">
        <v>2967</v>
      </c>
      <c r="H2759" s="832" t="s">
        <v>581</v>
      </c>
      <c r="I2759" s="832" t="s">
        <v>5160</v>
      </c>
      <c r="J2759" s="832" t="s">
        <v>5161</v>
      </c>
      <c r="K2759" s="832" t="s">
        <v>5162</v>
      </c>
      <c r="L2759" s="835">
        <v>1234.57</v>
      </c>
      <c r="M2759" s="835">
        <v>2469.14</v>
      </c>
      <c r="N2759" s="832">
        <v>2</v>
      </c>
      <c r="O2759" s="836">
        <v>1</v>
      </c>
      <c r="P2759" s="835">
        <v>2469.14</v>
      </c>
      <c r="Q2759" s="837">
        <v>1</v>
      </c>
      <c r="R2759" s="832">
        <v>2</v>
      </c>
      <c r="S2759" s="837">
        <v>1</v>
      </c>
      <c r="T2759" s="836">
        <v>1</v>
      </c>
      <c r="U2759" s="838">
        <v>1</v>
      </c>
    </row>
    <row r="2760" spans="1:21" ht="14.4" customHeight="1" x14ac:dyDescent="0.3">
      <c r="A2760" s="831">
        <v>4</v>
      </c>
      <c r="B2760" s="832" t="s">
        <v>2687</v>
      </c>
      <c r="C2760" s="832" t="s">
        <v>2694</v>
      </c>
      <c r="D2760" s="833" t="s">
        <v>5504</v>
      </c>
      <c r="E2760" s="834" t="s">
        <v>2754</v>
      </c>
      <c r="F2760" s="832" t="s">
        <v>2690</v>
      </c>
      <c r="G2760" s="832" t="s">
        <v>2967</v>
      </c>
      <c r="H2760" s="832" t="s">
        <v>581</v>
      </c>
      <c r="I2760" s="832" t="s">
        <v>4389</v>
      </c>
      <c r="J2760" s="832" t="s">
        <v>4390</v>
      </c>
      <c r="K2760" s="832" t="s">
        <v>1603</v>
      </c>
      <c r="L2760" s="835">
        <v>981</v>
      </c>
      <c r="M2760" s="835">
        <v>981</v>
      </c>
      <c r="N2760" s="832">
        <v>1</v>
      </c>
      <c r="O2760" s="836">
        <v>1</v>
      </c>
      <c r="P2760" s="835">
        <v>981</v>
      </c>
      <c r="Q2760" s="837">
        <v>1</v>
      </c>
      <c r="R2760" s="832">
        <v>1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4</v>
      </c>
      <c r="B2761" s="832" t="s">
        <v>2687</v>
      </c>
      <c r="C2761" s="832" t="s">
        <v>2694</v>
      </c>
      <c r="D2761" s="833" t="s">
        <v>5504</v>
      </c>
      <c r="E2761" s="834" t="s">
        <v>2754</v>
      </c>
      <c r="F2761" s="832" t="s">
        <v>2690</v>
      </c>
      <c r="G2761" s="832" t="s">
        <v>2967</v>
      </c>
      <c r="H2761" s="832" t="s">
        <v>581</v>
      </c>
      <c r="I2761" s="832" t="s">
        <v>3768</v>
      </c>
      <c r="J2761" s="832" t="s">
        <v>3620</v>
      </c>
      <c r="K2761" s="832" t="s">
        <v>3769</v>
      </c>
      <c r="L2761" s="835">
        <v>1070</v>
      </c>
      <c r="M2761" s="835">
        <v>6420</v>
      </c>
      <c r="N2761" s="832">
        <v>6</v>
      </c>
      <c r="O2761" s="836">
        <v>1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4</v>
      </c>
      <c r="B2762" s="832" t="s">
        <v>2687</v>
      </c>
      <c r="C2762" s="832" t="s">
        <v>2694</v>
      </c>
      <c r="D2762" s="833" t="s">
        <v>5504</v>
      </c>
      <c r="E2762" s="834" t="s">
        <v>2754</v>
      </c>
      <c r="F2762" s="832" t="s">
        <v>2690</v>
      </c>
      <c r="G2762" s="832" t="s">
        <v>2967</v>
      </c>
      <c r="H2762" s="832" t="s">
        <v>581</v>
      </c>
      <c r="I2762" s="832" t="s">
        <v>3772</v>
      </c>
      <c r="J2762" s="832" t="s">
        <v>3773</v>
      </c>
      <c r="K2762" s="832" t="s">
        <v>3774</v>
      </c>
      <c r="L2762" s="835">
        <v>175</v>
      </c>
      <c r="M2762" s="835">
        <v>5600</v>
      </c>
      <c r="N2762" s="832">
        <v>32</v>
      </c>
      <c r="O2762" s="836">
        <v>18</v>
      </c>
      <c r="P2762" s="835">
        <v>5425</v>
      </c>
      <c r="Q2762" s="837">
        <v>0.96875</v>
      </c>
      <c r="R2762" s="832">
        <v>31</v>
      </c>
      <c r="S2762" s="837">
        <v>0.96875</v>
      </c>
      <c r="T2762" s="836">
        <v>17</v>
      </c>
      <c r="U2762" s="838">
        <v>0.94444444444444442</v>
      </c>
    </row>
    <row r="2763" spans="1:21" ht="14.4" customHeight="1" x14ac:dyDescent="0.3">
      <c r="A2763" s="831">
        <v>4</v>
      </c>
      <c r="B2763" s="832" t="s">
        <v>2687</v>
      </c>
      <c r="C2763" s="832" t="s">
        <v>2694</v>
      </c>
      <c r="D2763" s="833" t="s">
        <v>5504</v>
      </c>
      <c r="E2763" s="834" t="s">
        <v>2754</v>
      </c>
      <c r="F2763" s="832" t="s">
        <v>2690</v>
      </c>
      <c r="G2763" s="832" t="s">
        <v>2967</v>
      </c>
      <c r="H2763" s="832" t="s">
        <v>581</v>
      </c>
      <c r="I2763" s="832" t="s">
        <v>3775</v>
      </c>
      <c r="J2763" s="832" t="s">
        <v>3773</v>
      </c>
      <c r="K2763" s="832" t="s">
        <v>3776</v>
      </c>
      <c r="L2763" s="835">
        <v>135</v>
      </c>
      <c r="M2763" s="835">
        <v>135</v>
      </c>
      <c r="N2763" s="832">
        <v>1</v>
      </c>
      <c r="O2763" s="836">
        <v>1</v>
      </c>
      <c r="P2763" s="835">
        <v>135</v>
      </c>
      <c r="Q2763" s="837">
        <v>1</v>
      </c>
      <c r="R2763" s="832">
        <v>1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4</v>
      </c>
      <c r="B2764" s="832" t="s">
        <v>2687</v>
      </c>
      <c r="C2764" s="832" t="s">
        <v>2694</v>
      </c>
      <c r="D2764" s="833" t="s">
        <v>5504</v>
      </c>
      <c r="E2764" s="834" t="s">
        <v>2754</v>
      </c>
      <c r="F2764" s="832" t="s">
        <v>2690</v>
      </c>
      <c r="G2764" s="832" t="s">
        <v>2967</v>
      </c>
      <c r="H2764" s="832" t="s">
        <v>581</v>
      </c>
      <c r="I2764" s="832" t="s">
        <v>3777</v>
      </c>
      <c r="J2764" s="832" t="s">
        <v>3778</v>
      </c>
      <c r="K2764" s="832" t="s">
        <v>3442</v>
      </c>
      <c r="L2764" s="835">
        <v>220.68</v>
      </c>
      <c r="M2764" s="835">
        <v>882.72</v>
      </c>
      <c r="N2764" s="832">
        <v>4</v>
      </c>
      <c r="O2764" s="836">
        <v>1</v>
      </c>
      <c r="P2764" s="835">
        <v>882.72</v>
      </c>
      <c r="Q2764" s="837">
        <v>1</v>
      </c>
      <c r="R2764" s="832">
        <v>4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4</v>
      </c>
      <c r="B2765" s="832" t="s">
        <v>2687</v>
      </c>
      <c r="C2765" s="832" t="s">
        <v>2694</v>
      </c>
      <c r="D2765" s="833" t="s">
        <v>5504</v>
      </c>
      <c r="E2765" s="834" t="s">
        <v>2754</v>
      </c>
      <c r="F2765" s="832" t="s">
        <v>2690</v>
      </c>
      <c r="G2765" s="832" t="s">
        <v>2967</v>
      </c>
      <c r="H2765" s="832" t="s">
        <v>581</v>
      </c>
      <c r="I2765" s="832" t="s">
        <v>3779</v>
      </c>
      <c r="J2765" s="832" t="s">
        <v>3780</v>
      </c>
      <c r="K2765" s="832" t="s">
        <v>1603</v>
      </c>
      <c r="L2765" s="835">
        <v>1526.74</v>
      </c>
      <c r="M2765" s="835">
        <v>6106.96</v>
      </c>
      <c r="N2765" s="832">
        <v>4</v>
      </c>
      <c r="O2765" s="836">
        <v>3</v>
      </c>
      <c r="P2765" s="835">
        <v>4580.22</v>
      </c>
      <c r="Q2765" s="837">
        <v>0.75</v>
      </c>
      <c r="R2765" s="832">
        <v>3</v>
      </c>
      <c r="S2765" s="837">
        <v>0.75</v>
      </c>
      <c r="T2765" s="836">
        <v>2</v>
      </c>
      <c r="U2765" s="838">
        <v>0.66666666666666663</v>
      </c>
    </row>
    <row r="2766" spans="1:21" ht="14.4" customHeight="1" x14ac:dyDescent="0.3">
      <c r="A2766" s="831">
        <v>4</v>
      </c>
      <c r="B2766" s="832" t="s">
        <v>2687</v>
      </c>
      <c r="C2766" s="832" t="s">
        <v>2694</v>
      </c>
      <c r="D2766" s="833" t="s">
        <v>5504</v>
      </c>
      <c r="E2766" s="834" t="s">
        <v>2754</v>
      </c>
      <c r="F2766" s="832" t="s">
        <v>2690</v>
      </c>
      <c r="G2766" s="832" t="s">
        <v>2967</v>
      </c>
      <c r="H2766" s="832" t="s">
        <v>581</v>
      </c>
      <c r="I2766" s="832" t="s">
        <v>4391</v>
      </c>
      <c r="J2766" s="832" t="s">
        <v>4392</v>
      </c>
      <c r="K2766" s="832" t="s">
        <v>3933</v>
      </c>
      <c r="L2766" s="835">
        <v>1000</v>
      </c>
      <c r="M2766" s="835">
        <v>2000</v>
      </c>
      <c r="N2766" s="832">
        <v>2</v>
      </c>
      <c r="O2766" s="836">
        <v>1</v>
      </c>
      <c r="P2766" s="835">
        <v>2000</v>
      </c>
      <c r="Q2766" s="837">
        <v>1</v>
      </c>
      <c r="R2766" s="832">
        <v>2</v>
      </c>
      <c r="S2766" s="837">
        <v>1</v>
      </c>
      <c r="T2766" s="836">
        <v>1</v>
      </c>
      <c r="U2766" s="838">
        <v>1</v>
      </c>
    </row>
    <row r="2767" spans="1:21" ht="14.4" customHeight="1" x14ac:dyDescent="0.3">
      <c r="A2767" s="831">
        <v>4</v>
      </c>
      <c r="B2767" s="832" t="s">
        <v>2687</v>
      </c>
      <c r="C2767" s="832" t="s">
        <v>2694</v>
      </c>
      <c r="D2767" s="833" t="s">
        <v>5504</v>
      </c>
      <c r="E2767" s="834" t="s">
        <v>2754</v>
      </c>
      <c r="F2767" s="832" t="s">
        <v>2690</v>
      </c>
      <c r="G2767" s="832" t="s">
        <v>2967</v>
      </c>
      <c r="H2767" s="832" t="s">
        <v>581</v>
      </c>
      <c r="I2767" s="832" t="s">
        <v>4395</v>
      </c>
      <c r="J2767" s="832" t="s">
        <v>4396</v>
      </c>
      <c r="K2767" s="832" t="s">
        <v>4397</v>
      </c>
      <c r="L2767" s="835">
        <v>188.16</v>
      </c>
      <c r="M2767" s="835">
        <v>188.16</v>
      </c>
      <c r="N2767" s="832">
        <v>1</v>
      </c>
      <c r="O2767" s="836">
        <v>1</v>
      </c>
      <c r="P2767" s="835">
        <v>188.16</v>
      </c>
      <c r="Q2767" s="837">
        <v>1</v>
      </c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4</v>
      </c>
      <c r="B2768" s="832" t="s">
        <v>2687</v>
      </c>
      <c r="C2768" s="832" t="s">
        <v>2694</v>
      </c>
      <c r="D2768" s="833" t="s">
        <v>5504</v>
      </c>
      <c r="E2768" s="834" t="s">
        <v>2754</v>
      </c>
      <c r="F2768" s="832" t="s">
        <v>2690</v>
      </c>
      <c r="G2768" s="832" t="s">
        <v>2967</v>
      </c>
      <c r="H2768" s="832" t="s">
        <v>581</v>
      </c>
      <c r="I2768" s="832" t="s">
        <v>3781</v>
      </c>
      <c r="J2768" s="832" t="s">
        <v>3642</v>
      </c>
      <c r="K2768" s="832" t="s">
        <v>3782</v>
      </c>
      <c r="L2768" s="835">
        <v>5343.9</v>
      </c>
      <c r="M2768" s="835">
        <v>16031.699999999999</v>
      </c>
      <c r="N2768" s="832">
        <v>3</v>
      </c>
      <c r="O2768" s="836">
        <v>1</v>
      </c>
      <c r="P2768" s="835">
        <v>16031.699999999999</v>
      </c>
      <c r="Q2768" s="837">
        <v>1</v>
      </c>
      <c r="R2768" s="832">
        <v>3</v>
      </c>
      <c r="S2768" s="837">
        <v>1</v>
      </c>
      <c r="T2768" s="836">
        <v>1</v>
      </c>
      <c r="U2768" s="838">
        <v>1</v>
      </c>
    </row>
    <row r="2769" spans="1:21" ht="14.4" customHeight="1" x14ac:dyDescent="0.3">
      <c r="A2769" s="831">
        <v>4</v>
      </c>
      <c r="B2769" s="832" t="s">
        <v>2687</v>
      </c>
      <c r="C2769" s="832" t="s">
        <v>2694</v>
      </c>
      <c r="D2769" s="833" t="s">
        <v>5504</v>
      </c>
      <c r="E2769" s="834" t="s">
        <v>2754</v>
      </c>
      <c r="F2769" s="832" t="s">
        <v>2690</v>
      </c>
      <c r="G2769" s="832" t="s">
        <v>2967</v>
      </c>
      <c r="H2769" s="832" t="s">
        <v>581</v>
      </c>
      <c r="I2769" s="832" t="s">
        <v>5163</v>
      </c>
      <c r="J2769" s="832" t="s">
        <v>5164</v>
      </c>
      <c r="K2769" s="832" t="s">
        <v>5165</v>
      </c>
      <c r="L2769" s="835">
        <v>2412.9</v>
      </c>
      <c r="M2769" s="835">
        <v>7238.7000000000007</v>
      </c>
      <c r="N2769" s="832">
        <v>3</v>
      </c>
      <c r="O2769" s="836">
        <v>1</v>
      </c>
      <c r="P2769" s="835">
        <v>7238.7000000000007</v>
      </c>
      <c r="Q2769" s="837">
        <v>1</v>
      </c>
      <c r="R2769" s="832">
        <v>3</v>
      </c>
      <c r="S2769" s="837">
        <v>1</v>
      </c>
      <c r="T2769" s="836">
        <v>1</v>
      </c>
      <c r="U2769" s="838">
        <v>1</v>
      </c>
    </row>
    <row r="2770" spans="1:21" ht="14.4" customHeight="1" x14ac:dyDescent="0.3">
      <c r="A2770" s="831">
        <v>4</v>
      </c>
      <c r="B2770" s="832" t="s">
        <v>2687</v>
      </c>
      <c r="C2770" s="832" t="s">
        <v>2694</v>
      </c>
      <c r="D2770" s="833" t="s">
        <v>5504</v>
      </c>
      <c r="E2770" s="834" t="s">
        <v>2754</v>
      </c>
      <c r="F2770" s="832" t="s">
        <v>2690</v>
      </c>
      <c r="G2770" s="832" t="s">
        <v>2967</v>
      </c>
      <c r="H2770" s="832" t="s">
        <v>581</v>
      </c>
      <c r="I2770" s="832" t="s">
        <v>3785</v>
      </c>
      <c r="J2770" s="832" t="s">
        <v>3786</v>
      </c>
      <c r="K2770" s="832" t="s">
        <v>3787</v>
      </c>
      <c r="L2770" s="835">
        <v>2939</v>
      </c>
      <c r="M2770" s="835">
        <v>29390</v>
      </c>
      <c r="N2770" s="832">
        <v>10</v>
      </c>
      <c r="O2770" s="836">
        <v>6</v>
      </c>
      <c r="P2770" s="835">
        <v>29390</v>
      </c>
      <c r="Q2770" s="837">
        <v>1</v>
      </c>
      <c r="R2770" s="832">
        <v>10</v>
      </c>
      <c r="S2770" s="837">
        <v>1</v>
      </c>
      <c r="T2770" s="836">
        <v>6</v>
      </c>
      <c r="U2770" s="838">
        <v>1</v>
      </c>
    </row>
    <row r="2771" spans="1:21" ht="14.4" customHeight="1" x14ac:dyDescent="0.3">
      <c r="A2771" s="831">
        <v>4</v>
      </c>
      <c r="B2771" s="832" t="s">
        <v>2687</v>
      </c>
      <c r="C2771" s="832" t="s">
        <v>2694</v>
      </c>
      <c r="D2771" s="833" t="s">
        <v>5504</v>
      </c>
      <c r="E2771" s="834" t="s">
        <v>2754</v>
      </c>
      <c r="F2771" s="832" t="s">
        <v>2690</v>
      </c>
      <c r="G2771" s="832" t="s">
        <v>2967</v>
      </c>
      <c r="H2771" s="832" t="s">
        <v>581</v>
      </c>
      <c r="I2771" s="832" t="s">
        <v>3788</v>
      </c>
      <c r="J2771" s="832" t="s">
        <v>3789</v>
      </c>
      <c r="K2771" s="832" t="s">
        <v>3790</v>
      </c>
      <c r="L2771" s="835">
        <v>1249.73</v>
      </c>
      <c r="M2771" s="835">
        <v>22495.14</v>
      </c>
      <c r="N2771" s="832">
        <v>18</v>
      </c>
      <c r="O2771" s="836">
        <v>2</v>
      </c>
      <c r="P2771" s="835">
        <v>22495.14</v>
      </c>
      <c r="Q2771" s="837">
        <v>1</v>
      </c>
      <c r="R2771" s="832">
        <v>18</v>
      </c>
      <c r="S2771" s="837">
        <v>1</v>
      </c>
      <c r="T2771" s="836">
        <v>2</v>
      </c>
      <c r="U2771" s="838">
        <v>1</v>
      </c>
    </row>
    <row r="2772" spans="1:21" ht="14.4" customHeight="1" x14ac:dyDescent="0.3">
      <c r="A2772" s="831">
        <v>4</v>
      </c>
      <c r="B2772" s="832" t="s">
        <v>2687</v>
      </c>
      <c r="C2772" s="832" t="s">
        <v>2694</v>
      </c>
      <c r="D2772" s="833" t="s">
        <v>5504</v>
      </c>
      <c r="E2772" s="834" t="s">
        <v>2754</v>
      </c>
      <c r="F2772" s="832" t="s">
        <v>2690</v>
      </c>
      <c r="G2772" s="832" t="s">
        <v>2967</v>
      </c>
      <c r="H2772" s="832" t="s">
        <v>581</v>
      </c>
      <c r="I2772" s="832" t="s">
        <v>3791</v>
      </c>
      <c r="J2772" s="832" t="s">
        <v>3792</v>
      </c>
      <c r="K2772" s="832" t="s">
        <v>3793</v>
      </c>
      <c r="L2772" s="835">
        <v>1500.3</v>
      </c>
      <c r="M2772" s="835">
        <v>9001.7999999999993</v>
      </c>
      <c r="N2772" s="832">
        <v>6</v>
      </c>
      <c r="O2772" s="836">
        <v>1</v>
      </c>
      <c r="P2772" s="835">
        <v>9001.7999999999993</v>
      </c>
      <c r="Q2772" s="837">
        <v>1</v>
      </c>
      <c r="R2772" s="832">
        <v>6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4</v>
      </c>
      <c r="B2773" s="832" t="s">
        <v>2687</v>
      </c>
      <c r="C2773" s="832" t="s">
        <v>2694</v>
      </c>
      <c r="D2773" s="833" t="s">
        <v>5504</v>
      </c>
      <c r="E2773" s="834" t="s">
        <v>2754</v>
      </c>
      <c r="F2773" s="832" t="s">
        <v>2690</v>
      </c>
      <c r="G2773" s="832" t="s">
        <v>2967</v>
      </c>
      <c r="H2773" s="832" t="s">
        <v>581</v>
      </c>
      <c r="I2773" s="832" t="s">
        <v>4403</v>
      </c>
      <c r="J2773" s="832" t="s">
        <v>4404</v>
      </c>
      <c r="K2773" s="832" t="s">
        <v>4405</v>
      </c>
      <c r="L2773" s="835">
        <v>296.39999999999998</v>
      </c>
      <c r="M2773" s="835">
        <v>296.39999999999998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4</v>
      </c>
      <c r="B2774" s="832" t="s">
        <v>2687</v>
      </c>
      <c r="C2774" s="832" t="s">
        <v>2694</v>
      </c>
      <c r="D2774" s="833" t="s">
        <v>5504</v>
      </c>
      <c r="E2774" s="834" t="s">
        <v>2754</v>
      </c>
      <c r="F2774" s="832" t="s">
        <v>2690</v>
      </c>
      <c r="G2774" s="832" t="s">
        <v>2967</v>
      </c>
      <c r="H2774" s="832" t="s">
        <v>581</v>
      </c>
      <c r="I2774" s="832" t="s">
        <v>5166</v>
      </c>
      <c r="J2774" s="832" t="s">
        <v>5167</v>
      </c>
      <c r="K2774" s="832" t="s">
        <v>5168</v>
      </c>
      <c r="L2774" s="835">
        <v>539.6</v>
      </c>
      <c r="M2774" s="835">
        <v>539.6</v>
      </c>
      <c r="N2774" s="832">
        <v>1</v>
      </c>
      <c r="O2774" s="836">
        <v>1</v>
      </c>
      <c r="P2774" s="835">
        <v>539.6</v>
      </c>
      <c r="Q2774" s="837">
        <v>1</v>
      </c>
      <c r="R2774" s="832">
        <v>1</v>
      </c>
      <c r="S2774" s="837">
        <v>1</v>
      </c>
      <c r="T2774" s="836">
        <v>1</v>
      </c>
      <c r="U2774" s="838">
        <v>1</v>
      </c>
    </row>
    <row r="2775" spans="1:21" ht="14.4" customHeight="1" x14ac:dyDescent="0.3">
      <c r="A2775" s="831">
        <v>4</v>
      </c>
      <c r="B2775" s="832" t="s">
        <v>2687</v>
      </c>
      <c r="C2775" s="832" t="s">
        <v>2694</v>
      </c>
      <c r="D2775" s="833" t="s">
        <v>5504</v>
      </c>
      <c r="E2775" s="834" t="s">
        <v>2754</v>
      </c>
      <c r="F2775" s="832" t="s">
        <v>2690</v>
      </c>
      <c r="G2775" s="832" t="s">
        <v>2967</v>
      </c>
      <c r="H2775" s="832" t="s">
        <v>581</v>
      </c>
      <c r="I2775" s="832" t="s">
        <v>3806</v>
      </c>
      <c r="J2775" s="832" t="s">
        <v>3807</v>
      </c>
      <c r="K2775" s="832" t="s">
        <v>3808</v>
      </c>
      <c r="L2775" s="835">
        <v>175</v>
      </c>
      <c r="M2775" s="835">
        <v>1750</v>
      </c>
      <c r="N2775" s="832">
        <v>10</v>
      </c>
      <c r="O2775" s="836">
        <v>8</v>
      </c>
      <c r="P2775" s="835">
        <v>1575</v>
      </c>
      <c r="Q2775" s="837">
        <v>0.9</v>
      </c>
      <c r="R2775" s="832">
        <v>9</v>
      </c>
      <c r="S2775" s="837">
        <v>0.9</v>
      </c>
      <c r="T2775" s="836">
        <v>7</v>
      </c>
      <c r="U2775" s="838">
        <v>0.875</v>
      </c>
    </row>
    <row r="2776" spans="1:21" ht="14.4" customHeight="1" x14ac:dyDescent="0.3">
      <c r="A2776" s="831">
        <v>4</v>
      </c>
      <c r="B2776" s="832" t="s">
        <v>2687</v>
      </c>
      <c r="C2776" s="832" t="s">
        <v>2694</v>
      </c>
      <c r="D2776" s="833" t="s">
        <v>5504</v>
      </c>
      <c r="E2776" s="834" t="s">
        <v>2754</v>
      </c>
      <c r="F2776" s="832" t="s">
        <v>2690</v>
      </c>
      <c r="G2776" s="832" t="s">
        <v>2967</v>
      </c>
      <c r="H2776" s="832" t="s">
        <v>581</v>
      </c>
      <c r="I2776" s="832" t="s">
        <v>3812</v>
      </c>
      <c r="J2776" s="832" t="s">
        <v>3463</v>
      </c>
      <c r="K2776" s="832" t="s">
        <v>3813</v>
      </c>
      <c r="L2776" s="835">
        <v>1221.4000000000001</v>
      </c>
      <c r="M2776" s="835">
        <v>9771.2000000000007</v>
      </c>
      <c r="N2776" s="832">
        <v>8</v>
      </c>
      <c r="O2776" s="836">
        <v>3</v>
      </c>
      <c r="P2776" s="835">
        <v>9771.2000000000007</v>
      </c>
      <c r="Q2776" s="837">
        <v>1</v>
      </c>
      <c r="R2776" s="832">
        <v>8</v>
      </c>
      <c r="S2776" s="837">
        <v>1</v>
      </c>
      <c r="T2776" s="836">
        <v>3</v>
      </c>
      <c r="U2776" s="838">
        <v>1</v>
      </c>
    </row>
    <row r="2777" spans="1:21" ht="14.4" customHeight="1" x14ac:dyDescent="0.3">
      <c r="A2777" s="831">
        <v>4</v>
      </c>
      <c r="B2777" s="832" t="s">
        <v>2687</v>
      </c>
      <c r="C2777" s="832" t="s">
        <v>2694</v>
      </c>
      <c r="D2777" s="833" t="s">
        <v>5504</v>
      </c>
      <c r="E2777" s="834" t="s">
        <v>2754</v>
      </c>
      <c r="F2777" s="832" t="s">
        <v>2690</v>
      </c>
      <c r="G2777" s="832" t="s">
        <v>2967</v>
      </c>
      <c r="H2777" s="832" t="s">
        <v>581</v>
      </c>
      <c r="I2777" s="832" t="s">
        <v>5169</v>
      </c>
      <c r="J2777" s="832" t="s">
        <v>4418</v>
      </c>
      <c r="K2777" s="832" t="s">
        <v>5170</v>
      </c>
      <c r="L2777" s="835">
        <v>1017.8</v>
      </c>
      <c r="M2777" s="835">
        <v>4071.2</v>
      </c>
      <c r="N2777" s="832">
        <v>4</v>
      </c>
      <c r="O2777" s="836">
        <v>1</v>
      </c>
      <c r="P2777" s="835">
        <v>4071.2</v>
      </c>
      <c r="Q2777" s="837">
        <v>1</v>
      </c>
      <c r="R2777" s="832">
        <v>4</v>
      </c>
      <c r="S2777" s="837">
        <v>1</v>
      </c>
      <c r="T2777" s="836">
        <v>1</v>
      </c>
      <c r="U2777" s="838">
        <v>1</v>
      </c>
    </row>
    <row r="2778" spans="1:21" ht="14.4" customHeight="1" x14ac:dyDescent="0.3">
      <c r="A2778" s="831">
        <v>4</v>
      </c>
      <c r="B2778" s="832" t="s">
        <v>2687</v>
      </c>
      <c r="C2778" s="832" t="s">
        <v>2694</v>
      </c>
      <c r="D2778" s="833" t="s">
        <v>5504</v>
      </c>
      <c r="E2778" s="834" t="s">
        <v>2754</v>
      </c>
      <c r="F2778" s="832" t="s">
        <v>2690</v>
      </c>
      <c r="G2778" s="832" t="s">
        <v>2967</v>
      </c>
      <c r="H2778" s="832" t="s">
        <v>581</v>
      </c>
      <c r="I2778" s="832" t="s">
        <v>4420</v>
      </c>
      <c r="J2778" s="832" t="s">
        <v>4421</v>
      </c>
      <c r="K2778" s="832" t="s">
        <v>4422</v>
      </c>
      <c r="L2778" s="835">
        <v>804.22</v>
      </c>
      <c r="M2778" s="835">
        <v>21713.940000000002</v>
      </c>
      <c r="N2778" s="832">
        <v>27</v>
      </c>
      <c r="O2778" s="836">
        <v>3</v>
      </c>
      <c r="P2778" s="835">
        <v>21713.940000000002</v>
      </c>
      <c r="Q2778" s="837">
        <v>1</v>
      </c>
      <c r="R2778" s="832">
        <v>27</v>
      </c>
      <c r="S2778" s="837">
        <v>1</v>
      </c>
      <c r="T2778" s="836">
        <v>3</v>
      </c>
      <c r="U2778" s="838">
        <v>1</v>
      </c>
    </row>
    <row r="2779" spans="1:21" ht="14.4" customHeight="1" x14ac:dyDescent="0.3">
      <c r="A2779" s="831">
        <v>4</v>
      </c>
      <c r="B2779" s="832" t="s">
        <v>2687</v>
      </c>
      <c r="C2779" s="832" t="s">
        <v>2694</v>
      </c>
      <c r="D2779" s="833" t="s">
        <v>5504</v>
      </c>
      <c r="E2779" s="834" t="s">
        <v>2754</v>
      </c>
      <c r="F2779" s="832" t="s">
        <v>2690</v>
      </c>
      <c r="G2779" s="832" t="s">
        <v>2967</v>
      </c>
      <c r="H2779" s="832" t="s">
        <v>581</v>
      </c>
      <c r="I2779" s="832" t="s">
        <v>3820</v>
      </c>
      <c r="J2779" s="832" t="s">
        <v>3821</v>
      </c>
      <c r="K2779" s="832" t="s">
        <v>3822</v>
      </c>
      <c r="L2779" s="835">
        <v>4748.2</v>
      </c>
      <c r="M2779" s="835">
        <v>23741</v>
      </c>
      <c r="N2779" s="832">
        <v>5</v>
      </c>
      <c r="O2779" s="836">
        <v>3</v>
      </c>
      <c r="P2779" s="835">
        <v>23741</v>
      </c>
      <c r="Q2779" s="837">
        <v>1</v>
      </c>
      <c r="R2779" s="832">
        <v>5</v>
      </c>
      <c r="S2779" s="837">
        <v>1</v>
      </c>
      <c r="T2779" s="836">
        <v>3</v>
      </c>
      <c r="U2779" s="838">
        <v>1</v>
      </c>
    </row>
    <row r="2780" spans="1:21" ht="14.4" customHeight="1" x14ac:dyDescent="0.3">
      <c r="A2780" s="831">
        <v>4</v>
      </c>
      <c r="B2780" s="832" t="s">
        <v>2687</v>
      </c>
      <c r="C2780" s="832" t="s">
        <v>2694</v>
      </c>
      <c r="D2780" s="833" t="s">
        <v>5504</v>
      </c>
      <c r="E2780" s="834" t="s">
        <v>2754</v>
      </c>
      <c r="F2780" s="832" t="s">
        <v>2690</v>
      </c>
      <c r="G2780" s="832" t="s">
        <v>2967</v>
      </c>
      <c r="H2780" s="832" t="s">
        <v>581</v>
      </c>
      <c r="I2780" s="832" t="s">
        <v>5171</v>
      </c>
      <c r="J2780" s="832" t="s">
        <v>4338</v>
      </c>
      <c r="K2780" s="832" t="s">
        <v>5172</v>
      </c>
      <c r="L2780" s="835">
        <v>1081</v>
      </c>
      <c r="M2780" s="835">
        <v>4324</v>
      </c>
      <c r="N2780" s="832">
        <v>4</v>
      </c>
      <c r="O2780" s="836">
        <v>1</v>
      </c>
      <c r="P2780" s="835">
        <v>4324</v>
      </c>
      <c r="Q2780" s="837">
        <v>1</v>
      </c>
      <c r="R2780" s="832">
        <v>4</v>
      </c>
      <c r="S2780" s="837">
        <v>1</v>
      </c>
      <c r="T2780" s="836">
        <v>1</v>
      </c>
      <c r="U2780" s="838">
        <v>1</v>
      </c>
    </row>
    <row r="2781" spans="1:21" ht="14.4" customHeight="1" x14ac:dyDescent="0.3">
      <c r="A2781" s="831">
        <v>4</v>
      </c>
      <c r="B2781" s="832" t="s">
        <v>2687</v>
      </c>
      <c r="C2781" s="832" t="s">
        <v>2694</v>
      </c>
      <c r="D2781" s="833" t="s">
        <v>5504</v>
      </c>
      <c r="E2781" s="834" t="s">
        <v>2754</v>
      </c>
      <c r="F2781" s="832" t="s">
        <v>2690</v>
      </c>
      <c r="G2781" s="832" t="s">
        <v>2967</v>
      </c>
      <c r="H2781" s="832" t="s">
        <v>581</v>
      </c>
      <c r="I2781" s="832" t="s">
        <v>5173</v>
      </c>
      <c r="J2781" s="832" t="s">
        <v>5174</v>
      </c>
      <c r="K2781" s="832" t="s">
        <v>5175</v>
      </c>
      <c r="L2781" s="835">
        <v>1450</v>
      </c>
      <c r="M2781" s="835">
        <v>11600</v>
      </c>
      <c r="N2781" s="832">
        <v>8</v>
      </c>
      <c r="O2781" s="836">
        <v>2</v>
      </c>
      <c r="P2781" s="835">
        <v>11600</v>
      </c>
      <c r="Q2781" s="837">
        <v>1</v>
      </c>
      <c r="R2781" s="832">
        <v>8</v>
      </c>
      <c r="S2781" s="837">
        <v>1</v>
      </c>
      <c r="T2781" s="836">
        <v>2</v>
      </c>
      <c r="U2781" s="838">
        <v>1</v>
      </c>
    </row>
    <row r="2782" spans="1:21" ht="14.4" customHeight="1" x14ac:dyDescent="0.3">
      <c r="A2782" s="831">
        <v>4</v>
      </c>
      <c r="B2782" s="832" t="s">
        <v>2687</v>
      </c>
      <c r="C2782" s="832" t="s">
        <v>2694</v>
      </c>
      <c r="D2782" s="833" t="s">
        <v>5504</v>
      </c>
      <c r="E2782" s="834" t="s">
        <v>2754</v>
      </c>
      <c r="F2782" s="832" t="s">
        <v>2690</v>
      </c>
      <c r="G2782" s="832" t="s">
        <v>2967</v>
      </c>
      <c r="H2782" s="832" t="s">
        <v>581</v>
      </c>
      <c r="I2782" s="832" t="s">
        <v>4432</v>
      </c>
      <c r="J2782" s="832" t="s">
        <v>3741</v>
      </c>
      <c r="K2782" s="832" t="s">
        <v>4433</v>
      </c>
      <c r="L2782" s="835">
        <v>2184.6799999999998</v>
      </c>
      <c r="M2782" s="835">
        <v>2184.6799999999998</v>
      </c>
      <c r="N2782" s="832">
        <v>1</v>
      </c>
      <c r="O2782" s="836">
        <v>1</v>
      </c>
      <c r="P2782" s="835">
        <v>2184.6799999999998</v>
      </c>
      <c r="Q2782" s="837">
        <v>1</v>
      </c>
      <c r="R2782" s="832">
        <v>1</v>
      </c>
      <c r="S2782" s="837">
        <v>1</v>
      </c>
      <c r="T2782" s="836">
        <v>1</v>
      </c>
      <c r="U2782" s="838">
        <v>1</v>
      </c>
    </row>
    <row r="2783" spans="1:21" ht="14.4" customHeight="1" x14ac:dyDescent="0.3">
      <c r="A2783" s="831">
        <v>4</v>
      </c>
      <c r="B2783" s="832" t="s">
        <v>2687</v>
      </c>
      <c r="C2783" s="832" t="s">
        <v>2694</v>
      </c>
      <c r="D2783" s="833" t="s">
        <v>5504</v>
      </c>
      <c r="E2783" s="834" t="s">
        <v>2754</v>
      </c>
      <c r="F2783" s="832" t="s">
        <v>2690</v>
      </c>
      <c r="G2783" s="832" t="s">
        <v>2967</v>
      </c>
      <c r="H2783" s="832" t="s">
        <v>581</v>
      </c>
      <c r="I2783" s="832" t="s">
        <v>5176</v>
      </c>
      <c r="J2783" s="832" t="s">
        <v>3495</v>
      </c>
      <c r="K2783" s="832" t="s">
        <v>4399</v>
      </c>
      <c r="L2783" s="835">
        <v>1954.7</v>
      </c>
      <c r="M2783" s="835">
        <v>15637.6</v>
      </c>
      <c r="N2783" s="832">
        <v>8</v>
      </c>
      <c r="O2783" s="836">
        <v>2</v>
      </c>
      <c r="P2783" s="835">
        <v>15637.6</v>
      </c>
      <c r="Q2783" s="837">
        <v>1</v>
      </c>
      <c r="R2783" s="832">
        <v>8</v>
      </c>
      <c r="S2783" s="837">
        <v>1</v>
      </c>
      <c r="T2783" s="836">
        <v>2</v>
      </c>
      <c r="U2783" s="838">
        <v>1</v>
      </c>
    </row>
    <row r="2784" spans="1:21" ht="14.4" customHeight="1" x14ac:dyDescent="0.3">
      <c r="A2784" s="831">
        <v>4</v>
      </c>
      <c r="B2784" s="832" t="s">
        <v>2687</v>
      </c>
      <c r="C2784" s="832" t="s">
        <v>2694</v>
      </c>
      <c r="D2784" s="833" t="s">
        <v>5504</v>
      </c>
      <c r="E2784" s="834" t="s">
        <v>2754</v>
      </c>
      <c r="F2784" s="832" t="s">
        <v>2690</v>
      </c>
      <c r="G2784" s="832" t="s">
        <v>2967</v>
      </c>
      <c r="H2784" s="832" t="s">
        <v>581</v>
      </c>
      <c r="I2784" s="832" t="s">
        <v>5177</v>
      </c>
      <c r="J2784" s="832" t="s">
        <v>5178</v>
      </c>
      <c r="K2784" s="832" t="s">
        <v>5179</v>
      </c>
      <c r="L2784" s="835">
        <v>2158.12</v>
      </c>
      <c r="M2784" s="835">
        <v>6474.36</v>
      </c>
      <c r="N2784" s="832">
        <v>3</v>
      </c>
      <c r="O2784" s="836">
        <v>1</v>
      </c>
      <c r="P2784" s="835">
        <v>6474.36</v>
      </c>
      <c r="Q2784" s="837">
        <v>1</v>
      </c>
      <c r="R2784" s="832">
        <v>3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4</v>
      </c>
      <c r="B2785" s="832" t="s">
        <v>2687</v>
      </c>
      <c r="C2785" s="832" t="s">
        <v>2694</v>
      </c>
      <c r="D2785" s="833" t="s">
        <v>5504</v>
      </c>
      <c r="E2785" s="834" t="s">
        <v>2754</v>
      </c>
      <c r="F2785" s="832" t="s">
        <v>2690</v>
      </c>
      <c r="G2785" s="832" t="s">
        <v>2967</v>
      </c>
      <c r="H2785" s="832" t="s">
        <v>581</v>
      </c>
      <c r="I2785" s="832" t="s">
        <v>4446</v>
      </c>
      <c r="J2785" s="832" t="s">
        <v>4447</v>
      </c>
      <c r="K2785" s="832" t="s">
        <v>4448</v>
      </c>
      <c r="L2785" s="835">
        <v>2809.49</v>
      </c>
      <c r="M2785" s="835">
        <v>5618.98</v>
      </c>
      <c r="N2785" s="832">
        <v>2</v>
      </c>
      <c r="O2785" s="836">
        <v>2</v>
      </c>
      <c r="P2785" s="835">
        <v>2809.49</v>
      </c>
      <c r="Q2785" s="837">
        <v>0.5</v>
      </c>
      <c r="R2785" s="832">
        <v>1</v>
      </c>
      <c r="S2785" s="837">
        <v>0.5</v>
      </c>
      <c r="T2785" s="836">
        <v>1</v>
      </c>
      <c r="U2785" s="838">
        <v>0.5</v>
      </c>
    </row>
    <row r="2786" spans="1:21" ht="14.4" customHeight="1" x14ac:dyDescent="0.3">
      <c r="A2786" s="831">
        <v>4</v>
      </c>
      <c r="B2786" s="832" t="s">
        <v>2687</v>
      </c>
      <c r="C2786" s="832" t="s">
        <v>2694</v>
      </c>
      <c r="D2786" s="833" t="s">
        <v>5504</v>
      </c>
      <c r="E2786" s="834" t="s">
        <v>2754</v>
      </c>
      <c r="F2786" s="832" t="s">
        <v>2690</v>
      </c>
      <c r="G2786" s="832" t="s">
        <v>2967</v>
      </c>
      <c r="H2786" s="832" t="s">
        <v>581</v>
      </c>
      <c r="I2786" s="832" t="s">
        <v>4452</v>
      </c>
      <c r="J2786" s="832" t="s">
        <v>4453</v>
      </c>
      <c r="K2786" s="832" t="s">
        <v>4454</v>
      </c>
      <c r="L2786" s="835">
        <v>5108.26</v>
      </c>
      <c r="M2786" s="835">
        <v>5108.26</v>
      </c>
      <c r="N2786" s="832">
        <v>1</v>
      </c>
      <c r="O2786" s="836">
        <v>1</v>
      </c>
      <c r="P2786" s="835">
        <v>5108.26</v>
      </c>
      <c r="Q2786" s="837">
        <v>1</v>
      </c>
      <c r="R2786" s="832">
        <v>1</v>
      </c>
      <c r="S2786" s="837">
        <v>1</v>
      </c>
      <c r="T2786" s="836">
        <v>1</v>
      </c>
      <c r="U2786" s="838">
        <v>1</v>
      </c>
    </row>
    <row r="2787" spans="1:21" ht="14.4" customHeight="1" x14ac:dyDescent="0.3">
      <c r="A2787" s="831">
        <v>4</v>
      </c>
      <c r="B2787" s="832" t="s">
        <v>2687</v>
      </c>
      <c r="C2787" s="832" t="s">
        <v>2694</v>
      </c>
      <c r="D2787" s="833" t="s">
        <v>5504</v>
      </c>
      <c r="E2787" s="834" t="s">
        <v>2754</v>
      </c>
      <c r="F2787" s="832" t="s">
        <v>2690</v>
      </c>
      <c r="G2787" s="832" t="s">
        <v>2967</v>
      </c>
      <c r="H2787" s="832" t="s">
        <v>581</v>
      </c>
      <c r="I2787" s="832" t="s">
        <v>3865</v>
      </c>
      <c r="J2787" s="832" t="s">
        <v>3866</v>
      </c>
      <c r="K2787" s="832" t="s">
        <v>3867</v>
      </c>
      <c r="L2787" s="835">
        <v>221.37</v>
      </c>
      <c r="M2787" s="835">
        <v>221.37</v>
      </c>
      <c r="N2787" s="832">
        <v>1</v>
      </c>
      <c r="O2787" s="836">
        <v>1</v>
      </c>
      <c r="P2787" s="835">
        <v>221.37</v>
      </c>
      <c r="Q2787" s="837">
        <v>1</v>
      </c>
      <c r="R2787" s="832">
        <v>1</v>
      </c>
      <c r="S2787" s="837">
        <v>1</v>
      </c>
      <c r="T2787" s="836">
        <v>1</v>
      </c>
      <c r="U2787" s="838">
        <v>1</v>
      </c>
    </row>
    <row r="2788" spans="1:21" ht="14.4" customHeight="1" x14ac:dyDescent="0.3">
      <c r="A2788" s="831">
        <v>4</v>
      </c>
      <c r="B2788" s="832" t="s">
        <v>2687</v>
      </c>
      <c r="C2788" s="832" t="s">
        <v>2694</v>
      </c>
      <c r="D2788" s="833" t="s">
        <v>5504</v>
      </c>
      <c r="E2788" s="834" t="s">
        <v>2754</v>
      </c>
      <c r="F2788" s="832" t="s">
        <v>2690</v>
      </c>
      <c r="G2788" s="832" t="s">
        <v>2967</v>
      </c>
      <c r="H2788" s="832" t="s">
        <v>581</v>
      </c>
      <c r="I2788" s="832" t="s">
        <v>3870</v>
      </c>
      <c r="J2788" s="832" t="s">
        <v>3871</v>
      </c>
      <c r="K2788" s="832" t="s">
        <v>3872</v>
      </c>
      <c r="L2788" s="835">
        <v>299.89999999999998</v>
      </c>
      <c r="M2788" s="835">
        <v>299.89999999999998</v>
      </c>
      <c r="N2788" s="832">
        <v>1</v>
      </c>
      <c r="O2788" s="836">
        <v>1</v>
      </c>
      <c r="P2788" s="835">
        <v>299.89999999999998</v>
      </c>
      <c r="Q2788" s="837">
        <v>1</v>
      </c>
      <c r="R2788" s="832">
        <v>1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4</v>
      </c>
      <c r="B2789" s="832" t="s">
        <v>2687</v>
      </c>
      <c r="C2789" s="832" t="s">
        <v>2694</v>
      </c>
      <c r="D2789" s="833" t="s">
        <v>5504</v>
      </c>
      <c r="E2789" s="834" t="s">
        <v>2754</v>
      </c>
      <c r="F2789" s="832" t="s">
        <v>2690</v>
      </c>
      <c r="G2789" s="832" t="s">
        <v>2967</v>
      </c>
      <c r="H2789" s="832" t="s">
        <v>581</v>
      </c>
      <c r="I2789" s="832" t="s">
        <v>3873</v>
      </c>
      <c r="J2789" s="832" t="s">
        <v>3871</v>
      </c>
      <c r="K2789" s="832" t="s">
        <v>3874</v>
      </c>
      <c r="L2789" s="835">
        <v>599.79999999999995</v>
      </c>
      <c r="M2789" s="835">
        <v>599.79999999999995</v>
      </c>
      <c r="N2789" s="832">
        <v>1</v>
      </c>
      <c r="O2789" s="836">
        <v>1</v>
      </c>
      <c r="P2789" s="835">
        <v>599.79999999999995</v>
      </c>
      <c r="Q2789" s="837">
        <v>1</v>
      </c>
      <c r="R2789" s="832">
        <v>1</v>
      </c>
      <c r="S2789" s="837">
        <v>1</v>
      </c>
      <c r="T2789" s="836">
        <v>1</v>
      </c>
      <c r="U2789" s="838">
        <v>1</v>
      </c>
    </row>
    <row r="2790" spans="1:21" ht="14.4" customHeight="1" x14ac:dyDescent="0.3">
      <c r="A2790" s="831">
        <v>4</v>
      </c>
      <c r="B2790" s="832" t="s">
        <v>2687</v>
      </c>
      <c r="C2790" s="832" t="s">
        <v>2694</v>
      </c>
      <c r="D2790" s="833" t="s">
        <v>5504</v>
      </c>
      <c r="E2790" s="834" t="s">
        <v>2754</v>
      </c>
      <c r="F2790" s="832" t="s">
        <v>2690</v>
      </c>
      <c r="G2790" s="832" t="s">
        <v>2967</v>
      </c>
      <c r="H2790" s="832" t="s">
        <v>581</v>
      </c>
      <c r="I2790" s="832" t="s">
        <v>4468</v>
      </c>
      <c r="J2790" s="832" t="s">
        <v>4469</v>
      </c>
      <c r="K2790" s="832" t="s">
        <v>4394</v>
      </c>
      <c r="L2790" s="835">
        <v>595.1</v>
      </c>
      <c r="M2790" s="835">
        <v>3570.6000000000004</v>
      </c>
      <c r="N2790" s="832">
        <v>6</v>
      </c>
      <c r="O2790" s="836">
        <v>1</v>
      </c>
      <c r="P2790" s="835">
        <v>3570.6000000000004</v>
      </c>
      <c r="Q2790" s="837">
        <v>1</v>
      </c>
      <c r="R2790" s="832">
        <v>6</v>
      </c>
      <c r="S2790" s="837">
        <v>1</v>
      </c>
      <c r="T2790" s="836">
        <v>1</v>
      </c>
      <c r="U2790" s="838">
        <v>1</v>
      </c>
    </row>
    <row r="2791" spans="1:21" ht="14.4" customHeight="1" x14ac:dyDescent="0.3">
      <c r="A2791" s="831">
        <v>4</v>
      </c>
      <c r="B2791" s="832" t="s">
        <v>2687</v>
      </c>
      <c r="C2791" s="832" t="s">
        <v>2694</v>
      </c>
      <c r="D2791" s="833" t="s">
        <v>5504</v>
      </c>
      <c r="E2791" s="834" t="s">
        <v>2754</v>
      </c>
      <c r="F2791" s="832" t="s">
        <v>2690</v>
      </c>
      <c r="G2791" s="832" t="s">
        <v>2967</v>
      </c>
      <c r="H2791" s="832" t="s">
        <v>581</v>
      </c>
      <c r="I2791" s="832" t="s">
        <v>4491</v>
      </c>
      <c r="J2791" s="832" t="s">
        <v>4492</v>
      </c>
      <c r="K2791" s="832" t="s">
        <v>4493</v>
      </c>
      <c r="L2791" s="835">
        <v>274.32</v>
      </c>
      <c r="M2791" s="835">
        <v>274.32</v>
      </c>
      <c r="N2791" s="832">
        <v>1</v>
      </c>
      <c r="O2791" s="836">
        <v>1</v>
      </c>
      <c r="P2791" s="835">
        <v>274.32</v>
      </c>
      <c r="Q2791" s="837">
        <v>1</v>
      </c>
      <c r="R2791" s="832">
        <v>1</v>
      </c>
      <c r="S2791" s="837">
        <v>1</v>
      </c>
      <c r="T2791" s="836">
        <v>1</v>
      </c>
      <c r="U2791" s="838">
        <v>1</v>
      </c>
    </row>
    <row r="2792" spans="1:21" ht="14.4" customHeight="1" x14ac:dyDescent="0.3">
      <c r="A2792" s="831">
        <v>4</v>
      </c>
      <c r="B2792" s="832" t="s">
        <v>2687</v>
      </c>
      <c r="C2792" s="832" t="s">
        <v>2694</v>
      </c>
      <c r="D2792" s="833" t="s">
        <v>5504</v>
      </c>
      <c r="E2792" s="834" t="s">
        <v>2754</v>
      </c>
      <c r="F2792" s="832" t="s">
        <v>2690</v>
      </c>
      <c r="G2792" s="832" t="s">
        <v>2967</v>
      </c>
      <c r="H2792" s="832" t="s">
        <v>581</v>
      </c>
      <c r="I2792" s="832" t="s">
        <v>3892</v>
      </c>
      <c r="J2792" s="832" t="s">
        <v>3893</v>
      </c>
      <c r="K2792" s="832" t="s">
        <v>3894</v>
      </c>
      <c r="L2792" s="835">
        <v>2809.49</v>
      </c>
      <c r="M2792" s="835">
        <v>25285.409999999996</v>
      </c>
      <c r="N2792" s="832">
        <v>9</v>
      </c>
      <c r="O2792" s="836">
        <v>1</v>
      </c>
      <c r="P2792" s="835">
        <v>25285.409999999996</v>
      </c>
      <c r="Q2792" s="837">
        <v>1</v>
      </c>
      <c r="R2792" s="832">
        <v>9</v>
      </c>
      <c r="S2792" s="837">
        <v>1</v>
      </c>
      <c r="T2792" s="836">
        <v>1</v>
      </c>
      <c r="U2792" s="838">
        <v>1</v>
      </c>
    </row>
    <row r="2793" spans="1:21" ht="14.4" customHeight="1" x14ac:dyDescent="0.3">
      <c r="A2793" s="831">
        <v>4</v>
      </c>
      <c r="B2793" s="832" t="s">
        <v>2687</v>
      </c>
      <c r="C2793" s="832" t="s">
        <v>2694</v>
      </c>
      <c r="D2793" s="833" t="s">
        <v>5504</v>
      </c>
      <c r="E2793" s="834" t="s">
        <v>2754</v>
      </c>
      <c r="F2793" s="832" t="s">
        <v>2690</v>
      </c>
      <c r="G2793" s="832" t="s">
        <v>2967</v>
      </c>
      <c r="H2793" s="832" t="s">
        <v>581</v>
      </c>
      <c r="I2793" s="832" t="s">
        <v>3895</v>
      </c>
      <c r="J2793" s="832" t="s">
        <v>3896</v>
      </c>
      <c r="K2793" s="832" t="s">
        <v>3897</v>
      </c>
      <c r="L2793" s="835">
        <v>208.05</v>
      </c>
      <c r="M2793" s="835">
        <v>1040.25</v>
      </c>
      <c r="N2793" s="832">
        <v>5</v>
      </c>
      <c r="O2793" s="836">
        <v>3</v>
      </c>
      <c r="P2793" s="835">
        <v>1040.25</v>
      </c>
      <c r="Q2793" s="837">
        <v>1</v>
      </c>
      <c r="R2793" s="832">
        <v>5</v>
      </c>
      <c r="S2793" s="837">
        <v>1</v>
      </c>
      <c r="T2793" s="836">
        <v>3</v>
      </c>
      <c r="U2793" s="838">
        <v>1</v>
      </c>
    </row>
    <row r="2794" spans="1:21" ht="14.4" customHeight="1" x14ac:dyDescent="0.3">
      <c r="A2794" s="831">
        <v>4</v>
      </c>
      <c r="B2794" s="832" t="s">
        <v>2687</v>
      </c>
      <c r="C2794" s="832" t="s">
        <v>2694</v>
      </c>
      <c r="D2794" s="833" t="s">
        <v>5504</v>
      </c>
      <c r="E2794" s="834" t="s">
        <v>2754</v>
      </c>
      <c r="F2794" s="832" t="s">
        <v>2690</v>
      </c>
      <c r="G2794" s="832" t="s">
        <v>2967</v>
      </c>
      <c r="H2794" s="832" t="s">
        <v>581</v>
      </c>
      <c r="I2794" s="832" t="s">
        <v>5180</v>
      </c>
      <c r="J2794" s="832" t="s">
        <v>5181</v>
      </c>
      <c r="K2794" s="832" t="s">
        <v>5182</v>
      </c>
      <c r="L2794" s="835">
        <v>2891</v>
      </c>
      <c r="M2794" s="835">
        <v>2891</v>
      </c>
      <c r="N2794" s="832">
        <v>1</v>
      </c>
      <c r="O2794" s="836">
        <v>1</v>
      </c>
      <c r="P2794" s="835">
        <v>2891</v>
      </c>
      <c r="Q2794" s="837">
        <v>1</v>
      </c>
      <c r="R2794" s="832">
        <v>1</v>
      </c>
      <c r="S2794" s="837">
        <v>1</v>
      </c>
      <c r="T2794" s="836">
        <v>1</v>
      </c>
      <c r="U2794" s="838">
        <v>1</v>
      </c>
    </row>
    <row r="2795" spans="1:21" ht="14.4" customHeight="1" x14ac:dyDescent="0.3">
      <c r="A2795" s="831">
        <v>4</v>
      </c>
      <c r="B2795" s="832" t="s">
        <v>2687</v>
      </c>
      <c r="C2795" s="832" t="s">
        <v>2694</v>
      </c>
      <c r="D2795" s="833" t="s">
        <v>5504</v>
      </c>
      <c r="E2795" s="834" t="s">
        <v>2754</v>
      </c>
      <c r="F2795" s="832" t="s">
        <v>2690</v>
      </c>
      <c r="G2795" s="832" t="s">
        <v>2967</v>
      </c>
      <c r="H2795" s="832" t="s">
        <v>581</v>
      </c>
      <c r="I2795" s="832" t="s">
        <v>5183</v>
      </c>
      <c r="J2795" s="832" t="s">
        <v>3490</v>
      </c>
      <c r="K2795" s="832" t="s">
        <v>5184</v>
      </c>
      <c r="L2795" s="835">
        <v>1500.3</v>
      </c>
      <c r="M2795" s="835">
        <v>3000.6</v>
      </c>
      <c r="N2795" s="832">
        <v>2</v>
      </c>
      <c r="O2795" s="836">
        <v>1</v>
      </c>
      <c r="P2795" s="835">
        <v>3000.6</v>
      </c>
      <c r="Q2795" s="837">
        <v>1</v>
      </c>
      <c r="R2795" s="832">
        <v>2</v>
      </c>
      <c r="S2795" s="837">
        <v>1</v>
      </c>
      <c r="T2795" s="836">
        <v>1</v>
      </c>
      <c r="U2795" s="838">
        <v>1</v>
      </c>
    </row>
    <row r="2796" spans="1:21" ht="14.4" customHeight="1" x14ac:dyDescent="0.3">
      <c r="A2796" s="831">
        <v>4</v>
      </c>
      <c r="B2796" s="832" t="s">
        <v>2687</v>
      </c>
      <c r="C2796" s="832" t="s">
        <v>2694</v>
      </c>
      <c r="D2796" s="833" t="s">
        <v>5504</v>
      </c>
      <c r="E2796" s="834" t="s">
        <v>2754</v>
      </c>
      <c r="F2796" s="832" t="s">
        <v>2690</v>
      </c>
      <c r="G2796" s="832" t="s">
        <v>2967</v>
      </c>
      <c r="H2796" s="832" t="s">
        <v>581</v>
      </c>
      <c r="I2796" s="832" t="s">
        <v>5185</v>
      </c>
      <c r="J2796" s="832" t="s">
        <v>5186</v>
      </c>
      <c r="K2796" s="832" t="s">
        <v>5187</v>
      </c>
      <c r="L2796" s="835">
        <v>429.78</v>
      </c>
      <c r="M2796" s="835">
        <v>1719.12</v>
      </c>
      <c r="N2796" s="832">
        <v>4</v>
      </c>
      <c r="O2796" s="836">
        <v>1</v>
      </c>
      <c r="P2796" s="835">
        <v>1719.12</v>
      </c>
      <c r="Q2796" s="837">
        <v>1</v>
      </c>
      <c r="R2796" s="832">
        <v>4</v>
      </c>
      <c r="S2796" s="837">
        <v>1</v>
      </c>
      <c r="T2796" s="836">
        <v>1</v>
      </c>
      <c r="U2796" s="838">
        <v>1</v>
      </c>
    </row>
    <row r="2797" spans="1:21" ht="14.4" customHeight="1" x14ac:dyDescent="0.3">
      <c r="A2797" s="831">
        <v>4</v>
      </c>
      <c r="B2797" s="832" t="s">
        <v>2687</v>
      </c>
      <c r="C2797" s="832" t="s">
        <v>2694</v>
      </c>
      <c r="D2797" s="833" t="s">
        <v>5504</v>
      </c>
      <c r="E2797" s="834" t="s">
        <v>2754</v>
      </c>
      <c r="F2797" s="832" t="s">
        <v>2690</v>
      </c>
      <c r="G2797" s="832" t="s">
        <v>2967</v>
      </c>
      <c r="H2797" s="832" t="s">
        <v>581</v>
      </c>
      <c r="I2797" s="832" t="s">
        <v>3912</v>
      </c>
      <c r="J2797" s="832" t="s">
        <v>3913</v>
      </c>
      <c r="K2797" s="832" t="s">
        <v>3914</v>
      </c>
      <c r="L2797" s="835">
        <v>1629.94</v>
      </c>
      <c r="M2797" s="835">
        <v>16299.400000000001</v>
      </c>
      <c r="N2797" s="832">
        <v>10</v>
      </c>
      <c r="O2797" s="836">
        <v>2</v>
      </c>
      <c r="P2797" s="835">
        <v>16299.400000000001</v>
      </c>
      <c r="Q2797" s="837">
        <v>1</v>
      </c>
      <c r="R2797" s="832">
        <v>10</v>
      </c>
      <c r="S2797" s="837">
        <v>1</v>
      </c>
      <c r="T2797" s="836">
        <v>2</v>
      </c>
      <c r="U2797" s="838">
        <v>1</v>
      </c>
    </row>
    <row r="2798" spans="1:21" ht="14.4" customHeight="1" x14ac:dyDescent="0.3">
      <c r="A2798" s="831">
        <v>4</v>
      </c>
      <c r="B2798" s="832" t="s">
        <v>2687</v>
      </c>
      <c r="C2798" s="832" t="s">
        <v>2694</v>
      </c>
      <c r="D2798" s="833" t="s">
        <v>5504</v>
      </c>
      <c r="E2798" s="834" t="s">
        <v>2754</v>
      </c>
      <c r="F2798" s="832" t="s">
        <v>2690</v>
      </c>
      <c r="G2798" s="832" t="s">
        <v>2812</v>
      </c>
      <c r="H2798" s="832" t="s">
        <v>581</v>
      </c>
      <c r="I2798" s="832" t="s">
        <v>2813</v>
      </c>
      <c r="J2798" s="832" t="s">
        <v>2814</v>
      </c>
      <c r="K2798" s="832" t="s">
        <v>2815</v>
      </c>
      <c r="L2798" s="835">
        <v>100</v>
      </c>
      <c r="M2798" s="835">
        <v>200</v>
      </c>
      <c r="N2798" s="832">
        <v>2</v>
      </c>
      <c r="O2798" s="836">
        <v>1</v>
      </c>
      <c r="P2798" s="835">
        <v>200</v>
      </c>
      <c r="Q2798" s="837">
        <v>1</v>
      </c>
      <c r="R2798" s="832">
        <v>2</v>
      </c>
      <c r="S2798" s="837">
        <v>1</v>
      </c>
      <c r="T2798" s="836">
        <v>1</v>
      </c>
      <c r="U2798" s="838">
        <v>1</v>
      </c>
    </row>
    <row r="2799" spans="1:21" ht="14.4" customHeight="1" x14ac:dyDescent="0.3">
      <c r="A2799" s="831">
        <v>4</v>
      </c>
      <c r="B2799" s="832" t="s">
        <v>2687</v>
      </c>
      <c r="C2799" s="832" t="s">
        <v>2694</v>
      </c>
      <c r="D2799" s="833" t="s">
        <v>5504</v>
      </c>
      <c r="E2799" s="834" t="s">
        <v>2754</v>
      </c>
      <c r="F2799" s="832" t="s">
        <v>2690</v>
      </c>
      <c r="G2799" s="832" t="s">
        <v>3288</v>
      </c>
      <c r="H2799" s="832" t="s">
        <v>581</v>
      </c>
      <c r="I2799" s="832" t="s">
        <v>3289</v>
      </c>
      <c r="J2799" s="832" t="s">
        <v>3290</v>
      </c>
      <c r="K2799" s="832" t="s">
        <v>3291</v>
      </c>
      <c r="L2799" s="835">
        <v>410</v>
      </c>
      <c r="M2799" s="835">
        <v>45100</v>
      </c>
      <c r="N2799" s="832">
        <v>110</v>
      </c>
      <c r="O2799" s="836">
        <v>110</v>
      </c>
      <c r="P2799" s="835">
        <v>41410</v>
      </c>
      <c r="Q2799" s="837">
        <v>0.91818181818181821</v>
      </c>
      <c r="R2799" s="832">
        <v>101</v>
      </c>
      <c r="S2799" s="837">
        <v>0.91818181818181821</v>
      </c>
      <c r="T2799" s="836">
        <v>101</v>
      </c>
      <c r="U2799" s="838">
        <v>0.91818181818181821</v>
      </c>
    </row>
    <row r="2800" spans="1:21" ht="14.4" customHeight="1" x14ac:dyDescent="0.3">
      <c r="A2800" s="831">
        <v>4</v>
      </c>
      <c r="B2800" s="832" t="s">
        <v>2687</v>
      </c>
      <c r="C2800" s="832" t="s">
        <v>2694</v>
      </c>
      <c r="D2800" s="833" t="s">
        <v>5504</v>
      </c>
      <c r="E2800" s="834" t="s">
        <v>2754</v>
      </c>
      <c r="F2800" s="832" t="s">
        <v>2690</v>
      </c>
      <c r="G2800" s="832" t="s">
        <v>3288</v>
      </c>
      <c r="H2800" s="832" t="s">
        <v>581</v>
      </c>
      <c r="I2800" s="832" t="s">
        <v>3937</v>
      </c>
      <c r="J2800" s="832" t="s">
        <v>3346</v>
      </c>
      <c r="K2800" s="832" t="s">
        <v>3938</v>
      </c>
      <c r="L2800" s="835">
        <v>566</v>
      </c>
      <c r="M2800" s="835">
        <v>1698</v>
      </c>
      <c r="N2800" s="832">
        <v>3</v>
      </c>
      <c r="O2800" s="836">
        <v>3</v>
      </c>
      <c r="P2800" s="835">
        <v>566</v>
      </c>
      <c r="Q2800" s="837">
        <v>0.33333333333333331</v>
      </c>
      <c r="R2800" s="832">
        <v>1</v>
      </c>
      <c r="S2800" s="837">
        <v>0.33333333333333331</v>
      </c>
      <c r="T2800" s="836">
        <v>1</v>
      </c>
      <c r="U2800" s="838">
        <v>0.33333333333333331</v>
      </c>
    </row>
    <row r="2801" spans="1:21" ht="14.4" customHeight="1" x14ac:dyDescent="0.3">
      <c r="A2801" s="831">
        <v>4</v>
      </c>
      <c r="B2801" s="832" t="s">
        <v>2687</v>
      </c>
      <c r="C2801" s="832" t="s">
        <v>2694</v>
      </c>
      <c r="D2801" s="833" t="s">
        <v>5504</v>
      </c>
      <c r="E2801" s="834" t="s">
        <v>2754</v>
      </c>
      <c r="F2801" s="832" t="s">
        <v>2690</v>
      </c>
      <c r="G2801" s="832" t="s">
        <v>2819</v>
      </c>
      <c r="H2801" s="832" t="s">
        <v>581</v>
      </c>
      <c r="I2801" s="832" t="s">
        <v>2820</v>
      </c>
      <c r="J2801" s="832" t="s">
        <v>2821</v>
      </c>
      <c r="K2801" s="832" t="s">
        <v>2822</v>
      </c>
      <c r="L2801" s="835">
        <v>900</v>
      </c>
      <c r="M2801" s="835">
        <v>1800</v>
      </c>
      <c r="N2801" s="832">
        <v>2</v>
      </c>
      <c r="O2801" s="836">
        <v>2</v>
      </c>
      <c r="P2801" s="835">
        <v>900</v>
      </c>
      <c r="Q2801" s="837">
        <v>0.5</v>
      </c>
      <c r="R2801" s="832">
        <v>1</v>
      </c>
      <c r="S2801" s="837">
        <v>0.5</v>
      </c>
      <c r="T2801" s="836">
        <v>1</v>
      </c>
      <c r="U2801" s="838">
        <v>0.5</v>
      </c>
    </row>
    <row r="2802" spans="1:21" ht="14.4" customHeight="1" x14ac:dyDescent="0.3">
      <c r="A2802" s="831">
        <v>4</v>
      </c>
      <c r="B2802" s="832" t="s">
        <v>2687</v>
      </c>
      <c r="C2802" s="832" t="s">
        <v>2694</v>
      </c>
      <c r="D2802" s="833" t="s">
        <v>5504</v>
      </c>
      <c r="E2802" s="834" t="s">
        <v>2754</v>
      </c>
      <c r="F2802" s="832" t="s">
        <v>2690</v>
      </c>
      <c r="G2802" s="832" t="s">
        <v>2819</v>
      </c>
      <c r="H2802" s="832" t="s">
        <v>581</v>
      </c>
      <c r="I2802" s="832" t="s">
        <v>3942</v>
      </c>
      <c r="J2802" s="832" t="s">
        <v>3943</v>
      </c>
      <c r="K2802" s="832" t="s">
        <v>3944</v>
      </c>
      <c r="L2802" s="835">
        <v>378.48</v>
      </c>
      <c r="M2802" s="835">
        <v>756.96</v>
      </c>
      <c r="N2802" s="832">
        <v>2</v>
      </c>
      <c r="O2802" s="836">
        <v>2</v>
      </c>
      <c r="P2802" s="835">
        <v>756.96</v>
      </c>
      <c r="Q2802" s="837">
        <v>1</v>
      </c>
      <c r="R2802" s="832">
        <v>2</v>
      </c>
      <c r="S2802" s="837">
        <v>1</v>
      </c>
      <c r="T2802" s="836">
        <v>2</v>
      </c>
      <c r="U2802" s="838">
        <v>1</v>
      </c>
    </row>
    <row r="2803" spans="1:21" ht="14.4" customHeight="1" x14ac:dyDescent="0.3">
      <c r="A2803" s="831">
        <v>4</v>
      </c>
      <c r="B2803" s="832" t="s">
        <v>2687</v>
      </c>
      <c r="C2803" s="832" t="s">
        <v>2694</v>
      </c>
      <c r="D2803" s="833" t="s">
        <v>5504</v>
      </c>
      <c r="E2803" s="834" t="s">
        <v>2754</v>
      </c>
      <c r="F2803" s="832" t="s">
        <v>2690</v>
      </c>
      <c r="G2803" s="832" t="s">
        <v>2819</v>
      </c>
      <c r="H2803" s="832" t="s">
        <v>581</v>
      </c>
      <c r="I2803" s="832" t="s">
        <v>4034</v>
      </c>
      <c r="J2803" s="832" t="s">
        <v>4035</v>
      </c>
      <c r="K2803" s="832" t="s">
        <v>4036</v>
      </c>
      <c r="L2803" s="835">
        <v>378.48</v>
      </c>
      <c r="M2803" s="835">
        <v>756.96</v>
      </c>
      <c r="N2803" s="832">
        <v>2</v>
      </c>
      <c r="O2803" s="836">
        <v>2</v>
      </c>
      <c r="P2803" s="835">
        <v>756.96</v>
      </c>
      <c r="Q2803" s="837">
        <v>1</v>
      </c>
      <c r="R2803" s="832">
        <v>2</v>
      </c>
      <c r="S2803" s="837">
        <v>1</v>
      </c>
      <c r="T2803" s="836">
        <v>2</v>
      </c>
      <c r="U2803" s="838">
        <v>1</v>
      </c>
    </row>
    <row r="2804" spans="1:21" ht="14.4" customHeight="1" x14ac:dyDescent="0.3">
      <c r="A2804" s="831">
        <v>4</v>
      </c>
      <c r="B2804" s="832" t="s">
        <v>2687</v>
      </c>
      <c r="C2804" s="832" t="s">
        <v>2694</v>
      </c>
      <c r="D2804" s="833" t="s">
        <v>5504</v>
      </c>
      <c r="E2804" s="834" t="s">
        <v>2754</v>
      </c>
      <c r="F2804" s="832" t="s">
        <v>2690</v>
      </c>
      <c r="G2804" s="832" t="s">
        <v>2819</v>
      </c>
      <c r="H2804" s="832" t="s">
        <v>581</v>
      </c>
      <c r="I2804" s="832" t="s">
        <v>4037</v>
      </c>
      <c r="J2804" s="832" t="s">
        <v>4038</v>
      </c>
      <c r="K2804" s="832" t="s">
        <v>4039</v>
      </c>
      <c r="L2804" s="835">
        <v>378.48</v>
      </c>
      <c r="M2804" s="835">
        <v>756.96</v>
      </c>
      <c r="N2804" s="832">
        <v>2</v>
      </c>
      <c r="O2804" s="836">
        <v>2</v>
      </c>
      <c r="P2804" s="835">
        <v>756.96</v>
      </c>
      <c r="Q2804" s="837">
        <v>1</v>
      </c>
      <c r="R2804" s="832">
        <v>2</v>
      </c>
      <c r="S2804" s="837">
        <v>1</v>
      </c>
      <c r="T2804" s="836">
        <v>2</v>
      </c>
      <c r="U2804" s="838">
        <v>1</v>
      </c>
    </row>
    <row r="2805" spans="1:21" ht="14.4" customHeight="1" x14ac:dyDescent="0.3">
      <c r="A2805" s="831">
        <v>4</v>
      </c>
      <c r="B2805" s="832" t="s">
        <v>2687</v>
      </c>
      <c r="C2805" s="832" t="s">
        <v>2694</v>
      </c>
      <c r="D2805" s="833" t="s">
        <v>5504</v>
      </c>
      <c r="E2805" s="834" t="s">
        <v>2755</v>
      </c>
      <c r="F2805" s="832" t="s">
        <v>2688</v>
      </c>
      <c r="G2805" s="832" t="s">
        <v>3137</v>
      </c>
      <c r="H2805" s="832" t="s">
        <v>581</v>
      </c>
      <c r="I2805" s="832" t="s">
        <v>3350</v>
      </c>
      <c r="J2805" s="832" t="s">
        <v>1859</v>
      </c>
      <c r="K2805" s="832" t="s">
        <v>3351</v>
      </c>
      <c r="L2805" s="835">
        <v>1295.6400000000001</v>
      </c>
      <c r="M2805" s="835">
        <v>2591.2800000000002</v>
      </c>
      <c r="N2805" s="832">
        <v>2</v>
      </c>
      <c r="O2805" s="836">
        <v>1</v>
      </c>
      <c r="P2805" s="835">
        <v>1295.6400000000001</v>
      </c>
      <c r="Q2805" s="837">
        <v>0.5</v>
      </c>
      <c r="R2805" s="832">
        <v>1</v>
      </c>
      <c r="S2805" s="837">
        <v>0.5</v>
      </c>
      <c r="T2805" s="836">
        <v>0.5</v>
      </c>
      <c r="U2805" s="838">
        <v>0.5</v>
      </c>
    </row>
    <row r="2806" spans="1:21" ht="14.4" customHeight="1" x14ac:dyDescent="0.3">
      <c r="A2806" s="831">
        <v>4</v>
      </c>
      <c r="B2806" s="832" t="s">
        <v>2687</v>
      </c>
      <c r="C2806" s="832" t="s">
        <v>2694</v>
      </c>
      <c r="D2806" s="833" t="s">
        <v>5504</v>
      </c>
      <c r="E2806" s="834" t="s">
        <v>2755</v>
      </c>
      <c r="F2806" s="832" t="s">
        <v>2688</v>
      </c>
      <c r="G2806" s="832" t="s">
        <v>3137</v>
      </c>
      <c r="H2806" s="832" t="s">
        <v>581</v>
      </c>
      <c r="I2806" s="832" t="s">
        <v>5188</v>
      </c>
      <c r="J2806" s="832" t="s">
        <v>5189</v>
      </c>
      <c r="K2806" s="832" t="s">
        <v>5190</v>
      </c>
      <c r="L2806" s="835">
        <v>0</v>
      </c>
      <c r="M2806" s="835">
        <v>0</v>
      </c>
      <c r="N2806" s="832">
        <v>1</v>
      </c>
      <c r="O2806" s="836">
        <v>0.5</v>
      </c>
      <c r="P2806" s="835">
        <v>0</v>
      </c>
      <c r="Q2806" s="837"/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4</v>
      </c>
      <c r="B2807" s="832" t="s">
        <v>2687</v>
      </c>
      <c r="C2807" s="832" t="s">
        <v>2694</v>
      </c>
      <c r="D2807" s="833" t="s">
        <v>5504</v>
      </c>
      <c r="E2807" s="834" t="s">
        <v>2755</v>
      </c>
      <c r="F2807" s="832" t="s">
        <v>2688</v>
      </c>
      <c r="G2807" s="832" t="s">
        <v>3159</v>
      </c>
      <c r="H2807" s="832" t="s">
        <v>581</v>
      </c>
      <c r="I2807" s="832" t="s">
        <v>5191</v>
      </c>
      <c r="J2807" s="832" t="s">
        <v>652</v>
      </c>
      <c r="K2807" s="832" t="s">
        <v>2102</v>
      </c>
      <c r="L2807" s="835">
        <v>0</v>
      </c>
      <c r="M2807" s="835">
        <v>0</v>
      </c>
      <c r="N2807" s="832">
        <v>2</v>
      </c>
      <c r="O2807" s="836">
        <v>1.5</v>
      </c>
      <c r="P2807" s="835"/>
      <c r="Q2807" s="837"/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4</v>
      </c>
      <c r="B2808" s="832" t="s">
        <v>2687</v>
      </c>
      <c r="C2808" s="832" t="s">
        <v>2694</v>
      </c>
      <c r="D2808" s="833" t="s">
        <v>5504</v>
      </c>
      <c r="E2808" s="834" t="s">
        <v>2755</v>
      </c>
      <c r="F2808" s="832" t="s">
        <v>2688</v>
      </c>
      <c r="G2808" s="832" t="s">
        <v>3159</v>
      </c>
      <c r="H2808" s="832" t="s">
        <v>581</v>
      </c>
      <c r="I2808" s="832" t="s">
        <v>3220</v>
      </c>
      <c r="J2808" s="832" t="s">
        <v>652</v>
      </c>
      <c r="K2808" s="832" t="s">
        <v>3158</v>
      </c>
      <c r="L2808" s="835">
        <v>122.87</v>
      </c>
      <c r="M2808" s="835">
        <v>245.74</v>
      </c>
      <c r="N2808" s="832">
        <v>2</v>
      </c>
      <c r="O2808" s="836">
        <v>1</v>
      </c>
      <c r="P2808" s="835">
        <v>122.87</v>
      </c>
      <c r="Q2808" s="837">
        <v>0.5</v>
      </c>
      <c r="R2808" s="832">
        <v>1</v>
      </c>
      <c r="S2808" s="837">
        <v>0.5</v>
      </c>
      <c r="T2808" s="836">
        <v>0.5</v>
      </c>
      <c r="U2808" s="838">
        <v>0.5</v>
      </c>
    </row>
    <row r="2809" spans="1:21" ht="14.4" customHeight="1" x14ac:dyDescent="0.3">
      <c r="A2809" s="831">
        <v>4</v>
      </c>
      <c r="B2809" s="832" t="s">
        <v>2687</v>
      </c>
      <c r="C2809" s="832" t="s">
        <v>2694</v>
      </c>
      <c r="D2809" s="833" t="s">
        <v>5504</v>
      </c>
      <c r="E2809" s="834" t="s">
        <v>2755</v>
      </c>
      <c r="F2809" s="832" t="s">
        <v>2688</v>
      </c>
      <c r="G2809" s="832" t="s">
        <v>5192</v>
      </c>
      <c r="H2809" s="832" t="s">
        <v>581</v>
      </c>
      <c r="I2809" s="832" t="s">
        <v>5193</v>
      </c>
      <c r="J2809" s="832" t="s">
        <v>5194</v>
      </c>
      <c r="K2809" s="832" t="s">
        <v>2533</v>
      </c>
      <c r="L2809" s="835">
        <v>234.07</v>
      </c>
      <c r="M2809" s="835">
        <v>468.14</v>
      </c>
      <c r="N2809" s="832">
        <v>2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4</v>
      </c>
      <c r="B2810" s="832" t="s">
        <v>2687</v>
      </c>
      <c r="C2810" s="832" t="s">
        <v>2694</v>
      </c>
      <c r="D2810" s="833" t="s">
        <v>5504</v>
      </c>
      <c r="E2810" s="834" t="s">
        <v>2755</v>
      </c>
      <c r="F2810" s="832" t="s">
        <v>2688</v>
      </c>
      <c r="G2810" s="832" t="s">
        <v>5195</v>
      </c>
      <c r="H2810" s="832" t="s">
        <v>581</v>
      </c>
      <c r="I2810" s="832" t="s">
        <v>5196</v>
      </c>
      <c r="J2810" s="832" t="s">
        <v>5197</v>
      </c>
      <c r="K2810" s="832" t="s">
        <v>5198</v>
      </c>
      <c r="L2810" s="835">
        <v>0</v>
      </c>
      <c r="M2810" s="835">
        <v>0</v>
      </c>
      <c r="N2810" s="832">
        <v>1</v>
      </c>
      <c r="O2810" s="836">
        <v>1</v>
      </c>
      <c r="P2810" s="835"/>
      <c r="Q2810" s="837"/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4</v>
      </c>
      <c r="B2811" s="832" t="s">
        <v>2687</v>
      </c>
      <c r="C2811" s="832" t="s">
        <v>2694</v>
      </c>
      <c r="D2811" s="833" t="s">
        <v>5504</v>
      </c>
      <c r="E2811" s="834" t="s">
        <v>2755</v>
      </c>
      <c r="F2811" s="832" t="s">
        <v>2688</v>
      </c>
      <c r="G2811" s="832" t="s">
        <v>3065</v>
      </c>
      <c r="H2811" s="832" t="s">
        <v>581</v>
      </c>
      <c r="I2811" s="832" t="s">
        <v>3066</v>
      </c>
      <c r="J2811" s="832" t="s">
        <v>716</v>
      </c>
      <c r="K2811" s="832" t="s">
        <v>3067</v>
      </c>
      <c r="L2811" s="835">
        <v>18.809999999999999</v>
      </c>
      <c r="M2811" s="835">
        <v>37.619999999999997</v>
      </c>
      <c r="N2811" s="832">
        <v>2</v>
      </c>
      <c r="O2811" s="836">
        <v>2</v>
      </c>
      <c r="P2811" s="835">
        <v>18.809999999999999</v>
      </c>
      <c r="Q2811" s="837">
        <v>0.5</v>
      </c>
      <c r="R2811" s="832">
        <v>1</v>
      </c>
      <c r="S2811" s="837">
        <v>0.5</v>
      </c>
      <c r="T2811" s="836">
        <v>1</v>
      </c>
      <c r="U2811" s="838">
        <v>0.5</v>
      </c>
    </row>
    <row r="2812" spans="1:21" ht="14.4" customHeight="1" x14ac:dyDescent="0.3">
      <c r="A2812" s="831">
        <v>4</v>
      </c>
      <c r="B2812" s="832" t="s">
        <v>2687</v>
      </c>
      <c r="C2812" s="832" t="s">
        <v>2694</v>
      </c>
      <c r="D2812" s="833" t="s">
        <v>5504</v>
      </c>
      <c r="E2812" s="834" t="s">
        <v>2755</v>
      </c>
      <c r="F2812" s="832" t="s">
        <v>2688</v>
      </c>
      <c r="G2812" s="832" t="s">
        <v>5199</v>
      </c>
      <c r="H2812" s="832" t="s">
        <v>581</v>
      </c>
      <c r="I2812" s="832" t="s">
        <v>5200</v>
      </c>
      <c r="J2812" s="832" t="s">
        <v>5201</v>
      </c>
      <c r="K2812" s="832" t="s">
        <v>5202</v>
      </c>
      <c r="L2812" s="835">
        <v>0</v>
      </c>
      <c r="M2812" s="835">
        <v>0</v>
      </c>
      <c r="N2812" s="832">
        <v>1</v>
      </c>
      <c r="O2812" s="836">
        <v>0.5</v>
      </c>
      <c r="P2812" s="835"/>
      <c r="Q2812" s="837"/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4</v>
      </c>
      <c r="B2813" s="832" t="s">
        <v>2687</v>
      </c>
      <c r="C2813" s="832" t="s">
        <v>2694</v>
      </c>
      <c r="D2813" s="833" t="s">
        <v>5504</v>
      </c>
      <c r="E2813" s="834" t="s">
        <v>2755</v>
      </c>
      <c r="F2813" s="832" t="s">
        <v>2688</v>
      </c>
      <c r="G2813" s="832" t="s">
        <v>2790</v>
      </c>
      <c r="H2813" s="832" t="s">
        <v>581</v>
      </c>
      <c r="I2813" s="832" t="s">
        <v>4702</v>
      </c>
      <c r="J2813" s="832" t="s">
        <v>4703</v>
      </c>
      <c r="K2813" s="832" t="s">
        <v>4704</v>
      </c>
      <c r="L2813" s="835">
        <v>300.33</v>
      </c>
      <c r="M2813" s="835">
        <v>300.33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4</v>
      </c>
      <c r="B2814" s="832" t="s">
        <v>2687</v>
      </c>
      <c r="C2814" s="832" t="s">
        <v>2694</v>
      </c>
      <c r="D2814" s="833" t="s">
        <v>5504</v>
      </c>
      <c r="E2814" s="834" t="s">
        <v>2755</v>
      </c>
      <c r="F2814" s="832" t="s">
        <v>2688</v>
      </c>
      <c r="G2814" s="832" t="s">
        <v>4119</v>
      </c>
      <c r="H2814" s="832" t="s">
        <v>581</v>
      </c>
      <c r="I2814" s="832" t="s">
        <v>4897</v>
      </c>
      <c r="J2814" s="832" t="s">
        <v>4898</v>
      </c>
      <c r="K2814" s="832" t="s">
        <v>3299</v>
      </c>
      <c r="L2814" s="835">
        <v>0</v>
      </c>
      <c r="M2814" s="835">
        <v>0</v>
      </c>
      <c r="N2814" s="832">
        <v>1</v>
      </c>
      <c r="O2814" s="836">
        <v>1</v>
      </c>
      <c r="P2814" s="835"/>
      <c r="Q2814" s="837"/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4</v>
      </c>
      <c r="B2815" s="832" t="s">
        <v>2687</v>
      </c>
      <c r="C2815" s="832" t="s">
        <v>2694</v>
      </c>
      <c r="D2815" s="833" t="s">
        <v>5504</v>
      </c>
      <c r="E2815" s="834" t="s">
        <v>2755</v>
      </c>
      <c r="F2815" s="832" t="s">
        <v>2688</v>
      </c>
      <c r="G2815" s="832" t="s">
        <v>5203</v>
      </c>
      <c r="H2815" s="832" t="s">
        <v>581</v>
      </c>
      <c r="I2815" s="832" t="s">
        <v>5204</v>
      </c>
      <c r="J2815" s="832" t="s">
        <v>5205</v>
      </c>
      <c r="K2815" s="832" t="s">
        <v>2533</v>
      </c>
      <c r="L2815" s="835">
        <v>0</v>
      </c>
      <c r="M2815" s="835">
        <v>0</v>
      </c>
      <c r="N2815" s="832">
        <v>1</v>
      </c>
      <c r="O2815" s="836">
        <v>0.5</v>
      </c>
      <c r="P2815" s="835"/>
      <c r="Q2815" s="837"/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4</v>
      </c>
      <c r="B2816" s="832" t="s">
        <v>2687</v>
      </c>
      <c r="C2816" s="832" t="s">
        <v>2694</v>
      </c>
      <c r="D2816" s="833" t="s">
        <v>5504</v>
      </c>
      <c r="E2816" s="834" t="s">
        <v>2755</v>
      </c>
      <c r="F2816" s="832" t="s">
        <v>2688</v>
      </c>
      <c r="G2816" s="832" t="s">
        <v>5203</v>
      </c>
      <c r="H2816" s="832" t="s">
        <v>581</v>
      </c>
      <c r="I2816" s="832" t="s">
        <v>5206</v>
      </c>
      <c r="J2816" s="832" t="s">
        <v>5205</v>
      </c>
      <c r="K2816" s="832" t="s">
        <v>2142</v>
      </c>
      <c r="L2816" s="835">
        <v>794.68</v>
      </c>
      <c r="M2816" s="835">
        <v>2384.04</v>
      </c>
      <c r="N2816" s="832">
        <v>3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4</v>
      </c>
      <c r="B2817" s="832" t="s">
        <v>2687</v>
      </c>
      <c r="C2817" s="832" t="s">
        <v>2694</v>
      </c>
      <c r="D2817" s="833" t="s">
        <v>5504</v>
      </c>
      <c r="E2817" s="834" t="s">
        <v>2755</v>
      </c>
      <c r="F2817" s="832" t="s">
        <v>2688</v>
      </c>
      <c r="G2817" s="832" t="s">
        <v>2958</v>
      </c>
      <c r="H2817" s="832" t="s">
        <v>581</v>
      </c>
      <c r="I2817" s="832" t="s">
        <v>5207</v>
      </c>
      <c r="J2817" s="832" t="s">
        <v>5208</v>
      </c>
      <c r="K2817" s="832" t="s">
        <v>5209</v>
      </c>
      <c r="L2817" s="835">
        <v>207.45</v>
      </c>
      <c r="M2817" s="835">
        <v>414.9</v>
      </c>
      <c r="N2817" s="832">
        <v>2</v>
      </c>
      <c r="O2817" s="836">
        <v>1.5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4</v>
      </c>
      <c r="B2818" s="832" t="s">
        <v>2687</v>
      </c>
      <c r="C2818" s="832" t="s">
        <v>2694</v>
      </c>
      <c r="D2818" s="833" t="s">
        <v>5504</v>
      </c>
      <c r="E2818" s="834" t="s">
        <v>2755</v>
      </c>
      <c r="F2818" s="832" t="s">
        <v>2688</v>
      </c>
      <c r="G2818" s="832" t="s">
        <v>2958</v>
      </c>
      <c r="H2818" s="832" t="s">
        <v>581</v>
      </c>
      <c r="I2818" s="832" t="s">
        <v>5210</v>
      </c>
      <c r="J2818" s="832" t="s">
        <v>5208</v>
      </c>
      <c r="K2818" s="832" t="s">
        <v>5211</v>
      </c>
      <c r="L2818" s="835">
        <v>0</v>
      </c>
      <c r="M2818" s="835">
        <v>0</v>
      </c>
      <c r="N2818" s="832">
        <v>1</v>
      </c>
      <c r="O2818" s="836">
        <v>1</v>
      </c>
      <c r="P2818" s="835">
        <v>0</v>
      </c>
      <c r="Q2818" s="837"/>
      <c r="R2818" s="832">
        <v>1</v>
      </c>
      <c r="S2818" s="837">
        <v>1</v>
      </c>
      <c r="T2818" s="836">
        <v>1</v>
      </c>
      <c r="U2818" s="838">
        <v>1</v>
      </c>
    </row>
    <row r="2819" spans="1:21" ht="14.4" customHeight="1" x14ac:dyDescent="0.3">
      <c r="A2819" s="831">
        <v>4</v>
      </c>
      <c r="B2819" s="832" t="s">
        <v>2687</v>
      </c>
      <c r="C2819" s="832" t="s">
        <v>2694</v>
      </c>
      <c r="D2819" s="833" t="s">
        <v>5504</v>
      </c>
      <c r="E2819" s="834" t="s">
        <v>2755</v>
      </c>
      <c r="F2819" s="832" t="s">
        <v>2688</v>
      </c>
      <c r="G2819" s="832" t="s">
        <v>2928</v>
      </c>
      <c r="H2819" s="832" t="s">
        <v>628</v>
      </c>
      <c r="I2819" s="832" t="s">
        <v>4948</v>
      </c>
      <c r="J2819" s="832" t="s">
        <v>2152</v>
      </c>
      <c r="K2819" s="832" t="s">
        <v>2158</v>
      </c>
      <c r="L2819" s="835">
        <v>118.54</v>
      </c>
      <c r="M2819" s="835">
        <v>237.08</v>
      </c>
      <c r="N2819" s="832">
        <v>2</v>
      </c>
      <c r="O2819" s="836">
        <v>0.5</v>
      </c>
      <c r="P2819" s="835">
        <v>237.08</v>
      </c>
      <c r="Q2819" s="837">
        <v>1</v>
      </c>
      <c r="R2819" s="832">
        <v>2</v>
      </c>
      <c r="S2819" s="837">
        <v>1</v>
      </c>
      <c r="T2819" s="836">
        <v>0.5</v>
      </c>
      <c r="U2819" s="838">
        <v>1</v>
      </c>
    </row>
    <row r="2820" spans="1:21" ht="14.4" customHeight="1" x14ac:dyDescent="0.3">
      <c r="A2820" s="831">
        <v>4</v>
      </c>
      <c r="B2820" s="832" t="s">
        <v>2687</v>
      </c>
      <c r="C2820" s="832" t="s">
        <v>2694</v>
      </c>
      <c r="D2820" s="833" t="s">
        <v>5504</v>
      </c>
      <c r="E2820" s="834" t="s">
        <v>2755</v>
      </c>
      <c r="F2820" s="832" t="s">
        <v>2688</v>
      </c>
      <c r="G2820" s="832" t="s">
        <v>3192</v>
      </c>
      <c r="H2820" s="832" t="s">
        <v>628</v>
      </c>
      <c r="I2820" s="832" t="s">
        <v>2388</v>
      </c>
      <c r="J2820" s="832" t="s">
        <v>2389</v>
      </c>
      <c r="K2820" s="832" t="s">
        <v>2390</v>
      </c>
      <c r="L2820" s="835">
        <v>32.869999999999997</v>
      </c>
      <c r="M2820" s="835">
        <v>164.34999999999997</v>
      </c>
      <c r="N2820" s="832">
        <v>5</v>
      </c>
      <c r="O2820" s="836">
        <v>1.5</v>
      </c>
      <c r="P2820" s="835">
        <v>98.609999999999985</v>
      </c>
      <c r="Q2820" s="837">
        <v>0.60000000000000009</v>
      </c>
      <c r="R2820" s="832">
        <v>3</v>
      </c>
      <c r="S2820" s="837">
        <v>0.6</v>
      </c>
      <c r="T2820" s="836">
        <v>1</v>
      </c>
      <c r="U2820" s="838">
        <v>0.66666666666666663</v>
      </c>
    </row>
    <row r="2821" spans="1:21" ht="14.4" customHeight="1" x14ac:dyDescent="0.3">
      <c r="A2821" s="831">
        <v>4</v>
      </c>
      <c r="B2821" s="832" t="s">
        <v>2687</v>
      </c>
      <c r="C2821" s="832" t="s">
        <v>2694</v>
      </c>
      <c r="D2821" s="833" t="s">
        <v>5504</v>
      </c>
      <c r="E2821" s="834" t="s">
        <v>2755</v>
      </c>
      <c r="F2821" s="832" t="s">
        <v>2688</v>
      </c>
      <c r="G2821" s="832" t="s">
        <v>3192</v>
      </c>
      <c r="H2821" s="832" t="s">
        <v>628</v>
      </c>
      <c r="I2821" s="832" t="s">
        <v>2388</v>
      </c>
      <c r="J2821" s="832" t="s">
        <v>2389</v>
      </c>
      <c r="K2821" s="832" t="s">
        <v>2390</v>
      </c>
      <c r="L2821" s="835">
        <v>37.159999999999997</v>
      </c>
      <c r="M2821" s="835">
        <v>111.47999999999999</v>
      </c>
      <c r="N2821" s="832">
        <v>3</v>
      </c>
      <c r="O2821" s="836">
        <v>1</v>
      </c>
      <c r="P2821" s="835">
        <v>111.47999999999999</v>
      </c>
      <c r="Q2821" s="837">
        <v>1</v>
      </c>
      <c r="R2821" s="832">
        <v>3</v>
      </c>
      <c r="S2821" s="837">
        <v>1</v>
      </c>
      <c r="T2821" s="836">
        <v>1</v>
      </c>
      <c r="U2821" s="838">
        <v>1</v>
      </c>
    </row>
    <row r="2822" spans="1:21" ht="14.4" customHeight="1" x14ac:dyDescent="0.3">
      <c r="A2822" s="831">
        <v>4</v>
      </c>
      <c r="B2822" s="832" t="s">
        <v>2687</v>
      </c>
      <c r="C2822" s="832" t="s">
        <v>2694</v>
      </c>
      <c r="D2822" s="833" t="s">
        <v>5504</v>
      </c>
      <c r="E2822" s="834" t="s">
        <v>2755</v>
      </c>
      <c r="F2822" s="832" t="s">
        <v>2688</v>
      </c>
      <c r="G2822" s="832" t="s">
        <v>2959</v>
      </c>
      <c r="H2822" s="832" t="s">
        <v>628</v>
      </c>
      <c r="I2822" s="832" t="s">
        <v>2606</v>
      </c>
      <c r="J2822" s="832" t="s">
        <v>2077</v>
      </c>
      <c r="K2822" s="832" t="s">
        <v>2607</v>
      </c>
      <c r="L2822" s="835">
        <v>38.04</v>
      </c>
      <c r="M2822" s="835">
        <v>76.08</v>
      </c>
      <c r="N2822" s="832">
        <v>2</v>
      </c>
      <c r="O2822" s="836">
        <v>1.5</v>
      </c>
      <c r="P2822" s="835">
        <v>38.04</v>
      </c>
      <c r="Q2822" s="837">
        <v>0.5</v>
      </c>
      <c r="R2822" s="832">
        <v>1</v>
      </c>
      <c r="S2822" s="837">
        <v>0.5</v>
      </c>
      <c r="T2822" s="836">
        <v>1</v>
      </c>
      <c r="U2822" s="838">
        <v>0.66666666666666663</v>
      </c>
    </row>
    <row r="2823" spans="1:21" ht="14.4" customHeight="1" x14ac:dyDescent="0.3">
      <c r="A2823" s="831">
        <v>4</v>
      </c>
      <c r="B2823" s="832" t="s">
        <v>2687</v>
      </c>
      <c r="C2823" s="832" t="s">
        <v>2694</v>
      </c>
      <c r="D2823" s="833" t="s">
        <v>5504</v>
      </c>
      <c r="E2823" s="834" t="s">
        <v>2755</v>
      </c>
      <c r="F2823" s="832" t="s">
        <v>2688</v>
      </c>
      <c r="G2823" s="832" t="s">
        <v>3249</v>
      </c>
      <c r="H2823" s="832" t="s">
        <v>581</v>
      </c>
      <c r="I2823" s="832" t="s">
        <v>3313</v>
      </c>
      <c r="J2823" s="832" t="s">
        <v>3314</v>
      </c>
      <c r="K2823" s="832" t="s">
        <v>3315</v>
      </c>
      <c r="L2823" s="835">
        <v>141.25</v>
      </c>
      <c r="M2823" s="835">
        <v>282.5</v>
      </c>
      <c r="N2823" s="832">
        <v>2</v>
      </c>
      <c r="O2823" s="836">
        <v>1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4</v>
      </c>
      <c r="B2824" s="832" t="s">
        <v>2687</v>
      </c>
      <c r="C2824" s="832" t="s">
        <v>2694</v>
      </c>
      <c r="D2824" s="833" t="s">
        <v>5504</v>
      </c>
      <c r="E2824" s="834" t="s">
        <v>2755</v>
      </c>
      <c r="F2824" s="832" t="s">
        <v>2688</v>
      </c>
      <c r="G2824" s="832" t="s">
        <v>2874</v>
      </c>
      <c r="H2824" s="832" t="s">
        <v>581</v>
      </c>
      <c r="I2824" s="832" t="s">
        <v>5212</v>
      </c>
      <c r="J2824" s="832" t="s">
        <v>1193</v>
      </c>
      <c r="K2824" s="832" t="s">
        <v>4248</v>
      </c>
      <c r="L2824" s="835">
        <v>48.42</v>
      </c>
      <c r="M2824" s="835">
        <v>48.42</v>
      </c>
      <c r="N2824" s="832">
        <v>1</v>
      </c>
      <c r="O2824" s="836">
        <v>0.5</v>
      </c>
      <c r="P2824" s="835">
        <v>48.42</v>
      </c>
      <c r="Q2824" s="837">
        <v>1</v>
      </c>
      <c r="R2824" s="832">
        <v>1</v>
      </c>
      <c r="S2824" s="837">
        <v>1</v>
      </c>
      <c r="T2824" s="836">
        <v>0.5</v>
      </c>
      <c r="U2824" s="838">
        <v>1</v>
      </c>
    </row>
    <row r="2825" spans="1:21" ht="14.4" customHeight="1" x14ac:dyDescent="0.3">
      <c r="A2825" s="831">
        <v>4</v>
      </c>
      <c r="B2825" s="832" t="s">
        <v>2687</v>
      </c>
      <c r="C2825" s="832" t="s">
        <v>2694</v>
      </c>
      <c r="D2825" s="833" t="s">
        <v>5504</v>
      </c>
      <c r="E2825" s="834" t="s">
        <v>2755</v>
      </c>
      <c r="F2825" s="832" t="s">
        <v>2688</v>
      </c>
      <c r="G2825" s="832" t="s">
        <v>4953</v>
      </c>
      <c r="H2825" s="832" t="s">
        <v>581</v>
      </c>
      <c r="I2825" s="832" t="s">
        <v>4954</v>
      </c>
      <c r="J2825" s="832" t="s">
        <v>4955</v>
      </c>
      <c r="K2825" s="832" t="s">
        <v>1529</v>
      </c>
      <c r="L2825" s="835">
        <v>88.1</v>
      </c>
      <c r="M2825" s="835">
        <v>88.1</v>
      </c>
      <c r="N2825" s="832">
        <v>1</v>
      </c>
      <c r="O2825" s="836">
        <v>0.5</v>
      </c>
      <c r="P2825" s="835">
        <v>88.1</v>
      </c>
      <c r="Q2825" s="837">
        <v>1</v>
      </c>
      <c r="R2825" s="832">
        <v>1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4</v>
      </c>
      <c r="B2826" s="832" t="s">
        <v>2687</v>
      </c>
      <c r="C2826" s="832" t="s">
        <v>2694</v>
      </c>
      <c r="D2826" s="833" t="s">
        <v>5504</v>
      </c>
      <c r="E2826" s="834" t="s">
        <v>2755</v>
      </c>
      <c r="F2826" s="832" t="s">
        <v>2688</v>
      </c>
      <c r="G2826" s="832" t="s">
        <v>3274</v>
      </c>
      <c r="H2826" s="832" t="s">
        <v>581</v>
      </c>
      <c r="I2826" s="832" t="s">
        <v>5213</v>
      </c>
      <c r="J2826" s="832" t="s">
        <v>2378</v>
      </c>
      <c r="K2826" s="832" t="s">
        <v>5214</v>
      </c>
      <c r="L2826" s="835">
        <v>0</v>
      </c>
      <c r="M2826" s="835">
        <v>0</v>
      </c>
      <c r="N2826" s="832">
        <v>1</v>
      </c>
      <c r="O2826" s="836">
        <v>0.5</v>
      </c>
      <c r="P2826" s="835"/>
      <c r="Q2826" s="837"/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4</v>
      </c>
      <c r="B2827" s="832" t="s">
        <v>2687</v>
      </c>
      <c r="C2827" s="832" t="s">
        <v>2694</v>
      </c>
      <c r="D2827" s="833" t="s">
        <v>5504</v>
      </c>
      <c r="E2827" s="834" t="s">
        <v>2755</v>
      </c>
      <c r="F2827" s="832" t="s">
        <v>2688</v>
      </c>
      <c r="G2827" s="832" t="s">
        <v>2803</v>
      </c>
      <c r="H2827" s="832" t="s">
        <v>581</v>
      </c>
      <c r="I2827" s="832" t="s">
        <v>5215</v>
      </c>
      <c r="J2827" s="832" t="s">
        <v>1012</v>
      </c>
      <c r="K2827" s="832" t="s">
        <v>5216</v>
      </c>
      <c r="L2827" s="835">
        <v>194.19</v>
      </c>
      <c r="M2827" s="835">
        <v>194.19</v>
      </c>
      <c r="N2827" s="832">
        <v>1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4</v>
      </c>
      <c r="B2828" s="832" t="s">
        <v>2687</v>
      </c>
      <c r="C2828" s="832" t="s">
        <v>2694</v>
      </c>
      <c r="D2828" s="833" t="s">
        <v>5504</v>
      </c>
      <c r="E2828" s="834" t="s">
        <v>2755</v>
      </c>
      <c r="F2828" s="832" t="s">
        <v>2688</v>
      </c>
      <c r="G2828" s="832" t="s">
        <v>3283</v>
      </c>
      <c r="H2828" s="832" t="s">
        <v>581</v>
      </c>
      <c r="I2828" s="832" t="s">
        <v>5217</v>
      </c>
      <c r="J2828" s="832" t="s">
        <v>5218</v>
      </c>
      <c r="K2828" s="832" t="s">
        <v>5219</v>
      </c>
      <c r="L2828" s="835">
        <v>43.61</v>
      </c>
      <c r="M2828" s="835">
        <v>43.61</v>
      </c>
      <c r="N2828" s="832">
        <v>1</v>
      </c>
      <c r="O2828" s="836">
        <v>1</v>
      </c>
      <c r="P2828" s="835">
        <v>43.61</v>
      </c>
      <c r="Q2828" s="837">
        <v>1</v>
      </c>
      <c r="R2828" s="832">
        <v>1</v>
      </c>
      <c r="S2828" s="837">
        <v>1</v>
      </c>
      <c r="T2828" s="836">
        <v>1</v>
      </c>
      <c r="U2828" s="838">
        <v>1</v>
      </c>
    </row>
    <row r="2829" spans="1:21" ht="14.4" customHeight="1" x14ac:dyDescent="0.3">
      <c r="A2829" s="831">
        <v>4</v>
      </c>
      <c r="B2829" s="832" t="s">
        <v>2687</v>
      </c>
      <c r="C2829" s="832" t="s">
        <v>2694</v>
      </c>
      <c r="D2829" s="833" t="s">
        <v>5504</v>
      </c>
      <c r="E2829" s="834" t="s">
        <v>2755</v>
      </c>
      <c r="F2829" s="832" t="s">
        <v>2688</v>
      </c>
      <c r="G2829" s="832" t="s">
        <v>2964</v>
      </c>
      <c r="H2829" s="832" t="s">
        <v>581</v>
      </c>
      <c r="I2829" s="832" t="s">
        <v>5220</v>
      </c>
      <c r="J2829" s="832" t="s">
        <v>2370</v>
      </c>
      <c r="K2829" s="832" t="s">
        <v>5221</v>
      </c>
      <c r="L2829" s="835">
        <v>0</v>
      </c>
      <c r="M2829" s="835">
        <v>0</v>
      </c>
      <c r="N2829" s="832">
        <v>1</v>
      </c>
      <c r="O2829" s="836">
        <v>0.5</v>
      </c>
      <c r="P2829" s="835"/>
      <c r="Q2829" s="837"/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4</v>
      </c>
      <c r="B2830" s="832" t="s">
        <v>2687</v>
      </c>
      <c r="C2830" s="832" t="s">
        <v>2694</v>
      </c>
      <c r="D2830" s="833" t="s">
        <v>5504</v>
      </c>
      <c r="E2830" s="834" t="s">
        <v>2755</v>
      </c>
      <c r="F2830" s="832" t="s">
        <v>2688</v>
      </c>
      <c r="G2830" s="832" t="s">
        <v>2964</v>
      </c>
      <c r="H2830" s="832" t="s">
        <v>581</v>
      </c>
      <c r="I2830" s="832" t="s">
        <v>5222</v>
      </c>
      <c r="J2830" s="832" t="s">
        <v>5223</v>
      </c>
      <c r="K2830" s="832" t="s">
        <v>5224</v>
      </c>
      <c r="L2830" s="835">
        <v>167.88</v>
      </c>
      <c r="M2830" s="835">
        <v>335.76</v>
      </c>
      <c r="N2830" s="832">
        <v>2</v>
      </c>
      <c r="O2830" s="836">
        <v>0.5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4</v>
      </c>
      <c r="B2831" s="832" t="s">
        <v>2687</v>
      </c>
      <c r="C2831" s="832" t="s">
        <v>2694</v>
      </c>
      <c r="D2831" s="833" t="s">
        <v>5504</v>
      </c>
      <c r="E2831" s="834" t="s">
        <v>2755</v>
      </c>
      <c r="F2831" s="832" t="s">
        <v>2688</v>
      </c>
      <c r="G2831" s="832" t="s">
        <v>5036</v>
      </c>
      <c r="H2831" s="832" t="s">
        <v>581</v>
      </c>
      <c r="I2831" s="832" t="s">
        <v>5225</v>
      </c>
      <c r="J2831" s="832" t="s">
        <v>5226</v>
      </c>
      <c r="K2831" s="832" t="s">
        <v>5227</v>
      </c>
      <c r="L2831" s="835">
        <v>57.19</v>
      </c>
      <c r="M2831" s="835">
        <v>57.19</v>
      </c>
      <c r="N2831" s="832">
        <v>1</v>
      </c>
      <c r="O2831" s="836">
        <v>1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4</v>
      </c>
      <c r="B2832" s="832" t="s">
        <v>2687</v>
      </c>
      <c r="C2832" s="832" t="s">
        <v>2694</v>
      </c>
      <c r="D2832" s="833" t="s">
        <v>5504</v>
      </c>
      <c r="E2832" s="834" t="s">
        <v>2755</v>
      </c>
      <c r="F2832" s="832" t="s">
        <v>2688</v>
      </c>
      <c r="G2832" s="832" t="s">
        <v>1443</v>
      </c>
      <c r="H2832" s="832" t="s">
        <v>628</v>
      </c>
      <c r="I2832" s="832" t="s">
        <v>2326</v>
      </c>
      <c r="J2832" s="832" t="s">
        <v>2327</v>
      </c>
      <c r="K2832" s="832" t="s">
        <v>2328</v>
      </c>
      <c r="L2832" s="835">
        <v>120.61</v>
      </c>
      <c r="M2832" s="835">
        <v>241.22</v>
      </c>
      <c r="N2832" s="832">
        <v>2</v>
      </c>
      <c r="O2832" s="836">
        <v>1</v>
      </c>
      <c r="P2832" s="835">
        <v>120.61</v>
      </c>
      <c r="Q2832" s="837">
        <v>0.5</v>
      </c>
      <c r="R2832" s="832">
        <v>1</v>
      </c>
      <c r="S2832" s="837">
        <v>0.5</v>
      </c>
      <c r="T2832" s="836">
        <v>0.5</v>
      </c>
      <c r="U2832" s="838">
        <v>0.5</v>
      </c>
    </row>
    <row r="2833" spans="1:21" ht="14.4" customHeight="1" x14ac:dyDescent="0.3">
      <c r="A2833" s="831">
        <v>4</v>
      </c>
      <c r="B2833" s="832" t="s">
        <v>2687</v>
      </c>
      <c r="C2833" s="832" t="s">
        <v>2694</v>
      </c>
      <c r="D2833" s="833" t="s">
        <v>5504</v>
      </c>
      <c r="E2833" s="834" t="s">
        <v>2755</v>
      </c>
      <c r="F2833" s="832" t="s">
        <v>2688</v>
      </c>
      <c r="G2833" s="832" t="s">
        <v>2996</v>
      </c>
      <c r="H2833" s="832" t="s">
        <v>628</v>
      </c>
      <c r="I2833" s="832" t="s">
        <v>2265</v>
      </c>
      <c r="J2833" s="832" t="s">
        <v>1026</v>
      </c>
      <c r="K2833" s="832" t="s">
        <v>2266</v>
      </c>
      <c r="L2833" s="835">
        <v>0</v>
      </c>
      <c r="M2833" s="835">
        <v>0</v>
      </c>
      <c r="N2833" s="832">
        <v>2</v>
      </c>
      <c r="O2833" s="836">
        <v>1</v>
      </c>
      <c r="P2833" s="835">
        <v>0</v>
      </c>
      <c r="Q2833" s="837"/>
      <c r="R2833" s="832">
        <v>1</v>
      </c>
      <c r="S2833" s="837">
        <v>0.5</v>
      </c>
      <c r="T2833" s="836">
        <v>0.5</v>
      </c>
      <c r="U2833" s="838">
        <v>0.5</v>
      </c>
    </row>
    <row r="2834" spans="1:21" ht="14.4" customHeight="1" x14ac:dyDescent="0.3">
      <c r="A2834" s="831">
        <v>4</v>
      </c>
      <c r="B2834" s="832" t="s">
        <v>2687</v>
      </c>
      <c r="C2834" s="832" t="s">
        <v>2694</v>
      </c>
      <c r="D2834" s="833" t="s">
        <v>5504</v>
      </c>
      <c r="E2834" s="834" t="s">
        <v>2755</v>
      </c>
      <c r="F2834" s="832" t="s">
        <v>2688</v>
      </c>
      <c r="G2834" s="832" t="s">
        <v>2996</v>
      </c>
      <c r="H2834" s="832" t="s">
        <v>628</v>
      </c>
      <c r="I2834" s="832" t="s">
        <v>2267</v>
      </c>
      <c r="J2834" s="832" t="s">
        <v>1026</v>
      </c>
      <c r="K2834" s="832" t="s">
        <v>2268</v>
      </c>
      <c r="L2834" s="835">
        <v>0</v>
      </c>
      <c r="M2834" s="835">
        <v>0</v>
      </c>
      <c r="N2834" s="832">
        <v>1</v>
      </c>
      <c r="O2834" s="836">
        <v>0.5</v>
      </c>
      <c r="P2834" s="835"/>
      <c r="Q2834" s="837"/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4</v>
      </c>
      <c r="B2835" s="832" t="s">
        <v>2687</v>
      </c>
      <c r="C2835" s="832" t="s">
        <v>2694</v>
      </c>
      <c r="D2835" s="833" t="s">
        <v>5504</v>
      </c>
      <c r="E2835" s="834" t="s">
        <v>2756</v>
      </c>
      <c r="F2835" s="832" t="s">
        <v>2688</v>
      </c>
      <c r="G2835" s="832" t="s">
        <v>3159</v>
      </c>
      <c r="H2835" s="832" t="s">
        <v>581</v>
      </c>
      <c r="I2835" s="832" t="s">
        <v>3220</v>
      </c>
      <c r="J2835" s="832" t="s">
        <v>652</v>
      </c>
      <c r="K2835" s="832" t="s">
        <v>3158</v>
      </c>
      <c r="L2835" s="835">
        <v>122.87</v>
      </c>
      <c r="M2835" s="835">
        <v>122.87</v>
      </c>
      <c r="N2835" s="832">
        <v>1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4</v>
      </c>
      <c r="B2836" s="832" t="s">
        <v>2687</v>
      </c>
      <c r="C2836" s="832" t="s">
        <v>2694</v>
      </c>
      <c r="D2836" s="833" t="s">
        <v>5504</v>
      </c>
      <c r="E2836" s="834" t="s">
        <v>2756</v>
      </c>
      <c r="F2836" s="832" t="s">
        <v>2688</v>
      </c>
      <c r="G2836" s="832" t="s">
        <v>2760</v>
      </c>
      <c r="H2836" s="832" t="s">
        <v>628</v>
      </c>
      <c r="I2836" s="832" t="s">
        <v>2164</v>
      </c>
      <c r="J2836" s="832" t="s">
        <v>1083</v>
      </c>
      <c r="K2836" s="832" t="s">
        <v>2165</v>
      </c>
      <c r="L2836" s="835">
        <v>225.06</v>
      </c>
      <c r="M2836" s="835">
        <v>1350.36</v>
      </c>
      <c r="N2836" s="832">
        <v>6</v>
      </c>
      <c r="O2836" s="836">
        <v>6</v>
      </c>
      <c r="P2836" s="835">
        <v>1125.3</v>
      </c>
      <c r="Q2836" s="837">
        <v>0.83333333333333337</v>
      </c>
      <c r="R2836" s="832">
        <v>5</v>
      </c>
      <c r="S2836" s="837">
        <v>0.83333333333333337</v>
      </c>
      <c r="T2836" s="836">
        <v>5</v>
      </c>
      <c r="U2836" s="838">
        <v>0.83333333333333337</v>
      </c>
    </row>
    <row r="2837" spans="1:21" ht="14.4" customHeight="1" x14ac:dyDescent="0.3">
      <c r="A2837" s="831">
        <v>4</v>
      </c>
      <c r="B2837" s="832" t="s">
        <v>2687</v>
      </c>
      <c r="C2837" s="832" t="s">
        <v>2694</v>
      </c>
      <c r="D2837" s="833" t="s">
        <v>5504</v>
      </c>
      <c r="E2837" s="834" t="s">
        <v>2756</v>
      </c>
      <c r="F2837" s="832" t="s">
        <v>2688</v>
      </c>
      <c r="G2837" s="832" t="s">
        <v>2852</v>
      </c>
      <c r="H2837" s="832" t="s">
        <v>581</v>
      </c>
      <c r="I2837" s="832" t="s">
        <v>3064</v>
      </c>
      <c r="J2837" s="832" t="s">
        <v>879</v>
      </c>
      <c r="K2837" s="832" t="s">
        <v>2854</v>
      </c>
      <c r="L2837" s="835">
        <v>0</v>
      </c>
      <c r="M2837" s="835">
        <v>0</v>
      </c>
      <c r="N2837" s="832">
        <v>1</v>
      </c>
      <c r="O2837" s="836">
        <v>0.5</v>
      </c>
      <c r="P2837" s="835">
        <v>0</v>
      </c>
      <c r="Q2837" s="837"/>
      <c r="R2837" s="832">
        <v>1</v>
      </c>
      <c r="S2837" s="837">
        <v>1</v>
      </c>
      <c r="T2837" s="836">
        <v>0.5</v>
      </c>
      <c r="U2837" s="838">
        <v>1</v>
      </c>
    </row>
    <row r="2838" spans="1:21" ht="14.4" customHeight="1" x14ac:dyDescent="0.3">
      <c r="A2838" s="831">
        <v>4</v>
      </c>
      <c r="B2838" s="832" t="s">
        <v>2687</v>
      </c>
      <c r="C2838" s="832" t="s">
        <v>2694</v>
      </c>
      <c r="D2838" s="833" t="s">
        <v>5504</v>
      </c>
      <c r="E2838" s="834" t="s">
        <v>2756</v>
      </c>
      <c r="F2838" s="832" t="s">
        <v>2688</v>
      </c>
      <c r="G2838" s="832" t="s">
        <v>2824</v>
      </c>
      <c r="H2838" s="832" t="s">
        <v>581</v>
      </c>
      <c r="I2838" s="832" t="s">
        <v>2825</v>
      </c>
      <c r="J2838" s="832" t="s">
        <v>2179</v>
      </c>
      <c r="K2838" s="832" t="s">
        <v>2826</v>
      </c>
      <c r="L2838" s="835">
        <v>238.72</v>
      </c>
      <c r="M2838" s="835">
        <v>238.72</v>
      </c>
      <c r="N2838" s="832">
        <v>1</v>
      </c>
      <c r="O2838" s="836">
        <v>1</v>
      </c>
      <c r="P2838" s="835">
        <v>238.72</v>
      </c>
      <c r="Q2838" s="837">
        <v>1</v>
      </c>
      <c r="R2838" s="832">
        <v>1</v>
      </c>
      <c r="S2838" s="837">
        <v>1</v>
      </c>
      <c r="T2838" s="836">
        <v>1</v>
      </c>
      <c r="U2838" s="838">
        <v>1</v>
      </c>
    </row>
    <row r="2839" spans="1:21" ht="14.4" customHeight="1" x14ac:dyDescent="0.3">
      <c r="A2839" s="831">
        <v>4</v>
      </c>
      <c r="B2839" s="832" t="s">
        <v>2687</v>
      </c>
      <c r="C2839" s="832" t="s">
        <v>2694</v>
      </c>
      <c r="D2839" s="833" t="s">
        <v>5504</v>
      </c>
      <c r="E2839" s="834" t="s">
        <v>2756</v>
      </c>
      <c r="F2839" s="832" t="s">
        <v>2688</v>
      </c>
      <c r="G2839" s="832" t="s">
        <v>3145</v>
      </c>
      <c r="H2839" s="832" t="s">
        <v>581</v>
      </c>
      <c r="I2839" s="832" t="s">
        <v>5228</v>
      </c>
      <c r="J2839" s="832" t="s">
        <v>5229</v>
      </c>
      <c r="K2839" s="832" t="s">
        <v>2268</v>
      </c>
      <c r="L2839" s="835">
        <v>97.96</v>
      </c>
      <c r="M2839" s="835">
        <v>97.96</v>
      </c>
      <c r="N2839" s="832">
        <v>1</v>
      </c>
      <c r="O2839" s="836">
        <v>1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4</v>
      </c>
      <c r="B2840" s="832" t="s">
        <v>2687</v>
      </c>
      <c r="C2840" s="832" t="s">
        <v>2694</v>
      </c>
      <c r="D2840" s="833" t="s">
        <v>5504</v>
      </c>
      <c r="E2840" s="834" t="s">
        <v>2756</v>
      </c>
      <c r="F2840" s="832" t="s">
        <v>2688</v>
      </c>
      <c r="G2840" s="832" t="s">
        <v>2855</v>
      </c>
      <c r="H2840" s="832" t="s">
        <v>581</v>
      </c>
      <c r="I2840" s="832" t="s">
        <v>2954</v>
      </c>
      <c r="J2840" s="832" t="s">
        <v>729</v>
      </c>
      <c r="K2840" s="832" t="s">
        <v>2955</v>
      </c>
      <c r="L2840" s="835">
        <v>48.42</v>
      </c>
      <c r="M2840" s="835">
        <v>48.42</v>
      </c>
      <c r="N2840" s="832">
        <v>1</v>
      </c>
      <c r="O2840" s="836">
        <v>1</v>
      </c>
      <c r="P2840" s="835">
        <v>48.42</v>
      </c>
      <c r="Q2840" s="837">
        <v>1</v>
      </c>
      <c r="R2840" s="832">
        <v>1</v>
      </c>
      <c r="S2840" s="837">
        <v>1</v>
      </c>
      <c r="T2840" s="836">
        <v>1</v>
      </c>
      <c r="U2840" s="838">
        <v>1</v>
      </c>
    </row>
    <row r="2841" spans="1:21" ht="14.4" customHeight="1" x14ac:dyDescent="0.3">
      <c r="A2841" s="831">
        <v>4</v>
      </c>
      <c r="B2841" s="832" t="s">
        <v>2687</v>
      </c>
      <c r="C2841" s="832" t="s">
        <v>2694</v>
      </c>
      <c r="D2841" s="833" t="s">
        <v>5504</v>
      </c>
      <c r="E2841" s="834" t="s">
        <v>2756</v>
      </c>
      <c r="F2841" s="832" t="s">
        <v>2688</v>
      </c>
      <c r="G2841" s="832" t="s">
        <v>3306</v>
      </c>
      <c r="H2841" s="832" t="s">
        <v>581</v>
      </c>
      <c r="I2841" s="832" t="s">
        <v>4117</v>
      </c>
      <c r="J2841" s="832" t="s">
        <v>1116</v>
      </c>
      <c r="K2841" s="832" t="s">
        <v>4118</v>
      </c>
      <c r="L2841" s="835">
        <v>64.36</v>
      </c>
      <c r="M2841" s="835">
        <v>128.72</v>
      </c>
      <c r="N2841" s="832">
        <v>2</v>
      </c>
      <c r="O2841" s="836">
        <v>2</v>
      </c>
      <c r="P2841" s="835">
        <v>64.36</v>
      </c>
      <c r="Q2841" s="837">
        <v>0.5</v>
      </c>
      <c r="R2841" s="832">
        <v>1</v>
      </c>
      <c r="S2841" s="837">
        <v>0.5</v>
      </c>
      <c r="T2841" s="836">
        <v>1</v>
      </c>
      <c r="U2841" s="838">
        <v>0.5</v>
      </c>
    </row>
    <row r="2842" spans="1:21" ht="14.4" customHeight="1" x14ac:dyDescent="0.3">
      <c r="A2842" s="831">
        <v>4</v>
      </c>
      <c r="B2842" s="832" t="s">
        <v>2687</v>
      </c>
      <c r="C2842" s="832" t="s">
        <v>2694</v>
      </c>
      <c r="D2842" s="833" t="s">
        <v>5504</v>
      </c>
      <c r="E2842" s="834" t="s">
        <v>2756</v>
      </c>
      <c r="F2842" s="832" t="s">
        <v>2688</v>
      </c>
      <c r="G2842" s="832" t="s">
        <v>2787</v>
      </c>
      <c r="H2842" s="832" t="s">
        <v>581</v>
      </c>
      <c r="I2842" s="832" t="s">
        <v>2925</v>
      </c>
      <c r="J2842" s="832" t="s">
        <v>626</v>
      </c>
      <c r="K2842" s="832" t="s">
        <v>2926</v>
      </c>
      <c r="L2842" s="835">
        <v>0</v>
      </c>
      <c r="M2842" s="835">
        <v>0</v>
      </c>
      <c r="N2842" s="832">
        <v>2</v>
      </c>
      <c r="O2842" s="836">
        <v>2</v>
      </c>
      <c r="P2842" s="835">
        <v>0</v>
      </c>
      <c r="Q2842" s="837"/>
      <c r="R2842" s="832">
        <v>2</v>
      </c>
      <c r="S2842" s="837">
        <v>1</v>
      </c>
      <c r="T2842" s="836">
        <v>2</v>
      </c>
      <c r="U2842" s="838">
        <v>1</v>
      </c>
    </row>
    <row r="2843" spans="1:21" ht="14.4" customHeight="1" x14ac:dyDescent="0.3">
      <c r="A2843" s="831">
        <v>4</v>
      </c>
      <c r="B2843" s="832" t="s">
        <v>2687</v>
      </c>
      <c r="C2843" s="832" t="s">
        <v>2694</v>
      </c>
      <c r="D2843" s="833" t="s">
        <v>5504</v>
      </c>
      <c r="E2843" s="834" t="s">
        <v>2756</v>
      </c>
      <c r="F2843" s="832" t="s">
        <v>2688</v>
      </c>
      <c r="G2843" s="832" t="s">
        <v>5199</v>
      </c>
      <c r="H2843" s="832" t="s">
        <v>581</v>
      </c>
      <c r="I2843" s="832" t="s">
        <v>5230</v>
      </c>
      <c r="J2843" s="832" t="s">
        <v>5231</v>
      </c>
      <c r="K2843" s="832" t="s">
        <v>5232</v>
      </c>
      <c r="L2843" s="835">
        <v>0</v>
      </c>
      <c r="M2843" s="835">
        <v>0</v>
      </c>
      <c r="N2843" s="832">
        <v>1</v>
      </c>
      <c r="O2843" s="836">
        <v>1</v>
      </c>
      <c r="P2843" s="835"/>
      <c r="Q2843" s="837"/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4</v>
      </c>
      <c r="B2844" s="832" t="s">
        <v>2687</v>
      </c>
      <c r="C2844" s="832" t="s">
        <v>2694</v>
      </c>
      <c r="D2844" s="833" t="s">
        <v>5504</v>
      </c>
      <c r="E2844" s="834" t="s">
        <v>2756</v>
      </c>
      <c r="F2844" s="832" t="s">
        <v>2688</v>
      </c>
      <c r="G2844" s="832" t="s">
        <v>5233</v>
      </c>
      <c r="H2844" s="832" t="s">
        <v>581</v>
      </c>
      <c r="I2844" s="832" t="s">
        <v>5234</v>
      </c>
      <c r="J2844" s="832" t="s">
        <v>5235</v>
      </c>
      <c r="K2844" s="832" t="s">
        <v>5236</v>
      </c>
      <c r="L2844" s="835">
        <v>153.41999999999999</v>
      </c>
      <c r="M2844" s="835">
        <v>153.41999999999999</v>
      </c>
      <c r="N2844" s="832">
        <v>1</v>
      </c>
      <c r="O2844" s="836">
        <v>1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4</v>
      </c>
      <c r="B2845" s="832" t="s">
        <v>2687</v>
      </c>
      <c r="C2845" s="832" t="s">
        <v>2694</v>
      </c>
      <c r="D2845" s="833" t="s">
        <v>5504</v>
      </c>
      <c r="E2845" s="834" t="s">
        <v>2756</v>
      </c>
      <c r="F2845" s="832" t="s">
        <v>2688</v>
      </c>
      <c r="G2845" s="832" t="s">
        <v>5203</v>
      </c>
      <c r="H2845" s="832" t="s">
        <v>581</v>
      </c>
      <c r="I2845" s="832" t="s">
        <v>5206</v>
      </c>
      <c r="J2845" s="832" t="s">
        <v>5205</v>
      </c>
      <c r="K2845" s="832" t="s">
        <v>2142</v>
      </c>
      <c r="L2845" s="835">
        <v>794.68</v>
      </c>
      <c r="M2845" s="835">
        <v>2384.04</v>
      </c>
      <c r="N2845" s="832">
        <v>3</v>
      </c>
      <c r="O2845" s="836">
        <v>0.5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4</v>
      </c>
      <c r="B2846" s="832" t="s">
        <v>2687</v>
      </c>
      <c r="C2846" s="832" t="s">
        <v>2694</v>
      </c>
      <c r="D2846" s="833" t="s">
        <v>5504</v>
      </c>
      <c r="E2846" s="834" t="s">
        <v>2756</v>
      </c>
      <c r="F2846" s="832" t="s">
        <v>2688</v>
      </c>
      <c r="G2846" s="832" t="s">
        <v>4234</v>
      </c>
      <c r="H2846" s="832" t="s">
        <v>628</v>
      </c>
      <c r="I2846" s="832" t="s">
        <v>5237</v>
      </c>
      <c r="J2846" s="832" t="s">
        <v>5238</v>
      </c>
      <c r="K2846" s="832" t="s">
        <v>5239</v>
      </c>
      <c r="L2846" s="835">
        <v>73.45</v>
      </c>
      <c r="M2846" s="835">
        <v>73.45</v>
      </c>
      <c r="N2846" s="832">
        <v>1</v>
      </c>
      <c r="O2846" s="836">
        <v>0.5</v>
      </c>
      <c r="P2846" s="835">
        <v>73.45</v>
      </c>
      <c r="Q2846" s="837">
        <v>1</v>
      </c>
      <c r="R2846" s="832">
        <v>1</v>
      </c>
      <c r="S2846" s="837">
        <v>1</v>
      </c>
      <c r="T2846" s="836">
        <v>0.5</v>
      </c>
      <c r="U2846" s="838">
        <v>1</v>
      </c>
    </row>
    <row r="2847" spans="1:21" ht="14.4" customHeight="1" x14ac:dyDescent="0.3">
      <c r="A2847" s="831">
        <v>4</v>
      </c>
      <c r="B2847" s="832" t="s">
        <v>2687</v>
      </c>
      <c r="C2847" s="832" t="s">
        <v>2694</v>
      </c>
      <c r="D2847" s="833" t="s">
        <v>5504</v>
      </c>
      <c r="E2847" s="834" t="s">
        <v>2756</v>
      </c>
      <c r="F2847" s="832" t="s">
        <v>2688</v>
      </c>
      <c r="G2847" s="832" t="s">
        <v>3192</v>
      </c>
      <c r="H2847" s="832" t="s">
        <v>581</v>
      </c>
      <c r="I2847" s="832" t="s">
        <v>5240</v>
      </c>
      <c r="J2847" s="832" t="s">
        <v>2389</v>
      </c>
      <c r="K2847" s="832" t="s">
        <v>1377</v>
      </c>
      <c r="L2847" s="835">
        <v>0</v>
      </c>
      <c r="M2847" s="835">
        <v>0</v>
      </c>
      <c r="N2847" s="832">
        <v>3</v>
      </c>
      <c r="O2847" s="836">
        <v>0.5</v>
      </c>
      <c r="P2847" s="835"/>
      <c r="Q2847" s="837"/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4</v>
      </c>
      <c r="B2848" s="832" t="s">
        <v>2687</v>
      </c>
      <c r="C2848" s="832" t="s">
        <v>2694</v>
      </c>
      <c r="D2848" s="833" t="s">
        <v>5504</v>
      </c>
      <c r="E2848" s="834" t="s">
        <v>2756</v>
      </c>
      <c r="F2848" s="832" t="s">
        <v>2688</v>
      </c>
      <c r="G2848" s="832" t="s">
        <v>3249</v>
      </c>
      <c r="H2848" s="832" t="s">
        <v>581</v>
      </c>
      <c r="I2848" s="832" t="s">
        <v>3313</v>
      </c>
      <c r="J2848" s="832" t="s">
        <v>3314</v>
      </c>
      <c r="K2848" s="832" t="s">
        <v>3315</v>
      </c>
      <c r="L2848" s="835">
        <v>141.25</v>
      </c>
      <c r="M2848" s="835">
        <v>282.5</v>
      </c>
      <c r="N2848" s="832">
        <v>2</v>
      </c>
      <c r="O2848" s="836">
        <v>1</v>
      </c>
      <c r="P2848" s="835">
        <v>282.5</v>
      </c>
      <c r="Q2848" s="837">
        <v>1</v>
      </c>
      <c r="R2848" s="832">
        <v>2</v>
      </c>
      <c r="S2848" s="837">
        <v>1</v>
      </c>
      <c r="T2848" s="836">
        <v>1</v>
      </c>
      <c r="U2848" s="838">
        <v>1</v>
      </c>
    </row>
    <row r="2849" spans="1:21" ht="14.4" customHeight="1" x14ac:dyDescent="0.3">
      <c r="A2849" s="831">
        <v>4</v>
      </c>
      <c r="B2849" s="832" t="s">
        <v>2687</v>
      </c>
      <c r="C2849" s="832" t="s">
        <v>2694</v>
      </c>
      <c r="D2849" s="833" t="s">
        <v>5504</v>
      </c>
      <c r="E2849" s="834" t="s">
        <v>2756</v>
      </c>
      <c r="F2849" s="832" t="s">
        <v>2688</v>
      </c>
      <c r="G2849" s="832" t="s">
        <v>2775</v>
      </c>
      <c r="H2849" s="832" t="s">
        <v>628</v>
      </c>
      <c r="I2849" s="832" t="s">
        <v>2776</v>
      </c>
      <c r="J2849" s="832" t="s">
        <v>785</v>
      </c>
      <c r="K2849" s="832" t="s">
        <v>2041</v>
      </c>
      <c r="L2849" s="835">
        <v>490.89</v>
      </c>
      <c r="M2849" s="835">
        <v>490.89</v>
      </c>
      <c r="N2849" s="832">
        <v>1</v>
      </c>
      <c r="O2849" s="836">
        <v>1</v>
      </c>
      <c r="P2849" s="835">
        <v>490.89</v>
      </c>
      <c r="Q2849" s="837">
        <v>1</v>
      </c>
      <c r="R2849" s="832">
        <v>1</v>
      </c>
      <c r="S2849" s="837">
        <v>1</v>
      </c>
      <c r="T2849" s="836">
        <v>1</v>
      </c>
      <c r="U2849" s="838">
        <v>1</v>
      </c>
    </row>
    <row r="2850" spans="1:21" ht="14.4" customHeight="1" x14ac:dyDescent="0.3">
      <c r="A2850" s="831">
        <v>4</v>
      </c>
      <c r="B2850" s="832" t="s">
        <v>2687</v>
      </c>
      <c r="C2850" s="832" t="s">
        <v>2694</v>
      </c>
      <c r="D2850" s="833" t="s">
        <v>5504</v>
      </c>
      <c r="E2850" s="834" t="s">
        <v>2756</v>
      </c>
      <c r="F2850" s="832" t="s">
        <v>2688</v>
      </c>
      <c r="G2850" s="832" t="s">
        <v>2775</v>
      </c>
      <c r="H2850" s="832" t="s">
        <v>628</v>
      </c>
      <c r="I2850" s="832" t="s">
        <v>2791</v>
      </c>
      <c r="J2850" s="832" t="s">
        <v>785</v>
      </c>
      <c r="K2850" s="832" t="s">
        <v>2039</v>
      </c>
      <c r="L2850" s="835">
        <v>736.33</v>
      </c>
      <c r="M2850" s="835">
        <v>1472.66</v>
      </c>
      <c r="N2850" s="832">
        <v>2</v>
      </c>
      <c r="O2850" s="836">
        <v>2</v>
      </c>
      <c r="P2850" s="835">
        <v>736.33</v>
      </c>
      <c r="Q2850" s="837">
        <v>0.5</v>
      </c>
      <c r="R2850" s="832">
        <v>1</v>
      </c>
      <c r="S2850" s="837">
        <v>0.5</v>
      </c>
      <c r="T2850" s="836">
        <v>1</v>
      </c>
      <c r="U2850" s="838">
        <v>0.5</v>
      </c>
    </row>
    <row r="2851" spans="1:21" ht="14.4" customHeight="1" x14ac:dyDescent="0.3">
      <c r="A2851" s="831">
        <v>4</v>
      </c>
      <c r="B2851" s="832" t="s">
        <v>2687</v>
      </c>
      <c r="C2851" s="832" t="s">
        <v>2694</v>
      </c>
      <c r="D2851" s="833" t="s">
        <v>5504</v>
      </c>
      <c r="E2851" s="834" t="s">
        <v>2756</v>
      </c>
      <c r="F2851" s="832" t="s">
        <v>2688</v>
      </c>
      <c r="G2851" s="832" t="s">
        <v>2775</v>
      </c>
      <c r="H2851" s="832" t="s">
        <v>628</v>
      </c>
      <c r="I2851" s="832" t="s">
        <v>3136</v>
      </c>
      <c r="J2851" s="832" t="s">
        <v>789</v>
      </c>
      <c r="K2851" s="832" t="s">
        <v>3128</v>
      </c>
      <c r="L2851" s="835">
        <v>1385.62</v>
      </c>
      <c r="M2851" s="835">
        <v>1385.62</v>
      </c>
      <c r="N2851" s="832">
        <v>1</v>
      </c>
      <c r="O2851" s="836">
        <v>1</v>
      </c>
      <c r="P2851" s="835">
        <v>1385.62</v>
      </c>
      <c r="Q2851" s="837">
        <v>1</v>
      </c>
      <c r="R2851" s="832">
        <v>1</v>
      </c>
      <c r="S2851" s="837">
        <v>1</v>
      </c>
      <c r="T2851" s="836">
        <v>1</v>
      </c>
      <c r="U2851" s="838">
        <v>1</v>
      </c>
    </row>
    <row r="2852" spans="1:21" ht="14.4" customHeight="1" x14ac:dyDescent="0.3">
      <c r="A2852" s="831">
        <v>4</v>
      </c>
      <c r="B2852" s="832" t="s">
        <v>2687</v>
      </c>
      <c r="C2852" s="832" t="s">
        <v>2694</v>
      </c>
      <c r="D2852" s="833" t="s">
        <v>5504</v>
      </c>
      <c r="E2852" s="834" t="s">
        <v>2756</v>
      </c>
      <c r="F2852" s="832" t="s">
        <v>2688</v>
      </c>
      <c r="G2852" s="832" t="s">
        <v>2874</v>
      </c>
      <c r="H2852" s="832" t="s">
        <v>581</v>
      </c>
      <c r="I2852" s="832" t="s">
        <v>4246</v>
      </c>
      <c r="J2852" s="832" t="s">
        <v>4247</v>
      </c>
      <c r="K2852" s="832" t="s">
        <v>4248</v>
      </c>
      <c r="L2852" s="835">
        <v>48.42</v>
      </c>
      <c r="M2852" s="835">
        <v>96.84</v>
      </c>
      <c r="N2852" s="832">
        <v>2</v>
      </c>
      <c r="O2852" s="836">
        <v>1</v>
      </c>
      <c r="P2852" s="835">
        <v>96.84</v>
      </c>
      <c r="Q2852" s="837">
        <v>1</v>
      </c>
      <c r="R2852" s="832">
        <v>2</v>
      </c>
      <c r="S2852" s="837">
        <v>1</v>
      </c>
      <c r="T2852" s="836">
        <v>1</v>
      </c>
      <c r="U2852" s="838">
        <v>1</v>
      </c>
    </row>
    <row r="2853" spans="1:21" ht="14.4" customHeight="1" x14ac:dyDescent="0.3">
      <c r="A2853" s="831">
        <v>4</v>
      </c>
      <c r="B2853" s="832" t="s">
        <v>2687</v>
      </c>
      <c r="C2853" s="832" t="s">
        <v>2694</v>
      </c>
      <c r="D2853" s="833" t="s">
        <v>5504</v>
      </c>
      <c r="E2853" s="834" t="s">
        <v>2756</v>
      </c>
      <c r="F2853" s="832" t="s">
        <v>2688</v>
      </c>
      <c r="G2853" s="832" t="s">
        <v>3259</v>
      </c>
      <c r="H2853" s="832" t="s">
        <v>581</v>
      </c>
      <c r="I2853" s="832" t="s">
        <v>3260</v>
      </c>
      <c r="J2853" s="832" t="s">
        <v>3261</v>
      </c>
      <c r="K2853" s="832" t="s">
        <v>3262</v>
      </c>
      <c r="L2853" s="835">
        <v>78.33</v>
      </c>
      <c r="M2853" s="835">
        <v>156.66</v>
      </c>
      <c r="N2853" s="832">
        <v>2</v>
      </c>
      <c r="O2853" s="836">
        <v>1</v>
      </c>
      <c r="P2853" s="835">
        <v>156.66</v>
      </c>
      <c r="Q2853" s="837">
        <v>1</v>
      </c>
      <c r="R2853" s="832">
        <v>2</v>
      </c>
      <c r="S2853" s="837">
        <v>1</v>
      </c>
      <c r="T2853" s="836">
        <v>1</v>
      </c>
      <c r="U2853" s="838">
        <v>1</v>
      </c>
    </row>
    <row r="2854" spans="1:21" ht="14.4" customHeight="1" x14ac:dyDescent="0.3">
      <c r="A2854" s="831">
        <v>4</v>
      </c>
      <c r="B2854" s="832" t="s">
        <v>2687</v>
      </c>
      <c r="C2854" s="832" t="s">
        <v>2694</v>
      </c>
      <c r="D2854" s="833" t="s">
        <v>5504</v>
      </c>
      <c r="E2854" s="834" t="s">
        <v>2756</v>
      </c>
      <c r="F2854" s="832" t="s">
        <v>2688</v>
      </c>
      <c r="G2854" s="832" t="s">
        <v>2777</v>
      </c>
      <c r="H2854" s="832" t="s">
        <v>581</v>
      </c>
      <c r="I2854" s="832" t="s">
        <v>2894</v>
      </c>
      <c r="J2854" s="832" t="s">
        <v>810</v>
      </c>
      <c r="K2854" s="832" t="s">
        <v>2848</v>
      </c>
      <c r="L2854" s="835">
        <v>103.67</v>
      </c>
      <c r="M2854" s="835">
        <v>103.67</v>
      </c>
      <c r="N2854" s="832">
        <v>1</v>
      </c>
      <c r="O2854" s="836">
        <v>0.5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4</v>
      </c>
      <c r="B2855" s="832" t="s">
        <v>2687</v>
      </c>
      <c r="C2855" s="832" t="s">
        <v>2694</v>
      </c>
      <c r="D2855" s="833" t="s">
        <v>5504</v>
      </c>
      <c r="E2855" s="834" t="s">
        <v>2756</v>
      </c>
      <c r="F2855" s="832" t="s">
        <v>2688</v>
      </c>
      <c r="G2855" s="832" t="s">
        <v>3035</v>
      </c>
      <c r="H2855" s="832" t="s">
        <v>581</v>
      </c>
      <c r="I2855" s="832" t="s">
        <v>2603</v>
      </c>
      <c r="J2855" s="832" t="s">
        <v>2604</v>
      </c>
      <c r="K2855" s="832" t="s">
        <v>2605</v>
      </c>
      <c r="L2855" s="835">
        <v>0</v>
      </c>
      <c r="M2855" s="835">
        <v>0</v>
      </c>
      <c r="N2855" s="832">
        <v>1</v>
      </c>
      <c r="O2855" s="836">
        <v>0.5</v>
      </c>
      <c r="P2855" s="835">
        <v>0</v>
      </c>
      <c r="Q2855" s="837"/>
      <c r="R2855" s="832">
        <v>1</v>
      </c>
      <c r="S2855" s="837">
        <v>1</v>
      </c>
      <c r="T2855" s="836">
        <v>0.5</v>
      </c>
      <c r="U2855" s="838">
        <v>1</v>
      </c>
    </row>
    <row r="2856" spans="1:21" ht="14.4" customHeight="1" x14ac:dyDescent="0.3">
      <c r="A2856" s="831">
        <v>4</v>
      </c>
      <c r="B2856" s="832" t="s">
        <v>2687</v>
      </c>
      <c r="C2856" s="832" t="s">
        <v>2694</v>
      </c>
      <c r="D2856" s="833" t="s">
        <v>5504</v>
      </c>
      <c r="E2856" s="834" t="s">
        <v>2756</v>
      </c>
      <c r="F2856" s="832" t="s">
        <v>2688</v>
      </c>
      <c r="G2856" s="832" t="s">
        <v>3274</v>
      </c>
      <c r="H2856" s="832" t="s">
        <v>581</v>
      </c>
      <c r="I2856" s="832" t="s">
        <v>4881</v>
      </c>
      <c r="J2856" s="832" t="s">
        <v>2378</v>
      </c>
      <c r="K2856" s="832" t="s">
        <v>3958</v>
      </c>
      <c r="L2856" s="835">
        <v>279.52999999999997</v>
      </c>
      <c r="M2856" s="835">
        <v>279.52999999999997</v>
      </c>
      <c r="N2856" s="832">
        <v>1</v>
      </c>
      <c r="O2856" s="836">
        <v>0.5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4</v>
      </c>
      <c r="B2857" s="832" t="s">
        <v>2687</v>
      </c>
      <c r="C2857" s="832" t="s">
        <v>2694</v>
      </c>
      <c r="D2857" s="833" t="s">
        <v>5504</v>
      </c>
      <c r="E2857" s="834" t="s">
        <v>2756</v>
      </c>
      <c r="F2857" s="832" t="s">
        <v>2688</v>
      </c>
      <c r="G2857" s="832" t="s">
        <v>3274</v>
      </c>
      <c r="H2857" s="832" t="s">
        <v>581</v>
      </c>
      <c r="I2857" s="832" t="s">
        <v>3275</v>
      </c>
      <c r="J2857" s="832" t="s">
        <v>2378</v>
      </c>
      <c r="K2857" s="832" t="s">
        <v>3276</v>
      </c>
      <c r="L2857" s="835">
        <v>430.05</v>
      </c>
      <c r="M2857" s="835">
        <v>430.05</v>
      </c>
      <c r="N2857" s="832">
        <v>1</v>
      </c>
      <c r="O2857" s="836">
        <v>0.5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4</v>
      </c>
      <c r="B2858" s="832" t="s">
        <v>2687</v>
      </c>
      <c r="C2858" s="832" t="s">
        <v>2694</v>
      </c>
      <c r="D2858" s="833" t="s">
        <v>5504</v>
      </c>
      <c r="E2858" s="834" t="s">
        <v>2756</v>
      </c>
      <c r="F2858" s="832" t="s">
        <v>2688</v>
      </c>
      <c r="G2858" s="832" t="s">
        <v>3045</v>
      </c>
      <c r="H2858" s="832" t="s">
        <v>581</v>
      </c>
      <c r="I2858" s="832" t="s">
        <v>4273</v>
      </c>
      <c r="J2858" s="832" t="s">
        <v>754</v>
      </c>
      <c r="K2858" s="832" t="s">
        <v>4274</v>
      </c>
      <c r="L2858" s="835">
        <v>0</v>
      </c>
      <c r="M2858" s="835">
        <v>0</v>
      </c>
      <c r="N2858" s="832">
        <v>1</v>
      </c>
      <c r="O2858" s="836">
        <v>1</v>
      </c>
      <c r="P2858" s="835">
        <v>0</v>
      </c>
      <c r="Q2858" s="837"/>
      <c r="R2858" s="832">
        <v>1</v>
      </c>
      <c r="S2858" s="837">
        <v>1</v>
      </c>
      <c r="T2858" s="836">
        <v>1</v>
      </c>
      <c r="U2858" s="838">
        <v>1</v>
      </c>
    </row>
    <row r="2859" spans="1:21" ht="14.4" customHeight="1" x14ac:dyDescent="0.3">
      <c r="A2859" s="831">
        <v>4</v>
      </c>
      <c r="B2859" s="832" t="s">
        <v>2687</v>
      </c>
      <c r="C2859" s="832" t="s">
        <v>2694</v>
      </c>
      <c r="D2859" s="833" t="s">
        <v>5504</v>
      </c>
      <c r="E2859" s="834" t="s">
        <v>2756</v>
      </c>
      <c r="F2859" s="832" t="s">
        <v>2688</v>
      </c>
      <c r="G2859" s="832" t="s">
        <v>3404</v>
      </c>
      <c r="H2859" s="832" t="s">
        <v>628</v>
      </c>
      <c r="I2859" s="832" t="s">
        <v>5241</v>
      </c>
      <c r="J2859" s="832" t="s">
        <v>2451</v>
      </c>
      <c r="K2859" s="832" t="s">
        <v>5242</v>
      </c>
      <c r="L2859" s="835">
        <v>245.91</v>
      </c>
      <c r="M2859" s="835">
        <v>491.82</v>
      </c>
      <c r="N2859" s="832">
        <v>2</v>
      </c>
      <c r="O2859" s="836">
        <v>1.5</v>
      </c>
      <c r="P2859" s="835">
        <v>491.82</v>
      </c>
      <c r="Q2859" s="837">
        <v>1</v>
      </c>
      <c r="R2859" s="832">
        <v>2</v>
      </c>
      <c r="S2859" s="837">
        <v>1</v>
      </c>
      <c r="T2859" s="836">
        <v>1.5</v>
      </c>
      <c r="U2859" s="838">
        <v>1</v>
      </c>
    </row>
    <row r="2860" spans="1:21" ht="14.4" customHeight="1" x14ac:dyDescent="0.3">
      <c r="A2860" s="831">
        <v>4</v>
      </c>
      <c r="B2860" s="832" t="s">
        <v>2687</v>
      </c>
      <c r="C2860" s="832" t="s">
        <v>2694</v>
      </c>
      <c r="D2860" s="833" t="s">
        <v>5504</v>
      </c>
      <c r="E2860" s="834" t="s">
        <v>2756</v>
      </c>
      <c r="F2860" s="832" t="s">
        <v>2688</v>
      </c>
      <c r="G2860" s="832" t="s">
        <v>2764</v>
      </c>
      <c r="H2860" s="832" t="s">
        <v>628</v>
      </c>
      <c r="I2860" s="832" t="s">
        <v>2247</v>
      </c>
      <c r="J2860" s="832" t="s">
        <v>2248</v>
      </c>
      <c r="K2860" s="832" t="s">
        <v>2249</v>
      </c>
      <c r="L2860" s="835">
        <v>0</v>
      </c>
      <c r="M2860" s="835">
        <v>0</v>
      </c>
      <c r="N2860" s="832">
        <v>3</v>
      </c>
      <c r="O2860" s="836">
        <v>2.5</v>
      </c>
      <c r="P2860" s="835">
        <v>0</v>
      </c>
      <c r="Q2860" s="837"/>
      <c r="R2860" s="832">
        <v>3</v>
      </c>
      <c r="S2860" s="837">
        <v>1</v>
      </c>
      <c r="T2860" s="836">
        <v>2.5</v>
      </c>
      <c r="U2860" s="838">
        <v>1</v>
      </c>
    </row>
    <row r="2861" spans="1:21" ht="14.4" customHeight="1" x14ac:dyDescent="0.3">
      <c r="A2861" s="831">
        <v>4</v>
      </c>
      <c r="B2861" s="832" t="s">
        <v>2687</v>
      </c>
      <c r="C2861" s="832" t="s">
        <v>2694</v>
      </c>
      <c r="D2861" s="833" t="s">
        <v>5504</v>
      </c>
      <c r="E2861" s="834" t="s">
        <v>2756</v>
      </c>
      <c r="F2861" s="832" t="s">
        <v>2688</v>
      </c>
      <c r="G2861" s="832" t="s">
        <v>2803</v>
      </c>
      <c r="H2861" s="832" t="s">
        <v>581</v>
      </c>
      <c r="I2861" s="832" t="s">
        <v>3005</v>
      </c>
      <c r="J2861" s="832" t="s">
        <v>1012</v>
      </c>
      <c r="K2861" s="832" t="s">
        <v>2944</v>
      </c>
      <c r="L2861" s="835">
        <v>210.38</v>
      </c>
      <c r="M2861" s="835">
        <v>1262.28</v>
      </c>
      <c r="N2861" s="832">
        <v>6</v>
      </c>
      <c r="O2861" s="836">
        <v>1.5</v>
      </c>
      <c r="P2861" s="835">
        <v>1262.28</v>
      </c>
      <c r="Q2861" s="837">
        <v>1</v>
      </c>
      <c r="R2861" s="832">
        <v>6</v>
      </c>
      <c r="S2861" s="837">
        <v>1</v>
      </c>
      <c r="T2861" s="836">
        <v>1.5</v>
      </c>
      <c r="U2861" s="838">
        <v>1</v>
      </c>
    </row>
    <row r="2862" spans="1:21" ht="14.4" customHeight="1" x14ac:dyDescent="0.3">
      <c r="A2862" s="831">
        <v>4</v>
      </c>
      <c r="B2862" s="832" t="s">
        <v>2687</v>
      </c>
      <c r="C2862" s="832" t="s">
        <v>2694</v>
      </c>
      <c r="D2862" s="833" t="s">
        <v>5504</v>
      </c>
      <c r="E2862" s="834" t="s">
        <v>2756</v>
      </c>
      <c r="F2862" s="832" t="s">
        <v>2688</v>
      </c>
      <c r="G2862" s="832" t="s">
        <v>2803</v>
      </c>
      <c r="H2862" s="832" t="s">
        <v>581</v>
      </c>
      <c r="I2862" s="832" t="s">
        <v>5215</v>
      </c>
      <c r="J2862" s="832" t="s">
        <v>1012</v>
      </c>
      <c r="K2862" s="832" t="s">
        <v>5216</v>
      </c>
      <c r="L2862" s="835">
        <v>194.19</v>
      </c>
      <c r="M2862" s="835">
        <v>5243.1299999999992</v>
      </c>
      <c r="N2862" s="832">
        <v>27</v>
      </c>
      <c r="O2862" s="836">
        <v>7.5</v>
      </c>
      <c r="P2862" s="835">
        <v>2330.2799999999997</v>
      </c>
      <c r="Q2862" s="837">
        <v>0.44444444444444448</v>
      </c>
      <c r="R2862" s="832">
        <v>12</v>
      </c>
      <c r="S2862" s="837">
        <v>0.44444444444444442</v>
      </c>
      <c r="T2862" s="836">
        <v>3</v>
      </c>
      <c r="U2862" s="838">
        <v>0.4</v>
      </c>
    </row>
    <row r="2863" spans="1:21" ht="14.4" customHeight="1" x14ac:dyDescent="0.3">
      <c r="A2863" s="831">
        <v>4</v>
      </c>
      <c r="B2863" s="832" t="s">
        <v>2687</v>
      </c>
      <c r="C2863" s="832" t="s">
        <v>2694</v>
      </c>
      <c r="D2863" s="833" t="s">
        <v>5504</v>
      </c>
      <c r="E2863" s="834" t="s">
        <v>2756</v>
      </c>
      <c r="F2863" s="832" t="s">
        <v>2688</v>
      </c>
      <c r="G2863" s="832" t="s">
        <v>2803</v>
      </c>
      <c r="H2863" s="832" t="s">
        <v>581</v>
      </c>
      <c r="I2863" s="832" t="s">
        <v>2943</v>
      </c>
      <c r="J2863" s="832" t="s">
        <v>1012</v>
      </c>
      <c r="K2863" s="832" t="s">
        <v>2944</v>
      </c>
      <c r="L2863" s="835">
        <v>210.38</v>
      </c>
      <c r="M2863" s="835">
        <v>631.14</v>
      </c>
      <c r="N2863" s="832">
        <v>3</v>
      </c>
      <c r="O2863" s="836">
        <v>1</v>
      </c>
      <c r="P2863" s="835">
        <v>631.14</v>
      </c>
      <c r="Q2863" s="837">
        <v>1</v>
      </c>
      <c r="R2863" s="832">
        <v>3</v>
      </c>
      <c r="S2863" s="837">
        <v>1</v>
      </c>
      <c r="T2863" s="836">
        <v>1</v>
      </c>
      <c r="U2863" s="838">
        <v>1</v>
      </c>
    </row>
    <row r="2864" spans="1:21" ht="14.4" customHeight="1" x14ac:dyDescent="0.3">
      <c r="A2864" s="831">
        <v>4</v>
      </c>
      <c r="B2864" s="832" t="s">
        <v>2687</v>
      </c>
      <c r="C2864" s="832" t="s">
        <v>2694</v>
      </c>
      <c r="D2864" s="833" t="s">
        <v>5504</v>
      </c>
      <c r="E2864" s="834" t="s">
        <v>2756</v>
      </c>
      <c r="F2864" s="832" t="s">
        <v>2688</v>
      </c>
      <c r="G2864" s="832" t="s">
        <v>2840</v>
      </c>
      <c r="H2864" s="832" t="s">
        <v>581</v>
      </c>
      <c r="I2864" s="832" t="s">
        <v>2841</v>
      </c>
      <c r="J2864" s="832" t="s">
        <v>1008</v>
      </c>
      <c r="K2864" s="832" t="s">
        <v>2842</v>
      </c>
      <c r="L2864" s="835">
        <v>96.81</v>
      </c>
      <c r="M2864" s="835">
        <v>96.81</v>
      </c>
      <c r="N2864" s="832">
        <v>1</v>
      </c>
      <c r="O2864" s="836">
        <v>1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4</v>
      </c>
      <c r="B2865" s="832" t="s">
        <v>2687</v>
      </c>
      <c r="C2865" s="832" t="s">
        <v>2694</v>
      </c>
      <c r="D2865" s="833" t="s">
        <v>5504</v>
      </c>
      <c r="E2865" s="834" t="s">
        <v>2756</v>
      </c>
      <c r="F2865" s="832" t="s">
        <v>2688</v>
      </c>
      <c r="G2865" s="832" t="s">
        <v>3283</v>
      </c>
      <c r="H2865" s="832" t="s">
        <v>581</v>
      </c>
      <c r="I2865" s="832" t="s">
        <v>5217</v>
      </c>
      <c r="J2865" s="832" t="s">
        <v>5218</v>
      </c>
      <c r="K2865" s="832" t="s">
        <v>5219</v>
      </c>
      <c r="L2865" s="835">
        <v>36.909999999999997</v>
      </c>
      <c r="M2865" s="835">
        <v>110.72999999999999</v>
      </c>
      <c r="N2865" s="832">
        <v>3</v>
      </c>
      <c r="O2865" s="836">
        <v>0.5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4</v>
      </c>
      <c r="B2866" s="832" t="s">
        <v>2687</v>
      </c>
      <c r="C2866" s="832" t="s">
        <v>2694</v>
      </c>
      <c r="D2866" s="833" t="s">
        <v>5504</v>
      </c>
      <c r="E2866" s="834" t="s">
        <v>2756</v>
      </c>
      <c r="F2866" s="832" t="s">
        <v>2688</v>
      </c>
      <c r="G2866" s="832" t="s">
        <v>1443</v>
      </c>
      <c r="H2866" s="832" t="s">
        <v>628</v>
      </c>
      <c r="I2866" s="832" t="s">
        <v>2326</v>
      </c>
      <c r="J2866" s="832" t="s">
        <v>2327</v>
      </c>
      <c r="K2866" s="832" t="s">
        <v>2328</v>
      </c>
      <c r="L2866" s="835">
        <v>120.61</v>
      </c>
      <c r="M2866" s="835">
        <v>120.61</v>
      </c>
      <c r="N2866" s="832">
        <v>1</v>
      </c>
      <c r="O2866" s="836">
        <v>0.5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4</v>
      </c>
      <c r="B2867" s="832" t="s">
        <v>2687</v>
      </c>
      <c r="C2867" s="832" t="s">
        <v>2694</v>
      </c>
      <c r="D2867" s="833" t="s">
        <v>5504</v>
      </c>
      <c r="E2867" s="834" t="s">
        <v>2756</v>
      </c>
      <c r="F2867" s="832" t="s">
        <v>2688</v>
      </c>
      <c r="G2867" s="832" t="s">
        <v>2996</v>
      </c>
      <c r="H2867" s="832" t="s">
        <v>628</v>
      </c>
      <c r="I2867" s="832" t="s">
        <v>2267</v>
      </c>
      <c r="J2867" s="832" t="s">
        <v>1026</v>
      </c>
      <c r="K2867" s="832" t="s">
        <v>2268</v>
      </c>
      <c r="L2867" s="835">
        <v>0</v>
      </c>
      <c r="M2867" s="835">
        <v>0</v>
      </c>
      <c r="N2867" s="832">
        <v>1</v>
      </c>
      <c r="O2867" s="836">
        <v>1</v>
      </c>
      <c r="P2867" s="835">
        <v>0</v>
      </c>
      <c r="Q2867" s="837"/>
      <c r="R2867" s="832">
        <v>1</v>
      </c>
      <c r="S2867" s="837">
        <v>1</v>
      </c>
      <c r="T2867" s="836">
        <v>1</v>
      </c>
      <c r="U2867" s="838">
        <v>1</v>
      </c>
    </row>
    <row r="2868" spans="1:21" ht="14.4" customHeight="1" x14ac:dyDescent="0.3">
      <c r="A2868" s="831">
        <v>4</v>
      </c>
      <c r="B2868" s="832" t="s">
        <v>2687</v>
      </c>
      <c r="C2868" s="832" t="s">
        <v>2694</v>
      </c>
      <c r="D2868" s="833" t="s">
        <v>5504</v>
      </c>
      <c r="E2868" s="834" t="s">
        <v>2756</v>
      </c>
      <c r="F2868" s="832" t="s">
        <v>2688</v>
      </c>
      <c r="G2868" s="832" t="s">
        <v>2843</v>
      </c>
      <c r="H2868" s="832" t="s">
        <v>628</v>
      </c>
      <c r="I2868" s="832" t="s">
        <v>2022</v>
      </c>
      <c r="J2868" s="832" t="s">
        <v>2023</v>
      </c>
      <c r="K2868" s="832" t="s">
        <v>2024</v>
      </c>
      <c r="L2868" s="835">
        <v>133.94</v>
      </c>
      <c r="M2868" s="835">
        <v>133.94</v>
      </c>
      <c r="N2868" s="832">
        <v>1</v>
      </c>
      <c r="O2868" s="836">
        <v>0.5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4</v>
      </c>
      <c r="B2869" s="832" t="s">
        <v>2687</v>
      </c>
      <c r="C2869" s="832" t="s">
        <v>2694</v>
      </c>
      <c r="D2869" s="833" t="s">
        <v>5504</v>
      </c>
      <c r="E2869" s="834" t="s">
        <v>2756</v>
      </c>
      <c r="F2869" s="832" t="s">
        <v>2688</v>
      </c>
      <c r="G2869" s="832" t="s">
        <v>2997</v>
      </c>
      <c r="H2869" s="832" t="s">
        <v>581</v>
      </c>
      <c r="I2869" s="832" t="s">
        <v>5243</v>
      </c>
      <c r="J2869" s="832" t="s">
        <v>3121</v>
      </c>
      <c r="K2869" s="832" t="s">
        <v>5244</v>
      </c>
      <c r="L2869" s="835">
        <v>50.32</v>
      </c>
      <c r="M2869" s="835">
        <v>50.32</v>
      </c>
      <c r="N2869" s="832">
        <v>1</v>
      </c>
      <c r="O2869" s="836">
        <v>1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4</v>
      </c>
      <c r="B2870" s="832" t="s">
        <v>2687</v>
      </c>
      <c r="C2870" s="832" t="s">
        <v>2694</v>
      </c>
      <c r="D2870" s="833" t="s">
        <v>5504</v>
      </c>
      <c r="E2870" s="834" t="s">
        <v>2756</v>
      </c>
      <c r="F2870" s="832" t="s">
        <v>2689</v>
      </c>
      <c r="G2870" s="832" t="s">
        <v>2768</v>
      </c>
      <c r="H2870" s="832" t="s">
        <v>581</v>
      </c>
      <c r="I2870" s="832" t="s">
        <v>2881</v>
      </c>
      <c r="J2870" s="832" t="s">
        <v>2770</v>
      </c>
      <c r="K2870" s="832"/>
      <c r="L2870" s="835">
        <v>0</v>
      </c>
      <c r="M2870" s="835">
        <v>0</v>
      </c>
      <c r="N2870" s="832">
        <v>1</v>
      </c>
      <c r="O2870" s="836">
        <v>1</v>
      </c>
      <c r="P2870" s="835">
        <v>0</v>
      </c>
      <c r="Q2870" s="837"/>
      <c r="R2870" s="832">
        <v>1</v>
      </c>
      <c r="S2870" s="837">
        <v>1</v>
      </c>
      <c r="T2870" s="836">
        <v>1</v>
      </c>
      <c r="U2870" s="838">
        <v>1</v>
      </c>
    </row>
    <row r="2871" spans="1:21" ht="14.4" customHeight="1" x14ac:dyDescent="0.3">
      <c r="A2871" s="831">
        <v>4</v>
      </c>
      <c r="B2871" s="832" t="s">
        <v>2687</v>
      </c>
      <c r="C2871" s="832" t="s">
        <v>2694</v>
      </c>
      <c r="D2871" s="833" t="s">
        <v>5504</v>
      </c>
      <c r="E2871" s="834" t="s">
        <v>2756</v>
      </c>
      <c r="F2871" s="832" t="s">
        <v>2690</v>
      </c>
      <c r="G2871" s="832" t="s">
        <v>2812</v>
      </c>
      <c r="H2871" s="832" t="s">
        <v>581</v>
      </c>
      <c r="I2871" s="832" t="s">
        <v>4018</v>
      </c>
      <c r="J2871" s="832" t="s">
        <v>3929</v>
      </c>
      <c r="K2871" s="832" t="s">
        <v>4019</v>
      </c>
      <c r="L2871" s="835">
        <v>50</v>
      </c>
      <c r="M2871" s="835">
        <v>750</v>
      </c>
      <c r="N2871" s="832">
        <v>15</v>
      </c>
      <c r="O2871" s="836">
        <v>11</v>
      </c>
      <c r="P2871" s="835">
        <v>600</v>
      </c>
      <c r="Q2871" s="837">
        <v>0.8</v>
      </c>
      <c r="R2871" s="832">
        <v>12</v>
      </c>
      <c r="S2871" s="837">
        <v>0.8</v>
      </c>
      <c r="T2871" s="836">
        <v>8</v>
      </c>
      <c r="U2871" s="838">
        <v>0.72727272727272729</v>
      </c>
    </row>
    <row r="2872" spans="1:21" ht="14.4" customHeight="1" x14ac:dyDescent="0.3">
      <c r="A2872" s="831">
        <v>4</v>
      </c>
      <c r="B2872" s="832" t="s">
        <v>2687</v>
      </c>
      <c r="C2872" s="832" t="s">
        <v>2694</v>
      </c>
      <c r="D2872" s="833" t="s">
        <v>5504</v>
      </c>
      <c r="E2872" s="834" t="s">
        <v>2756</v>
      </c>
      <c r="F2872" s="832" t="s">
        <v>2690</v>
      </c>
      <c r="G2872" s="832" t="s">
        <v>2812</v>
      </c>
      <c r="H2872" s="832" t="s">
        <v>581</v>
      </c>
      <c r="I2872" s="832" t="s">
        <v>3928</v>
      </c>
      <c r="J2872" s="832" t="s">
        <v>3929</v>
      </c>
      <c r="K2872" s="832" t="s">
        <v>3930</v>
      </c>
      <c r="L2872" s="835">
        <v>50</v>
      </c>
      <c r="M2872" s="835">
        <v>200</v>
      </c>
      <c r="N2872" s="832">
        <v>4</v>
      </c>
      <c r="O2872" s="836">
        <v>2</v>
      </c>
      <c r="P2872" s="835">
        <v>200</v>
      </c>
      <c r="Q2872" s="837">
        <v>1</v>
      </c>
      <c r="R2872" s="832">
        <v>4</v>
      </c>
      <c r="S2872" s="837">
        <v>1</v>
      </c>
      <c r="T2872" s="836">
        <v>2</v>
      </c>
      <c r="U2872" s="838">
        <v>1</v>
      </c>
    </row>
    <row r="2873" spans="1:21" ht="14.4" customHeight="1" x14ac:dyDescent="0.3">
      <c r="A2873" s="831">
        <v>4</v>
      </c>
      <c r="B2873" s="832" t="s">
        <v>2687</v>
      </c>
      <c r="C2873" s="832" t="s">
        <v>2694</v>
      </c>
      <c r="D2873" s="833" t="s">
        <v>5504</v>
      </c>
      <c r="E2873" s="834" t="s">
        <v>2756</v>
      </c>
      <c r="F2873" s="832" t="s">
        <v>2690</v>
      </c>
      <c r="G2873" s="832" t="s">
        <v>2812</v>
      </c>
      <c r="H2873" s="832" t="s">
        <v>581</v>
      </c>
      <c r="I2873" s="832" t="s">
        <v>2816</v>
      </c>
      <c r="J2873" s="832" t="s">
        <v>2817</v>
      </c>
      <c r="K2873" s="832" t="s">
        <v>2818</v>
      </c>
      <c r="L2873" s="835">
        <v>120</v>
      </c>
      <c r="M2873" s="835">
        <v>600</v>
      </c>
      <c r="N2873" s="832">
        <v>5</v>
      </c>
      <c r="O2873" s="836">
        <v>5</v>
      </c>
      <c r="P2873" s="835">
        <v>480</v>
      </c>
      <c r="Q2873" s="837">
        <v>0.8</v>
      </c>
      <c r="R2873" s="832">
        <v>4</v>
      </c>
      <c r="S2873" s="837">
        <v>0.8</v>
      </c>
      <c r="T2873" s="836">
        <v>4</v>
      </c>
      <c r="U2873" s="838">
        <v>0.8</v>
      </c>
    </row>
    <row r="2874" spans="1:21" ht="14.4" customHeight="1" x14ac:dyDescent="0.3">
      <c r="A2874" s="831">
        <v>4</v>
      </c>
      <c r="B2874" s="832" t="s">
        <v>2687</v>
      </c>
      <c r="C2874" s="832" t="s">
        <v>2694</v>
      </c>
      <c r="D2874" s="833" t="s">
        <v>5504</v>
      </c>
      <c r="E2874" s="834" t="s">
        <v>2756</v>
      </c>
      <c r="F2874" s="832" t="s">
        <v>2690</v>
      </c>
      <c r="G2874" s="832" t="s">
        <v>3288</v>
      </c>
      <c r="H2874" s="832" t="s">
        <v>581</v>
      </c>
      <c r="I2874" s="832" t="s">
        <v>3289</v>
      </c>
      <c r="J2874" s="832" t="s">
        <v>3290</v>
      </c>
      <c r="K2874" s="832" t="s">
        <v>3291</v>
      </c>
      <c r="L2874" s="835">
        <v>410</v>
      </c>
      <c r="M2874" s="835">
        <v>41820</v>
      </c>
      <c r="N2874" s="832">
        <v>102</v>
      </c>
      <c r="O2874" s="836">
        <v>102</v>
      </c>
      <c r="P2874" s="835">
        <v>36900</v>
      </c>
      <c r="Q2874" s="837">
        <v>0.88235294117647056</v>
      </c>
      <c r="R2874" s="832">
        <v>90</v>
      </c>
      <c r="S2874" s="837">
        <v>0.88235294117647056</v>
      </c>
      <c r="T2874" s="836">
        <v>90</v>
      </c>
      <c r="U2874" s="838">
        <v>0.88235294117647056</v>
      </c>
    </row>
    <row r="2875" spans="1:21" ht="14.4" customHeight="1" x14ac:dyDescent="0.3">
      <c r="A2875" s="831">
        <v>4</v>
      </c>
      <c r="B2875" s="832" t="s">
        <v>2687</v>
      </c>
      <c r="C2875" s="832" t="s">
        <v>2694</v>
      </c>
      <c r="D2875" s="833" t="s">
        <v>5504</v>
      </c>
      <c r="E2875" s="834" t="s">
        <v>2756</v>
      </c>
      <c r="F2875" s="832" t="s">
        <v>2690</v>
      </c>
      <c r="G2875" s="832" t="s">
        <v>3288</v>
      </c>
      <c r="H2875" s="832" t="s">
        <v>581</v>
      </c>
      <c r="I2875" s="832" t="s">
        <v>3937</v>
      </c>
      <c r="J2875" s="832" t="s">
        <v>3346</v>
      </c>
      <c r="K2875" s="832" t="s">
        <v>3938</v>
      </c>
      <c r="L2875" s="835">
        <v>566</v>
      </c>
      <c r="M2875" s="835">
        <v>5660</v>
      </c>
      <c r="N2875" s="832">
        <v>10</v>
      </c>
      <c r="O2875" s="836">
        <v>10</v>
      </c>
      <c r="P2875" s="835">
        <v>2264</v>
      </c>
      <c r="Q2875" s="837">
        <v>0.4</v>
      </c>
      <c r="R2875" s="832">
        <v>4</v>
      </c>
      <c r="S2875" s="837">
        <v>0.4</v>
      </c>
      <c r="T2875" s="836">
        <v>4</v>
      </c>
      <c r="U2875" s="838">
        <v>0.4</v>
      </c>
    </row>
    <row r="2876" spans="1:21" ht="14.4" customHeight="1" x14ac:dyDescent="0.3">
      <c r="A2876" s="831">
        <v>4</v>
      </c>
      <c r="B2876" s="832" t="s">
        <v>2687</v>
      </c>
      <c r="C2876" s="832" t="s">
        <v>2694</v>
      </c>
      <c r="D2876" s="833" t="s">
        <v>5504</v>
      </c>
      <c r="E2876" s="834" t="s">
        <v>2756</v>
      </c>
      <c r="F2876" s="832" t="s">
        <v>2690</v>
      </c>
      <c r="G2876" s="832" t="s">
        <v>2819</v>
      </c>
      <c r="H2876" s="832" t="s">
        <v>581</v>
      </c>
      <c r="I2876" s="832" t="s">
        <v>5047</v>
      </c>
      <c r="J2876" s="832" t="s">
        <v>5048</v>
      </c>
      <c r="K2876" s="832" t="s">
        <v>5049</v>
      </c>
      <c r="L2876" s="835">
        <v>1800</v>
      </c>
      <c r="M2876" s="835">
        <v>97200</v>
      </c>
      <c r="N2876" s="832">
        <v>54</v>
      </c>
      <c r="O2876" s="836">
        <v>48</v>
      </c>
      <c r="P2876" s="835">
        <v>30600</v>
      </c>
      <c r="Q2876" s="837">
        <v>0.31481481481481483</v>
      </c>
      <c r="R2876" s="832">
        <v>17</v>
      </c>
      <c r="S2876" s="837">
        <v>0.31481481481481483</v>
      </c>
      <c r="T2876" s="836">
        <v>16</v>
      </c>
      <c r="U2876" s="838">
        <v>0.33333333333333331</v>
      </c>
    </row>
    <row r="2877" spans="1:21" ht="14.4" customHeight="1" x14ac:dyDescent="0.3">
      <c r="A2877" s="831">
        <v>4</v>
      </c>
      <c r="B2877" s="832" t="s">
        <v>2687</v>
      </c>
      <c r="C2877" s="832" t="s">
        <v>2694</v>
      </c>
      <c r="D2877" s="833" t="s">
        <v>5504</v>
      </c>
      <c r="E2877" s="834" t="s">
        <v>2756</v>
      </c>
      <c r="F2877" s="832" t="s">
        <v>2690</v>
      </c>
      <c r="G2877" s="832" t="s">
        <v>2819</v>
      </c>
      <c r="H2877" s="832" t="s">
        <v>581</v>
      </c>
      <c r="I2877" s="832" t="s">
        <v>5050</v>
      </c>
      <c r="J2877" s="832" t="s">
        <v>5051</v>
      </c>
      <c r="K2877" s="832" t="s">
        <v>5052</v>
      </c>
      <c r="L2877" s="835">
        <v>500</v>
      </c>
      <c r="M2877" s="835">
        <v>8000</v>
      </c>
      <c r="N2877" s="832">
        <v>16</v>
      </c>
      <c r="O2877" s="836">
        <v>14</v>
      </c>
      <c r="P2877" s="835">
        <v>6500</v>
      </c>
      <c r="Q2877" s="837">
        <v>0.8125</v>
      </c>
      <c r="R2877" s="832">
        <v>13</v>
      </c>
      <c r="S2877" s="837">
        <v>0.8125</v>
      </c>
      <c r="T2877" s="836">
        <v>12</v>
      </c>
      <c r="U2877" s="838">
        <v>0.8571428571428571</v>
      </c>
    </row>
    <row r="2878" spans="1:21" ht="14.4" customHeight="1" x14ac:dyDescent="0.3">
      <c r="A2878" s="831">
        <v>4</v>
      </c>
      <c r="B2878" s="832" t="s">
        <v>2687</v>
      </c>
      <c r="C2878" s="832" t="s">
        <v>2694</v>
      </c>
      <c r="D2878" s="833" t="s">
        <v>5504</v>
      </c>
      <c r="E2878" s="834" t="s">
        <v>2756</v>
      </c>
      <c r="F2878" s="832" t="s">
        <v>2690</v>
      </c>
      <c r="G2878" s="832" t="s">
        <v>2819</v>
      </c>
      <c r="H2878" s="832" t="s">
        <v>581</v>
      </c>
      <c r="I2878" s="832" t="s">
        <v>3942</v>
      </c>
      <c r="J2878" s="832" t="s">
        <v>3943</v>
      </c>
      <c r="K2878" s="832" t="s">
        <v>3944</v>
      </c>
      <c r="L2878" s="835">
        <v>378.48</v>
      </c>
      <c r="M2878" s="835">
        <v>378.48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4</v>
      </c>
      <c r="B2879" s="832" t="s">
        <v>2687</v>
      </c>
      <c r="C2879" s="832" t="s">
        <v>2694</v>
      </c>
      <c r="D2879" s="833" t="s">
        <v>5504</v>
      </c>
      <c r="E2879" s="834" t="s">
        <v>2756</v>
      </c>
      <c r="F2879" s="832" t="s">
        <v>2690</v>
      </c>
      <c r="G2879" s="832" t="s">
        <v>4049</v>
      </c>
      <c r="H2879" s="832" t="s">
        <v>581</v>
      </c>
      <c r="I2879" s="832" t="s">
        <v>5245</v>
      </c>
      <c r="J2879" s="832" t="s">
        <v>5246</v>
      </c>
      <c r="K2879" s="832" t="s">
        <v>5247</v>
      </c>
      <c r="L2879" s="835">
        <v>260</v>
      </c>
      <c r="M2879" s="835">
        <v>520</v>
      </c>
      <c r="N2879" s="832">
        <v>2</v>
      </c>
      <c r="O2879" s="836">
        <v>1</v>
      </c>
      <c r="P2879" s="835">
        <v>520</v>
      </c>
      <c r="Q2879" s="837">
        <v>1</v>
      </c>
      <c r="R2879" s="832">
        <v>2</v>
      </c>
      <c r="S2879" s="837">
        <v>1</v>
      </c>
      <c r="T2879" s="836">
        <v>1</v>
      </c>
      <c r="U2879" s="838">
        <v>1</v>
      </c>
    </row>
    <row r="2880" spans="1:21" ht="14.4" customHeight="1" x14ac:dyDescent="0.3">
      <c r="A2880" s="831">
        <v>4</v>
      </c>
      <c r="B2880" s="832" t="s">
        <v>2687</v>
      </c>
      <c r="C2880" s="832" t="s">
        <v>2694</v>
      </c>
      <c r="D2880" s="833" t="s">
        <v>5504</v>
      </c>
      <c r="E2880" s="834" t="s">
        <v>2748</v>
      </c>
      <c r="F2880" s="832" t="s">
        <v>2688</v>
      </c>
      <c r="G2880" s="832" t="s">
        <v>3137</v>
      </c>
      <c r="H2880" s="832" t="s">
        <v>581</v>
      </c>
      <c r="I2880" s="832" t="s">
        <v>5248</v>
      </c>
      <c r="J2880" s="832" t="s">
        <v>5249</v>
      </c>
      <c r="K2880" s="832" t="s">
        <v>5250</v>
      </c>
      <c r="L2880" s="835">
        <v>0</v>
      </c>
      <c r="M2880" s="835">
        <v>0</v>
      </c>
      <c r="N2880" s="832">
        <v>1</v>
      </c>
      <c r="O2880" s="836">
        <v>1</v>
      </c>
      <c r="P2880" s="835">
        <v>0</v>
      </c>
      <c r="Q2880" s="837"/>
      <c r="R2880" s="832">
        <v>1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4</v>
      </c>
      <c r="B2881" s="832" t="s">
        <v>2687</v>
      </c>
      <c r="C2881" s="832" t="s">
        <v>2694</v>
      </c>
      <c r="D2881" s="833" t="s">
        <v>5504</v>
      </c>
      <c r="E2881" s="834" t="s">
        <v>2748</v>
      </c>
      <c r="F2881" s="832" t="s">
        <v>2688</v>
      </c>
      <c r="G2881" s="832" t="s">
        <v>3352</v>
      </c>
      <c r="H2881" s="832" t="s">
        <v>628</v>
      </c>
      <c r="I2881" s="832" t="s">
        <v>2563</v>
      </c>
      <c r="J2881" s="832" t="s">
        <v>2564</v>
      </c>
      <c r="K2881" s="832" t="s">
        <v>2565</v>
      </c>
      <c r="L2881" s="835">
        <v>9.4</v>
      </c>
      <c r="M2881" s="835">
        <v>9.4</v>
      </c>
      <c r="N2881" s="832">
        <v>1</v>
      </c>
      <c r="O2881" s="836">
        <v>1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4</v>
      </c>
      <c r="B2882" s="832" t="s">
        <v>2687</v>
      </c>
      <c r="C2882" s="832" t="s">
        <v>2694</v>
      </c>
      <c r="D2882" s="833" t="s">
        <v>5504</v>
      </c>
      <c r="E2882" s="834" t="s">
        <v>2748</v>
      </c>
      <c r="F2882" s="832" t="s">
        <v>2688</v>
      </c>
      <c r="G2882" s="832" t="s">
        <v>2760</v>
      </c>
      <c r="H2882" s="832" t="s">
        <v>628</v>
      </c>
      <c r="I2882" s="832" t="s">
        <v>2166</v>
      </c>
      <c r="J2882" s="832" t="s">
        <v>1083</v>
      </c>
      <c r="K2882" s="832" t="s">
        <v>2167</v>
      </c>
      <c r="L2882" s="835">
        <v>154.36000000000001</v>
      </c>
      <c r="M2882" s="835">
        <v>308.72000000000003</v>
      </c>
      <c r="N2882" s="832">
        <v>2</v>
      </c>
      <c r="O2882" s="836">
        <v>1.5</v>
      </c>
      <c r="P2882" s="835">
        <v>154.36000000000001</v>
      </c>
      <c r="Q2882" s="837">
        <v>0.5</v>
      </c>
      <c r="R2882" s="832">
        <v>1</v>
      </c>
      <c r="S2882" s="837">
        <v>0.5</v>
      </c>
      <c r="T2882" s="836">
        <v>1</v>
      </c>
      <c r="U2882" s="838">
        <v>0.66666666666666663</v>
      </c>
    </row>
    <row r="2883" spans="1:21" ht="14.4" customHeight="1" x14ac:dyDescent="0.3">
      <c r="A2883" s="831">
        <v>4</v>
      </c>
      <c r="B2883" s="832" t="s">
        <v>2687</v>
      </c>
      <c r="C2883" s="832" t="s">
        <v>2694</v>
      </c>
      <c r="D2883" s="833" t="s">
        <v>5504</v>
      </c>
      <c r="E2883" s="834" t="s">
        <v>2748</v>
      </c>
      <c r="F2883" s="832" t="s">
        <v>2688</v>
      </c>
      <c r="G2883" s="832" t="s">
        <v>2760</v>
      </c>
      <c r="H2883" s="832" t="s">
        <v>581</v>
      </c>
      <c r="I2883" s="832" t="s">
        <v>2823</v>
      </c>
      <c r="J2883" s="832" t="s">
        <v>1083</v>
      </c>
      <c r="K2883" s="832" t="s">
        <v>2167</v>
      </c>
      <c r="L2883" s="835">
        <v>154.36000000000001</v>
      </c>
      <c r="M2883" s="835">
        <v>926.16000000000008</v>
      </c>
      <c r="N2883" s="832">
        <v>6</v>
      </c>
      <c r="O2883" s="836">
        <v>6</v>
      </c>
      <c r="P2883" s="835">
        <v>463.08000000000004</v>
      </c>
      <c r="Q2883" s="837">
        <v>0.5</v>
      </c>
      <c r="R2883" s="832">
        <v>3</v>
      </c>
      <c r="S2883" s="837">
        <v>0.5</v>
      </c>
      <c r="T2883" s="836">
        <v>3</v>
      </c>
      <c r="U2883" s="838">
        <v>0.5</v>
      </c>
    </row>
    <row r="2884" spans="1:21" ht="14.4" customHeight="1" x14ac:dyDescent="0.3">
      <c r="A2884" s="831">
        <v>4</v>
      </c>
      <c r="B2884" s="832" t="s">
        <v>2687</v>
      </c>
      <c r="C2884" s="832" t="s">
        <v>2694</v>
      </c>
      <c r="D2884" s="833" t="s">
        <v>5504</v>
      </c>
      <c r="E2884" s="834" t="s">
        <v>2748</v>
      </c>
      <c r="F2884" s="832" t="s">
        <v>2688</v>
      </c>
      <c r="G2884" s="832" t="s">
        <v>2760</v>
      </c>
      <c r="H2884" s="832" t="s">
        <v>628</v>
      </c>
      <c r="I2884" s="832" t="s">
        <v>2164</v>
      </c>
      <c r="J2884" s="832" t="s">
        <v>1083</v>
      </c>
      <c r="K2884" s="832" t="s">
        <v>2165</v>
      </c>
      <c r="L2884" s="835">
        <v>225.06</v>
      </c>
      <c r="M2884" s="835">
        <v>1125.3000000000002</v>
      </c>
      <c r="N2884" s="832">
        <v>5</v>
      </c>
      <c r="O2884" s="836">
        <v>3.5</v>
      </c>
      <c r="P2884" s="835">
        <v>675.18000000000006</v>
      </c>
      <c r="Q2884" s="837">
        <v>0.6</v>
      </c>
      <c r="R2884" s="832">
        <v>3</v>
      </c>
      <c r="S2884" s="837">
        <v>0.6</v>
      </c>
      <c r="T2884" s="836">
        <v>1.5</v>
      </c>
      <c r="U2884" s="838">
        <v>0.42857142857142855</v>
      </c>
    </row>
    <row r="2885" spans="1:21" ht="14.4" customHeight="1" x14ac:dyDescent="0.3">
      <c r="A2885" s="831">
        <v>4</v>
      </c>
      <c r="B2885" s="832" t="s">
        <v>2687</v>
      </c>
      <c r="C2885" s="832" t="s">
        <v>2694</v>
      </c>
      <c r="D2885" s="833" t="s">
        <v>5504</v>
      </c>
      <c r="E2885" s="834" t="s">
        <v>2748</v>
      </c>
      <c r="F2885" s="832" t="s">
        <v>2688</v>
      </c>
      <c r="G2885" s="832" t="s">
        <v>3221</v>
      </c>
      <c r="H2885" s="832" t="s">
        <v>628</v>
      </c>
      <c r="I2885" s="832" t="s">
        <v>3222</v>
      </c>
      <c r="J2885" s="832" t="s">
        <v>2196</v>
      </c>
      <c r="K2885" s="832" t="s">
        <v>3223</v>
      </c>
      <c r="L2885" s="835">
        <v>70.540000000000006</v>
      </c>
      <c r="M2885" s="835">
        <v>70.540000000000006</v>
      </c>
      <c r="N2885" s="832">
        <v>1</v>
      </c>
      <c r="O2885" s="836">
        <v>1</v>
      </c>
      <c r="P2885" s="835">
        <v>70.540000000000006</v>
      </c>
      <c r="Q2885" s="837">
        <v>1</v>
      </c>
      <c r="R2885" s="832">
        <v>1</v>
      </c>
      <c r="S2885" s="837">
        <v>1</v>
      </c>
      <c r="T2885" s="836">
        <v>1</v>
      </c>
      <c r="U2885" s="838">
        <v>1</v>
      </c>
    </row>
    <row r="2886" spans="1:21" ht="14.4" customHeight="1" x14ac:dyDescent="0.3">
      <c r="A2886" s="831">
        <v>4</v>
      </c>
      <c r="B2886" s="832" t="s">
        <v>2687</v>
      </c>
      <c r="C2886" s="832" t="s">
        <v>2694</v>
      </c>
      <c r="D2886" s="833" t="s">
        <v>5504</v>
      </c>
      <c r="E2886" s="834" t="s">
        <v>2748</v>
      </c>
      <c r="F2886" s="832" t="s">
        <v>2688</v>
      </c>
      <c r="G2886" s="832" t="s">
        <v>3221</v>
      </c>
      <c r="H2886" s="832" t="s">
        <v>628</v>
      </c>
      <c r="I2886" s="832" t="s">
        <v>4983</v>
      </c>
      <c r="J2886" s="832" t="s">
        <v>2196</v>
      </c>
      <c r="K2886" s="832" t="s">
        <v>3357</v>
      </c>
      <c r="L2886" s="835">
        <v>141.09</v>
      </c>
      <c r="M2886" s="835">
        <v>141.09</v>
      </c>
      <c r="N2886" s="832">
        <v>1</v>
      </c>
      <c r="O2886" s="836">
        <v>1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4</v>
      </c>
      <c r="B2887" s="832" t="s">
        <v>2687</v>
      </c>
      <c r="C2887" s="832" t="s">
        <v>2694</v>
      </c>
      <c r="D2887" s="833" t="s">
        <v>5504</v>
      </c>
      <c r="E2887" s="834" t="s">
        <v>2748</v>
      </c>
      <c r="F2887" s="832" t="s">
        <v>2688</v>
      </c>
      <c r="G2887" s="832" t="s">
        <v>4100</v>
      </c>
      <c r="H2887" s="832" t="s">
        <v>581</v>
      </c>
      <c r="I2887" s="832" t="s">
        <v>5251</v>
      </c>
      <c r="J2887" s="832" t="s">
        <v>1195</v>
      </c>
      <c r="K2887" s="832" t="s">
        <v>5252</v>
      </c>
      <c r="L2887" s="835">
        <v>47.41</v>
      </c>
      <c r="M2887" s="835">
        <v>47.41</v>
      </c>
      <c r="N2887" s="832">
        <v>1</v>
      </c>
      <c r="O2887" s="836">
        <v>1</v>
      </c>
      <c r="P2887" s="835">
        <v>47.41</v>
      </c>
      <c r="Q2887" s="837">
        <v>1</v>
      </c>
      <c r="R2887" s="832">
        <v>1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4</v>
      </c>
      <c r="B2888" s="832" t="s">
        <v>2687</v>
      </c>
      <c r="C2888" s="832" t="s">
        <v>2694</v>
      </c>
      <c r="D2888" s="833" t="s">
        <v>5504</v>
      </c>
      <c r="E2888" s="834" t="s">
        <v>2748</v>
      </c>
      <c r="F2888" s="832" t="s">
        <v>2688</v>
      </c>
      <c r="G2888" s="832" t="s">
        <v>2824</v>
      </c>
      <c r="H2888" s="832" t="s">
        <v>628</v>
      </c>
      <c r="I2888" s="832" t="s">
        <v>2398</v>
      </c>
      <c r="J2888" s="832" t="s">
        <v>2399</v>
      </c>
      <c r="K2888" s="832" t="s">
        <v>1482</v>
      </c>
      <c r="L2888" s="835">
        <v>170.52</v>
      </c>
      <c r="M2888" s="835">
        <v>170.52</v>
      </c>
      <c r="N2888" s="832">
        <v>1</v>
      </c>
      <c r="O2888" s="836">
        <v>1</v>
      </c>
      <c r="P2888" s="835">
        <v>170.52</v>
      </c>
      <c r="Q2888" s="837">
        <v>1</v>
      </c>
      <c r="R2888" s="832">
        <v>1</v>
      </c>
      <c r="S2888" s="837">
        <v>1</v>
      </c>
      <c r="T2888" s="836">
        <v>1</v>
      </c>
      <c r="U2888" s="838">
        <v>1</v>
      </c>
    </row>
    <row r="2889" spans="1:21" ht="14.4" customHeight="1" x14ac:dyDescent="0.3">
      <c r="A2889" s="831">
        <v>4</v>
      </c>
      <c r="B2889" s="832" t="s">
        <v>2687</v>
      </c>
      <c r="C2889" s="832" t="s">
        <v>2694</v>
      </c>
      <c r="D2889" s="833" t="s">
        <v>5504</v>
      </c>
      <c r="E2889" s="834" t="s">
        <v>2748</v>
      </c>
      <c r="F2889" s="832" t="s">
        <v>2688</v>
      </c>
      <c r="G2889" s="832" t="s">
        <v>2824</v>
      </c>
      <c r="H2889" s="832" t="s">
        <v>628</v>
      </c>
      <c r="I2889" s="832" t="s">
        <v>4173</v>
      </c>
      <c r="J2889" s="832" t="s">
        <v>2399</v>
      </c>
      <c r="K2889" s="832" t="s">
        <v>4174</v>
      </c>
      <c r="L2889" s="835">
        <v>272.83</v>
      </c>
      <c r="M2889" s="835">
        <v>272.83</v>
      </c>
      <c r="N2889" s="832">
        <v>1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4</v>
      </c>
      <c r="B2890" s="832" t="s">
        <v>2687</v>
      </c>
      <c r="C2890" s="832" t="s">
        <v>2694</v>
      </c>
      <c r="D2890" s="833" t="s">
        <v>5504</v>
      </c>
      <c r="E2890" s="834" t="s">
        <v>2748</v>
      </c>
      <c r="F2890" s="832" t="s">
        <v>2688</v>
      </c>
      <c r="G2890" s="832" t="s">
        <v>3145</v>
      </c>
      <c r="H2890" s="832" t="s">
        <v>628</v>
      </c>
      <c r="I2890" s="832" t="s">
        <v>5253</v>
      </c>
      <c r="J2890" s="832" t="s">
        <v>1024</v>
      </c>
      <c r="K2890" s="832" t="s">
        <v>5254</v>
      </c>
      <c r="L2890" s="835">
        <v>0</v>
      </c>
      <c r="M2890" s="835">
        <v>0</v>
      </c>
      <c r="N2890" s="832">
        <v>1</v>
      </c>
      <c r="O2890" s="836">
        <v>1</v>
      </c>
      <c r="P2890" s="835"/>
      <c r="Q2890" s="837"/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4</v>
      </c>
      <c r="B2891" s="832" t="s">
        <v>2687</v>
      </c>
      <c r="C2891" s="832" t="s">
        <v>2694</v>
      </c>
      <c r="D2891" s="833" t="s">
        <v>5504</v>
      </c>
      <c r="E2891" s="834" t="s">
        <v>2748</v>
      </c>
      <c r="F2891" s="832" t="s">
        <v>2688</v>
      </c>
      <c r="G2891" s="832" t="s">
        <v>4179</v>
      </c>
      <c r="H2891" s="832" t="s">
        <v>581</v>
      </c>
      <c r="I2891" s="832" t="s">
        <v>5255</v>
      </c>
      <c r="J2891" s="832" t="s">
        <v>4181</v>
      </c>
      <c r="K2891" s="832" t="s">
        <v>4182</v>
      </c>
      <c r="L2891" s="835">
        <v>0</v>
      </c>
      <c r="M2891" s="835">
        <v>0</v>
      </c>
      <c r="N2891" s="832">
        <v>1</v>
      </c>
      <c r="O2891" s="836">
        <v>0.5</v>
      </c>
      <c r="P2891" s="835"/>
      <c r="Q2891" s="837"/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4</v>
      </c>
      <c r="B2892" s="832" t="s">
        <v>2687</v>
      </c>
      <c r="C2892" s="832" t="s">
        <v>2694</v>
      </c>
      <c r="D2892" s="833" t="s">
        <v>5504</v>
      </c>
      <c r="E2892" s="834" t="s">
        <v>2748</v>
      </c>
      <c r="F2892" s="832" t="s">
        <v>2688</v>
      </c>
      <c r="G2892" s="832" t="s">
        <v>2907</v>
      </c>
      <c r="H2892" s="832" t="s">
        <v>581</v>
      </c>
      <c r="I2892" s="832" t="s">
        <v>2908</v>
      </c>
      <c r="J2892" s="832" t="s">
        <v>1108</v>
      </c>
      <c r="K2892" s="832" t="s">
        <v>1482</v>
      </c>
      <c r="L2892" s="835">
        <v>78.33</v>
      </c>
      <c r="M2892" s="835">
        <v>156.66</v>
      </c>
      <c r="N2892" s="832">
        <v>2</v>
      </c>
      <c r="O2892" s="836">
        <v>1</v>
      </c>
      <c r="P2892" s="835">
        <v>156.66</v>
      </c>
      <c r="Q2892" s="837">
        <v>1</v>
      </c>
      <c r="R2892" s="832">
        <v>2</v>
      </c>
      <c r="S2892" s="837">
        <v>1</v>
      </c>
      <c r="T2892" s="836">
        <v>1</v>
      </c>
      <c r="U2892" s="838">
        <v>1</v>
      </c>
    </row>
    <row r="2893" spans="1:21" ht="14.4" customHeight="1" x14ac:dyDescent="0.3">
      <c r="A2893" s="831">
        <v>4</v>
      </c>
      <c r="B2893" s="832" t="s">
        <v>2687</v>
      </c>
      <c r="C2893" s="832" t="s">
        <v>2694</v>
      </c>
      <c r="D2893" s="833" t="s">
        <v>5504</v>
      </c>
      <c r="E2893" s="834" t="s">
        <v>2748</v>
      </c>
      <c r="F2893" s="832" t="s">
        <v>2688</v>
      </c>
      <c r="G2893" s="832" t="s">
        <v>3162</v>
      </c>
      <c r="H2893" s="832" t="s">
        <v>581</v>
      </c>
      <c r="I2893" s="832" t="s">
        <v>5256</v>
      </c>
      <c r="J2893" s="832" t="s">
        <v>3301</v>
      </c>
      <c r="K2893" s="832" t="s">
        <v>5257</v>
      </c>
      <c r="L2893" s="835">
        <v>27.67</v>
      </c>
      <c r="M2893" s="835">
        <v>27.67</v>
      </c>
      <c r="N2893" s="832">
        <v>1</v>
      </c>
      <c r="O2893" s="836">
        <v>1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4</v>
      </c>
      <c r="B2894" s="832" t="s">
        <v>2687</v>
      </c>
      <c r="C2894" s="832" t="s">
        <v>2694</v>
      </c>
      <c r="D2894" s="833" t="s">
        <v>5504</v>
      </c>
      <c r="E2894" s="834" t="s">
        <v>2748</v>
      </c>
      <c r="F2894" s="832" t="s">
        <v>2688</v>
      </c>
      <c r="G2894" s="832" t="s">
        <v>2855</v>
      </c>
      <c r="H2894" s="832" t="s">
        <v>581</v>
      </c>
      <c r="I2894" s="832" t="s">
        <v>4538</v>
      </c>
      <c r="J2894" s="832" t="s">
        <v>4539</v>
      </c>
      <c r="K2894" s="832" t="s">
        <v>3318</v>
      </c>
      <c r="L2894" s="835">
        <v>161.4</v>
      </c>
      <c r="M2894" s="835">
        <v>322.8</v>
      </c>
      <c r="N2894" s="832">
        <v>2</v>
      </c>
      <c r="O2894" s="836">
        <v>1</v>
      </c>
      <c r="P2894" s="835">
        <v>161.4</v>
      </c>
      <c r="Q2894" s="837">
        <v>0.5</v>
      </c>
      <c r="R2894" s="832">
        <v>1</v>
      </c>
      <c r="S2894" s="837">
        <v>0.5</v>
      </c>
      <c r="T2894" s="836">
        <v>0.5</v>
      </c>
      <c r="U2894" s="838">
        <v>0.5</v>
      </c>
    </row>
    <row r="2895" spans="1:21" ht="14.4" customHeight="1" x14ac:dyDescent="0.3">
      <c r="A2895" s="831">
        <v>4</v>
      </c>
      <c r="B2895" s="832" t="s">
        <v>2687</v>
      </c>
      <c r="C2895" s="832" t="s">
        <v>2694</v>
      </c>
      <c r="D2895" s="833" t="s">
        <v>5504</v>
      </c>
      <c r="E2895" s="834" t="s">
        <v>2748</v>
      </c>
      <c r="F2895" s="832" t="s">
        <v>2688</v>
      </c>
      <c r="G2895" s="832" t="s">
        <v>2855</v>
      </c>
      <c r="H2895" s="832" t="s">
        <v>581</v>
      </c>
      <c r="I2895" s="832" t="s">
        <v>5258</v>
      </c>
      <c r="J2895" s="832" t="s">
        <v>4539</v>
      </c>
      <c r="K2895" s="832" t="s">
        <v>3992</v>
      </c>
      <c r="L2895" s="835">
        <v>322.8</v>
      </c>
      <c r="M2895" s="835">
        <v>645.6</v>
      </c>
      <c r="N2895" s="832">
        <v>2</v>
      </c>
      <c r="O2895" s="836">
        <v>0.5</v>
      </c>
      <c r="P2895" s="835">
        <v>645.6</v>
      </c>
      <c r="Q2895" s="837">
        <v>1</v>
      </c>
      <c r="R2895" s="832">
        <v>2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4</v>
      </c>
      <c r="B2896" s="832" t="s">
        <v>2687</v>
      </c>
      <c r="C2896" s="832" t="s">
        <v>2694</v>
      </c>
      <c r="D2896" s="833" t="s">
        <v>5504</v>
      </c>
      <c r="E2896" s="834" t="s">
        <v>2748</v>
      </c>
      <c r="F2896" s="832" t="s">
        <v>2688</v>
      </c>
      <c r="G2896" s="832" t="s">
        <v>3368</v>
      </c>
      <c r="H2896" s="832" t="s">
        <v>581</v>
      </c>
      <c r="I2896" s="832" t="s">
        <v>4189</v>
      </c>
      <c r="J2896" s="832" t="s">
        <v>1215</v>
      </c>
      <c r="K2896" s="832" t="s">
        <v>4109</v>
      </c>
      <c r="L2896" s="835">
        <v>182.22</v>
      </c>
      <c r="M2896" s="835">
        <v>364.44</v>
      </c>
      <c r="N2896" s="832">
        <v>2</v>
      </c>
      <c r="O2896" s="836">
        <v>1.5</v>
      </c>
      <c r="P2896" s="835">
        <v>182.22</v>
      </c>
      <c r="Q2896" s="837">
        <v>0.5</v>
      </c>
      <c r="R2896" s="832">
        <v>1</v>
      </c>
      <c r="S2896" s="837">
        <v>0.5</v>
      </c>
      <c r="T2896" s="836">
        <v>1</v>
      </c>
      <c r="U2896" s="838">
        <v>0.66666666666666663</v>
      </c>
    </row>
    <row r="2897" spans="1:21" ht="14.4" customHeight="1" x14ac:dyDescent="0.3">
      <c r="A2897" s="831">
        <v>4</v>
      </c>
      <c r="B2897" s="832" t="s">
        <v>2687</v>
      </c>
      <c r="C2897" s="832" t="s">
        <v>2694</v>
      </c>
      <c r="D2897" s="833" t="s">
        <v>5504</v>
      </c>
      <c r="E2897" s="834" t="s">
        <v>2748</v>
      </c>
      <c r="F2897" s="832" t="s">
        <v>2688</v>
      </c>
      <c r="G2897" s="832" t="s">
        <v>3368</v>
      </c>
      <c r="H2897" s="832" t="s">
        <v>581</v>
      </c>
      <c r="I2897" s="832" t="s">
        <v>4826</v>
      </c>
      <c r="J2897" s="832" t="s">
        <v>1215</v>
      </c>
      <c r="K2897" s="832" t="s">
        <v>3370</v>
      </c>
      <c r="L2897" s="835">
        <v>91.11</v>
      </c>
      <c r="M2897" s="835">
        <v>182.22</v>
      </c>
      <c r="N2897" s="832">
        <v>2</v>
      </c>
      <c r="O2897" s="836">
        <v>1</v>
      </c>
      <c r="P2897" s="835">
        <v>182.22</v>
      </c>
      <c r="Q2897" s="837">
        <v>1</v>
      </c>
      <c r="R2897" s="832">
        <v>2</v>
      </c>
      <c r="S2897" s="837">
        <v>1</v>
      </c>
      <c r="T2897" s="836">
        <v>1</v>
      </c>
      <c r="U2897" s="838">
        <v>1</v>
      </c>
    </row>
    <row r="2898" spans="1:21" ht="14.4" customHeight="1" x14ac:dyDescent="0.3">
      <c r="A2898" s="831">
        <v>4</v>
      </c>
      <c r="B2898" s="832" t="s">
        <v>2687</v>
      </c>
      <c r="C2898" s="832" t="s">
        <v>2694</v>
      </c>
      <c r="D2898" s="833" t="s">
        <v>5504</v>
      </c>
      <c r="E2898" s="834" t="s">
        <v>2748</v>
      </c>
      <c r="F2898" s="832" t="s">
        <v>2688</v>
      </c>
      <c r="G2898" s="832" t="s">
        <v>3368</v>
      </c>
      <c r="H2898" s="832" t="s">
        <v>581</v>
      </c>
      <c r="I2898" s="832" t="s">
        <v>4108</v>
      </c>
      <c r="J2898" s="832" t="s">
        <v>1215</v>
      </c>
      <c r="K2898" s="832" t="s">
        <v>4109</v>
      </c>
      <c r="L2898" s="835">
        <v>182.22</v>
      </c>
      <c r="M2898" s="835">
        <v>182.22</v>
      </c>
      <c r="N2898" s="832">
        <v>1</v>
      </c>
      <c r="O2898" s="836">
        <v>0.5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4</v>
      </c>
      <c r="B2899" s="832" t="s">
        <v>2687</v>
      </c>
      <c r="C2899" s="832" t="s">
        <v>2694</v>
      </c>
      <c r="D2899" s="833" t="s">
        <v>5504</v>
      </c>
      <c r="E2899" s="834" t="s">
        <v>2748</v>
      </c>
      <c r="F2899" s="832" t="s">
        <v>2688</v>
      </c>
      <c r="G2899" s="832" t="s">
        <v>3368</v>
      </c>
      <c r="H2899" s="832" t="s">
        <v>581</v>
      </c>
      <c r="I2899" s="832" t="s">
        <v>4190</v>
      </c>
      <c r="J2899" s="832" t="s">
        <v>1215</v>
      </c>
      <c r="K2899" s="832" t="s">
        <v>3370</v>
      </c>
      <c r="L2899" s="835">
        <v>91.11</v>
      </c>
      <c r="M2899" s="835">
        <v>182.22</v>
      </c>
      <c r="N2899" s="832">
        <v>2</v>
      </c>
      <c r="O2899" s="836">
        <v>1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4</v>
      </c>
      <c r="B2900" s="832" t="s">
        <v>2687</v>
      </c>
      <c r="C2900" s="832" t="s">
        <v>2694</v>
      </c>
      <c r="D2900" s="833" t="s">
        <v>5504</v>
      </c>
      <c r="E2900" s="834" t="s">
        <v>2748</v>
      </c>
      <c r="F2900" s="832" t="s">
        <v>2688</v>
      </c>
      <c r="G2900" s="832" t="s">
        <v>3231</v>
      </c>
      <c r="H2900" s="832" t="s">
        <v>581</v>
      </c>
      <c r="I2900" s="832" t="s">
        <v>4632</v>
      </c>
      <c r="J2900" s="832" t="s">
        <v>757</v>
      </c>
      <c r="K2900" s="832" t="s">
        <v>4633</v>
      </c>
      <c r="L2900" s="835">
        <v>92.85</v>
      </c>
      <c r="M2900" s="835">
        <v>92.85</v>
      </c>
      <c r="N2900" s="832">
        <v>1</v>
      </c>
      <c r="O2900" s="836">
        <v>1</v>
      </c>
      <c r="P2900" s="835">
        <v>92.85</v>
      </c>
      <c r="Q2900" s="837">
        <v>1</v>
      </c>
      <c r="R2900" s="832">
        <v>1</v>
      </c>
      <c r="S2900" s="837">
        <v>1</v>
      </c>
      <c r="T2900" s="836">
        <v>1</v>
      </c>
      <c r="U2900" s="838">
        <v>1</v>
      </c>
    </row>
    <row r="2901" spans="1:21" ht="14.4" customHeight="1" x14ac:dyDescent="0.3">
      <c r="A2901" s="831">
        <v>4</v>
      </c>
      <c r="B2901" s="832" t="s">
        <v>2687</v>
      </c>
      <c r="C2901" s="832" t="s">
        <v>2694</v>
      </c>
      <c r="D2901" s="833" t="s">
        <v>5504</v>
      </c>
      <c r="E2901" s="834" t="s">
        <v>2748</v>
      </c>
      <c r="F2901" s="832" t="s">
        <v>2688</v>
      </c>
      <c r="G2901" s="832" t="s">
        <v>3231</v>
      </c>
      <c r="H2901" s="832" t="s">
        <v>581</v>
      </c>
      <c r="I2901" s="832" t="s">
        <v>5259</v>
      </c>
      <c r="J2901" s="832" t="s">
        <v>757</v>
      </c>
      <c r="K2901" s="832" t="s">
        <v>5260</v>
      </c>
      <c r="L2901" s="835">
        <v>119.38</v>
      </c>
      <c r="M2901" s="835">
        <v>238.76</v>
      </c>
      <c r="N2901" s="832">
        <v>2</v>
      </c>
      <c r="O2901" s="836">
        <v>0.5</v>
      </c>
      <c r="P2901" s="835">
        <v>238.76</v>
      </c>
      <c r="Q2901" s="837">
        <v>1</v>
      </c>
      <c r="R2901" s="832">
        <v>2</v>
      </c>
      <c r="S2901" s="837">
        <v>1</v>
      </c>
      <c r="T2901" s="836">
        <v>0.5</v>
      </c>
      <c r="U2901" s="838">
        <v>1</v>
      </c>
    </row>
    <row r="2902" spans="1:21" ht="14.4" customHeight="1" x14ac:dyDescent="0.3">
      <c r="A2902" s="831">
        <v>4</v>
      </c>
      <c r="B2902" s="832" t="s">
        <v>2687</v>
      </c>
      <c r="C2902" s="832" t="s">
        <v>2694</v>
      </c>
      <c r="D2902" s="833" t="s">
        <v>5504</v>
      </c>
      <c r="E2902" s="834" t="s">
        <v>2748</v>
      </c>
      <c r="F2902" s="832" t="s">
        <v>2688</v>
      </c>
      <c r="G2902" s="832" t="s">
        <v>3231</v>
      </c>
      <c r="H2902" s="832" t="s">
        <v>581</v>
      </c>
      <c r="I2902" s="832" t="s">
        <v>3232</v>
      </c>
      <c r="J2902" s="832" t="s">
        <v>757</v>
      </c>
      <c r="K2902" s="832" t="s">
        <v>3233</v>
      </c>
      <c r="L2902" s="835">
        <v>159.16999999999999</v>
      </c>
      <c r="M2902" s="835">
        <v>159.16999999999999</v>
      </c>
      <c r="N2902" s="832">
        <v>1</v>
      </c>
      <c r="O2902" s="836">
        <v>0.5</v>
      </c>
      <c r="P2902" s="835">
        <v>159.16999999999999</v>
      </c>
      <c r="Q2902" s="837">
        <v>1</v>
      </c>
      <c r="R2902" s="832">
        <v>1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4</v>
      </c>
      <c r="B2903" s="832" t="s">
        <v>2687</v>
      </c>
      <c r="C2903" s="832" t="s">
        <v>2694</v>
      </c>
      <c r="D2903" s="833" t="s">
        <v>5504</v>
      </c>
      <c r="E2903" s="834" t="s">
        <v>2748</v>
      </c>
      <c r="F2903" s="832" t="s">
        <v>2688</v>
      </c>
      <c r="G2903" s="832" t="s">
        <v>3371</v>
      </c>
      <c r="H2903" s="832" t="s">
        <v>581</v>
      </c>
      <c r="I2903" s="832" t="s">
        <v>5261</v>
      </c>
      <c r="J2903" s="832" t="s">
        <v>5262</v>
      </c>
      <c r="K2903" s="832" t="s">
        <v>5263</v>
      </c>
      <c r="L2903" s="835">
        <v>0</v>
      </c>
      <c r="M2903" s="835">
        <v>0</v>
      </c>
      <c r="N2903" s="832">
        <v>3</v>
      </c>
      <c r="O2903" s="836">
        <v>2</v>
      </c>
      <c r="P2903" s="835">
        <v>0</v>
      </c>
      <c r="Q2903" s="837"/>
      <c r="R2903" s="832">
        <v>2</v>
      </c>
      <c r="S2903" s="837">
        <v>0.66666666666666663</v>
      </c>
      <c r="T2903" s="836">
        <v>1</v>
      </c>
      <c r="U2903" s="838">
        <v>0.5</v>
      </c>
    </row>
    <row r="2904" spans="1:21" ht="14.4" customHeight="1" x14ac:dyDescent="0.3">
      <c r="A2904" s="831">
        <v>4</v>
      </c>
      <c r="B2904" s="832" t="s">
        <v>2687</v>
      </c>
      <c r="C2904" s="832" t="s">
        <v>2694</v>
      </c>
      <c r="D2904" s="833" t="s">
        <v>5504</v>
      </c>
      <c r="E2904" s="834" t="s">
        <v>2748</v>
      </c>
      <c r="F2904" s="832" t="s">
        <v>2688</v>
      </c>
      <c r="G2904" s="832" t="s">
        <v>3371</v>
      </c>
      <c r="H2904" s="832" t="s">
        <v>581</v>
      </c>
      <c r="I2904" s="832" t="s">
        <v>5264</v>
      </c>
      <c r="J2904" s="832" t="s">
        <v>3373</v>
      </c>
      <c r="K2904" s="832" t="s">
        <v>5265</v>
      </c>
      <c r="L2904" s="835">
        <v>0</v>
      </c>
      <c r="M2904" s="835">
        <v>0</v>
      </c>
      <c r="N2904" s="832">
        <v>1</v>
      </c>
      <c r="O2904" s="836">
        <v>1</v>
      </c>
      <c r="P2904" s="835"/>
      <c r="Q2904" s="837"/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4</v>
      </c>
      <c r="B2905" s="832" t="s">
        <v>2687</v>
      </c>
      <c r="C2905" s="832" t="s">
        <v>2694</v>
      </c>
      <c r="D2905" s="833" t="s">
        <v>5504</v>
      </c>
      <c r="E2905" s="834" t="s">
        <v>2748</v>
      </c>
      <c r="F2905" s="832" t="s">
        <v>2688</v>
      </c>
      <c r="G2905" s="832" t="s">
        <v>3238</v>
      </c>
      <c r="H2905" s="832" t="s">
        <v>581</v>
      </c>
      <c r="I2905" s="832" t="s">
        <v>3239</v>
      </c>
      <c r="J2905" s="832" t="s">
        <v>3240</v>
      </c>
      <c r="K2905" s="832" t="s">
        <v>3241</v>
      </c>
      <c r="L2905" s="835">
        <v>107.27</v>
      </c>
      <c r="M2905" s="835">
        <v>107.27</v>
      </c>
      <c r="N2905" s="832">
        <v>1</v>
      </c>
      <c r="O2905" s="836">
        <v>1</v>
      </c>
      <c r="P2905" s="835">
        <v>107.27</v>
      </c>
      <c r="Q2905" s="837">
        <v>1</v>
      </c>
      <c r="R2905" s="832">
        <v>1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4</v>
      </c>
      <c r="B2906" s="832" t="s">
        <v>2687</v>
      </c>
      <c r="C2906" s="832" t="s">
        <v>2694</v>
      </c>
      <c r="D2906" s="833" t="s">
        <v>5504</v>
      </c>
      <c r="E2906" s="834" t="s">
        <v>2748</v>
      </c>
      <c r="F2906" s="832" t="s">
        <v>2688</v>
      </c>
      <c r="G2906" s="832" t="s">
        <v>2827</v>
      </c>
      <c r="H2906" s="832" t="s">
        <v>581</v>
      </c>
      <c r="I2906" s="832" t="s">
        <v>2828</v>
      </c>
      <c r="J2906" s="832" t="s">
        <v>853</v>
      </c>
      <c r="K2906" s="832" t="s">
        <v>2829</v>
      </c>
      <c r="L2906" s="835">
        <v>0</v>
      </c>
      <c r="M2906" s="835">
        <v>0</v>
      </c>
      <c r="N2906" s="832">
        <v>1</v>
      </c>
      <c r="O2906" s="836">
        <v>0.5</v>
      </c>
      <c r="P2906" s="835">
        <v>0</v>
      </c>
      <c r="Q2906" s="837"/>
      <c r="R2906" s="832">
        <v>1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4</v>
      </c>
      <c r="B2907" s="832" t="s">
        <v>2687</v>
      </c>
      <c r="C2907" s="832" t="s">
        <v>2694</v>
      </c>
      <c r="D2907" s="833" t="s">
        <v>5504</v>
      </c>
      <c r="E2907" s="834" t="s">
        <v>2748</v>
      </c>
      <c r="F2907" s="832" t="s">
        <v>2688</v>
      </c>
      <c r="G2907" s="832" t="s">
        <v>3306</v>
      </c>
      <c r="H2907" s="832" t="s">
        <v>581</v>
      </c>
      <c r="I2907" s="832" t="s">
        <v>4202</v>
      </c>
      <c r="J2907" s="832" t="s">
        <v>4203</v>
      </c>
      <c r="K2907" s="832" t="s">
        <v>4204</v>
      </c>
      <c r="L2907" s="835">
        <v>89.91</v>
      </c>
      <c r="M2907" s="835">
        <v>89.91</v>
      </c>
      <c r="N2907" s="832">
        <v>1</v>
      </c>
      <c r="O2907" s="836">
        <v>0.5</v>
      </c>
      <c r="P2907" s="835">
        <v>89.91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4</v>
      </c>
      <c r="B2908" s="832" t="s">
        <v>2687</v>
      </c>
      <c r="C2908" s="832" t="s">
        <v>2694</v>
      </c>
      <c r="D2908" s="833" t="s">
        <v>5504</v>
      </c>
      <c r="E2908" s="834" t="s">
        <v>2748</v>
      </c>
      <c r="F2908" s="832" t="s">
        <v>2688</v>
      </c>
      <c r="G2908" s="832" t="s">
        <v>2787</v>
      </c>
      <c r="H2908" s="832" t="s">
        <v>581</v>
      </c>
      <c r="I2908" s="832" t="s">
        <v>2788</v>
      </c>
      <c r="J2908" s="832" t="s">
        <v>626</v>
      </c>
      <c r="K2908" s="832" t="s">
        <v>2789</v>
      </c>
      <c r="L2908" s="835">
        <v>0</v>
      </c>
      <c r="M2908" s="835">
        <v>0</v>
      </c>
      <c r="N2908" s="832">
        <v>1</v>
      </c>
      <c r="O2908" s="836">
        <v>0.5</v>
      </c>
      <c r="P2908" s="835">
        <v>0</v>
      </c>
      <c r="Q2908" s="837"/>
      <c r="R2908" s="832">
        <v>1</v>
      </c>
      <c r="S2908" s="837">
        <v>1</v>
      </c>
      <c r="T2908" s="836">
        <v>0.5</v>
      </c>
      <c r="U2908" s="838">
        <v>1</v>
      </c>
    </row>
    <row r="2909" spans="1:21" ht="14.4" customHeight="1" x14ac:dyDescent="0.3">
      <c r="A2909" s="831">
        <v>4</v>
      </c>
      <c r="B2909" s="832" t="s">
        <v>2687</v>
      </c>
      <c r="C2909" s="832" t="s">
        <v>2694</v>
      </c>
      <c r="D2909" s="833" t="s">
        <v>5504</v>
      </c>
      <c r="E2909" s="834" t="s">
        <v>2748</v>
      </c>
      <c r="F2909" s="832" t="s">
        <v>2688</v>
      </c>
      <c r="G2909" s="832" t="s">
        <v>2787</v>
      </c>
      <c r="H2909" s="832" t="s">
        <v>581</v>
      </c>
      <c r="I2909" s="832" t="s">
        <v>2925</v>
      </c>
      <c r="J2909" s="832" t="s">
        <v>626</v>
      </c>
      <c r="K2909" s="832" t="s">
        <v>2926</v>
      </c>
      <c r="L2909" s="835">
        <v>0</v>
      </c>
      <c r="M2909" s="835">
        <v>0</v>
      </c>
      <c r="N2909" s="832">
        <v>1</v>
      </c>
      <c r="O2909" s="836">
        <v>0.5</v>
      </c>
      <c r="P2909" s="835">
        <v>0</v>
      </c>
      <c r="Q2909" s="837"/>
      <c r="R2909" s="832">
        <v>1</v>
      </c>
      <c r="S2909" s="837">
        <v>1</v>
      </c>
      <c r="T2909" s="836">
        <v>0.5</v>
      </c>
      <c r="U2909" s="838">
        <v>1</v>
      </c>
    </row>
    <row r="2910" spans="1:21" ht="14.4" customHeight="1" x14ac:dyDescent="0.3">
      <c r="A2910" s="831">
        <v>4</v>
      </c>
      <c r="B2910" s="832" t="s">
        <v>2687</v>
      </c>
      <c r="C2910" s="832" t="s">
        <v>2694</v>
      </c>
      <c r="D2910" s="833" t="s">
        <v>5504</v>
      </c>
      <c r="E2910" s="834" t="s">
        <v>2748</v>
      </c>
      <c r="F2910" s="832" t="s">
        <v>2688</v>
      </c>
      <c r="G2910" s="832" t="s">
        <v>3243</v>
      </c>
      <c r="H2910" s="832" t="s">
        <v>581</v>
      </c>
      <c r="I2910" s="832" t="s">
        <v>3244</v>
      </c>
      <c r="J2910" s="832" t="s">
        <v>1127</v>
      </c>
      <c r="K2910" s="832" t="s">
        <v>2826</v>
      </c>
      <c r="L2910" s="835">
        <v>98.75</v>
      </c>
      <c r="M2910" s="835">
        <v>197.5</v>
      </c>
      <c r="N2910" s="832">
        <v>2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4</v>
      </c>
      <c r="B2911" s="832" t="s">
        <v>2687</v>
      </c>
      <c r="C2911" s="832" t="s">
        <v>2694</v>
      </c>
      <c r="D2911" s="833" t="s">
        <v>5504</v>
      </c>
      <c r="E2911" s="834" t="s">
        <v>2748</v>
      </c>
      <c r="F2911" s="832" t="s">
        <v>2688</v>
      </c>
      <c r="G2911" s="832" t="s">
        <v>3243</v>
      </c>
      <c r="H2911" s="832" t="s">
        <v>581</v>
      </c>
      <c r="I2911" s="832" t="s">
        <v>4701</v>
      </c>
      <c r="J2911" s="832" t="s">
        <v>1127</v>
      </c>
      <c r="K2911" s="832" t="s">
        <v>2826</v>
      </c>
      <c r="L2911" s="835">
        <v>98.75</v>
      </c>
      <c r="M2911" s="835">
        <v>98.75</v>
      </c>
      <c r="N2911" s="832">
        <v>1</v>
      </c>
      <c r="O2911" s="836">
        <v>1</v>
      </c>
      <c r="P2911" s="835">
        <v>98.75</v>
      </c>
      <c r="Q2911" s="837">
        <v>1</v>
      </c>
      <c r="R2911" s="832">
        <v>1</v>
      </c>
      <c r="S2911" s="837">
        <v>1</v>
      </c>
      <c r="T2911" s="836">
        <v>1</v>
      </c>
      <c r="U2911" s="838">
        <v>1</v>
      </c>
    </row>
    <row r="2912" spans="1:21" ht="14.4" customHeight="1" x14ac:dyDescent="0.3">
      <c r="A2912" s="831">
        <v>4</v>
      </c>
      <c r="B2912" s="832" t="s">
        <v>2687</v>
      </c>
      <c r="C2912" s="832" t="s">
        <v>2694</v>
      </c>
      <c r="D2912" s="833" t="s">
        <v>5504</v>
      </c>
      <c r="E2912" s="834" t="s">
        <v>2748</v>
      </c>
      <c r="F2912" s="832" t="s">
        <v>2688</v>
      </c>
      <c r="G2912" s="832" t="s">
        <v>3309</v>
      </c>
      <c r="H2912" s="832" t="s">
        <v>581</v>
      </c>
      <c r="I2912" s="832" t="s">
        <v>3979</v>
      </c>
      <c r="J2912" s="832" t="s">
        <v>3311</v>
      </c>
      <c r="K2912" s="832" t="s">
        <v>3980</v>
      </c>
      <c r="L2912" s="835">
        <v>132.97999999999999</v>
      </c>
      <c r="M2912" s="835">
        <v>797.87999999999988</v>
      </c>
      <c r="N2912" s="832">
        <v>6</v>
      </c>
      <c r="O2912" s="836">
        <v>3.5</v>
      </c>
      <c r="P2912" s="835">
        <v>531.91999999999996</v>
      </c>
      <c r="Q2912" s="837">
        <v>0.66666666666666674</v>
      </c>
      <c r="R2912" s="832">
        <v>4</v>
      </c>
      <c r="S2912" s="837">
        <v>0.66666666666666663</v>
      </c>
      <c r="T2912" s="836">
        <v>2</v>
      </c>
      <c r="U2912" s="838">
        <v>0.5714285714285714</v>
      </c>
    </row>
    <row r="2913" spans="1:21" ht="14.4" customHeight="1" x14ac:dyDescent="0.3">
      <c r="A2913" s="831">
        <v>4</v>
      </c>
      <c r="B2913" s="832" t="s">
        <v>2687</v>
      </c>
      <c r="C2913" s="832" t="s">
        <v>2694</v>
      </c>
      <c r="D2913" s="833" t="s">
        <v>5504</v>
      </c>
      <c r="E2913" s="834" t="s">
        <v>2748</v>
      </c>
      <c r="F2913" s="832" t="s">
        <v>2688</v>
      </c>
      <c r="G2913" s="832" t="s">
        <v>2790</v>
      </c>
      <c r="H2913" s="832" t="s">
        <v>628</v>
      </c>
      <c r="I2913" s="832" t="s">
        <v>4649</v>
      </c>
      <c r="J2913" s="832" t="s">
        <v>2493</v>
      </c>
      <c r="K2913" s="832" t="s">
        <v>4650</v>
      </c>
      <c r="L2913" s="835">
        <v>186.87</v>
      </c>
      <c r="M2913" s="835">
        <v>560.61</v>
      </c>
      <c r="N2913" s="832">
        <v>3</v>
      </c>
      <c r="O2913" s="836">
        <v>1</v>
      </c>
      <c r="P2913" s="835">
        <v>560.61</v>
      </c>
      <c r="Q2913" s="837">
        <v>1</v>
      </c>
      <c r="R2913" s="832">
        <v>3</v>
      </c>
      <c r="S2913" s="837">
        <v>1</v>
      </c>
      <c r="T2913" s="836">
        <v>1</v>
      </c>
      <c r="U2913" s="838">
        <v>1</v>
      </c>
    </row>
    <row r="2914" spans="1:21" ht="14.4" customHeight="1" x14ac:dyDescent="0.3">
      <c r="A2914" s="831">
        <v>4</v>
      </c>
      <c r="B2914" s="832" t="s">
        <v>2687</v>
      </c>
      <c r="C2914" s="832" t="s">
        <v>2694</v>
      </c>
      <c r="D2914" s="833" t="s">
        <v>5504</v>
      </c>
      <c r="E2914" s="834" t="s">
        <v>2748</v>
      </c>
      <c r="F2914" s="832" t="s">
        <v>2688</v>
      </c>
      <c r="G2914" s="832" t="s">
        <v>4119</v>
      </c>
      <c r="H2914" s="832" t="s">
        <v>581</v>
      </c>
      <c r="I2914" s="832" t="s">
        <v>4897</v>
      </c>
      <c r="J2914" s="832" t="s">
        <v>4898</v>
      </c>
      <c r="K2914" s="832" t="s">
        <v>3299</v>
      </c>
      <c r="L2914" s="835">
        <v>0</v>
      </c>
      <c r="M2914" s="835">
        <v>0</v>
      </c>
      <c r="N2914" s="832">
        <v>2</v>
      </c>
      <c r="O2914" s="836">
        <v>0.5</v>
      </c>
      <c r="P2914" s="835"/>
      <c r="Q2914" s="837"/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4</v>
      </c>
      <c r="B2915" s="832" t="s">
        <v>2687</v>
      </c>
      <c r="C2915" s="832" t="s">
        <v>2694</v>
      </c>
      <c r="D2915" s="833" t="s">
        <v>5504</v>
      </c>
      <c r="E2915" s="834" t="s">
        <v>2748</v>
      </c>
      <c r="F2915" s="832" t="s">
        <v>2688</v>
      </c>
      <c r="G2915" s="832" t="s">
        <v>4213</v>
      </c>
      <c r="H2915" s="832" t="s">
        <v>581</v>
      </c>
      <c r="I2915" s="832" t="s">
        <v>4214</v>
      </c>
      <c r="J2915" s="832" t="s">
        <v>1504</v>
      </c>
      <c r="K2915" s="832" t="s">
        <v>4215</v>
      </c>
      <c r="L2915" s="835">
        <v>61.97</v>
      </c>
      <c r="M2915" s="835">
        <v>61.97</v>
      </c>
      <c r="N2915" s="832">
        <v>1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4</v>
      </c>
      <c r="B2916" s="832" t="s">
        <v>2687</v>
      </c>
      <c r="C2916" s="832" t="s">
        <v>2694</v>
      </c>
      <c r="D2916" s="833" t="s">
        <v>5504</v>
      </c>
      <c r="E2916" s="834" t="s">
        <v>2748</v>
      </c>
      <c r="F2916" s="832" t="s">
        <v>2688</v>
      </c>
      <c r="G2916" s="832" t="s">
        <v>5266</v>
      </c>
      <c r="H2916" s="832" t="s">
        <v>581</v>
      </c>
      <c r="I2916" s="832" t="s">
        <v>5267</v>
      </c>
      <c r="J2916" s="832" t="s">
        <v>5268</v>
      </c>
      <c r="K2916" s="832" t="s">
        <v>5269</v>
      </c>
      <c r="L2916" s="835">
        <v>0</v>
      </c>
      <c r="M2916" s="835">
        <v>0</v>
      </c>
      <c r="N2916" s="832">
        <v>2</v>
      </c>
      <c r="O2916" s="836">
        <v>1</v>
      </c>
      <c r="P2916" s="835">
        <v>0</v>
      </c>
      <c r="Q2916" s="837"/>
      <c r="R2916" s="832">
        <v>2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4</v>
      </c>
      <c r="B2917" s="832" t="s">
        <v>2687</v>
      </c>
      <c r="C2917" s="832" t="s">
        <v>2694</v>
      </c>
      <c r="D2917" s="833" t="s">
        <v>5504</v>
      </c>
      <c r="E2917" s="834" t="s">
        <v>2748</v>
      </c>
      <c r="F2917" s="832" t="s">
        <v>2688</v>
      </c>
      <c r="G2917" s="832" t="s">
        <v>2834</v>
      </c>
      <c r="H2917" s="832" t="s">
        <v>581</v>
      </c>
      <c r="I2917" s="832" t="s">
        <v>2835</v>
      </c>
      <c r="J2917" s="832" t="s">
        <v>999</v>
      </c>
      <c r="K2917" s="832" t="s">
        <v>2836</v>
      </c>
      <c r="L2917" s="835">
        <v>760.22</v>
      </c>
      <c r="M2917" s="835">
        <v>6841.98</v>
      </c>
      <c r="N2917" s="832">
        <v>9</v>
      </c>
      <c r="O2917" s="836">
        <v>2.5</v>
      </c>
      <c r="P2917" s="835">
        <v>6841.98</v>
      </c>
      <c r="Q2917" s="837">
        <v>1</v>
      </c>
      <c r="R2917" s="832">
        <v>9</v>
      </c>
      <c r="S2917" s="837">
        <v>1</v>
      </c>
      <c r="T2917" s="836">
        <v>2.5</v>
      </c>
      <c r="U2917" s="838">
        <v>1</v>
      </c>
    </row>
    <row r="2918" spans="1:21" ht="14.4" customHeight="1" x14ac:dyDescent="0.3">
      <c r="A2918" s="831">
        <v>4</v>
      </c>
      <c r="B2918" s="832" t="s">
        <v>2687</v>
      </c>
      <c r="C2918" s="832" t="s">
        <v>2694</v>
      </c>
      <c r="D2918" s="833" t="s">
        <v>5504</v>
      </c>
      <c r="E2918" s="834" t="s">
        <v>2748</v>
      </c>
      <c r="F2918" s="832" t="s">
        <v>2688</v>
      </c>
      <c r="G2918" s="832" t="s">
        <v>3380</v>
      </c>
      <c r="H2918" s="832" t="s">
        <v>581</v>
      </c>
      <c r="I2918" s="832" t="s">
        <v>3381</v>
      </c>
      <c r="J2918" s="832" t="s">
        <v>781</v>
      </c>
      <c r="K2918" s="832" t="s">
        <v>3382</v>
      </c>
      <c r="L2918" s="835">
        <v>256.67</v>
      </c>
      <c r="M2918" s="835">
        <v>513.34</v>
      </c>
      <c r="N2918" s="832">
        <v>2</v>
      </c>
      <c r="O2918" s="836">
        <v>2</v>
      </c>
      <c r="P2918" s="835">
        <v>513.34</v>
      </c>
      <c r="Q2918" s="837">
        <v>1</v>
      </c>
      <c r="R2918" s="832">
        <v>2</v>
      </c>
      <c r="S2918" s="837">
        <v>1</v>
      </c>
      <c r="T2918" s="836">
        <v>2</v>
      </c>
      <c r="U2918" s="838">
        <v>1</v>
      </c>
    </row>
    <row r="2919" spans="1:21" ht="14.4" customHeight="1" x14ac:dyDescent="0.3">
      <c r="A2919" s="831">
        <v>4</v>
      </c>
      <c r="B2919" s="832" t="s">
        <v>2687</v>
      </c>
      <c r="C2919" s="832" t="s">
        <v>2694</v>
      </c>
      <c r="D2919" s="833" t="s">
        <v>5504</v>
      </c>
      <c r="E2919" s="834" t="s">
        <v>2748</v>
      </c>
      <c r="F2919" s="832" t="s">
        <v>2688</v>
      </c>
      <c r="G2919" s="832" t="s">
        <v>4234</v>
      </c>
      <c r="H2919" s="832" t="s">
        <v>581</v>
      </c>
      <c r="I2919" s="832" t="s">
        <v>5270</v>
      </c>
      <c r="J2919" s="832" t="s">
        <v>5271</v>
      </c>
      <c r="K2919" s="832" t="s">
        <v>5272</v>
      </c>
      <c r="L2919" s="835">
        <v>64.819999999999993</v>
      </c>
      <c r="M2919" s="835">
        <v>64.819999999999993</v>
      </c>
      <c r="N2919" s="832">
        <v>1</v>
      </c>
      <c r="O2919" s="836">
        <v>1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4</v>
      </c>
      <c r="B2920" s="832" t="s">
        <v>2687</v>
      </c>
      <c r="C2920" s="832" t="s">
        <v>2694</v>
      </c>
      <c r="D2920" s="833" t="s">
        <v>5504</v>
      </c>
      <c r="E2920" s="834" t="s">
        <v>2748</v>
      </c>
      <c r="F2920" s="832" t="s">
        <v>2688</v>
      </c>
      <c r="G2920" s="832" t="s">
        <v>4234</v>
      </c>
      <c r="H2920" s="832" t="s">
        <v>581</v>
      </c>
      <c r="I2920" s="832" t="s">
        <v>5273</v>
      </c>
      <c r="J2920" s="832" t="s">
        <v>5274</v>
      </c>
      <c r="K2920" s="832" t="s">
        <v>5275</v>
      </c>
      <c r="L2920" s="835">
        <v>73.45</v>
      </c>
      <c r="M2920" s="835">
        <v>146.9</v>
      </c>
      <c r="N2920" s="832">
        <v>2</v>
      </c>
      <c r="O2920" s="836">
        <v>1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4</v>
      </c>
      <c r="B2921" s="832" t="s">
        <v>2687</v>
      </c>
      <c r="C2921" s="832" t="s">
        <v>2694</v>
      </c>
      <c r="D2921" s="833" t="s">
        <v>5504</v>
      </c>
      <c r="E2921" s="834" t="s">
        <v>2748</v>
      </c>
      <c r="F2921" s="832" t="s">
        <v>2688</v>
      </c>
      <c r="G2921" s="832" t="s">
        <v>3026</v>
      </c>
      <c r="H2921" s="832" t="s">
        <v>581</v>
      </c>
      <c r="I2921" s="832" t="s">
        <v>3027</v>
      </c>
      <c r="J2921" s="832" t="s">
        <v>1710</v>
      </c>
      <c r="K2921" s="832" t="s">
        <v>2501</v>
      </c>
      <c r="L2921" s="835">
        <v>34.19</v>
      </c>
      <c r="M2921" s="835">
        <v>34.19</v>
      </c>
      <c r="N2921" s="832">
        <v>1</v>
      </c>
      <c r="O2921" s="836">
        <v>1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4</v>
      </c>
      <c r="B2922" s="832" t="s">
        <v>2687</v>
      </c>
      <c r="C2922" s="832" t="s">
        <v>2694</v>
      </c>
      <c r="D2922" s="833" t="s">
        <v>5504</v>
      </c>
      <c r="E2922" s="834" t="s">
        <v>2748</v>
      </c>
      <c r="F2922" s="832" t="s">
        <v>2688</v>
      </c>
      <c r="G2922" s="832" t="s">
        <v>2772</v>
      </c>
      <c r="H2922" s="832" t="s">
        <v>581</v>
      </c>
      <c r="I2922" s="832" t="s">
        <v>2891</v>
      </c>
      <c r="J2922" s="832" t="s">
        <v>1315</v>
      </c>
      <c r="K2922" s="832" t="s">
        <v>2774</v>
      </c>
      <c r="L2922" s="835">
        <v>374.79</v>
      </c>
      <c r="M2922" s="835">
        <v>3747.9000000000005</v>
      </c>
      <c r="N2922" s="832">
        <v>10</v>
      </c>
      <c r="O2922" s="836">
        <v>1</v>
      </c>
      <c r="P2922" s="835">
        <v>2248.7400000000002</v>
      </c>
      <c r="Q2922" s="837">
        <v>0.6</v>
      </c>
      <c r="R2922" s="832">
        <v>6</v>
      </c>
      <c r="S2922" s="837">
        <v>0.6</v>
      </c>
      <c r="T2922" s="836">
        <v>0.5</v>
      </c>
      <c r="U2922" s="838">
        <v>0.5</v>
      </c>
    </row>
    <row r="2923" spans="1:21" ht="14.4" customHeight="1" x14ac:dyDescent="0.3">
      <c r="A2923" s="831">
        <v>4</v>
      </c>
      <c r="B2923" s="832" t="s">
        <v>2687</v>
      </c>
      <c r="C2923" s="832" t="s">
        <v>2694</v>
      </c>
      <c r="D2923" s="833" t="s">
        <v>5504</v>
      </c>
      <c r="E2923" s="834" t="s">
        <v>2748</v>
      </c>
      <c r="F2923" s="832" t="s">
        <v>2688</v>
      </c>
      <c r="G2923" s="832" t="s">
        <v>2772</v>
      </c>
      <c r="H2923" s="832" t="s">
        <v>581</v>
      </c>
      <c r="I2923" s="832" t="s">
        <v>2773</v>
      </c>
      <c r="J2923" s="832" t="s">
        <v>1315</v>
      </c>
      <c r="K2923" s="832" t="s">
        <v>2774</v>
      </c>
      <c r="L2923" s="835">
        <v>374.79</v>
      </c>
      <c r="M2923" s="835">
        <v>3373.11</v>
      </c>
      <c r="N2923" s="832">
        <v>9</v>
      </c>
      <c r="O2923" s="836">
        <v>0.5</v>
      </c>
      <c r="P2923" s="835">
        <v>3373.11</v>
      </c>
      <c r="Q2923" s="837">
        <v>1</v>
      </c>
      <c r="R2923" s="832">
        <v>9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4</v>
      </c>
      <c r="B2924" s="832" t="s">
        <v>2687</v>
      </c>
      <c r="C2924" s="832" t="s">
        <v>2694</v>
      </c>
      <c r="D2924" s="833" t="s">
        <v>5504</v>
      </c>
      <c r="E2924" s="834" t="s">
        <v>2748</v>
      </c>
      <c r="F2924" s="832" t="s">
        <v>2688</v>
      </c>
      <c r="G2924" s="832" t="s">
        <v>5276</v>
      </c>
      <c r="H2924" s="832" t="s">
        <v>581</v>
      </c>
      <c r="I2924" s="832" t="s">
        <v>5277</v>
      </c>
      <c r="J2924" s="832" t="s">
        <v>5278</v>
      </c>
      <c r="K2924" s="832" t="s">
        <v>5279</v>
      </c>
      <c r="L2924" s="835">
        <v>69.59</v>
      </c>
      <c r="M2924" s="835">
        <v>69.59</v>
      </c>
      <c r="N2924" s="832">
        <v>1</v>
      </c>
      <c r="O2924" s="836">
        <v>1</v>
      </c>
      <c r="P2924" s="835">
        <v>69.59</v>
      </c>
      <c r="Q2924" s="837">
        <v>1</v>
      </c>
      <c r="R2924" s="832">
        <v>1</v>
      </c>
      <c r="S2924" s="837">
        <v>1</v>
      </c>
      <c r="T2924" s="836">
        <v>1</v>
      </c>
      <c r="U2924" s="838">
        <v>1</v>
      </c>
    </row>
    <row r="2925" spans="1:21" ht="14.4" customHeight="1" x14ac:dyDescent="0.3">
      <c r="A2925" s="831">
        <v>4</v>
      </c>
      <c r="B2925" s="832" t="s">
        <v>2687</v>
      </c>
      <c r="C2925" s="832" t="s">
        <v>2694</v>
      </c>
      <c r="D2925" s="833" t="s">
        <v>5504</v>
      </c>
      <c r="E2925" s="834" t="s">
        <v>2748</v>
      </c>
      <c r="F2925" s="832" t="s">
        <v>2688</v>
      </c>
      <c r="G2925" s="832" t="s">
        <v>2874</v>
      </c>
      <c r="H2925" s="832" t="s">
        <v>581</v>
      </c>
      <c r="I2925" s="832" t="s">
        <v>3198</v>
      </c>
      <c r="J2925" s="832" t="s">
        <v>1193</v>
      </c>
      <c r="K2925" s="832" t="s">
        <v>3199</v>
      </c>
      <c r="L2925" s="835">
        <v>48.42</v>
      </c>
      <c r="M2925" s="835">
        <v>1016.82</v>
      </c>
      <c r="N2925" s="832">
        <v>21</v>
      </c>
      <c r="O2925" s="836">
        <v>9</v>
      </c>
      <c r="P2925" s="835">
        <v>484.20000000000005</v>
      </c>
      <c r="Q2925" s="837">
        <v>0.47619047619047622</v>
      </c>
      <c r="R2925" s="832">
        <v>10</v>
      </c>
      <c r="S2925" s="837">
        <v>0.47619047619047616</v>
      </c>
      <c r="T2925" s="836">
        <v>3.5</v>
      </c>
      <c r="U2925" s="838">
        <v>0.3888888888888889</v>
      </c>
    </row>
    <row r="2926" spans="1:21" ht="14.4" customHeight="1" x14ac:dyDescent="0.3">
      <c r="A2926" s="831">
        <v>4</v>
      </c>
      <c r="B2926" s="832" t="s">
        <v>2687</v>
      </c>
      <c r="C2926" s="832" t="s">
        <v>2694</v>
      </c>
      <c r="D2926" s="833" t="s">
        <v>5504</v>
      </c>
      <c r="E2926" s="834" t="s">
        <v>2748</v>
      </c>
      <c r="F2926" s="832" t="s">
        <v>2688</v>
      </c>
      <c r="G2926" s="832" t="s">
        <v>4763</v>
      </c>
      <c r="H2926" s="832" t="s">
        <v>581</v>
      </c>
      <c r="I2926" s="832" t="s">
        <v>4764</v>
      </c>
      <c r="J2926" s="832" t="s">
        <v>4765</v>
      </c>
      <c r="K2926" s="832" t="s">
        <v>2104</v>
      </c>
      <c r="L2926" s="835">
        <v>0</v>
      </c>
      <c r="M2926" s="835">
        <v>0</v>
      </c>
      <c r="N2926" s="832">
        <v>1</v>
      </c>
      <c r="O2926" s="836">
        <v>1</v>
      </c>
      <c r="P2926" s="835">
        <v>0</v>
      </c>
      <c r="Q2926" s="837"/>
      <c r="R2926" s="832">
        <v>1</v>
      </c>
      <c r="S2926" s="837">
        <v>1</v>
      </c>
      <c r="T2926" s="836">
        <v>1</v>
      </c>
      <c r="U2926" s="838">
        <v>1</v>
      </c>
    </row>
    <row r="2927" spans="1:21" ht="14.4" customHeight="1" x14ac:dyDescent="0.3">
      <c r="A2927" s="831">
        <v>4</v>
      </c>
      <c r="B2927" s="832" t="s">
        <v>2687</v>
      </c>
      <c r="C2927" s="832" t="s">
        <v>2694</v>
      </c>
      <c r="D2927" s="833" t="s">
        <v>5504</v>
      </c>
      <c r="E2927" s="834" t="s">
        <v>2748</v>
      </c>
      <c r="F2927" s="832" t="s">
        <v>2688</v>
      </c>
      <c r="G2927" s="832" t="s">
        <v>3259</v>
      </c>
      <c r="H2927" s="832" t="s">
        <v>581</v>
      </c>
      <c r="I2927" s="832" t="s">
        <v>3260</v>
      </c>
      <c r="J2927" s="832" t="s">
        <v>3261</v>
      </c>
      <c r="K2927" s="832" t="s">
        <v>3262</v>
      </c>
      <c r="L2927" s="835">
        <v>78.33</v>
      </c>
      <c r="M2927" s="835">
        <v>156.66</v>
      </c>
      <c r="N2927" s="832">
        <v>2</v>
      </c>
      <c r="O2927" s="836">
        <v>1</v>
      </c>
      <c r="P2927" s="835">
        <v>156.66</v>
      </c>
      <c r="Q2927" s="837">
        <v>1</v>
      </c>
      <c r="R2927" s="832">
        <v>2</v>
      </c>
      <c r="S2927" s="837">
        <v>1</v>
      </c>
      <c r="T2927" s="836">
        <v>1</v>
      </c>
      <c r="U2927" s="838">
        <v>1</v>
      </c>
    </row>
    <row r="2928" spans="1:21" ht="14.4" customHeight="1" x14ac:dyDescent="0.3">
      <c r="A2928" s="831">
        <v>4</v>
      </c>
      <c r="B2928" s="832" t="s">
        <v>2687</v>
      </c>
      <c r="C2928" s="832" t="s">
        <v>2694</v>
      </c>
      <c r="D2928" s="833" t="s">
        <v>5504</v>
      </c>
      <c r="E2928" s="834" t="s">
        <v>2748</v>
      </c>
      <c r="F2928" s="832" t="s">
        <v>2688</v>
      </c>
      <c r="G2928" s="832" t="s">
        <v>2777</v>
      </c>
      <c r="H2928" s="832" t="s">
        <v>581</v>
      </c>
      <c r="I2928" s="832" t="s">
        <v>2895</v>
      </c>
      <c r="J2928" s="832" t="s">
        <v>810</v>
      </c>
      <c r="K2928" s="832" t="s">
        <v>2848</v>
      </c>
      <c r="L2928" s="835">
        <v>103.67</v>
      </c>
      <c r="M2928" s="835">
        <v>933.03</v>
      </c>
      <c r="N2928" s="832">
        <v>9</v>
      </c>
      <c r="O2928" s="836">
        <v>5.5</v>
      </c>
      <c r="P2928" s="835">
        <v>725.68999999999994</v>
      </c>
      <c r="Q2928" s="837">
        <v>0.77777777777777779</v>
      </c>
      <c r="R2928" s="832">
        <v>7</v>
      </c>
      <c r="S2928" s="837">
        <v>0.77777777777777779</v>
      </c>
      <c r="T2928" s="836">
        <v>4</v>
      </c>
      <c r="U2928" s="838">
        <v>0.72727272727272729</v>
      </c>
    </row>
    <row r="2929" spans="1:21" ht="14.4" customHeight="1" x14ac:dyDescent="0.3">
      <c r="A2929" s="831">
        <v>4</v>
      </c>
      <c r="B2929" s="832" t="s">
        <v>2687</v>
      </c>
      <c r="C2929" s="832" t="s">
        <v>2694</v>
      </c>
      <c r="D2929" s="833" t="s">
        <v>5504</v>
      </c>
      <c r="E2929" s="834" t="s">
        <v>2748</v>
      </c>
      <c r="F2929" s="832" t="s">
        <v>2688</v>
      </c>
      <c r="G2929" s="832" t="s">
        <v>2777</v>
      </c>
      <c r="H2929" s="832" t="s">
        <v>581</v>
      </c>
      <c r="I2929" s="832" t="s">
        <v>5280</v>
      </c>
      <c r="J2929" s="832" t="s">
        <v>5281</v>
      </c>
      <c r="K2929" s="832" t="s">
        <v>2838</v>
      </c>
      <c r="L2929" s="835">
        <v>115.18</v>
      </c>
      <c r="M2929" s="835">
        <v>115.18</v>
      </c>
      <c r="N2929" s="832">
        <v>1</v>
      </c>
      <c r="O2929" s="836">
        <v>0.5</v>
      </c>
      <c r="P2929" s="835">
        <v>115.18</v>
      </c>
      <c r="Q2929" s="837">
        <v>1</v>
      </c>
      <c r="R2929" s="832">
        <v>1</v>
      </c>
      <c r="S2929" s="837">
        <v>1</v>
      </c>
      <c r="T2929" s="836">
        <v>0.5</v>
      </c>
      <c r="U2929" s="838">
        <v>1</v>
      </c>
    </row>
    <row r="2930" spans="1:21" ht="14.4" customHeight="1" x14ac:dyDescent="0.3">
      <c r="A2930" s="831">
        <v>4</v>
      </c>
      <c r="B2930" s="832" t="s">
        <v>2687</v>
      </c>
      <c r="C2930" s="832" t="s">
        <v>2694</v>
      </c>
      <c r="D2930" s="833" t="s">
        <v>5504</v>
      </c>
      <c r="E2930" s="834" t="s">
        <v>2748</v>
      </c>
      <c r="F2930" s="832" t="s">
        <v>2688</v>
      </c>
      <c r="G2930" s="832" t="s">
        <v>3035</v>
      </c>
      <c r="H2930" s="832" t="s">
        <v>581</v>
      </c>
      <c r="I2930" s="832" t="s">
        <v>2603</v>
      </c>
      <c r="J2930" s="832" t="s">
        <v>2604</v>
      </c>
      <c r="K2930" s="832" t="s">
        <v>2605</v>
      </c>
      <c r="L2930" s="835">
        <v>0</v>
      </c>
      <c r="M2930" s="835">
        <v>0</v>
      </c>
      <c r="N2930" s="832">
        <v>2</v>
      </c>
      <c r="O2930" s="836">
        <v>2</v>
      </c>
      <c r="P2930" s="835">
        <v>0</v>
      </c>
      <c r="Q2930" s="837"/>
      <c r="R2930" s="832">
        <v>2</v>
      </c>
      <c r="S2930" s="837">
        <v>1</v>
      </c>
      <c r="T2930" s="836">
        <v>2</v>
      </c>
      <c r="U2930" s="838">
        <v>1</v>
      </c>
    </row>
    <row r="2931" spans="1:21" ht="14.4" customHeight="1" x14ac:dyDescent="0.3">
      <c r="A2931" s="831">
        <v>4</v>
      </c>
      <c r="B2931" s="832" t="s">
        <v>2687</v>
      </c>
      <c r="C2931" s="832" t="s">
        <v>2694</v>
      </c>
      <c r="D2931" s="833" t="s">
        <v>5504</v>
      </c>
      <c r="E2931" s="834" t="s">
        <v>2748</v>
      </c>
      <c r="F2931" s="832" t="s">
        <v>2688</v>
      </c>
      <c r="G2931" s="832" t="s">
        <v>2780</v>
      </c>
      <c r="H2931" s="832" t="s">
        <v>581</v>
      </c>
      <c r="I2931" s="832" t="s">
        <v>2797</v>
      </c>
      <c r="J2931" s="832" t="s">
        <v>634</v>
      </c>
      <c r="K2931" s="832" t="s">
        <v>2798</v>
      </c>
      <c r="L2931" s="835">
        <v>108.44</v>
      </c>
      <c r="M2931" s="835">
        <v>867.52</v>
      </c>
      <c r="N2931" s="832">
        <v>8</v>
      </c>
      <c r="O2931" s="836">
        <v>3</v>
      </c>
      <c r="P2931" s="835">
        <v>216.88</v>
      </c>
      <c r="Q2931" s="837">
        <v>0.25</v>
      </c>
      <c r="R2931" s="832">
        <v>2</v>
      </c>
      <c r="S2931" s="837">
        <v>0.25</v>
      </c>
      <c r="T2931" s="836">
        <v>1</v>
      </c>
      <c r="U2931" s="838">
        <v>0.33333333333333331</v>
      </c>
    </row>
    <row r="2932" spans="1:21" ht="14.4" customHeight="1" x14ac:dyDescent="0.3">
      <c r="A2932" s="831">
        <v>4</v>
      </c>
      <c r="B2932" s="832" t="s">
        <v>2687</v>
      </c>
      <c r="C2932" s="832" t="s">
        <v>2694</v>
      </c>
      <c r="D2932" s="833" t="s">
        <v>5504</v>
      </c>
      <c r="E2932" s="834" t="s">
        <v>2748</v>
      </c>
      <c r="F2932" s="832" t="s">
        <v>2688</v>
      </c>
      <c r="G2932" s="832" t="s">
        <v>2932</v>
      </c>
      <c r="H2932" s="832" t="s">
        <v>581</v>
      </c>
      <c r="I2932" s="832" t="s">
        <v>2936</v>
      </c>
      <c r="J2932" s="832" t="s">
        <v>2937</v>
      </c>
      <c r="K2932" s="832" t="s">
        <v>2938</v>
      </c>
      <c r="L2932" s="835">
        <v>99.11</v>
      </c>
      <c r="M2932" s="835">
        <v>99.11</v>
      </c>
      <c r="N2932" s="832">
        <v>1</v>
      </c>
      <c r="O2932" s="836">
        <v>1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4</v>
      </c>
      <c r="B2933" s="832" t="s">
        <v>2687</v>
      </c>
      <c r="C2933" s="832" t="s">
        <v>2694</v>
      </c>
      <c r="D2933" s="833" t="s">
        <v>5504</v>
      </c>
      <c r="E2933" s="834" t="s">
        <v>2748</v>
      </c>
      <c r="F2933" s="832" t="s">
        <v>2688</v>
      </c>
      <c r="G2933" s="832" t="s">
        <v>4259</v>
      </c>
      <c r="H2933" s="832" t="s">
        <v>581</v>
      </c>
      <c r="I2933" s="832" t="s">
        <v>5282</v>
      </c>
      <c r="J2933" s="832" t="s">
        <v>4261</v>
      </c>
      <c r="K2933" s="832" t="s">
        <v>5283</v>
      </c>
      <c r="L2933" s="835">
        <v>0</v>
      </c>
      <c r="M2933" s="835">
        <v>0</v>
      </c>
      <c r="N2933" s="832">
        <v>1</v>
      </c>
      <c r="O2933" s="836">
        <v>0.5</v>
      </c>
      <c r="P2933" s="835">
        <v>0</v>
      </c>
      <c r="Q2933" s="837"/>
      <c r="R2933" s="832">
        <v>1</v>
      </c>
      <c r="S2933" s="837">
        <v>1</v>
      </c>
      <c r="T2933" s="836">
        <v>0.5</v>
      </c>
      <c r="U2933" s="838">
        <v>1</v>
      </c>
    </row>
    <row r="2934" spans="1:21" ht="14.4" customHeight="1" x14ac:dyDescent="0.3">
      <c r="A2934" s="831">
        <v>4</v>
      </c>
      <c r="B2934" s="832" t="s">
        <v>2687</v>
      </c>
      <c r="C2934" s="832" t="s">
        <v>2694</v>
      </c>
      <c r="D2934" s="833" t="s">
        <v>5504</v>
      </c>
      <c r="E2934" s="834" t="s">
        <v>2748</v>
      </c>
      <c r="F2934" s="832" t="s">
        <v>2688</v>
      </c>
      <c r="G2934" s="832" t="s">
        <v>3997</v>
      </c>
      <c r="H2934" s="832" t="s">
        <v>628</v>
      </c>
      <c r="I2934" s="832" t="s">
        <v>3998</v>
      </c>
      <c r="J2934" s="832" t="s">
        <v>933</v>
      </c>
      <c r="K2934" s="832" t="s">
        <v>2989</v>
      </c>
      <c r="L2934" s="835">
        <v>41.63</v>
      </c>
      <c r="M2934" s="835">
        <v>41.63</v>
      </c>
      <c r="N2934" s="832">
        <v>1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4</v>
      </c>
      <c r="B2935" s="832" t="s">
        <v>2687</v>
      </c>
      <c r="C2935" s="832" t="s">
        <v>2694</v>
      </c>
      <c r="D2935" s="833" t="s">
        <v>5504</v>
      </c>
      <c r="E2935" s="834" t="s">
        <v>2748</v>
      </c>
      <c r="F2935" s="832" t="s">
        <v>2688</v>
      </c>
      <c r="G2935" s="832" t="s">
        <v>3178</v>
      </c>
      <c r="H2935" s="832" t="s">
        <v>581</v>
      </c>
      <c r="I2935" s="832" t="s">
        <v>3179</v>
      </c>
      <c r="J2935" s="832" t="s">
        <v>1502</v>
      </c>
      <c r="K2935" s="832" t="s">
        <v>3180</v>
      </c>
      <c r="L2935" s="835">
        <v>453.8</v>
      </c>
      <c r="M2935" s="835">
        <v>1361.4</v>
      </c>
      <c r="N2935" s="832">
        <v>3</v>
      </c>
      <c r="O2935" s="836">
        <v>2</v>
      </c>
      <c r="P2935" s="835">
        <v>1361.4</v>
      </c>
      <c r="Q2935" s="837">
        <v>1</v>
      </c>
      <c r="R2935" s="832">
        <v>3</v>
      </c>
      <c r="S2935" s="837">
        <v>1</v>
      </c>
      <c r="T2935" s="836">
        <v>2</v>
      </c>
      <c r="U2935" s="838">
        <v>1</v>
      </c>
    </row>
    <row r="2936" spans="1:21" ht="14.4" customHeight="1" x14ac:dyDescent="0.3">
      <c r="A2936" s="831">
        <v>4</v>
      </c>
      <c r="B2936" s="832" t="s">
        <v>2687</v>
      </c>
      <c r="C2936" s="832" t="s">
        <v>2694</v>
      </c>
      <c r="D2936" s="833" t="s">
        <v>5504</v>
      </c>
      <c r="E2936" s="834" t="s">
        <v>2748</v>
      </c>
      <c r="F2936" s="832" t="s">
        <v>2688</v>
      </c>
      <c r="G2936" s="832" t="s">
        <v>2761</v>
      </c>
      <c r="H2936" s="832" t="s">
        <v>581</v>
      </c>
      <c r="I2936" s="832" t="s">
        <v>2783</v>
      </c>
      <c r="J2936" s="832" t="s">
        <v>2784</v>
      </c>
      <c r="K2936" s="832" t="s">
        <v>2785</v>
      </c>
      <c r="L2936" s="835">
        <v>0</v>
      </c>
      <c r="M2936" s="835">
        <v>0</v>
      </c>
      <c r="N2936" s="832">
        <v>1</v>
      </c>
      <c r="O2936" s="836">
        <v>0.5</v>
      </c>
      <c r="P2936" s="835"/>
      <c r="Q2936" s="837"/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4</v>
      </c>
      <c r="B2937" s="832" t="s">
        <v>2687</v>
      </c>
      <c r="C2937" s="832" t="s">
        <v>2694</v>
      </c>
      <c r="D2937" s="833" t="s">
        <v>5504</v>
      </c>
      <c r="E2937" s="834" t="s">
        <v>2748</v>
      </c>
      <c r="F2937" s="832" t="s">
        <v>2688</v>
      </c>
      <c r="G2937" s="832" t="s">
        <v>3045</v>
      </c>
      <c r="H2937" s="832" t="s">
        <v>581</v>
      </c>
      <c r="I2937" s="832" t="s">
        <v>4273</v>
      </c>
      <c r="J2937" s="832" t="s">
        <v>754</v>
      </c>
      <c r="K2937" s="832" t="s">
        <v>4274</v>
      </c>
      <c r="L2937" s="835">
        <v>0</v>
      </c>
      <c r="M2937" s="835">
        <v>0</v>
      </c>
      <c r="N2937" s="832">
        <v>1</v>
      </c>
      <c r="O2937" s="836">
        <v>0.5</v>
      </c>
      <c r="P2937" s="835">
        <v>0</v>
      </c>
      <c r="Q2937" s="837"/>
      <c r="R2937" s="832">
        <v>1</v>
      </c>
      <c r="S2937" s="837">
        <v>1</v>
      </c>
      <c r="T2937" s="836">
        <v>0.5</v>
      </c>
      <c r="U2937" s="838">
        <v>1</v>
      </c>
    </row>
    <row r="2938" spans="1:21" ht="14.4" customHeight="1" x14ac:dyDescent="0.3">
      <c r="A2938" s="831">
        <v>4</v>
      </c>
      <c r="B2938" s="832" t="s">
        <v>2687</v>
      </c>
      <c r="C2938" s="832" t="s">
        <v>2694</v>
      </c>
      <c r="D2938" s="833" t="s">
        <v>5504</v>
      </c>
      <c r="E2938" s="834" t="s">
        <v>2748</v>
      </c>
      <c r="F2938" s="832" t="s">
        <v>2688</v>
      </c>
      <c r="G2938" s="832" t="s">
        <v>4958</v>
      </c>
      <c r="H2938" s="832" t="s">
        <v>581</v>
      </c>
      <c r="I2938" s="832" t="s">
        <v>5284</v>
      </c>
      <c r="J2938" s="832" t="s">
        <v>5285</v>
      </c>
      <c r="K2938" s="832" t="s">
        <v>5286</v>
      </c>
      <c r="L2938" s="835">
        <v>54.13</v>
      </c>
      <c r="M2938" s="835">
        <v>108.26</v>
      </c>
      <c r="N2938" s="832">
        <v>2</v>
      </c>
      <c r="O2938" s="836">
        <v>0.5</v>
      </c>
      <c r="P2938" s="835">
        <v>108.26</v>
      </c>
      <c r="Q2938" s="837">
        <v>1</v>
      </c>
      <c r="R2938" s="832">
        <v>2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4</v>
      </c>
      <c r="B2939" s="832" t="s">
        <v>2687</v>
      </c>
      <c r="C2939" s="832" t="s">
        <v>2694</v>
      </c>
      <c r="D2939" s="833" t="s">
        <v>5504</v>
      </c>
      <c r="E2939" s="834" t="s">
        <v>2748</v>
      </c>
      <c r="F2939" s="832" t="s">
        <v>2688</v>
      </c>
      <c r="G2939" s="832" t="s">
        <v>2764</v>
      </c>
      <c r="H2939" s="832" t="s">
        <v>628</v>
      </c>
      <c r="I2939" s="832" t="s">
        <v>2247</v>
      </c>
      <c r="J2939" s="832" t="s">
        <v>2248</v>
      </c>
      <c r="K2939" s="832" t="s">
        <v>2249</v>
      </c>
      <c r="L2939" s="835">
        <v>0</v>
      </c>
      <c r="M2939" s="835">
        <v>0</v>
      </c>
      <c r="N2939" s="832">
        <v>1</v>
      </c>
      <c r="O2939" s="836">
        <v>0.5</v>
      </c>
      <c r="P2939" s="835">
        <v>0</v>
      </c>
      <c r="Q2939" s="837"/>
      <c r="R2939" s="832">
        <v>1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4</v>
      </c>
      <c r="B2940" s="832" t="s">
        <v>2687</v>
      </c>
      <c r="C2940" s="832" t="s">
        <v>2694</v>
      </c>
      <c r="D2940" s="833" t="s">
        <v>5504</v>
      </c>
      <c r="E2940" s="834" t="s">
        <v>2748</v>
      </c>
      <c r="F2940" s="832" t="s">
        <v>2688</v>
      </c>
      <c r="G2940" s="832" t="s">
        <v>2757</v>
      </c>
      <c r="H2940" s="832" t="s">
        <v>581</v>
      </c>
      <c r="I2940" s="832" t="s">
        <v>2758</v>
      </c>
      <c r="J2940" s="832" t="s">
        <v>1096</v>
      </c>
      <c r="K2940" s="832" t="s">
        <v>2759</v>
      </c>
      <c r="L2940" s="835">
        <v>42.54</v>
      </c>
      <c r="M2940" s="835">
        <v>42.54</v>
      </c>
      <c r="N2940" s="832">
        <v>1</v>
      </c>
      <c r="O2940" s="836">
        <v>0.5</v>
      </c>
      <c r="P2940" s="835">
        <v>42.54</v>
      </c>
      <c r="Q2940" s="837">
        <v>1</v>
      </c>
      <c r="R2940" s="832">
        <v>1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4</v>
      </c>
      <c r="B2941" s="832" t="s">
        <v>2687</v>
      </c>
      <c r="C2941" s="832" t="s">
        <v>2694</v>
      </c>
      <c r="D2941" s="833" t="s">
        <v>5504</v>
      </c>
      <c r="E2941" s="834" t="s">
        <v>2748</v>
      </c>
      <c r="F2941" s="832" t="s">
        <v>2688</v>
      </c>
      <c r="G2941" s="832" t="s">
        <v>2757</v>
      </c>
      <c r="H2941" s="832" t="s">
        <v>581</v>
      </c>
      <c r="I2941" s="832" t="s">
        <v>2900</v>
      </c>
      <c r="J2941" s="832" t="s">
        <v>1096</v>
      </c>
      <c r="K2941" s="832" t="s">
        <v>2901</v>
      </c>
      <c r="L2941" s="835">
        <v>59.56</v>
      </c>
      <c r="M2941" s="835">
        <v>238.24</v>
      </c>
      <c r="N2941" s="832">
        <v>4</v>
      </c>
      <c r="O2941" s="836">
        <v>2</v>
      </c>
      <c r="P2941" s="835">
        <v>238.24</v>
      </c>
      <c r="Q2941" s="837">
        <v>1</v>
      </c>
      <c r="R2941" s="832">
        <v>4</v>
      </c>
      <c r="S2941" s="837">
        <v>1</v>
      </c>
      <c r="T2941" s="836">
        <v>2</v>
      </c>
      <c r="U2941" s="838">
        <v>1</v>
      </c>
    </row>
    <row r="2942" spans="1:21" ht="14.4" customHeight="1" x14ac:dyDescent="0.3">
      <c r="A2942" s="831">
        <v>4</v>
      </c>
      <c r="B2942" s="832" t="s">
        <v>2687</v>
      </c>
      <c r="C2942" s="832" t="s">
        <v>2694</v>
      </c>
      <c r="D2942" s="833" t="s">
        <v>5504</v>
      </c>
      <c r="E2942" s="834" t="s">
        <v>2748</v>
      </c>
      <c r="F2942" s="832" t="s">
        <v>2688</v>
      </c>
      <c r="G2942" s="832" t="s">
        <v>2979</v>
      </c>
      <c r="H2942" s="832" t="s">
        <v>581</v>
      </c>
      <c r="I2942" s="832" t="s">
        <v>2980</v>
      </c>
      <c r="J2942" s="832" t="s">
        <v>978</v>
      </c>
      <c r="K2942" s="832" t="s">
        <v>2981</v>
      </c>
      <c r="L2942" s="835">
        <v>55.16</v>
      </c>
      <c r="M2942" s="835">
        <v>55.16</v>
      </c>
      <c r="N2942" s="832">
        <v>1</v>
      </c>
      <c r="O2942" s="836">
        <v>0.5</v>
      </c>
      <c r="P2942" s="835">
        <v>55.16</v>
      </c>
      <c r="Q2942" s="837">
        <v>1</v>
      </c>
      <c r="R2942" s="832">
        <v>1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4</v>
      </c>
      <c r="B2943" s="832" t="s">
        <v>2687</v>
      </c>
      <c r="C2943" s="832" t="s">
        <v>2694</v>
      </c>
      <c r="D2943" s="833" t="s">
        <v>5504</v>
      </c>
      <c r="E2943" s="834" t="s">
        <v>2748</v>
      </c>
      <c r="F2943" s="832" t="s">
        <v>2688</v>
      </c>
      <c r="G2943" s="832" t="s">
        <v>2986</v>
      </c>
      <c r="H2943" s="832" t="s">
        <v>581</v>
      </c>
      <c r="I2943" s="832" t="s">
        <v>2987</v>
      </c>
      <c r="J2943" s="832" t="s">
        <v>2988</v>
      </c>
      <c r="K2943" s="832" t="s">
        <v>2989</v>
      </c>
      <c r="L2943" s="835">
        <v>77.13</v>
      </c>
      <c r="M2943" s="835">
        <v>77.13</v>
      </c>
      <c r="N2943" s="832">
        <v>1</v>
      </c>
      <c r="O2943" s="836">
        <v>1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4</v>
      </c>
      <c r="B2944" s="832" t="s">
        <v>2687</v>
      </c>
      <c r="C2944" s="832" t="s">
        <v>2694</v>
      </c>
      <c r="D2944" s="833" t="s">
        <v>5504</v>
      </c>
      <c r="E2944" s="834" t="s">
        <v>2748</v>
      </c>
      <c r="F2944" s="832" t="s">
        <v>2688</v>
      </c>
      <c r="G2944" s="832" t="s">
        <v>4882</v>
      </c>
      <c r="H2944" s="832" t="s">
        <v>628</v>
      </c>
      <c r="I2944" s="832" t="s">
        <v>4885</v>
      </c>
      <c r="J2944" s="832" t="s">
        <v>2126</v>
      </c>
      <c r="K2944" s="832" t="s">
        <v>4886</v>
      </c>
      <c r="L2944" s="835">
        <v>221.48</v>
      </c>
      <c r="M2944" s="835">
        <v>664.43999999999994</v>
      </c>
      <c r="N2944" s="832">
        <v>3</v>
      </c>
      <c r="O2944" s="836">
        <v>0.5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4</v>
      </c>
      <c r="B2945" s="832" t="s">
        <v>2687</v>
      </c>
      <c r="C2945" s="832" t="s">
        <v>2694</v>
      </c>
      <c r="D2945" s="833" t="s">
        <v>5504</v>
      </c>
      <c r="E2945" s="834" t="s">
        <v>2748</v>
      </c>
      <c r="F2945" s="832" t="s">
        <v>2688</v>
      </c>
      <c r="G2945" s="832" t="s">
        <v>5287</v>
      </c>
      <c r="H2945" s="832" t="s">
        <v>581</v>
      </c>
      <c r="I2945" s="832" t="s">
        <v>5288</v>
      </c>
      <c r="J2945" s="832" t="s">
        <v>5289</v>
      </c>
      <c r="K2945" s="832" t="s">
        <v>5290</v>
      </c>
      <c r="L2945" s="835">
        <v>271.94</v>
      </c>
      <c r="M2945" s="835">
        <v>1359.6999999999998</v>
      </c>
      <c r="N2945" s="832">
        <v>5</v>
      </c>
      <c r="O2945" s="836">
        <v>4</v>
      </c>
      <c r="P2945" s="835">
        <v>815.81999999999994</v>
      </c>
      <c r="Q2945" s="837">
        <v>0.60000000000000009</v>
      </c>
      <c r="R2945" s="832">
        <v>3</v>
      </c>
      <c r="S2945" s="837">
        <v>0.6</v>
      </c>
      <c r="T2945" s="836">
        <v>2</v>
      </c>
      <c r="U2945" s="838">
        <v>0.5</v>
      </c>
    </row>
    <row r="2946" spans="1:21" ht="14.4" customHeight="1" x14ac:dyDescent="0.3">
      <c r="A2946" s="831">
        <v>4</v>
      </c>
      <c r="B2946" s="832" t="s">
        <v>2687</v>
      </c>
      <c r="C2946" s="832" t="s">
        <v>2694</v>
      </c>
      <c r="D2946" s="833" t="s">
        <v>5504</v>
      </c>
      <c r="E2946" s="834" t="s">
        <v>2748</v>
      </c>
      <c r="F2946" s="832" t="s">
        <v>2688</v>
      </c>
      <c r="G2946" s="832" t="s">
        <v>2996</v>
      </c>
      <c r="H2946" s="832" t="s">
        <v>628</v>
      </c>
      <c r="I2946" s="832" t="s">
        <v>2265</v>
      </c>
      <c r="J2946" s="832" t="s">
        <v>1026</v>
      </c>
      <c r="K2946" s="832" t="s">
        <v>2266</v>
      </c>
      <c r="L2946" s="835">
        <v>0</v>
      </c>
      <c r="M2946" s="835">
        <v>0</v>
      </c>
      <c r="N2946" s="832">
        <v>3</v>
      </c>
      <c r="O2946" s="836">
        <v>2</v>
      </c>
      <c r="P2946" s="835">
        <v>0</v>
      </c>
      <c r="Q2946" s="837"/>
      <c r="R2946" s="832">
        <v>3</v>
      </c>
      <c r="S2946" s="837">
        <v>1</v>
      </c>
      <c r="T2946" s="836">
        <v>2</v>
      </c>
      <c r="U2946" s="838">
        <v>1</v>
      </c>
    </row>
    <row r="2947" spans="1:21" ht="14.4" customHeight="1" x14ac:dyDescent="0.3">
      <c r="A2947" s="831">
        <v>4</v>
      </c>
      <c r="B2947" s="832" t="s">
        <v>2687</v>
      </c>
      <c r="C2947" s="832" t="s">
        <v>2694</v>
      </c>
      <c r="D2947" s="833" t="s">
        <v>5504</v>
      </c>
      <c r="E2947" s="834" t="s">
        <v>2748</v>
      </c>
      <c r="F2947" s="832" t="s">
        <v>2688</v>
      </c>
      <c r="G2947" s="832" t="s">
        <v>2996</v>
      </c>
      <c r="H2947" s="832" t="s">
        <v>628</v>
      </c>
      <c r="I2947" s="832" t="s">
        <v>2267</v>
      </c>
      <c r="J2947" s="832" t="s">
        <v>1026</v>
      </c>
      <c r="K2947" s="832" t="s">
        <v>2268</v>
      </c>
      <c r="L2947" s="835">
        <v>0</v>
      </c>
      <c r="M2947" s="835">
        <v>0</v>
      </c>
      <c r="N2947" s="832">
        <v>1</v>
      </c>
      <c r="O2947" s="836">
        <v>1</v>
      </c>
      <c r="P2947" s="835">
        <v>0</v>
      </c>
      <c r="Q2947" s="837"/>
      <c r="R2947" s="832">
        <v>1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4</v>
      </c>
      <c r="B2948" s="832" t="s">
        <v>2687</v>
      </c>
      <c r="C2948" s="832" t="s">
        <v>2694</v>
      </c>
      <c r="D2948" s="833" t="s">
        <v>5504</v>
      </c>
      <c r="E2948" s="834" t="s">
        <v>2748</v>
      </c>
      <c r="F2948" s="832" t="s">
        <v>2688</v>
      </c>
      <c r="G2948" s="832" t="s">
        <v>2843</v>
      </c>
      <c r="H2948" s="832" t="s">
        <v>581</v>
      </c>
      <c r="I2948" s="832" t="s">
        <v>4150</v>
      </c>
      <c r="J2948" s="832" t="s">
        <v>4013</v>
      </c>
      <c r="K2948" s="832" t="s">
        <v>4151</v>
      </c>
      <c r="L2948" s="835">
        <v>133.94</v>
      </c>
      <c r="M2948" s="835">
        <v>133.94</v>
      </c>
      <c r="N2948" s="832">
        <v>1</v>
      </c>
      <c r="O2948" s="836">
        <v>0.5</v>
      </c>
      <c r="P2948" s="835">
        <v>133.94</v>
      </c>
      <c r="Q2948" s="837">
        <v>1</v>
      </c>
      <c r="R2948" s="832">
        <v>1</v>
      </c>
      <c r="S2948" s="837">
        <v>1</v>
      </c>
      <c r="T2948" s="836">
        <v>0.5</v>
      </c>
      <c r="U2948" s="838">
        <v>1</v>
      </c>
    </row>
    <row r="2949" spans="1:21" ht="14.4" customHeight="1" x14ac:dyDescent="0.3">
      <c r="A2949" s="831">
        <v>4</v>
      </c>
      <c r="B2949" s="832" t="s">
        <v>2687</v>
      </c>
      <c r="C2949" s="832" t="s">
        <v>2694</v>
      </c>
      <c r="D2949" s="833" t="s">
        <v>5504</v>
      </c>
      <c r="E2949" s="834" t="s">
        <v>2748</v>
      </c>
      <c r="F2949" s="832" t="s">
        <v>2688</v>
      </c>
      <c r="G2949" s="832" t="s">
        <v>2997</v>
      </c>
      <c r="H2949" s="832" t="s">
        <v>581</v>
      </c>
      <c r="I2949" s="832" t="s">
        <v>5291</v>
      </c>
      <c r="J2949" s="832" t="s">
        <v>3121</v>
      </c>
      <c r="K2949" s="832" t="s">
        <v>5292</v>
      </c>
      <c r="L2949" s="835">
        <v>33.31</v>
      </c>
      <c r="M2949" s="835">
        <v>33.31</v>
      </c>
      <c r="N2949" s="832">
        <v>1</v>
      </c>
      <c r="O2949" s="836">
        <v>0.5</v>
      </c>
      <c r="P2949" s="835">
        <v>33.31</v>
      </c>
      <c r="Q2949" s="837">
        <v>1</v>
      </c>
      <c r="R2949" s="832">
        <v>1</v>
      </c>
      <c r="S2949" s="837">
        <v>1</v>
      </c>
      <c r="T2949" s="836">
        <v>0.5</v>
      </c>
      <c r="U2949" s="838">
        <v>1</v>
      </c>
    </row>
    <row r="2950" spans="1:21" ht="14.4" customHeight="1" x14ac:dyDescent="0.3">
      <c r="A2950" s="831">
        <v>4</v>
      </c>
      <c r="B2950" s="832" t="s">
        <v>2687</v>
      </c>
      <c r="C2950" s="832" t="s">
        <v>2694</v>
      </c>
      <c r="D2950" s="833" t="s">
        <v>5504</v>
      </c>
      <c r="E2950" s="834" t="s">
        <v>2748</v>
      </c>
      <c r="F2950" s="832" t="s">
        <v>2689</v>
      </c>
      <c r="G2950" s="832" t="s">
        <v>2768</v>
      </c>
      <c r="H2950" s="832" t="s">
        <v>581</v>
      </c>
      <c r="I2950" s="832" t="s">
        <v>2769</v>
      </c>
      <c r="J2950" s="832" t="s">
        <v>2770</v>
      </c>
      <c r="K2950" s="832"/>
      <c r="L2950" s="835">
        <v>0</v>
      </c>
      <c r="M2950" s="835">
        <v>0</v>
      </c>
      <c r="N2950" s="832">
        <v>2</v>
      </c>
      <c r="O2950" s="836">
        <v>2</v>
      </c>
      <c r="P2950" s="835">
        <v>0</v>
      </c>
      <c r="Q2950" s="837"/>
      <c r="R2950" s="832">
        <v>2</v>
      </c>
      <c r="S2950" s="837">
        <v>1</v>
      </c>
      <c r="T2950" s="836">
        <v>2</v>
      </c>
      <c r="U2950" s="838">
        <v>1</v>
      </c>
    </row>
    <row r="2951" spans="1:21" ht="14.4" customHeight="1" x14ac:dyDescent="0.3">
      <c r="A2951" s="831">
        <v>4</v>
      </c>
      <c r="B2951" s="832" t="s">
        <v>2687</v>
      </c>
      <c r="C2951" s="832" t="s">
        <v>2694</v>
      </c>
      <c r="D2951" s="833" t="s">
        <v>5504</v>
      </c>
      <c r="E2951" s="834" t="s">
        <v>2748</v>
      </c>
      <c r="F2951" s="832" t="s">
        <v>2690</v>
      </c>
      <c r="G2951" s="832" t="s">
        <v>5293</v>
      </c>
      <c r="H2951" s="832" t="s">
        <v>581</v>
      </c>
      <c r="I2951" s="832" t="s">
        <v>5294</v>
      </c>
      <c r="J2951" s="832" t="s">
        <v>5295</v>
      </c>
      <c r="K2951" s="832" t="s">
        <v>5296</v>
      </c>
      <c r="L2951" s="835">
        <v>740</v>
      </c>
      <c r="M2951" s="835">
        <v>740</v>
      </c>
      <c r="N2951" s="832">
        <v>1</v>
      </c>
      <c r="O2951" s="836">
        <v>1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4</v>
      </c>
      <c r="B2952" s="832" t="s">
        <v>2687</v>
      </c>
      <c r="C2952" s="832" t="s">
        <v>2694</v>
      </c>
      <c r="D2952" s="833" t="s">
        <v>5504</v>
      </c>
      <c r="E2952" s="834" t="s">
        <v>2748</v>
      </c>
      <c r="F2952" s="832" t="s">
        <v>2690</v>
      </c>
      <c r="G2952" s="832" t="s">
        <v>2812</v>
      </c>
      <c r="H2952" s="832" t="s">
        <v>581</v>
      </c>
      <c r="I2952" s="832" t="s">
        <v>2813</v>
      </c>
      <c r="J2952" s="832" t="s">
        <v>2814</v>
      </c>
      <c r="K2952" s="832" t="s">
        <v>2815</v>
      </c>
      <c r="L2952" s="835">
        <v>100</v>
      </c>
      <c r="M2952" s="835">
        <v>1400</v>
      </c>
      <c r="N2952" s="832">
        <v>14</v>
      </c>
      <c r="O2952" s="836">
        <v>6</v>
      </c>
      <c r="P2952" s="835">
        <v>1400</v>
      </c>
      <c r="Q2952" s="837">
        <v>1</v>
      </c>
      <c r="R2952" s="832">
        <v>14</v>
      </c>
      <c r="S2952" s="837">
        <v>1</v>
      </c>
      <c r="T2952" s="836">
        <v>6</v>
      </c>
      <c r="U2952" s="838">
        <v>1</v>
      </c>
    </row>
    <row r="2953" spans="1:21" ht="14.4" customHeight="1" x14ac:dyDescent="0.3">
      <c r="A2953" s="831">
        <v>4</v>
      </c>
      <c r="B2953" s="832" t="s">
        <v>2687</v>
      </c>
      <c r="C2953" s="832" t="s">
        <v>2694</v>
      </c>
      <c r="D2953" s="833" t="s">
        <v>5504</v>
      </c>
      <c r="E2953" s="834" t="s">
        <v>2748</v>
      </c>
      <c r="F2953" s="832" t="s">
        <v>2690</v>
      </c>
      <c r="G2953" s="832" t="s">
        <v>2812</v>
      </c>
      <c r="H2953" s="832" t="s">
        <v>581</v>
      </c>
      <c r="I2953" s="832" t="s">
        <v>4731</v>
      </c>
      <c r="J2953" s="832" t="s">
        <v>4729</v>
      </c>
      <c r="K2953" s="832" t="s">
        <v>4732</v>
      </c>
      <c r="L2953" s="835">
        <v>282.75</v>
      </c>
      <c r="M2953" s="835">
        <v>282.75</v>
      </c>
      <c r="N2953" s="832">
        <v>1</v>
      </c>
      <c r="O2953" s="836">
        <v>1</v>
      </c>
      <c r="P2953" s="835">
        <v>282.75</v>
      </c>
      <c r="Q2953" s="837">
        <v>1</v>
      </c>
      <c r="R2953" s="832">
        <v>1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4</v>
      </c>
      <c r="B2954" s="832" t="s">
        <v>2687</v>
      </c>
      <c r="C2954" s="832" t="s">
        <v>2694</v>
      </c>
      <c r="D2954" s="833" t="s">
        <v>5504</v>
      </c>
      <c r="E2954" s="834" t="s">
        <v>2748</v>
      </c>
      <c r="F2954" s="832" t="s">
        <v>2690</v>
      </c>
      <c r="G2954" s="832" t="s">
        <v>3288</v>
      </c>
      <c r="H2954" s="832" t="s">
        <v>581</v>
      </c>
      <c r="I2954" s="832" t="s">
        <v>3289</v>
      </c>
      <c r="J2954" s="832" t="s">
        <v>3290</v>
      </c>
      <c r="K2954" s="832" t="s">
        <v>3291</v>
      </c>
      <c r="L2954" s="835">
        <v>410</v>
      </c>
      <c r="M2954" s="835">
        <v>9020</v>
      </c>
      <c r="N2954" s="832">
        <v>22</v>
      </c>
      <c r="O2954" s="836">
        <v>22</v>
      </c>
      <c r="P2954" s="835">
        <v>8200</v>
      </c>
      <c r="Q2954" s="837">
        <v>0.90909090909090906</v>
      </c>
      <c r="R2954" s="832">
        <v>20</v>
      </c>
      <c r="S2954" s="837">
        <v>0.90909090909090906</v>
      </c>
      <c r="T2954" s="836">
        <v>20</v>
      </c>
      <c r="U2954" s="838">
        <v>0.90909090909090906</v>
      </c>
    </row>
    <row r="2955" spans="1:21" ht="14.4" customHeight="1" x14ac:dyDescent="0.3">
      <c r="A2955" s="831">
        <v>4</v>
      </c>
      <c r="B2955" s="832" t="s">
        <v>2687</v>
      </c>
      <c r="C2955" s="832" t="s">
        <v>2694</v>
      </c>
      <c r="D2955" s="833" t="s">
        <v>5504</v>
      </c>
      <c r="E2955" s="834" t="s">
        <v>2748</v>
      </c>
      <c r="F2955" s="832" t="s">
        <v>2690</v>
      </c>
      <c r="G2955" s="832" t="s">
        <v>3288</v>
      </c>
      <c r="H2955" s="832" t="s">
        <v>581</v>
      </c>
      <c r="I2955" s="832" t="s">
        <v>3937</v>
      </c>
      <c r="J2955" s="832" t="s">
        <v>3346</v>
      </c>
      <c r="K2955" s="832" t="s">
        <v>3938</v>
      </c>
      <c r="L2955" s="835">
        <v>566</v>
      </c>
      <c r="M2955" s="835">
        <v>566</v>
      </c>
      <c r="N2955" s="832">
        <v>1</v>
      </c>
      <c r="O2955" s="836">
        <v>1</v>
      </c>
      <c r="P2955" s="835">
        <v>566</v>
      </c>
      <c r="Q2955" s="837">
        <v>1</v>
      </c>
      <c r="R2955" s="832">
        <v>1</v>
      </c>
      <c r="S2955" s="837">
        <v>1</v>
      </c>
      <c r="T2955" s="836">
        <v>1</v>
      </c>
      <c r="U2955" s="838">
        <v>1</v>
      </c>
    </row>
    <row r="2956" spans="1:21" ht="14.4" customHeight="1" x14ac:dyDescent="0.3">
      <c r="A2956" s="831">
        <v>4</v>
      </c>
      <c r="B2956" s="832" t="s">
        <v>2687</v>
      </c>
      <c r="C2956" s="832" t="s">
        <v>2694</v>
      </c>
      <c r="D2956" s="833" t="s">
        <v>5504</v>
      </c>
      <c r="E2956" s="834" t="s">
        <v>2748</v>
      </c>
      <c r="F2956" s="832" t="s">
        <v>2690</v>
      </c>
      <c r="G2956" s="832" t="s">
        <v>2819</v>
      </c>
      <c r="H2956" s="832" t="s">
        <v>581</v>
      </c>
      <c r="I2956" s="832" t="s">
        <v>2820</v>
      </c>
      <c r="J2956" s="832" t="s">
        <v>2821</v>
      </c>
      <c r="K2956" s="832" t="s">
        <v>2822</v>
      </c>
      <c r="L2956" s="835">
        <v>900</v>
      </c>
      <c r="M2956" s="835">
        <v>14400</v>
      </c>
      <c r="N2956" s="832">
        <v>16</v>
      </c>
      <c r="O2956" s="836">
        <v>16</v>
      </c>
      <c r="P2956" s="835">
        <v>14400</v>
      </c>
      <c r="Q2956" s="837">
        <v>1</v>
      </c>
      <c r="R2956" s="832">
        <v>16</v>
      </c>
      <c r="S2956" s="837">
        <v>1</v>
      </c>
      <c r="T2956" s="836">
        <v>16</v>
      </c>
      <c r="U2956" s="838">
        <v>1</v>
      </c>
    </row>
    <row r="2957" spans="1:21" ht="14.4" customHeight="1" x14ac:dyDescent="0.3">
      <c r="A2957" s="831">
        <v>4</v>
      </c>
      <c r="B2957" s="832" t="s">
        <v>2687</v>
      </c>
      <c r="C2957" s="832" t="s">
        <v>2694</v>
      </c>
      <c r="D2957" s="833" t="s">
        <v>5504</v>
      </c>
      <c r="E2957" s="834" t="s">
        <v>2748</v>
      </c>
      <c r="F2957" s="832" t="s">
        <v>2690</v>
      </c>
      <c r="G2957" s="832" t="s">
        <v>2819</v>
      </c>
      <c r="H2957" s="832" t="s">
        <v>581</v>
      </c>
      <c r="I2957" s="832" t="s">
        <v>3942</v>
      </c>
      <c r="J2957" s="832" t="s">
        <v>3943</v>
      </c>
      <c r="K2957" s="832" t="s">
        <v>3944</v>
      </c>
      <c r="L2957" s="835">
        <v>378.48</v>
      </c>
      <c r="M2957" s="835">
        <v>756.96</v>
      </c>
      <c r="N2957" s="832">
        <v>2</v>
      </c>
      <c r="O2957" s="836">
        <v>2</v>
      </c>
      <c r="P2957" s="835">
        <v>756.96</v>
      </c>
      <c r="Q2957" s="837">
        <v>1</v>
      </c>
      <c r="R2957" s="832">
        <v>2</v>
      </c>
      <c r="S2957" s="837">
        <v>1</v>
      </c>
      <c r="T2957" s="836">
        <v>2</v>
      </c>
      <c r="U2957" s="838">
        <v>1</v>
      </c>
    </row>
    <row r="2958" spans="1:21" ht="14.4" customHeight="1" x14ac:dyDescent="0.3">
      <c r="A2958" s="831">
        <v>4</v>
      </c>
      <c r="B2958" s="832" t="s">
        <v>2687</v>
      </c>
      <c r="C2958" s="832" t="s">
        <v>2694</v>
      </c>
      <c r="D2958" s="833" t="s">
        <v>5504</v>
      </c>
      <c r="E2958" s="834" t="s">
        <v>2748</v>
      </c>
      <c r="F2958" s="832" t="s">
        <v>2690</v>
      </c>
      <c r="G2958" s="832" t="s">
        <v>2819</v>
      </c>
      <c r="H2958" s="832" t="s">
        <v>581</v>
      </c>
      <c r="I2958" s="832" t="s">
        <v>4034</v>
      </c>
      <c r="J2958" s="832" t="s">
        <v>4035</v>
      </c>
      <c r="K2958" s="832" t="s">
        <v>4036</v>
      </c>
      <c r="L2958" s="835">
        <v>378.48</v>
      </c>
      <c r="M2958" s="835">
        <v>1135.44</v>
      </c>
      <c r="N2958" s="832">
        <v>3</v>
      </c>
      <c r="O2958" s="836">
        <v>3</v>
      </c>
      <c r="P2958" s="835">
        <v>1135.44</v>
      </c>
      <c r="Q2958" s="837">
        <v>1</v>
      </c>
      <c r="R2958" s="832">
        <v>3</v>
      </c>
      <c r="S2958" s="837">
        <v>1</v>
      </c>
      <c r="T2958" s="836">
        <v>3</v>
      </c>
      <c r="U2958" s="838">
        <v>1</v>
      </c>
    </row>
    <row r="2959" spans="1:21" ht="14.4" customHeight="1" x14ac:dyDescent="0.3">
      <c r="A2959" s="831">
        <v>4</v>
      </c>
      <c r="B2959" s="832" t="s">
        <v>2687</v>
      </c>
      <c r="C2959" s="832" t="s">
        <v>2694</v>
      </c>
      <c r="D2959" s="833" t="s">
        <v>5504</v>
      </c>
      <c r="E2959" s="834" t="s">
        <v>2748</v>
      </c>
      <c r="F2959" s="832" t="s">
        <v>2690</v>
      </c>
      <c r="G2959" s="832" t="s">
        <v>2819</v>
      </c>
      <c r="H2959" s="832" t="s">
        <v>581</v>
      </c>
      <c r="I2959" s="832" t="s">
        <v>4040</v>
      </c>
      <c r="J2959" s="832" t="s">
        <v>4041</v>
      </c>
      <c r="K2959" s="832" t="s">
        <v>4042</v>
      </c>
      <c r="L2959" s="835">
        <v>906.78</v>
      </c>
      <c r="M2959" s="835">
        <v>1813.56</v>
      </c>
      <c r="N2959" s="832">
        <v>2</v>
      </c>
      <c r="O2959" s="836">
        <v>2</v>
      </c>
      <c r="P2959" s="835">
        <v>1813.56</v>
      </c>
      <c r="Q2959" s="837">
        <v>1</v>
      </c>
      <c r="R2959" s="832">
        <v>2</v>
      </c>
      <c r="S2959" s="837">
        <v>1</v>
      </c>
      <c r="T2959" s="836">
        <v>2</v>
      </c>
      <c r="U2959" s="838">
        <v>1</v>
      </c>
    </row>
    <row r="2960" spans="1:21" ht="14.4" customHeight="1" x14ac:dyDescent="0.3">
      <c r="A2960" s="831">
        <v>4</v>
      </c>
      <c r="B2960" s="832" t="s">
        <v>2687</v>
      </c>
      <c r="C2960" s="832" t="s">
        <v>2694</v>
      </c>
      <c r="D2960" s="833" t="s">
        <v>5504</v>
      </c>
      <c r="E2960" s="834" t="s">
        <v>2720</v>
      </c>
      <c r="F2960" s="832" t="s">
        <v>2690</v>
      </c>
      <c r="G2960" s="832" t="s">
        <v>2967</v>
      </c>
      <c r="H2960" s="832" t="s">
        <v>581</v>
      </c>
      <c r="I2960" s="832" t="s">
        <v>3413</v>
      </c>
      <c r="J2960" s="832" t="s">
        <v>3414</v>
      </c>
      <c r="K2960" s="832" t="s">
        <v>3415</v>
      </c>
      <c r="L2960" s="835">
        <v>287</v>
      </c>
      <c r="M2960" s="835">
        <v>287</v>
      </c>
      <c r="N2960" s="832">
        <v>1</v>
      </c>
      <c r="O2960" s="836">
        <v>1</v>
      </c>
      <c r="P2960" s="835">
        <v>287</v>
      </c>
      <c r="Q2960" s="837">
        <v>1</v>
      </c>
      <c r="R2960" s="832">
        <v>1</v>
      </c>
      <c r="S2960" s="837">
        <v>1</v>
      </c>
      <c r="T2960" s="836">
        <v>1</v>
      </c>
      <c r="U2960" s="838">
        <v>1</v>
      </c>
    </row>
    <row r="2961" spans="1:21" ht="14.4" customHeight="1" x14ac:dyDescent="0.3">
      <c r="A2961" s="831">
        <v>4</v>
      </c>
      <c r="B2961" s="832" t="s">
        <v>2687</v>
      </c>
      <c r="C2961" s="832" t="s">
        <v>2694</v>
      </c>
      <c r="D2961" s="833" t="s">
        <v>5504</v>
      </c>
      <c r="E2961" s="834" t="s">
        <v>2720</v>
      </c>
      <c r="F2961" s="832" t="s">
        <v>2690</v>
      </c>
      <c r="G2961" s="832" t="s">
        <v>2967</v>
      </c>
      <c r="H2961" s="832" t="s">
        <v>581</v>
      </c>
      <c r="I2961" s="832" t="s">
        <v>3525</v>
      </c>
      <c r="J2961" s="832" t="s">
        <v>3526</v>
      </c>
      <c r="K2961" s="832" t="s">
        <v>3430</v>
      </c>
      <c r="L2961" s="835">
        <v>500</v>
      </c>
      <c r="M2961" s="835">
        <v>500</v>
      </c>
      <c r="N2961" s="832">
        <v>1</v>
      </c>
      <c r="O2961" s="836">
        <v>1</v>
      </c>
      <c r="P2961" s="835">
        <v>500</v>
      </c>
      <c r="Q2961" s="837">
        <v>1</v>
      </c>
      <c r="R2961" s="832">
        <v>1</v>
      </c>
      <c r="S2961" s="837">
        <v>1</v>
      </c>
      <c r="T2961" s="836">
        <v>1</v>
      </c>
      <c r="U2961" s="838">
        <v>1</v>
      </c>
    </row>
    <row r="2962" spans="1:21" ht="14.4" customHeight="1" x14ac:dyDescent="0.3">
      <c r="A2962" s="831">
        <v>4</v>
      </c>
      <c r="B2962" s="832" t="s">
        <v>2687</v>
      </c>
      <c r="C2962" s="832" t="s">
        <v>2694</v>
      </c>
      <c r="D2962" s="833" t="s">
        <v>5504</v>
      </c>
      <c r="E2962" s="834" t="s">
        <v>2720</v>
      </c>
      <c r="F2962" s="832" t="s">
        <v>2690</v>
      </c>
      <c r="G2962" s="832" t="s">
        <v>2967</v>
      </c>
      <c r="H2962" s="832" t="s">
        <v>581</v>
      </c>
      <c r="I2962" s="832" t="s">
        <v>3579</v>
      </c>
      <c r="J2962" s="832" t="s">
        <v>3577</v>
      </c>
      <c r="K2962" s="832" t="s">
        <v>3580</v>
      </c>
      <c r="L2962" s="835">
        <v>1500</v>
      </c>
      <c r="M2962" s="835">
        <v>9000</v>
      </c>
      <c r="N2962" s="832">
        <v>6</v>
      </c>
      <c r="O2962" s="836">
        <v>1</v>
      </c>
      <c r="P2962" s="835">
        <v>9000</v>
      </c>
      <c r="Q2962" s="837">
        <v>1</v>
      </c>
      <c r="R2962" s="832">
        <v>6</v>
      </c>
      <c r="S2962" s="837">
        <v>1</v>
      </c>
      <c r="T2962" s="836">
        <v>1</v>
      </c>
      <c r="U2962" s="838">
        <v>1</v>
      </c>
    </row>
    <row r="2963" spans="1:21" ht="14.4" customHeight="1" x14ac:dyDescent="0.3">
      <c r="A2963" s="831">
        <v>4</v>
      </c>
      <c r="B2963" s="832" t="s">
        <v>2687</v>
      </c>
      <c r="C2963" s="832" t="s">
        <v>2694</v>
      </c>
      <c r="D2963" s="833" t="s">
        <v>5504</v>
      </c>
      <c r="E2963" s="834" t="s">
        <v>2720</v>
      </c>
      <c r="F2963" s="832" t="s">
        <v>2690</v>
      </c>
      <c r="G2963" s="832" t="s">
        <v>2967</v>
      </c>
      <c r="H2963" s="832" t="s">
        <v>581</v>
      </c>
      <c r="I2963" s="832" t="s">
        <v>3650</v>
      </c>
      <c r="J2963" s="832" t="s">
        <v>3651</v>
      </c>
      <c r="K2963" s="832" t="s">
        <v>3652</v>
      </c>
      <c r="L2963" s="835">
        <v>1435.97</v>
      </c>
      <c r="M2963" s="835">
        <v>2871.94</v>
      </c>
      <c r="N2963" s="832">
        <v>2</v>
      </c>
      <c r="O2963" s="836">
        <v>1</v>
      </c>
      <c r="P2963" s="835">
        <v>2871.94</v>
      </c>
      <c r="Q2963" s="837">
        <v>1</v>
      </c>
      <c r="R2963" s="832">
        <v>2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4</v>
      </c>
      <c r="B2964" s="832" t="s">
        <v>2687</v>
      </c>
      <c r="C2964" s="832" t="s">
        <v>2694</v>
      </c>
      <c r="D2964" s="833" t="s">
        <v>5504</v>
      </c>
      <c r="E2964" s="834" t="s">
        <v>2720</v>
      </c>
      <c r="F2964" s="832" t="s">
        <v>2690</v>
      </c>
      <c r="G2964" s="832" t="s">
        <v>2967</v>
      </c>
      <c r="H2964" s="832" t="s">
        <v>581</v>
      </c>
      <c r="I2964" s="832" t="s">
        <v>3706</v>
      </c>
      <c r="J2964" s="832" t="s">
        <v>3707</v>
      </c>
      <c r="K2964" s="832" t="s">
        <v>3708</v>
      </c>
      <c r="L2964" s="835">
        <v>1023.03</v>
      </c>
      <c r="M2964" s="835">
        <v>6138.18</v>
      </c>
      <c r="N2964" s="832">
        <v>6</v>
      </c>
      <c r="O2964" s="836">
        <v>1</v>
      </c>
      <c r="P2964" s="835">
        <v>6138.18</v>
      </c>
      <c r="Q2964" s="837">
        <v>1</v>
      </c>
      <c r="R2964" s="832">
        <v>6</v>
      </c>
      <c r="S2964" s="837">
        <v>1</v>
      </c>
      <c r="T2964" s="836">
        <v>1</v>
      </c>
      <c r="U2964" s="838">
        <v>1</v>
      </c>
    </row>
    <row r="2965" spans="1:21" ht="14.4" customHeight="1" x14ac:dyDescent="0.3">
      <c r="A2965" s="831">
        <v>4</v>
      </c>
      <c r="B2965" s="832" t="s">
        <v>2687</v>
      </c>
      <c r="C2965" s="832" t="s">
        <v>2694</v>
      </c>
      <c r="D2965" s="833" t="s">
        <v>5504</v>
      </c>
      <c r="E2965" s="834" t="s">
        <v>2720</v>
      </c>
      <c r="F2965" s="832" t="s">
        <v>2690</v>
      </c>
      <c r="G2965" s="832" t="s">
        <v>2967</v>
      </c>
      <c r="H2965" s="832" t="s">
        <v>581</v>
      </c>
      <c r="I2965" s="832" t="s">
        <v>3709</v>
      </c>
      <c r="J2965" s="832" t="s">
        <v>3710</v>
      </c>
      <c r="K2965" s="832" t="s">
        <v>3711</v>
      </c>
      <c r="L2965" s="835">
        <v>1137.67</v>
      </c>
      <c r="M2965" s="835">
        <v>3413.01</v>
      </c>
      <c r="N2965" s="832">
        <v>3</v>
      </c>
      <c r="O2965" s="836">
        <v>1</v>
      </c>
      <c r="P2965" s="835">
        <v>3413.01</v>
      </c>
      <c r="Q2965" s="837">
        <v>1</v>
      </c>
      <c r="R2965" s="832">
        <v>3</v>
      </c>
      <c r="S2965" s="837">
        <v>1</v>
      </c>
      <c r="T2965" s="836">
        <v>1</v>
      </c>
      <c r="U2965" s="838">
        <v>1</v>
      </c>
    </row>
    <row r="2966" spans="1:21" ht="14.4" customHeight="1" x14ac:dyDescent="0.3">
      <c r="A2966" s="831">
        <v>4</v>
      </c>
      <c r="B2966" s="832" t="s">
        <v>2687</v>
      </c>
      <c r="C2966" s="832" t="s">
        <v>2694</v>
      </c>
      <c r="D2966" s="833" t="s">
        <v>5504</v>
      </c>
      <c r="E2966" s="834" t="s">
        <v>2720</v>
      </c>
      <c r="F2966" s="832" t="s">
        <v>2690</v>
      </c>
      <c r="G2966" s="832" t="s">
        <v>2967</v>
      </c>
      <c r="H2966" s="832" t="s">
        <v>581</v>
      </c>
      <c r="I2966" s="832" t="s">
        <v>3772</v>
      </c>
      <c r="J2966" s="832" t="s">
        <v>3773</v>
      </c>
      <c r="K2966" s="832" t="s">
        <v>3774</v>
      </c>
      <c r="L2966" s="835">
        <v>175</v>
      </c>
      <c r="M2966" s="835">
        <v>525</v>
      </c>
      <c r="N2966" s="832">
        <v>3</v>
      </c>
      <c r="O2966" s="836">
        <v>1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4</v>
      </c>
      <c r="B2967" s="832" t="s">
        <v>2687</v>
      </c>
      <c r="C2967" s="832" t="s">
        <v>2694</v>
      </c>
      <c r="D2967" s="833" t="s">
        <v>5504</v>
      </c>
      <c r="E2967" s="834" t="s">
        <v>2710</v>
      </c>
      <c r="F2967" s="832" t="s">
        <v>2688</v>
      </c>
      <c r="G2967" s="832" t="s">
        <v>3352</v>
      </c>
      <c r="H2967" s="832" t="s">
        <v>628</v>
      </c>
      <c r="I2967" s="832" t="s">
        <v>2440</v>
      </c>
      <c r="J2967" s="832" t="s">
        <v>2441</v>
      </c>
      <c r="K2967" s="832" t="s">
        <v>2442</v>
      </c>
      <c r="L2967" s="835">
        <v>4.7</v>
      </c>
      <c r="M2967" s="835">
        <v>18.8</v>
      </c>
      <c r="N2967" s="832">
        <v>4</v>
      </c>
      <c r="O2967" s="836">
        <v>1.5</v>
      </c>
      <c r="P2967" s="835">
        <v>18.8</v>
      </c>
      <c r="Q2967" s="837">
        <v>1</v>
      </c>
      <c r="R2967" s="832">
        <v>4</v>
      </c>
      <c r="S2967" s="837">
        <v>1</v>
      </c>
      <c r="T2967" s="836">
        <v>1.5</v>
      </c>
      <c r="U2967" s="838">
        <v>1</v>
      </c>
    </row>
    <row r="2968" spans="1:21" ht="14.4" customHeight="1" x14ac:dyDescent="0.3">
      <c r="A2968" s="831">
        <v>4</v>
      </c>
      <c r="B2968" s="832" t="s">
        <v>2687</v>
      </c>
      <c r="C2968" s="832" t="s">
        <v>2694</v>
      </c>
      <c r="D2968" s="833" t="s">
        <v>5504</v>
      </c>
      <c r="E2968" s="834" t="s">
        <v>2710</v>
      </c>
      <c r="F2968" s="832" t="s">
        <v>2688</v>
      </c>
      <c r="G2968" s="832" t="s">
        <v>2949</v>
      </c>
      <c r="H2968" s="832" t="s">
        <v>581</v>
      </c>
      <c r="I2968" s="832" t="s">
        <v>2950</v>
      </c>
      <c r="J2968" s="832" t="s">
        <v>899</v>
      </c>
      <c r="K2968" s="832" t="s">
        <v>2951</v>
      </c>
      <c r="L2968" s="835">
        <v>0</v>
      </c>
      <c r="M2968" s="835">
        <v>0</v>
      </c>
      <c r="N2968" s="832">
        <v>1</v>
      </c>
      <c r="O2968" s="836">
        <v>0.5</v>
      </c>
      <c r="P2968" s="835">
        <v>0</v>
      </c>
      <c r="Q2968" s="837"/>
      <c r="R2968" s="832">
        <v>1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4</v>
      </c>
      <c r="B2969" s="832" t="s">
        <v>2687</v>
      </c>
      <c r="C2969" s="832" t="s">
        <v>2694</v>
      </c>
      <c r="D2969" s="833" t="s">
        <v>5504</v>
      </c>
      <c r="E2969" s="834" t="s">
        <v>2710</v>
      </c>
      <c r="F2969" s="832" t="s">
        <v>2688</v>
      </c>
      <c r="G2969" s="832" t="s">
        <v>2760</v>
      </c>
      <c r="H2969" s="832" t="s">
        <v>628</v>
      </c>
      <c r="I2969" s="832" t="s">
        <v>2166</v>
      </c>
      <c r="J2969" s="832" t="s">
        <v>1083</v>
      </c>
      <c r="K2969" s="832" t="s">
        <v>2167</v>
      </c>
      <c r="L2969" s="835">
        <v>154.36000000000001</v>
      </c>
      <c r="M2969" s="835">
        <v>1234.8800000000001</v>
      </c>
      <c r="N2969" s="832">
        <v>8</v>
      </c>
      <c r="O2969" s="836">
        <v>8</v>
      </c>
      <c r="P2969" s="835">
        <v>1080.52</v>
      </c>
      <c r="Q2969" s="837">
        <v>0.87499999999999989</v>
      </c>
      <c r="R2969" s="832">
        <v>7</v>
      </c>
      <c r="S2969" s="837">
        <v>0.875</v>
      </c>
      <c r="T2969" s="836">
        <v>7</v>
      </c>
      <c r="U2969" s="838">
        <v>0.875</v>
      </c>
    </row>
    <row r="2970" spans="1:21" ht="14.4" customHeight="1" x14ac:dyDescent="0.3">
      <c r="A2970" s="831">
        <v>4</v>
      </c>
      <c r="B2970" s="832" t="s">
        <v>2687</v>
      </c>
      <c r="C2970" s="832" t="s">
        <v>2694</v>
      </c>
      <c r="D2970" s="833" t="s">
        <v>5504</v>
      </c>
      <c r="E2970" s="834" t="s">
        <v>2710</v>
      </c>
      <c r="F2970" s="832" t="s">
        <v>2688</v>
      </c>
      <c r="G2970" s="832" t="s">
        <v>2760</v>
      </c>
      <c r="H2970" s="832" t="s">
        <v>628</v>
      </c>
      <c r="I2970" s="832" t="s">
        <v>4689</v>
      </c>
      <c r="J2970" s="832" t="s">
        <v>4690</v>
      </c>
      <c r="K2970" s="832" t="s">
        <v>4691</v>
      </c>
      <c r="L2970" s="835">
        <v>75.73</v>
      </c>
      <c r="M2970" s="835">
        <v>75.73</v>
      </c>
      <c r="N2970" s="832">
        <v>1</v>
      </c>
      <c r="O2970" s="836">
        <v>1</v>
      </c>
      <c r="P2970" s="835">
        <v>75.73</v>
      </c>
      <c r="Q2970" s="837">
        <v>1</v>
      </c>
      <c r="R2970" s="832">
        <v>1</v>
      </c>
      <c r="S2970" s="837">
        <v>1</v>
      </c>
      <c r="T2970" s="836">
        <v>1</v>
      </c>
      <c r="U2970" s="838">
        <v>1</v>
      </c>
    </row>
    <row r="2971" spans="1:21" ht="14.4" customHeight="1" x14ac:dyDescent="0.3">
      <c r="A2971" s="831">
        <v>4</v>
      </c>
      <c r="B2971" s="832" t="s">
        <v>2687</v>
      </c>
      <c r="C2971" s="832" t="s">
        <v>2694</v>
      </c>
      <c r="D2971" s="833" t="s">
        <v>5504</v>
      </c>
      <c r="E2971" s="834" t="s">
        <v>2710</v>
      </c>
      <c r="F2971" s="832" t="s">
        <v>2688</v>
      </c>
      <c r="G2971" s="832" t="s">
        <v>2760</v>
      </c>
      <c r="H2971" s="832" t="s">
        <v>581</v>
      </c>
      <c r="I2971" s="832" t="s">
        <v>2823</v>
      </c>
      <c r="J2971" s="832" t="s">
        <v>1083</v>
      </c>
      <c r="K2971" s="832" t="s">
        <v>2167</v>
      </c>
      <c r="L2971" s="835">
        <v>154.36000000000001</v>
      </c>
      <c r="M2971" s="835">
        <v>617.44000000000005</v>
      </c>
      <c r="N2971" s="832">
        <v>4</v>
      </c>
      <c r="O2971" s="836">
        <v>3.5</v>
      </c>
      <c r="P2971" s="835">
        <v>308.72000000000003</v>
      </c>
      <c r="Q2971" s="837">
        <v>0.5</v>
      </c>
      <c r="R2971" s="832">
        <v>2</v>
      </c>
      <c r="S2971" s="837">
        <v>0.5</v>
      </c>
      <c r="T2971" s="836">
        <v>2</v>
      </c>
      <c r="U2971" s="838">
        <v>0.5714285714285714</v>
      </c>
    </row>
    <row r="2972" spans="1:21" ht="14.4" customHeight="1" x14ac:dyDescent="0.3">
      <c r="A2972" s="831">
        <v>4</v>
      </c>
      <c r="B2972" s="832" t="s">
        <v>2687</v>
      </c>
      <c r="C2972" s="832" t="s">
        <v>2694</v>
      </c>
      <c r="D2972" s="833" t="s">
        <v>5504</v>
      </c>
      <c r="E2972" s="834" t="s">
        <v>2710</v>
      </c>
      <c r="F2972" s="832" t="s">
        <v>2688</v>
      </c>
      <c r="G2972" s="832" t="s">
        <v>2760</v>
      </c>
      <c r="H2972" s="832" t="s">
        <v>628</v>
      </c>
      <c r="I2972" s="832" t="s">
        <v>2164</v>
      </c>
      <c r="J2972" s="832" t="s">
        <v>1083</v>
      </c>
      <c r="K2972" s="832" t="s">
        <v>2165</v>
      </c>
      <c r="L2972" s="835">
        <v>225.06</v>
      </c>
      <c r="M2972" s="835">
        <v>7652.0400000000018</v>
      </c>
      <c r="N2972" s="832">
        <v>34</v>
      </c>
      <c r="O2972" s="836">
        <v>30</v>
      </c>
      <c r="P2972" s="835">
        <v>5626.5000000000018</v>
      </c>
      <c r="Q2972" s="837">
        <v>0.73529411764705888</v>
      </c>
      <c r="R2972" s="832">
        <v>25</v>
      </c>
      <c r="S2972" s="837">
        <v>0.73529411764705888</v>
      </c>
      <c r="T2972" s="836">
        <v>22</v>
      </c>
      <c r="U2972" s="838">
        <v>0.73333333333333328</v>
      </c>
    </row>
    <row r="2973" spans="1:21" ht="14.4" customHeight="1" x14ac:dyDescent="0.3">
      <c r="A2973" s="831">
        <v>4</v>
      </c>
      <c r="B2973" s="832" t="s">
        <v>2687</v>
      </c>
      <c r="C2973" s="832" t="s">
        <v>2694</v>
      </c>
      <c r="D2973" s="833" t="s">
        <v>5504</v>
      </c>
      <c r="E2973" s="834" t="s">
        <v>2710</v>
      </c>
      <c r="F2973" s="832" t="s">
        <v>2688</v>
      </c>
      <c r="G2973" s="832" t="s">
        <v>2760</v>
      </c>
      <c r="H2973" s="832" t="s">
        <v>581</v>
      </c>
      <c r="I2973" s="832" t="s">
        <v>5297</v>
      </c>
      <c r="J2973" s="832" t="s">
        <v>5298</v>
      </c>
      <c r="K2973" s="832" t="s">
        <v>5299</v>
      </c>
      <c r="L2973" s="835">
        <v>271.74</v>
      </c>
      <c r="M2973" s="835">
        <v>271.74</v>
      </c>
      <c r="N2973" s="832">
        <v>1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4</v>
      </c>
      <c r="B2974" s="832" t="s">
        <v>2687</v>
      </c>
      <c r="C2974" s="832" t="s">
        <v>2694</v>
      </c>
      <c r="D2974" s="833" t="s">
        <v>5504</v>
      </c>
      <c r="E2974" s="834" t="s">
        <v>2710</v>
      </c>
      <c r="F2974" s="832" t="s">
        <v>2688</v>
      </c>
      <c r="G2974" s="832" t="s">
        <v>2852</v>
      </c>
      <c r="H2974" s="832" t="s">
        <v>581</v>
      </c>
      <c r="I2974" s="832" t="s">
        <v>2971</v>
      </c>
      <c r="J2974" s="832" t="s">
        <v>879</v>
      </c>
      <c r="K2974" s="832" t="s">
        <v>2854</v>
      </c>
      <c r="L2974" s="835">
        <v>0</v>
      </c>
      <c r="M2974" s="835">
        <v>0</v>
      </c>
      <c r="N2974" s="832">
        <v>2</v>
      </c>
      <c r="O2974" s="836">
        <v>0.5</v>
      </c>
      <c r="P2974" s="835"/>
      <c r="Q2974" s="837"/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4</v>
      </c>
      <c r="B2975" s="832" t="s">
        <v>2687</v>
      </c>
      <c r="C2975" s="832" t="s">
        <v>2694</v>
      </c>
      <c r="D2975" s="833" t="s">
        <v>5504</v>
      </c>
      <c r="E2975" s="834" t="s">
        <v>2710</v>
      </c>
      <c r="F2975" s="832" t="s">
        <v>2688</v>
      </c>
      <c r="G2975" s="832" t="s">
        <v>3142</v>
      </c>
      <c r="H2975" s="832" t="s">
        <v>581</v>
      </c>
      <c r="I2975" s="832" t="s">
        <v>3143</v>
      </c>
      <c r="J2975" s="832" t="s">
        <v>1885</v>
      </c>
      <c r="K2975" s="832" t="s">
        <v>3144</v>
      </c>
      <c r="L2975" s="835">
        <v>18.760000000000002</v>
      </c>
      <c r="M2975" s="835">
        <v>37.520000000000003</v>
      </c>
      <c r="N2975" s="832">
        <v>2</v>
      </c>
      <c r="O2975" s="836">
        <v>1.5</v>
      </c>
      <c r="P2975" s="835">
        <v>18.760000000000002</v>
      </c>
      <c r="Q2975" s="837">
        <v>0.5</v>
      </c>
      <c r="R2975" s="832">
        <v>1</v>
      </c>
      <c r="S2975" s="837">
        <v>0.5</v>
      </c>
      <c r="T2975" s="836">
        <v>1</v>
      </c>
      <c r="U2975" s="838">
        <v>0.66666666666666663</v>
      </c>
    </row>
    <row r="2976" spans="1:21" ht="14.4" customHeight="1" x14ac:dyDescent="0.3">
      <c r="A2976" s="831">
        <v>4</v>
      </c>
      <c r="B2976" s="832" t="s">
        <v>2687</v>
      </c>
      <c r="C2976" s="832" t="s">
        <v>2694</v>
      </c>
      <c r="D2976" s="833" t="s">
        <v>5504</v>
      </c>
      <c r="E2976" s="834" t="s">
        <v>2710</v>
      </c>
      <c r="F2976" s="832" t="s">
        <v>2688</v>
      </c>
      <c r="G2976" s="832" t="s">
        <v>5300</v>
      </c>
      <c r="H2976" s="832" t="s">
        <v>581</v>
      </c>
      <c r="I2976" s="832" t="s">
        <v>5301</v>
      </c>
      <c r="J2976" s="832" t="s">
        <v>5302</v>
      </c>
      <c r="K2976" s="832" t="s">
        <v>1482</v>
      </c>
      <c r="L2976" s="835">
        <v>170.52</v>
      </c>
      <c r="M2976" s="835">
        <v>170.52</v>
      </c>
      <c r="N2976" s="832">
        <v>1</v>
      </c>
      <c r="O2976" s="836">
        <v>1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4</v>
      </c>
      <c r="B2977" s="832" t="s">
        <v>2687</v>
      </c>
      <c r="C2977" s="832" t="s">
        <v>2694</v>
      </c>
      <c r="D2977" s="833" t="s">
        <v>5504</v>
      </c>
      <c r="E2977" s="834" t="s">
        <v>2710</v>
      </c>
      <c r="F2977" s="832" t="s">
        <v>2688</v>
      </c>
      <c r="G2977" s="832" t="s">
        <v>2824</v>
      </c>
      <c r="H2977" s="832" t="s">
        <v>581</v>
      </c>
      <c r="I2977" s="832" t="s">
        <v>5303</v>
      </c>
      <c r="J2977" s="832" t="s">
        <v>2399</v>
      </c>
      <c r="K2977" s="832" t="s">
        <v>2249</v>
      </c>
      <c r="L2977" s="835">
        <v>0</v>
      </c>
      <c r="M2977" s="835">
        <v>0</v>
      </c>
      <c r="N2977" s="832">
        <v>1</v>
      </c>
      <c r="O2977" s="836">
        <v>1</v>
      </c>
      <c r="P2977" s="835">
        <v>0</v>
      </c>
      <c r="Q2977" s="837"/>
      <c r="R2977" s="832">
        <v>1</v>
      </c>
      <c r="S2977" s="837">
        <v>1</v>
      </c>
      <c r="T2977" s="836">
        <v>1</v>
      </c>
      <c r="U2977" s="838">
        <v>1</v>
      </c>
    </row>
    <row r="2978" spans="1:21" ht="14.4" customHeight="1" x14ac:dyDescent="0.3">
      <c r="A2978" s="831">
        <v>4</v>
      </c>
      <c r="B2978" s="832" t="s">
        <v>2687</v>
      </c>
      <c r="C2978" s="832" t="s">
        <v>2694</v>
      </c>
      <c r="D2978" s="833" t="s">
        <v>5504</v>
      </c>
      <c r="E2978" s="834" t="s">
        <v>2710</v>
      </c>
      <c r="F2978" s="832" t="s">
        <v>2688</v>
      </c>
      <c r="G2978" s="832" t="s">
        <v>2824</v>
      </c>
      <c r="H2978" s="832" t="s">
        <v>628</v>
      </c>
      <c r="I2978" s="832" t="s">
        <v>4173</v>
      </c>
      <c r="J2978" s="832" t="s">
        <v>2399</v>
      </c>
      <c r="K2978" s="832" t="s">
        <v>4174</v>
      </c>
      <c r="L2978" s="835">
        <v>272.83</v>
      </c>
      <c r="M2978" s="835">
        <v>545.66</v>
      </c>
      <c r="N2978" s="832">
        <v>2</v>
      </c>
      <c r="O2978" s="836">
        <v>1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4</v>
      </c>
      <c r="B2979" s="832" t="s">
        <v>2687</v>
      </c>
      <c r="C2979" s="832" t="s">
        <v>2694</v>
      </c>
      <c r="D2979" s="833" t="s">
        <v>5504</v>
      </c>
      <c r="E2979" s="834" t="s">
        <v>2710</v>
      </c>
      <c r="F2979" s="832" t="s">
        <v>2688</v>
      </c>
      <c r="G2979" s="832" t="s">
        <v>4179</v>
      </c>
      <c r="H2979" s="832" t="s">
        <v>581</v>
      </c>
      <c r="I2979" s="832" t="s">
        <v>5255</v>
      </c>
      <c r="J2979" s="832" t="s">
        <v>4181</v>
      </c>
      <c r="K2979" s="832" t="s">
        <v>4182</v>
      </c>
      <c r="L2979" s="835">
        <v>0</v>
      </c>
      <c r="M2979" s="835">
        <v>0</v>
      </c>
      <c r="N2979" s="832">
        <v>1</v>
      </c>
      <c r="O2979" s="836">
        <v>0.5</v>
      </c>
      <c r="P2979" s="835">
        <v>0</v>
      </c>
      <c r="Q2979" s="837"/>
      <c r="R2979" s="832">
        <v>1</v>
      </c>
      <c r="S2979" s="837">
        <v>1</v>
      </c>
      <c r="T2979" s="836">
        <v>0.5</v>
      </c>
      <c r="U2979" s="838">
        <v>1</v>
      </c>
    </row>
    <row r="2980" spans="1:21" ht="14.4" customHeight="1" x14ac:dyDescent="0.3">
      <c r="A2980" s="831">
        <v>4</v>
      </c>
      <c r="B2980" s="832" t="s">
        <v>2687</v>
      </c>
      <c r="C2980" s="832" t="s">
        <v>2694</v>
      </c>
      <c r="D2980" s="833" t="s">
        <v>5504</v>
      </c>
      <c r="E2980" s="834" t="s">
        <v>2710</v>
      </c>
      <c r="F2980" s="832" t="s">
        <v>2688</v>
      </c>
      <c r="G2980" s="832" t="s">
        <v>2907</v>
      </c>
      <c r="H2980" s="832" t="s">
        <v>581</v>
      </c>
      <c r="I2980" s="832" t="s">
        <v>2952</v>
      </c>
      <c r="J2980" s="832" t="s">
        <v>2953</v>
      </c>
      <c r="K2980" s="832" t="s">
        <v>1482</v>
      </c>
      <c r="L2980" s="835">
        <v>78.33</v>
      </c>
      <c r="M2980" s="835">
        <v>3133.2</v>
      </c>
      <c r="N2980" s="832">
        <v>40</v>
      </c>
      <c r="O2980" s="836">
        <v>21.5</v>
      </c>
      <c r="P2980" s="835">
        <v>2663.22</v>
      </c>
      <c r="Q2980" s="837">
        <v>0.85</v>
      </c>
      <c r="R2980" s="832">
        <v>34</v>
      </c>
      <c r="S2980" s="837">
        <v>0.85</v>
      </c>
      <c r="T2980" s="836">
        <v>18.5</v>
      </c>
      <c r="U2980" s="838">
        <v>0.86046511627906974</v>
      </c>
    </row>
    <row r="2981" spans="1:21" ht="14.4" customHeight="1" x14ac:dyDescent="0.3">
      <c r="A2981" s="831">
        <v>4</v>
      </c>
      <c r="B2981" s="832" t="s">
        <v>2687</v>
      </c>
      <c r="C2981" s="832" t="s">
        <v>2694</v>
      </c>
      <c r="D2981" s="833" t="s">
        <v>5504</v>
      </c>
      <c r="E2981" s="834" t="s">
        <v>2710</v>
      </c>
      <c r="F2981" s="832" t="s">
        <v>2688</v>
      </c>
      <c r="G2981" s="832" t="s">
        <v>2907</v>
      </c>
      <c r="H2981" s="832" t="s">
        <v>581</v>
      </c>
      <c r="I2981" s="832" t="s">
        <v>3212</v>
      </c>
      <c r="J2981" s="832" t="s">
        <v>2953</v>
      </c>
      <c r="K2981" s="832" t="s">
        <v>3213</v>
      </c>
      <c r="L2981" s="835">
        <v>39.17</v>
      </c>
      <c r="M2981" s="835">
        <v>117.51</v>
      </c>
      <c r="N2981" s="832">
        <v>3</v>
      </c>
      <c r="O2981" s="836">
        <v>2</v>
      </c>
      <c r="P2981" s="835">
        <v>117.51</v>
      </c>
      <c r="Q2981" s="837">
        <v>1</v>
      </c>
      <c r="R2981" s="832">
        <v>3</v>
      </c>
      <c r="S2981" s="837">
        <v>1</v>
      </c>
      <c r="T2981" s="836">
        <v>2</v>
      </c>
      <c r="U2981" s="838">
        <v>1</v>
      </c>
    </row>
    <row r="2982" spans="1:21" ht="14.4" customHeight="1" x14ac:dyDescent="0.3">
      <c r="A2982" s="831">
        <v>4</v>
      </c>
      <c r="B2982" s="832" t="s">
        <v>2687</v>
      </c>
      <c r="C2982" s="832" t="s">
        <v>2694</v>
      </c>
      <c r="D2982" s="833" t="s">
        <v>5504</v>
      </c>
      <c r="E2982" s="834" t="s">
        <v>2710</v>
      </c>
      <c r="F2982" s="832" t="s">
        <v>2688</v>
      </c>
      <c r="G2982" s="832" t="s">
        <v>3011</v>
      </c>
      <c r="H2982" s="832" t="s">
        <v>628</v>
      </c>
      <c r="I2982" s="832" t="s">
        <v>3161</v>
      </c>
      <c r="J2982" s="832" t="s">
        <v>697</v>
      </c>
      <c r="K2982" s="832" t="s">
        <v>3126</v>
      </c>
      <c r="L2982" s="835">
        <v>170.32</v>
      </c>
      <c r="M2982" s="835">
        <v>170.32</v>
      </c>
      <c r="N2982" s="832">
        <v>1</v>
      </c>
      <c r="O2982" s="836">
        <v>1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4</v>
      </c>
      <c r="B2983" s="832" t="s">
        <v>2687</v>
      </c>
      <c r="C2983" s="832" t="s">
        <v>2694</v>
      </c>
      <c r="D2983" s="833" t="s">
        <v>5504</v>
      </c>
      <c r="E2983" s="834" t="s">
        <v>2710</v>
      </c>
      <c r="F2983" s="832" t="s">
        <v>2688</v>
      </c>
      <c r="G2983" s="832" t="s">
        <v>2855</v>
      </c>
      <c r="H2983" s="832" t="s">
        <v>581</v>
      </c>
      <c r="I2983" s="832" t="s">
        <v>2954</v>
      </c>
      <c r="J2983" s="832" t="s">
        <v>729</v>
      </c>
      <c r="K2983" s="832" t="s">
        <v>2955</v>
      </c>
      <c r="L2983" s="835">
        <v>48.42</v>
      </c>
      <c r="M2983" s="835">
        <v>581.04000000000008</v>
      </c>
      <c r="N2983" s="832">
        <v>12</v>
      </c>
      <c r="O2983" s="836">
        <v>9.5</v>
      </c>
      <c r="P2983" s="835">
        <v>484.2000000000001</v>
      </c>
      <c r="Q2983" s="837">
        <v>0.83333333333333337</v>
      </c>
      <c r="R2983" s="832">
        <v>10</v>
      </c>
      <c r="S2983" s="837">
        <v>0.83333333333333337</v>
      </c>
      <c r="T2983" s="836">
        <v>8</v>
      </c>
      <c r="U2983" s="838">
        <v>0.84210526315789469</v>
      </c>
    </row>
    <row r="2984" spans="1:21" ht="14.4" customHeight="1" x14ac:dyDescent="0.3">
      <c r="A2984" s="831">
        <v>4</v>
      </c>
      <c r="B2984" s="832" t="s">
        <v>2687</v>
      </c>
      <c r="C2984" s="832" t="s">
        <v>2694</v>
      </c>
      <c r="D2984" s="833" t="s">
        <v>5504</v>
      </c>
      <c r="E2984" s="834" t="s">
        <v>2710</v>
      </c>
      <c r="F2984" s="832" t="s">
        <v>2688</v>
      </c>
      <c r="G2984" s="832" t="s">
        <v>2855</v>
      </c>
      <c r="H2984" s="832" t="s">
        <v>581</v>
      </c>
      <c r="I2984" s="832" t="s">
        <v>5304</v>
      </c>
      <c r="J2984" s="832" t="s">
        <v>5305</v>
      </c>
      <c r="K2984" s="832" t="s">
        <v>5306</v>
      </c>
      <c r="L2984" s="835">
        <v>0</v>
      </c>
      <c r="M2984" s="835">
        <v>0</v>
      </c>
      <c r="N2984" s="832">
        <v>1</v>
      </c>
      <c r="O2984" s="836">
        <v>1</v>
      </c>
      <c r="P2984" s="835">
        <v>0</v>
      </c>
      <c r="Q2984" s="837"/>
      <c r="R2984" s="832">
        <v>1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4</v>
      </c>
      <c r="B2985" s="832" t="s">
        <v>2687</v>
      </c>
      <c r="C2985" s="832" t="s">
        <v>2694</v>
      </c>
      <c r="D2985" s="833" t="s">
        <v>5504</v>
      </c>
      <c r="E2985" s="834" t="s">
        <v>2710</v>
      </c>
      <c r="F2985" s="832" t="s">
        <v>2688</v>
      </c>
      <c r="G2985" s="832" t="s">
        <v>3227</v>
      </c>
      <c r="H2985" s="832" t="s">
        <v>581</v>
      </c>
      <c r="I2985" s="832" t="s">
        <v>3228</v>
      </c>
      <c r="J2985" s="832" t="s">
        <v>3229</v>
      </c>
      <c r="K2985" s="832" t="s">
        <v>3230</v>
      </c>
      <c r="L2985" s="835">
        <v>46.75</v>
      </c>
      <c r="M2985" s="835">
        <v>93.5</v>
      </c>
      <c r="N2985" s="832">
        <v>2</v>
      </c>
      <c r="O2985" s="836">
        <v>1</v>
      </c>
      <c r="P2985" s="835">
        <v>93.5</v>
      </c>
      <c r="Q2985" s="837">
        <v>1</v>
      </c>
      <c r="R2985" s="832">
        <v>2</v>
      </c>
      <c r="S2985" s="837">
        <v>1</v>
      </c>
      <c r="T2985" s="836">
        <v>1</v>
      </c>
      <c r="U2985" s="838">
        <v>1</v>
      </c>
    </row>
    <row r="2986" spans="1:21" ht="14.4" customHeight="1" x14ac:dyDescent="0.3">
      <c r="A2986" s="831">
        <v>4</v>
      </c>
      <c r="B2986" s="832" t="s">
        <v>2687</v>
      </c>
      <c r="C2986" s="832" t="s">
        <v>2694</v>
      </c>
      <c r="D2986" s="833" t="s">
        <v>5504</v>
      </c>
      <c r="E2986" s="834" t="s">
        <v>2710</v>
      </c>
      <c r="F2986" s="832" t="s">
        <v>2688</v>
      </c>
      <c r="G2986" s="832" t="s">
        <v>3231</v>
      </c>
      <c r="H2986" s="832" t="s">
        <v>581</v>
      </c>
      <c r="I2986" s="832" t="s">
        <v>3232</v>
      </c>
      <c r="J2986" s="832" t="s">
        <v>757</v>
      </c>
      <c r="K2986" s="832" t="s">
        <v>3233</v>
      </c>
      <c r="L2986" s="835">
        <v>159.16999999999999</v>
      </c>
      <c r="M2986" s="835">
        <v>159.16999999999999</v>
      </c>
      <c r="N2986" s="832">
        <v>1</v>
      </c>
      <c r="O2986" s="836">
        <v>1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4</v>
      </c>
      <c r="B2987" s="832" t="s">
        <v>2687</v>
      </c>
      <c r="C2987" s="832" t="s">
        <v>2694</v>
      </c>
      <c r="D2987" s="833" t="s">
        <v>5504</v>
      </c>
      <c r="E2987" s="834" t="s">
        <v>2710</v>
      </c>
      <c r="F2987" s="832" t="s">
        <v>2688</v>
      </c>
      <c r="G2987" s="832" t="s">
        <v>4742</v>
      </c>
      <c r="H2987" s="832" t="s">
        <v>581</v>
      </c>
      <c r="I2987" s="832" t="s">
        <v>5307</v>
      </c>
      <c r="J2987" s="832" t="s">
        <v>2455</v>
      </c>
      <c r="K2987" s="832" t="s">
        <v>3147</v>
      </c>
      <c r="L2987" s="835">
        <v>0</v>
      </c>
      <c r="M2987" s="835">
        <v>0</v>
      </c>
      <c r="N2987" s="832">
        <v>2</v>
      </c>
      <c r="O2987" s="836">
        <v>1</v>
      </c>
      <c r="P2987" s="835">
        <v>0</v>
      </c>
      <c r="Q2987" s="837"/>
      <c r="R2987" s="832">
        <v>2</v>
      </c>
      <c r="S2987" s="837">
        <v>1</v>
      </c>
      <c r="T2987" s="836">
        <v>1</v>
      </c>
      <c r="U2987" s="838">
        <v>1</v>
      </c>
    </row>
    <row r="2988" spans="1:21" ht="14.4" customHeight="1" x14ac:dyDescent="0.3">
      <c r="A2988" s="831">
        <v>4</v>
      </c>
      <c r="B2988" s="832" t="s">
        <v>2687</v>
      </c>
      <c r="C2988" s="832" t="s">
        <v>2694</v>
      </c>
      <c r="D2988" s="833" t="s">
        <v>5504</v>
      </c>
      <c r="E2988" s="834" t="s">
        <v>2710</v>
      </c>
      <c r="F2988" s="832" t="s">
        <v>2688</v>
      </c>
      <c r="G2988" s="832" t="s">
        <v>4198</v>
      </c>
      <c r="H2988" s="832" t="s">
        <v>581</v>
      </c>
      <c r="I2988" s="832" t="s">
        <v>4199</v>
      </c>
      <c r="J2988" s="832" t="s">
        <v>4200</v>
      </c>
      <c r="K2988" s="832" t="s">
        <v>4201</v>
      </c>
      <c r="L2988" s="835">
        <v>0</v>
      </c>
      <c r="M2988" s="835">
        <v>0</v>
      </c>
      <c r="N2988" s="832">
        <v>1</v>
      </c>
      <c r="O2988" s="836">
        <v>1</v>
      </c>
      <c r="P2988" s="835"/>
      <c r="Q2988" s="837"/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4</v>
      </c>
      <c r="B2989" s="832" t="s">
        <v>2687</v>
      </c>
      <c r="C2989" s="832" t="s">
        <v>2694</v>
      </c>
      <c r="D2989" s="833" t="s">
        <v>5504</v>
      </c>
      <c r="E2989" s="834" t="s">
        <v>2710</v>
      </c>
      <c r="F2989" s="832" t="s">
        <v>2688</v>
      </c>
      <c r="G2989" s="832" t="s">
        <v>2912</v>
      </c>
      <c r="H2989" s="832" t="s">
        <v>628</v>
      </c>
      <c r="I2989" s="832" t="s">
        <v>2227</v>
      </c>
      <c r="J2989" s="832" t="s">
        <v>2228</v>
      </c>
      <c r="K2989" s="832" t="s">
        <v>2229</v>
      </c>
      <c r="L2989" s="835">
        <v>3231.81</v>
      </c>
      <c r="M2989" s="835">
        <v>3231.81</v>
      </c>
      <c r="N2989" s="832">
        <v>1</v>
      </c>
      <c r="O2989" s="836">
        <v>0.5</v>
      </c>
      <c r="P2989" s="835">
        <v>3231.81</v>
      </c>
      <c r="Q2989" s="837">
        <v>1</v>
      </c>
      <c r="R2989" s="832">
        <v>1</v>
      </c>
      <c r="S2989" s="837">
        <v>1</v>
      </c>
      <c r="T2989" s="836">
        <v>0.5</v>
      </c>
      <c r="U2989" s="838">
        <v>1</v>
      </c>
    </row>
    <row r="2990" spans="1:21" ht="14.4" customHeight="1" x14ac:dyDescent="0.3">
      <c r="A2990" s="831">
        <v>4</v>
      </c>
      <c r="B2990" s="832" t="s">
        <v>2687</v>
      </c>
      <c r="C2990" s="832" t="s">
        <v>2694</v>
      </c>
      <c r="D2990" s="833" t="s">
        <v>5504</v>
      </c>
      <c r="E2990" s="834" t="s">
        <v>2710</v>
      </c>
      <c r="F2990" s="832" t="s">
        <v>2688</v>
      </c>
      <c r="G2990" s="832" t="s">
        <v>5308</v>
      </c>
      <c r="H2990" s="832" t="s">
        <v>581</v>
      </c>
      <c r="I2990" s="832" t="s">
        <v>5309</v>
      </c>
      <c r="J2990" s="832" t="s">
        <v>5310</v>
      </c>
      <c r="K2990" s="832" t="s">
        <v>5311</v>
      </c>
      <c r="L2990" s="835">
        <v>386.89</v>
      </c>
      <c r="M2990" s="835">
        <v>773.78</v>
      </c>
      <c r="N2990" s="832">
        <v>2</v>
      </c>
      <c r="O2990" s="836">
        <v>1</v>
      </c>
      <c r="P2990" s="835">
        <v>773.78</v>
      </c>
      <c r="Q2990" s="837">
        <v>1</v>
      </c>
      <c r="R2990" s="832">
        <v>2</v>
      </c>
      <c r="S2990" s="837">
        <v>1</v>
      </c>
      <c r="T2990" s="836">
        <v>1</v>
      </c>
      <c r="U2990" s="838">
        <v>1</v>
      </c>
    </row>
    <row r="2991" spans="1:21" ht="14.4" customHeight="1" x14ac:dyDescent="0.3">
      <c r="A2991" s="831">
        <v>4</v>
      </c>
      <c r="B2991" s="832" t="s">
        <v>2687</v>
      </c>
      <c r="C2991" s="832" t="s">
        <v>2694</v>
      </c>
      <c r="D2991" s="833" t="s">
        <v>5504</v>
      </c>
      <c r="E2991" s="834" t="s">
        <v>2710</v>
      </c>
      <c r="F2991" s="832" t="s">
        <v>2688</v>
      </c>
      <c r="G2991" s="832" t="s">
        <v>3975</v>
      </c>
      <c r="H2991" s="832" t="s">
        <v>581</v>
      </c>
      <c r="I2991" s="832" t="s">
        <v>5312</v>
      </c>
      <c r="J2991" s="832" t="s">
        <v>4112</v>
      </c>
      <c r="K2991" s="832" t="s">
        <v>3978</v>
      </c>
      <c r="L2991" s="835">
        <v>79.64</v>
      </c>
      <c r="M2991" s="835">
        <v>159.28</v>
      </c>
      <c r="N2991" s="832">
        <v>2</v>
      </c>
      <c r="O2991" s="836">
        <v>1</v>
      </c>
      <c r="P2991" s="835">
        <v>159.28</v>
      </c>
      <c r="Q2991" s="837">
        <v>1</v>
      </c>
      <c r="R2991" s="832">
        <v>2</v>
      </c>
      <c r="S2991" s="837">
        <v>1</v>
      </c>
      <c r="T2991" s="836">
        <v>1</v>
      </c>
      <c r="U2991" s="838">
        <v>1</v>
      </c>
    </row>
    <row r="2992" spans="1:21" ht="14.4" customHeight="1" x14ac:dyDescent="0.3">
      <c r="A2992" s="831">
        <v>4</v>
      </c>
      <c r="B2992" s="832" t="s">
        <v>2687</v>
      </c>
      <c r="C2992" s="832" t="s">
        <v>2694</v>
      </c>
      <c r="D2992" s="833" t="s">
        <v>5504</v>
      </c>
      <c r="E2992" s="834" t="s">
        <v>2710</v>
      </c>
      <c r="F2992" s="832" t="s">
        <v>2688</v>
      </c>
      <c r="G2992" s="832" t="s">
        <v>2827</v>
      </c>
      <c r="H2992" s="832" t="s">
        <v>581</v>
      </c>
      <c r="I2992" s="832" t="s">
        <v>2918</v>
      </c>
      <c r="J2992" s="832" t="s">
        <v>853</v>
      </c>
      <c r="K2992" s="832" t="s">
        <v>2919</v>
      </c>
      <c r="L2992" s="835">
        <v>55.01</v>
      </c>
      <c r="M2992" s="835">
        <v>110.02</v>
      </c>
      <c r="N2992" s="832">
        <v>2</v>
      </c>
      <c r="O2992" s="836">
        <v>2</v>
      </c>
      <c r="P2992" s="835">
        <v>55.01</v>
      </c>
      <c r="Q2992" s="837">
        <v>0.5</v>
      </c>
      <c r="R2992" s="832">
        <v>1</v>
      </c>
      <c r="S2992" s="837">
        <v>0.5</v>
      </c>
      <c r="T2992" s="836">
        <v>1</v>
      </c>
      <c r="U2992" s="838">
        <v>0.5</v>
      </c>
    </row>
    <row r="2993" spans="1:21" ht="14.4" customHeight="1" x14ac:dyDescent="0.3">
      <c r="A2993" s="831">
        <v>4</v>
      </c>
      <c r="B2993" s="832" t="s">
        <v>2687</v>
      </c>
      <c r="C2993" s="832" t="s">
        <v>2694</v>
      </c>
      <c r="D2993" s="833" t="s">
        <v>5504</v>
      </c>
      <c r="E2993" s="834" t="s">
        <v>2710</v>
      </c>
      <c r="F2993" s="832" t="s">
        <v>2688</v>
      </c>
      <c r="G2993" s="832" t="s">
        <v>4694</v>
      </c>
      <c r="H2993" s="832" t="s">
        <v>581</v>
      </c>
      <c r="I2993" s="832" t="s">
        <v>5313</v>
      </c>
      <c r="J2993" s="832" t="s">
        <v>1852</v>
      </c>
      <c r="K2993" s="832" t="s">
        <v>5314</v>
      </c>
      <c r="L2993" s="835">
        <v>34.15</v>
      </c>
      <c r="M2993" s="835">
        <v>102.44999999999999</v>
      </c>
      <c r="N2993" s="832">
        <v>3</v>
      </c>
      <c r="O2993" s="836">
        <v>1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4</v>
      </c>
      <c r="B2994" s="832" t="s">
        <v>2687</v>
      </c>
      <c r="C2994" s="832" t="s">
        <v>2694</v>
      </c>
      <c r="D2994" s="833" t="s">
        <v>5504</v>
      </c>
      <c r="E2994" s="834" t="s">
        <v>2710</v>
      </c>
      <c r="F2994" s="832" t="s">
        <v>2688</v>
      </c>
      <c r="G2994" s="832" t="s">
        <v>3306</v>
      </c>
      <c r="H2994" s="832" t="s">
        <v>581</v>
      </c>
      <c r="I2994" s="832" t="s">
        <v>4117</v>
      </c>
      <c r="J2994" s="832" t="s">
        <v>1116</v>
      </c>
      <c r="K2994" s="832" t="s">
        <v>4118</v>
      </c>
      <c r="L2994" s="835">
        <v>64.36</v>
      </c>
      <c r="M2994" s="835">
        <v>64.36</v>
      </c>
      <c r="N2994" s="832">
        <v>1</v>
      </c>
      <c r="O2994" s="836">
        <v>1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4</v>
      </c>
      <c r="B2995" s="832" t="s">
        <v>2687</v>
      </c>
      <c r="C2995" s="832" t="s">
        <v>2694</v>
      </c>
      <c r="D2995" s="833" t="s">
        <v>5504</v>
      </c>
      <c r="E2995" s="834" t="s">
        <v>2710</v>
      </c>
      <c r="F2995" s="832" t="s">
        <v>2688</v>
      </c>
      <c r="G2995" s="832" t="s">
        <v>3306</v>
      </c>
      <c r="H2995" s="832" t="s">
        <v>581</v>
      </c>
      <c r="I2995" s="832" t="s">
        <v>4202</v>
      </c>
      <c r="J2995" s="832" t="s">
        <v>4203</v>
      </c>
      <c r="K2995" s="832" t="s">
        <v>4204</v>
      </c>
      <c r="L2995" s="835">
        <v>89.91</v>
      </c>
      <c r="M2995" s="835">
        <v>89.91</v>
      </c>
      <c r="N2995" s="832">
        <v>1</v>
      </c>
      <c r="O2995" s="836">
        <v>1</v>
      </c>
      <c r="P2995" s="835">
        <v>89.91</v>
      </c>
      <c r="Q2995" s="837">
        <v>1</v>
      </c>
      <c r="R2995" s="832">
        <v>1</v>
      </c>
      <c r="S2995" s="837">
        <v>1</v>
      </c>
      <c r="T2995" s="836">
        <v>1</v>
      </c>
      <c r="U2995" s="838">
        <v>1</v>
      </c>
    </row>
    <row r="2996" spans="1:21" ht="14.4" customHeight="1" x14ac:dyDescent="0.3">
      <c r="A2996" s="831">
        <v>4</v>
      </c>
      <c r="B2996" s="832" t="s">
        <v>2687</v>
      </c>
      <c r="C2996" s="832" t="s">
        <v>2694</v>
      </c>
      <c r="D2996" s="833" t="s">
        <v>5504</v>
      </c>
      <c r="E2996" s="834" t="s">
        <v>2710</v>
      </c>
      <c r="F2996" s="832" t="s">
        <v>2688</v>
      </c>
      <c r="G2996" s="832" t="s">
        <v>2787</v>
      </c>
      <c r="H2996" s="832" t="s">
        <v>581</v>
      </c>
      <c r="I2996" s="832" t="s">
        <v>2788</v>
      </c>
      <c r="J2996" s="832" t="s">
        <v>626</v>
      </c>
      <c r="K2996" s="832" t="s">
        <v>2789</v>
      </c>
      <c r="L2996" s="835">
        <v>0</v>
      </c>
      <c r="M2996" s="835">
        <v>0</v>
      </c>
      <c r="N2996" s="832">
        <v>10</v>
      </c>
      <c r="O2996" s="836">
        <v>5.5</v>
      </c>
      <c r="P2996" s="835">
        <v>0</v>
      </c>
      <c r="Q2996" s="837"/>
      <c r="R2996" s="832">
        <v>3</v>
      </c>
      <c r="S2996" s="837">
        <v>0.3</v>
      </c>
      <c r="T2996" s="836">
        <v>2</v>
      </c>
      <c r="U2996" s="838">
        <v>0.36363636363636365</v>
      </c>
    </row>
    <row r="2997" spans="1:21" ht="14.4" customHeight="1" x14ac:dyDescent="0.3">
      <c r="A2997" s="831">
        <v>4</v>
      </c>
      <c r="B2997" s="832" t="s">
        <v>2687</v>
      </c>
      <c r="C2997" s="832" t="s">
        <v>2694</v>
      </c>
      <c r="D2997" s="833" t="s">
        <v>5504</v>
      </c>
      <c r="E2997" s="834" t="s">
        <v>2710</v>
      </c>
      <c r="F2997" s="832" t="s">
        <v>2688</v>
      </c>
      <c r="G2997" s="832" t="s">
        <v>2787</v>
      </c>
      <c r="H2997" s="832" t="s">
        <v>581</v>
      </c>
      <c r="I2997" s="832" t="s">
        <v>2925</v>
      </c>
      <c r="J2997" s="832" t="s">
        <v>626</v>
      </c>
      <c r="K2997" s="832" t="s">
        <v>2926</v>
      </c>
      <c r="L2997" s="835">
        <v>0</v>
      </c>
      <c r="M2997" s="835">
        <v>0</v>
      </c>
      <c r="N2997" s="832">
        <v>5</v>
      </c>
      <c r="O2997" s="836">
        <v>4.5</v>
      </c>
      <c r="P2997" s="835">
        <v>0</v>
      </c>
      <c r="Q2997" s="837"/>
      <c r="R2997" s="832">
        <v>3</v>
      </c>
      <c r="S2997" s="837">
        <v>0.6</v>
      </c>
      <c r="T2997" s="836">
        <v>2.5</v>
      </c>
      <c r="U2997" s="838">
        <v>0.55555555555555558</v>
      </c>
    </row>
    <row r="2998" spans="1:21" ht="14.4" customHeight="1" x14ac:dyDescent="0.3">
      <c r="A2998" s="831">
        <v>4</v>
      </c>
      <c r="B2998" s="832" t="s">
        <v>2687</v>
      </c>
      <c r="C2998" s="832" t="s">
        <v>2694</v>
      </c>
      <c r="D2998" s="833" t="s">
        <v>5504</v>
      </c>
      <c r="E2998" s="834" t="s">
        <v>2710</v>
      </c>
      <c r="F2998" s="832" t="s">
        <v>2688</v>
      </c>
      <c r="G2998" s="832" t="s">
        <v>3309</v>
      </c>
      <c r="H2998" s="832" t="s">
        <v>581</v>
      </c>
      <c r="I2998" s="832" t="s">
        <v>3979</v>
      </c>
      <c r="J2998" s="832" t="s">
        <v>3311</v>
      </c>
      <c r="K2998" s="832" t="s">
        <v>3980</v>
      </c>
      <c r="L2998" s="835">
        <v>132.97999999999999</v>
      </c>
      <c r="M2998" s="835">
        <v>930.8599999999999</v>
      </c>
      <c r="N2998" s="832">
        <v>7</v>
      </c>
      <c r="O2998" s="836">
        <v>5</v>
      </c>
      <c r="P2998" s="835">
        <v>797.87999999999988</v>
      </c>
      <c r="Q2998" s="837">
        <v>0.8571428571428571</v>
      </c>
      <c r="R2998" s="832">
        <v>6</v>
      </c>
      <c r="S2998" s="837">
        <v>0.8571428571428571</v>
      </c>
      <c r="T2998" s="836">
        <v>4</v>
      </c>
      <c r="U2998" s="838">
        <v>0.8</v>
      </c>
    </row>
    <row r="2999" spans="1:21" ht="14.4" customHeight="1" x14ac:dyDescent="0.3">
      <c r="A2999" s="831">
        <v>4</v>
      </c>
      <c r="B2999" s="832" t="s">
        <v>2687</v>
      </c>
      <c r="C2999" s="832" t="s">
        <v>2694</v>
      </c>
      <c r="D2999" s="833" t="s">
        <v>5504</v>
      </c>
      <c r="E2999" s="834" t="s">
        <v>2710</v>
      </c>
      <c r="F2999" s="832" t="s">
        <v>2688</v>
      </c>
      <c r="G2999" s="832" t="s">
        <v>3309</v>
      </c>
      <c r="H2999" s="832" t="s">
        <v>581</v>
      </c>
      <c r="I2999" s="832" t="s">
        <v>5315</v>
      </c>
      <c r="J2999" s="832" t="s">
        <v>3311</v>
      </c>
      <c r="K2999" s="832" t="s">
        <v>3980</v>
      </c>
      <c r="L2999" s="835">
        <v>132.97999999999999</v>
      </c>
      <c r="M2999" s="835">
        <v>398.93999999999994</v>
      </c>
      <c r="N2999" s="832">
        <v>3</v>
      </c>
      <c r="O2999" s="836">
        <v>2</v>
      </c>
      <c r="P2999" s="835">
        <v>398.93999999999994</v>
      </c>
      <c r="Q2999" s="837">
        <v>1</v>
      </c>
      <c r="R2999" s="832">
        <v>3</v>
      </c>
      <c r="S2999" s="837">
        <v>1</v>
      </c>
      <c r="T2999" s="836">
        <v>2</v>
      </c>
      <c r="U2999" s="838">
        <v>1</v>
      </c>
    </row>
    <row r="3000" spans="1:21" ht="14.4" customHeight="1" x14ac:dyDescent="0.3">
      <c r="A3000" s="831">
        <v>4</v>
      </c>
      <c r="B3000" s="832" t="s">
        <v>2687</v>
      </c>
      <c r="C3000" s="832" t="s">
        <v>2694</v>
      </c>
      <c r="D3000" s="833" t="s">
        <v>5504</v>
      </c>
      <c r="E3000" s="834" t="s">
        <v>2710</v>
      </c>
      <c r="F3000" s="832" t="s">
        <v>2688</v>
      </c>
      <c r="G3000" s="832" t="s">
        <v>2868</v>
      </c>
      <c r="H3000" s="832" t="s">
        <v>581</v>
      </c>
      <c r="I3000" s="832" t="s">
        <v>2886</v>
      </c>
      <c r="J3000" s="832" t="s">
        <v>2870</v>
      </c>
      <c r="K3000" s="832" t="s">
        <v>639</v>
      </c>
      <c r="L3000" s="835">
        <v>58.62</v>
      </c>
      <c r="M3000" s="835">
        <v>58.62</v>
      </c>
      <c r="N3000" s="832">
        <v>1</v>
      </c>
      <c r="O3000" s="836">
        <v>1</v>
      </c>
      <c r="P3000" s="835">
        <v>58.62</v>
      </c>
      <c r="Q3000" s="837">
        <v>1</v>
      </c>
      <c r="R3000" s="832">
        <v>1</v>
      </c>
      <c r="S3000" s="837">
        <v>1</v>
      </c>
      <c r="T3000" s="836">
        <v>1</v>
      </c>
      <c r="U3000" s="838">
        <v>1</v>
      </c>
    </row>
    <row r="3001" spans="1:21" ht="14.4" customHeight="1" x14ac:dyDescent="0.3">
      <c r="A3001" s="831">
        <v>4</v>
      </c>
      <c r="B3001" s="832" t="s">
        <v>2687</v>
      </c>
      <c r="C3001" s="832" t="s">
        <v>2694</v>
      </c>
      <c r="D3001" s="833" t="s">
        <v>5504</v>
      </c>
      <c r="E3001" s="834" t="s">
        <v>2710</v>
      </c>
      <c r="F3001" s="832" t="s">
        <v>2688</v>
      </c>
      <c r="G3001" s="832" t="s">
        <v>2928</v>
      </c>
      <c r="H3001" s="832" t="s">
        <v>628</v>
      </c>
      <c r="I3001" s="832" t="s">
        <v>2393</v>
      </c>
      <c r="J3001" s="832" t="s">
        <v>2155</v>
      </c>
      <c r="K3001" s="832" t="s">
        <v>2394</v>
      </c>
      <c r="L3001" s="835">
        <v>88.51</v>
      </c>
      <c r="M3001" s="835">
        <v>88.51</v>
      </c>
      <c r="N3001" s="832">
        <v>1</v>
      </c>
      <c r="O3001" s="836">
        <v>1</v>
      </c>
      <c r="P3001" s="835">
        <v>88.51</v>
      </c>
      <c r="Q3001" s="837">
        <v>1</v>
      </c>
      <c r="R3001" s="832">
        <v>1</v>
      </c>
      <c r="S3001" s="837">
        <v>1</v>
      </c>
      <c r="T3001" s="836">
        <v>1</v>
      </c>
      <c r="U3001" s="838">
        <v>1</v>
      </c>
    </row>
    <row r="3002" spans="1:21" ht="14.4" customHeight="1" x14ac:dyDescent="0.3">
      <c r="A3002" s="831">
        <v>4</v>
      </c>
      <c r="B3002" s="832" t="s">
        <v>2687</v>
      </c>
      <c r="C3002" s="832" t="s">
        <v>2694</v>
      </c>
      <c r="D3002" s="833" t="s">
        <v>5504</v>
      </c>
      <c r="E3002" s="834" t="s">
        <v>2710</v>
      </c>
      <c r="F3002" s="832" t="s">
        <v>2688</v>
      </c>
      <c r="G3002" s="832" t="s">
        <v>3133</v>
      </c>
      <c r="H3002" s="832" t="s">
        <v>581</v>
      </c>
      <c r="I3002" s="832" t="s">
        <v>3134</v>
      </c>
      <c r="J3002" s="832" t="s">
        <v>3135</v>
      </c>
      <c r="K3002" s="832" t="s">
        <v>2050</v>
      </c>
      <c r="L3002" s="835">
        <v>38.56</v>
      </c>
      <c r="M3002" s="835">
        <v>38.56</v>
      </c>
      <c r="N3002" s="832">
        <v>1</v>
      </c>
      <c r="O3002" s="836">
        <v>0.5</v>
      </c>
      <c r="P3002" s="835">
        <v>38.56</v>
      </c>
      <c r="Q3002" s="837">
        <v>1</v>
      </c>
      <c r="R3002" s="832">
        <v>1</v>
      </c>
      <c r="S3002" s="837">
        <v>1</v>
      </c>
      <c r="T3002" s="836">
        <v>0.5</v>
      </c>
      <c r="U3002" s="838">
        <v>1</v>
      </c>
    </row>
    <row r="3003" spans="1:21" ht="14.4" customHeight="1" x14ac:dyDescent="0.3">
      <c r="A3003" s="831">
        <v>4</v>
      </c>
      <c r="B3003" s="832" t="s">
        <v>2687</v>
      </c>
      <c r="C3003" s="832" t="s">
        <v>2694</v>
      </c>
      <c r="D3003" s="833" t="s">
        <v>5504</v>
      </c>
      <c r="E3003" s="834" t="s">
        <v>2710</v>
      </c>
      <c r="F3003" s="832" t="s">
        <v>2688</v>
      </c>
      <c r="G3003" s="832" t="s">
        <v>2844</v>
      </c>
      <c r="H3003" s="832" t="s">
        <v>581</v>
      </c>
      <c r="I3003" s="832" t="s">
        <v>2845</v>
      </c>
      <c r="J3003" s="832" t="s">
        <v>711</v>
      </c>
      <c r="K3003" s="832" t="s">
        <v>2846</v>
      </c>
      <c r="L3003" s="835">
        <v>53.57</v>
      </c>
      <c r="M3003" s="835">
        <v>53.57</v>
      </c>
      <c r="N3003" s="832">
        <v>1</v>
      </c>
      <c r="O3003" s="836">
        <v>1</v>
      </c>
      <c r="P3003" s="835">
        <v>53.57</v>
      </c>
      <c r="Q3003" s="837">
        <v>1</v>
      </c>
      <c r="R3003" s="832">
        <v>1</v>
      </c>
      <c r="S3003" s="837">
        <v>1</v>
      </c>
      <c r="T3003" s="836">
        <v>1</v>
      </c>
      <c r="U3003" s="838">
        <v>1</v>
      </c>
    </row>
    <row r="3004" spans="1:21" ht="14.4" customHeight="1" x14ac:dyDescent="0.3">
      <c r="A3004" s="831">
        <v>4</v>
      </c>
      <c r="B3004" s="832" t="s">
        <v>2687</v>
      </c>
      <c r="C3004" s="832" t="s">
        <v>2694</v>
      </c>
      <c r="D3004" s="833" t="s">
        <v>5504</v>
      </c>
      <c r="E3004" s="834" t="s">
        <v>2710</v>
      </c>
      <c r="F3004" s="832" t="s">
        <v>2688</v>
      </c>
      <c r="G3004" s="832" t="s">
        <v>3026</v>
      </c>
      <c r="H3004" s="832" t="s">
        <v>581</v>
      </c>
      <c r="I3004" s="832" t="s">
        <v>3027</v>
      </c>
      <c r="J3004" s="832" t="s">
        <v>1710</v>
      </c>
      <c r="K3004" s="832" t="s">
        <v>2501</v>
      </c>
      <c r="L3004" s="835">
        <v>34.19</v>
      </c>
      <c r="M3004" s="835">
        <v>102.57</v>
      </c>
      <c r="N3004" s="832">
        <v>3</v>
      </c>
      <c r="O3004" s="836">
        <v>1.5</v>
      </c>
      <c r="P3004" s="835">
        <v>102.57</v>
      </c>
      <c r="Q3004" s="837">
        <v>1</v>
      </c>
      <c r="R3004" s="832">
        <v>3</v>
      </c>
      <c r="S3004" s="837">
        <v>1</v>
      </c>
      <c r="T3004" s="836">
        <v>1.5</v>
      </c>
      <c r="U3004" s="838">
        <v>1</v>
      </c>
    </row>
    <row r="3005" spans="1:21" ht="14.4" customHeight="1" x14ac:dyDescent="0.3">
      <c r="A3005" s="831">
        <v>4</v>
      </c>
      <c r="B3005" s="832" t="s">
        <v>2687</v>
      </c>
      <c r="C3005" s="832" t="s">
        <v>2694</v>
      </c>
      <c r="D3005" s="833" t="s">
        <v>5504</v>
      </c>
      <c r="E3005" s="834" t="s">
        <v>2710</v>
      </c>
      <c r="F3005" s="832" t="s">
        <v>2688</v>
      </c>
      <c r="G3005" s="832" t="s">
        <v>3249</v>
      </c>
      <c r="H3005" s="832" t="s">
        <v>581</v>
      </c>
      <c r="I3005" s="832" t="s">
        <v>5020</v>
      </c>
      <c r="J3005" s="832" t="s">
        <v>1236</v>
      </c>
      <c r="K3005" s="832" t="s">
        <v>4135</v>
      </c>
      <c r="L3005" s="835">
        <v>92.04</v>
      </c>
      <c r="M3005" s="835">
        <v>92.04</v>
      </c>
      <c r="N3005" s="832">
        <v>1</v>
      </c>
      <c r="O3005" s="836">
        <v>1</v>
      </c>
      <c r="P3005" s="835">
        <v>92.04</v>
      </c>
      <c r="Q3005" s="837">
        <v>1</v>
      </c>
      <c r="R3005" s="832">
        <v>1</v>
      </c>
      <c r="S3005" s="837">
        <v>1</v>
      </c>
      <c r="T3005" s="836">
        <v>1</v>
      </c>
      <c r="U3005" s="838">
        <v>1</v>
      </c>
    </row>
    <row r="3006" spans="1:21" ht="14.4" customHeight="1" x14ac:dyDescent="0.3">
      <c r="A3006" s="831">
        <v>4</v>
      </c>
      <c r="B3006" s="832" t="s">
        <v>2687</v>
      </c>
      <c r="C3006" s="832" t="s">
        <v>2694</v>
      </c>
      <c r="D3006" s="833" t="s">
        <v>5504</v>
      </c>
      <c r="E3006" s="834" t="s">
        <v>2710</v>
      </c>
      <c r="F3006" s="832" t="s">
        <v>2688</v>
      </c>
      <c r="G3006" s="832" t="s">
        <v>2772</v>
      </c>
      <c r="H3006" s="832" t="s">
        <v>581</v>
      </c>
      <c r="I3006" s="832" t="s">
        <v>2773</v>
      </c>
      <c r="J3006" s="832" t="s">
        <v>1315</v>
      </c>
      <c r="K3006" s="832" t="s">
        <v>2774</v>
      </c>
      <c r="L3006" s="835">
        <v>374.79</v>
      </c>
      <c r="M3006" s="835">
        <v>749.58</v>
      </c>
      <c r="N3006" s="832">
        <v>2</v>
      </c>
      <c r="O3006" s="836">
        <v>1</v>
      </c>
      <c r="P3006" s="835">
        <v>749.58</v>
      </c>
      <c r="Q3006" s="837">
        <v>1</v>
      </c>
      <c r="R3006" s="832">
        <v>2</v>
      </c>
      <c r="S3006" s="837">
        <v>1</v>
      </c>
      <c r="T3006" s="836">
        <v>1</v>
      </c>
      <c r="U3006" s="838">
        <v>1</v>
      </c>
    </row>
    <row r="3007" spans="1:21" ht="14.4" customHeight="1" x14ac:dyDescent="0.3">
      <c r="A3007" s="831">
        <v>4</v>
      </c>
      <c r="B3007" s="832" t="s">
        <v>2687</v>
      </c>
      <c r="C3007" s="832" t="s">
        <v>2694</v>
      </c>
      <c r="D3007" s="833" t="s">
        <v>5504</v>
      </c>
      <c r="E3007" s="834" t="s">
        <v>2710</v>
      </c>
      <c r="F3007" s="832" t="s">
        <v>2688</v>
      </c>
      <c r="G3007" s="832" t="s">
        <v>2775</v>
      </c>
      <c r="H3007" s="832" t="s">
        <v>628</v>
      </c>
      <c r="I3007" s="832" t="s">
        <v>2776</v>
      </c>
      <c r="J3007" s="832" t="s">
        <v>785</v>
      </c>
      <c r="K3007" s="832" t="s">
        <v>2041</v>
      </c>
      <c r="L3007" s="835">
        <v>490.89</v>
      </c>
      <c r="M3007" s="835">
        <v>2454.4499999999998</v>
      </c>
      <c r="N3007" s="832">
        <v>5</v>
      </c>
      <c r="O3007" s="836">
        <v>3</v>
      </c>
      <c r="P3007" s="835">
        <v>1472.67</v>
      </c>
      <c r="Q3007" s="837">
        <v>0.60000000000000009</v>
      </c>
      <c r="R3007" s="832">
        <v>3</v>
      </c>
      <c r="S3007" s="837">
        <v>0.6</v>
      </c>
      <c r="T3007" s="836">
        <v>2</v>
      </c>
      <c r="U3007" s="838">
        <v>0.66666666666666663</v>
      </c>
    </row>
    <row r="3008" spans="1:21" ht="14.4" customHeight="1" x14ac:dyDescent="0.3">
      <c r="A3008" s="831">
        <v>4</v>
      </c>
      <c r="B3008" s="832" t="s">
        <v>2687</v>
      </c>
      <c r="C3008" s="832" t="s">
        <v>2694</v>
      </c>
      <c r="D3008" s="833" t="s">
        <v>5504</v>
      </c>
      <c r="E3008" s="834" t="s">
        <v>2710</v>
      </c>
      <c r="F3008" s="832" t="s">
        <v>2688</v>
      </c>
      <c r="G3008" s="832" t="s">
        <v>2874</v>
      </c>
      <c r="H3008" s="832" t="s">
        <v>581</v>
      </c>
      <c r="I3008" s="832" t="s">
        <v>3198</v>
      </c>
      <c r="J3008" s="832" t="s">
        <v>1193</v>
      </c>
      <c r="K3008" s="832" t="s">
        <v>3199</v>
      </c>
      <c r="L3008" s="835">
        <v>48.42</v>
      </c>
      <c r="M3008" s="835">
        <v>96.84</v>
      </c>
      <c r="N3008" s="832">
        <v>2</v>
      </c>
      <c r="O3008" s="836">
        <v>1</v>
      </c>
      <c r="P3008" s="835">
        <v>96.84</v>
      </c>
      <c r="Q3008" s="837">
        <v>1</v>
      </c>
      <c r="R3008" s="832">
        <v>2</v>
      </c>
      <c r="S3008" s="837">
        <v>1</v>
      </c>
      <c r="T3008" s="836">
        <v>1</v>
      </c>
      <c r="U3008" s="838">
        <v>1</v>
      </c>
    </row>
    <row r="3009" spans="1:21" ht="14.4" customHeight="1" x14ac:dyDescent="0.3">
      <c r="A3009" s="831">
        <v>4</v>
      </c>
      <c r="B3009" s="832" t="s">
        <v>2687</v>
      </c>
      <c r="C3009" s="832" t="s">
        <v>2694</v>
      </c>
      <c r="D3009" s="833" t="s">
        <v>5504</v>
      </c>
      <c r="E3009" s="834" t="s">
        <v>2710</v>
      </c>
      <c r="F3009" s="832" t="s">
        <v>2688</v>
      </c>
      <c r="G3009" s="832" t="s">
        <v>4763</v>
      </c>
      <c r="H3009" s="832" t="s">
        <v>581</v>
      </c>
      <c r="I3009" s="832" t="s">
        <v>4764</v>
      </c>
      <c r="J3009" s="832" t="s">
        <v>4765</v>
      </c>
      <c r="K3009" s="832" t="s">
        <v>2104</v>
      </c>
      <c r="L3009" s="835">
        <v>0</v>
      </c>
      <c r="M3009" s="835">
        <v>0</v>
      </c>
      <c r="N3009" s="832">
        <v>1</v>
      </c>
      <c r="O3009" s="836">
        <v>1</v>
      </c>
      <c r="P3009" s="835">
        <v>0</v>
      </c>
      <c r="Q3009" s="837"/>
      <c r="R3009" s="832">
        <v>1</v>
      </c>
      <c r="S3009" s="837">
        <v>1</v>
      </c>
      <c r="T3009" s="836">
        <v>1</v>
      </c>
      <c r="U3009" s="838">
        <v>1</v>
      </c>
    </row>
    <row r="3010" spans="1:21" ht="14.4" customHeight="1" x14ac:dyDescent="0.3">
      <c r="A3010" s="831">
        <v>4</v>
      </c>
      <c r="B3010" s="832" t="s">
        <v>2687</v>
      </c>
      <c r="C3010" s="832" t="s">
        <v>2694</v>
      </c>
      <c r="D3010" s="833" t="s">
        <v>5504</v>
      </c>
      <c r="E3010" s="834" t="s">
        <v>2710</v>
      </c>
      <c r="F3010" s="832" t="s">
        <v>2688</v>
      </c>
      <c r="G3010" s="832" t="s">
        <v>5316</v>
      </c>
      <c r="H3010" s="832" t="s">
        <v>581</v>
      </c>
      <c r="I3010" s="832" t="s">
        <v>5317</v>
      </c>
      <c r="J3010" s="832" t="s">
        <v>5318</v>
      </c>
      <c r="K3010" s="832" t="s">
        <v>5319</v>
      </c>
      <c r="L3010" s="835">
        <v>0</v>
      </c>
      <c r="M3010" s="835">
        <v>0</v>
      </c>
      <c r="N3010" s="832">
        <v>1</v>
      </c>
      <c r="O3010" s="836">
        <v>0.5</v>
      </c>
      <c r="P3010" s="835">
        <v>0</v>
      </c>
      <c r="Q3010" s="837"/>
      <c r="R3010" s="832">
        <v>1</v>
      </c>
      <c r="S3010" s="837">
        <v>1</v>
      </c>
      <c r="T3010" s="836">
        <v>0.5</v>
      </c>
      <c r="U3010" s="838">
        <v>1</v>
      </c>
    </row>
    <row r="3011" spans="1:21" ht="14.4" customHeight="1" x14ac:dyDescent="0.3">
      <c r="A3011" s="831">
        <v>4</v>
      </c>
      <c r="B3011" s="832" t="s">
        <v>2687</v>
      </c>
      <c r="C3011" s="832" t="s">
        <v>2694</v>
      </c>
      <c r="D3011" s="833" t="s">
        <v>5504</v>
      </c>
      <c r="E3011" s="834" t="s">
        <v>2710</v>
      </c>
      <c r="F3011" s="832" t="s">
        <v>2688</v>
      </c>
      <c r="G3011" s="832" t="s">
        <v>3259</v>
      </c>
      <c r="H3011" s="832" t="s">
        <v>581</v>
      </c>
      <c r="I3011" s="832" t="s">
        <v>3260</v>
      </c>
      <c r="J3011" s="832" t="s">
        <v>3261</v>
      </c>
      <c r="K3011" s="832" t="s">
        <v>3262</v>
      </c>
      <c r="L3011" s="835">
        <v>78.33</v>
      </c>
      <c r="M3011" s="835">
        <v>156.66</v>
      </c>
      <c r="N3011" s="832">
        <v>2</v>
      </c>
      <c r="O3011" s="836">
        <v>1</v>
      </c>
      <c r="P3011" s="835">
        <v>156.66</v>
      </c>
      <c r="Q3011" s="837">
        <v>1</v>
      </c>
      <c r="R3011" s="832">
        <v>2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4</v>
      </c>
      <c r="B3012" s="832" t="s">
        <v>2687</v>
      </c>
      <c r="C3012" s="832" t="s">
        <v>2694</v>
      </c>
      <c r="D3012" s="833" t="s">
        <v>5504</v>
      </c>
      <c r="E3012" s="834" t="s">
        <v>2710</v>
      </c>
      <c r="F3012" s="832" t="s">
        <v>2688</v>
      </c>
      <c r="G3012" s="832" t="s">
        <v>2777</v>
      </c>
      <c r="H3012" s="832" t="s">
        <v>581</v>
      </c>
      <c r="I3012" s="832" t="s">
        <v>2976</v>
      </c>
      <c r="J3012" s="832" t="s">
        <v>810</v>
      </c>
      <c r="K3012" s="832" t="s">
        <v>2779</v>
      </c>
      <c r="L3012" s="835">
        <v>93.71</v>
      </c>
      <c r="M3012" s="835">
        <v>187.42</v>
      </c>
      <c r="N3012" s="832">
        <v>2</v>
      </c>
      <c r="O3012" s="836">
        <v>1</v>
      </c>
      <c r="P3012" s="835">
        <v>93.71</v>
      </c>
      <c r="Q3012" s="837">
        <v>0.5</v>
      </c>
      <c r="R3012" s="832">
        <v>1</v>
      </c>
      <c r="S3012" s="837">
        <v>0.5</v>
      </c>
      <c r="T3012" s="836">
        <v>0.5</v>
      </c>
      <c r="U3012" s="838">
        <v>0.5</v>
      </c>
    </row>
    <row r="3013" spans="1:21" ht="14.4" customHeight="1" x14ac:dyDescent="0.3">
      <c r="A3013" s="831">
        <v>4</v>
      </c>
      <c r="B3013" s="832" t="s">
        <v>2687</v>
      </c>
      <c r="C3013" s="832" t="s">
        <v>2694</v>
      </c>
      <c r="D3013" s="833" t="s">
        <v>5504</v>
      </c>
      <c r="E3013" s="834" t="s">
        <v>2710</v>
      </c>
      <c r="F3013" s="832" t="s">
        <v>2688</v>
      </c>
      <c r="G3013" s="832" t="s">
        <v>2777</v>
      </c>
      <c r="H3013" s="832" t="s">
        <v>581</v>
      </c>
      <c r="I3013" s="832" t="s">
        <v>2976</v>
      </c>
      <c r="J3013" s="832" t="s">
        <v>810</v>
      </c>
      <c r="K3013" s="832" t="s">
        <v>2779</v>
      </c>
      <c r="L3013" s="835">
        <v>32.25</v>
      </c>
      <c r="M3013" s="835">
        <v>96.75</v>
      </c>
      <c r="N3013" s="832">
        <v>3</v>
      </c>
      <c r="O3013" s="836">
        <v>1.5</v>
      </c>
      <c r="P3013" s="835">
        <v>96.75</v>
      </c>
      <c r="Q3013" s="837">
        <v>1</v>
      </c>
      <c r="R3013" s="832">
        <v>3</v>
      </c>
      <c r="S3013" s="837">
        <v>1</v>
      </c>
      <c r="T3013" s="836">
        <v>1.5</v>
      </c>
      <c r="U3013" s="838">
        <v>1</v>
      </c>
    </row>
    <row r="3014" spans="1:21" ht="14.4" customHeight="1" x14ac:dyDescent="0.3">
      <c r="A3014" s="831">
        <v>4</v>
      </c>
      <c r="B3014" s="832" t="s">
        <v>2687</v>
      </c>
      <c r="C3014" s="832" t="s">
        <v>2694</v>
      </c>
      <c r="D3014" s="833" t="s">
        <v>5504</v>
      </c>
      <c r="E3014" s="834" t="s">
        <v>2710</v>
      </c>
      <c r="F3014" s="832" t="s">
        <v>2688</v>
      </c>
      <c r="G3014" s="832" t="s">
        <v>2777</v>
      </c>
      <c r="H3014" s="832" t="s">
        <v>581</v>
      </c>
      <c r="I3014" s="832" t="s">
        <v>2894</v>
      </c>
      <c r="J3014" s="832" t="s">
        <v>810</v>
      </c>
      <c r="K3014" s="832" t="s">
        <v>2848</v>
      </c>
      <c r="L3014" s="835">
        <v>103.67</v>
      </c>
      <c r="M3014" s="835">
        <v>207.34</v>
      </c>
      <c r="N3014" s="832">
        <v>2</v>
      </c>
      <c r="O3014" s="836">
        <v>1.5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4</v>
      </c>
      <c r="B3015" s="832" t="s">
        <v>2687</v>
      </c>
      <c r="C3015" s="832" t="s">
        <v>2694</v>
      </c>
      <c r="D3015" s="833" t="s">
        <v>5504</v>
      </c>
      <c r="E3015" s="834" t="s">
        <v>2710</v>
      </c>
      <c r="F3015" s="832" t="s">
        <v>2688</v>
      </c>
      <c r="G3015" s="832" t="s">
        <v>2777</v>
      </c>
      <c r="H3015" s="832" t="s">
        <v>581</v>
      </c>
      <c r="I3015" s="832" t="s">
        <v>2960</v>
      </c>
      <c r="J3015" s="832" t="s">
        <v>2961</v>
      </c>
      <c r="K3015" s="832" t="s">
        <v>2962</v>
      </c>
      <c r="L3015" s="835">
        <v>0</v>
      </c>
      <c r="M3015" s="835">
        <v>0</v>
      </c>
      <c r="N3015" s="832">
        <v>1</v>
      </c>
      <c r="O3015" s="836">
        <v>1</v>
      </c>
      <c r="P3015" s="835">
        <v>0</v>
      </c>
      <c r="Q3015" s="837"/>
      <c r="R3015" s="832">
        <v>1</v>
      </c>
      <c r="S3015" s="837">
        <v>1</v>
      </c>
      <c r="T3015" s="836">
        <v>1</v>
      </c>
      <c r="U3015" s="838">
        <v>1</v>
      </c>
    </row>
    <row r="3016" spans="1:21" ht="14.4" customHeight="1" x14ac:dyDescent="0.3">
      <c r="A3016" s="831">
        <v>4</v>
      </c>
      <c r="B3016" s="832" t="s">
        <v>2687</v>
      </c>
      <c r="C3016" s="832" t="s">
        <v>2694</v>
      </c>
      <c r="D3016" s="833" t="s">
        <v>5504</v>
      </c>
      <c r="E3016" s="834" t="s">
        <v>2710</v>
      </c>
      <c r="F3016" s="832" t="s">
        <v>2688</v>
      </c>
      <c r="G3016" s="832" t="s">
        <v>2777</v>
      </c>
      <c r="H3016" s="832" t="s">
        <v>581</v>
      </c>
      <c r="I3016" s="832" t="s">
        <v>2778</v>
      </c>
      <c r="J3016" s="832" t="s">
        <v>810</v>
      </c>
      <c r="K3016" s="832" t="s">
        <v>2779</v>
      </c>
      <c r="L3016" s="835">
        <v>32.25</v>
      </c>
      <c r="M3016" s="835">
        <v>96.75</v>
      </c>
      <c r="N3016" s="832">
        <v>3</v>
      </c>
      <c r="O3016" s="836">
        <v>2</v>
      </c>
      <c r="P3016" s="835">
        <v>96.75</v>
      </c>
      <c r="Q3016" s="837">
        <v>1</v>
      </c>
      <c r="R3016" s="832">
        <v>3</v>
      </c>
      <c r="S3016" s="837">
        <v>1</v>
      </c>
      <c r="T3016" s="836">
        <v>2</v>
      </c>
      <c r="U3016" s="838">
        <v>1</v>
      </c>
    </row>
    <row r="3017" spans="1:21" ht="14.4" customHeight="1" x14ac:dyDescent="0.3">
      <c r="A3017" s="831">
        <v>4</v>
      </c>
      <c r="B3017" s="832" t="s">
        <v>2687</v>
      </c>
      <c r="C3017" s="832" t="s">
        <v>2694</v>
      </c>
      <c r="D3017" s="833" t="s">
        <v>5504</v>
      </c>
      <c r="E3017" s="834" t="s">
        <v>2710</v>
      </c>
      <c r="F3017" s="832" t="s">
        <v>2688</v>
      </c>
      <c r="G3017" s="832" t="s">
        <v>2777</v>
      </c>
      <c r="H3017" s="832" t="s">
        <v>581</v>
      </c>
      <c r="I3017" s="832" t="s">
        <v>2847</v>
      </c>
      <c r="J3017" s="832" t="s">
        <v>810</v>
      </c>
      <c r="K3017" s="832" t="s">
        <v>2848</v>
      </c>
      <c r="L3017" s="835">
        <v>185.26</v>
      </c>
      <c r="M3017" s="835">
        <v>185.26</v>
      </c>
      <c r="N3017" s="832">
        <v>1</v>
      </c>
      <c r="O3017" s="836">
        <v>0.5</v>
      </c>
      <c r="P3017" s="835">
        <v>185.26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4</v>
      </c>
      <c r="B3018" s="832" t="s">
        <v>2687</v>
      </c>
      <c r="C3018" s="832" t="s">
        <v>2694</v>
      </c>
      <c r="D3018" s="833" t="s">
        <v>5504</v>
      </c>
      <c r="E3018" s="834" t="s">
        <v>2710</v>
      </c>
      <c r="F3018" s="832" t="s">
        <v>2688</v>
      </c>
      <c r="G3018" s="832" t="s">
        <v>2777</v>
      </c>
      <c r="H3018" s="832" t="s">
        <v>581</v>
      </c>
      <c r="I3018" s="832" t="s">
        <v>2847</v>
      </c>
      <c r="J3018" s="832" t="s">
        <v>810</v>
      </c>
      <c r="K3018" s="832" t="s">
        <v>2848</v>
      </c>
      <c r="L3018" s="835">
        <v>103.67</v>
      </c>
      <c r="M3018" s="835">
        <v>103.67</v>
      </c>
      <c r="N3018" s="832">
        <v>1</v>
      </c>
      <c r="O3018" s="836">
        <v>0.5</v>
      </c>
      <c r="P3018" s="835">
        <v>103.67</v>
      </c>
      <c r="Q3018" s="837">
        <v>1</v>
      </c>
      <c r="R3018" s="832">
        <v>1</v>
      </c>
      <c r="S3018" s="837">
        <v>1</v>
      </c>
      <c r="T3018" s="836">
        <v>0.5</v>
      </c>
      <c r="U3018" s="838">
        <v>1</v>
      </c>
    </row>
    <row r="3019" spans="1:21" ht="14.4" customHeight="1" x14ac:dyDescent="0.3">
      <c r="A3019" s="831">
        <v>4</v>
      </c>
      <c r="B3019" s="832" t="s">
        <v>2687</v>
      </c>
      <c r="C3019" s="832" t="s">
        <v>2694</v>
      </c>
      <c r="D3019" s="833" t="s">
        <v>5504</v>
      </c>
      <c r="E3019" s="834" t="s">
        <v>2710</v>
      </c>
      <c r="F3019" s="832" t="s">
        <v>2688</v>
      </c>
      <c r="G3019" s="832" t="s">
        <v>2777</v>
      </c>
      <c r="H3019" s="832" t="s">
        <v>581</v>
      </c>
      <c r="I3019" s="832" t="s">
        <v>2895</v>
      </c>
      <c r="J3019" s="832" t="s">
        <v>810</v>
      </c>
      <c r="K3019" s="832" t="s">
        <v>2848</v>
      </c>
      <c r="L3019" s="835">
        <v>301.2</v>
      </c>
      <c r="M3019" s="835">
        <v>602.4</v>
      </c>
      <c r="N3019" s="832">
        <v>2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4</v>
      </c>
      <c r="B3020" s="832" t="s">
        <v>2687</v>
      </c>
      <c r="C3020" s="832" t="s">
        <v>2694</v>
      </c>
      <c r="D3020" s="833" t="s">
        <v>5504</v>
      </c>
      <c r="E3020" s="834" t="s">
        <v>2710</v>
      </c>
      <c r="F3020" s="832" t="s">
        <v>2688</v>
      </c>
      <c r="G3020" s="832" t="s">
        <v>2777</v>
      </c>
      <c r="H3020" s="832" t="s">
        <v>581</v>
      </c>
      <c r="I3020" s="832" t="s">
        <v>2895</v>
      </c>
      <c r="J3020" s="832" t="s">
        <v>810</v>
      </c>
      <c r="K3020" s="832" t="s">
        <v>2848</v>
      </c>
      <c r="L3020" s="835">
        <v>103.67</v>
      </c>
      <c r="M3020" s="835">
        <v>622.02</v>
      </c>
      <c r="N3020" s="832">
        <v>6</v>
      </c>
      <c r="O3020" s="836">
        <v>6</v>
      </c>
      <c r="P3020" s="835">
        <v>414.68</v>
      </c>
      <c r="Q3020" s="837">
        <v>0.66666666666666674</v>
      </c>
      <c r="R3020" s="832">
        <v>4</v>
      </c>
      <c r="S3020" s="837">
        <v>0.66666666666666663</v>
      </c>
      <c r="T3020" s="836">
        <v>4</v>
      </c>
      <c r="U3020" s="838">
        <v>0.66666666666666663</v>
      </c>
    </row>
    <row r="3021" spans="1:21" ht="14.4" customHeight="1" x14ac:dyDescent="0.3">
      <c r="A3021" s="831">
        <v>4</v>
      </c>
      <c r="B3021" s="832" t="s">
        <v>2687</v>
      </c>
      <c r="C3021" s="832" t="s">
        <v>2694</v>
      </c>
      <c r="D3021" s="833" t="s">
        <v>5504</v>
      </c>
      <c r="E3021" s="834" t="s">
        <v>2710</v>
      </c>
      <c r="F3021" s="832" t="s">
        <v>2688</v>
      </c>
      <c r="G3021" s="832" t="s">
        <v>2794</v>
      </c>
      <c r="H3021" s="832" t="s">
        <v>628</v>
      </c>
      <c r="I3021" s="832" t="s">
        <v>4249</v>
      </c>
      <c r="J3021" s="832" t="s">
        <v>2019</v>
      </c>
      <c r="K3021" s="832" t="s">
        <v>3039</v>
      </c>
      <c r="L3021" s="835">
        <v>115.18</v>
      </c>
      <c r="M3021" s="835">
        <v>115.18</v>
      </c>
      <c r="N3021" s="832">
        <v>1</v>
      </c>
      <c r="O3021" s="836">
        <v>0.5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4</v>
      </c>
      <c r="B3022" s="832" t="s">
        <v>2687</v>
      </c>
      <c r="C3022" s="832" t="s">
        <v>2694</v>
      </c>
      <c r="D3022" s="833" t="s">
        <v>5504</v>
      </c>
      <c r="E3022" s="834" t="s">
        <v>2710</v>
      </c>
      <c r="F3022" s="832" t="s">
        <v>2688</v>
      </c>
      <c r="G3022" s="832" t="s">
        <v>3263</v>
      </c>
      <c r="H3022" s="832" t="s">
        <v>581</v>
      </c>
      <c r="I3022" s="832" t="s">
        <v>3264</v>
      </c>
      <c r="J3022" s="832" t="s">
        <v>3265</v>
      </c>
      <c r="K3022" s="832" t="s">
        <v>3266</v>
      </c>
      <c r="L3022" s="835">
        <v>256.67</v>
      </c>
      <c r="M3022" s="835">
        <v>256.67</v>
      </c>
      <c r="N3022" s="832">
        <v>1</v>
      </c>
      <c r="O3022" s="836">
        <v>1</v>
      </c>
      <c r="P3022" s="835">
        <v>256.67</v>
      </c>
      <c r="Q3022" s="837">
        <v>1</v>
      </c>
      <c r="R3022" s="832">
        <v>1</v>
      </c>
      <c r="S3022" s="837">
        <v>1</v>
      </c>
      <c r="T3022" s="836">
        <v>1</v>
      </c>
      <c r="U3022" s="838">
        <v>1</v>
      </c>
    </row>
    <row r="3023" spans="1:21" ht="14.4" customHeight="1" x14ac:dyDescent="0.3">
      <c r="A3023" s="831">
        <v>4</v>
      </c>
      <c r="B3023" s="832" t="s">
        <v>2687</v>
      </c>
      <c r="C3023" s="832" t="s">
        <v>2694</v>
      </c>
      <c r="D3023" s="833" t="s">
        <v>5504</v>
      </c>
      <c r="E3023" s="834" t="s">
        <v>2710</v>
      </c>
      <c r="F3023" s="832" t="s">
        <v>2688</v>
      </c>
      <c r="G3023" s="832" t="s">
        <v>2780</v>
      </c>
      <c r="H3023" s="832" t="s">
        <v>581</v>
      </c>
      <c r="I3023" s="832" t="s">
        <v>2797</v>
      </c>
      <c r="J3023" s="832" t="s">
        <v>634</v>
      </c>
      <c r="K3023" s="832" t="s">
        <v>2798</v>
      </c>
      <c r="L3023" s="835">
        <v>108.44</v>
      </c>
      <c r="M3023" s="835">
        <v>1843.4800000000005</v>
      </c>
      <c r="N3023" s="832">
        <v>17</v>
      </c>
      <c r="O3023" s="836">
        <v>14</v>
      </c>
      <c r="P3023" s="835">
        <v>1084.4000000000003</v>
      </c>
      <c r="Q3023" s="837">
        <v>0.58823529411764708</v>
      </c>
      <c r="R3023" s="832">
        <v>10</v>
      </c>
      <c r="S3023" s="837">
        <v>0.58823529411764708</v>
      </c>
      <c r="T3023" s="836">
        <v>8.5</v>
      </c>
      <c r="U3023" s="838">
        <v>0.6071428571428571</v>
      </c>
    </row>
    <row r="3024" spans="1:21" ht="14.4" customHeight="1" x14ac:dyDescent="0.3">
      <c r="A3024" s="831">
        <v>4</v>
      </c>
      <c r="B3024" s="832" t="s">
        <v>2687</v>
      </c>
      <c r="C3024" s="832" t="s">
        <v>2694</v>
      </c>
      <c r="D3024" s="833" t="s">
        <v>5504</v>
      </c>
      <c r="E3024" s="834" t="s">
        <v>2710</v>
      </c>
      <c r="F3024" s="832" t="s">
        <v>2688</v>
      </c>
      <c r="G3024" s="832" t="s">
        <v>2780</v>
      </c>
      <c r="H3024" s="832" t="s">
        <v>581</v>
      </c>
      <c r="I3024" s="832" t="s">
        <v>2963</v>
      </c>
      <c r="J3024" s="832" t="s">
        <v>634</v>
      </c>
      <c r="K3024" s="832" t="s">
        <v>2798</v>
      </c>
      <c r="L3024" s="835">
        <v>52.61</v>
      </c>
      <c r="M3024" s="835">
        <v>52.61</v>
      </c>
      <c r="N3024" s="832">
        <v>1</v>
      </c>
      <c r="O3024" s="836">
        <v>1</v>
      </c>
      <c r="P3024" s="835">
        <v>52.61</v>
      </c>
      <c r="Q3024" s="837">
        <v>1</v>
      </c>
      <c r="R3024" s="832">
        <v>1</v>
      </c>
      <c r="S3024" s="837">
        <v>1</v>
      </c>
      <c r="T3024" s="836">
        <v>1</v>
      </c>
      <c r="U3024" s="838">
        <v>1</v>
      </c>
    </row>
    <row r="3025" spans="1:21" ht="14.4" customHeight="1" x14ac:dyDescent="0.3">
      <c r="A3025" s="831">
        <v>4</v>
      </c>
      <c r="B3025" s="832" t="s">
        <v>2687</v>
      </c>
      <c r="C3025" s="832" t="s">
        <v>2694</v>
      </c>
      <c r="D3025" s="833" t="s">
        <v>5504</v>
      </c>
      <c r="E3025" s="834" t="s">
        <v>2710</v>
      </c>
      <c r="F3025" s="832" t="s">
        <v>2688</v>
      </c>
      <c r="G3025" s="832" t="s">
        <v>3178</v>
      </c>
      <c r="H3025" s="832" t="s">
        <v>581</v>
      </c>
      <c r="I3025" s="832" t="s">
        <v>3179</v>
      </c>
      <c r="J3025" s="832" t="s">
        <v>1502</v>
      </c>
      <c r="K3025" s="832" t="s">
        <v>3180</v>
      </c>
      <c r="L3025" s="835">
        <v>453.79</v>
      </c>
      <c r="M3025" s="835">
        <v>2268.9500000000003</v>
      </c>
      <c r="N3025" s="832">
        <v>5</v>
      </c>
      <c r="O3025" s="836">
        <v>2</v>
      </c>
      <c r="P3025" s="835">
        <v>1815.16</v>
      </c>
      <c r="Q3025" s="837">
        <v>0.79999999999999993</v>
      </c>
      <c r="R3025" s="832">
        <v>4</v>
      </c>
      <c r="S3025" s="837">
        <v>0.8</v>
      </c>
      <c r="T3025" s="836">
        <v>1</v>
      </c>
      <c r="U3025" s="838">
        <v>0.5</v>
      </c>
    </row>
    <row r="3026" spans="1:21" ht="14.4" customHeight="1" x14ac:dyDescent="0.3">
      <c r="A3026" s="831">
        <v>4</v>
      </c>
      <c r="B3026" s="832" t="s">
        <v>2687</v>
      </c>
      <c r="C3026" s="832" t="s">
        <v>2694</v>
      </c>
      <c r="D3026" s="833" t="s">
        <v>5504</v>
      </c>
      <c r="E3026" s="834" t="s">
        <v>2710</v>
      </c>
      <c r="F3026" s="832" t="s">
        <v>2688</v>
      </c>
      <c r="G3026" s="832" t="s">
        <v>2761</v>
      </c>
      <c r="H3026" s="832" t="s">
        <v>581</v>
      </c>
      <c r="I3026" s="832" t="s">
        <v>2762</v>
      </c>
      <c r="J3026" s="832" t="s">
        <v>1213</v>
      </c>
      <c r="K3026" s="832" t="s">
        <v>2763</v>
      </c>
      <c r="L3026" s="835">
        <v>0</v>
      </c>
      <c r="M3026" s="835">
        <v>0</v>
      </c>
      <c r="N3026" s="832">
        <v>2</v>
      </c>
      <c r="O3026" s="836">
        <v>1</v>
      </c>
      <c r="P3026" s="835"/>
      <c r="Q3026" s="837"/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4</v>
      </c>
      <c r="B3027" s="832" t="s">
        <v>2687</v>
      </c>
      <c r="C3027" s="832" t="s">
        <v>2694</v>
      </c>
      <c r="D3027" s="833" t="s">
        <v>5504</v>
      </c>
      <c r="E3027" s="834" t="s">
        <v>2710</v>
      </c>
      <c r="F3027" s="832" t="s">
        <v>2688</v>
      </c>
      <c r="G3027" s="832" t="s">
        <v>3045</v>
      </c>
      <c r="H3027" s="832" t="s">
        <v>581</v>
      </c>
      <c r="I3027" s="832" t="s">
        <v>4273</v>
      </c>
      <c r="J3027" s="832" t="s">
        <v>754</v>
      </c>
      <c r="K3027" s="832" t="s">
        <v>4274</v>
      </c>
      <c r="L3027" s="835">
        <v>0</v>
      </c>
      <c r="M3027" s="835">
        <v>0</v>
      </c>
      <c r="N3027" s="832">
        <v>2</v>
      </c>
      <c r="O3027" s="836">
        <v>1.5</v>
      </c>
      <c r="P3027" s="835">
        <v>0</v>
      </c>
      <c r="Q3027" s="837"/>
      <c r="R3027" s="832">
        <v>1</v>
      </c>
      <c r="S3027" s="837">
        <v>0.5</v>
      </c>
      <c r="T3027" s="836">
        <v>1</v>
      </c>
      <c r="U3027" s="838">
        <v>0.66666666666666663</v>
      </c>
    </row>
    <row r="3028" spans="1:21" ht="14.4" customHeight="1" x14ac:dyDescent="0.3">
      <c r="A3028" s="831">
        <v>4</v>
      </c>
      <c r="B3028" s="832" t="s">
        <v>2687</v>
      </c>
      <c r="C3028" s="832" t="s">
        <v>2694</v>
      </c>
      <c r="D3028" s="833" t="s">
        <v>5504</v>
      </c>
      <c r="E3028" s="834" t="s">
        <v>2710</v>
      </c>
      <c r="F3028" s="832" t="s">
        <v>2688</v>
      </c>
      <c r="G3028" s="832" t="s">
        <v>3999</v>
      </c>
      <c r="H3028" s="832" t="s">
        <v>628</v>
      </c>
      <c r="I3028" s="832" t="s">
        <v>2456</v>
      </c>
      <c r="J3028" s="832" t="s">
        <v>1439</v>
      </c>
      <c r="K3028" s="832" t="s">
        <v>2457</v>
      </c>
      <c r="L3028" s="835">
        <v>63.75</v>
      </c>
      <c r="M3028" s="835">
        <v>255</v>
      </c>
      <c r="N3028" s="832">
        <v>4</v>
      </c>
      <c r="O3028" s="836">
        <v>2</v>
      </c>
      <c r="P3028" s="835">
        <v>127.5</v>
      </c>
      <c r="Q3028" s="837">
        <v>0.5</v>
      </c>
      <c r="R3028" s="832">
        <v>2</v>
      </c>
      <c r="S3028" s="837">
        <v>0.5</v>
      </c>
      <c r="T3028" s="836">
        <v>1</v>
      </c>
      <c r="U3028" s="838">
        <v>0.5</v>
      </c>
    </row>
    <row r="3029" spans="1:21" ht="14.4" customHeight="1" x14ac:dyDescent="0.3">
      <c r="A3029" s="831">
        <v>4</v>
      </c>
      <c r="B3029" s="832" t="s">
        <v>2687</v>
      </c>
      <c r="C3029" s="832" t="s">
        <v>2694</v>
      </c>
      <c r="D3029" s="833" t="s">
        <v>5504</v>
      </c>
      <c r="E3029" s="834" t="s">
        <v>2710</v>
      </c>
      <c r="F3029" s="832" t="s">
        <v>2688</v>
      </c>
      <c r="G3029" s="832" t="s">
        <v>3277</v>
      </c>
      <c r="H3029" s="832" t="s">
        <v>581</v>
      </c>
      <c r="I3029" s="832" t="s">
        <v>4275</v>
      </c>
      <c r="J3029" s="832" t="s">
        <v>4276</v>
      </c>
      <c r="K3029" s="832" t="s">
        <v>4277</v>
      </c>
      <c r="L3029" s="835">
        <v>0</v>
      </c>
      <c r="M3029" s="835">
        <v>0</v>
      </c>
      <c r="N3029" s="832">
        <v>2</v>
      </c>
      <c r="O3029" s="836">
        <v>1</v>
      </c>
      <c r="P3029" s="835">
        <v>0</v>
      </c>
      <c r="Q3029" s="837"/>
      <c r="R3029" s="832">
        <v>2</v>
      </c>
      <c r="S3029" s="837">
        <v>1</v>
      </c>
      <c r="T3029" s="836">
        <v>1</v>
      </c>
      <c r="U3029" s="838">
        <v>1</v>
      </c>
    </row>
    <row r="3030" spans="1:21" ht="14.4" customHeight="1" x14ac:dyDescent="0.3">
      <c r="A3030" s="831">
        <v>4</v>
      </c>
      <c r="B3030" s="832" t="s">
        <v>2687</v>
      </c>
      <c r="C3030" s="832" t="s">
        <v>2694</v>
      </c>
      <c r="D3030" s="833" t="s">
        <v>5504</v>
      </c>
      <c r="E3030" s="834" t="s">
        <v>2710</v>
      </c>
      <c r="F3030" s="832" t="s">
        <v>2688</v>
      </c>
      <c r="G3030" s="832" t="s">
        <v>2939</v>
      </c>
      <c r="H3030" s="832" t="s">
        <v>581</v>
      </c>
      <c r="I3030" s="832" t="s">
        <v>2940</v>
      </c>
      <c r="J3030" s="832" t="s">
        <v>873</v>
      </c>
      <c r="K3030" s="832" t="s">
        <v>1190</v>
      </c>
      <c r="L3030" s="835">
        <v>0</v>
      </c>
      <c r="M3030" s="835">
        <v>0</v>
      </c>
      <c r="N3030" s="832">
        <v>1</v>
      </c>
      <c r="O3030" s="836">
        <v>1</v>
      </c>
      <c r="P3030" s="835">
        <v>0</v>
      </c>
      <c r="Q3030" s="837"/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4</v>
      </c>
      <c r="B3031" s="832" t="s">
        <v>2687</v>
      </c>
      <c r="C3031" s="832" t="s">
        <v>2694</v>
      </c>
      <c r="D3031" s="833" t="s">
        <v>5504</v>
      </c>
      <c r="E3031" s="834" t="s">
        <v>2710</v>
      </c>
      <c r="F3031" s="832" t="s">
        <v>2688</v>
      </c>
      <c r="G3031" s="832" t="s">
        <v>2764</v>
      </c>
      <c r="H3031" s="832" t="s">
        <v>628</v>
      </c>
      <c r="I3031" s="832" t="s">
        <v>2247</v>
      </c>
      <c r="J3031" s="832" t="s">
        <v>2248</v>
      </c>
      <c r="K3031" s="832" t="s">
        <v>2249</v>
      </c>
      <c r="L3031" s="835">
        <v>0</v>
      </c>
      <c r="M3031" s="835">
        <v>0</v>
      </c>
      <c r="N3031" s="832">
        <v>4</v>
      </c>
      <c r="O3031" s="836">
        <v>3</v>
      </c>
      <c r="P3031" s="835">
        <v>0</v>
      </c>
      <c r="Q3031" s="837"/>
      <c r="R3031" s="832">
        <v>2</v>
      </c>
      <c r="S3031" s="837">
        <v>0.5</v>
      </c>
      <c r="T3031" s="836">
        <v>1</v>
      </c>
      <c r="U3031" s="838">
        <v>0.33333333333333331</v>
      </c>
    </row>
    <row r="3032" spans="1:21" ht="14.4" customHeight="1" x14ac:dyDescent="0.3">
      <c r="A3032" s="831">
        <v>4</v>
      </c>
      <c r="B3032" s="832" t="s">
        <v>2687</v>
      </c>
      <c r="C3032" s="832" t="s">
        <v>2694</v>
      </c>
      <c r="D3032" s="833" t="s">
        <v>5504</v>
      </c>
      <c r="E3032" s="834" t="s">
        <v>2710</v>
      </c>
      <c r="F3032" s="832" t="s">
        <v>2688</v>
      </c>
      <c r="G3032" s="832" t="s">
        <v>5320</v>
      </c>
      <c r="H3032" s="832" t="s">
        <v>581</v>
      </c>
      <c r="I3032" s="832" t="s">
        <v>5321</v>
      </c>
      <c r="J3032" s="832" t="s">
        <v>1492</v>
      </c>
      <c r="K3032" s="832" t="s">
        <v>5322</v>
      </c>
      <c r="L3032" s="835">
        <v>299.24</v>
      </c>
      <c r="M3032" s="835">
        <v>299.24</v>
      </c>
      <c r="N3032" s="832">
        <v>1</v>
      </c>
      <c r="O3032" s="836">
        <v>1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4</v>
      </c>
      <c r="B3033" s="832" t="s">
        <v>2687</v>
      </c>
      <c r="C3033" s="832" t="s">
        <v>2694</v>
      </c>
      <c r="D3033" s="833" t="s">
        <v>5504</v>
      </c>
      <c r="E3033" s="834" t="s">
        <v>2710</v>
      </c>
      <c r="F3033" s="832" t="s">
        <v>2688</v>
      </c>
      <c r="G3033" s="832" t="s">
        <v>2996</v>
      </c>
      <c r="H3033" s="832" t="s">
        <v>628</v>
      </c>
      <c r="I3033" s="832" t="s">
        <v>2267</v>
      </c>
      <c r="J3033" s="832" t="s">
        <v>1026</v>
      </c>
      <c r="K3033" s="832" t="s">
        <v>2268</v>
      </c>
      <c r="L3033" s="835">
        <v>0</v>
      </c>
      <c r="M3033" s="835">
        <v>0</v>
      </c>
      <c r="N3033" s="832">
        <v>2</v>
      </c>
      <c r="O3033" s="836">
        <v>0.5</v>
      </c>
      <c r="P3033" s="835">
        <v>0</v>
      </c>
      <c r="Q3033" s="837"/>
      <c r="R3033" s="832">
        <v>2</v>
      </c>
      <c r="S3033" s="837">
        <v>1</v>
      </c>
      <c r="T3033" s="836">
        <v>0.5</v>
      </c>
      <c r="U3033" s="838">
        <v>1</v>
      </c>
    </row>
    <row r="3034" spans="1:21" ht="14.4" customHeight="1" x14ac:dyDescent="0.3">
      <c r="A3034" s="831">
        <v>4</v>
      </c>
      <c r="B3034" s="832" t="s">
        <v>2687</v>
      </c>
      <c r="C3034" s="832" t="s">
        <v>2694</v>
      </c>
      <c r="D3034" s="833" t="s">
        <v>5504</v>
      </c>
      <c r="E3034" s="834" t="s">
        <v>2710</v>
      </c>
      <c r="F3034" s="832" t="s">
        <v>2688</v>
      </c>
      <c r="G3034" s="832" t="s">
        <v>2996</v>
      </c>
      <c r="H3034" s="832" t="s">
        <v>581</v>
      </c>
      <c r="I3034" s="832" t="s">
        <v>5323</v>
      </c>
      <c r="J3034" s="832" t="s">
        <v>4005</v>
      </c>
      <c r="K3034" s="832" t="s">
        <v>2266</v>
      </c>
      <c r="L3034" s="835">
        <v>0</v>
      </c>
      <c r="M3034" s="835">
        <v>0</v>
      </c>
      <c r="N3034" s="832">
        <v>1</v>
      </c>
      <c r="O3034" s="836">
        <v>1</v>
      </c>
      <c r="P3034" s="835"/>
      <c r="Q3034" s="837"/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4</v>
      </c>
      <c r="B3035" s="832" t="s">
        <v>2687</v>
      </c>
      <c r="C3035" s="832" t="s">
        <v>2694</v>
      </c>
      <c r="D3035" s="833" t="s">
        <v>5504</v>
      </c>
      <c r="E3035" s="834" t="s">
        <v>2710</v>
      </c>
      <c r="F3035" s="832" t="s">
        <v>2688</v>
      </c>
      <c r="G3035" s="832" t="s">
        <v>2843</v>
      </c>
      <c r="H3035" s="832" t="s">
        <v>628</v>
      </c>
      <c r="I3035" s="832" t="s">
        <v>2022</v>
      </c>
      <c r="J3035" s="832" t="s">
        <v>2023</v>
      </c>
      <c r="K3035" s="832" t="s">
        <v>2024</v>
      </c>
      <c r="L3035" s="835">
        <v>133.94</v>
      </c>
      <c r="M3035" s="835">
        <v>133.94</v>
      </c>
      <c r="N3035" s="832">
        <v>1</v>
      </c>
      <c r="O3035" s="836">
        <v>0.5</v>
      </c>
      <c r="P3035" s="835">
        <v>133.94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" customHeight="1" x14ac:dyDescent="0.3">
      <c r="A3036" s="831">
        <v>4</v>
      </c>
      <c r="B3036" s="832" t="s">
        <v>2687</v>
      </c>
      <c r="C3036" s="832" t="s">
        <v>2694</v>
      </c>
      <c r="D3036" s="833" t="s">
        <v>5504</v>
      </c>
      <c r="E3036" s="834" t="s">
        <v>2710</v>
      </c>
      <c r="F3036" s="832" t="s">
        <v>2688</v>
      </c>
      <c r="G3036" s="832" t="s">
        <v>2843</v>
      </c>
      <c r="H3036" s="832" t="s">
        <v>581</v>
      </c>
      <c r="I3036" s="832" t="s">
        <v>4150</v>
      </c>
      <c r="J3036" s="832" t="s">
        <v>4013</v>
      </c>
      <c r="K3036" s="832" t="s">
        <v>4151</v>
      </c>
      <c r="L3036" s="835">
        <v>133.94</v>
      </c>
      <c r="M3036" s="835">
        <v>133.94</v>
      </c>
      <c r="N3036" s="832">
        <v>1</v>
      </c>
      <c r="O3036" s="836">
        <v>0.5</v>
      </c>
      <c r="P3036" s="835">
        <v>133.94</v>
      </c>
      <c r="Q3036" s="837">
        <v>1</v>
      </c>
      <c r="R3036" s="832">
        <v>1</v>
      </c>
      <c r="S3036" s="837">
        <v>1</v>
      </c>
      <c r="T3036" s="836">
        <v>0.5</v>
      </c>
      <c r="U3036" s="838">
        <v>1</v>
      </c>
    </row>
    <row r="3037" spans="1:21" ht="14.4" customHeight="1" x14ac:dyDescent="0.3">
      <c r="A3037" s="831">
        <v>4</v>
      </c>
      <c r="B3037" s="832" t="s">
        <v>2687</v>
      </c>
      <c r="C3037" s="832" t="s">
        <v>2694</v>
      </c>
      <c r="D3037" s="833" t="s">
        <v>5504</v>
      </c>
      <c r="E3037" s="834" t="s">
        <v>2710</v>
      </c>
      <c r="F3037" s="832" t="s">
        <v>2688</v>
      </c>
      <c r="G3037" s="832" t="s">
        <v>2997</v>
      </c>
      <c r="H3037" s="832" t="s">
        <v>581</v>
      </c>
      <c r="I3037" s="832" t="s">
        <v>3182</v>
      </c>
      <c r="J3037" s="832" t="s">
        <v>3121</v>
      </c>
      <c r="K3037" s="832" t="s">
        <v>3183</v>
      </c>
      <c r="L3037" s="835">
        <v>99.94</v>
      </c>
      <c r="M3037" s="835">
        <v>99.94</v>
      </c>
      <c r="N3037" s="832">
        <v>1</v>
      </c>
      <c r="O3037" s="836">
        <v>0.5</v>
      </c>
      <c r="P3037" s="835">
        <v>99.94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4</v>
      </c>
      <c r="B3038" s="832" t="s">
        <v>2687</v>
      </c>
      <c r="C3038" s="832" t="s">
        <v>2694</v>
      </c>
      <c r="D3038" s="833" t="s">
        <v>5504</v>
      </c>
      <c r="E3038" s="834" t="s">
        <v>2710</v>
      </c>
      <c r="F3038" s="832" t="s">
        <v>2688</v>
      </c>
      <c r="G3038" s="832" t="s">
        <v>2997</v>
      </c>
      <c r="H3038" s="832" t="s">
        <v>581</v>
      </c>
      <c r="I3038" s="832" t="s">
        <v>3100</v>
      </c>
      <c r="J3038" s="832" t="s">
        <v>3101</v>
      </c>
      <c r="K3038" s="832" t="s">
        <v>3102</v>
      </c>
      <c r="L3038" s="835">
        <v>99.94</v>
      </c>
      <c r="M3038" s="835">
        <v>199.88</v>
      </c>
      <c r="N3038" s="832">
        <v>2</v>
      </c>
      <c r="O3038" s="836">
        <v>1</v>
      </c>
      <c r="P3038" s="835">
        <v>199.88</v>
      </c>
      <c r="Q3038" s="837">
        <v>1</v>
      </c>
      <c r="R3038" s="832">
        <v>2</v>
      </c>
      <c r="S3038" s="837">
        <v>1</v>
      </c>
      <c r="T3038" s="836">
        <v>1</v>
      </c>
      <c r="U3038" s="838">
        <v>1</v>
      </c>
    </row>
    <row r="3039" spans="1:21" ht="14.4" customHeight="1" x14ac:dyDescent="0.3">
      <c r="A3039" s="831">
        <v>4</v>
      </c>
      <c r="B3039" s="832" t="s">
        <v>2687</v>
      </c>
      <c r="C3039" s="832" t="s">
        <v>2694</v>
      </c>
      <c r="D3039" s="833" t="s">
        <v>5504</v>
      </c>
      <c r="E3039" s="834" t="s">
        <v>2710</v>
      </c>
      <c r="F3039" s="832" t="s">
        <v>2689</v>
      </c>
      <c r="G3039" s="832" t="s">
        <v>2768</v>
      </c>
      <c r="H3039" s="832" t="s">
        <v>581</v>
      </c>
      <c r="I3039" s="832" t="s">
        <v>2881</v>
      </c>
      <c r="J3039" s="832" t="s">
        <v>2770</v>
      </c>
      <c r="K3039" s="832"/>
      <c r="L3039" s="835">
        <v>0</v>
      </c>
      <c r="M3039" s="835">
        <v>0</v>
      </c>
      <c r="N3039" s="832">
        <v>1</v>
      </c>
      <c r="O3039" s="836">
        <v>1</v>
      </c>
      <c r="P3039" s="835"/>
      <c r="Q3039" s="837"/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4</v>
      </c>
      <c r="B3040" s="832" t="s">
        <v>2687</v>
      </c>
      <c r="C3040" s="832" t="s">
        <v>2694</v>
      </c>
      <c r="D3040" s="833" t="s">
        <v>5504</v>
      </c>
      <c r="E3040" s="834" t="s">
        <v>2710</v>
      </c>
      <c r="F3040" s="832" t="s">
        <v>2689</v>
      </c>
      <c r="G3040" s="832" t="s">
        <v>2768</v>
      </c>
      <c r="H3040" s="832" t="s">
        <v>581</v>
      </c>
      <c r="I3040" s="832" t="s">
        <v>2769</v>
      </c>
      <c r="J3040" s="832" t="s">
        <v>2770</v>
      </c>
      <c r="K3040" s="832"/>
      <c r="L3040" s="835">
        <v>0</v>
      </c>
      <c r="M3040" s="835">
        <v>0</v>
      </c>
      <c r="N3040" s="832">
        <v>4</v>
      </c>
      <c r="O3040" s="836">
        <v>4</v>
      </c>
      <c r="P3040" s="835">
        <v>0</v>
      </c>
      <c r="Q3040" s="837"/>
      <c r="R3040" s="832">
        <v>2</v>
      </c>
      <c r="S3040" s="837">
        <v>0.5</v>
      </c>
      <c r="T3040" s="836">
        <v>2</v>
      </c>
      <c r="U3040" s="838">
        <v>0.5</v>
      </c>
    </row>
    <row r="3041" spans="1:21" ht="14.4" customHeight="1" x14ac:dyDescent="0.3">
      <c r="A3041" s="831">
        <v>4</v>
      </c>
      <c r="B3041" s="832" t="s">
        <v>2687</v>
      </c>
      <c r="C3041" s="832" t="s">
        <v>2694</v>
      </c>
      <c r="D3041" s="833" t="s">
        <v>5504</v>
      </c>
      <c r="E3041" s="834" t="s">
        <v>2710</v>
      </c>
      <c r="F3041" s="832" t="s">
        <v>2690</v>
      </c>
      <c r="G3041" s="832" t="s">
        <v>2812</v>
      </c>
      <c r="H3041" s="832" t="s">
        <v>581</v>
      </c>
      <c r="I3041" s="832" t="s">
        <v>2813</v>
      </c>
      <c r="J3041" s="832" t="s">
        <v>2814</v>
      </c>
      <c r="K3041" s="832" t="s">
        <v>2815</v>
      </c>
      <c r="L3041" s="835">
        <v>100</v>
      </c>
      <c r="M3041" s="835">
        <v>5200</v>
      </c>
      <c r="N3041" s="832">
        <v>52</v>
      </c>
      <c r="O3041" s="836">
        <v>25</v>
      </c>
      <c r="P3041" s="835">
        <v>3900</v>
      </c>
      <c r="Q3041" s="837">
        <v>0.75</v>
      </c>
      <c r="R3041" s="832">
        <v>39</v>
      </c>
      <c r="S3041" s="837">
        <v>0.75</v>
      </c>
      <c r="T3041" s="836">
        <v>19</v>
      </c>
      <c r="U3041" s="838">
        <v>0.76</v>
      </c>
    </row>
    <row r="3042" spans="1:21" ht="14.4" customHeight="1" x14ac:dyDescent="0.3">
      <c r="A3042" s="831">
        <v>4</v>
      </c>
      <c r="B3042" s="832" t="s">
        <v>2687</v>
      </c>
      <c r="C3042" s="832" t="s">
        <v>2694</v>
      </c>
      <c r="D3042" s="833" t="s">
        <v>5504</v>
      </c>
      <c r="E3042" s="834" t="s">
        <v>2710</v>
      </c>
      <c r="F3042" s="832" t="s">
        <v>2690</v>
      </c>
      <c r="G3042" s="832" t="s">
        <v>2812</v>
      </c>
      <c r="H3042" s="832" t="s">
        <v>581</v>
      </c>
      <c r="I3042" s="832" t="s">
        <v>4020</v>
      </c>
      <c r="J3042" s="832" t="s">
        <v>4021</v>
      </c>
      <c r="K3042" s="832" t="s">
        <v>4022</v>
      </c>
      <c r="L3042" s="835">
        <v>99</v>
      </c>
      <c r="M3042" s="835">
        <v>99</v>
      </c>
      <c r="N3042" s="832">
        <v>1</v>
      </c>
      <c r="O3042" s="836">
        <v>1</v>
      </c>
      <c r="P3042" s="835">
        <v>99</v>
      </c>
      <c r="Q3042" s="837">
        <v>1</v>
      </c>
      <c r="R3042" s="832">
        <v>1</v>
      </c>
      <c r="S3042" s="837">
        <v>1</v>
      </c>
      <c r="T3042" s="836">
        <v>1</v>
      </c>
      <c r="U3042" s="838">
        <v>1</v>
      </c>
    </row>
    <row r="3043" spans="1:21" ht="14.4" customHeight="1" x14ac:dyDescent="0.3">
      <c r="A3043" s="831">
        <v>4</v>
      </c>
      <c r="B3043" s="832" t="s">
        <v>2687</v>
      </c>
      <c r="C3043" s="832" t="s">
        <v>2694</v>
      </c>
      <c r="D3043" s="833" t="s">
        <v>5504</v>
      </c>
      <c r="E3043" s="834" t="s">
        <v>2710</v>
      </c>
      <c r="F3043" s="832" t="s">
        <v>2690</v>
      </c>
      <c r="G3043" s="832" t="s">
        <v>2812</v>
      </c>
      <c r="H3043" s="832" t="s">
        <v>581</v>
      </c>
      <c r="I3043" s="832" t="s">
        <v>2816</v>
      </c>
      <c r="J3043" s="832" t="s">
        <v>2817</v>
      </c>
      <c r="K3043" s="832" t="s">
        <v>2818</v>
      </c>
      <c r="L3043" s="835">
        <v>120</v>
      </c>
      <c r="M3043" s="835">
        <v>720</v>
      </c>
      <c r="N3043" s="832">
        <v>6</v>
      </c>
      <c r="O3043" s="836">
        <v>5</v>
      </c>
      <c r="P3043" s="835">
        <v>720</v>
      </c>
      <c r="Q3043" s="837">
        <v>1</v>
      </c>
      <c r="R3043" s="832">
        <v>6</v>
      </c>
      <c r="S3043" s="837">
        <v>1</v>
      </c>
      <c r="T3043" s="836">
        <v>5</v>
      </c>
      <c r="U3043" s="838">
        <v>1</v>
      </c>
    </row>
    <row r="3044" spans="1:21" ht="14.4" customHeight="1" x14ac:dyDescent="0.3">
      <c r="A3044" s="831">
        <v>4</v>
      </c>
      <c r="B3044" s="832" t="s">
        <v>2687</v>
      </c>
      <c r="C3044" s="832" t="s">
        <v>2694</v>
      </c>
      <c r="D3044" s="833" t="s">
        <v>5504</v>
      </c>
      <c r="E3044" s="834" t="s">
        <v>2710</v>
      </c>
      <c r="F3044" s="832" t="s">
        <v>2690</v>
      </c>
      <c r="G3044" s="832" t="s">
        <v>3288</v>
      </c>
      <c r="H3044" s="832" t="s">
        <v>581</v>
      </c>
      <c r="I3044" s="832" t="s">
        <v>3289</v>
      </c>
      <c r="J3044" s="832" t="s">
        <v>3290</v>
      </c>
      <c r="K3044" s="832" t="s">
        <v>3291</v>
      </c>
      <c r="L3044" s="835">
        <v>410</v>
      </c>
      <c r="M3044" s="835">
        <v>24190</v>
      </c>
      <c r="N3044" s="832">
        <v>59</v>
      </c>
      <c r="O3044" s="836">
        <v>57</v>
      </c>
      <c r="P3044" s="835">
        <v>20910</v>
      </c>
      <c r="Q3044" s="837">
        <v>0.86440677966101698</v>
      </c>
      <c r="R3044" s="832">
        <v>51</v>
      </c>
      <c r="S3044" s="837">
        <v>0.86440677966101698</v>
      </c>
      <c r="T3044" s="836">
        <v>51</v>
      </c>
      <c r="U3044" s="838">
        <v>0.89473684210526316</v>
      </c>
    </row>
    <row r="3045" spans="1:21" ht="14.4" customHeight="1" x14ac:dyDescent="0.3">
      <c r="A3045" s="831">
        <v>4</v>
      </c>
      <c r="B3045" s="832" t="s">
        <v>2687</v>
      </c>
      <c r="C3045" s="832" t="s">
        <v>2694</v>
      </c>
      <c r="D3045" s="833" t="s">
        <v>5504</v>
      </c>
      <c r="E3045" s="834" t="s">
        <v>2710</v>
      </c>
      <c r="F3045" s="832" t="s">
        <v>2690</v>
      </c>
      <c r="G3045" s="832" t="s">
        <v>3288</v>
      </c>
      <c r="H3045" s="832" t="s">
        <v>581</v>
      </c>
      <c r="I3045" s="832" t="s">
        <v>3937</v>
      </c>
      <c r="J3045" s="832" t="s">
        <v>3346</v>
      </c>
      <c r="K3045" s="832" t="s">
        <v>3938</v>
      </c>
      <c r="L3045" s="835">
        <v>566</v>
      </c>
      <c r="M3045" s="835">
        <v>2830</v>
      </c>
      <c r="N3045" s="832">
        <v>5</v>
      </c>
      <c r="O3045" s="836">
        <v>5</v>
      </c>
      <c r="P3045" s="835">
        <v>1698</v>
      </c>
      <c r="Q3045" s="837">
        <v>0.6</v>
      </c>
      <c r="R3045" s="832">
        <v>3</v>
      </c>
      <c r="S3045" s="837">
        <v>0.6</v>
      </c>
      <c r="T3045" s="836">
        <v>3</v>
      </c>
      <c r="U3045" s="838">
        <v>0.6</v>
      </c>
    </row>
    <row r="3046" spans="1:21" ht="14.4" customHeight="1" x14ac:dyDescent="0.3">
      <c r="A3046" s="831">
        <v>4</v>
      </c>
      <c r="B3046" s="832" t="s">
        <v>2687</v>
      </c>
      <c r="C3046" s="832" t="s">
        <v>2694</v>
      </c>
      <c r="D3046" s="833" t="s">
        <v>5504</v>
      </c>
      <c r="E3046" s="834" t="s">
        <v>2710</v>
      </c>
      <c r="F3046" s="832" t="s">
        <v>2690</v>
      </c>
      <c r="G3046" s="832" t="s">
        <v>2819</v>
      </c>
      <c r="H3046" s="832" t="s">
        <v>581</v>
      </c>
      <c r="I3046" s="832" t="s">
        <v>2820</v>
      </c>
      <c r="J3046" s="832" t="s">
        <v>2821</v>
      </c>
      <c r="K3046" s="832" t="s">
        <v>2822</v>
      </c>
      <c r="L3046" s="835">
        <v>900</v>
      </c>
      <c r="M3046" s="835">
        <v>62100</v>
      </c>
      <c r="N3046" s="832">
        <v>69</v>
      </c>
      <c r="O3046" s="836">
        <v>69</v>
      </c>
      <c r="P3046" s="835">
        <v>61200</v>
      </c>
      <c r="Q3046" s="837">
        <v>0.98550724637681164</v>
      </c>
      <c r="R3046" s="832">
        <v>68</v>
      </c>
      <c r="S3046" s="837">
        <v>0.98550724637681164</v>
      </c>
      <c r="T3046" s="836">
        <v>68</v>
      </c>
      <c r="U3046" s="838">
        <v>0.98550724637681164</v>
      </c>
    </row>
    <row r="3047" spans="1:21" ht="14.4" customHeight="1" x14ac:dyDescent="0.3">
      <c r="A3047" s="831">
        <v>4</v>
      </c>
      <c r="B3047" s="832" t="s">
        <v>2687</v>
      </c>
      <c r="C3047" s="832" t="s">
        <v>2694</v>
      </c>
      <c r="D3047" s="833" t="s">
        <v>5504</v>
      </c>
      <c r="E3047" s="834" t="s">
        <v>2710</v>
      </c>
      <c r="F3047" s="832" t="s">
        <v>2690</v>
      </c>
      <c r="G3047" s="832" t="s">
        <v>2819</v>
      </c>
      <c r="H3047" s="832" t="s">
        <v>581</v>
      </c>
      <c r="I3047" s="832" t="s">
        <v>3942</v>
      </c>
      <c r="J3047" s="832" t="s">
        <v>3943</v>
      </c>
      <c r="K3047" s="832" t="s">
        <v>3944</v>
      </c>
      <c r="L3047" s="835">
        <v>378.48</v>
      </c>
      <c r="M3047" s="835">
        <v>3406.32</v>
      </c>
      <c r="N3047" s="832">
        <v>9</v>
      </c>
      <c r="O3047" s="836">
        <v>9</v>
      </c>
      <c r="P3047" s="835">
        <v>3406.32</v>
      </c>
      <c r="Q3047" s="837">
        <v>1</v>
      </c>
      <c r="R3047" s="832">
        <v>9</v>
      </c>
      <c r="S3047" s="837">
        <v>1</v>
      </c>
      <c r="T3047" s="836">
        <v>9</v>
      </c>
      <c r="U3047" s="838">
        <v>1</v>
      </c>
    </row>
    <row r="3048" spans="1:21" ht="14.4" customHeight="1" x14ac:dyDescent="0.3">
      <c r="A3048" s="831">
        <v>4</v>
      </c>
      <c r="B3048" s="832" t="s">
        <v>2687</v>
      </c>
      <c r="C3048" s="832" t="s">
        <v>2694</v>
      </c>
      <c r="D3048" s="833" t="s">
        <v>5504</v>
      </c>
      <c r="E3048" s="834" t="s">
        <v>2710</v>
      </c>
      <c r="F3048" s="832" t="s">
        <v>2690</v>
      </c>
      <c r="G3048" s="832" t="s">
        <v>2819</v>
      </c>
      <c r="H3048" s="832" t="s">
        <v>581</v>
      </c>
      <c r="I3048" s="832" t="s">
        <v>4034</v>
      </c>
      <c r="J3048" s="832" t="s">
        <v>4035</v>
      </c>
      <c r="K3048" s="832" t="s">
        <v>4036</v>
      </c>
      <c r="L3048" s="835">
        <v>378.48</v>
      </c>
      <c r="M3048" s="835">
        <v>5677.1999999999989</v>
      </c>
      <c r="N3048" s="832">
        <v>15</v>
      </c>
      <c r="O3048" s="836">
        <v>15</v>
      </c>
      <c r="P3048" s="835">
        <v>5677.1999999999989</v>
      </c>
      <c r="Q3048" s="837">
        <v>1</v>
      </c>
      <c r="R3048" s="832">
        <v>15</v>
      </c>
      <c r="S3048" s="837">
        <v>1</v>
      </c>
      <c r="T3048" s="836">
        <v>15</v>
      </c>
      <c r="U3048" s="838">
        <v>1</v>
      </c>
    </row>
    <row r="3049" spans="1:21" ht="14.4" customHeight="1" x14ac:dyDescent="0.3">
      <c r="A3049" s="831">
        <v>4</v>
      </c>
      <c r="B3049" s="832" t="s">
        <v>2687</v>
      </c>
      <c r="C3049" s="832" t="s">
        <v>2694</v>
      </c>
      <c r="D3049" s="833" t="s">
        <v>5504</v>
      </c>
      <c r="E3049" s="834" t="s">
        <v>2710</v>
      </c>
      <c r="F3049" s="832" t="s">
        <v>2690</v>
      </c>
      <c r="G3049" s="832" t="s">
        <v>2819</v>
      </c>
      <c r="H3049" s="832" t="s">
        <v>581</v>
      </c>
      <c r="I3049" s="832" t="s">
        <v>5324</v>
      </c>
      <c r="J3049" s="832" t="s">
        <v>5325</v>
      </c>
      <c r="K3049" s="832" t="s">
        <v>5326</v>
      </c>
      <c r="L3049" s="835">
        <v>700</v>
      </c>
      <c r="M3049" s="835">
        <v>700</v>
      </c>
      <c r="N3049" s="832">
        <v>1</v>
      </c>
      <c r="O3049" s="836">
        <v>1</v>
      </c>
      <c r="P3049" s="835">
        <v>700</v>
      </c>
      <c r="Q3049" s="837">
        <v>1</v>
      </c>
      <c r="R3049" s="832">
        <v>1</v>
      </c>
      <c r="S3049" s="837">
        <v>1</v>
      </c>
      <c r="T3049" s="836">
        <v>1</v>
      </c>
      <c r="U3049" s="838">
        <v>1</v>
      </c>
    </row>
    <row r="3050" spans="1:21" ht="14.4" customHeight="1" x14ac:dyDescent="0.3">
      <c r="A3050" s="831">
        <v>4</v>
      </c>
      <c r="B3050" s="832" t="s">
        <v>2687</v>
      </c>
      <c r="C3050" s="832" t="s">
        <v>2694</v>
      </c>
      <c r="D3050" s="833" t="s">
        <v>5504</v>
      </c>
      <c r="E3050" s="834" t="s">
        <v>2710</v>
      </c>
      <c r="F3050" s="832" t="s">
        <v>2690</v>
      </c>
      <c r="G3050" s="832" t="s">
        <v>2819</v>
      </c>
      <c r="H3050" s="832" t="s">
        <v>581</v>
      </c>
      <c r="I3050" s="832" t="s">
        <v>4040</v>
      </c>
      <c r="J3050" s="832" t="s">
        <v>4041</v>
      </c>
      <c r="K3050" s="832" t="s">
        <v>4042</v>
      </c>
      <c r="L3050" s="835">
        <v>906.78</v>
      </c>
      <c r="M3050" s="835">
        <v>3627.12</v>
      </c>
      <c r="N3050" s="832">
        <v>4</v>
      </c>
      <c r="O3050" s="836">
        <v>4</v>
      </c>
      <c r="P3050" s="835">
        <v>2720.34</v>
      </c>
      <c r="Q3050" s="837">
        <v>0.75000000000000011</v>
      </c>
      <c r="R3050" s="832">
        <v>3</v>
      </c>
      <c r="S3050" s="837">
        <v>0.75</v>
      </c>
      <c r="T3050" s="836">
        <v>3</v>
      </c>
      <c r="U3050" s="838">
        <v>0.75</v>
      </c>
    </row>
    <row r="3051" spans="1:21" ht="14.4" customHeight="1" x14ac:dyDescent="0.3">
      <c r="A3051" s="831">
        <v>4</v>
      </c>
      <c r="B3051" s="832" t="s">
        <v>2687</v>
      </c>
      <c r="C3051" s="832" t="s">
        <v>2694</v>
      </c>
      <c r="D3051" s="833" t="s">
        <v>5504</v>
      </c>
      <c r="E3051" s="834" t="s">
        <v>2710</v>
      </c>
      <c r="F3051" s="832" t="s">
        <v>2690</v>
      </c>
      <c r="G3051" s="832" t="s">
        <v>2819</v>
      </c>
      <c r="H3051" s="832" t="s">
        <v>581</v>
      </c>
      <c r="I3051" s="832" t="s">
        <v>4043</v>
      </c>
      <c r="J3051" s="832" t="s">
        <v>4044</v>
      </c>
      <c r="K3051" s="832" t="s">
        <v>4045</v>
      </c>
      <c r="L3051" s="835">
        <v>1100</v>
      </c>
      <c r="M3051" s="835">
        <v>1100</v>
      </c>
      <c r="N3051" s="832">
        <v>1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4</v>
      </c>
      <c r="B3052" s="832" t="s">
        <v>2687</v>
      </c>
      <c r="C3052" s="832" t="s">
        <v>2694</v>
      </c>
      <c r="D3052" s="833" t="s">
        <v>5504</v>
      </c>
      <c r="E3052" s="834" t="s">
        <v>2710</v>
      </c>
      <c r="F3052" s="832" t="s">
        <v>2690</v>
      </c>
      <c r="G3052" s="832" t="s">
        <v>4053</v>
      </c>
      <c r="H3052" s="832" t="s">
        <v>581</v>
      </c>
      <c r="I3052" s="832" t="s">
        <v>4054</v>
      </c>
      <c r="J3052" s="832" t="s">
        <v>4055</v>
      </c>
      <c r="K3052" s="832" t="s">
        <v>4056</v>
      </c>
      <c r="L3052" s="835">
        <v>0</v>
      </c>
      <c r="M3052" s="835">
        <v>0</v>
      </c>
      <c r="N3052" s="832">
        <v>1</v>
      </c>
      <c r="O3052" s="836">
        <v>1</v>
      </c>
      <c r="P3052" s="835"/>
      <c r="Q3052" s="837"/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4</v>
      </c>
      <c r="B3053" s="832" t="s">
        <v>2687</v>
      </c>
      <c r="C3053" s="832" t="s">
        <v>2694</v>
      </c>
      <c r="D3053" s="833" t="s">
        <v>5504</v>
      </c>
      <c r="E3053" s="834" t="s">
        <v>2735</v>
      </c>
      <c r="F3053" s="832" t="s">
        <v>2688</v>
      </c>
      <c r="G3053" s="832" t="s">
        <v>2760</v>
      </c>
      <c r="H3053" s="832" t="s">
        <v>628</v>
      </c>
      <c r="I3053" s="832" t="s">
        <v>2166</v>
      </c>
      <c r="J3053" s="832" t="s">
        <v>1083</v>
      </c>
      <c r="K3053" s="832" t="s">
        <v>2167</v>
      </c>
      <c r="L3053" s="835">
        <v>154.36000000000001</v>
      </c>
      <c r="M3053" s="835">
        <v>771.80000000000007</v>
      </c>
      <c r="N3053" s="832">
        <v>5</v>
      </c>
      <c r="O3053" s="836">
        <v>4.5</v>
      </c>
      <c r="P3053" s="835">
        <v>617.44000000000005</v>
      </c>
      <c r="Q3053" s="837">
        <v>0.8</v>
      </c>
      <c r="R3053" s="832">
        <v>4</v>
      </c>
      <c r="S3053" s="837">
        <v>0.8</v>
      </c>
      <c r="T3053" s="836">
        <v>3.5</v>
      </c>
      <c r="U3053" s="838">
        <v>0.77777777777777779</v>
      </c>
    </row>
    <row r="3054" spans="1:21" ht="14.4" customHeight="1" x14ac:dyDescent="0.3">
      <c r="A3054" s="831">
        <v>4</v>
      </c>
      <c r="B3054" s="832" t="s">
        <v>2687</v>
      </c>
      <c r="C3054" s="832" t="s">
        <v>2694</v>
      </c>
      <c r="D3054" s="833" t="s">
        <v>5504</v>
      </c>
      <c r="E3054" s="834" t="s">
        <v>2735</v>
      </c>
      <c r="F3054" s="832" t="s">
        <v>2688</v>
      </c>
      <c r="G3054" s="832" t="s">
        <v>2760</v>
      </c>
      <c r="H3054" s="832" t="s">
        <v>628</v>
      </c>
      <c r="I3054" s="832" t="s">
        <v>2164</v>
      </c>
      <c r="J3054" s="832" t="s">
        <v>1083</v>
      </c>
      <c r="K3054" s="832" t="s">
        <v>2165</v>
      </c>
      <c r="L3054" s="835">
        <v>225.06</v>
      </c>
      <c r="M3054" s="835">
        <v>450.12</v>
      </c>
      <c r="N3054" s="832">
        <v>2</v>
      </c>
      <c r="O3054" s="836">
        <v>1.5</v>
      </c>
      <c r="P3054" s="835">
        <v>225.06</v>
      </c>
      <c r="Q3054" s="837">
        <v>0.5</v>
      </c>
      <c r="R3054" s="832">
        <v>1</v>
      </c>
      <c r="S3054" s="837">
        <v>0.5</v>
      </c>
      <c r="T3054" s="836">
        <v>0.5</v>
      </c>
      <c r="U3054" s="838">
        <v>0.33333333333333331</v>
      </c>
    </row>
    <row r="3055" spans="1:21" ht="14.4" customHeight="1" x14ac:dyDescent="0.3">
      <c r="A3055" s="831">
        <v>4</v>
      </c>
      <c r="B3055" s="832" t="s">
        <v>2687</v>
      </c>
      <c r="C3055" s="832" t="s">
        <v>2694</v>
      </c>
      <c r="D3055" s="833" t="s">
        <v>5504</v>
      </c>
      <c r="E3055" s="834" t="s">
        <v>2735</v>
      </c>
      <c r="F3055" s="832" t="s">
        <v>2688</v>
      </c>
      <c r="G3055" s="832" t="s">
        <v>3145</v>
      </c>
      <c r="H3055" s="832" t="s">
        <v>628</v>
      </c>
      <c r="I3055" s="832" t="s">
        <v>3957</v>
      </c>
      <c r="J3055" s="832" t="s">
        <v>1024</v>
      </c>
      <c r="K3055" s="832" t="s">
        <v>3958</v>
      </c>
      <c r="L3055" s="835">
        <v>207.45</v>
      </c>
      <c r="M3055" s="835">
        <v>414.9</v>
      </c>
      <c r="N3055" s="832">
        <v>2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4</v>
      </c>
      <c r="B3056" s="832" t="s">
        <v>2687</v>
      </c>
      <c r="C3056" s="832" t="s">
        <v>2694</v>
      </c>
      <c r="D3056" s="833" t="s">
        <v>5504</v>
      </c>
      <c r="E3056" s="834" t="s">
        <v>2735</v>
      </c>
      <c r="F3056" s="832" t="s">
        <v>2688</v>
      </c>
      <c r="G3056" s="832" t="s">
        <v>2907</v>
      </c>
      <c r="H3056" s="832" t="s">
        <v>581</v>
      </c>
      <c r="I3056" s="832" t="s">
        <v>3959</v>
      </c>
      <c r="J3056" s="832" t="s">
        <v>3960</v>
      </c>
      <c r="K3056" s="832" t="s">
        <v>3213</v>
      </c>
      <c r="L3056" s="835">
        <v>39.17</v>
      </c>
      <c r="M3056" s="835">
        <v>78.34</v>
      </c>
      <c r="N3056" s="832">
        <v>2</v>
      </c>
      <c r="O3056" s="836">
        <v>1</v>
      </c>
      <c r="P3056" s="835">
        <v>39.17</v>
      </c>
      <c r="Q3056" s="837">
        <v>0.5</v>
      </c>
      <c r="R3056" s="832">
        <v>1</v>
      </c>
      <c r="S3056" s="837">
        <v>0.5</v>
      </c>
      <c r="T3056" s="836">
        <v>0.5</v>
      </c>
      <c r="U3056" s="838">
        <v>0.5</v>
      </c>
    </row>
    <row r="3057" spans="1:21" ht="14.4" customHeight="1" x14ac:dyDescent="0.3">
      <c r="A3057" s="831">
        <v>4</v>
      </c>
      <c r="B3057" s="832" t="s">
        <v>2687</v>
      </c>
      <c r="C3057" s="832" t="s">
        <v>2694</v>
      </c>
      <c r="D3057" s="833" t="s">
        <v>5504</v>
      </c>
      <c r="E3057" s="834" t="s">
        <v>2735</v>
      </c>
      <c r="F3057" s="832" t="s">
        <v>2688</v>
      </c>
      <c r="G3057" s="832" t="s">
        <v>2907</v>
      </c>
      <c r="H3057" s="832" t="s">
        <v>581</v>
      </c>
      <c r="I3057" s="832" t="s">
        <v>2908</v>
      </c>
      <c r="J3057" s="832" t="s">
        <v>1108</v>
      </c>
      <c r="K3057" s="832" t="s">
        <v>1482</v>
      </c>
      <c r="L3057" s="835">
        <v>78.33</v>
      </c>
      <c r="M3057" s="835">
        <v>156.66</v>
      </c>
      <c r="N3057" s="832">
        <v>2</v>
      </c>
      <c r="O3057" s="836">
        <v>1</v>
      </c>
      <c r="P3057" s="835">
        <v>78.33</v>
      </c>
      <c r="Q3057" s="837">
        <v>0.5</v>
      </c>
      <c r="R3057" s="832">
        <v>1</v>
      </c>
      <c r="S3057" s="837">
        <v>0.5</v>
      </c>
      <c r="T3057" s="836">
        <v>0.5</v>
      </c>
      <c r="U3057" s="838">
        <v>0.5</v>
      </c>
    </row>
    <row r="3058" spans="1:21" ht="14.4" customHeight="1" x14ac:dyDescent="0.3">
      <c r="A3058" s="831">
        <v>4</v>
      </c>
      <c r="B3058" s="832" t="s">
        <v>2687</v>
      </c>
      <c r="C3058" s="832" t="s">
        <v>2694</v>
      </c>
      <c r="D3058" s="833" t="s">
        <v>5504</v>
      </c>
      <c r="E3058" s="834" t="s">
        <v>2735</v>
      </c>
      <c r="F3058" s="832" t="s">
        <v>2688</v>
      </c>
      <c r="G3058" s="832" t="s">
        <v>2907</v>
      </c>
      <c r="H3058" s="832" t="s">
        <v>581</v>
      </c>
      <c r="I3058" s="832" t="s">
        <v>5327</v>
      </c>
      <c r="J3058" s="832" t="s">
        <v>2953</v>
      </c>
      <c r="K3058" s="832" t="s">
        <v>5328</v>
      </c>
      <c r="L3058" s="835">
        <v>0</v>
      </c>
      <c r="M3058" s="835">
        <v>0</v>
      </c>
      <c r="N3058" s="832">
        <v>1</v>
      </c>
      <c r="O3058" s="836">
        <v>1</v>
      </c>
      <c r="P3058" s="835">
        <v>0</v>
      </c>
      <c r="Q3058" s="837"/>
      <c r="R3058" s="832">
        <v>1</v>
      </c>
      <c r="S3058" s="837">
        <v>1</v>
      </c>
      <c r="T3058" s="836">
        <v>1</v>
      </c>
      <c r="U3058" s="838">
        <v>1</v>
      </c>
    </row>
    <row r="3059" spans="1:21" ht="14.4" customHeight="1" x14ac:dyDescent="0.3">
      <c r="A3059" s="831">
        <v>4</v>
      </c>
      <c r="B3059" s="832" t="s">
        <v>2687</v>
      </c>
      <c r="C3059" s="832" t="s">
        <v>2694</v>
      </c>
      <c r="D3059" s="833" t="s">
        <v>5504</v>
      </c>
      <c r="E3059" s="834" t="s">
        <v>2735</v>
      </c>
      <c r="F3059" s="832" t="s">
        <v>2688</v>
      </c>
      <c r="G3059" s="832" t="s">
        <v>2907</v>
      </c>
      <c r="H3059" s="832" t="s">
        <v>581</v>
      </c>
      <c r="I3059" s="832" t="s">
        <v>5329</v>
      </c>
      <c r="J3059" s="832" t="s">
        <v>2953</v>
      </c>
      <c r="K3059" s="832" t="s">
        <v>5330</v>
      </c>
      <c r="L3059" s="835">
        <v>0</v>
      </c>
      <c r="M3059" s="835">
        <v>0</v>
      </c>
      <c r="N3059" s="832">
        <v>1</v>
      </c>
      <c r="O3059" s="836">
        <v>0.5</v>
      </c>
      <c r="P3059" s="835">
        <v>0</v>
      </c>
      <c r="Q3059" s="837"/>
      <c r="R3059" s="832">
        <v>1</v>
      </c>
      <c r="S3059" s="837">
        <v>1</v>
      </c>
      <c r="T3059" s="836">
        <v>0.5</v>
      </c>
      <c r="U3059" s="838">
        <v>1</v>
      </c>
    </row>
    <row r="3060" spans="1:21" ht="14.4" customHeight="1" x14ac:dyDescent="0.3">
      <c r="A3060" s="831">
        <v>4</v>
      </c>
      <c r="B3060" s="832" t="s">
        <v>2687</v>
      </c>
      <c r="C3060" s="832" t="s">
        <v>2694</v>
      </c>
      <c r="D3060" s="833" t="s">
        <v>5504</v>
      </c>
      <c r="E3060" s="834" t="s">
        <v>2735</v>
      </c>
      <c r="F3060" s="832" t="s">
        <v>2688</v>
      </c>
      <c r="G3060" s="832" t="s">
        <v>2855</v>
      </c>
      <c r="H3060" s="832" t="s">
        <v>581</v>
      </c>
      <c r="I3060" s="832" t="s">
        <v>5258</v>
      </c>
      <c r="J3060" s="832" t="s">
        <v>4539</v>
      </c>
      <c r="K3060" s="832" t="s">
        <v>3992</v>
      </c>
      <c r="L3060" s="835">
        <v>322.8</v>
      </c>
      <c r="M3060" s="835">
        <v>322.8</v>
      </c>
      <c r="N3060" s="832">
        <v>1</v>
      </c>
      <c r="O3060" s="836">
        <v>0.5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4</v>
      </c>
      <c r="B3061" s="832" t="s">
        <v>2687</v>
      </c>
      <c r="C3061" s="832" t="s">
        <v>2694</v>
      </c>
      <c r="D3061" s="833" t="s">
        <v>5504</v>
      </c>
      <c r="E3061" s="834" t="s">
        <v>2735</v>
      </c>
      <c r="F3061" s="832" t="s">
        <v>2688</v>
      </c>
      <c r="G3061" s="832" t="s">
        <v>2912</v>
      </c>
      <c r="H3061" s="832" t="s">
        <v>628</v>
      </c>
      <c r="I3061" s="832" t="s">
        <v>2227</v>
      </c>
      <c r="J3061" s="832" t="s">
        <v>2228</v>
      </c>
      <c r="K3061" s="832" t="s">
        <v>2229</v>
      </c>
      <c r="L3061" s="835">
        <v>3231.81</v>
      </c>
      <c r="M3061" s="835">
        <v>3231.81</v>
      </c>
      <c r="N3061" s="832">
        <v>1</v>
      </c>
      <c r="O3061" s="836">
        <v>1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4</v>
      </c>
      <c r="B3062" s="832" t="s">
        <v>2687</v>
      </c>
      <c r="C3062" s="832" t="s">
        <v>2694</v>
      </c>
      <c r="D3062" s="833" t="s">
        <v>5504</v>
      </c>
      <c r="E3062" s="834" t="s">
        <v>2735</v>
      </c>
      <c r="F3062" s="832" t="s">
        <v>2688</v>
      </c>
      <c r="G3062" s="832" t="s">
        <v>3238</v>
      </c>
      <c r="H3062" s="832" t="s">
        <v>581</v>
      </c>
      <c r="I3062" s="832" t="s">
        <v>3239</v>
      </c>
      <c r="J3062" s="832" t="s">
        <v>3240</v>
      </c>
      <c r="K3062" s="832" t="s">
        <v>3241</v>
      </c>
      <c r="L3062" s="835">
        <v>107.27</v>
      </c>
      <c r="M3062" s="835">
        <v>321.81</v>
      </c>
      <c r="N3062" s="832">
        <v>3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4</v>
      </c>
      <c r="B3063" s="832" t="s">
        <v>2687</v>
      </c>
      <c r="C3063" s="832" t="s">
        <v>2694</v>
      </c>
      <c r="D3063" s="833" t="s">
        <v>5504</v>
      </c>
      <c r="E3063" s="834" t="s">
        <v>2735</v>
      </c>
      <c r="F3063" s="832" t="s">
        <v>2688</v>
      </c>
      <c r="G3063" s="832" t="s">
        <v>3972</v>
      </c>
      <c r="H3063" s="832" t="s">
        <v>581</v>
      </c>
      <c r="I3063" s="832" t="s">
        <v>3973</v>
      </c>
      <c r="J3063" s="832" t="s">
        <v>1329</v>
      </c>
      <c r="K3063" s="832" t="s">
        <v>3974</v>
      </c>
      <c r="L3063" s="835">
        <v>84.39</v>
      </c>
      <c r="M3063" s="835">
        <v>168.78</v>
      </c>
      <c r="N3063" s="832">
        <v>2</v>
      </c>
      <c r="O3063" s="836">
        <v>1</v>
      </c>
      <c r="P3063" s="835">
        <v>168.78</v>
      </c>
      <c r="Q3063" s="837">
        <v>1</v>
      </c>
      <c r="R3063" s="832">
        <v>2</v>
      </c>
      <c r="S3063" s="837">
        <v>1</v>
      </c>
      <c r="T3063" s="836">
        <v>1</v>
      </c>
      <c r="U3063" s="838">
        <v>1</v>
      </c>
    </row>
    <row r="3064" spans="1:21" ht="14.4" customHeight="1" x14ac:dyDescent="0.3">
      <c r="A3064" s="831">
        <v>4</v>
      </c>
      <c r="B3064" s="832" t="s">
        <v>2687</v>
      </c>
      <c r="C3064" s="832" t="s">
        <v>2694</v>
      </c>
      <c r="D3064" s="833" t="s">
        <v>5504</v>
      </c>
      <c r="E3064" s="834" t="s">
        <v>2735</v>
      </c>
      <c r="F3064" s="832" t="s">
        <v>2688</v>
      </c>
      <c r="G3064" s="832" t="s">
        <v>3016</v>
      </c>
      <c r="H3064" s="832" t="s">
        <v>581</v>
      </c>
      <c r="I3064" s="832" t="s">
        <v>3017</v>
      </c>
      <c r="J3064" s="832" t="s">
        <v>3018</v>
      </c>
      <c r="K3064" s="832" t="s">
        <v>3019</v>
      </c>
      <c r="L3064" s="835">
        <v>60.9</v>
      </c>
      <c r="M3064" s="835">
        <v>121.8</v>
      </c>
      <c r="N3064" s="832">
        <v>2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4</v>
      </c>
      <c r="B3065" s="832" t="s">
        <v>2687</v>
      </c>
      <c r="C3065" s="832" t="s">
        <v>2694</v>
      </c>
      <c r="D3065" s="833" t="s">
        <v>5504</v>
      </c>
      <c r="E3065" s="834" t="s">
        <v>2735</v>
      </c>
      <c r="F3065" s="832" t="s">
        <v>2688</v>
      </c>
      <c r="G3065" s="832" t="s">
        <v>3306</v>
      </c>
      <c r="H3065" s="832" t="s">
        <v>581</v>
      </c>
      <c r="I3065" s="832" t="s">
        <v>4202</v>
      </c>
      <c r="J3065" s="832" t="s">
        <v>4203</v>
      </c>
      <c r="K3065" s="832" t="s">
        <v>4204</v>
      </c>
      <c r="L3065" s="835">
        <v>89.91</v>
      </c>
      <c r="M3065" s="835">
        <v>89.91</v>
      </c>
      <c r="N3065" s="832">
        <v>1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4</v>
      </c>
      <c r="B3066" s="832" t="s">
        <v>2687</v>
      </c>
      <c r="C3066" s="832" t="s">
        <v>2694</v>
      </c>
      <c r="D3066" s="833" t="s">
        <v>5504</v>
      </c>
      <c r="E3066" s="834" t="s">
        <v>2735</v>
      </c>
      <c r="F3066" s="832" t="s">
        <v>2688</v>
      </c>
      <c r="G3066" s="832" t="s">
        <v>3243</v>
      </c>
      <c r="H3066" s="832" t="s">
        <v>581</v>
      </c>
      <c r="I3066" s="832" t="s">
        <v>4701</v>
      </c>
      <c r="J3066" s="832" t="s">
        <v>1127</v>
      </c>
      <c r="K3066" s="832" t="s">
        <v>2826</v>
      </c>
      <c r="L3066" s="835">
        <v>98.75</v>
      </c>
      <c r="M3066" s="835">
        <v>98.75</v>
      </c>
      <c r="N3066" s="832">
        <v>1</v>
      </c>
      <c r="O3066" s="836">
        <v>0.5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4</v>
      </c>
      <c r="B3067" s="832" t="s">
        <v>2687</v>
      </c>
      <c r="C3067" s="832" t="s">
        <v>2694</v>
      </c>
      <c r="D3067" s="833" t="s">
        <v>5504</v>
      </c>
      <c r="E3067" s="834" t="s">
        <v>2735</v>
      </c>
      <c r="F3067" s="832" t="s">
        <v>2688</v>
      </c>
      <c r="G3067" s="832" t="s">
        <v>3309</v>
      </c>
      <c r="H3067" s="832" t="s">
        <v>581</v>
      </c>
      <c r="I3067" s="832" t="s">
        <v>3979</v>
      </c>
      <c r="J3067" s="832" t="s">
        <v>3311</v>
      </c>
      <c r="K3067" s="832" t="s">
        <v>3980</v>
      </c>
      <c r="L3067" s="835">
        <v>132.97999999999999</v>
      </c>
      <c r="M3067" s="835">
        <v>132.97999999999999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4</v>
      </c>
      <c r="B3068" s="832" t="s">
        <v>2687</v>
      </c>
      <c r="C3068" s="832" t="s">
        <v>2694</v>
      </c>
      <c r="D3068" s="833" t="s">
        <v>5504</v>
      </c>
      <c r="E3068" s="834" t="s">
        <v>2735</v>
      </c>
      <c r="F3068" s="832" t="s">
        <v>2688</v>
      </c>
      <c r="G3068" s="832" t="s">
        <v>2834</v>
      </c>
      <c r="H3068" s="832" t="s">
        <v>581</v>
      </c>
      <c r="I3068" s="832" t="s">
        <v>2835</v>
      </c>
      <c r="J3068" s="832" t="s">
        <v>999</v>
      </c>
      <c r="K3068" s="832" t="s">
        <v>2836</v>
      </c>
      <c r="L3068" s="835">
        <v>760.22</v>
      </c>
      <c r="M3068" s="835">
        <v>760.22</v>
      </c>
      <c r="N3068" s="832">
        <v>1</v>
      </c>
      <c r="O3068" s="836">
        <v>1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4</v>
      </c>
      <c r="B3069" s="832" t="s">
        <v>2687</v>
      </c>
      <c r="C3069" s="832" t="s">
        <v>2694</v>
      </c>
      <c r="D3069" s="833" t="s">
        <v>5504</v>
      </c>
      <c r="E3069" s="834" t="s">
        <v>2735</v>
      </c>
      <c r="F3069" s="832" t="s">
        <v>2688</v>
      </c>
      <c r="G3069" s="832" t="s">
        <v>2929</v>
      </c>
      <c r="H3069" s="832" t="s">
        <v>581</v>
      </c>
      <c r="I3069" s="832" t="s">
        <v>5331</v>
      </c>
      <c r="J3069" s="832" t="s">
        <v>5143</v>
      </c>
      <c r="K3069" s="832" t="s">
        <v>5332</v>
      </c>
      <c r="L3069" s="835">
        <v>1088.92</v>
      </c>
      <c r="M3069" s="835">
        <v>2177.84</v>
      </c>
      <c r="N3069" s="832">
        <v>2</v>
      </c>
      <c r="O3069" s="836">
        <v>1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4</v>
      </c>
      <c r="B3070" s="832" t="s">
        <v>2687</v>
      </c>
      <c r="C3070" s="832" t="s">
        <v>2694</v>
      </c>
      <c r="D3070" s="833" t="s">
        <v>5504</v>
      </c>
      <c r="E3070" s="834" t="s">
        <v>2735</v>
      </c>
      <c r="F3070" s="832" t="s">
        <v>2688</v>
      </c>
      <c r="G3070" s="832" t="s">
        <v>2775</v>
      </c>
      <c r="H3070" s="832" t="s">
        <v>628</v>
      </c>
      <c r="I3070" s="832" t="s">
        <v>3091</v>
      </c>
      <c r="J3070" s="832" t="s">
        <v>783</v>
      </c>
      <c r="K3070" s="832" t="s">
        <v>2035</v>
      </c>
      <c r="L3070" s="835">
        <v>5773.41</v>
      </c>
      <c r="M3070" s="835">
        <v>5773.41</v>
      </c>
      <c r="N3070" s="832">
        <v>1</v>
      </c>
      <c r="O3070" s="836">
        <v>1</v>
      </c>
      <c r="P3070" s="835">
        <v>5773.41</v>
      </c>
      <c r="Q3070" s="837">
        <v>1</v>
      </c>
      <c r="R3070" s="832">
        <v>1</v>
      </c>
      <c r="S3070" s="837">
        <v>1</v>
      </c>
      <c r="T3070" s="836">
        <v>1</v>
      </c>
      <c r="U3070" s="838">
        <v>1</v>
      </c>
    </row>
    <row r="3071" spans="1:21" ht="14.4" customHeight="1" x14ac:dyDescent="0.3">
      <c r="A3071" s="831">
        <v>4</v>
      </c>
      <c r="B3071" s="832" t="s">
        <v>2687</v>
      </c>
      <c r="C3071" s="832" t="s">
        <v>2694</v>
      </c>
      <c r="D3071" s="833" t="s">
        <v>5504</v>
      </c>
      <c r="E3071" s="834" t="s">
        <v>2735</v>
      </c>
      <c r="F3071" s="832" t="s">
        <v>2688</v>
      </c>
      <c r="G3071" s="832" t="s">
        <v>5333</v>
      </c>
      <c r="H3071" s="832" t="s">
        <v>581</v>
      </c>
      <c r="I3071" s="832" t="s">
        <v>5334</v>
      </c>
      <c r="J3071" s="832" t="s">
        <v>5335</v>
      </c>
      <c r="K3071" s="832" t="s">
        <v>5336</v>
      </c>
      <c r="L3071" s="835">
        <v>0</v>
      </c>
      <c r="M3071" s="835">
        <v>0</v>
      </c>
      <c r="N3071" s="832">
        <v>1</v>
      </c>
      <c r="O3071" s="836">
        <v>1</v>
      </c>
      <c r="P3071" s="835">
        <v>0</v>
      </c>
      <c r="Q3071" s="837"/>
      <c r="R3071" s="832">
        <v>1</v>
      </c>
      <c r="S3071" s="837">
        <v>1</v>
      </c>
      <c r="T3071" s="836">
        <v>1</v>
      </c>
      <c r="U3071" s="838">
        <v>1</v>
      </c>
    </row>
    <row r="3072" spans="1:21" ht="14.4" customHeight="1" x14ac:dyDescent="0.3">
      <c r="A3072" s="831">
        <v>4</v>
      </c>
      <c r="B3072" s="832" t="s">
        <v>2687</v>
      </c>
      <c r="C3072" s="832" t="s">
        <v>2694</v>
      </c>
      <c r="D3072" s="833" t="s">
        <v>5504</v>
      </c>
      <c r="E3072" s="834" t="s">
        <v>2735</v>
      </c>
      <c r="F3072" s="832" t="s">
        <v>2688</v>
      </c>
      <c r="G3072" s="832" t="s">
        <v>2874</v>
      </c>
      <c r="H3072" s="832" t="s">
        <v>628</v>
      </c>
      <c r="I3072" s="832" t="s">
        <v>2421</v>
      </c>
      <c r="J3072" s="832" t="s">
        <v>1193</v>
      </c>
      <c r="K3072" s="832" t="s">
        <v>2422</v>
      </c>
      <c r="L3072" s="835">
        <v>24.22</v>
      </c>
      <c r="M3072" s="835">
        <v>24.22</v>
      </c>
      <c r="N3072" s="832">
        <v>1</v>
      </c>
      <c r="O3072" s="836">
        <v>1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4</v>
      </c>
      <c r="B3073" s="832" t="s">
        <v>2687</v>
      </c>
      <c r="C3073" s="832" t="s">
        <v>2694</v>
      </c>
      <c r="D3073" s="833" t="s">
        <v>5504</v>
      </c>
      <c r="E3073" s="834" t="s">
        <v>2735</v>
      </c>
      <c r="F3073" s="832" t="s">
        <v>2688</v>
      </c>
      <c r="G3073" s="832" t="s">
        <v>2874</v>
      </c>
      <c r="H3073" s="832" t="s">
        <v>581</v>
      </c>
      <c r="I3073" s="832" t="s">
        <v>3198</v>
      </c>
      <c r="J3073" s="832" t="s">
        <v>1193</v>
      </c>
      <c r="K3073" s="832" t="s">
        <v>3199</v>
      </c>
      <c r="L3073" s="835">
        <v>48.42</v>
      </c>
      <c r="M3073" s="835">
        <v>48.42</v>
      </c>
      <c r="N3073" s="832">
        <v>1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4</v>
      </c>
      <c r="B3074" s="832" t="s">
        <v>2687</v>
      </c>
      <c r="C3074" s="832" t="s">
        <v>2694</v>
      </c>
      <c r="D3074" s="833" t="s">
        <v>5504</v>
      </c>
      <c r="E3074" s="834" t="s">
        <v>2735</v>
      </c>
      <c r="F3074" s="832" t="s">
        <v>2688</v>
      </c>
      <c r="G3074" s="832" t="s">
        <v>2777</v>
      </c>
      <c r="H3074" s="832" t="s">
        <v>581</v>
      </c>
      <c r="I3074" s="832" t="s">
        <v>2847</v>
      </c>
      <c r="J3074" s="832" t="s">
        <v>810</v>
      </c>
      <c r="K3074" s="832" t="s">
        <v>2848</v>
      </c>
      <c r="L3074" s="835">
        <v>185.26</v>
      </c>
      <c r="M3074" s="835">
        <v>185.26</v>
      </c>
      <c r="N3074" s="832">
        <v>1</v>
      </c>
      <c r="O3074" s="836">
        <v>0.5</v>
      </c>
      <c r="P3074" s="835">
        <v>185.26</v>
      </c>
      <c r="Q3074" s="837">
        <v>1</v>
      </c>
      <c r="R3074" s="832">
        <v>1</v>
      </c>
      <c r="S3074" s="837">
        <v>1</v>
      </c>
      <c r="T3074" s="836">
        <v>0.5</v>
      </c>
      <c r="U3074" s="838">
        <v>1</v>
      </c>
    </row>
    <row r="3075" spans="1:21" ht="14.4" customHeight="1" x14ac:dyDescent="0.3">
      <c r="A3075" s="831">
        <v>4</v>
      </c>
      <c r="B3075" s="832" t="s">
        <v>2687</v>
      </c>
      <c r="C3075" s="832" t="s">
        <v>2694</v>
      </c>
      <c r="D3075" s="833" t="s">
        <v>5504</v>
      </c>
      <c r="E3075" s="834" t="s">
        <v>2735</v>
      </c>
      <c r="F3075" s="832" t="s">
        <v>2688</v>
      </c>
      <c r="G3075" s="832" t="s">
        <v>2780</v>
      </c>
      <c r="H3075" s="832" t="s">
        <v>581</v>
      </c>
      <c r="I3075" s="832" t="s">
        <v>2797</v>
      </c>
      <c r="J3075" s="832" t="s">
        <v>634</v>
      </c>
      <c r="K3075" s="832" t="s">
        <v>2798</v>
      </c>
      <c r="L3075" s="835">
        <v>108.44</v>
      </c>
      <c r="M3075" s="835">
        <v>433.76</v>
      </c>
      <c r="N3075" s="832">
        <v>4</v>
      </c>
      <c r="O3075" s="836">
        <v>3.5</v>
      </c>
      <c r="P3075" s="835">
        <v>325.32</v>
      </c>
      <c r="Q3075" s="837">
        <v>0.75</v>
      </c>
      <c r="R3075" s="832">
        <v>3</v>
      </c>
      <c r="S3075" s="837">
        <v>0.75</v>
      </c>
      <c r="T3075" s="836">
        <v>3</v>
      </c>
      <c r="U3075" s="838">
        <v>0.8571428571428571</v>
      </c>
    </row>
    <row r="3076" spans="1:21" ht="14.4" customHeight="1" x14ac:dyDescent="0.3">
      <c r="A3076" s="831">
        <v>4</v>
      </c>
      <c r="B3076" s="832" t="s">
        <v>2687</v>
      </c>
      <c r="C3076" s="832" t="s">
        <v>2694</v>
      </c>
      <c r="D3076" s="833" t="s">
        <v>5504</v>
      </c>
      <c r="E3076" s="834" t="s">
        <v>2735</v>
      </c>
      <c r="F3076" s="832" t="s">
        <v>2688</v>
      </c>
      <c r="G3076" s="832" t="s">
        <v>2932</v>
      </c>
      <c r="H3076" s="832" t="s">
        <v>581</v>
      </c>
      <c r="I3076" s="832" t="s">
        <v>2936</v>
      </c>
      <c r="J3076" s="832" t="s">
        <v>2937</v>
      </c>
      <c r="K3076" s="832" t="s">
        <v>2938</v>
      </c>
      <c r="L3076" s="835">
        <v>99.11</v>
      </c>
      <c r="M3076" s="835">
        <v>396.44</v>
      </c>
      <c r="N3076" s="832">
        <v>4</v>
      </c>
      <c r="O3076" s="836">
        <v>2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4</v>
      </c>
      <c r="B3077" s="832" t="s">
        <v>2687</v>
      </c>
      <c r="C3077" s="832" t="s">
        <v>2694</v>
      </c>
      <c r="D3077" s="833" t="s">
        <v>5504</v>
      </c>
      <c r="E3077" s="834" t="s">
        <v>2735</v>
      </c>
      <c r="F3077" s="832" t="s">
        <v>2688</v>
      </c>
      <c r="G3077" s="832" t="s">
        <v>3997</v>
      </c>
      <c r="H3077" s="832" t="s">
        <v>628</v>
      </c>
      <c r="I3077" s="832" t="s">
        <v>3998</v>
      </c>
      <c r="J3077" s="832" t="s">
        <v>933</v>
      </c>
      <c r="K3077" s="832" t="s">
        <v>2989</v>
      </c>
      <c r="L3077" s="835">
        <v>41.63</v>
      </c>
      <c r="M3077" s="835">
        <v>41.63</v>
      </c>
      <c r="N3077" s="832">
        <v>1</v>
      </c>
      <c r="O3077" s="836">
        <v>1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4</v>
      </c>
      <c r="B3078" s="832" t="s">
        <v>2687</v>
      </c>
      <c r="C3078" s="832" t="s">
        <v>2694</v>
      </c>
      <c r="D3078" s="833" t="s">
        <v>5504</v>
      </c>
      <c r="E3078" s="834" t="s">
        <v>2735</v>
      </c>
      <c r="F3078" s="832" t="s">
        <v>2688</v>
      </c>
      <c r="G3078" s="832" t="s">
        <v>2757</v>
      </c>
      <c r="H3078" s="832" t="s">
        <v>581</v>
      </c>
      <c r="I3078" s="832" t="s">
        <v>2900</v>
      </c>
      <c r="J3078" s="832" t="s">
        <v>1096</v>
      </c>
      <c r="K3078" s="832" t="s">
        <v>2901</v>
      </c>
      <c r="L3078" s="835">
        <v>59.56</v>
      </c>
      <c r="M3078" s="835">
        <v>119.12</v>
      </c>
      <c r="N3078" s="832">
        <v>2</v>
      </c>
      <c r="O3078" s="836">
        <v>2</v>
      </c>
      <c r="P3078" s="835">
        <v>119.12</v>
      </c>
      <c r="Q3078" s="837">
        <v>1</v>
      </c>
      <c r="R3078" s="832">
        <v>2</v>
      </c>
      <c r="S3078" s="837">
        <v>1</v>
      </c>
      <c r="T3078" s="836">
        <v>2</v>
      </c>
      <c r="U3078" s="838">
        <v>1</v>
      </c>
    </row>
    <row r="3079" spans="1:21" ht="14.4" customHeight="1" x14ac:dyDescent="0.3">
      <c r="A3079" s="831">
        <v>4</v>
      </c>
      <c r="B3079" s="832" t="s">
        <v>2687</v>
      </c>
      <c r="C3079" s="832" t="s">
        <v>2694</v>
      </c>
      <c r="D3079" s="833" t="s">
        <v>5504</v>
      </c>
      <c r="E3079" s="834" t="s">
        <v>2735</v>
      </c>
      <c r="F3079" s="832" t="s">
        <v>2689</v>
      </c>
      <c r="G3079" s="832" t="s">
        <v>2768</v>
      </c>
      <c r="H3079" s="832" t="s">
        <v>581</v>
      </c>
      <c r="I3079" s="832" t="s">
        <v>2881</v>
      </c>
      <c r="J3079" s="832" t="s">
        <v>2770</v>
      </c>
      <c r="K3079" s="832"/>
      <c r="L3079" s="835">
        <v>0</v>
      </c>
      <c r="M3079" s="835">
        <v>0</v>
      </c>
      <c r="N3079" s="832">
        <v>3</v>
      </c>
      <c r="O3079" s="836">
        <v>3</v>
      </c>
      <c r="P3079" s="835">
        <v>0</v>
      </c>
      <c r="Q3079" s="837"/>
      <c r="R3079" s="832">
        <v>3</v>
      </c>
      <c r="S3079" s="837">
        <v>1</v>
      </c>
      <c r="T3079" s="836">
        <v>3</v>
      </c>
      <c r="U3079" s="838">
        <v>1</v>
      </c>
    </row>
    <row r="3080" spans="1:21" ht="14.4" customHeight="1" x14ac:dyDescent="0.3">
      <c r="A3080" s="831">
        <v>4</v>
      </c>
      <c r="B3080" s="832" t="s">
        <v>2687</v>
      </c>
      <c r="C3080" s="832" t="s">
        <v>2694</v>
      </c>
      <c r="D3080" s="833" t="s">
        <v>5504</v>
      </c>
      <c r="E3080" s="834" t="s">
        <v>2735</v>
      </c>
      <c r="F3080" s="832" t="s">
        <v>2689</v>
      </c>
      <c r="G3080" s="832" t="s">
        <v>2768</v>
      </c>
      <c r="H3080" s="832" t="s">
        <v>581</v>
      </c>
      <c r="I3080" s="832" t="s">
        <v>2769</v>
      </c>
      <c r="J3080" s="832" t="s">
        <v>2770</v>
      </c>
      <c r="K3080" s="832"/>
      <c r="L3080" s="835">
        <v>0</v>
      </c>
      <c r="M3080" s="835">
        <v>0</v>
      </c>
      <c r="N3080" s="832">
        <v>1</v>
      </c>
      <c r="O3080" s="836">
        <v>1</v>
      </c>
      <c r="P3080" s="835">
        <v>0</v>
      </c>
      <c r="Q3080" s="837"/>
      <c r="R3080" s="832">
        <v>1</v>
      </c>
      <c r="S3080" s="837">
        <v>1</v>
      </c>
      <c r="T3080" s="836">
        <v>1</v>
      </c>
      <c r="U3080" s="838">
        <v>1</v>
      </c>
    </row>
    <row r="3081" spans="1:21" ht="14.4" customHeight="1" x14ac:dyDescent="0.3">
      <c r="A3081" s="831">
        <v>4</v>
      </c>
      <c r="B3081" s="832" t="s">
        <v>2687</v>
      </c>
      <c r="C3081" s="832" t="s">
        <v>2694</v>
      </c>
      <c r="D3081" s="833" t="s">
        <v>5504</v>
      </c>
      <c r="E3081" s="834" t="s">
        <v>2735</v>
      </c>
      <c r="F3081" s="832" t="s">
        <v>2690</v>
      </c>
      <c r="G3081" s="832" t="s">
        <v>2812</v>
      </c>
      <c r="H3081" s="832" t="s">
        <v>581</v>
      </c>
      <c r="I3081" s="832" t="s">
        <v>4016</v>
      </c>
      <c r="J3081" s="832" t="s">
        <v>2814</v>
      </c>
      <c r="K3081" s="832" t="s">
        <v>4017</v>
      </c>
      <c r="L3081" s="835">
        <v>25</v>
      </c>
      <c r="M3081" s="835">
        <v>25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4</v>
      </c>
      <c r="B3082" s="832" t="s">
        <v>2687</v>
      </c>
      <c r="C3082" s="832" t="s">
        <v>2694</v>
      </c>
      <c r="D3082" s="833" t="s">
        <v>5504</v>
      </c>
      <c r="E3082" s="834" t="s">
        <v>2735</v>
      </c>
      <c r="F3082" s="832" t="s">
        <v>2690</v>
      </c>
      <c r="G3082" s="832" t="s">
        <v>2812</v>
      </c>
      <c r="H3082" s="832" t="s">
        <v>581</v>
      </c>
      <c r="I3082" s="832" t="s">
        <v>2813</v>
      </c>
      <c r="J3082" s="832" t="s">
        <v>2814</v>
      </c>
      <c r="K3082" s="832" t="s">
        <v>2815</v>
      </c>
      <c r="L3082" s="835">
        <v>100</v>
      </c>
      <c r="M3082" s="835">
        <v>500</v>
      </c>
      <c r="N3082" s="832">
        <v>5</v>
      </c>
      <c r="O3082" s="836">
        <v>2</v>
      </c>
      <c r="P3082" s="835">
        <v>200</v>
      </c>
      <c r="Q3082" s="837">
        <v>0.4</v>
      </c>
      <c r="R3082" s="832">
        <v>2</v>
      </c>
      <c r="S3082" s="837">
        <v>0.4</v>
      </c>
      <c r="T3082" s="836">
        <v>1</v>
      </c>
      <c r="U3082" s="838">
        <v>0.5</v>
      </c>
    </row>
    <row r="3083" spans="1:21" ht="14.4" customHeight="1" x14ac:dyDescent="0.3">
      <c r="A3083" s="831">
        <v>4</v>
      </c>
      <c r="B3083" s="832" t="s">
        <v>2687</v>
      </c>
      <c r="C3083" s="832" t="s">
        <v>2694</v>
      </c>
      <c r="D3083" s="833" t="s">
        <v>5504</v>
      </c>
      <c r="E3083" s="834" t="s">
        <v>2735</v>
      </c>
      <c r="F3083" s="832" t="s">
        <v>2690</v>
      </c>
      <c r="G3083" s="832" t="s">
        <v>2812</v>
      </c>
      <c r="H3083" s="832" t="s">
        <v>581</v>
      </c>
      <c r="I3083" s="832" t="s">
        <v>4020</v>
      </c>
      <c r="J3083" s="832" t="s">
        <v>4021</v>
      </c>
      <c r="K3083" s="832" t="s">
        <v>4022</v>
      </c>
      <c r="L3083" s="835">
        <v>99</v>
      </c>
      <c r="M3083" s="835">
        <v>396</v>
      </c>
      <c r="N3083" s="832">
        <v>4</v>
      </c>
      <c r="O3083" s="836">
        <v>2</v>
      </c>
      <c r="P3083" s="835">
        <v>396</v>
      </c>
      <c r="Q3083" s="837">
        <v>1</v>
      </c>
      <c r="R3083" s="832">
        <v>4</v>
      </c>
      <c r="S3083" s="837">
        <v>1</v>
      </c>
      <c r="T3083" s="836">
        <v>2</v>
      </c>
      <c r="U3083" s="838">
        <v>1</v>
      </c>
    </row>
    <row r="3084" spans="1:21" ht="14.4" customHeight="1" x14ac:dyDescent="0.3">
      <c r="A3084" s="831">
        <v>4</v>
      </c>
      <c r="B3084" s="832" t="s">
        <v>2687</v>
      </c>
      <c r="C3084" s="832" t="s">
        <v>2694</v>
      </c>
      <c r="D3084" s="833" t="s">
        <v>5504</v>
      </c>
      <c r="E3084" s="834" t="s">
        <v>2735</v>
      </c>
      <c r="F3084" s="832" t="s">
        <v>2690</v>
      </c>
      <c r="G3084" s="832" t="s">
        <v>2812</v>
      </c>
      <c r="H3084" s="832" t="s">
        <v>581</v>
      </c>
      <c r="I3084" s="832" t="s">
        <v>3931</v>
      </c>
      <c r="J3084" s="832" t="s">
        <v>3932</v>
      </c>
      <c r="K3084" s="832" t="s">
        <v>3933</v>
      </c>
      <c r="L3084" s="835">
        <v>1512.58</v>
      </c>
      <c r="M3084" s="835">
        <v>4537.74</v>
      </c>
      <c r="N3084" s="832">
        <v>3</v>
      </c>
      <c r="O3084" s="836">
        <v>2</v>
      </c>
      <c r="P3084" s="835">
        <v>1512.58</v>
      </c>
      <c r="Q3084" s="837">
        <v>0.33333333333333331</v>
      </c>
      <c r="R3084" s="832">
        <v>1</v>
      </c>
      <c r="S3084" s="837">
        <v>0.33333333333333331</v>
      </c>
      <c r="T3084" s="836">
        <v>1</v>
      </c>
      <c r="U3084" s="838">
        <v>0.5</v>
      </c>
    </row>
    <row r="3085" spans="1:21" ht="14.4" customHeight="1" x14ac:dyDescent="0.3">
      <c r="A3085" s="831">
        <v>4</v>
      </c>
      <c r="B3085" s="832" t="s">
        <v>2687</v>
      </c>
      <c r="C3085" s="832" t="s">
        <v>2694</v>
      </c>
      <c r="D3085" s="833" t="s">
        <v>5504</v>
      </c>
      <c r="E3085" s="834" t="s">
        <v>2735</v>
      </c>
      <c r="F3085" s="832" t="s">
        <v>2690</v>
      </c>
      <c r="G3085" s="832" t="s">
        <v>3288</v>
      </c>
      <c r="H3085" s="832" t="s">
        <v>581</v>
      </c>
      <c r="I3085" s="832" t="s">
        <v>3289</v>
      </c>
      <c r="J3085" s="832" t="s">
        <v>3290</v>
      </c>
      <c r="K3085" s="832" t="s">
        <v>3291</v>
      </c>
      <c r="L3085" s="835">
        <v>410</v>
      </c>
      <c r="M3085" s="835">
        <v>11070</v>
      </c>
      <c r="N3085" s="832">
        <v>27</v>
      </c>
      <c r="O3085" s="836">
        <v>27</v>
      </c>
      <c r="P3085" s="835">
        <v>9840</v>
      </c>
      <c r="Q3085" s="837">
        <v>0.88888888888888884</v>
      </c>
      <c r="R3085" s="832">
        <v>24</v>
      </c>
      <c r="S3085" s="837">
        <v>0.88888888888888884</v>
      </c>
      <c r="T3085" s="836">
        <v>24</v>
      </c>
      <c r="U3085" s="838">
        <v>0.88888888888888884</v>
      </c>
    </row>
    <row r="3086" spans="1:21" ht="14.4" customHeight="1" x14ac:dyDescent="0.3">
      <c r="A3086" s="831">
        <v>4</v>
      </c>
      <c r="B3086" s="832" t="s">
        <v>2687</v>
      </c>
      <c r="C3086" s="832" t="s">
        <v>2694</v>
      </c>
      <c r="D3086" s="833" t="s">
        <v>5504</v>
      </c>
      <c r="E3086" s="834" t="s">
        <v>2735</v>
      </c>
      <c r="F3086" s="832" t="s">
        <v>2690</v>
      </c>
      <c r="G3086" s="832" t="s">
        <v>3288</v>
      </c>
      <c r="H3086" s="832" t="s">
        <v>581</v>
      </c>
      <c r="I3086" s="832" t="s">
        <v>3937</v>
      </c>
      <c r="J3086" s="832" t="s">
        <v>3346</v>
      </c>
      <c r="K3086" s="832" t="s">
        <v>3938</v>
      </c>
      <c r="L3086" s="835">
        <v>566</v>
      </c>
      <c r="M3086" s="835">
        <v>2830</v>
      </c>
      <c r="N3086" s="832">
        <v>5</v>
      </c>
      <c r="O3086" s="836">
        <v>4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4</v>
      </c>
      <c r="B3087" s="832" t="s">
        <v>2687</v>
      </c>
      <c r="C3087" s="832" t="s">
        <v>2694</v>
      </c>
      <c r="D3087" s="833" t="s">
        <v>5504</v>
      </c>
      <c r="E3087" s="834" t="s">
        <v>2735</v>
      </c>
      <c r="F3087" s="832" t="s">
        <v>2690</v>
      </c>
      <c r="G3087" s="832" t="s">
        <v>3288</v>
      </c>
      <c r="H3087" s="832" t="s">
        <v>581</v>
      </c>
      <c r="I3087" s="832" t="s">
        <v>5337</v>
      </c>
      <c r="J3087" s="832" t="s">
        <v>5338</v>
      </c>
      <c r="K3087" s="832" t="s">
        <v>5339</v>
      </c>
      <c r="L3087" s="835">
        <v>350</v>
      </c>
      <c r="M3087" s="835">
        <v>350</v>
      </c>
      <c r="N3087" s="832">
        <v>1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4</v>
      </c>
      <c r="B3088" s="832" t="s">
        <v>2687</v>
      </c>
      <c r="C3088" s="832" t="s">
        <v>2694</v>
      </c>
      <c r="D3088" s="833" t="s">
        <v>5504</v>
      </c>
      <c r="E3088" s="834" t="s">
        <v>2735</v>
      </c>
      <c r="F3088" s="832" t="s">
        <v>2690</v>
      </c>
      <c r="G3088" s="832" t="s">
        <v>2819</v>
      </c>
      <c r="H3088" s="832" t="s">
        <v>581</v>
      </c>
      <c r="I3088" s="832" t="s">
        <v>2820</v>
      </c>
      <c r="J3088" s="832" t="s">
        <v>2821</v>
      </c>
      <c r="K3088" s="832" t="s">
        <v>2822</v>
      </c>
      <c r="L3088" s="835">
        <v>900</v>
      </c>
      <c r="M3088" s="835">
        <v>32400</v>
      </c>
      <c r="N3088" s="832">
        <v>36</v>
      </c>
      <c r="O3088" s="836">
        <v>36</v>
      </c>
      <c r="P3088" s="835">
        <v>30600</v>
      </c>
      <c r="Q3088" s="837">
        <v>0.94444444444444442</v>
      </c>
      <c r="R3088" s="832">
        <v>34</v>
      </c>
      <c r="S3088" s="837">
        <v>0.94444444444444442</v>
      </c>
      <c r="T3088" s="836">
        <v>34</v>
      </c>
      <c r="U3088" s="838">
        <v>0.94444444444444442</v>
      </c>
    </row>
    <row r="3089" spans="1:21" ht="14.4" customHeight="1" x14ac:dyDescent="0.3">
      <c r="A3089" s="831">
        <v>4</v>
      </c>
      <c r="B3089" s="832" t="s">
        <v>2687</v>
      </c>
      <c r="C3089" s="832" t="s">
        <v>2694</v>
      </c>
      <c r="D3089" s="833" t="s">
        <v>5504</v>
      </c>
      <c r="E3089" s="834" t="s">
        <v>2735</v>
      </c>
      <c r="F3089" s="832" t="s">
        <v>2690</v>
      </c>
      <c r="G3089" s="832" t="s">
        <v>2819</v>
      </c>
      <c r="H3089" s="832" t="s">
        <v>581</v>
      </c>
      <c r="I3089" s="832" t="s">
        <v>3942</v>
      </c>
      <c r="J3089" s="832" t="s">
        <v>3943</v>
      </c>
      <c r="K3089" s="832" t="s">
        <v>3944</v>
      </c>
      <c r="L3089" s="835">
        <v>378.48</v>
      </c>
      <c r="M3089" s="835">
        <v>756.96</v>
      </c>
      <c r="N3089" s="832">
        <v>2</v>
      </c>
      <c r="O3089" s="836">
        <v>2</v>
      </c>
      <c r="P3089" s="835">
        <v>756.96</v>
      </c>
      <c r="Q3089" s="837">
        <v>1</v>
      </c>
      <c r="R3089" s="832">
        <v>2</v>
      </c>
      <c r="S3089" s="837">
        <v>1</v>
      </c>
      <c r="T3089" s="836">
        <v>2</v>
      </c>
      <c r="U3089" s="838">
        <v>1</v>
      </c>
    </row>
    <row r="3090" spans="1:21" ht="14.4" customHeight="1" x14ac:dyDescent="0.3">
      <c r="A3090" s="831">
        <v>4</v>
      </c>
      <c r="B3090" s="832" t="s">
        <v>2687</v>
      </c>
      <c r="C3090" s="832" t="s">
        <v>2694</v>
      </c>
      <c r="D3090" s="833" t="s">
        <v>5504</v>
      </c>
      <c r="E3090" s="834" t="s">
        <v>2735</v>
      </c>
      <c r="F3090" s="832" t="s">
        <v>2690</v>
      </c>
      <c r="G3090" s="832" t="s">
        <v>2819</v>
      </c>
      <c r="H3090" s="832" t="s">
        <v>581</v>
      </c>
      <c r="I3090" s="832" t="s">
        <v>4034</v>
      </c>
      <c r="J3090" s="832" t="s">
        <v>4035</v>
      </c>
      <c r="K3090" s="832" t="s">
        <v>4036</v>
      </c>
      <c r="L3090" s="835">
        <v>378.48</v>
      </c>
      <c r="M3090" s="835">
        <v>1892.4</v>
      </c>
      <c r="N3090" s="832">
        <v>5</v>
      </c>
      <c r="O3090" s="836">
        <v>5</v>
      </c>
      <c r="P3090" s="835">
        <v>1892.4</v>
      </c>
      <c r="Q3090" s="837">
        <v>1</v>
      </c>
      <c r="R3090" s="832">
        <v>5</v>
      </c>
      <c r="S3090" s="837">
        <v>1</v>
      </c>
      <c r="T3090" s="836">
        <v>5</v>
      </c>
      <c r="U3090" s="838">
        <v>1</v>
      </c>
    </row>
    <row r="3091" spans="1:21" ht="14.4" customHeight="1" x14ac:dyDescent="0.3">
      <c r="A3091" s="831">
        <v>4</v>
      </c>
      <c r="B3091" s="832" t="s">
        <v>2687</v>
      </c>
      <c r="C3091" s="832" t="s">
        <v>2694</v>
      </c>
      <c r="D3091" s="833" t="s">
        <v>5504</v>
      </c>
      <c r="E3091" s="834" t="s">
        <v>2735</v>
      </c>
      <c r="F3091" s="832" t="s">
        <v>2690</v>
      </c>
      <c r="G3091" s="832" t="s">
        <v>2819</v>
      </c>
      <c r="H3091" s="832" t="s">
        <v>581</v>
      </c>
      <c r="I3091" s="832" t="s">
        <v>4037</v>
      </c>
      <c r="J3091" s="832" t="s">
        <v>4038</v>
      </c>
      <c r="K3091" s="832" t="s">
        <v>4039</v>
      </c>
      <c r="L3091" s="835">
        <v>378.48</v>
      </c>
      <c r="M3091" s="835">
        <v>756.96</v>
      </c>
      <c r="N3091" s="832">
        <v>2</v>
      </c>
      <c r="O3091" s="836">
        <v>2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4</v>
      </c>
      <c r="B3092" s="832" t="s">
        <v>2687</v>
      </c>
      <c r="C3092" s="832" t="s">
        <v>2694</v>
      </c>
      <c r="D3092" s="833" t="s">
        <v>5504</v>
      </c>
      <c r="E3092" s="834" t="s">
        <v>2733</v>
      </c>
      <c r="F3092" s="832" t="s">
        <v>2688</v>
      </c>
      <c r="G3092" s="832" t="s">
        <v>2827</v>
      </c>
      <c r="H3092" s="832" t="s">
        <v>581</v>
      </c>
      <c r="I3092" s="832" t="s">
        <v>2828</v>
      </c>
      <c r="J3092" s="832" t="s">
        <v>853</v>
      </c>
      <c r="K3092" s="832" t="s">
        <v>2829</v>
      </c>
      <c r="L3092" s="835">
        <v>0</v>
      </c>
      <c r="M3092" s="835">
        <v>0</v>
      </c>
      <c r="N3092" s="832">
        <v>1</v>
      </c>
      <c r="O3092" s="836">
        <v>1</v>
      </c>
      <c r="P3092" s="835">
        <v>0</v>
      </c>
      <c r="Q3092" s="837"/>
      <c r="R3092" s="832">
        <v>1</v>
      </c>
      <c r="S3092" s="837">
        <v>1</v>
      </c>
      <c r="T3092" s="836">
        <v>1</v>
      </c>
      <c r="U3092" s="838">
        <v>1</v>
      </c>
    </row>
    <row r="3093" spans="1:21" ht="14.4" customHeight="1" x14ac:dyDescent="0.3">
      <c r="A3093" s="831">
        <v>4</v>
      </c>
      <c r="B3093" s="832" t="s">
        <v>2687</v>
      </c>
      <c r="C3093" s="832" t="s">
        <v>2694</v>
      </c>
      <c r="D3093" s="833" t="s">
        <v>5504</v>
      </c>
      <c r="E3093" s="834" t="s">
        <v>2733</v>
      </c>
      <c r="F3093" s="832" t="s">
        <v>2690</v>
      </c>
      <c r="G3093" s="832" t="s">
        <v>3288</v>
      </c>
      <c r="H3093" s="832" t="s">
        <v>581</v>
      </c>
      <c r="I3093" s="832" t="s">
        <v>3289</v>
      </c>
      <c r="J3093" s="832" t="s">
        <v>3290</v>
      </c>
      <c r="K3093" s="832" t="s">
        <v>3291</v>
      </c>
      <c r="L3093" s="835">
        <v>410</v>
      </c>
      <c r="M3093" s="835">
        <v>410</v>
      </c>
      <c r="N3093" s="832">
        <v>1</v>
      </c>
      <c r="O3093" s="836">
        <v>1</v>
      </c>
      <c r="P3093" s="835">
        <v>410</v>
      </c>
      <c r="Q3093" s="837">
        <v>1</v>
      </c>
      <c r="R3093" s="832">
        <v>1</v>
      </c>
      <c r="S3093" s="837">
        <v>1</v>
      </c>
      <c r="T3093" s="836">
        <v>1</v>
      </c>
      <c r="U3093" s="838">
        <v>1</v>
      </c>
    </row>
    <row r="3094" spans="1:21" ht="14.4" customHeight="1" x14ac:dyDescent="0.3">
      <c r="A3094" s="831">
        <v>4</v>
      </c>
      <c r="B3094" s="832" t="s">
        <v>2687</v>
      </c>
      <c r="C3094" s="832" t="s">
        <v>2694</v>
      </c>
      <c r="D3094" s="833" t="s">
        <v>5504</v>
      </c>
      <c r="E3094" s="834" t="s">
        <v>2714</v>
      </c>
      <c r="F3094" s="832" t="s">
        <v>2688</v>
      </c>
      <c r="G3094" s="832" t="s">
        <v>2760</v>
      </c>
      <c r="H3094" s="832" t="s">
        <v>628</v>
      </c>
      <c r="I3094" s="832" t="s">
        <v>2166</v>
      </c>
      <c r="J3094" s="832" t="s">
        <v>1083</v>
      </c>
      <c r="K3094" s="832" t="s">
        <v>2167</v>
      </c>
      <c r="L3094" s="835">
        <v>154.36000000000001</v>
      </c>
      <c r="M3094" s="835">
        <v>1543.6000000000001</v>
      </c>
      <c r="N3094" s="832">
        <v>10</v>
      </c>
      <c r="O3094" s="836">
        <v>9</v>
      </c>
      <c r="P3094" s="835">
        <v>1234.8800000000001</v>
      </c>
      <c r="Q3094" s="837">
        <v>0.8</v>
      </c>
      <c r="R3094" s="832">
        <v>8</v>
      </c>
      <c r="S3094" s="837">
        <v>0.8</v>
      </c>
      <c r="T3094" s="836">
        <v>7</v>
      </c>
      <c r="U3094" s="838">
        <v>0.77777777777777779</v>
      </c>
    </row>
    <row r="3095" spans="1:21" ht="14.4" customHeight="1" x14ac:dyDescent="0.3">
      <c r="A3095" s="831">
        <v>4</v>
      </c>
      <c r="B3095" s="832" t="s">
        <v>2687</v>
      </c>
      <c r="C3095" s="832" t="s">
        <v>2694</v>
      </c>
      <c r="D3095" s="833" t="s">
        <v>5504</v>
      </c>
      <c r="E3095" s="834" t="s">
        <v>2714</v>
      </c>
      <c r="F3095" s="832" t="s">
        <v>2688</v>
      </c>
      <c r="G3095" s="832" t="s">
        <v>2760</v>
      </c>
      <c r="H3095" s="832" t="s">
        <v>628</v>
      </c>
      <c r="I3095" s="832" t="s">
        <v>2164</v>
      </c>
      <c r="J3095" s="832" t="s">
        <v>1083</v>
      </c>
      <c r="K3095" s="832" t="s">
        <v>2165</v>
      </c>
      <c r="L3095" s="835">
        <v>225.06</v>
      </c>
      <c r="M3095" s="835">
        <v>450.12</v>
      </c>
      <c r="N3095" s="832">
        <v>2</v>
      </c>
      <c r="O3095" s="836">
        <v>2</v>
      </c>
      <c r="P3095" s="835">
        <v>450.12</v>
      </c>
      <c r="Q3095" s="837">
        <v>1</v>
      </c>
      <c r="R3095" s="832">
        <v>2</v>
      </c>
      <c r="S3095" s="837">
        <v>1</v>
      </c>
      <c r="T3095" s="836">
        <v>2</v>
      </c>
      <c r="U3095" s="838">
        <v>1</v>
      </c>
    </row>
    <row r="3096" spans="1:21" ht="14.4" customHeight="1" x14ac:dyDescent="0.3">
      <c r="A3096" s="831">
        <v>4</v>
      </c>
      <c r="B3096" s="832" t="s">
        <v>2687</v>
      </c>
      <c r="C3096" s="832" t="s">
        <v>2694</v>
      </c>
      <c r="D3096" s="833" t="s">
        <v>5504</v>
      </c>
      <c r="E3096" s="834" t="s">
        <v>2714</v>
      </c>
      <c r="F3096" s="832" t="s">
        <v>2688</v>
      </c>
      <c r="G3096" s="832" t="s">
        <v>2760</v>
      </c>
      <c r="H3096" s="832" t="s">
        <v>581</v>
      </c>
      <c r="I3096" s="832" t="s">
        <v>5340</v>
      </c>
      <c r="J3096" s="832" t="s">
        <v>3949</v>
      </c>
      <c r="K3096" s="832" t="s">
        <v>2167</v>
      </c>
      <c r="L3096" s="835">
        <v>0</v>
      </c>
      <c r="M3096" s="835">
        <v>0</v>
      </c>
      <c r="N3096" s="832">
        <v>1</v>
      </c>
      <c r="O3096" s="836">
        <v>1</v>
      </c>
      <c r="P3096" s="835"/>
      <c r="Q3096" s="837"/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4</v>
      </c>
      <c r="B3097" s="832" t="s">
        <v>2687</v>
      </c>
      <c r="C3097" s="832" t="s">
        <v>2694</v>
      </c>
      <c r="D3097" s="833" t="s">
        <v>5504</v>
      </c>
      <c r="E3097" s="834" t="s">
        <v>2714</v>
      </c>
      <c r="F3097" s="832" t="s">
        <v>2688</v>
      </c>
      <c r="G3097" s="832" t="s">
        <v>3145</v>
      </c>
      <c r="H3097" s="832" t="s">
        <v>581</v>
      </c>
      <c r="I3097" s="832" t="s">
        <v>5228</v>
      </c>
      <c r="J3097" s="832" t="s">
        <v>5229</v>
      </c>
      <c r="K3097" s="832" t="s">
        <v>2268</v>
      </c>
      <c r="L3097" s="835">
        <v>97.96</v>
      </c>
      <c r="M3097" s="835">
        <v>97.96</v>
      </c>
      <c r="N3097" s="832">
        <v>1</v>
      </c>
      <c r="O3097" s="836">
        <v>1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4</v>
      </c>
      <c r="B3098" s="832" t="s">
        <v>2687</v>
      </c>
      <c r="C3098" s="832" t="s">
        <v>2694</v>
      </c>
      <c r="D3098" s="833" t="s">
        <v>5504</v>
      </c>
      <c r="E3098" s="834" t="s">
        <v>2714</v>
      </c>
      <c r="F3098" s="832" t="s">
        <v>2688</v>
      </c>
      <c r="G3098" s="832" t="s">
        <v>4175</v>
      </c>
      <c r="H3098" s="832" t="s">
        <v>581</v>
      </c>
      <c r="I3098" s="832" t="s">
        <v>4176</v>
      </c>
      <c r="J3098" s="832" t="s">
        <v>4177</v>
      </c>
      <c r="K3098" s="832" t="s">
        <v>4178</v>
      </c>
      <c r="L3098" s="835">
        <v>0</v>
      </c>
      <c r="M3098" s="835">
        <v>0</v>
      </c>
      <c r="N3098" s="832">
        <v>1</v>
      </c>
      <c r="O3098" s="836">
        <v>0.5</v>
      </c>
      <c r="P3098" s="835">
        <v>0</v>
      </c>
      <c r="Q3098" s="837"/>
      <c r="R3098" s="832">
        <v>1</v>
      </c>
      <c r="S3098" s="837">
        <v>1</v>
      </c>
      <c r="T3098" s="836">
        <v>0.5</v>
      </c>
      <c r="U3098" s="838">
        <v>1</v>
      </c>
    </row>
    <row r="3099" spans="1:21" ht="14.4" customHeight="1" x14ac:dyDescent="0.3">
      <c r="A3099" s="831">
        <v>4</v>
      </c>
      <c r="B3099" s="832" t="s">
        <v>2687</v>
      </c>
      <c r="C3099" s="832" t="s">
        <v>2694</v>
      </c>
      <c r="D3099" s="833" t="s">
        <v>5504</v>
      </c>
      <c r="E3099" s="834" t="s">
        <v>2714</v>
      </c>
      <c r="F3099" s="832" t="s">
        <v>2688</v>
      </c>
      <c r="G3099" s="832" t="s">
        <v>2907</v>
      </c>
      <c r="H3099" s="832" t="s">
        <v>581</v>
      </c>
      <c r="I3099" s="832" t="s">
        <v>2952</v>
      </c>
      <c r="J3099" s="832" t="s">
        <v>2953</v>
      </c>
      <c r="K3099" s="832" t="s">
        <v>1482</v>
      </c>
      <c r="L3099" s="835">
        <v>78.33</v>
      </c>
      <c r="M3099" s="835">
        <v>234.99</v>
      </c>
      <c r="N3099" s="832">
        <v>3</v>
      </c>
      <c r="O3099" s="836">
        <v>3</v>
      </c>
      <c r="P3099" s="835">
        <v>78.33</v>
      </c>
      <c r="Q3099" s="837">
        <v>0.33333333333333331</v>
      </c>
      <c r="R3099" s="832">
        <v>1</v>
      </c>
      <c r="S3099" s="837">
        <v>0.33333333333333331</v>
      </c>
      <c r="T3099" s="836">
        <v>1</v>
      </c>
      <c r="U3099" s="838">
        <v>0.33333333333333331</v>
      </c>
    </row>
    <row r="3100" spans="1:21" ht="14.4" customHeight="1" x14ac:dyDescent="0.3">
      <c r="A3100" s="831">
        <v>4</v>
      </c>
      <c r="B3100" s="832" t="s">
        <v>2687</v>
      </c>
      <c r="C3100" s="832" t="s">
        <v>2694</v>
      </c>
      <c r="D3100" s="833" t="s">
        <v>5504</v>
      </c>
      <c r="E3100" s="834" t="s">
        <v>2714</v>
      </c>
      <c r="F3100" s="832" t="s">
        <v>2688</v>
      </c>
      <c r="G3100" s="832" t="s">
        <v>2907</v>
      </c>
      <c r="H3100" s="832" t="s">
        <v>581</v>
      </c>
      <c r="I3100" s="832" t="s">
        <v>3212</v>
      </c>
      <c r="J3100" s="832" t="s">
        <v>2953</v>
      </c>
      <c r="K3100" s="832" t="s">
        <v>3213</v>
      </c>
      <c r="L3100" s="835">
        <v>39.17</v>
      </c>
      <c r="M3100" s="835">
        <v>39.17</v>
      </c>
      <c r="N3100" s="832">
        <v>1</v>
      </c>
      <c r="O3100" s="836">
        <v>1</v>
      </c>
      <c r="P3100" s="835">
        <v>39.17</v>
      </c>
      <c r="Q3100" s="837">
        <v>1</v>
      </c>
      <c r="R3100" s="832">
        <v>1</v>
      </c>
      <c r="S3100" s="837">
        <v>1</v>
      </c>
      <c r="T3100" s="836">
        <v>1</v>
      </c>
      <c r="U3100" s="838">
        <v>1</v>
      </c>
    </row>
    <row r="3101" spans="1:21" ht="14.4" customHeight="1" x14ac:dyDescent="0.3">
      <c r="A3101" s="831">
        <v>4</v>
      </c>
      <c r="B3101" s="832" t="s">
        <v>2687</v>
      </c>
      <c r="C3101" s="832" t="s">
        <v>2694</v>
      </c>
      <c r="D3101" s="833" t="s">
        <v>5504</v>
      </c>
      <c r="E3101" s="834" t="s">
        <v>2714</v>
      </c>
      <c r="F3101" s="832" t="s">
        <v>2688</v>
      </c>
      <c r="G3101" s="832" t="s">
        <v>2855</v>
      </c>
      <c r="H3101" s="832" t="s">
        <v>581</v>
      </c>
      <c r="I3101" s="832" t="s">
        <v>4066</v>
      </c>
      <c r="J3101" s="832" t="s">
        <v>4067</v>
      </c>
      <c r="K3101" s="832" t="s">
        <v>4068</v>
      </c>
      <c r="L3101" s="835">
        <v>72.64</v>
      </c>
      <c r="M3101" s="835">
        <v>72.64</v>
      </c>
      <c r="N3101" s="832">
        <v>1</v>
      </c>
      <c r="O3101" s="836">
        <v>0.5</v>
      </c>
      <c r="P3101" s="835">
        <v>72.64</v>
      </c>
      <c r="Q3101" s="837">
        <v>1</v>
      </c>
      <c r="R3101" s="832">
        <v>1</v>
      </c>
      <c r="S3101" s="837">
        <v>1</v>
      </c>
      <c r="T3101" s="836">
        <v>0.5</v>
      </c>
      <c r="U3101" s="838">
        <v>1</v>
      </c>
    </row>
    <row r="3102" spans="1:21" ht="14.4" customHeight="1" x14ac:dyDescent="0.3">
      <c r="A3102" s="831">
        <v>4</v>
      </c>
      <c r="B3102" s="832" t="s">
        <v>2687</v>
      </c>
      <c r="C3102" s="832" t="s">
        <v>2694</v>
      </c>
      <c r="D3102" s="833" t="s">
        <v>5504</v>
      </c>
      <c r="E3102" s="834" t="s">
        <v>2714</v>
      </c>
      <c r="F3102" s="832" t="s">
        <v>2688</v>
      </c>
      <c r="G3102" s="832" t="s">
        <v>2855</v>
      </c>
      <c r="H3102" s="832" t="s">
        <v>581</v>
      </c>
      <c r="I3102" s="832" t="s">
        <v>2856</v>
      </c>
      <c r="J3102" s="832" t="s">
        <v>2857</v>
      </c>
      <c r="K3102" s="832" t="s">
        <v>2858</v>
      </c>
      <c r="L3102" s="835">
        <v>64.56</v>
      </c>
      <c r="M3102" s="835">
        <v>64.56</v>
      </c>
      <c r="N3102" s="832">
        <v>1</v>
      </c>
      <c r="O3102" s="836">
        <v>1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4</v>
      </c>
      <c r="B3103" s="832" t="s">
        <v>2687</v>
      </c>
      <c r="C3103" s="832" t="s">
        <v>2694</v>
      </c>
      <c r="D3103" s="833" t="s">
        <v>5504</v>
      </c>
      <c r="E3103" s="834" t="s">
        <v>2714</v>
      </c>
      <c r="F3103" s="832" t="s">
        <v>2688</v>
      </c>
      <c r="G3103" s="832" t="s">
        <v>3368</v>
      </c>
      <c r="H3103" s="832" t="s">
        <v>581</v>
      </c>
      <c r="I3103" s="832" t="s">
        <v>3369</v>
      </c>
      <c r="J3103" s="832" t="s">
        <v>1215</v>
      </c>
      <c r="K3103" s="832" t="s">
        <v>3370</v>
      </c>
      <c r="L3103" s="835">
        <v>91.11</v>
      </c>
      <c r="M3103" s="835">
        <v>91.11</v>
      </c>
      <c r="N3103" s="832">
        <v>1</v>
      </c>
      <c r="O3103" s="836">
        <v>1</v>
      </c>
      <c r="P3103" s="835">
        <v>91.11</v>
      </c>
      <c r="Q3103" s="837">
        <v>1</v>
      </c>
      <c r="R3103" s="832">
        <v>1</v>
      </c>
      <c r="S3103" s="837">
        <v>1</v>
      </c>
      <c r="T3103" s="836">
        <v>1</v>
      </c>
      <c r="U3103" s="838">
        <v>1</v>
      </c>
    </row>
    <row r="3104" spans="1:21" ht="14.4" customHeight="1" x14ac:dyDescent="0.3">
      <c r="A3104" s="831">
        <v>4</v>
      </c>
      <c r="B3104" s="832" t="s">
        <v>2687</v>
      </c>
      <c r="C3104" s="832" t="s">
        <v>2694</v>
      </c>
      <c r="D3104" s="833" t="s">
        <v>5504</v>
      </c>
      <c r="E3104" s="834" t="s">
        <v>2714</v>
      </c>
      <c r="F3104" s="832" t="s">
        <v>2688</v>
      </c>
      <c r="G3104" s="832" t="s">
        <v>3238</v>
      </c>
      <c r="H3104" s="832" t="s">
        <v>581</v>
      </c>
      <c r="I3104" s="832" t="s">
        <v>3239</v>
      </c>
      <c r="J3104" s="832" t="s">
        <v>3240</v>
      </c>
      <c r="K3104" s="832" t="s">
        <v>3241</v>
      </c>
      <c r="L3104" s="835">
        <v>107.27</v>
      </c>
      <c r="M3104" s="835">
        <v>321.81</v>
      </c>
      <c r="N3104" s="832">
        <v>3</v>
      </c>
      <c r="O3104" s="836">
        <v>1</v>
      </c>
      <c r="P3104" s="835">
        <v>321.81</v>
      </c>
      <c r="Q3104" s="837">
        <v>1</v>
      </c>
      <c r="R3104" s="832">
        <v>3</v>
      </c>
      <c r="S3104" s="837">
        <v>1</v>
      </c>
      <c r="T3104" s="836">
        <v>1</v>
      </c>
      <c r="U3104" s="838">
        <v>1</v>
      </c>
    </row>
    <row r="3105" spans="1:21" ht="14.4" customHeight="1" x14ac:dyDescent="0.3">
      <c r="A3105" s="831">
        <v>4</v>
      </c>
      <c r="B3105" s="832" t="s">
        <v>2687</v>
      </c>
      <c r="C3105" s="832" t="s">
        <v>2694</v>
      </c>
      <c r="D3105" s="833" t="s">
        <v>5504</v>
      </c>
      <c r="E3105" s="834" t="s">
        <v>2714</v>
      </c>
      <c r="F3105" s="832" t="s">
        <v>2688</v>
      </c>
      <c r="G3105" s="832" t="s">
        <v>2787</v>
      </c>
      <c r="H3105" s="832" t="s">
        <v>581</v>
      </c>
      <c r="I3105" s="832" t="s">
        <v>2788</v>
      </c>
      <c r="J3105" s="832" t="s">
        <v>626</v>
      </c>
      <c r="K3105" s="832" t="s">
        <v>2789</v>
      </c>
      <c r="L3105" s="835">
        <v>0</v>
      </c>
      <c r="M3105" s="835">
        <v>0</v>
      </c>
      <c r="N3105" s="832">
        <v>1</v>
      </c>
      <c r="O3105" s="836">
        <v>1</v>
      </c>
      <c r="P3105" s="835"/>
      <c r="Q3105" s="837"/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4</v>
      </c>
      <c r="B3106" s="832" t="s">
        <v>2687</v>
      </c>
      <c r="C3106" s="832" t="s">
        <v>2694</v>
      </c>
      <c r="D3106" s="833" t="s">
        <v>5504</v>
      </c>
      <c r="E3106" s="834" t="s">
        <v>2714</v>
      </c>
      <c r="F3106" s="832" t="s">
        <v>2688</v>
      </c>
      <c r="G3106" s="832" t="s">
        <v>3309</v>
      </c>
      <c r="H3106" s="832" t="s">
        <v>581</v>
      </c>
      <c r="I3106" s="832" t="s">
        <v>3979</v>
      </c>
      <c r="J3106" s="832" t="s">
        <v>3311</v>
      </c>
      <c r="K3106" s="832" t="s">
        <v>3980</v>
      </c>
      <c r="L3106" s="835">
        <v>132.97999999999999</v>
      </c>
      <c r="M3106" s="835">
        <v>132.97999999999999</v>
      </c>
      <c r="N3106" s="832">
        <v>1</v>
      </c>
      <c r="O3106" s="836">
        <v>1</v>
      </c>
      <c r="P3106" s="835">
        <v>132.97999999999999</v>
      </c>
      <c r="Q3106" s="837">
        <v>1</v>
      </c>
      <c r="R3106" s="832">
        <v>1</v>
      </c>
      <c r="S3106" s="837">
        <v>1</v>
      </c>
      <c r="T3106" s="836">
        <v>1</v>
      </c>
      <c r="U3106" s="838">
        <v>1</v>
      </c>
    </row>
    <row r="3107" spans="1:21" ht="14.4" customHeight="1" x14ac:dyDescent="0.3">
      <c r="A3107" s="831">
        <v>4</v>
      </c>
      <c r="B3107" s="832" t="s">
        <v>2687</v>
      </c>
      <c r="C3107" s="832" t="s">
        <v>2694</v>
      </c>
      <c r="D3107" s="833" t="s">
        <v>5504</v>
      </c>
      <c r="E3107" s="834" t="s">
        <v>2714</v>
      </c>
      <c r="F3107" s="832" t="s">
        <v>2688</v>
      </c>
      <c r="G3107" s="832" t="s">
        <v>2834</v>
      </c>
      <c r="H3107" s="832" t="s">
        <v>581</v>
      </c>
      <c r="I3107" s="832" t="s">
        <v>2835</v>
      </c>
      <c r="J3107" s="832" t="s">
        <v>999</v>
      </c>
      <c r="K3107" s="832" t="s">
        <v>2836</v>
      </c>
      <c r="L3107" s="835">
        <v>760.22</v>
      </c>
      <c r="M3107" s="835">
        <v>2280.66</v>
      </c>
      <c r="N3107" s="832">
        <v>3</v>
      </c>
      <c r="O3107" s="836">
        <v>1.5</v>
      </c>
      <c r="P3107" s="835">
        <v>2280.66</v>
      </c>
      <c r="Q3107" s="837">
        <v>1</v>
      </c>
      <c r="R3107" s="832">
        <v>3</v>
      </c>
      <c r="S3107" s="837">
        <v>1</v>
      </c>
      <c r="T3107" s="836">
        <v>1.5</v>
      </c>
      <c r="U3107" s="838">
        <v>1</v>
      </c>
    </row>
    <row r="3108" spans="1:21" ht="14.4" customHeight="1" x14ac:dyDescent="0.3">
      <c r="A3108" s="831">
        <v>4</v>
      </c>
      <c r="B3108" s="832" t="s">
        <v>2687</v>
      </c>
      <c r="C3108" s="832" t="s">
        <v>2694</v>
      </c>
      <c r="D3108" s="833" t="s">
        <v>5504</v>
      </c>
      <c r="E3108" s="834" t="s">
        <v>2714</v>
      </c>
      <c r="F3108" s="832" t="s">
        <v>2688</v>
      </c>
      <c r="G3108" s="832" t="s">
        <v>2844</v>
      </c>
      <c r="H3108" s="832" t="s">
        <v>581</v>
      </c>
      <c r="I3108" s="832" t="s">
        <v>2845</v>
      </c>
      <c r="J3108" s="832" t="s">
        <v>711</v>
      </c>
      <c r="K3108" s="832" t="s">
        <v>2846</v>
      </c>
      <c r="L3108" s="835">
        <v>53.57</v>
      </c>
      <c r="M3108" s="835">
        <v>53.57</v>
      </c>
      <c r="N3108" s="832">
        <v>1</v>
      </c>
      <c r="O3108" s="836">
        <v>0.5</v>
      </c>
      <c r="P3108" s="835">
        <v>53.57</v>
      </c>
      <c r="Q3108" s="837">
        <v>1</v>
      </c>
      <c r="R3108" s="832">
        <v>1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4</v>
      </c>
      <c r="B3109" s="832" t="s">
        <v>2687</v>
      </c>
      <c r="C3109" s="832" t="s">
        <v>2694</v>
      </c>
      <c r="D3109" s="833" t="s">
        <v>5504</v>
      </c>
      <c r="E3109" s="834" t="s">
        <v>2714</v>
      </c>
      <c r="F3109" s="832" t="s">
        <v>2688</v>
      </c>
      <c r="G3109" s="832" t="s">
        <v>2775</v>
      </c>
      <c r="H3109" s="832" t="s">
        <v>628</v>
      </c>
      <c r="I3109" s="832" t="s">
        <v>2776</v>
      </c>
      <c r="J3109" s="832" t="s">
        <v>785</v>
      </c>
      <c r="K3109" s="832" t="s">
        <v>2041</v>
      </c>
      <c r="L3109" s="835">
        <v>490.89</v>
      </c>
      <c r="M3109" s="835">
        <v>490.89</v>
      </c>
      <c r="N3109" s="832">
        <v>1</v>
      </c>
      <c r="O3109" s="836">
        <v>1</v>
      </c>
      <c r="P3109" s="835">
        <v>490.89</v>
      </c>
      <c r="Q3109" s="837">
        <v>1</v>
      </c>
      <c r="R3109" s="832">
        <v>1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4</v>
      </c>
      <c r="B3110" s="832" t="s">
        <v>2687</v>
      </c>
      <c r="C3110" s="832" t="s">
        <v>2694</v>
      </c>
      <c r="D3110" s="833" t="s">
        <v>5504</v>
      </c>
      <c r="E3110" s="834" t="s">
        <v>2714</v>
      </c>
      <c r="F3110" s="832" t="s">
        <v>2688</v>
      </c>
      <c r="G3110" s="832" t="s">
        <v>3316</v>
      </c>
      <c r="H3110" s="832" t="s">
        <v>581</v>
      </c>
      <c r="I3110" s="832" t="s">
        <v>3991</v>
      </c>
      <c r="J3110" s="832" t="s">
        <v>750</v>
      </c>
      <c r="K3110" s="832" t="s">
        <v>3992</v>
      </c>
      <c r="L3110" s="835">
        <v>155.24</v>
      </c>
      <c r="M3110" s="835">
        <v>155.24</v>
      </c>
      <c r="N3110" s="832">
        <v>1</v>
      </c>
      <c r="O3110" s="836">
        <v>0.5</v>
      </c>
      <c r="P3110" s="835">
        <v>155.24</v>
      </c>
      <c r="Q3110" s="837">
        <v>1</v>
      </c>
      <c r="R3110" s="832">
        <v>1</v>
      </c>
      <c r="S3110" s="837">
        <v>1</v>
      </c>
      <c r="T3110" s="836">
        <v>0.5</v>
      </c>
      <c r="U3110" s="838">
        <v>1</v>
      </c>
    </row>
    <row r="3111" spans="1:21" ht="14.4" customHeight="1" x14ac:dyDescent="0.3">
      <c r="A3111" s="831">
        <v>4</v>
      </c>
      <c r="B3111" s="832" t="s">
        <v>2687</v>
      </c>
      <c r="C3111" s="832" t="s">
        <v>2694</v>
      </c>
      <c r="D3111" s="833" t="s">
        <v>5504</v>
      </c>
      <c r="E3111" s="834" t="s">
        <v>2714</v>
      </c>
      <c r="F3111" s="832" t="s">
        <v>2688</v>
      </c>
      <c r="G3111" s="832" t="s">
        <v>3387</v>
      </c>
      <c r="H3111" s="832" t="s">
        <v>581</v>
      </c>
      <c r="I3111" s="832" t="s">
        <v>3388</v>
      </c>
      <c r="J3111" s="832" t="s">
        <v>959</v>
      </c>
      <c r="K3111" s="832" t="s">
        <v>3389</v>
      </c>
      <c r="L3111" s="835">
        <v>65.22</v>
      </c>
      <c r="M3111" s="835">
        <v>65.22</v>
      </c>
      <c r="N3111" s="832">
        <v>1</v>
      </c>
      <c r="O3111" s="836">
        <v>0.5</v>
      </c>
      <c r="P3111" s="835">
        <v>65.22</v>
      </c>
      <c r="Q3111" s="837">
        <v>1</v>
      </c>
      <c r="R3111" s="832">
        <v>1</v>
      </c>
      <c r="S3111" s="837">
        <v>1</v>
      </c>
      <c r="T3111" s="836">
        <v>0.5</v>
      </c>
      <c r="U3111" s="838">
        <v>1</v>
      </c>
    </row>
    <row r="3112" spans="1:21" ht="14.4" customHeight="1" x14ac:dyDescent="0.3">
      <c r="A3112" s="831">
        <v>4</v>
      </c>
      <c r="B3112" s="832" t="s">
        <v>2687</v>
      </c>
      <c r="C3112" s="832" t="s">
        <v>2694</v>
      </c>
      <c r="D3112" s="833" t="s">
        <v>5504</v>
      </c>
      <c r="E3112" s="834" t="s">
        <v>2714</v>
      </c>
      <c r="F3112" s="832" t="s">
        <v>2688</v>
      </c>
      <c r="G3112" s="832" t="s">
        <v>2874</v>
      </c>
      <c r="H3112" s="832" t="s">
        <v>628</v>
      </c>
      <c r="I3112" s="832" t="s">
        <v>2423</v>
      </c>
      <c r="J3112" s="832" t="s">
        <v>1193</v>
      </c>
      <c r="K3112" s="832" t="s">
        <v>1529</v>
      </c>
      <c r="L3112" s="835">
        <v>48.42</v>
      </c>
      <c r="M3112" s="835">
        <v>48.42</v>
      </c>
      <c r="N3112" s="832">
        <v>1</v>
      </c>
      <c r="O3112" s="836">
        <v>1</v>
      </c>
      <c r="P3112" s="835">
        <v>48.42</v>
      </c>
      <c r="Q3112" s="837">
        <v>1</v>
      </c>
      <c r="R3112" s="832">
        <v>1</v>
      </c>
      <c r="S3112" s="837">
        <v>1</v>
      </c>
      <c r="T3112" s="836">
        <v>1</v>
      </c>
      <c r="U3112" s="838">
        <v>1</v>
      </c>
    </row>
    <row r="3113" spans="1:21" ht="14.4" customHeight="1" x14ac:dyDescent="0.3">
      <c r="A3113" s="831">
        <v>4</v>
      </c>
      <c r="B3113" s="832" t="s">
        <v>2687</v>
      </c>
      <c r="C3113" s="832" t="s">
        <v>2694</v>
      </c>
      <c r="D3113" s="833" t="s">
        <v>5504</v>
      </c>
      <c r="E3113" s="834" t="s">
        <v>2714</v>
      </c>
      <c r="F3113" s="832" t="s">
        <v>2688</v>
      </c>
      <c r="G3113" s="832" t="s">
        <v>4763</v>
      </c>
      <c r="H3113" s="832" t="s">
        <v>581</v>
      </c>
      <c r="I3113" s="832" t="s">
        <v>4764</v>
      </c>
      <c r="J3113" s="832" t="s">
        <v>4765</v>
      </c>
      <c r="K3113" s="832" t="s">
        <v>2104</v>
      </c>
      <c r="L3113" s="835">
        <v>0</v>
      </c>
      <c r="M3113" s="835">
        <v>0</v>
      </c>
      <c r="N3113" s="832">
        <v>1</v>
      </c>
      <c r="O3113" s="836">
        <v>1</v>
      </c>
      <c r="P3113" s="835">
        <v>0</v>
      </c>
      <c r="Q3113" s="837"/>
      <c r="R3113" s="832">
        <v>1</v>
      </c>
      <c r="S3113" s="837">
        <v>1</v>
      </c>
      <c r="T3113" s="836">
        <v>1</v>
      </c>
      <c r="U3113" s="838">
        <v>1</v>
      </c>
    </row>
    <row r="3114" spans="1:21" ht="14.4" customHeight="1" x14ac:dyDescent="0.3">
      <c r="A3114" s="831">
        <v>4</v>
      </c>
      <c r="B3114" s="832" t="s">
        <v>2687</v>
      </c>
      <c r="C3114" s="832" t="s">
        <v>2694</v>
      </c>
      <c r="D3114" s="833" t="s">
        <v>5504</v>
      </c>
      <c r="E3114" s="834" t="s">
        <v>2714</v>
      </c>
      <c r="F3114" s="832" t="s">
        <v>2688</v>
      </c>
      <c r="G3114" s="832" t="s">
        <v>2777</v>
      </c>
      <c r="H3114" s="832" t="s">
        <v>581</v>
      </c>
      <c r="I3114" s="832" t="s">
        <v>2894</v>
      </c>
      <c r="J3114" s="832" t="s">
        <v>810</v>
      </c>
      <c r="K3114" s="832" t="s">
        <v>2848</v>
      </c>
      <c r="L3114" s="835">
        <v>301.2</v>
      </c>
      <c r="M3114" s="835">
        <v>301.2</v>
      </c>
      <c r="N3114" s="832">
        <v>1</v>
      </c>
      <c r="O3114" s="836">
        <v>0.5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4</v>
      </c>
      <c r="B3115" s="832" t="s">
        <v>2687</v>
      </c>
      <c r="C3115" s="832" t="s">
        <v>2694</v>
      </c>
      <c r="D3115" s="833" t="s">
        <v>5504</v>
      </c>
      <c r="E3115" s="834" t="s">
        <v>2714</v>
      </c>
      <c r="F3115" s="832" t="s">
        <v>2688</v>
      </c>
      <c r="G3115" s="832" t="s">
        <v>2777</v>
      </c>
      <c r="H3115" s="832" t="s">
        <v>581</v>
      </c>
      <c r="I3115" s="832" t="s">
        <v>2778</v>
      </c>
      <c r="J3115" s="832" t="s">
        <v>810</v>
      </c>
      <c r="K3115" s="832" t="s">
        <v>2779</v>
      </c>
      <c r="L3115" s="835">
        <v>57.64</v>
      </c>
      <c r="M3115" s="835">
        <v>57.64</v>
      </c>
      <c r="N3115" s="832">
        <v>1</v>
      </c>
      <c r="O3115" s="836">
        <v>0.5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4</v>
      </c>
      <c r="B3116" s="832" t="s">
        <v>2687</v>
      </c>
      <c r="C3116" s="832" t="s">
        <v>2694</v>
      </c>
      <c r="D3116" s="833" t="s">
        <v>5504</v>
      </c>
      <c r="E3116" s="834" t="s">
        <v>2714</v>
      </c>
      <c r="F3116" s="832" t="s">
        <v>2688</v>
      </c>
      <c r="G3116" s="832" t="s">
        <v>2777</v>
      </c>
      <c r="H3116" s="832" t="s">
        <v>581</v>
      </c>
      <c r="I3116" s="832" t="s">
        <v>2847</v>
      </c>
      <c r="J3116" s="832" t="s">
        <v>810</v>
      </c>
      <c r="K3116" s="832" t="s">
        <v>2848</v>
      </c>
      <c r="L3116" s="835">
        <v>185.26</v>
      </c>
      <c r="M3116" s="835">
        <v>370.52</v>
      </c>
      <c r="N3116" s="832">
        <v>2</v>
      </c>
      <c r="O3116" s="836">
        <v>1</v>
      </c>
      <c r="P3116" s="835">
        <v>370.52</v>
      </c>
      <c r="Q3116" s="837">
        <v>1</v>
      </c>
      <c r="R3116" s="832">
        <v>2</v>
      </c>
      <c r="S3116" s="837">
        <v>1</v>
      </c>
      <c r="T3116" s="836">
        <v>1</v>
      </c>
      <c r="U3116" s="838">
        <v>1</v>
      </c>
    </row>
    <row r="3117" spans="1:21" ht="14.4" customHeight="1" x14ac:dyDescent="0.3">
      <c r="A3117" s="831">
        <v>4</v>
      </c>
      <c r="B3117" s="832" t="s">
        <v>2687</v>
      </c>
      <c r="C3117" s="832" t="s">
        <v>2694</v>
      </c>
      <c r="D3117" s="833" t="s">
        <v>5504</v>
      </c>
      <c r="E3117" s="834" t="s">
        <v>2714</v>
      </c>
      <c r="F3117" s="832" t="s">
        <v>2688</v>
      </c>
      <c r="G3117" s="832" t="s">
        <v>2777</v>
      </c>
      <c r="H3117" s="832" t="s">
        <v>581</v>
      </c>
      <c r="I3117" s="832" t="s">
        <v>2847</v>
      </c>
      <c r="J3117" s="832" t="s">
        <v>810</v>
      </c>
      <c r="K3117" s="832" t="s">
        <v>2848</v>
      </c>
      <c r="L3117" s="835">
        <v>103.67</v>
      </c>
      <c r="M3117" s="835">
        <v>103.67</v>
      </c>
      <c r="N3117" s="832">
        <v>1</v>
      </c>
      <c r="O3117" s="836">
        <v>0.5</v>
      </c>
      <c r="P3117" s="835">
        <v>103.67</v>
      </c>
      <c r="Q3117" s="837">
        <v>1</v>
      </c>
      <c r="R3117" s="832">
        <v>1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4</v>
      </c>
      <c r="B3118" s="832" t="s">
        <v>2687</v>
      </c>
      <c r="C3118" s="832" t="s">
        <v>2694</v>
      </c>
      <c r="D3118" s="833" t="s">
        <v>5504</v>
      </c>
      <c r="E3118" s="834" t="s">
        <v>2714</v>
      </c>
      <c r="F3118" s="832" t="s">
        <v>2688</v>
      </c>
      <c r="G3118" s="832" t="s">
        <v>3263</v>
      </c>
      <c r="H3118" s="832" t="s">
        <v>581</v>
      </c>
      <c r="I3118" s="832" t="s">
        <v>4902</v>
      </c>
      <c r="J3118" s="832" t="s">
        <v>4903</v>
      </c>
      <c r="K3118" s="832" t="s">
        <v>4904</v>
      </c>
      <c r="L3118" s="835">
        <v>256.67</v>
      </c>
      <c r="M3118" s="835">
        <v>256.67</v>
      </c>
      <c r="N3118" s="832">
        <v>1</v>
      </c>
      <c r="O3118" s="836">
        <v>1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4</v>
      </c>
      <c r="B3119" s="832" t="s">
        <v>2687</v>
      </c>
      <c r="C3119" s="832" t="s">
        <v>2694</v>
      </c>
      <c r="D3119" s="833" t="s">
        <v>5504</v>
      </c>
      <c r="E3119" s="834" t="s">
        <v>2714</v>
      </c>
      <c r="F3119" s="832" t="s">
        <v>2688</v>
      </c>
      <c r="G3119" s="832" t="s">
        <v>2780</v>
      </c>
      <c r="H3119" s="832" t="s">
        <v>581</v>
      </c>
      <c r="I3119" s="832" t="s">
        <v>2797</v>
      </c>
      <c r="J3119" s="832" t="s">
        <v>634</v>
      </c>
      <c r="K3119" s="832" t="s">
        <v>2798</v>
      </c>
      <c r="L3119" s="835">
        <v>108.44</v>
      </c>
      <c r="M3119" s="835">
        <v>108.44</v>
      </c>
      <c r="N3119" s="832">
        <v>1</v>
      </c>
      <c r="O3119" s="836">
        <v>1</v>
      </c>
      <c r="P3119" s="835">
        <v>108.44</v>
      </c>
      <c r="Q3119" s="837">
        <v>1</v>
      </c>
      <c r="R3119" s="832">
        <v>1</v>
      </c>
      <c r="S3119" s="837">
        <v>1</v>
      </c>
      <c r="T3119" s="836">
        <v>1</v>
      </c>
      <c r="U3119" s="838">
        <v>1</v>
      </c>
    </row>
    <row r="3120" spans="1:21" ht="14.4" customHeight="1" x14ac:dyDescent="0.3">
      <c r="A3120" s="831">
        <v>4</v>
      </c>
      <c r="B3120" s="832" t="s">
        <v>2687</v>
      </c>
      <c r="C3120" s="832" t="s">
        <v>2694</v>
      </c>
      <c r="D3120" s="833" t="s">
        <v>5504</v>
      </c>
      <c r="E3120" s="834" t="s">
        <v>2714</v>
      </c>
      <c r="F3120" s="832" t="s">
        <v>2688</v>
      </c>
      <c r="G3120" s="832" t="s">
        <v>2780</v>
      </c>
      <c r="H3120" s="832" t="s">
        <v>581</v>
      </c>
      <c r="I3120" s="832" t="s">
        <v>2963</v>
      </c>
      <c r="J3120" s="832" t="s">
        <v>634</v>
      </c>
      <c r="K3120" s="832" t="s">
        <v>2798</v>
      </c>
      <c r="L3120" s="835">
        <v>52.61</v>
      </c>
      <c r="M3120" s="835">
        <v>105.22</v>
      </c>
      <c r="N3120" s="832">
        <v>2</v>
      </c>
      <c r="O3120" s="836">
        <v>1.5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4</v>
      </c>
      <c r="B3121" s="832" t="s">
        <v>2687</v>
      </c>
      <c r="C3121" s="832" t="s">
        <v>2694</v>
      </c>
      <c r="D3121" s="833" t="s">
        <v>5504</v>
      </c>
      <c r="E3121" s="834" t="s">
        <v>2714</v>
      </c>
      <c r="F3121" s="832" t="s">
        <v>2688</v>
      </c>
      <c r="G3121" s="832" t="s">
        <v>2780</v>
      </c>
      <c r="H3121" s="832" t="s">
        <v>581</v>
      </c>
      <c r="I3121" s="832" t="s">
        <v>2781</v>
      </c>
      <c r="J3121" s="832" t="s">
        <v>1527</v>
      </c>
      <c r="K3121" s="832" t="s">
        <v>2782</v>
      </c>
      <c r="L3121" s="835">
        <v>42.09</v>
      </c>
      <c r="M3121" s="835">
        <v>42.09</v>
      </c>
      <c r="N3121" s="832">
        <v>1</v>
      </c>
      <c r="O3121" s="836">
        <v>1</v>
      </c>
      <c r="P3121" s="835">
        <v>42.09</v>
      </c>
      <c r="Q3121" s="837">
        <v>1</v>
      </c>
      <c r="R3121" s="832">
        <v>1</v>
      </c>
      <c r="S3121" s="837">
        <v>1</v>
      </c>
      <c r="T3121" s="836">
        <v>1</v>
      </c>
      <c r="U3121" s="838">
        <v>1</v>
      </c>
    </row>
    <row r="3122" spans="1:21" ht="14.4" customHeight="1" x14ac:dyDescent="0.3">
      <c r="A3122" s="831">
        <v>4</v>
      </c>
      <c r="B3122" s="832" t="s">
        <v>2687</v>
      </c>
      <c r="C3122" s="832" t="s">
        <v>2694</v>
      </c>
      <c r="D3122" s="833" t="s">
        <v>5504</v>
      </c>
      <c r="E3122" s="834" t="s">
        <v>2714</v>
      </c>
      <c r="F3122" s="832" t="s">
        <v>2688</v>
      </c>
      <c r="G3122" s="832" t="s">
        <v>2761</v>
      </c>
      <c r="H3122" s="832" t="s">
        <v>581</v>
      </c>
      <c r="I3122" s="832" t="s">
        <v>2875</v>
      </c>
      <c r="J3122" s="832" t="s">
        <v>1213</v>
      </c>
      <c r="K3122" s="832" t="s">
        <v>2763</v>
      </c>
      <c r="L3122" s="835">
        <v>0</v>
      </c>
      <c r="M3122" s="835">
        <v>0</v>
      </c>
      <c r="N3122" s="832">
        <v>1</v>
      </c>
      <c r="O3122" s="836">
        <v>1</v>
      </c>
      <c r="P3122" s="835"/>
      <c r="Q3122" s="837"/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4</v>
      </c>
      <c r="B3123" s="832" t="s">
        <v>2687</v>
      </c>
      <c r="C3123" s="832" t="s">
        <v>2694</v>
      </c>
      <c r="D3123" s="833" t="s">
        <v>5504</v>
      </c>
      <c r="E3123" s="834" t="s">
        <v>2714</v>
      </c>
      <c r="F3123" s="832" t="s">
        <v>2688</v>
      </c>
      <c r="G3123" s="832" t="s">
        <v>3999</v>
      </c>
      <c r="H3123" s="832" t="s">
        <v>628</v>
      </c>
      <c r="I3123" s="832" t="s">
        <v>2456</v>
      </c>
      <c r="J3123" s="832" t="s">
        <v>1439</v>
      </c>
      <c r="K3123" s="832" t="s">
        <v>2457</v>
      </c>
      <c r="L3123" s="835">
        <v>63.75</v>
      </c>
      <c r="M3123" s="835">
        <v>255</v>
      </c>
      <c r="N3123" s="832">
        <v>4</v>
      </c>
      <c r="O3123" s="836">
        <v>2</v>
      </c>
      <c r="P3123" s="835">
        <v>127.5</v>
      </c>
      <c r="Q3123" s="837">
        <v>0.5</v>
      </c>
      <c r="R3123" s="832">
        <v>2</v>
      </c>
      <c r="S3123" s="837">
        <v>0.5</v>
      </c>
      <c r="T3123" s="836">
        <v>1</v>
      </c>
      <c r="U3123" s="838">
        <v>0.5</v>
      </c>
    </row>
    <row r="3124" spans="1:21" ht="14.4" customHeight="1" x14ac:dyDescent="0.3">
      <c r="A3124" s="831">
        <v>4</v>
      </c>
      <c r="B3124" s="832" t="s">
        <v>2687</v>
      </c>
      <c r="C3124" s="832" t="s">
        <v>2694</v>
      </c>
      <c r="D3124" s="833" t="s">
        <v>5504</v>
      </c>
      <c r="E3124" s="834" t="s">
        <v>2714</v>
      </c>
      <c r="F3124" s="832" t="s">
        <v>2688</v>
      </c>
      <c r="G3124" s="832" t="s">
        <v>2764</v>
      </c>
      <c r="H3124" s="832" t="s">
        <v>628</v>
      </c>
      <c r="I3124" s="832" t="s">
        <v>2247</v>
      </c>
      <c r="J3124" s="832" t="s">
        <v>2248</v>
      </c>
      <c r="K3124" s="832" t="s">
        <v>2249</v>
      </c>
      <c r="L3124" s="835">
        <v>0</v>
      </c>
      <c r="M3124" s="835">
        <v>0</v>
      </c>
      <c r="N3124" s="832">
        <v>12</v>
      </c>
      <c r="O3124" s="836">
        <v>12</v>
      </c>
      <c r="P3124" s="835">
        <v>0</v>
      </c>
      <c r="Q3124" s="837"/>
      <c r="R3124" s="832">
        <v>9</v>
      </c>
      <c r="S3124" s="837">
        <v>0.75</v>
      </c>
      <c r="T3124" s="836">
        <v>9</v>
      </c>
      <c r="U3124" s="838">
        <v>0.75</v>
      </c>
    </row>
    <row r="3125" spans="1:21" ht="14.4" customHeight="1" x14ac:dyDescent="0.3">
      <c r="A3125" s="831">
        <v>4</v>
      </c>
      <c r="B3125" s="832" t="s">
        <v>2687</v>
      </c>
      <c r="C3125" s="832" t="s">
        <v>2694</v>
      </c>
      <c r="D3125" s="833" t="s">
        <v>5504</v>
      </c>
      <c r="E3125" s="834" t="s">
        <v>2714</v>
      </c>
      <c r="F3125" s="832" t="s">
        <v>2688</v>
      </c>
      <c r="G3125" s="832" t="s">
        <v>2757</v>
      </c>
      <c r="H3125" s="832" t="s">
        <v>581</v>
      </c>
      <c r="I3125" s="832" t="s">
        <v>2758</v>
      </c>
      <c r="J3125" s="832" t="s">
        <v>1096</v>
      </c>
      <c r="K3125" s="832" t="s">
        <v>2759</v>
      </c>
      <c r="L3125" s="835">
        <v>42.54</v>
      </c>
      <c r="M3125" s="835">
        <v>42.54</v>
      </c>
      <c r="N3125" s="832">
        <v>1</v>
      </c>
      <c r="O3125" s="836">
        <v>1</v>
      </c>
      <c r="P3125" s="835">
        <v>42.54</v>
      </c>
      <c r="Q3125" s="837">
        <v>1</v>
      </c>
      <c r="R3125" s="832">
        <v>1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4</v>
      </c>
      <c r="B3126" s="832" t="s">
        <v>2687</v>
      </c>
      <c r="C3126" s="832" t="s">
        <v>2694</v>
      </c>
      <c r="D3126" s="833" t="s">
        <v>5504</v>
      </c>
      <c r="E3126" s="834" t="s">
        <v>2714</v>
      </c>
      <c r="F3126" s="832" t="s">
        <v>2688</v>
      </c>
      <c r="G3126" s="832" t="s">
        <v>4842</v>
      </c>
      <c r="H3126" s="832" t="s">
        <v>628</v>
      </c>
      <c r="I3126" s="832" t="s">
        <v>5341</v>
      </c>
      <c r="J3126" s="832" t="s">
        <v>5342</v>
      </c>
      <c r="K3126" s="832" t="s">
        <v>5343</v>
      </c>
      <c r="L3126" s="835">
        <v>120.77</v>
      </c>
      <c r="M3126" s="835">
        <v>362.31</v>
      </c>
      <c r="N3126" s="832">
        <v>3</v>
      </c>
      <c r="O3126" s="836">
        <v>1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4</v>
      </c>
      <c r="B3127" s="832" t="s">
        <v>2687</v>
      </c>
      <c r="C3127" s="832" t="s">
        <v>2694</v>
      </c>
      <c r="D3127" s="833" t="s">
        <v>5504</v>
      </c>
      <c r="E3127" s="834" t="s">
        <v>2714</v>
      </c>
      <c r="F3127" s="832" t="s">
        <v>2688</v>
      </c>
      <c r="G3127" s="832" t="s">
        <v>5344</v>
      </c>
      <c r="H3127" s="832" t="s">
        <v>581</v>
      </c>
      <c r="I3127" s="832" t="s">
        <v>5345</v>
      </c>
      <c r="J3127" s="832" t="s">
        <v>5346</v>
      </c>
      <c r="K3127" s="832" t="s">
        <v>2948</v>
      </c>
      <c r="L3127" s="835">
        <v>0</v>
      </c>
      <c r="M3127" s="835">
        <v>0</v>
      </c>
      <c r="N3127" s="832">
        <v>2</v>
      </c>
      <c r="O3127" s="836">
        <v>0.5</v>
      </c>
      <c r="P3127" s="835">
        <v>0</v>
      </c>
      <c r="Q3127" s="837"/>
      <c r="R3127" s="832">
        <v>2</v>
      </c>
      <c r="S3127" s="837">
        <v>1</v>
      </c>
      <c r="T3127" s="836">
        <v>0.5</v>
      </c>
      <c r="U3127" s="838">
        <v>1</v>
      </c>
    </row>
    <row r="3128" spans="1:21" ht="14.4" customHeight="1" x14ac:dyDescent="0.3">
      <c r="A3128" s="831">
        <v>4</v>
      </c>
      <c r="B3128" s="832" t="s">
        <v>2687</v>
      </c>
      <c r="C3128" s="832" t="s">
        <v>2694</v>
      </c>
      <c r="D3128" s="833" t="s">
        <v>5504</v>
      </c>
      <c r="E3128" s="834" t="s">
        <v>2714</v>
      </c>
      <c r="F3128" s="832" t="s">
        <v>2688</v>
      </c>
      <c r="G3128" s="832" t="s">
        <v>2765</v>
      </c>
      <c r="H3128" s="832" t="s">
        <v>581</v>
      </c>
      <c r="I3128" s="832" t="s">
        <v>5347</v>
      </c>
      <c r="J3128" s="832" t="s">
        <v>5348</v>
      </c>
      <c r="K3128" s="832" t="s">
        <v>2807</v>
      </c>
      <c r="L3128" s="835">
        <v>31.32</v>
      </c>
      <c r="M3128" s="835">
        <v>31.32</v>
      </c>
      <c r="N3128" s="832">
        <v>1</v>
      </c>
      <c r="O3128" s="836">
        <v>1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4</v>
      </c>
      <c r="B3129" s="832" t="s">
        <v>2687</v>
      </c>
      <c r="C3129" s="832" t="s">
        <v>2694</v>
      </c>
      <c r="D3129" s="833" t="s">
        <v>5504</v>
      </c>
      <c r="E3129" s="834" t="s">
        <v>2714</v>
      </c>
      <c r="F3129" s="832" t="s">
        <v>2688</v>
      </c>
      <c r="G3129" s="832" t="s">
        <v>5349</v>
      </c>
      <c r="H3129" s="832" t="s">
        <v>581</v>
      </c>
      <c r="I3129" s="832" t="s">
        <v>5350</v>
      </c>
      <c r="J3129" s="832" t="s">
        <v>5351</v>
      </c>
      <c r="K3129" s="832" t="s">
        <v>5352</v>
      </c>
      <c r="L3129" s="835">
        <v>264</v>
      </c>
      <c r="M3129" s="835">
        <v>264</v>
      </c>
      <c r="N3129" s="832">
        <v>1</v>
      </c>
      <c r="O3129" s="836">
        <v>0.5</v>
      </c>
      <c r="P3129" s="835">
        <v>264</v>
      </c>
      <c r="Q3129" s="837">
        <v>1</v>
      </c>
      <c r="R3129" s="832">
        <v>1</v>
      </c>
      <c r="S3129" s="837">
        <v>1</v>
      </c>
      <c r="T3129" s="836">
        <v>0.5</v>
      </c>
      <c r="U3129" s="838">
        <v>1</v>
      </c>
    </row>
    <row r="3130" spans="1:21" ht="14.4" customHeight="1" x14ac:dyDescent="0.3">
      <c r="A3130" s="831">
        <v>4</v>
      </c>
      <c r="B3130" s="832" t="s">
        <v>2687</v>
      </c>
      <c r="C3130" s="832" t="s">
        <v>2694</v>
      </c>
      <c r="D3130" s="833" t="s">
        <v>5504</v>
      </c>
      <c r="E3130" s="834" t="s">
        <v>2714</v>
      </c>
      <c r="F3130" s="832" t="s">
        <v>2688</v>
      </c>
      <c r="G3130" s="832" t="s">
        <v>5353</v>
      </c>
      <c r="H3130" s="832" t="s">
        <v>581</v>
      </c>
      <c r="I3130" s="832" t="s">
        <v>5354</v>
      </c>
      <c r="J3130" s="832" t="s">
        <v>5355</v>
      </c>
      <c r="K3130" s="832" t="s">
        <v>5356</v>
      </c>
      <c r="L3130" s="835">
        <v>548.41999999999996</v>
      </c>
      <c r="M3130" s="835">
        <v>548.41999999999996</v>
      </c>
      <c r="N3130" s="832">
        <v>1</v>
      </c>
      <c r="O3130" s="836">
        <v>1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4</v>
      </c>
      <c r="B3131" s="832" t="s">
        <v>2687</v>
      </c>
      <c r="C3131" s="832" t="s">
        <v>2694</v>
      </c>
      <c r="D3131" s="833" t="s">
        <v>5504</v>
      </c>
      <c r="E3131" s="834" t="s">
        <v>2714</v>
      </c>
      <c r="F3131" s="832" t="s">
        <v>2688</v>
      </c>
      <c r="G3131" s="832" t="s">
        <v>2843</v>
      </c>
      <c r="H3131" s="832" t="s">
        <v>628</v>
      </c>
      <c r="I3131" s="832" t="s">
        <v>2314</v>
      </c>
      <c r="J3131" s="832" t="s">
        <v>2023</v>
      </c>
      <c r="K3131" s="832" t="s">
        <v>2315</v>
      </c>
      <c r="L3131" s="835">
        <v>53.57</v>
      </c>
      <c r="M3131" s="835">
        <v>53.57</v>
      </c>
      <c r="N3131" s="832">
        <v>1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4</v>
      </c>
      <c r="B3132" s="832" t="s">
        <v>2687</v>
      </c>
      <c r="C3132" s="832" t="s">
        <v>2694</v>
      </c>
      <c r="D3132" s="833" t="s">
        <v>5504</v>
      </c>
      <c r="E3132" s="834" t="s">
        <v>2714</v>
      </c>
      <c r="F3132" s="832" t="s">
        <v>2688</v>
      </c>
      <c r="G3132" s="832" t="s">
        <v>2843</v>
      </c>
      <c r="H3132" s="832" t="s">
        <v>628</v>
      </c>
      <c r="I3132" s="832" t="s">
        <v>2022</v>
      </c>
      <c r="J3132" s="832" t="s">
        <v>2023</v>
      </c>
      <c r="K3132" s="832" t="s">
        <v>2024</v>
      </c>
      <c r="L3132" s="835">
        <v>133.94</v>
      </c>
      <c r="M3132" s="835">
        <v>133.94</v>
      </c>
      <c r="N3132" s="832">
        <v>1</v>
      </c>
      <c r="O3132" s="836">
        <v>0.5</v>
      </c>
      <c r="P3132" s="835">
        <v>133.94</v>
      </c>
      <c r="Q3132" s="837">
        <v>1</v>
      </c>
      <c r="R3132" s="832">
        <v>1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4</v>
      </c>
      <c r="B3133" s="832" t="s">
        <v>2687</v>
      </c>
      <c r="C3133" s="832" t="s">
        <v>2694</v>
      </c>
      <c r="D3133" s="833" t="s">
        <v>5504</v>
      </c>
      <c r="E3133" s="834" t="s">
        <v>2714</v>
      </c>
      <c r="F3133" s="832" t="s">
        <v>2688</v>
      </c>
      <c r="G3133" s="832" t="s">
        <v>2997</v>
      </c>
      <c r="H3133" s="832" t="s">
        <v>581</v>
      </c>
      <c r="I3133" s="832" t="s">
        <v>2998</v>
      </c>
      <c r="J3133" s="832" t="s">
        <v>1446</v>
      </c>
      <c r="K3133" s="832" t="s">
        <v>2999</v>
      </c>
      <c r="L3133" s="835">
        <v>16.77</v>
      </c>
      <c r="M3133" s="835">
        <v>16.77</v>
      </c>
      <c r="N3133" s="832">
        <v>1</v>
      </c>
      <c r="O3133" s="836">
        <v>1</v>
      </c>
      <c r="P3133" s="835">
        <v>16.77</v>
      </c>
      <c r="Q3133" s="837">
        <v>1</v>
      </c>
      <c r="R3133" s="832">
        <v>1</v>
      </c>
      <c r="S3133" s="837">
        <v>1</v>
      </c>
      <c r="T3133" s="836">
        <v>1</v>
      </c>
      <c r="U3133" s="838">
        <v>1</v>
      </c>
    </row>
    <row r="3134" spans="1:21" ht="14.4" customHeight="1" x14ac:dyDescent="0.3">
      <c r="A3134" s="831">
        <v>4</v>
      </c>
      <c r="B3134" s="832" t="s">
        <v>2687</v>
      </c>
      <c r="C3134" s="832" t="s">
        <v>2694</v>
      </c>
      <c r="D3134" s="833" t="s">
        <v>5504</v>
      </c>
      <c r="E3134" s="834" t="s">
        <v>2714</v>
      </c>
      <c r="F3134" s="832" t="s">
        <v>2689</v>
      </c>
      <c r="G3134" s="832" t="s">
        <v>2768</v>
      </c>
      <c r="H3134" s="832" t="s">
        <v>581</v>
      </c>
      <c r="I3134" s="832" t="s">
        <v>2881</v>
      </c>
      <c r="J3134" s="832" t="s">
        <v>2770</v>
      </c>
      <c r="K3134" s="832"/>
      <c r="L3134" s="835">
        <v>0</v>
      </c>
      <c r="M3134" s="835">
        <v>0</v>
      </c>
      <c r="N3134" s="832">
        <v>1</v>
      </c>
      <c r="O3134" s="836">
        <v>1</v>
      </c>
      <c r="P3134" s="835">
        <v>0</v>
      </c>
      <c r="Q3134" s="837"/>
      <c r="R3134" s="832">
        <v>1</v>
      </c>
      <c r="S3134" s="837">
        <v>1</v>
      </c>
      <c r="T3134" s="836">
        <v>1</v>
      </c>
      <c r="U3134" s="838">
        <v>1</v>
      </c>
    </row>
    <row r="3135" spans="1:21" ht="14.4" customHeight="1" x14ac:dyDescent="0.3">
      <c r="A3135" s="831">
        <v>4</v>
      </c>
      <c r="B3135" s="832" t="s">
        <v>2687</v>
      </c>
      <c r="C3135" s="832" t="s">
        <v>2694</v>
      </c>
      <c r="D3135" s="833" t="s">
        <v>5504</v>
      </c>
      <c r="E3135" s="834" t="s">
        <v>2714</v>
      </c>
      <c r="F3135" s="832" t="s">
        <v>2689</v>
      </c>
      <c r="G3135" s="832" t="s">
        <v>2768</v>
      </c>
      <c r="H3135" s="832" t="s">
        <v>581</v>
      </c>
      <c r="I3135" s="832" t="s">
        <v>2769</v>
      </c>
      <c r="J3135" s="832" t="s">
        <v>2770</v>
      </c>
      <c r="K3135" s="832"/>
      <c r="L3135" s="835">
        <v>0</v>
      </c>
      <c r="M3135" s="835">
        <v>0</v>
      </c>
      <c r="N3135" s="832">
        <v>5</v>
      </c>
      <c r="O3135" s="836">
        <v>5</v>
      </c>
      <c r="P3135" s="835">
        <v>0</v>
      </c>
      <c r="Q3135" s="837"/>
      <c r="R3135" s="832">
        <v>4</v>
      </c>
      <c r="S3135" s="837">
        <v>0.8</v>
      </c>
      <c r="T3135" s="836">
        <v>4</v>
      </c>
      <c r="U3135" s="838">
        <v>0.8</v>
      </c>
    </row>
    <row r="3136" spans="1:21" ht="14.4" customHeight="1" x14ac:dyDescent="0.3">
      <c r="A3136" s="831">
        <v>4</v>
      </c>
      <c r="B3136" s="832" t="s">
        <v>2687</v>
      </c>
      <c r="C3136" s="832" t="s">
        <v>2694</v>
      </c>
      <c r="D3136" s="833" t="s">
        <v>5504</v>
      </c>
      <c r="E3136" s="834" t="s">
        <v>2714</v>
      </c>
      <c r="F3136" s="832" t="s">
        <v>2690</v>
      </c>
      <c r="G3136" s="832" t="s">
        <v>2812</v>
      </c>
      <c r="H3136" s="832" t="s">
        <v>581</v>
      </c>
      <c r="I3136" s="832" t="s">
        <v>4519</v>
      </c>
      <c r="J3136" s="832" t="s">
        <v>4520</v>
      </c>
      <c r="K3136" s="832" t="s">
        <v>4022</v>
      </c>
      <c r="L3136" s="835">
        <v>100</v>
      </c>
      <c r="M3136" s="835">
        <v>800</v>
      </c>
      <c r="N3136" s="832">
        <v>8</v>
      </c>
      <c r="O3136" s="836">
        <v>4</v>
      </c>
      <c r="P3136" s="835">
        <v>700</v>
      </c>
      <c r="Q3136" s="837">
        <v>0.875</v>
      </c>
      <c r="R3136" s="832">
        <v>7</v>
      </c>
      <c r="S3136" s="837">
        <v>0.875</v>
      </c>
      <c r="T3136" s="836">
        <v>3</v>
      </c>
      <c r="U3136" s="838">
        <v>0.75</v>
      </c>
    </row>
    <row r="3137" spans="1:21" ht="14.4" customHeight="1" x14ac:dyDescent="0.3">
      <c r="A3137" s="831">
        <v>4</v>
      </c>
      <c r="B3137" s="832" t="s">
        <v>2687</v>
      </c>
      <c r="C3137" s="832" t="s">
        <v>2694</v>
      </c>
      <c r="D3137" s="833" t="s">
        <v>5504</v>
      </c>
      <c r="E3137" s="834" t="s">
        <v>2714</v>
      </c>
      <c r="F3137" s="832" t="s">
        <v>2690</v>
      </c>
      <c r="G3137" s="832" t="s">
        <v>2812</v>
      </c>
      <c r="H3137" s="832" t="s">
        <v>581</v>
      </c>
      <c r="I3137" s="832" t="s">
        <v>3923</v>
      </c>
      <c r="J3137" s="832" t="s">
        <v>3924</v>
      </c>
      <c r="K3137" s="832" t="s">
        <v>3925</v>
      </c>
      <c r="L3137" s="835">
        <v>35.130000000000003</v>
      </c>
      <c r="M3137" s="835">
        <v>35.130000000000003</v>
      </c>
      <c r="N3137" s="832">
        <v>1</v>
      </c>
      <c r="O3137" s="836">
        <v>1</v>
      </c>
      <c r="P3137" s="835">
        <v>35.130000000000003</v>
      </c>
      <c r="Q3137" s="837">
        <v>1</v>
      </c>
      <c r="R3137" s="832">
        <v>1</v>
      </c>
      <c r="S3137" s="837">
        <v>1</v>
      </c>
      <c r="T3137" s="836">
        <v>1</v>
      </c>
      <c r="U3137" s="838">
        <v>1</v>
      </c>
    </row>
    <row r="3138" spans="1:21" ht="14.4" customHeight="1" x14ac:dyDescent="0.3">
      <c r="A3138" s="831">
        <v>4</v>
      </c>
      <c r="B3138" s="832" t="s">
        <v>2687</v>
      </c>
      <c r="C3138" s="832" t="s">
        <v>2694</v>
      </c>
      <c r="D3138" s="833" t="s">
        <v>5504</v>
      </c>
      <c r="E3138" s="834" t="s">
        <v>2714</v>
      </c>
      <c r="F3138" s="832" t="s">
        <v>2690</v>
      </c>
      <c r="G3138" s="832" t="s">
        <v>2812</v>
      </c>
      <c r="H3138" s="832" t="s">
        <v>581</v>
      </c>
      <c r="I3138" s="832" t="s">
        <v>2813</v>
      </c>
      <c r="J3138" s="832" t="s">
        <v>2814</v>
      </c>
      <c r="K3138" s="832" t="s">
        <v>2815</v>
      </c>
      <c r="L3138" s="835">
        <v>100</v>
      </c>
      <c r="M3138" s="835">
        <v>2600</v>
      </c>
      <c r="N3138" s="832">
        <v>26</v>
      </c>
      <c r="O3138" s="836">
        <v>23</v>
      </c>
      <c r="P3138" s="835">
        <v>2300</v>
      </c>
      <c r="Q3138" s="837">
        <v>0.88461538461538458</v>
      </c>
      <c r="R3138" s="832">
        <v>23</v>
      </c>
      <c r="S3138" s="837">
        <v>0.88461538461538458</v>
      </c>
      <c r="T3138" s="836">
        <v>20</v>
      </c>
      <c r="U3138" s="838">
        <v>0.86956521739130432</v>
      </c>
    </row>
    <row r="3139" spans="1:21" ht="14.4" customHeight="1" x14ac:dyDescent="0.3">
      <c r="A3139" s="831">
        <v>4</v>
      </c>
      <c r="B3139" s="832" t="s">
        <v>2687</v>
      </c>
      <c r="C3139" s="832" t="s">
        <v>2694</v>
      </c>
      <c r="D3139" s="833" t="s">
        <v>5504</v>
      </c>
      <c r="E3139" s="834" t="s">
        <v>2714</v>
      </c>
      <c r="F3139" s="832" t="s">
        <v>2690</v>
      </c>
      <c r="G3139" s="832" t="s">
        <v>2812</v>
      </c>
      <c r="H3139" s="832" t="s">
        <v>581</v>
      </c>
      <c r="I3139" s="832" t="s">
        <v>2816</v>
      </c>
      <c r="J3139" s="832" t="s">
        <v>2817</v>
      </c>
      <c r="K3139" s="832" t="s">
        <v>2818</v>
      </c>
      <c r="L3139" s="835">
        <v>120</v>
      </c>
      <c r="M3139" s="835">
        <v>240</v>
      </c>
      <c r="N3139" s="832">
        <v>2</v>
      </c>
      <c r="O3139" s="836">
        <v>2</v>
      </c>
      <c r="P3139" s="835">
        <v>240</v>
      </c>
      <c r="Q3139" s="837">
        <v>1</v>
      </c>
      <c r="R3139" s="832">
        <v>2</v>
      </c>
      <c r="S3139" s="837">
        <v>1</v>
      </c>
      <c r="T3139" s="836">
        <v>2</v>
      </c>
      <c r="U3139" s="838">
        <v>1</v>
      </c>
    </row>
    <row r="3140" spans="1:21" ht="14.4" customHeight="1" x14ac:dyDescent="0.3">
      <c r="A3140" s="831">
        <v>4</v>
      </c>
      <c r="B3140" s="832" t="s">
        <v>2687</v>
      </c>
      <c r="C3140" s="832" t="s">
        <v>2694</v>
      </c>
      <c r="D3140" s="833" t="s">
        <v>5504</v>
      </c>
      <c r="E3140" s="834" t="s">
        <v>2714</v>
      </c>
      <c r="F3140" s="832" t="s">
        <v>2690</v>
      </c>
      <c r="G3140" s="832" t="s">
        <v>2812</v>
      </c>
      <c r="H3140" s="832" t="s">
        <v>581</v>
      </c>
      <c r="I3140" s="832" t="s">
        <v>3931</v>
      </c>
      <c r="J3140" s="832" t="s">
        <v>3932</v>
      </c>
      <c r="K3140" s="832" t="s">
        <v>3933</v>
      </c>
      <c r="L3140" s="835">
        <v>1512.58</v>
      </c>
      <c r="M3140" s="835">
        <v>1512.58</v>
      </c>
      <c r="N3140" s="832">
        <v>1</v>
      </c>
      <c r="O3140" s="836">
        <v>1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4</v>
      </c>
      <c r="B3141" s="832" t="s">
        <v>2687</v>
      </c>
      <c r="C3141" s="832" t="s">
        <v>2694</v>
      </c>
      <c r="D3141" s="833" t="s">
        <v>5504</v>
      </c>
      <c r="E3141" s="834" t="s">
        <v>2714</v>
      </c>
      <c r="F3141" s="832" t="s">
        <v>2690</v>
      </c>
      <c r="G3141" s="832" t="s">
        <v>2812</v>
      </c>
      <c r="H3141" s="832" t="s">
        <v>581</v>
      </c>
      <c r="I3141" s="832" t="s">
        <v>5357</v>
      </c>
      <c r="J3141" s="832" t="s">
        <v>5358</v>
      </c>
      <c r="K3141" s="832" t="s">
        <v>5359</v>
      </c>
      <c r="L3141" s="835">
        <v>0</v>
      </c>
      <c r="M3141" s="835">
        <v>0</v>
      </c>
      <c r="N3141" s="832">
        <v>1</v>
      </c>
      <c r="O3141" s="836">
        <v>1</v>
      </c>
      <c r="P3141" s="835"/>
      <c r="Q3141" s="837"/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4</v>
      </c>
      <c r="B3142" s="832" t="s">
        <v>2687</v>
      </c>
      <c r="C3142" s="832" t="s">
        <v>2694</v>
      </c>
      <c r="D3142" s="833" t="s">
        <v>5504</v>
      </c>
      <c r="E3142" s="834" t="s">
        <v>2714</v>
      </c>
      <c r="F3142" s="832" t="s">
        <v>2690</v>
      </c>
      <c r="G3142" s="832" t="s">
        <v>2812</v>
      </c>
      <c r="H3142" s="832" t="s">
        <v>581</v>
      </c>
      <c r="I3142" s="832" t="s">
        <v>4796</v>
      </c>
      <c r="J3142" s="832" t="s">
        <v>4797</v>
      </c>
      <c r="K3142" s="832" t="s">
        <v>3933</v>
      </c>
      <c r="L3142" s="835">
        <v>248.21</v>
      </c>
      <c r="M3142" s="835">
        <v>248.21</v>
      </c>
      <c r="N3142" s="832">
        <v>1</v>
      </c>
      <c r="O3142" s="836">
        <v>1</v>
      </c>
      <c r="P3142" s="835">
        <v>248.21</v>
      </c>
      <c r="Q3142" s="837">
        <v>1</v>
      </c>
      <c r="R3142" s="832">
        <v>1</v>
      </c>
      <c r="S3142" s="837">
        <v>1</v>
      </c>
      <c r="T3142" s="836">
        <v>1</v>
      </c>
      <c r="U3142" s="838">
        <v>1</v>
      </c>
    </row>
    <row r="3143" spans="1:21" ht="14.4" customHeight="1" x14ac:dyDescent="0.3">
      <c r="A3143" s="831">
        <v>4</v>
      </c>
      <c r="B3143" s="832" t="s">
        <v>2687</v>
      </c>
      <c r="C3143" s="832" t="s">
        <v>2694</v>
      </c>
      <c r="D3143" s="833" t="s">
        <v>5504</v>
      </c>
      <c r="E3143" s="834" t="s">
        <v>2714</v>
      </c>
      <c r="F3143" s="832" t="s">
        <v>2690</v>
      </c>
      <c r="G3143" s="832" t="s">
        <v>3288</v>
      </c>
      <c r="H3143" s="832" t="s">
        <v>581</v>
      </c>
      <c r="I3143" s="832" t="s">
        <v>3289</v>
      </c>
      <c r="J3143" s="832" t="s">
        <v>3290</v>
      </c>
      <c r="K3143" s="832" t="s">
        <v>3291</v>
      </c>
      <c r="L3143" s="835">
        <v>410</v>
      </c>
      <c r="M3143" s="835">
        <v>20500</v>
      </c>
      <c r="N3143" s="832">
        <v>50</v>
      </c>
      <c r="O3143" s="836">
        <v>50</v>
      </c>
      <c r="P3143" s="835">
        <v>18860</v>
      </c>
      <c r="Q3143" s="837">
        <v>0.92</v>
      </c>
      <c r="R3143" s="832">
        <v>46</v>
      </c>
      <c r="S3143" s="837">
        <v>0.92</v>
      </c>
      <c r="T3143" s="836">
        <v>46</v>
      </c>
      <c r="U3143" s="838">
        <v>0.92</v>
      </c>
    </row>
    <row r="3144" spans="1:21" ht="14.4" customHeight="1" x14ac:dyDescent="0.3">
      <c r="A3144" s="831">
        <v>4</v>
      </c>
      <c r="B3144" s="832" t="s">
        <v>2687</v>
      </c>
      <c r="C3144" s="832" t="s">
        <v>2694</v>
      </c>
      <c r="D3144" s="833" t="s">
        <v>5504</v>
      </c>
      <c r="E3144" s="834" t="s">
        <v>2714</v>
      </c>
      <c r="F3144" s="832" t="s">
        <v>2690</v>
      </c>
      <c r="G3144" s="832" t="s">
        <v>3288</v>
      </c>
      <c r="H3144" s="832" t="s">
        <v>581</v>
      </c>
      <c r="I3144" s="832" t="s">
        <v>3937</v>
      </c>
      <c r="J3144" s="832" t="s">
        <v>3346</v>
      </c>
      <c r="K3144" s="832" t="s">
        <v>3938</v>
      </c>
      <c r="L3144" s="835">
        <v>566</v>
      </c>
      <c r="M3144" s="835">
        <v>6226</v>
      </c>
      <c r="N3144" s="832">
        <v>11</v>
      </c>
      <c r="O3144" s="836">
        <v>11</v>
      </c>
      <c r="P3144" s="835">
        <v>1698</v>
      </c>
      <c r="Q3144" s="837">
        <v>0.27272727272727271</v>
      </c>
      <c r="R3144" s="832">
        <v>3</v>
      </c>
      <c r="S3144" s="837">
        <v>0.27272727272727271</v>
      </c>
      <c r="T3144" s="836">
        <v>3</v>
      </c>
      <c r="U3144" s="838">
        <v>0.27272727272727271</v>
      </c>
    </row>
    <row r="3145" spans="1:21" ht="14.4" customHeight="1" x14ac:dyDescent="0.3">
      <c r="A3145" s="831">
        <v>4</v>
      </c>
      <c r="B3145" s="832" t="s">
        <v>2687</v>
      </c>
      <c r="C3145" s="832" t="s">
        <v>2694</v>
      </c>
      <c r="D3145" s="833" t="s">
        <v>5504</v>
      </c>
      <c r="E3145" s="834" t="s">
        <v>2714</v>
      </c>
      <c r="F3145" s="832" t="s">
        <v>2690</v>
      </c>
      <c r="G3145" s="832" t="s">
        <v>3288</v>
      </c>
      <c r="H3145" s="832" t="s">
        <v>581</v>
      </c>
      <c r="I3145" s="832" t="s">
        <v>5360</v>
      </c>
      <c r="J3145" s="832" t="s">
        <v>4032</v>
      </c>
      <c r="K3145" s="832" t="s">
        <v>5361</v>
      </c>
      <c r="L3145" s="835">
        <v>450</v>
      </c>
      <c r="M3145" s="835">
        <v>450</v>
      </c>
      <c r="N3145" s="832">
        <v>1</v>
      </c>
      <c r="O3145" s="836">
        <v>1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4</v>
      </c>
      <c r="B3146" s="832" t="s">
        <v>2687</v>
      </c>
      <c r="C3146" s="832" t="s">
        <v>2694</v>
      </c>
      <c r="D3146" s="833" t="s">
        <v>5504</v>
      </c>
      <c r="E3146" s="834" t="s">
        <v>2714</v>
      </c>
      <c r="F3146" s="832" t="s">
        <v>2690</v>
      </c>
      <c r="G3146" s="832" t="s">
        <v>2819</v>
      </c>
      <c r="H3146" s="832" t="s">
        <v>581</v>
      </c>
      <c r="I3146" s="832" t="s">
        <v>2820</v>
      </c>
      <c r="J3146" s="832" t="s">
        <v>2821</v>
      </c>
      <c r="K3146" s="832" t="s">
        <v>2822</v>
      </c>
      <c r="L3146" s="835">
        <v>900</v>
      </c>
      <c r="M3146" s="835">
        <v>65700</v>
      </c>
      <c r="N3146" s="832">
        <v>73</v>
      </c>
      <c r="O3146" s="836">
        <v>73</v>
      </c>
      <c r="P3146" s="835">
        <v>65700</v>
      </c>
      <c r="Q3146" s="837">
        <v>1</v>
      </c>
      <c r="R3146" s="832">
        <v>73</v>
      </c>
      <c r="S3146" s="837">
        <v>1</v>
      </c>
      <c r="T3146" s="836">
        <v>73</v>
      </c>
      <c r="U3146" s="838">
        <v>1</v>
      </c>
    </row>
    <row r="3147" spans="1:21" ht="14.4" customHeight="1" x14ac:dyDescent="0.3">
      <c r="A3147" s="831">
        <v>4</v>
      </c>
      <c r="B3147" s="832" t="s">
        <v>2687</v>
      </c>
      <c r="C3147" s="832" t="s">
        <v>2694</v>
      </c>
      <c r="D3147" s="833" t="s">
        <v>5504</v>
      </c>
      <c r="E3147" s="834" t="s">
        <v>2714</v>
      </c>
      <c r="F3147" s="832" t="s">
        <v>2690</v>
      </c>
      <c r="G3147" s="832" t="s">
        <v>2819</v>
      </c>
      <c r="H3147" s="832" t="s">
        <v>581</v>
      </c>
      <c r="I3147" s="832" t="s">
        <v>3942</v>
      </c>
      <c r="J3147" s="832" t="s">
        <v>3943</v>
      </c>
      <c r="K3147" s="832" t="s">
        <v>3944</v>
      </c>
      <c r="L3147" s="835">
        <v>378.48</v>
      </c>
      <c r="M3147" s="835">
        <v>756.96</v>
      </c>
      <c r="N3147" s="832">
        <v>2</v>
      </c>
      <c r="O3147" s="836">
        <v>2</v>
      </c>
      <c r="P3147" s="835">
        <v>756.96</v>
      </c>
      <c r="Q3147" s="837">
        <v>1</v>
      </c>
      <c r="R3147" s="832">
        <v>2</v>
      </c>
      <c r="S3147" s="837">
        <v>1</v>
      </c>
      <c r="T3147" s="836">
        <v>2</v>
      </c>
      <c r="U3147" s="838">
        <v>1</v>
      </c>
    </row>
    <row r="3148" spans="1:21" ht="14.4" customHeight="1" x14ac:dyDescent="0.3">
      <c r="A3148" s="831">
        <v>4</v>
      </c>
      <c r="B3148" s="832" t="s">
        <v>2687</v>
      </c>
      <c r="C3148" s="832" t="s">
        <v>2694</v>
      </c>
      <c r="D3148" s="833" t="s">
        <v>5504</v>
      </c>
      <c r="E3148" s="834" t="s">
        <v>2714</v>
      </c>
      <c r="F3148" s="832" t="s">
        <v>2690</v>
      </c>
      <c r="G3148" s="832" t="s">
        <v>2819</v>
      </c>
      <c r="H3148" s="832" t="s">
        <v>581</v>
      </c>
      <c r="I3148" s="832" t="s">
        <v>4034</v>
      </c>
      <c r="J3148" s="832" t="s">
        <v>4035</v>
      </c>
      <c r="K3148" s="832" t="s">
        <v>4036</v>
      </c>
      <c r="L3148" s="835">
        <v>378.48</v>
      </c>
      <c r="M3148" s="835">
        <v>4920.24</v>
      </c>
      <c r="N3148" s="832">
        <v>13</v>
      </c>
      <c r="O3148" s="836">
        <v>13</v>
      </c>
      <c r="P3148" s="835">
        <v>4920.24</v>
      </c>
      <c r="Q3148" s="837">
        <v>1</v>
      </c>
      <c r="R3148" s="832">
        <v>13</v>
      </c>
      <c r="S3148" s="837">
        <v>1</v>
      </c>
      <c r="T3148" s="836">
        <v>13</v>
      </c>
      <c r="U3148" s="838">
        <v>1</v>
      </c>
    </row>
    <row r="3149" spans="1:21" ht="14.4" customHeight="1" x14ac:dyDescent="0.3">
      <c r="A3149" s="831">
        <v>4</v>
      </c>
      <c r="B3149" s="832" t="s">
        <v>2687</v>
      </c>
      <c r="C3149" s="832" t="s">
        <v>2694</v>
      </c>
      <c r="D3149" s="833" t="s">
        <v>5504</v>
      </c>
      <c r="E3149" s="834" t="s">
        <v>2714</v>
      </c>
      <c r="F3149" s="832" t="s">
        <v>2690</v>
      </c>
      <c r="G3149" s="832" t="s">
        <v>2819</v>
      </c>
      <c r="H3149" s="832" t="s">
        <v>581</v>
      </c>
      <c r="I3149" s="832" t="s">
        <v>4040</v>
      </c>
      <c r="J3149" s="832" t="s">
        <v>4041</v>
      </c>
      <c r="K3149" s="832" t="s">
        <v>4042</v>
      </c>
      <c r="L3149" s="835">
        <v>906.78</v>
      </c>
      <c r="M3149" s="835">
        <v>906.78</v>
      </c>
      <c r="N3149" s="832">
        <v>1</v>
      </c>
      <c r="O3149" s="836">
        <v>1</v>
      </c>
      <c r="P3149" s="835">
        <v>906.78</v>
      </c>
      <c r="Q3149" s="837">
        <v>1</v>
      </c>
      <c r="R3149" s="832">
        <v>1</v>
      </c>
      <c r="S3149" s="837">
        <v>1</v>
      </c>
      <c r="T3149" s="836">
        <v>1</v>
      </c>
      <c r="U3149" s="838">
        <v>1</v>
      </c>
    </row>
    <row r="3150" spans="1:21" ht="14.4" customHeight="1" x14ac:dyDescent="0.3">
      <c r="A3150" s="831">
        <v>4</v>
      </c>
      <c r="B3150" s="832" t="s">
        <v>2687</v>
      </c>
      <c r="C3150" s="832" t="s">
        <v>2694</v>
      </c>
      <c r="D3150" s="833" t="s">
        <v>5504</v>
      </c>
      <c r="E3150" s="834" t="s">
        <v>2714</v>
      </c>
      <c r="F3150" s="832" t="s">
        <v>2690</v>
      </c>
      <c r="G3150" s="832" t="s">
        <v>2819</v>
      </c>
      <c r="H3150" s="832" t="s">
        <v>581</v>
      </c>
      <c r="I3150" s="832" t="s">
        <v>5362</v>
      </c>
      <c r="J3150" s="832" t="s">
        <v>5363</v>
      </c>
      <c r="K3150" s="832" t="s">
        <v>5364</v>
      </c>
      <c r="L3150" s="835">
        <v>409.87</v>
      </c>
      <c r="M3150" s="835">
        <v>409.87</v>
      </c>
      <c r="N3150" s="832">
        <v>1</v>
      </c>
      <c r="O3150" s="836">
        <v>1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" customHeight="1" x14ac:dyDescent="0.3">
      <c r="A3151" s="831">
        <v>4</v>
      </c>
      <c r="B3151" s="832" t="s">
        <v>2687</v>
      </c>
      <c r="C3151" s="832" t="s">
        <v>2694</v>
      </c>
      <c r="D3151" s="833" t="s">
        <v>5504</v>
      </c>
      <c r="E3151" s="834" t="s">
        <v>2714</v>
      </c>
      <c r="F3151" s="832" t="s">
        <v>2690</v>
      </c>
      <c r="G3151" s="832" t="s">
        <v>2819</v>
      </c>
      <c r="H3151" s="832" t="s">
        <v>581</v>
      </c>
      <c r="I3151" s="832" t="s">
        <v>5365</v>
      </c>
      <c r="J3151" s="832" t="s">
        <v>5366</v>
      </c>
      <c r="K3151" s="832" t="s">
        <v>5367</v>
      </c>
      <c r="L3151" s="835">
        <v>500</v>
      </c>
      <c r="M3151" s="835">
        <v>500</v>
      </c>
      <c r="N3151" s="832">
        <v>1</v>
      </c>
      <c r="O3151" s="836">
        <v>1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4</v>
      </c>
      <c r="B3152" s="832" t="s">
        <v>2687</v>
      </c>
      <c r="C3152" s="832" t="s">
        <v>2694</v>
      </c>
      <c r="D3152" s="833" t="s">
        <v>5504</v>
      </c>
      <c r="E3152" s="834" t="s">
        <v>2724</v>
      </c>
      <c r="F3152" s="832" t="s">
        <v>2688</v>
      </c>
      <c r="G3152" s="832" t="s">
        <v>2775</v>
      </c>
      <c r="H3152" s="832" t="s">
        <v>628</v>
      </c>
      <c r="I3152" s="832" t="s">
        <v>3032</v>
      </c>
      <c r="J3152" s="832" t="s">
        <v>785</v>
      </c>
      <c r="K3152" s="832" t="s">
        <v>2793</v>
      </c>
      <c r="L3152" s="835">
        <v>147.26</v>
      </c>
      <c r="M3152" s="835">
        <v>147.26</v>
      </c>
      <c r="N3152" s="832">
        <v>1</v>
      </c>
      <c r="O3152" s="836">
        <v>1</v>
      </c>
      <c r="P3152" s="835">
        <v>147.26</v>
      </c>
      <c r="Q3152" s="837">
        <v>1</v>
      </c>
      <c r="R3152" s="832">
        <v>1</v>
      </c>
      <c r="S3152" s="837">
        <v>1</v>
      </c>
      <c r="T3152" s="836">
        <v>1</v>
      </c>
      <c r="U3152" s="838">
        <v>1</v>
      </c>
    </row>
    <row r="3153" spans="1:21" ht="14.4" customHeight="1" x14ac:dyDescent="0.3">
      <c r="A3153" s="831">
        <v>4</v>
      </c>
      <c r="B3153" s="832" t="s">
        <v>2687</v>
      </c>
      <c r="C3153" s="832" t="s">
        <v>2694</v>
      </c>
      <c r="D3153" s="833" t="s">
        <v>5504</v>
      </c>
      <c r="E3153" s="834" t="s">
        <v>2740</v>
      </c>
      <c r="F3153" s="832" t="s">
        <v>2688</v>
      </c>
      <c r="G3153" s="832" t="s">
        <v>2760</v>
      </c>
      <c r="H3153" s="832" t="s">
        <v>628</v>
      </c>
      <c r="I3153" s="832" t="s">
        <v>2166</v>
      </c>
      <c r="J3153" s="832" t="s">
        <v>1083</v>
      </c>
      <c r="K3153" s="832" t="s">
        <v>2167</v>
      </c>
      <c r="L3153" s="835">
        <v>154.36000000000001</v>
      </c>
      <c r="M3153" s="835">
        <v>154.36000000000001</v>
      </c>
      <c r="N3153" s="832">
        <v>1</v>
      </c>
      <c r="O3153" s="836">
        <v>1</v>
      </c>
      <c r="P3153" s="835">
        <v>154.36000000000001</v>
      </c>
      <c r="Q3153" s="837">
        <v>1</v>
      </c>
      <c r="R3153" s="832">
        <v>1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4</v>
      </c>
      <c r="B3154" s="832" t="s">
        <v>2687</v>
      </c>
      <c r="C3154" s="832" t="s">
        <v>2694</v>
      </c>
      <c r="D3154" s="833" t="s">
        <v>5504</v>
      </c>
      <c r="E3154" s="834" t="s">
        <v>2740</v>
      </c>
      <c r="F3154" s="832" t="s">
        <v>2688</v>
      </c>
      <c r="G3154" s="832" t="s">
        <v>3145</v>
      </c>
      <c r="H3154" s="832" t="s">
        <v>628</v>
      </c>
      <c r="I3154" s="832" t="s">
        <v>3146</v>
      </c>
      <c r="J3154" s="832" t="s">
        <v>1024</v>
      </c>
      <c r="K3154" s="832" t="s">
        <v>3147</v>
      </c>
      <c r="L3154" s="835">
        <v>117.55</v>
      </c>
      <c r="M3154" s="835">
        <v>117.55</v>
      </c>
      <c r="N3154" s="832">
        <v>1</v>
      </c>
      <c r="O3154" s="836">
        <v>0.5</v>
      </c>
      <c r="P3154" s="835">
        <v>117.55</v>
      </c>
      <c r="Q3154" s="837">
        <v>1</v>
      </c>
      <c r="R3154" s="832">
        <v>1</v>
      </c>
      <c r="S3154" s="837">
        <v>1</v>
      </c>
      <c r="T3154" s="836">
        <v>0.5</v>
      </c>
      <c r="U3154" s="838">
        <v>1</v>
      </c>
    </row>
    <row r="3155" spans="1:21" ht="14.4" customHeight="1" x14ac:dyDescent="0.3">
      <c r="A3155" s="831">
        <v>4</v>
      </c>
      <c r="B3155" s="832" t="s">
        <v>2687</v>
      </c>
      <c r="C3155" s="832" t="s">
        <v>2694</v>
      </c>
      <c r="D3155" s="833" t="s">
        <v>5504</v>
      </c>
      <c r="E3155" s="834" t="s">
        <v>2740</v>
      </c>
      <c r="F3155" s="832" t="s">
        <v>2688</v>
      </c>
      <c r="G3155" s="832" t="s">
        <v>2827</v>
      </c>
      <c r="H3155" s="832" t="s">
        <v>581</v>
      </c>
      <c r="I3155" s="832" t="s">
        <v>2918</v>
      </c>
      <c r="J3155" s="832" t="s">
        <v>853</v>
      </c>
      <c r="K3155" s="832" t="s">
        <v>2919</v>
      </c>
      <c r="L3155" s="835">
        <v>55.01</v>
      </c>
      <c r="M3155" s="835">
        <v>55.01</v>
      </c>
      <c r="N3155" s="832">
        <v>1</v>
      </c>
      <c r="O3155" s="836">
        <v>1</v>
      </c>
      <c r="P3155" s="835">
        <v>55.01</v>
      </c>
      <c r="Q3155" s="837">
        <v>1</v>
      </c>
      <c r="R3155" s="832">
        <v>1</v>
      </c>
      <c r="S3155" s="837">
        <v>1</v>
      </c>
      <c r="T3155" s="836">
        <v>1</v>
      </c>
      <c r="U3155" s="838">
        <v>1</v>
      </c>
    </row>
    <row r="3156" spans="1:21" ht="14.4" customHeight="1" x14ac:dyDescent="0.3">
      <c r="A3156" s="831">
        <v>4</v>
      </c>
      <c r="B3156" s="832" t="s">
        <v>2687</v>
      </c>
      <c r="C3156" s="832" t="s">
        <v>2694</v>
      </c>
      <c r="D3156" s="833" t="s">
        <v>5504</v>
      </c>
      <c r="E3156" s="834" t="s">
        <v>2740</v>
      </c>
      <c r="F3156" s="832" t="s">
        <v>2688</v>
      </c>
      <c r="G3156" s="832" t="s">
        <v>2827</v>
      </c>
      <c r="H3156" s="832" t="s">
        <v>581</v>
      </c>
      <c r="I3156" s="832" t="s">
        <v>2918</v>
      </c>
      <c r="J3156" s="832" t="s">
        <v>853</v>
      </c>
      <c r="K3156" s="832" t="s">
        <v>2919</v>
      </c>
      <c r="L3156" s="835">
        <v>75.05</v>
      </c>
      <c r="M3156" s="835">
        <v>75.05</v>
      </c>
      <c r="N3156" s="832">
        <v>1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4</v>
      </c>
      <c r="B3157" s="832" t="s">
        <v>2687</v>
      </c>
      <c r="C3157" s="832" t="s">
        <v>2694</v>
      </c>
      <c r="D3157" s="833" t="s">
        <v>5504</v>
      </c>
      <c r="E3157" s="834" t="s">
        <v>2740</v>
      </c>
      <c r="F3157" s="832" t="s">
        <v>2688</v>
      </c>
      <c r="G3157" s="832" t="s">
        <v>2780</v>
      </c>
      <c r="H3157" s="832" t="s">
        <v>581</v>
      </c>
      <c r="I3157" s="832" t="s">
        <v>2797</v>
      </c>
      <c r="J3157" s="832" t="s">
        <v>634</v>
      </c>
      <c r="K3157" s="832" t="s">
        <v>2798</v>
      </c>
      <c r="L3157" s="835">
        <v>108.44</v>
      </c>
      <c r="M3157" s="835">
        <v>108.44</v>
      </c>
      <c r="N3157" s="832">
        <v>1</v>
      </c>
      <c r="O3157" s="836">
        <v>0.5</v>
      </c>
      <c r="P3157" s="835">
        <v>108.44</v>
      </c>
      <c r="Q3157" s="837">
        <v>1</v>
      </c>
      <c r="R3157" s="832">
        <v>1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4</v>
      </c>
      <c r="B3158" s="832" t="s">
        <v>2687</v>
      </c>
      <c r="C3158" s="832" t="s">
        <v>2694</v>
      </c>
      <c r="D3158" s="833" t="s">
        <v>5504</v>
      </c>
      <c r="E3158" s="834" t="s">
        <v>2740</v>
      </c>
      <c r="F3158" s="832" t="s">
        <v>2688</v>
      </c>
      <c r="G3158" s="832" t="s">
        <v>2757</v>
      </c>
      <c r="H3158" s="832" t="s">
        <v>581</v>
      </c>
      <c r="I3158" s="832" t="s">
        <v>2758</v>
      </c>
      <c r="J3158" s="832" t="s">
        <v>1096</v>
      </c>
      <c r="K3158" s="832" t="s">
        <v>2759</v>
      </c>
      <c r="L3158" s="835">
        <v>42.54</v>
      </c>
      <c r="M3158" s="835">
        <v>42.54</v>
      </c>
      <c r="N3158" s="832">
        <v>1</v>
      </c>
      <c r="O3158" s="836">
        <v>1</v>
      </c>
      <c r="P3158" s="835">
        <v>42.54</v>
      </c>
      <c r="Q3158" s="837">
        <v>1</v>
      </c>
      <c r="R3158" s="832">
        <v>1</v>
      </c>
      <c r="S3158" s="837">
        <v>1</v>
      </c>
      <c r="T3158" s="836">
        <v>1</v>
      </c>
      <c r="U3158" s="838">
        <v>1</v>
      </c>
    </row>
    <row r="3159" spans="1:21" ht="14.4" customHeight="1" x14ac:dyDescent="0.3">
      <c r="A3159" s="831">
        <v>4</v>
      </c>
      <c r="B3159" s="832" t="s">
        <v>2687</v>
      </c>
      <c r="C3159" s="832" t="s">
        <v>2694</v>
      </c>
      <c r="D3159" s="833" t="s">
        <v>5504</v>
      </c>
      <c r="E3159" s="834" t="s">
        <v>2707</v>
      </c>
      <c r="F3159" s="832" t="s">
        <v>2688</v>
      </c>
      <c r="G3159" s="832" t="s">
        <v>2827</v>
      </c>
      <c r="H3159" s="832" t="s">
        <v>581</v>
      </c>
      <c r="I3159" s="832" t="s">
        <v>2918</v>
      </c>
      <c r="J3159" s="832" t="s">
        <v>853</v>
      </c>
      <c r="K3159" s="832" t="s">
        <v>2919</v>
      </c>
      <c r="L3159" s="835">
        <v>55.01</v>
      </c>
      <c r="M3159" s="835">
        <v>55.01</v>
      </c>
      <c r="N3159" s="832">
        <v>1</v>
      </c>
      <c r="O3159" s="836">
        <v>1</v>
      </c>
      <c r="P3159" s="835">
        <v>55.01</v>
      </c>
      <c r="Q3159" s="837">
        <v>1</v>
      </c>
      <c r="R3159" s="832">
        <v>1</v>
      </c>
      <c r="S3159" s="837">
        <v>1</v>
      </c>
      <c r="T3159" s="836">
        <v>1</v>
      </c>
      <c r="U3159" s="838">
        <v>1</v>
      </c>
    </row>
    <row r="3160" spans="1:21" ht="14.4" customHeight="1" x14ac:dyDescent="0.3">
      <c r="A3160" s="831">
        <v>4</v>
      </c>
      <c r="B3160" s="832" t="s">
        <v>2687</v>
      </c>
      <c r="C3160" s="832" t="s">
        <v>2694</v>
      </c>
      <c r="D3160" s="833" t="s">
        <v>5504</v>
      </c>
      <c r="E3160" s="834" t="s">
        <v>2749</v>
      </c>
      <c r="F3160" s="832" t="s">
        <v>2688</v>
      </c>
      <c r="G3160" s="832" t="s">
        <v>2760</v>
      </c>
      <c r="H3160" s="832" t="s">
        <v>628</v>
      </c>
      <c r="I3160" s="832" t="s">
        <v>2166</v>
      </c>
      <c r="J3160" s="832" t="s">
        <v>1083</v>
      </c>
      <c r="K3160" s="832" t="s">
        <v>2167</v>
      </c>
      <c r="L3160" s="835">
        <v>154.36000000000001</v>
      </c>
      <c r="M3160" s="835">
        <v>154.36000000000001</v>
      </c>
      <c r="N3160" s="832">
        <v>1</v>
      </c>
      <c r="O3160" s="836">
        <v>1</v>
      </c>
      <c r="P3160" s="835">
        <v>154.36000000000001</v>
      </c>
      <c r="Q3160" s="837">
        <v>1</v>
      </c>
      <c r="R3160" s="832">
        <v>1</v>
      </c>
      <c r="S3160" s="837">
        <v>1</v>
      </c>
      <c r="T3160" s="836">
        <v>1</v>
      </c>
      <c r="U3160" s="838">
        <v>1</v>
      </c>
    </row>
    <row r="3161" spans="1:21" ht="14.4" customHeight="1" x14ac:dyDescent="0.3">
      <c r="A3161" s="831">
        <v>4</v>
      </c>
      <c r="B3161" s="832" t="s">
        <v>2687</v>
      </c>
      <c r="C3161" s="832" t="s">
        <v>2694</v>
      </c>
      <c r="D3161" s="833" t="s">
        <v>5504</v>
      </c>
      <c r="E3161" s="834" t="s">
        <v>2749</v>
      </c>
      <c r="F3161" s="832" t="s">
        <v>2688</v>
      </c>
      <c r="G3161" s="832" t="s">
        <v>3368</v>
      </c>
      <c r="H3161" s="832" t="s">
        <v>581</v>
      </c>
      <c r="I3161" s="832" t="s">
        <v>3369</v>
      </c>
      <c r="J3161" s="832" t="s">
        <v>1215</v>
      </c>
      <c r="K3161" s="832" t="s">
        <v>3370</v>
      </c>
      <c r="L3161" s="835">
        <v>91.11</v>
      </c>
      <c r="M3161" s="835">
        <v>91.11</v>
      </c>
      <c r="N3161" s="832">
        <v>1</v>
      </c>
      <c r="O3161" s="836">
        <v>0.5</v>
      </c>
      <c r="P3161" s="835">
        <v>91.11</v>
      </c>
      <c r="Q3161" s="837">
        <v>1</v>
      </c>
      <c r="R3161" s="832">
        <v>1</v>
      </c>
      <c r="S3161" s="837">
        <v>1</v>
      </c>
      <c r="T3161" s="836">
        <v>0.5</v>
      </c>
      <c r="U3161" s="838">
        <v>1</v>
      </c>
    </row>
    <row r="3162" spans="1:21" ht="14.4" customHeight="1" x14ac:dyDescent="0.3">
      <c r="A3162" s="831">
        <v>4</v>
      </c>
      <c r="B3162" s="832" t="s">
        <v>2687</v>
      </c>
      <c r="C3162" s="832" t="s">
        <v>2694</v>
      </c>
      <c r="D3162" s="833" t="s">
        <v>5504</v>
      </c>
      <c r="E3162" s="834" t="s">
        <v>2749</v>
      </c>
      <c r="F3162" s="832" t="s">
        <v>2688</v>
      </c>
      <c r="G3162" s="832" t="s">
        <v>3227</v>
      </c>
      <c r="H3162" s="832" t="s">
        <v>581</v>
      </c>
      <c r="I3162" s="832" t="s">
        <v>3228</v>
      </c>
      <c r="J3162" s="832" t="s">
        <v>3229</v>
      </c>
      <c r="K3162" s="832" t="s">
        <v>3230</v>
      </c>
      <c r="L3162" s="835">
        <v>46.75</v>
      </c>
      <c r="M3162" s="835">
        <v>46.75</v>
      </c>
      <c r="N3162" s="832">
        <v>1</v>
      </c>
      <c r="O3162" s="836">
        <v>1</v>
      </c>
      <c r="P3162" s="835">
        <v>46.75</v>
      </c>
      <c r="Q3162" s="837">
        <v>1</v>
      </c>
      <c r="R3162" s="832">
        <v>1</v>
      </c>
      <c r="S3162" s="837">
        <v>1</v>
      </c>
      <c r="T3162" s="836">
        <v>1</v>
      </c>
      <c r="U3162" s="838">
        <v>1</v>
      </c>
    </row>
    <row r="3163" spans="1:21" ht="14.4" customHeight="1" x14ac:dyDescent="0.3">
      <c r="A3163" s="831">
        <v>4</v>
      </c>
      <c r="B3163" s="832" t="s">
        <v>2687</v>
      </c>
      <c r="C3163" s="832" t="s">
        <v>2694</v>
      </c>
      <c r="D3163" s="833" t="s">
        <v>5504</v>
      </c>
      <c r="E3163" s="834" t="s">
        <v>2749</v>
      </c>
      <c r="F3163" s="832" t="s">
        <v>2688</v>
      </c>
      <c r="G3163" s="832" t="s">
        <v>2787</v>
      </c>
      <c r="H3163" s="832" t="s">
        <v>581</v>
      </c>
      <c r="I3163" s="832" t="s">
        <v>2925</v>
      </c>
      <c r="J3163" s="832" t="s">
        <v>626</v>
      </c>
      <c r="K3163" s="832" t="s">
        <v>2926</v>
      </c>
      <c r="L3163" s="835">
        <v>0</v>
      </c>
      <c r="M3163" s="835">
        <v>0</v>
      </c>
      <c r="N3163" s="832">
        <v>2</v>
      </c>
      <c r="O3163" s="836">
        <v>1.5</v>
      </c>
      <c r="P3163" s="835">
        <v>0</v>
      </c>
      <c r="Q3163" s="837"/>
      <c r="R3163" s="832">
        <v>2</v>
      </c>
      <c r="S3163" s="837">
        <v>1</v>
      </c>
      <c r="T3163" s="836">
        <v>1.5</v>
      </c>
      <c r="U3163" s="838">
        <v>1</v>
      </c>
    </row>
    <row r="3164" spans="1:21" ht="14.4" customHeight="1" x14ac:dyDescent="0.3">
      <c r="A3164" s="831">
        <v>4</v>
      </c>
      <c r="B3164" s="832" t="s">
        <v>2687</v>
      </c>
      <c r="C3164" s="832" t="s">
        <v>2694</v>
      </c>
      <c r="D3164" s="833" t="s">
        <v>5504</v>
      </c>
      <c r="E3164" s="834" t="s">
        <v>2749</v>
      </c>
      <c r="F3164" s="832" t="s">
        <v>2688</v>
      </c>
      <c r="G3164" s="832" t="s">
        <v>2775</v>
      </c>
      <c r="H3164" s="832" t="s">
        <v>628</v>
      </c>
      <c r="I3164" s="832" t="s">
        <v>2776</v>
      </c>
      <c r="J3164" s="832" t="s">
        <v>785</v>
      </c>
      <c r="K3164" s="832" t="s">
        <v>2041</v>
      </c>
      <c r="L3164" s="835">
        <v>490.89</v>
      </c>
      <c r="M3164" s="835">
        <v>490.89</v>
      </c>
      <c r="N3164" s="832">
        <v>1</v>
      </c>
      <c r="O3164" s="836">
        <v>1</v>
      </c>
      <c r="P3164" s="835">
        <v>490.89</v>
      </c>
      <c r="Q3164" s="837">
        <v>1</v>
      </c>
      <c r="R3164" s="832">
        <v>1</v>
      </c>
      <c r="S3164" s="837">
        <v>1</v>
      </c>
      <c r="T3164" s="836">
        <v>1</v>
      </c>
      <c r="U3164" s="838">
        <v>1</v>
      </c>
    </row>
    <row r="3165" spans="1:21" ht="14.4" customHeight="1" x14ac:dyDescent="0.3">
      <c r="A3165" s="831">
        <v>4</v>
      </c>
      <c r="B3165" s="832" t="s">
        <v>2687</v>
      </c>
      <c r="C3165" s="832" t="s">
        <v>2694</v>
      </c>
      <c r="D3165" s="833" t="s">
        <v>5504</v>
      </c>
      <c r="E3165" s="834" t="s">
        <v>2749</v>
      </c>
      <c r="F3165" s="832" t="s">
        <v>2688</v>
      </c>
      <c r="G3165" s="832" t="s">
        <v>2777</v>
      </c>
      <c r="H3165" s="832" t="s">
        <v>581</v>
      </c>
      <c r="I3165" s="832" t="s">
        <v>2894</v>
      </c>
      <c r="J3165" s="832" t="s">
        <v>810</v>
      </c>
      <c r="K3165" s="832" t="s">
        <v>2848</v>
      </c>
      <c r="L3165" s="835">
        <v>103.67</v>
      </c>
      <c r="M3165" s="835">
        <v>103.67</v>
      </c>
      <c r="N3165" s="832">
        <v>1</v>
      </c>
      <c r="O3165" s="836"/>
      <c r="P3165" s="835">
        <v>103.67</v>
      </c>
      <c r="Q3165" s="837">
        <v>1</v>
      </c>
      <c r="R3165" s="832">
        <v>1</v>
      </c>
      <c r="S3165" s="837">
        <v>1</v>
      </c>
      <c r="T3165" s="836"/>
      <c r="U3165" s="838"/>
    </row>
    <row r="3166" spans="1:21" ht="14.4" customHeight="1" x14ac:dyDescent="0.3">
      <c r="A3166" s="831">
        <v>4</v>
      </c>
      <c r="B3166" s="832" t="s">
        <v>2687</v>
      </c>
      <c r="C3166" s="832" t="s">
        <v>2694</v>
      </c>
      <c r="D3166" s="833" t="s">
        <v>5504</v>
      </c>
      <c r="E3166" s="834" t="s">
        <v>2749</v>
      </c>
      <c r="F3166" s="832" t="s">
        <v>2688</v>
      </c>
      <c r="G3166" s="832" t="s">
        <v>2780</v>
      </c>
      <c r="H3166" s="832" t="s">
        <v>581</v>
      </c>
      <c r="I3166" s="832" t="s">
        <v>2797</v>
      </c>
      <c r="J3166" s="832" t="s">
        <v>634</v>
      </c>
      <c r="K3166" s="832" t="s">
        <v>2798</v>
      </c>
      <c r="L3166" s="835">
        <v>108.44</v>
      </c>
      <c r="M3166" s="835">
        <v>108.44</v>
      </c>
      <c r="N3166" s="832">
        <v>1</v>
      </c>
      <c r="O3166" s="836">
        <v>0.5</v>
      </c>
      <c r="P3166" s="835">
        <v>108.44</v>
      </c>
      <c r="Q3166" s="837">
        <v>1</v>
      </c>
      <c r="R3166" s="832">
        <v>1</v>
      </c>
      <c r="S3166" s="837">
        <v>1</v>
      </c>
      <c r="T3166" s="836">
        <v>0.5</v>
      </c>
      <c r="U3166" s="838">
        <v>1</v>
      </c>
    </row>
    <row r="3167" spans="1:21" ht="14.4" customHeight="1" x14ac:dyDescent="0.3">
      <c r="A3167" s="831">
        <v>4</v>
      </c>
      <c r="B3167" s="832" t="s">
        <v>2687</v>
      </c>
      <c r="C3167" s="832" t="s">
        <v>2694</v>
      </c>
      <c r="D3167" s="833" t="s">
        <v>5504</v>
      </c>
      <c r="E3167" s="834" t="s">
        <v>2749</v>
      </c>
      <c r="F3167" s="832" t="s">
        <v>2688</v>
      </c>
      <c r="G3167" s="832" t="s">
        <v>2780</v>
      </c>
      <c r="H3167" s="832" t="s">
        <v>581</v>
      </c>
      <c r="I3167" s="832" t="s">
        <v>2963</v>
      </c>
      <c r="J3167" s="832" t="s">
        <v>634</v>
      </c>
      <c r="K3167" s="832" t="s">
        <v>2798</v>
      </c>
      <c r="L3167" s="835">
        <v>52.61</v>
      </c>
      <c r="M3167" s="835">
        <v>105.22</v>
      </c>
      <c r="N3167" s="832">
        <v>2</v>
      </c>
      <c r="O3167" s="836">
        <v>2</v>
      </c>
      <c r="P3167" s="835">
        <v>105.22</v>
      </c>
      <c r="Q3167" s="837">
        <v>1</v>
      </c>
      <c r="R3167" s="832">
        <v>2</v>
      </c>
      <c r="S3167" s="837">
        <v>1</v>
      </c>
      <c r="T3167" s="836">
        <v>2</v>
      </c>
      <c r="U3167" s="838">
        <v>1</v>
      </c>
    </row>
    <row r="3168" spans="1:21" ht="14.4" customHeight="1" x14ac:dyDescent="0.3">
      <c r="A3168" s="831">
        <v>4</v>
      </c>
      <c r="B3168" s="832" t="s">
        <v>2687</v>
      </c>
      <c r="C3168" s="832" t="s">
        <v>2694</v>
      </c>
      <c r="D3168" s="833" t="s">
        <v>5504</v>
      </c>
      <c r="E3168" s="834" t="s">
        <v>2749</v>
      </c>
      <c r="F3168" s="832" t="s">
        <v>2688</v>
      </c>
      <c r="G3168" s="832" t="s">
        <v>2757</v>
      </c>
      <c r="H3168" s="832" t="s">
        <v>581</v>
      </c>
      <c r="I3168" s="832" t="s">
        <v>2758</v>
      </c>
      <c r="J3168" s="832" t="s">
        <v>1096</v>
      </c>
      <c r="K3168" s="832" t="s">
        <v>2759</v>
      </c>
      <c r="L3168" s="835">
        <v>42.54</v>
      </c>
      <c r="M3168" s="835">
        <v>42.54</v>
      </c>
      <c r="N3168" s="832">
        <v>1</v>
      </c>
      <c r="O3168" s="836">
        <v>0.5</v>
      </c>
      <c r="P3168" s="835">
        <v>42.54</v>
      </c>
      <c r="Q3168" s="837">
        <v>1</v>
      </c>
      <c r="R3168" s="832">
        <v>1</v>
      </c>
      <c r="S3168" s="837">
        <v>1</v>
      </c>
      <c r="T3168" s="836">
        <v>0.5</v>
      </c>
      <c r="U3168" s="838">
        <v>1</v>
      </c>
    </row>
    <row r="3169" spans="1:21" ht="14.4" customHeight="1" x14ac:dyDescent="0.3">
      <c r="A3169" s="831">
        <v>4</v>
      </c>
      <c r="B3169" s="832" t="s">
        <v>2687</v>
      </c>
      <c r="C3169" s="832" t="s">
        <v>2694</v>
      </c>
      <c r="D3169" s="833" t="s">
        <v>5504</v>
      </c>
      <c r="E3169" s="834" t="s">
        <v>2749</v>
      </c>
      <c r="F3169" s="832" t="s">
        <v>2688</v>
      </c>
      <c r="G3169" s="832" t="s">
        <v>5368</v>
      </c>
      <c r="H3169" s="832" t="s">
        <v>581</v>
      </c>
      <c r="I3169" s="832" t="s">
        <v>5369</v>
      </c>
      <c r="J3169" s="832" t="s">
        <v>5370</v>
      </c>
      <c r="K3169" s="832" t="s">
        <v>5371</v>
      </c>
      <c r="L3169" s="835">
        <v>69.28</v>
      </c>
      <c r="M3169" s="835">
        <v>69.28</v>
      </c>
      <c r="N3169" s="832">
        <v>1</v>
      </c>
      <c r="O3169" s="836">
        <v>1</v>
      </c>
      <c r="P3169" s="835">
        <v>69.28</v>
      </c>
      <c r="Q3169" s="837">
        <v>1</v>
      </c>
      <c r="R3169" s="832">
        <v>1</v>
      </c>
      <c r="S3169" s="837">
        <v>1</v>
      </c>
      <c r="T3169" s="836">
        <v>1</v>
      </c>
      <c r="U3169" s="838">
        <v>1</v>
      </c>
    </row>
    <row r="3170" spans="1:21" ht="14.4" customHeight="1" x14ac:dyDescent="0.3">
      <c r="A3170" s="831">
        <v>4</v>
      </c>
      <c r="B3170" s="832" t="s">
        <v>2687</v>
      </c>
      <c r="C3170" s="832" t="s">
        <v>2694</v>
      </c>
      <c r="D3170" s="833" t="s">
        <v>5504</v>
      </c>
      <c r="E3170" s="834" t="s">
        <v>2749</v>
      </c>
      <c r="F3170" s="832" t="s">
        <v>2689</v>
      </c>
      <c r="G3170" s="832" t="s">
        <v>2768</v>
      </c>
      <c r="H3170" s="832" t="s">
        <v>581</v>
      </c>
      <c r="I3170" s="832" t="s">
        <v>2769</v>
      </c>
      <c r="J3170" s="832" t="s">
        <v>2770</v>
      </c>
      <c r="K3170" s="832"/>
      <c r="L3170" s="835">
        <v>0</v>
      </c>
      <c r="M3170" s="835">
        <v>0</v>
      </c>
      <c r="N3170" s="832">
        <v>1</v>
      </c>
      <c r="O3170" s="836">
        <v>1</v>
      </c>
      <c r="P3170" s="835">
        <v>0</v>
      </c>
      <c r="Q3170" s="837"/>
      <c r="R3170" s="832">
        <v>1</v>
      </c>
      <c r="S3170" s="837">
        <v>1</v>
      </c>
      <c r="T3170" s="836">
        <v>1</v>
      </c>
      <c r="U3170" s="838">
        <v>1</v>
      </c>
    </row>
    <row r="3171" spans="1:21" ht="14.4" customHeight="1" x14ac:dyDescent="0.3">
      <c r="A3171" s="831">
        <v>4</v>
      </c>
      <c r="B3171" s="832" t="s">
        <v>2687</v>
      </c>
      <c r="C3171" s="832" t="s">
        <v>2694</v>
      </c>
      <c r="D3171" s="833" t="s">
        <v>5504</v>
      </c>
      <c r="E3171" s="834" t="s">
        <v>2749</v>
      </c>
      <c r="F3171" s="832" t="s">
        <v>2690</v>
      </c>
      <c r="G3171" s="832" t="s">
        <v>2812</v>
      </c>
      <c r="H3171" s="832" t="s">
        <v>581</v>
      </c>
      <c r="I3171" s="832" t="s">
        <v>2813</v>
      </c>
      <c r="J3171" s="832" t="s">
        <v>2814</v>
      </c>
      <c r="K3171" s="832" t="s">
        <v>2815</v>
      </c>
      <c r="L3171" s="835">
        <v>100</v>
      </c>
      <c r="M3171" s="835">
        <v>900</v>
      </c>
      <c r="N3171" s="832">
        <v>9</v>
      </c>
      <c r="O3171" s="836">
        <v>5</v>
      </c>
      <c r="P3171" s="835">
        <v>500</v>
      </c>
      <c r="Q3171" s="837">
        <v>0.55555555555555558</v>
      </c>
      <c r="R3171" s="832">
        <v>5</v>
      </c>
      <c r="S3171" s="837">
        <v>0.55555555555555558</v>
      </c>
      <c r="T3171" s="836">
        <v>3</v>
      </c>
      <c r="U3171" s="838">
        <v>0.6</v>
      </c>
    </row>
    <row r="3172" spans="1:21" ht="14.4" customHeight="1" x14ac:dyDescent="0.3">
      <c r="A3172" s="831">
        <v>4</v>
      </c>
      <c r="B3172" s="832" t="s">
        <v>2687</v>
      </c>
      <c r="C3172" s="832" t="s">
        <v>2694</v>
      </c>
      <c r="D3172" s="833" t="s">
        <v>5504</v>
      </c>
      <c r="E3172" s="834" t="s">
        <v>2749</v>
      </c>
      <c r="F3172" s="832" t="s">
        <v>2690</v>
      </c>
      <c r="G3172" s="832" t="s">
        <v>2812</v>
      </c>
      <c r="H3172" s="832" t="s">
        <v>581</v>
      </c>
      <c r="I3172" s="832" t="s">
        <v>4018</v>
      </c>
      <c r="J3172" s="832" t="s">
        <v>3929</v>
      </c>
      <c r="K3172" s="832" t="s">
        <v>4019</v>
      </c>
      <c r="L3172" s="835">
        <v>50</v>
      </c>
      <c r="M3172" s="835">
        <v>50</v>
      </c>
      <c r="N3172" s="832">
        <v>1</v>
      </c>
      <c r="O3172" s="836">
        <v>1</v>
      </c>
      <c r="P3172" s="835">
        <v>50</v>
      </c>
      <c r="Q3172" s="837">
        <v>1</v>
      </c>
      <c r="R3172" s="832">
        <v>1</v>
      </c>
      <c r="S3172" s="837">
        <v>1</v>
      </c>
      <c r="T3172" s="836">
        <v>1</v>
      </c>
      <c r="U3172" s="838">
        <v>1</v>
      </c>
    </row>
    <row r="3173" spans="1:21" ht="14.4" customHeight="1" x14ac:dyDescent="0.3">
      <c r="A3173" s="831">
        <v>4</v>
      </c>
      <c r="B3173" s="832" t="s">
        <v>2687</v>
      </c>
      <c r="C3173" s="832" t="s">
        <v>2694</v>
      </c>
      <c r="D3173" s="833" t="s">
        <v>5504</v>
      </c>
      <c r="E3173" s="834" t="s">
        <v>2749</v>
      </c>
      <c r="F3173" s="832" t="s">
        <v>2690</v>
      </c>
      <c r="G3173" s="832" t="s">
        <v>2812</v>
      </c>
      <c r="H3173" s="832" t="s">
        <v>581</v>
      </c>
      <c r="I3173" s="832" t="s">
        <v>4020</v>
      </c>
      <c r="J3173" s="832" t="s">
        <v>4021</v>
      </c>
      <c r="K3173" s="832" t="s">
        <v>4022</v>
      </c>
      <c r="L3173" s="835">
        <v>99</v>
      </c>
      <c r="M3173" s="835">
        <v>198</v>
      </c>
      <c r="N3173" s="832">
        <v>2</v>
      </c>
      <c r="O3173" s="836">
        <v>2</v>
      </c>
      <c r="P3173" s="835">
        <v>198</v>
      </c>
      <c r="Q3173" s="837">
        <v>1</v>
      </c>
      <c r="R3173" s="832">
        <v>2</v>
      </c>
      <c r="S3173" s="837">
        <v>1</v>
      </c>
      <c r="T3173" s="836">
        <v>2</v>
      </c>
      <c r="U3173" s="838">
        <v>1</v>
      </c>
    </row>
    <row r="3174" spans="1:21" ht="14.4" customHeight="1" x14ac:dyDescent="0.3">
      <c r="A3174" s="831">
        <v>4</v>
      </c>
      <c r="B3174" s="832" t="s">
        <v>2687</v>
      </c>
      <c r="C3174" s="832" t="s">
        <v>2694</v>
      </c>
      <c r="D3174" s="833" t="s">
        <v>5504</v>
      </c>
      <c r="E3174" s="834" t="s">
        <v>2749</v>
      </c>
      <c r="F3174" s="832" t="s">
        <v>2690</v>
      </c>
      <c r="G3174" s="832" t="s">
        <v>3288</v>
      </c>
      <c r="H3174" s="832" t="s">
        <v>581</v>
      </c>
      <c r="I3174" s="832" t="s">
        <v>3289</v>
      </c>
      <c r="J3174" s="832" t="s">
        <v>3290</v>
      </c>
      <c r="K3174" s="832" t="s">
        <v>3291</v>
      </c>
      <c r="L3174" s="835">
        <v>410</v>
      </c>
      <c r="M3174" s="835">
        <v>8200</v>
      </c>
      <c r="N3174" s="832">
        <v>20</v>
      </c>
      <c r="O3174" s="836">
        <v>20</v>
      </c>
      <c r="P3174" s="835">
        <v>8200</v>
      </c>
      <c r="Q3174" s="837">
        <v>1</v>
      </c>
      <c r="R3174" s="832">
        <v>20</v>
      </c>
      <c r="S3174" s="837">
        <v>1</v>
      </c>
      <c r="T3174" s="836">
        <v>20</v>
      </c>
      <c r="U3174" s="838">
        <v>1</v>
      </c>
    </row>
    <row r="3175" spans="1:21" ht="14.4" customHeight="1" x14ac:dyDescent="0.3">
      <c r="A3175" s="831">
        <v>4</v>
      </c>
      <c r="B3175" s="832" t="s">
        <v>2687</v>
      </c>
      <c r="C3175" s="832" t="s">
        <v>2694</v>
      </c>
      <c r="D3175" s="833" t="s">
        <v>5504</v>
      </c>
      <c r="E3175" s="834" t="s">
        <v>2749</v>
      </c>
      <c r="F3175" s="832" t="s">
        <v>2690</v>
      </c>
      <c r="G3175" s="832" t="s">
        <v>3288</v>
      </c>
      <c r="H3175" s="832" t="s">
        <v>581</v>
      </c>
      <c r="I3175" s="832" t="s">
        <v>3937</v>
      </c>
      <c r="J3175" s="832" t="s">
        <v>3346</v>
      </c>
      <c r="K3175" s="832" t="s">
        <v>3938</v>
      </c>
      <c r="L3175" s="835">
        <v>566</v>
      </c>
      <c r="M3175" s="835">
        <v>1132</v>
      </c>
      <c r="N3175" s="832">
        <v>2</v>
      </c>
      <c r="O3175" s="836">
        <v>2</v>
      </c>
      <c r="P3175" s="835">
        <v>1132</v>
      </c>
      <c r="Q3175" s="837">
        <v>1</v>
      </c>
      <c r="R3175" s="832">
        <v>2</v>
      </c>
      <c r="S3175" s="837">
        <v>1</v>
      </c>
      <c r="T3175" s="836">
        <v>2</v>
      </c>
      <c r="U3175" s="838">
        <v>1</v>
      </c>
    </row>
    <row r="3176" spans="1:21" ht="14.4" customHeight="1" x14ac:dyDescent="0.3">
      <c r="A3176" s="831">
        <v>4</v>
      </c>
      <c r="B3176" s="832" t="s">
        <v>2687</v>
      </c>
      <c r="C3176" s="832" t="s">
        <v>2694</v>
      </c>
      <c r="D3176" s="833" t="s">
        <v>5504</v>
      </c>
      <c r="E3176" s="834" t="s">
        <v>2749</v>
      </c>
      <c r="F3176" s="832" t="s">
        <v>2690</v>
      </c>
      <c r="G3176" s="832" t="s">
        <v>2819</v>
      </c>
      <c r="H3176" s="832" t="s">
        <v>581</v>
      </c>
      <c r="I3176" s="832" t="s">
        <v>2820</v>
      </c>
      <c r="J3176" s="832" t="s">
        <v>2821</v>
      </c>
      <c r="K3176" s="832" t="s">
        <v>2822</v>
      </c>
      <c r="L3176" s="835">
        <v>900</v>
      </c>
      <c r="M3176" s="835">
        <v>2700</v>
      </c>
      <c r="N3176" s="832">
        <v>3</v>
      </c>
      <c r="O3176" s="836">
        <v>3</v>
      </c>
      <c r="P3176" s="835">
        <v>2700</v>
      </c>
      <c r="Q3176" s="837">
        <v>1</v>
      </c>
      <c r="R3176" s="832">
        <v>3</v>
      </c>
      <c r="S3176" s="837">
        <v>1</v>
      </c>
      <c r="T3176" s="836">
        <v>3</v>
      </c>
      <c r="U3176" s="838">
        <v>1</v>
      </c>
    </row>
    <row r="3177" spans="1:21" ht="14.4" customHeight="1" x14ac:dyDescent="0.3">
      <c r="A3177" s="831">
        <v>4</v>
      </c>
      <c r="B3177" s="832" t="s">
        <v>2687</v>
      </c>
      <c r="C3177" s="832" t="s">
        <v>2694</v>
      </c>
      <c r="D3177" s="833" t="s">
        <v>5504</v>
      </c>
      <c r="E3177" s="834" t="s">
        <v>2749</v>
      </c>
      <c r="F3177" s="832" t="s">
        <v>2690</v>
      </c>
      <c r="G3177" s="832" t="s">
        <v>2819</v>
      </c>
      <c r="H3177" s="832" t="s">
        <v>581</v>
      </c>
      <c r="I3177" s="832" t="s">
        <v>3942</v>
      </c>
      <c r="J3177" s="832" t="s">
        <v>3943</v>
      </c>
      <c r="K3177" s="832" t="s">
        <v>3944</v>
      </c>
      <c r="L3177" s="835">
        <v>378.48</v>
      </c>
      <c r="M3177" s="835">
        <v>378.48</v>
      </c>
      <c r="N3177" s="832">
        <v>1</v>
      </c>
      <c r="O3177" s="836">
        <v>1</v>
      </c>
      <c r="P3177" s="835">
        <v>378.48</v>
      </c>
      <c r="Q3177" s="837">
        <v>1</v>
      </c>
      <c r="R3177" s="832">
        <v>1</v>
      </c>
      <c r="S3177" s="837">
        <v>1</v>
      </c>
      <c r="T3177" s="836">
        <v>1</v>
      </c>
      <c r="U3177" s="838">
        <v>1</v>
      </c>
    </row>
    <row r="3178" spans="1:21" ht="14.4" customHeight="1" x14ac:dyDescent="0.3">
      <c r="A3178" s="831">
        <v>4</v>
      </c>
      <c r="B3178" s="832" t="s">
        <v>2687</v>
      </c>
      <c r="C3178" s="832" t="s">
        <v>2696</v>
      </c>
      <c r="D3178" s="833" t="s">
        <v>5505</v>
      </c>
      <c r="E3178" s="834" t="s">
        <v>2704</v>
      </c>
      <c r="F3178" s="832" t="s">
        <v>2688</v>
      </c>
      <c r="G3178" s="832" t="s">
        <v>2949</v>
      </c>
      <c r="H3178" s="832" t="s">
        <v>581</v>
      </c>
      <c r="I3178" s="832" t="s">
        <v>5372</v>
      </c>
      <c r="J3178" s="832" t="s">
        <v>5373</v>
      </c>
      <c r="K3178" s="832" t="s">
        <v>5374</v>
      </c>
      <c r="L3178" s="835">
        <v>151.08000000000001</v>
      </c>
      <c r="M3178" s="835">
        <v>151.08000000000001</v>
      </c>
      <c r="N3178" s="832">
        <v>1</v>
      </c>
      <c r="O3178" s="836">
        <v>1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4</v>
      </c>
      <c r="B3179" s="832" t="s">
        <v>2687</v>
      </c>
      <c r="C3179" s="832" t="s">
        <v>2696</v>
      </c>
      <c r="D3179" s="833" t="s">
        <v>5505</v>
      </c>
      <c r="E3179" s="834" t="s">
        <v>2704</v>
      </c>
      <c r="F3179" s="832" t="s">
        <v>2688</v>
      </c>
      <c r="G3179" s="832" t="s">
        <v>4090</v>
      </c>
      <c r="H3179" s="832" t="s">
        <v>581</v>
      </c>
      <c r="I3179" s="832" t="s">
        <v>4940</v>
      </c>
      <c r="J3179" s="832" t="s">
        <v>4092</v>
      </c>
      <c r="K3179" s="832" t="s">
        <v>4941</v>
      </c>
      <c r="L3179" s="835">
        <v>61.44</v>
      </c>
      <c r="M3179" s="835">
        <v>368.64</v>
      </c>
      <c r="N3179" s="832">
        <v>6</v>
      </c>
      <c r="O3179" s="836">
        <v>3</v>
      </c>
      <c r="P3179" s="835">
        <v>245.76</v>
      </c>
      <c r="Q3179" s="837">
        <v>0.66666666666666663</v>
      </c>
      <c r="R3179" s="832">
        <v>4</v>
      </c>
      <c r="S3179" s="837">
        <v>0.66666666666666663</v>
      </c>
      <c r="T3179" s="836">
        <v>2</v>
      </c>
      <c r="U3179" s="838">
        <v>0.66666666666666663</v>
      </c>
    </row>
    <row r="3180" spans="1:21" ht="14.4" customHeight="1" x14ac:dyDescent="0.3">
      <c r="A3180" s="831">
        <v>4</v>
      </c>
      <c r="B3180" s="832" t="s">
        <v>2687</v>
      </c>
      <c r="C3180" s="832" t="s">
        <v>2696</v>
      </c>
      <c r="D3180" s="833" t="s">
        <v>5505</v>
      </c>
      <c r="E3180" s="834" t="s">
        <v>2704</v>
      </c>
      <c r="F3180" s="832" t="s">
        <v>2688</v>
      </c>
      <c r="G3180" s="832" t="s">
        <v>5375</v>
      </c>
      <c r="H3180" s="832" t="s">
        <v>581</v>
      </c>
      <c r="I3180" s="832" t="s">
        <v>5376</v>
      </c>
      <c r="J3180" s="832" t="s">
        <v>5377</v>
      </c>
      <c r="K3180" s="832" t="s">
        <v>5378</v>
      </c>
      <c r="L3180" s="835">
        <v>207.32</v>
      </c>
      <c r="M3180" s="835">
        <v>414.64</v>
      </c>
      <c r="N3180" s="832">
        <v>2</v>
      </c>
      <c r="O3180" s="836">
        <v>0.5</v>
      </c>
      <c r="P3180" s="835">
        <v>414.64</v>
      </c>
      <c r="Q3180" s="837">
        <v>1</v>
      </c>
      <c r="R3180" s="832">
        <v>2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4</v>
      </c>
      <c r="B3181" s="832" t="s">
        <v>2687</v>
      </c>
      <c r="C3181" s="832" t="s">
        <v>2696</v>
      </c>
      <c r="D3181" s="833" t="s">
        <v>5505</v>
      </c>
      <c r="E3181" s="834" t="s">
        <v>2704</v>
      </c>
      <c r="F3181" s="832" t="s">
        <v>2688</v>
      </c>
      <c r="G3181" s="832" t="s">
        <v>5375</v>
      </c>
      <c r="H3181" s="832" t="s">
        <v>628</v>
      </c>
      <c r="I3181" s="832" t="s">
        <v>5379</v>
      </c>
      <c r="J3181" s="832" t="s">
        <v>5380</v>
      </c>
      <c r="K3181" s="832" t="s">
        <v>2779</v>
      </c>
      <c r="L3181" s="835">
        <v>32.25</v>
      </c>
      <c r="M3181" s="835">
        <v>96.75</v>
      </c>
      <c r="N3181" s="832">
        <v>3</v>
      </c>
      <c r="O3181" s="836">
        <v>1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4</v>
      </c>
      <c r="B3182" s="832" t="s">
        <v>2687</v>
      </c>
      <c r="C3182" s="832" t="s">
        <v>2696</v>
      </c>
      <c r="D3182" s="833" t="s">
        <v>5505</v>
      </c>
      <c r="E3182" s="834" t="s">
        <v>2704</v>
      </c>
      <c r="F3182" s="832" t="s">
        <v>2688</v>
      </c>
      <c r="G3182" s="832" t="s">
        <v>3238</v>
      </c>
      <c r="H3182" s="832" t="s">
        <v>581</v>
      </c>
      <c r="I3182" s="832" t="s">
        <v>3239</v>
      </c>
      <c r="J3182" s="832" t="s">
        <v>3240</v>
      </c>
      <c r="K3182" s="832" t="s">
        <v>3241</v>
      </c>
      <c r="L3182" s="835">
        <v>107.27</v>
      </c>
      <c r="M3182" s="835">
        <v>429.08</v>
      </c>
      <c r="N3182" s="832">
        <v>4</v>
      </c>
      <c r="O3182" s="836">
        <v>1</v>
      </c>
      <c r="P3182" s="835">
        <v>214.54</v>
      </c>
      <c r="Q3182" s="837">
        <v>0.5</v>
      </c>
      <c r="R3182" s="832">
        <v>2</v>
      </c>
      <c r="S3182" s="837">
        <v>0.5</v>
      </c>
      <c r="T3182" s="836">
        <v>0.5</v>
      </c>
      <c r="U3182" s="838">
        <v>0.5</v>
      </c>
    </row>
    <row r="3183" spans="1:21" ht="14.4" customHeight="1" x14ac:dyDescent="0.3">
      <c r="A3183" s="831">
        <v>4</v>
      </c>
      <c r="B3183" s="832" t="s">
        <v>2687</v>
      </c>
      <c r="C3183" s="832" t="s">
        <v>2696</v>
      </c>
      <c r="D3183" s="833" t="s">
        <v>5505</v>
      </c>
      <c r="E3183" s="834" t="s">
        <v>2704</v>
      </c>
      <c r="F3183" s="832" t="s">
        <v>2688</v>
      </c>
      <c r="G3183" s="832" t="s">
        <v>3243</v>
      </c>
      <c r="H3183" s="832" t="s">
        <v>581</v>
      </c>
      <c r="I3183" s="832" t="s">
        <v>3244</v>
      </c>
      <c r="J3183" s="832" t="s">
        <v>1127</v>
      </c>
      <c r="K3183" s="832" t="s">
        <v>2826</v>
      </c>
      <c r="L3183" s="835">
        <v>98.75</v>
      </c>
      <c r="M3183" s="835">
        <v>790</v>
      </c>
      <c r="N3183" s="832">
        <v>8</v>
      </c>
      <c r="O3183" s="836">
        <v>3.5</v>
      </c>
      <c r="P3183" s="835">
        <v>592.5</v>
      </c>
      <c r="Q3183" s="837">
        <v>0.75</v>
      </c>
      <c r="R3183" s="832">
        <v>6</v>
      </c>
      <c r="S3183" s="837">
        <v>0.75</v>
      </c>
      <c r="T3183" s="836">
        <v>2.5</v>
      </c>
      <c r="U3183" s="838">
        <v>0.7142857142857143</v>
      </c>
    </row>
    <row r="3184" spans="1:21" ht="14.4" customHeight="1" x14ac:dyDescent="0.3">
      <c r="A3184" s="831">
        <v>4</v>
      </c>
      <c r="B3184" s="832" t="s">
        <v>2687</v>
      </c>
      <c r="C3184" s="832" t="s">
        <v>2696</v>
      </c>
      <c r="D3184" s="833" t="s">
        <v>5505</v>
      </c>
      <c r="E3184" s="834" t="s">
        <v>2704</v>
      </c>
      <c r="F3184" s="832" t="s">
        <v>2688</v>
      </c>
      <c r="G3184" s="832" t="s">
        <v>3148</v>
      </c>
      <c r="H3184" s="832" t="s">
        <v>628</v>
      </c>
      <c r="I3184" s="832" t="s">
        <v>3149</v>
      </c>
      <c r="J3184" s="832" t="s">
        <v>2312</v>
      </c>
      <c r="K3184" s="832" t="s">
        <v>3150</v>
      </c>
      <c r="L3184" s="835">
        <v>115.27</v>
      </c>
      <c r="M3184" s="835">
        <v>345.81</v>
      </c>
      <c r="N3184" s="832">
        <v>3</v>
      </c>
      <c r="O3184" s="836">
        <v>0.5</v>
      </c>
      <c r="P3184" s="835">
        <v>345.81</v>
      </c>
      <c r="Q3184" s="837">
        <v>1</v>
      </c>
      <c r="R3184" s="832">
        <v>3</v>
      </c>
      <c r="S3184" s="837">
        <v>1</v>
      </c>
      <c r="T3184" s="836">
        <v>0.5</v>
      </c>
      <c r="U3184" s="838">
        <v>1</v>
      </c>
    </row>
    <row r="3185" spans="1:21" ht="14.4" customHeight="1" x14ac:dyDescent="0.3">
      <c r="A3185" s="831">
        <v>4</v>
      </c>
      <c r="B3185" s="832" t="s">
        <v>2687</v>
      </c>
      <c r="C3185" s="832" t="s">
        <v>2696</v>
      </c>
      <c r="D3185" s="833" t="s">
        <v>5505</v>
      </c>
      <c r="E3185" s="834" t="s">
        <v>2704</v>
      </c>
      <c r="F3185" s="832" t="s">
        <v>2688</v>
      </c>
      <c r="G3185" s="832" t="s">
        <v>3148</v>
      </c>
      <c r="H3185" s="832" t="s">
        <v>628</v>
      </c>
      <c r="I3185" s="832" t="s">
        <v>3149</v>
      </c>
      <c r="J3185" s="832" t="s">
        <v>2312</v>
      </c>
      <c r="K3185" s="832" t="s">
        <v>3150</v>
      </c>
      <c r="L3185" s="835">
        <v>64.5</v>
      </c>
      <c r="M3185" s="835">
        <v>129</v>
      </c>
      <c r="N3185" s="832">
        <v>2</v>
      </c>
      <c r="O3185" s="836">
        <v>0.5</v>
      </c>
      <c r="P3185" s="835">
        <v>129</v>
      </c>
      <c r="Q3185" s="837">
        <v>1</v>
      </c>
      <c r="R3185" s="832">
        <v>2</v>
      </c>
      <c r="S3185" s="837">
        <v>1</v>
      </c>
      <c r="T3185" s="836">
        <v>0.5</v>
      </c>
      <c r="U3185" s="838">
        <v>1</v>
      </c>
    </row>
    <row r="3186" spans="1:21" ht="14.4" customHeight="1" x14ac:dyDescent="0.3">
      <c r="A3186" s="831">
        <v>4</v>
      </c>
      <c r="B3186" s="832" t="s">
        <v>2687</v>
      </c>
      <c r="C3186" s="832" t="s">
        <v>2696</v>
      </c>
      <c r="D3186" s="833" t="s">
        <v>5505</v>
      </c>
      <c r="E3186" s="834" t="s">
        <v>2704</v>
      </c>
      <c r="F3186" s="832" t="s">
        <v>2688</v>
      </c>
      <c r="G3186" s="832" t="s">
        <v>3131</v>
      </c>
      <c r="H3186" s="832" t="s">
        <v>581</v>
      </c>
      <c r="I3186" s="832" t="s">
        <v>5133</v>
      </c>
      <c r="J3186" s="832" t="s">
        <v>832</v>
      </c>
      <c r="K3186" s="832" t="s">
        <v>833</v>
      </c>
      <c r="L3186" s="835">
        <v>0</v>
      </c>
      <c r="M3186" s="835">
        <v>0</v>
      </c>
      <c r="N3186" s="832">
        <v>2</v>
      </c>
      <c r="O3186" s="836">
        <v>0.5</v>
      </c>
      <c r="P3186" s="835"/>
      <c r="Q3186" s="837"/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4</v>
      </c>
      <c r="B3187" s="832" t="s">
        <v>2687</v>
      </c>
      <c r="C3187" s="832" t="s">
        <v>2696</v>
      </c>
      <c r="D3187" s="833" t="s">
        <v>5505</v>
      </c>
      <c r="E3187" s="834" t="s">
        <v>2704</v>
      </c>
      <c r="F3187" s="832" t="s">
        <v>2688</v>
      </c>
      <c r="G3187" s="832" t="s">
        <v>3131</v>
      </c>
      <c r="H3187" s="832" t="s">
        <v>581</v>
      </c>
      <c r="I3187" s="832" t="s">
        <v>5134</v>
      </c>
      <c r="J3187" s="832" t="s">
        <v>832</v>
      </c>
      <c r="K3187" s="832" t="s">
        <v>833</v>
      </c>
      <c r="L3187" s="835">
        <v>0</v>
      </c>
      <c r="M3187" s="835">
        <v>0</v>
      </c>
      <c r="N3187" s="832">
        <v>2</v>
      </c>
      <c r="O3187" s="836">
        <v>0.5</v>
      </c>
      <c r="P3187" s="835"/>
      <c r="Q3187" s="837"/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4</v>
      </c>
      <c r="B3188" s="832" t="s">
        <v>2687</v>
      </c>
      <c r="C3188" s="832" t="s">
        <v>2696</v>
      </c>
      <c r="D3188" s="833" t="s">
        <v>5505</v>
      </c>
      <c r="E3188" s="834" t="s">
        <v>2704</v>
      </c>
      <c r="F3188" s="832" t="s">
        <v>2688</v>
      </c>
      <c r="G3188" s="832" t="s">
        <v>3380</v>
      </c>
      <c r="H3188" s="832" t="s">
        <v>581</v>
      </c>
      <c r="I3188" s="832" t="s">
        <v>3381</v>
      </c>
      <c r="J3188" s="832" t="s">
        <v>781</v>
      </c>
      <c r="K3188" s="832" t="s">
        <v>3382</v>
      </c>
      <c r="L3188" s="835">
        <v>256.67</v>
      </c>
      <c r="M3188" s="835">
        <v>256.67</v>
      </c>
      <c r="N3188" s="832">
        <v>1</v>
      </c>
      <c r="O3188" s="836">
        <v>1</v>
      </c>
      <c r="P3188" s="835">
        <v>256.67</v>
      </c>
      <c r="Q3188" s="837">
        <v>1</v>
      </c>
      <c r="R3188" s="832">
        <v>1</v>
      </c>
      <c r="S3188" s="837">
        <v>1</v>
      </c>
      <c r="T3188" s="836">
        <v>1</v>
      </c>
      <c r="U3188" s="838">
        <v>1</v>
      </c>
    </row>
    <row r="3189" spans="1:21" ht="14.4" customHeight="1" x14ac:dyDescent="0.3">
      <c r="A3189" s="831">
        <v>4</v>
      </c>
      <c r="B3189" s="832" t="s">
        <v>2687</v>
      </c>
      <c r="C3189" s="832" t="s">
        <v>2696</v>
      </c>
      <c r="D3189" s="833" t="s">
        <v>5505</v>
      </c>
      <c r="E3189" s="834" t="s">
        <v>2704</v>
      </c>
      <c r="F3189" s="832" t="s">
        <v>2688</v>
      </c>
      <c r="G3189" s="832" t="s">
        <v>2844</v>
      </c>
      <c r="H3189" s="832" t="s">
        <v>581</v>
      </c>
      <c r="I3189" s="832" t="s">
        <v>2845</v>
      </c>
      <c r="J3189" s="832" t="s">
        <v>711</v>
      </c>
      <c r="K3189" s="832" t="s">
        <v>2846</v>
      </c>
      <c r="L3189" s="835">
        <v>53.57</v>
      </c>
      <c r="M3189" s="835">
        <v>160.71</v>
      </c>
      <c r="N3189" s="832">
        <v>3</v>
      </c>
      <c r="O3189" s="836">
        <v>0.5</v>
      </c>
      <c r="P3189" s="835">
        <v>160.71</v>
      </c>
      <c r="Q3189" s="837">
        <v>1</v>
      </c>
      <c r="R3189" s="832">
        <v>3</v>
      </c>
      <c r="S3189" s="837">
        <v>1</v>
      </c>
      <c r="T3189" s="836">
        <v>0.5</v>
      </c>
      <c r="U3189" s="838">
        <v>1</v>
      </c>
    </row>
    <row r="3190" spans="1:21" ht="14.4" customHeight="1" x14ac:dyDescent="0.3">
      <c r="A3190" s="831">
        <v>4</v>
      </c>
      <c r="B3190" s="832" t="s">
        <v>2687</v>
      </c>
      <c r="C3190" s="832" t="s">
        <v>2696</v>
      </c>
      <c r="D3190" s="833" t="s">
        <v>5505</v>
      </c>
      <c r="E3190" s="834" t="s">
        <v>2704</v>
      </c>
      <c r="F3190" s="832" t="s">
        <v>2688</v>
      </c>
      <c r="G3190" s="832" t="s">
        <v>3026</v>
      </c>
      <c r="H3190" s="832" t="s">
        <v>581</v>
      </c>
      <c r="I3190" s="832" t="s">
        <v>3027</v>
      </c>
      <c r="J3190" s="832" t="s">
        <v>1710</v>
      </c>
      <c r="K3190" s="832" t="s">
        <v>2501</v>
      </c>
      <c r="L3190" s="835">
        <v>34.19</v>
      </c>
      <c r="M3190" s="835">
        <v>170.95</v>
      </c>
      <c r="N3190" s="832">
        <v>5</v>
      </c>
      <c r="O3190" s="836">
        <v>1.5</v>
      </c>
      <c r="P3190" s="835">
        <v>102.57</v>
      </c>
      <c r="Q3190" s="837">
        <v>0.6</v>
      </c>
      <c r="R3190" s="832">
        <v>3</v>
      </c>
      <c r="S3190" s="837">
        <v>0.6</v>
      </c>
      <c r="T3190" s="836">
        <v>0.5</v>
      </c>
      <c r="U3190" s="838">
        <v>0.33333333333333331</v>
      </c>
    </row>
    <row r="3191" spans="1:21" ht="14.4" customHeight="1" x14ac:dyDescent="0.3">
      <c r="A3191" s="831">
        <v>4</v>
      </c>
      <c r="B3191" s="832" t="s">
        <v>2687</v>
      </c>
      <c r="C3191" s="832" t="s">
        <v>2696</v>
      </c>
      <c r="D3191" s="833" t="s">
        <v>5505</v>
      </c>
      <c r="E3191" s="834" t="s">
        <v>2704</v>
      </c>
      <c r="F3191" s="832" t="s">
        <v>2688</v>
      </c>
      <c r="G3191" s="832" t="s">
        <v>2772</v>
      </c>
      <c r="H3191" s="832" t="s">
        <v>581</v>
      </c>
      <c r="I3191" s="832" t="s">
        <v>5381</v>
      </c>
      <c r="J3191" s="832" t="s">
        <v>916</v>
      </c>
      <c r="K3191" s="832" t="s">
        <v>5382</v>
      </c>
      <c r="L3191" s="835">
        <v>0</v>
      </c>
      <c r="M3191" s="835">
        <v>0</v>
      </c>
      <c r="N3191" s="832">
        <v>1</v>
      </c>
      <c r="O3191" s="836">
        <v>0.5</v>
      </c>
      <c r="P3191" s="835"/>
      <c r="Q3191" s="837"/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4</v>
      </c>
      <c r="B3192" s="832" t="s">
        <v>2687</v>
      </c>
      <c r="C3192" s="832" t="s">
        <v>2696</v>
      </c>
      <c r="D3192" s="833" t="s">
        <v>5505</v>
      </c>
      <c r="E3192" s="834" t="s">
        <v>2704</v>
      </c>
      <c r="F3192" s="832" t="s">
        <v>2688</v>
      </c>
      <c r="G3192" s="832" t="s">
        <v>2772</v>
      </c>
      <c r="H3192" s="832" t="s">
        <v>581</v>
      </c>
      <c r="I3192" s="832" t="s">
        <v>5383</v>
      </c>
      <c r="J3192" s="832" t="s">
        <v>5384</v>
      </c>
      <c r="K3192" s="832" t="s">
        <v>5385</v>
      </c>
      <c r="L3192" s="835">
        <v>144.41999999999999</v>
      </c>
      <c r="M3192" s="835">
        <v>288.83999999999997</v>
      </c>
      <c r="N3192" s="832">
        <v>2</v>
      </c>
      <c r="O3192" s="836">
        <v>1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4</v>
      </c>
      <c r="B3193" s="832" t="s">
        <v>2687</v>
      </c>
      <c r="C3193" s="832" t="s">
        <v>2696</v>
      </c>
      <c r="D3193" s="833" t="s">
        <v>5505</v>
      </c>
      <c r="E3193" s="834" t="s">
        <v>2704</v>
      </c>
      <c r="F3193" s="832" t="s">
        <v>2688</v>
      </c>
      <c r="G3193" s="832" t="s">
        <v>2775</v>
      </c>
      <c r="H3193" s="832" t="s">
        <v>628</v>
      </c>
      <c r="I3193" s="832" t="s">
        <v>3003</v>
      </c>
      <c r="J3193" s="832" t="s">
        <v>785</v>
      </c>
      <c r="K3193" s="832" t="s">
        <v>2037</v>
      </c>
      <c r="L3193" s="835">
        <v>368.16</v>
      </c>
      <c r="M3193" s="835">
        <v>368.16</v>
      </c>
      <c r="N3193" s="832">
        <v>1</v>
      </c>
      <c r="O3193" s="836">
        <v>1</v>
      </c>
      <c r="P3193" s="835">
        <v>368.16</v>
      </c>
      <c r="Q3193" s="837">
        <v>1</v>
      </c>
      <c r="R3193" s="832">
        <v>1</v>
      </c>
      <c r="S3193" s="837">
        <v>1</v>
      </c>
      <c r="T3193" s="836">
        <v>1</v>
      </c>
      <c r="U3193" s="838">
        <v>1</v>
      </c>
    </row>
    <row r="3194" spans="1:21" ht="14.4" customHeight="1" x14ac:dyDescent="0.3">
      <c r="A3194" s="831">
        <v>4</v>
      </c>
      <c r="B3194" s="832" t="s">
        <v>2687</v>
      </c>
      <c r="C3194" s="832" t="s">
        <v>2696</v>
      </c>
      <c r="D3194" s="833" t="s">
        <v>5505</v>
      </c>
      <c r="E3194" s="834" t="s">
        <v>2704</v>
      </c>
      <c r="F3194" s="832" t="s">
        <v>2688</v>
      </c>
      <c r="G3194" s="832" t="s">
        <v>2874</v>
      </c>
      <c r="H3194" s="832" t="s">
        <v>628</v>
      </c>
      <c r="I3194" s="832" t="s">
        <v>2421</v>
      </c>
      <c r="J3194" s="832" t="s">
        <v>1193</v>
      </c>
      <c r="K3194" s="832" t="s">
        <v>2422</v>
      </c>
      <c r="L3194" s="835">
        <v>24.22</v>
      </c>
      <c r="M3194" s="835">
        <v>48.44</v>
      </c>
      <c r="N3194" s="832">
        <v>2</v>
      </c>
      <c r="O3194" s="836">
        <v>0.5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4</v>
      </c>
      <c r="B3195" s="832" t="s">
        <v>2687</v>
      </c>
      <c r="C3195" s="832" t="s">
        <v>2696</v>
      </c>
      <c r="D3195" s="833" t="s">
        <v>5505</v>
      </c>
      <c r="E3195" s="834" t="s">
        <v>2704</v>
      </c>
      <c r="F3195" s="832" t="s">
        <v>2688</v>
      </c>
      <c r="G3195" s="832" t="s">
        <v>2777</v>
      </c>
      <c r="H3195" s="832" t="s">
        <v>581</v>
      </c>
      <c r="I3195" s="832" t="s">
        <v>2894</v>
      </c>
      <c r="J3195" s="832" t="s">
        <v>810</v>
      </c>
      <c r="K3195" s="832" t="s">
        <v>2848</v>
      </c>
      <c r="L3195" s="835">
        <v>301.2</v>
      </c>
      <c r="M3195" s="835">
        <v>7530</v>
      </c>
      <c r="N3195" s="832">
        <v>25</v>
      </c>
      <c r="O3195" s="836">
        <v>9</v>
      </c>
      <c r="P3195" s="835">
        <v>3313.2</v>
      </c>
      <c r="Q3195" s="837">
        <v>0.44</v>
      </c>
      <c r="R3195" s="832">
        <v>11</v>
      </c>
      <c r="S3195" s="837">
        <v>0.44</v>
      </c>
      <c r="T3195" s="836">
        <v>3.5</v>
      </c>
      <c r="U3195" s="838">
        <v>0.3888888888888889</v>
      </c>
    </row>
    <row r="3196" spans="1:21" ht="14.4" customHeight="1" x14ac:dyDescent="0.3">
      <c r="A3196" s="831">
        <v>4</v>
      </c>
      <c r="B3196" s="832" t="s">
        <v>2687</v>
      </c>
      <c r="C3196" s="832" t="s">
        <v>2696</v>
      </c>
      <c r="D3196" s="833" t="s">
        <v>5505</v>
      </c>
      <c r="E3196" s="834" t="s">
        <v>2704</v>
      </c>
      <c r="F3196" s="832" t="s">
        <v>2688</v>
      </c>
      <c r="G3196" s="832" t="s">
        <v>2777</v>
      </c>
      <c r="H3196" s="832" t="s">
        <v>581</v>
      </c>
      <c r="I3196" s="832" t="s">
        <v>2894</v>
      </c>
      <c r="J3196" s="832" t="s">
        <v>810</v>
      </c>
      <c r="K3196" s="832" t="s">
        <v>2848</v>
      </c>
      <c r="L3196" s="835">
        <v>103.67</v>
      </c>
      <c r="M3196" s="835">
        <v>4354.1399999999994</v>
      </c>
      <c r="N3196" s="832">
        <v>42</v>
      </c>
      <c r="O3196" s="836">
        <v>16</v>
      </c>
      <c r="P3196" s="835">
        <v>2073.3999999999996</v>
      </c>
      <c r="Q3196" s="837">
        <v>0.47619047619047616</v>
      </c>
      <c r="R3196" s="832">
        <v>20</v>
      </c>
      <c r="S3196" s="837">
        <v>0.47619047619047616</v>
      </c>
      <c r="T3196" s="836">
        <v>7.5</v>
      </c>
      <c r="U3196" s="838">
        <v>0.46875</v>
      </c>
    </row>
    <row r="3197" spans="1:21" ht="14.4" customHeight="1" x14ac:dyDescent="0.3">
      <c r="A3197" s="831">
        <v>4</v>
      </c>
      <c r="B3197" s="832" t="s">
        <v>2687</v>
      </c>
      <c r="C3197" s="832" t="s">
        <v>2696</v>
      </c>
      <c r="D3197" s="833" t="s">
        <v>5505</v>
      </c>
      <c r="E3197" s="834" t="s">
        <v>2704</v>
      </c>
      <c r="F3197" s="832" t="s">
        <v>2688</v>
      </c>
      <c r="G3197" s="832" t="s">
        <v>2777</v>
      </c>
      <c r="H3197" s="832" t="s">
        <v>581</v>
      </c>
      <c r="I3197" s="832" t="s">
        <v>2847</v>
      </c>
      <c r="J3197" s="832" t="s">
        <v>810</v>
      </c>
      <c r="K3197" s="832" t="s">
        <v>2848</v>
      </c>
      <c r="L3197" s="835">
        <v>185.26</v>
      </c>
      <c r="M3197" s="835">
        <v>3334.68</v>
      </c>
      <c r="N3197" s="832">
        <v>18</v>
      </c>
      <c r="O3197" s="836">
        <v>6</v>
      </c>
      <c r="P3197" s="835">
        <v>1482.08</v>
      </c>
      <c r="Q3197" s="837">
        <v>0.44444444444444442</v>
      </c>
      <c r="R3197" s="832">
        <v>8</v>
      </c>
      <c r="S3197" s="837">
        <v>0.44444444444444442</v>
      </c>
      <c r="T3197" s="836">
        <v>2.5</v>
      </c>
      <c r="U3197" s="838">
        <v>0.41666666666666669</v>
      </c>
    </row>
    <row r="3198" spans="1:21" ht="14.4" customHeight="1" x14ac:dyDescent="0.3">
      <c r="A3198" s="831">
        <v>4</v>
      </c>
      <c r="B3198" s="832" t="s">
        <v>2687</v>
      </c>
      <c r="C3198" s="832" t="s">
        <v>2696</v>
      </c>
      <c r="D3198" s="833" t="s">
        <v>5505</v>
      </c>
      <c r="E3198" s="834" t="s">
        <v>2704</v>
      </c>
      <c r="F3198" s="832" t="s">
        <v>2688</v>
      </c>
      <c r="G3198" s="832" t="s">
        <v>2777</v>
      </c>
      <c r="H3198" s="832" t="s">
        <v>581</v>
      </c>
      <c r="I3198" s="832" t="s">
        <v>2847</v>
      </c>
      <c r="J3198" s="832" t="s">
        <v>810</v>
      </c>
      <c r="K3198" s="832" t="s">
        <v>2848</v>
      </c>
      <c r="L3198" s="835">
        <v>103.67</v>
      </c>
      <c r="M3198" s="835">
        <v>7567.9100000000017</v>
      </c>
      <c r="N3198" s="832">
        <v>73</v>
      </c>
      <c r="O3198" s="836">
        <v>24</v>
      </c>
      <c r="P3198" s="835">
        <v>4043.130000000001</v>
      </c>
      <c r="Q3198" s="837">
        <v>0.53424657534246578</v>
      </c>
      <c r="R3198" s="832">
        <v>39</v>
      </c>
      <c r="S3198" s="837">
        <v>0.53424657534246578</v>
      </c>
      <c r="T3198" s="836">
        <v>13</v>
      </c>
      <c r="U3198" s="838">
        <v>0.54166666666666663</v>
      </c>
    </row>
    <row r="3199" spans="1:21" ht="14.4" customHeight="1" x14ac:dyDescent="0.3">
      <c r="A3199" s="831">
        <v>4</v>
      </c>
      <c r="B3199" s="832" t="s">
        <v>2687</v>
      </c>
      <c r="C3199" s="832" t="s">
        <v>2696</v>
      </c>
      <c r="D3199" s="833" t="s">
        <v>5505</v>
      </c>
      <c r="E3199" s="834" t="s">
        <v>2704</v>
      </c>
      <c r="F3199" s="832" t="s">
        <v>2688</v>
      </c>
      <c r="G3199" s="832" t="s">
        <v>2777</v>
      </c>
      <c r="H3199" s="832" t="s">
        <v>581</v>
      </c>
      <c r="I3199" s="832" t="s">
        <v>2895</v>
      </c>
      <c r="J3199" s="832" t="s">
        <v>810</v>
      </c>
      <c r="K3199" s="832" t="s">
        <v>2848</v>
      </c>
      <c r="L3199" s="835">
        <v>103.67</v>
      </c>
      <c r="M3199" s="835">
        <v>207.34</v>
      </c>
      <c r="N3199" s="832">
        <v>2</v>
      </c>
      <c r="O3199" s="836">
        <v>0.5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4</v>
      </c>
      <c r="B3200" s="832" t="s">
        <v>2687</v>
      </c>
      <c r="C3200" s="832" t="s">
        <v>2696</v>
      </c>
      <c r="D3200" s="833" t="s">
        <v>5505</v>
      </c>
      <c r="E3200" s="834" t="s">
        <v>2704</v>
      </c>
      <c r="F3200" s="832" t="s">
        <v>2688</v>
      </c>
      <c r="G3200" s="832" t="s">
        <v>2777</v>
      </c>
      <c r="H3200" s="832" t="s">
        <v>581</v>
      </c>
      <c r="I3200" s="832" t="s">
        <v>4840</v>
      </c>
      <c r="J3200" s="832" t="s">
        <v>2961</v>
      </c>
      <c r="K3200" s="832" t="s">
        <v>4841</v>
      </c>
      <c r="L3200" s="835">
        <v>0</v>
      </c>
      <c r="M3200" s="835">
        <v>0</v>
      </c>
      <c r="N3200" s="832">
        <v>2</v>
      </c>
      <c r="O3200" s="836">
        <v>1</v>
      </c>
      <c r="P3200" s="835"/>
      <c r="Q3200" s="837"/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4</v>
      </c>
      <c r="B3201" s="832" t="s">
        <v>2687</v>
      </c>
      <c r="C3201" s="832" t="s">
        <v>2696</v>
      </c>
      <c r="D3201" s="833" t="s">
        <v>5505</v>
      </c>
      <c r="E3201" s="834" t="s">
        <v>2704</v>
      </c>
      <c r="F3201" s="832" t="s">
        <v>2688</v>
      </c>
      <c r="G3201" s="832" t="s">
        <v>2777</v>
      </c>
      <c r="H3201" s="832" t="s">
        <v>581</v>
      </c>
      <c r="I3201" s="832" t="s">
        <v>5386</v>
      </c>
      <c r="J3201" s="832" t="s">
        <v>5387</v>
      </c>
      <c r="K3201" s="832" t="s">
        <v>5388</v>
      </c>
      <c r="L3201" s="835">
        <v>115.18</v>
      </c>
      <c r="M3201" s="835">
        <v>230.36</v>
      </c>
      <c r="N3201" s="832">
        <v>2</v>
      </c>
      <c r="O3201" s="836">
        <v>0.5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4</v>
      </c>
      <c r="B3202" s="832" t="s">
        <v>2687</v>
      </c>
      <c r="C3202" s="832" t="s">
        <v>2696</v>
      </c>
      <c r="D3202" s="833" t="s">
        <v>5505</v>
      </c>
      <c r="E3202" s="834" t="s">
        <v>2704</v>
      </c>
      <c r="F3202" s="832" t="s">
        <v>2688</v>
      </c>
      <c r="G3202" s="832" t="s">
        <v>2777</v>
      </c>
      <c r="H3202" s="832" t="s">
        <v>581</v>
      </c>
      <c r="I3202" s="832" t="s">
        <v>5386</v>
      </c>
      <c r="J3202" s="832" t="s">
        <v>5387</v>
      </c>
      <c r="K3202" s="832" t="s">
        <v>5388</v>
      </c>
      <c r="L3202" s="835">
        <v>207.16</v>
      </c>
      <c r="M3202" s="835">
        <v>414.32</v>
      </c>
      <c r="N3202" s="832">
        <v>2</v>
      </c>
      <c r="O3202" s="836">
        <v>0.5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4</v>
      </c>
      <c r="B3203" s="832" t="s">
        <v>2687</v>
      </c>
      <c r="C3203" s="832" t="s">
        <v>2696</v>
      </c>
      <c r="D3203" s="833" t="s">
        <v>5505</v>
      </c>
      <c r="E3203" s="834" t="s">
        <v>2704</v>
      </c>
      <c r="F3203" s="832" t="s">
        <v>2688</v>
      </c>
      <c r="G3203" s="832" t="s">
        <v>2794</v>
      </c>
      <c r="H3203" s="832" t="s">
        <v>581</v>
      </c>
      <c r="I3203" s="832" t="s">
        <v>5389</v>
      </c>
      <c r="J3203" s="832" t="s">
        <v>5390</v>
      </c>
      <c r="K3203" s="832" t="s">
        <v>2020</v>
      </c>
      <c r="L3203" s="835">
        <v>0</v>
      </c>
      <c r="M3203" s="835">
        <v>0</v>
      </c>
      <c r="N3203" s="832">
        <v>2</v>
      </c>
      <c r="O3203" s="836">
        <v>1</v>
      </c>
      <c r="P3203" s="835"/>
      <c r="Q3203" s="837"/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4</v>
      </c>
      <c r="B3204" s="832" t="s">
        <v>2687</v>
      </c>
      <c r="C3204" s="832" t="s">
        <v>2696</v>
      </c>
      <c r="D3204" s="833" t="s">
        <v>5505</v>
      </c>
      <c r="E3204" s="834" t="s">
        <v>2704</v>
      </c>
      <c r="F3204" s="832" t="s">
        <v>2688</v>
      </c>
      <c r="G3204" s="832" t="s">
        <v>2794</v>
      </c>
      <c r="H3204" s="832" t="s">
        <v>581</v>
      </c>
      <c r="I3204" s="832" t="s">
        <v>5391</v>
      </c>
      <c r="J3204" s="832" t="s">
        <v>5390</v>
      </c>
      <c r="K3204" s="832" t="s">
        <v>5392</v>
      </c>
      <c r="L3204" s="835">
        <v>96.75</v>
      </c>
      <c r="M3204" s="835">
        <v>290.25</v>
      </c>
      <c r="N3204" s="832">
        <v>3</v>
      </c>
      <c r="O3204" s="836">
        <v>1.5</v>
      </c>
      <c r="P3204" s="835">
        <v>96.75</v>
      </c>
      <c r="Q3204" s="837">
        <v>0.33333333333333331</v>
      </c>
      <c r="R3204" s="832">
        <v>1</v>
      </c>
      <c r="S3204" s="837">
        <v>0.33333333333333331</v>
      </c>
      <c r="T3204" s="836">
        <v>1</v>
      </c>
      <c r="U3204" s="838">
        <v>0.66666666666666663</v>
      </c>
    </row>
    <row r="3205" spans="1:21" ht="14.4" customHeight="1" x14ac:dyDescent="0.3">
      <c r="A3205" s="831">
        <v>4</v>
      </c>
      <c r="B3205" s="832" t="s">
        <v>2687</v>
      </c>
      <c r="C3205" s="832" t="s">
        <v>2696</v>
      </c>
      <c r="D3205" s="833" t="s">
        <v>5505</v>
      </c>
      <c r="E3205" s="834" t="s">
        <v>2704</v>
      </c>
      <c r="F3205" s="832" t="s">
        <v>2688</v>
      </c>
      <c r="G3205" s="832" t="s">
        <v>2794</v>
      </c>
      <c r="H3205" s="832" t="s">
        <v>628</v>
      </c>
      <c r="I3205" s="832" t="s">
        <v>2839</v>
      </c>
      <c r="J3205" s="832" t="s">
        <v>2019</v>
      </c>
      <c r="K3205" s="832" t="s">
        <v>2020</v>
      </c>
      <c r="L3205" s="835">
        <v>57.6</v>
      </c>
      <c r="M3205" s="835">
        <v>230.4</v>
      </c>
      <c r="N3205" s="832">
        <v>4</v>
      </c>
      <c r="O3205" s="836">
        <v>1.5</v>
      </c>
      <c r="P3205" s="835">
        <v>230.4</v>
      </c>
      <c r="Q3205" s="837">
        <v>1</v>
      </c>
      <c r="R3205" s="832">
        <v>4</v>
      </c>
      <c r="S3205" s="837">
        <v>1</v>
      </c>
      <c r="T3205" s="836">
        <v>1.5</v>
      </c>
      <c r="U3205" s="838">
        <v>1</v>
      </c>
    </row>
    <row r="3206" spans="1:21" ht="14.4" customHeight="1" x14ac:dyDescent="0.3">
      <c r="A3206" s="831">
        <v>4</v>
      </c>
      <c r="B3206" s="832" t="s">
        <v>2687</v>
      </c>
      <c r="C3206" s="832" t="s">
        <v>2696</v>
      </c>
      <c r="D3206" s="833" t="s">
        <v>5505</v>
      </c>
      <c r="E3206" s="834" t="s">
        <v>2704</v>
      </c>
      <c r="F3206" s="832" t="s">
        <v>2688</v>
      </c>
      <c r="G3206" s="832" t="s">
        <v>2794</v>
      </c>
      <c r="H3206" s="832" t="s">
        <v>628</v>
      </c>
      <c r="I3206" s="832" t="s">
        <v>2839</v>
      </c>
      <c r="J3206" s="832" t="s">
        <v>2019</v>
      </c>
      <c r="K3206" s="832" t="s">
        <v>2020</v>
      </c>
      <c r="L3206" s="835">
        <v>102.93</v>
      </c>
      <c r="M3206" s="835">
        <v>205.86</v>
      </c>
      <c r="N3206" s="832">
        <v>2</v>
      </c>
      <c r="O3206" s="836">
        <v>1</v>
      </c>
      <c r="P3206" s="835">
        <v>205.86</v>
      </c>
      <c r="Q3206" s="837">
        <v>1</v>
      </c>
      <c r="R3206" s="832">
        <v>2</v>
      </c>
      <c r="S3206" s="837">
        <v>1</v>
      </c>
      <c r="T3206" s="836">
        <v>1</v>
      </c>
      <c r="U3206" s="838">
        <v>1</v>
      </c>
    </row>
    <row r="3207" spans="1:21" ht="14.4" customHeight="1" x14ac:dyDescent="0.3">
      <c r="A3207" s="831">
        <v>4</v>
      </c>
      <c r="B3207" s="832" t="s">
        <v>2687</v>
      </c>
      <c r="C3207" s="832" t="s">
        <v>2696</v>
      </c>
      <c r="D3207" s="833" t="s">
        <v>5505</v>
      </c>
      <c r="E3207" s="834" t="s">
        <v>2704</v>
      </c>
      <c r="F3207" s="832" t="s">
        <v>2688</v>
      </c>
      <c r="G3207" s="832" t="s">
        <v>2794</v>
      </c>
      <c r="H3207" s="832" t="s">
        <v>628</v>
      </c>
      <c r="I3207" s="832" t="s">
        <v>2018</v>
      </c>
      <c r="J3207" s="832" t="s">
        <v>2019</v>
      </c>
      <c r="K3207" s="832" t="s">
        <v>2020</v>
      </c>
      <c r="L3207" s="835">
        <v>102.93</v>
      </c>
      <c r="M3207" s="835">
        <v>205.86</v>
      </c>
      <c r="N3207" s="832">
        <v>2</v>
      </c>
      <c r="O3207" s="836">
        <v>0.5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4</v>
      </c>
      <c r="B3208" s="832" t="s">
        <v>2687</v>
      </c>
      <c r="C3208" s="832" t="s">
        <v>2696</v>
      </c>
      <c r="D3208" s="833" t="s">
        <v>5505</v>
      </c>
      <c r="E3208" s="834" t="s">
        <v>2704</v>
      </c>
      <c r="F3208" s="832" t="s">
        <v>2688</v>
      </c>
      <c r="G3208" s="832" t="s">
        <v>3263</v>
      </c>
      <c r="H3208" s="832" t="s">
        <v>581</v>
      </c>
      <c r="I3208" s="832" t="s">
        <v>3392</v>
      </c>
      <c r="J3208" s="832" t="s">
        <v>1775</v>
      </c>
      <c r="K3208" s="832" t="s">
        <v>3266</v>
      </c>
      <c r="L3208" s="835">
        <v>256.67</v>
      </c>
      <c r="M3208" s="835">
        <v>513.34</v>
      </c>
      <c r="N3208" s="832">
        <v>2</v>
      </c>
      <c r="O3208" s="836">
        <v>1.5</v>
      </c>
      <c r="P3208" s="835">
        <v>513.34</v>
      </c>
      <c r="Q3208" s="837">
        <v>1</v>
      </c>
      <c r="R3208" s="832">
        <v>2</v>
      </c>
      <c r="S3208" s="837">
        <v>1</v>
      </c>
      <c r="T3208" s="836">
        <v>1.5</v>
      </c>
      <c r="U3208" s="838">
        <v>1</v>
      </c>
    </row>
    <row r="3209" spans="1:21" ht="14.4" customHeight="1" x14ac:dyDescent="0.3">
      <c r="A3209" s="831">
        <v>4</v>
      </c>
      <c r="B3209" s="832" t="s">
        <v>2687</v>
      </c>
      <c r="C3209" s="832" t="s">
        <v>2696</v>
      </c>
      <c r="D3209" s="833" t="s">
        <v>5505</v>
      </c>
      <c r="E3209" s="834" t="s">
        <v>2704</v>
      </c>
      <c r="F3209" s="832" t="s">
        <v>2688</v>
      </c>
      <c r="G3209" s="832" t="s">
        <v>3263</v>
      </c>
      <c r="H3209" s="832" t="s">
        <v>581</v>
      </c>
      <c r="I3209" s="832" t="s">
        <v>3264</v>
      </c>
      <c r="J3209" s="832" t="s">
        <v>3265</v>
      </c>
      <c r="K3209" s="832" t="s">
        <v>3266</v>
      </c>
      <c r="L3209" s="835">
        <v>256.67</v>
      </c>
      <c r="M3209" s="835">
        <v>256.67</v>
      </c>
      <c r="N3209" s="832">
        <v>1</v>
      </c>
      <c r="O3209" s="836">
        <v>1</v>
      </c>
      <c r="P3209" s="835">
        <v>256.67</v>
      </c>
      <c r="Q3209" s="837">
        <v>1</v>
      </c>
      <c r="R3209" s="832">
        <v>1</v>
      </c>
      <c r="S3209" s="837">
        <v>1</v>
      </c>
      <c r="T3209" s="836">
        <v>1</v>
      </c>
      <c r="U3209" s="838">
        <v>1</v>
      </c>
    </row>
    <row r="3210" spans="1:21" ht="14.4" customHeight="1" x14ac:dyDescent="0.3">
      <c r="A3210" s="831">
        <v>4</v>
      </c>
      <c r="B3210" s="832" t="s">
        <v>2687</v>
      </c>
      <c r="C3210" s="832" t="s">
        <v>2696</v>
      </c>
      <c r="D3210" s="833" t="s">
        <v>5505</v>
      </c>
      <c r="E3210" s="834" t="s">
        <v>2704</v>
      </c>
      <c r="F3210" s="832" t="s">
        <v>2688</v>
      </c>
      <c r="G3210" s="832" t="s">
        <v>2780</v>
      </c>
      <c r="H3210" s="832" t="s">
        <v>581</v>
      </c>
      <c r="I3210" s="832" t="s">
        <v>2797</v>
      </c>
      <c r="J3210" s="832" t="s">
        <v>634</v>
      </c>
      <c r="K3210" s="832" t="s">
        <v>2798</v>
      </c>
      <c r="L3210" s="835">
        <v>108.44</v>
      </c>
      <c r="M3210" s="835">
        <v>216.88</v>
      </c>
      <c r="N3210" s="832">
        <v>2</v>
      </c>
      <c r="O3210" s="836">
        <v>1</v>
      </c>
      <c r="P3210" s="835">
        <v>216.88</v>
      </c>
      <c r="Q3210" s="837">
        <v>1</v>
      </c>
      <c r="R3210" s="832">
        <v>2</v>
      </c>
      <c r="S3210" s="837">
        <v>1</v>
      </c>
      <c r="T3210" s="836">
        <v>1</v>
      </c>
      <c r="U3210" s="838">
        <v>1</v>
      </c>
    </row>
    <row r="3211" spans="1:21" ht="14.4" customHeight="1" x14ac:dyDescent="0.3">
      <c r="A3211" s="831">
        <v>4</v>
      </c>
      <c r="B3211" s="832" t="s">
        <v>2687</v>
      </c>
      <c r="C3211" s="832" t="s">
        <v>2696</v>
      </c>
      <c r="D3211" s="833" t="s">
        <v>5505</v>
      </c>
      <c r="E3211" s="834" t="s">
        <v>2704</v>
      </c>
      <c r="F3211" s="832" t="s">
        <v>2688</v>
      </c>
      <c r="G3211" s="832" t="s">
        <v>3267</v>
      </c>
      <c r="H3211" s="832" t="s">
        <v>581</v>
      </c>
      <c r="I3211" s="832" t="s">
        <v>3268</v>
      </c>
      <c r="J3211" s="832" t="s">
        <v>3269</v>
      </c>
      <c r="K3211" s="832" t="s">
        <v>2796</v>
      </c>
      <c r="L3211" s="835">
        <v>115.27</v>
      </c>
      <c r="M3211" s="835">
        <v>1959.5900000000001</v>
      </c>
      <c r="N3211" s="832">
        <v>17</v>
      </c>
      <c r="O3211" s="836">
        <v>3.5</v>
      </c>
      <c r="P3211" s="835">
        <v>576.35</v>
      </c>
      <c r="Q3211" s="837">
        <v>0.29411764705882354</v>
      </c>
      <c r="R3211" s="832">
        <v>5</v>
      </c>
      <c r="S3211" s="837">
        <v>0.29411764705882354</v>
      </c>
      <c r="T3211" s="836">
        <v>1</v>
      </c>
      <c r="U3211" s="838">
        <v>0.2857142857142857</v>
      </c>
    </row>
    <row r="3212" spans="1:21" ht="14.4" customHeight="1" x14ac:dyDescent="0.3">
      <c r="A3212" s="831">
        <v>4</v>
      </c>
      <c r="B3212" s="832" t="s">
        <v>2687</v>
      </c>
      <c r="C3212" s="832" t="s">
        <v>2696</v>
      </c>
      <c r="D3212" s="833" t="s">
        <v>5505</v>
      </c>
      <c r="E3212" s="834" t="s">
        <v>2704</v>
      </c>
      <c r="F3212" s="832" t="s">
        <v>2688</v>
      </c>
      <c r="G3212" s="832" t="s">
        <v>3267</v>
      </c>
      <c r="H3212" s="832" t="s">
        <v>581</v>
      </c>
      <c r="I3212" s="832" t="s">
        <v>3268</v>
      </c>
      <c r="J3212" s="832" t="s">
        <v>3269</v>
      </c>
      <c r="K3212" s="832" t="s">
        <v>2796</v>
      </c>
      <c r="L3212" s="835">
        <v>64.5</v>
      </c>
      <c r="M3212" s="835">
        <v>903</v>
      </c>
      <c r="N3212" s="832">
        <v>14</v>
      </c>
      <c r="O3212" s="836">
        <v>4</v>
      </c>
      <c r="P3212" s="835">
        <v>129</v>
      </c>
      <c r="Q3212" s="837">
        <v>0.14285714285714285</v>
      </c>
      <c r="R3212" s="832">
        <v>2</v>
      </c>
      <c r="S3212" s="837">
        <v>0.14285714285714285</v>
      </c>
      <c r="T3212" s="836">
        <v>1</v>
      </c>
      <c r="U3212" s="838">
        <v>0.25</v>
      </c>
    </row>
    <row r="3213" spans="1:21" ht="14.4" customHeight="1" x14ac:dyDescent="0.3">
      <c r="A3213" s="831">
        <v>4</v>
      </c>
      <c r="B3213" s="832" t="s">
        <v>2687</v>
      </c>
      <c r="C3213" s="832" t="s">
        <v>2696</v>
      </c>
      <c r="D3213" s="833" t="s">
        <v>5505</v>
      </c>
      <c r="E3213" s="834" t="s">
        <v>2704</v>
      </c>
      <c r="F3213" s="832" t="s">
        <v>2688</v>
      </c>
      <c r="G3213" s="832" t="s">
        <v>3045</v>
      </c>
      <c r="H3213" s="832" t="s">
        <v>581</v>
      </c>
      <c r="I3213" s="832" t="s">
        <v>3046</v>
      </c>
      <c r="J3213" s="832" t="s">
        <v>754</v>
      </c>
      <c r="K3213" s="832" t="s">
        <v>3047</v>
      </c>
      <c r="L3213" s="835">
        <v>0</v>
      </c>
      <c r="M3213" s="835">
        <v>0</v>
      </c>
      <c r="N3213" s="832">
        <v>5</v>
      </c>
      <c r="O3213" s="836">
        <v>4.5</v>
      </c>
      <c r="P3213" s="835">
        <v>0</v>
      </c>
      <c r="Q3213" s="837"/>
      <c r="R3213" s="832">
        <v>2</v>
      </c>
      <c r="S3213" s="837">
        <v>0.4</v>
      </c>
      <c r="T3213" s="836">
        <v>2</v>
      </c>
      <c r="U3213" s="838">
        <v>0.44444444444444442</v>
      </c>
    </row>
    <row r="3214" spans="1:21" ht="14.4" customHeight="1" x14ac:dyDescent="0.3">
      <c r="A3214" s="831">
        <v>4</v>
      </c>
      <c r="B3214" s="832" t="s">
        <v>2687</v>
      </c>
      <c r="C3214" s="832" t="s">
        <v>2696</v>
      </c>
      <c r="D3214" s="833" t="s">
        <v>5505</v>
      </c>
      <c r="E3214" s="834" t="s">
        <v>2704</v>
      </c>
      <c r="F3214" s="832" t="s">
        <v>2688</v>
      </c>
      <c r="G3214" s="832" t="s">
        <v>3277</v>
      </c>
      <c r="H3214" s="832" t="s">
        <v>581</v>
      </c>
      <c r="I3214" s="832" t="s">
        <v>5113</v>
      </c>
      <c r="J3214" s="832" t="s">
        <v>3279</v>
      </c>
      <c r="K3214" s="832" t="s">
        <v>5114</v>
      </c>
      <c r="L3214" s="835">
        <v>0</v>
      </c>
      <c r="M3214" s="835">
        <v>0</v>
      </c>
      <c r="N3214" s="832">
        <v>1</v>
      </c>
      <c r="O3214" s="836">
        <v>1</v>
      </c>
      <c r="P3214" s="835">
        <v>0</v>
      </c>
      <c r="Q3214" s="837"/>
      <c r="R3214" s="832">
        <v>1</v>
      </c>
      <c r="S3214" s="837">
        <v>1</v>
      </c>
      <c r="T3214" s="836">
        <v>1</v>
      </c>
      <c r="U3214" s="838">
        <v>1</v>
      </c>
    </row>
    <row r="3215" spans="1:21" ht="14.4" customHeight="1" x14ac:dyDescent="0.3">
      <c r="A3215" s="831">
        <v>4</v>
      </c>
      <c r="B3215" s="832" t="s">
        <v>2687</v>
      </c>
      <c r="C3215" s="832" t="s">
        <v>2696</v>
      </c>
      <c r="D3215" s="833" t="s">
        <v>5505</v>
      </c>
      <c r="E3215" s="834" t="s">
        <v>2704</v>
      </c>
      <c r="F3215" s="832" t="s">
        <v>2688</v>
      </c>
      <c r="G3215" s="832" t="s">
        <v>4280</v>
      </c>
      <c r="H3215" s="832" t="s">
        <v>581</v>
      </c>
      <c r="I3215" s="832" t="s">
        <v>4281</v>
      </c>
      <c r="J3215" s="832" t="s">
        <v>761</v>
      </c>
      <c r="K3215" s="832" t="s">
        <v>4282</v>
      </c>
      <c r="L3215" s="835">
        <v>0</v>
      </c>
      <c r="M3215" s="835">
        <v>0</v>
      </c>
      <c r="N3215" s="832">
        <v>7</v>
      </c>
      <c r="O3215" s="836">
        <v>3</v>
      </c>
      <c r="P3215" s="835"/>
      <c r="Q3215" s="837"/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4</v>
      </c>
      <c r="B3216" s="832" t="s">
        <v>2687</v>
      </c>
      <c r="C3216" s="832" t="s">
        <v>2696</v>
      </c>
      <c r="D3216" s="833" t="s">
        <v>5505</v>
      </c>
      <c r="E3216" s="834" t="s">
        <v>2704</v>
      </c>
      <c r="F3216" s="832" t="s">
        <v>2688</v>
      </c>
      <c r="G3216" s="832" t="s">
        <v>2840</v>
      </c>
      <c r="H3216" s="832" t="s">
        <v>581</v>
      </c>
      <c r="I3216" s="832" t="s">
        <v>2841</v>
      </c>
      <c r="J3216" s="832" t="s">
        <v>1008</v>
      </c>
      <c r="K3216" s="832" t="s">
        <v>2842</v>
      </c>
      <c r="L3216" s="835">
        <v>96.81</v>
      </c>
      <c r="M3216" s="835">
        <v>10455.48</v>
      </c>
      <c r="N3216" s="832">
        <v>108</v>
      </c>
      <c r="O3216" s="836">
        <v>12</v>
      </c>
      <c r="P3216" s="835">
        <v>4646.88</v>
      </c>
      <c r="Q3216" s="837">
        <v>0.44444444444444448</v>
      </c>
      <c r="R3216" s="832">
        <v>48</v>
      </c>
      <c r="S3216" s="837">
        <v>0.44444444444444442</v>
      </c>
      <c r="T3216" s="836">
        <v>5.5</v>
      </c>
      <c r="U3216" s="838">
        <v>0.45833333333333331</v>
      </c>
    </row>
    <row r="3217" spans="1:21" ht="14.4" customHeight="1" x14ac:dyDescent="0.3">
      <c r="A3217" s="831">
        <v>4</v>
      </c>
      <c r="B3217" s="832" t="s">
        <v>2687</v>
      </c>
      <c r="C3217" s="832" t="s">
        <v>2696</v>
      </c>
      <c r="D3217" s="833" t="s">
        <v>5505</v>
      </c>
      <c r="E3217" s="834" t="s">
        <v>2704</v>
      </c>
      <c r="F3217" s="832" t="s">
        <v>2688</v>
      </c>
      <c r="G3217" s="832" t="s">
        <v>4962</v>
      </c>
      <c r="H3217" s="832" t="s">
        <v>628</v>
      </c>
      <c r="I3217" s="832" t="s">
        <v>5393</v>
      </c>
      <c r="J3217" s="832" t="s">
        <v>4964</v>
      </c>
      <c r="K3217" s="832" t="s">
        <v>2083</v>
      </c>
      <c r="L3217" s="835">
        <v>72.58</v>
      </c>
      <c r="M3217" s="835">
        <v>217.74</v>
      </c>
      <c r="N3217" s="832">
        <v>3</v>
      </c>
      <c r="O3217" s="836">
        <v>0.5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4</v>
      </c>
      <c r="B3218" s="832" t="s">
        <v>2687</v>
      </c>
      <c r="C3218" s="832" t="s">
        <v>2696</v>
      </c>
      <c r="D3218" s="833" t="s">
        <v>5505</v>
      </c>
      <c r="E3218" s="834" t="s">
        <v>2704</v>
      </c>
      <c r="F3218" s="832" t="s">
        <v>2688</v>
      </c>
      <c r="G3218" s="832" t="s">
        <v>2979</v>
      </c>
      <c r="H3218" s="832" t="s">
        <v>581</v>
      </c>
      <c r="I3218" s="832" t="s">
        <v>2980</v>
      </c>
      <c r="J3218" s="832" t="s">
        <v>978</v>
      </c>
      <c r="K3218" s="832" t="s">
        <v>2981</v>
      </c>
      <c r="L3218" s="835">
        <v>55.16</v>
      </c>
      <c r="M3218" s="835">
        <v>110.32</v>
      </c>
      <c r="N3218" s="832">
        <v>2</v>
      </c>
      <c r="O3218" s="836">
        <v>1</v>
      </c>
      <c r="P3218" s="835">
        <v>110.32</v>
      </c>
      <c r="Q3218" s="837">
        <v>1</v>
      </c>
      <c r="R3218" s="832">
        <v>2</v>
      </c>
      <c r="S3218" s="837">
        <v>1</v>
      </c>
      <c r="T3218" s="836">
        <v>1</v>
      </c>
      <c r="U3218" s="838">
        <v>1</v>
      </c>
    </row>
    <row r="3219" spans="1:21" ht="14.4" customHeight="1" x14ac:dyDescent="0.3">
      <c r="A3219" s="831">
        <v>4</v>
      </c>
      <c r="B3219" s="832" t="s">
        <v>2687</v>
      </c>
      <c r="C3219" s="832" t="s">
        <v>2696</v>
      </c>
      <c r="D3219" s="833" t="s">
        <v>5505</v>
      </c>
      <c r="E3219" s="834" t="s">
        <v>2704</v>
      </c>
      <c r="F3219" s="832" t="s">
        <v>2688</v>
      </c>
      <c r="G3219" s="832" t="s">
        <v>2843</v>
      </c>
      <c r="H3219" s="832" t="s">
        <v>628</v>
      </c>
      <c r="I3219" s="832" t="s">
        <v>2314</v>
      </c>
      <c r="J3219" s="832" t="s">
        <v>2023</v>
      </c>
      <c r="K3219" s="832" t="s">
        <v>2315</v>
      </c>
      <c r="L3219" s="835">
        <v>53.57</v>
      </c>
      <c r="M3219" s="835">
        <v>160.71</v>
      </c>
      <c r="N3219" s="832">
        <v>3</v>
      </c>
      <c r="O3219" s="836">
        <v>1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4</v>
      </c>
      <c r="B3220" s="832" t="s">
        <v>2687</v>
      </c>
      <c r="C3220" s="832" t="s">
        <v>2696</v>
      </c>
      <c r="D3220" s="833" t="s">
        <v>5505</v>
      </c>
      <c r="E3220" s="834" t="s">
        <v>2704</v>
      </c>
      <c r="F3220" s="832" t="s">
        <v>2688</v>
      </c>
      <c r="G3220" s="832" t="s">
        <v>2843</v>
      </c>
      <c r="H3220" s="832" t="s">
        <v>628</v>
      </c>
      <c r="I3220" s="832" t="s">
        <v>2022</v>
      </c>
      <c r="J3220" s="832" t="s">
        <v>2023</v>
      </c>
      <c r="K3220" s="832" t="s">
        <v>2024</v>
      </c>
      <c r="L3220" s="835">
        <v>133.94</v>
      </c>
      <c r="M3220" s="835">
        <v>12188.539999999999</v>
      </c>
      <c r="N3220" s="832">
        <v>91</v>
      </c>
      <c r="O3220" s="836">
        <v>20</v>
      </c>
      <c r="P3220" s="835">
        <v>5223.66</v>
      </c>
      <c r="Q3220" s="837">
        <v>0.4285714285714286</v>
      </c>
      <c r="R3220" s="832">
        <v>39</v>
      </c>
      <c r="S3220" s="837">
        <v>0.42857142857142855</v>
      </c>
      <c r="T3220" s="836">
        <v>10</v>
      </c>
      <c r="U3220" s="838">
        <v>0.5</v>
      </c>
    </row>
    <row r="3221" spans="1:21" ht="14.4" customHeight="1" x14ac:dyDescent="0.3">
      <c r="A3221" s="831">
        <v>4</v>
      </c>
      <c r="B3221" s="832" t="s">
        <v>2687</v>
      </c>
      <c r="C3221" s="832" t="s">
        <v>2696</v>
      </c>
      <c r="D3221" s="833" t="s">
        <v>5505</v>
      </c>
      <c r="E3221" s="834" t="s">
        <v>2704</v>
      </c>
      <c r="F3221" s="832" t="s">
        <v>2688</v>
      </c>
      <c r="G3221" s="832" t="s">
        <v>2843</v>
      </c>
      <c r="H3221" s="832" t="s">
        <v>628</v>
      </c>
      <c r="I3221" s="832" t="s">
        <v>2022</v>
      </c>
      <c r="J3221" s="832" t="s">
        <v>2023</v>
      </c>
      <c r="K3221" s="832" t="s">
        <v>2024</v>
      </c>
      <c r="L3221" s="835">
        <v>414.07</v>
      </c>
      <c r="M3221" s="835">
        <v>17805.009999999998</v>
      </c>
      <c r="N3221" s="832">
        <v>43</v>
      </c>
      <c r="O3221" s="836">
        <v>9</v>
      </c>
      <c r="P3221" s="835">
        <v>11593.96</v>
      </c>
      <c r="Q3221" s="837">
        <v>0.65116279069767447</v>
      </c>
      <c r="R3221" s="832">
        <v>28</v>
      </c>
      <c r="S3221" s="837">
        <v>0.65116279069767447</v>
      </c>
      <c r="T3221" s="836">
        <v>5.5</v>
      </c>
      <c r="U3221" s="838">
        <v>0.61111111111111116</v>
      </c>
    </row>
    <row r="3222" spans="1:21" ht="14.4" customHeight="1" x14ac:dyDescent="0.3">
      <c r="A3222" s="831">
        <v>4</v>
      </c>
      <c r="B3222" s="832" t="s">
        <v>2687</v>
      </c>
      <c r="C3222" s="832" t="s">
        <v>2696</v>
      </c>
      <c r="D3222" s="833" t="s">
        <v>5505</v>
      </c>
      <c r="E3222" s="834" t="s">
        <v>2704</v>
      </c>
      <c r="F3222" s="832" t="s">
        <v>2688</v>
      </c>
      <c r="G3222" s="832" t="s">
        <v>2843</v>
      </c>
      <c r="H3222" s="832" t="s">
        <v>581</v>
      </c>
      <c r="I3222" s="832" t="s">
        <v>4150</v>
      </c>
      <c r="J3222" s="832" t="s">
        <v>4013</v>
      </c>
      <c r="K3222" s="832" t="s">
        <v>4151</v>
      </c>
      <c r="L3222" s="835">
        <v>133.94</v>
      </c>
      <c r="M3222" s="835">
        <v>10447.32</v>
      </c>
      <c r="N3222" s="832">
        <v>78</v>
      </c>
      <c r="O3222" s="836">
        <v>15</v>
      </c>
      <c r="P3222" s="835">
        <v>5223.66</v>
      </c>
      <c r="Q3222" s="837">
        <v>0.5</v>
      </c>
      <c r="R3222" s="832">
        <v>39</v>
      </c>
      <c r="S3222" s="837">
        <v>0.5</v>
      </c>
      <c r="T3222" s="836">
        <v>7.5</v>
      </c>
      <c r="U3222" s="838">
        <v>0.5</v>
      </c>
    </row>
    <row r="3223" spans="1:21" ht="14.4" customHeight="1" x14ac:dyDescent="0.3">
      <c r="A3223" s="831">
        <v>4</v>
      </c>
      <c r="B3223" s="832" t="s">
        <v>2687</v>
      </c>
      <c r="C3223" s="832" t="s">
        <v>2696</v>
      </c>
      <c r="D3223" s="833" t="s">
        <v>5505</v>
      </c>
      <c r="E3223" s="834" t="s">
        <v>2704</v>
      </c>
      <c r="F3223" s="832" t="s">
        <v>2688</v>
      </c>
      <c r="G3223" s="832" t="s">
        <v>2843</v>
      </c>
      <c r="H3223" s="832" t="s">
        <v>581</v>
      </c>
      <c r="I3223" s="832" t="s">
        <v>4150</v>
      </c>
      <c r="J3223" s="832" t="s">
        <v>4013</v>
      </c>
      <c r="K3223" s="832" t="s">
        <v>4151</v>
      </c>
      <c r="L3223" s="835">
        <v>414.07</v>
      </c>
      <c r="M3223" s="835">
        <v>2484.42</v>
      </c>
      <c r="N3223" s="832">
        <v>6</v>
      </c>
      <c r="O3223" s="836">
        <v>1</v>
      </c>
      <c r="P3223" s="835">
        <v>1242.21</v>
      </c>
      <c r="Q3223" s="837">
        <v>0.5</v>
      </c>
      <c r="R3223" s="832">
        <v>3</v>
      </c>
      <c r="S3223" s="837">
        <v>0.5</v>
      </c>
      <c r="T3223" s="836">
        <v>0.5</v>
      </c>
      <c r="U3223" s="838">
        <v>0.5</v>
      </c>
    </row>
    <row r="3224" spans="1:21" ht="14.4" customHeight="1" x14ac:dyDescent="0.3">
      <c r="A3224" s="831">
        <v>4</v>
      </c>
      <c r="B3224" s="832" t="s">
        <v>2687</v>
      </c>
      <c r="C3224" s="832" t="s">
        <v>2696</v>
      </c>
      <c r="D3224" s="833" t="s">
        <v>5505</v>
      </c>
      <c r="E3224" s="834" t="s">
        <v>2704</v>
      </c>
      <c r="F3224" s="832" t="s">
        <v>2688</v>
      </c>
      <c r="G3224" s="832" t="s">
        <v>2843</v>
      </c>
      <c r="H3224" s="832" t="s">
        <v>581</v>
      </c>
      <c r="I3224" s="832" t="s">
        <v>4012</v>
      </c>
      <c r="J3224" s="832" t="s">
        <v>4013</v>
      </c>
      <c r="K3224" s="832" t="s">
        <v>4014</v>
      </c>
      <c r="L3224" s="835">
        <v>133.94</v>
      </c>
      <c r="M3224" s="835">
        <v>401.82</v>
      </c>
      <c r="N3224" s="832">
        <v>3</v>
      </c>
      <c r="O3224" s="836">
        <v>0.5</v>
      </c>
      <c r="P3224" s="835">
        <v>401.82</v>
      </c>
      <c r="Q3224" s="837">
        <v>1</v>
      </c>
      <c r="R3224" s="832">
        <v>3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4</v>
      </c>
      <c r="B3225" s="832" t="s">
        <v>2687</v>
      </c>
      <c r="C3225" s="832" t="s">
        <v>2696</v>
      </c>
      <c r="D3225" s="833" t="s">
        <v>5505</v>
      </c>
      <c r="E3225" s="834" t="s">
        <v>2704</v>
      </c>
      <c r="F3225" s="832" t="s">
        <v>2688</v>
      </c>
      <c r="G3225" s="832" t="s">
        <v>2843</v>
      </c>
      <c r="H3225" s="832" t="s">
        <v>581</v>
      </c>
      <c r="I3225" s="832" t="s">
        <v>5394</v>
      </c>
      <c r="J3225" s="832" t="s">
        <v>4013</v>
      </c>
      <c r="K3225" s="832" t="s">
        <v>5395</v>
      </c>
      <c r="L3225" s="835">
        <v>53.57</v>
      </c>
      <c r="M3225" s="835">
        <v>160.71</v>
      </c>
      <c r="N3225" s="832">
        <v>3</v>
      </c>
      <c r="O3225" s="836">
        <v>0.5</v>
      </c>
      <c r="P3225" s="835">
        <v>160.71</v>
      </c>
      <c r="Q3225" s="837">
        <v>1</v>
      </c>
      <c r="R3225" s="832">
        <v>3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4</v>
      </c>
      <c r="B3226" s="832" t="s">
        <v>2687</v>
      </c>
      <c r="C3226" s="832" t="s">
        <v>2696</v>
      </c>
      <c r="D3226" s="833" t="s">
        <v>5505</v>
      </c>
      <c r="E3226" s="834" t="s">
        <v>2704</v>
      </c>
      <c r="F3226" s="832" t="s">
        <v>2689</v>
      </c>
      <c r="G3226" s="832" t="s">
        <v>2768</v>
      </c>
      <c r="H3226" s="832" t="s">
        <v>581</v>
      </c>
      <c r="I3226" s="832" t="s">
        <v>2769</v>
      </c>
      <c r="J3226" s="832" t="s">
        <v>2770</v>
      </c>
      <c r="K3226" s="832"/>
      <c r="L3226" s="835">
        <v>0</v>
      </c>
      <c r="M3226" s="835">
        <v>0</v>
      </c>
      <c r="N3226" s="832">
        <v>1</v>
      </c>
      <c r="O3226" s="836">
        <v>1</v>
      </c>
      <c r="P3226" s="835">
        <v>0</v>
      </c>
      <c r="Q3226" s="837"/>
      <c r="R3226" s="832">
        <v>1</v>
      </c>
      <c r="S3226" s="837">
        <v>1</v>
      </c>
      <c r="T3226" s="836">
        <v>1</v>
      </c>
      <c r="U3226" s="838">
        <v>1</v>
      </c>
    </row>
    <row r="3227" spans="1:21" ht="14.4" customHeight="1" x14ac:dyDescent="0.3">
      <c r="A3227" s="831">
        <v>4</v>
      </c>
      <c r="B3227" s="832" t="s">
        <v>2687</v>
      </c>
      <c r="C3227" s="832" t="s">
        <v>2696</v>
      </c>
      <c r="D3227" s="833" t="s">
        <v>5505</v>
      </c>
      <c r="E3227" s="834" t="s">
        <v>2704</v>
      </c>
      <c r="F3227" s="832" t="s">
        <v>2690</v>
      </c>
      <c r="G3227" s="832" t="s">
        <v>2967</v>
      </c>
      <c r="H3227" s="832" t="s">
        <v>581</v>
      </c>
      <c r="I3227" s="832" t="s">
        <v>4477</v>
      </c>
      <c r="J3227" s="832" t="s">
        <v>4478</v>
      </c>
      <c r="K3227" s="832" t="s">
        <v>4479</v>
      </c>
      <c r="L3227" s="835">
        <v>2158.02</v>
      </c>
      <c r="M3227" s="835">
        <v>2158.02</v>
      </c>
      <c r="N3227" s="832">
        <v>1</v>
      </c>
      <c r="O3227" s="836">
        <v>1</v>
      </c>
      <c r="P3227" s="835">
        <v>2158.02</v>
      </c>
      <c r="Q3227" s="837">
        <v>1</v>
      </c>
      <c r="R3227" s="832">
        <v>1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4</v>
      </c>
      <c r="B3228" s="832" t="s">
        <v>2687</v>
      </c>
      <c r="C3228" s="832" t="s">
        <v>2696</v>
      </c>
      <c r="D3228" s="833" t="s">
        <v>5505</v>
      </c>
      <c r="E3228" s="834" t="s">
        <v>2704</v>
      </c>
      <c r="F3228" s="832" t="s">
        <v>2690</v>
      </c>
      <c r="G3228" s="832" t="s">
        <v>3288</v>
      </c>
      <c r="H3228" s="832" t="s">
        <v>581</v>
      </c>
      <c r="I3228" s="832" t="s">
        <v>3289</v>
      </c>
      <c r="J3228" s="832" t="s">
        <v>3290</v>
      </c>
      <c r="K3228" s="832" t="s">
        <v>3291</v>
      </c>
      <c r="L3228" s="835">
        <v>410</v>
      </c>
      <c r="M3228" s="835">
        <v>18450</v>
      </c>
      <c r="N3228" s="832">
        <v>45</v>
      </c>
      <c r="O3228" s="836">
        <v>45</v>
      </c>
      <c r="P3228" s="835">
        <v>18450</v>
      </c>
      <c r="Q3228" s="837">
        <v>1</v>
      </c>
      <c r="R3228" s="832">
        <v>45</v>
      </c>
      <c r="S3228" s="837">
        <v>1</v>
      </c>
      <c r="T3228" s="836">
        <v>45</v>
      </c>
      <c r="U3228" s="838">
        <v>1</v>
      </c>
    </row>
    <row r="3229" spans="1:21" ht="14.4" customHeight="1" x14ac:dyDescent="0.3">
      <c r="A3229" s="831">
        <v>4</v>
      </c>
      <c r="B3229" s="832" t="s">
        <v>2687</v>
      </c>
      <c r="C3229" s="832" t="s">
        <v>2696</v>
      </c>
      <c r="D3229" s="833" t="s">
        <v>5505</v>
      </c>
      <c r="E3229" s="834" t="s">
        <v>2704</v>
      </c>
      <c r="F3229" s="832" t="s">
        <v>2690</v>
      </c>
      <c r="G3229" s="832" t="s">
        <v>2819</v>
      </c>
      <c r="H3229" s="832" t="s">
        <v>581</v>
      </c>
      <c r="I3229" s="832" t="s">
        <v>2820</v>
      </c>
      <c r="J3229" s="832" t="s">
        <v>2821</v>
      </c>
      <c r="K3229" s="832" t="s">
        <v>2822</v>
      </c>
      <c r="L3229" s="835">
        <v>900</v>
      </c>
      <c r="M3229" s="835">
        <v>1800</v>
      </c>
      <c r="N3229" s="832">
        <v>2</v>
      </c>
      <c r="O3229" s="836">
        <v>2</v>
      </c>
      <c r="P3229" s="835">
        <v>1800</v>
      </c>
      <c r="Q3229" s="837">
        <v>1</v>
      </c>
      <c r="R3229" s="832">
        <v>2</v>
      </c>
      <c r="S3229" s="837">
        <v>1</v>
      </c>
      <c r="T3229" s="836">
        <v>2</v>
      </c>
      <c r="U3229" s="838">
        <v>1</v>
      </c>
    </row>
    <row r="3230" spans="1:21" ht="14.4" customHeight="1" x14ac:dyDescent="0.3">
      <c r="A3230" s="831">
        <v>4</v>
      </c>
      <c r="B3230" s="832" t="s">
        <v>2687</v>
      </c>
      <c r="C3230" s="832" t="s">
        <v>2696</v>
      </c>
      <c r="D3230" s="833" t="s">
        <v>5505</v>
      </c>
      <c r="E3230" s="834" t="s">
        <v>2708</v>
      </c>
      <c r="F3230" s="832" t="s">
        <v>2688</v>
      </c>
      <c r="G3230" s="832" t="s">
        <v>2777</v>
      </c>
      <c r="H3230" s="832" t="s">
        <v>581</v>
      </c>
      <c r="I3230" s="832" t="s">
        <v>2894</v>
      </c>
      <c r="J3230" s="832" t="s">
        <v>810</v>
      </c>
      <c r="K3230" s="832" t="s">
        <v>2848</v>
      </c>
      <c r="L3230" s="835">
        <v>301.2</v>
      </c>
      <c r="M3230" s="835">
        <v>301.2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4</v>
      </c>
      <c r="B3231" s="832" t="s">
        <v>2687</v>
      </c>
      <c r="C3231" s="832" t="s">
        <v>2696</v>
      </c>
      <c r="D3231" s="833" t="s">
        <v>5505</v>
      </c>
      <c r="E3231" s="834" t="s">
        <v>2708</v>
      </c>
      <c r="F3231" s="832" t="s">
        <v>2688</v>
      </c>
      <c r="G3231" s="832" t="s">
        <v>2777</v>
      </c>
      <c r="H3231" s="832" t="s">
        <v>581</v>
      </c>
      <c r="I3231" s="832" t="s">
        <v>2894</v>
      </c>
      <c r="J3231" s="832" t="s">
        <v>810</v>
      </c>
      <c r="K3231" s="832" t="s">
        <v>2848</v>
      </c>
      <c r="L3231" s="835">
        <v>103.67</v>
      </c>
      <c r="M3231" s="835">
        <v>103.67</v>
      </c>
      <c r="N3231" s="832">
        <v>1</v>
      </c>
      <c r="O3231" s="836">
        <v>0.5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4</v>
      </c>
      <c r="B3232" s="832" t="s">
        <v>2687</v>
      </c>
      <c r="C3232" s="832" t="s">
        <v>2696</v>
      </c>
      <c r="D3232" s="833" t="s">
        <v>5505</v>
      </c>
      <c r="E3232" s="834" t="s">
        <v>2708</v>
      </c>
      <c r="F3232" s="832" t="s">
        <v>2688</v>
      </c>
      <c r="G3232" s="832" t="s">
        <v>2843</v>
      </c>
      <c r="H3232" s="832" t="s">
        <v>628</v>
      </c>
      <c r="I3232" s="832" t="s">
        <v>2022</v>
      </c>
      <c r="J3232" s="832" t="s">
        <v>2023</v>
      </c>
      <c r="K3232" s="832" t="s">
        <v>2024</v>
      </c>
      <c r="L3232" s="835">
        <v>133.94</v>
      </c>
      <c r="M3232" s="835">
        <v>267.88</v>
      </c>
      <c r="N3232" s="832">
        <v>2</v>
      </c>
      <c r="O3232" s="836">
        <v>1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4</v>
      </c>
      <c r="B3233" s="832" t="s">
        <v>2687</v>
      </c>
      <c r="C3233" s="832" t="s">
        <v>2696</v>
      </c>
      <c r="D3233" s="833" t="s">
        <v>5505</v>
      </c>
      <c r="E3233" s="834" t="s">
        <v>2712</v>
      </c>
      <c r="F3233" s="832" t="s">
        <v>2688</v>
      </c>
      <c r="G3233" s="832" t="s">
        <v>2777</v>
      </c>
      <c r="H3233" s="832" t="s">
        <v>581</v>
      </c>
      <c r="I3233" s="832" t="s">
        <v>2894</v>
      </c>
      <c r="J3233" s="832" t="s">
        <v>810</v>
      </c>
      <c r="K3233" s="832" t="s">
        <v>2848</v>
      </c>
      <c r="L3233" s="835">
        <v>301.2</v>
      </c>
      <c r="M3233" s="835">
        <v>602.4</v>
      </c>
      <c r="N3233" s="832">
        <v>2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4</v>
      </c>
      <c r="B3234" s="832" t="s">
        <v>2687</v>
      </c>
      <c r="C3234" s="832" t="s">
        <v>2696</v>
      </c>
      <c r="D3234" s="833" t="s">
        <v>5505</v>
      </c>
      <c r="E3234" s="834" t="s">
        <v>2712</v>
      </c>
      <c r="F3234" s="832" t="s">
        <v>2688</v>
      </c>
      <c r="G3234" s="832" t="s">
        <v>2843</v>
      </c>
      <c r="H3234" s="832" t="s">
        <v>628</v>
      </c>
      <c r="I3234" s="832" t="s">
        <v>2314</v>
      </c>
      <c r="J3234" s="832" t="s">
        <v>2023</v>
      </c>
      <c r="K3234" s="832" t="s">
        <v>2315</v>
      </c>
      <c r="L3234" s="835">
        <v>53.57</v>
      </c>
      <c r="M3234" s="835">
        <v>107.14</v>
      </c>
      <c r="N3234" s="832">
        <v>2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4</v>
      </c>
      <c r="B3235" s="832" t="s">
        <v>2687</v>
      </c>
      <c r="C3235" s="832" t="s">
        <v>2696</v>
      </c>
      <c r="D3235" s="833" t="s">
        <v>5505</v>
      </c>
      <c r="E3235" s="834" t="s">
        <v>2717</v>
      </c>
      <c r="F3235" s="832" t="s">
        <v>2688</v>
      </c>
      <c r="G3235" s="832" t="s">
        <v>2777</v>
      </c>
      <c r="H3235" s="832" t="s">
        <v>581</v>
      </c>
      <c r="I3235" s="832" t="s">
        <v>2894</v>
      </c>
      <c r="J3235" s="832" t="s">
        <v>810</v>
      </c>
      <c r="K3235" s="832" t="s">
        <v>2848</v>
      </c>
      <c r="L3235" s="835">
        <v>301.2</v>
      </c>
      <c r="M3235" s="835">
        <v>602.4</v>
      </c>
      <c r="N3235" s="832">
        <v>2</v>
      </c>
      <c r="O3235" s="836">
        <v>0.5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4</v>
      </c>
      <c r="B3236" s="832" t="s">
        <v>2687</v>
      </c>
      <c r="C3236" s="832" t="s">
        <v>2696</v>
      </c>
      <c r="D3236" s="833" t="s">
        <v>5505</v>
      </c>
      <c r="E3236" s="834" t="s">
        <v>2717</v>
      </c>
      <c r="F3236" s="832" t="s">
        <v>2688</v>
      </c>
      <c r="G3236" s="832" t="s">
        <v>2777</v>
      </c>
      <c r="H3236" s="832" t="s">
        <v>581</v>
      </c>
      <c r="I3236" s="832" t="s">
        <v>2894</v>
      </c>
      <c r="J3236" s="832" t="s">
        <v>810</v>
      </c>
      <c r="K3236" s="832" t="s">
        <v>2848</v>
      </c>
      <c r="L3236" s="835">
        <v>103.67</v>
      </c>
      <c r="M3236" s="835">
        <v>103.67</v>
      </c>
      <c r="N3236" s="832">
        <v>1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4</v>
      </c>
      <c r="B3237" s="832" t="s">
        <v>2687</v>
      </c>
      <c r="C3237" s="832" t="s">
        <v>2696</v>
      </c>
      <c r="D3237" s="833" t="s">
        <v>5505</v>
      </c>
      <c r="E3237" s="834" t="s">
        <v>2717</v>
      </c>
      <c r="F3237" s="832" t="s">
        <v>2688</v>
      </c>
      <c r="G3237" s="832" t="s">
        <v>2843</v>
      </c>
      <c r="H3237" s="832" t="s">
        <v>581</v>
      </c>
      <c r="I3237" s="832" t="s">
        <v>4012</v>
      </c>
      <c r="J3237" s="832" t="s">
        <v>4013</v>
      </c>
      <c r="K3237" s="832" t="s">
        <v>4014</v>
      </c>
      <c r="L3237" s="835">
        <v>133.94</v>
      </c>
      <c r="M3237" s="835">
        <v>133.94</v>
      </c>
      <c r="N3237" s="832">
        <v>1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4</v>
      </c>
      <c r="B3238" s="832" t="s">
        <v>2687</v>
      </c>
      <c r="C3238" s="832" t="s">
        <v>2696</v>
      </c>
      <c r="D3238" s="833" t="s">
        <v>5505</v>
      </c>
      <c r="E3238" s="834" t="s">
        <v>2717</v>
      </c>
      <c r="F3238" s="832" t="s">
        <v>2688</v>
      </c>
      <c r="G3238" s="832" t="s">
        <v>2843</v>
      </c>
      <c r="H3238" s="832" t="s">
        <v>581</v>
      </c>
      <c r="I3238" s="832" t="s">
        <v>5394</v>
      </c>
      <c r="J3238" s="832" t="s">
        <v>4013</v>
      </c>
      <c r="K3238" s="832" t="s">
        <v>5395</v>
      </c>
      <c r="L3238" s="835">
        <v>53.57</v>
      </c>
      <c r="M3238" s="835">
        <v>160.71</v>
      </c>
      <c r="N3238" s="832">
        <v>3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4</v>
      </c>
      <c r="B3239" s="832" t="s">
        <v>2687</v>
      </c>
      <c r="C3239" s="832" t="s">
        <v>2696</v>
      </c>
      <c r="D3239" s="833" t="s">
        <v>5505</v>
      </c>
      <c r="E3239" s="834" t="s">
        <v>2719</v>
      </c>
      <c r="F3239" s="832" t="s">
        <v>2688</v>
      </c>
      <c r="G3239" s="832" t="s">
        <v>3352</v>
      </c>
      <c r="H3239" s="832" t="s">
        <v>628</v>
      </c>
      <c r="I3239" s="832" t="s">
        <v>2440</v>
      </c>
      <c r="J3239" s="832" t="s">
        <v>2441</v>
      </c>
      <c r="K3239" s="832" t="s">
        <v>2442</v>
      </c>
      <c r="L3239" s="835">
        <v>4.7</v>
      </c>
      <c r="M3239" s="835">
        <v>37.6</v>
      </c>
      <c r="N3239" s="832">
        <v>8</v>
      </c>
      <c r="O3239" s="836">
        <v>5.5</v>
      </c>
      <c r="P3239" s="835">
        <v>18.8</v>
      </c>
      <c r="Q3239" s="837">
        <v>0.5</v>
      </c>
      <c r="R3239" s="832">
        <v>4</v>
      </c>
      <c r="S3239" s="837">
        <v>0.5</v>
      </c>
      <c r="T3239" s="836">
        <v>3</v>
      </c>
      <c r="U3239" s="838">
        <v>0.54545454545454541</v>
      </c>
    </row>
    <row r="3240" spans="1:21" ht="14.4" customHeight="1" x14ac:dyDescent="0.3">
      <c r="A3240" s="831">
        <v>4</v>
      </c>
      <c r="B3240" s="832" t="s">
        <v>2687</v>
      </c>
      <c r="C3240" s="832" t="s">
        <v>2696</v>
      </c>
      <c r="D3240" s="833" t="s">
        <v>5505</v>
      </c>
      <c r="E3240" s="834" t="s">
        <v>2719</v>
      </c>
      <c r="F3240" s="832" t="s">
        <v>2688</v>
      </c>
      <c r="G3240" s="832" t="s">
        <v>4090</v>
      </c>
      <c r="H3240" s="832" t="s">
        <v>581</v>
      </c>
      <c r="I3240" s="832" t="s">
        <v>4091</v>
      </c>
      <c r="J3240" s="832" t="s">
        <v>4092</v>
      </c>
      <c r="K3240" s="832" t="s">
        <v>2826</v>
      </c>
      <c r="L3240" s="835">
        <v>46.09</v>
      </c>
      <c r="M3240" s="835">
        <v>138.27000000000001</v>
      </c>
      <c r="N3240" s="832">
        <v>3</v>
      </c>
      <c r="O3240" s="836">
        <v>1.5</v>
      </c>
      <c r="P3240" s="835">
        <v>46.09</v>
      </c>
      <c r="Q3240" s="837">
        <v>0.33333333333333331</v>
      </c>
      <c r="R3240" s="832">
        <v>1</v>
      </c>
      <c r="S3240" s="837">
        <v>0.33333333333333331</v>
      </c>
      <c r="T3240" s="836">
        <v>0.5</v>
      </c>
      <c r="U3240" s="838">
        <v>0.33333333333333331</v>
      </c>
    </row>
    <row r="3241" spans="1:21" ht="14.4" customHeight="1" x14ac:dyDescent="0.3">
      <c r="A3241" s="831">
        <v>4</v>
      </c>
      <c r="B3241" s="832" t="s">
        <v>2687</v>
      </c>
      <c r="C3241" s="832" t="s">
        <v>2696</v>
      </c>
      <c r="D3241" s="833" t="s">
        <v>5505</v>
      </c>
      <c r="E3241" s="834" t="s">
        <v>2719</v>
      </c>
      <c r="F3241" s="832" t="s">
        <v>2688</v>
      </c>
      <c r="G3241" s="832" t="s">
        <v>4090</v>
      </c>
      <c r="H3241" s="832" t="s">
        <v>581</v>
      </c>
      <c r="I3241" s="832" t="s">
        <v>4940</v>
      </c>
      <c r="J3241" s="832" t="s">
        <v>4092</v>
      </c>
      <c r="K3241" s="832" t="s">
        <v>4941</v>
      </c>
      <c r="L3241" s="835">
        <v>61.44</v>
      </c>
      <c r="M3241" s="835">
        <v>552.96</v>
      </c>
      <c r="N3241" s="832">
        <v>9</v>
      </c>
      <c r="O3241" s="836">
        <v>5</v>
      </c>
      <c r="P3241" s="835">
        <v>491.52</v>
      </c>
      <c r="Q3241" s="837">
        <v>0.88888888888888884</v>
      </c>
      <c r="R3241" s="832">
        <v>8</v>
      </c>
      <c r="S3241" s="837">
        <v>0.88888888888888884</v>
      </c>
      <c r="T3241" s="836">
        <v>4.5</v>
      </c>
      <c r="U3241" s="838">
        <v>0.9</v>
      </c>
    </row>
    <row r="3242" spans="1:21" ht="14.4" customHeight="1" x14ac:dyDescent="0.3">
      <c r="A3242" s="831">
        <v>4</v>
      </c>
      <c r="B3242" s="832" t="s">
        <v>2687</v>
      </c>
      <c r="C3242" s="832" t="s">
        <v>2696</v>
      </c>
      <c r="D3242" s="833" t="s">
        <v>5505</v>
      </c>
      <c r="E3242" s="834" t="s">
        <v>2719</v>
      </c>
      <c r="F3242" s="832" t="s">
        <v>2688</v>
      </c>
      <c r="G3242" s="832" t="s">
        <v>2760</v>
      </c>
      <c r="H3242" s="832" t="s">
        <v>628</v>
      </c>
      <c r="I3242" s="832" t="s">
        <v>2164</v>
      </c>
      <c r="J3242" s="832" t="s">
        <v>1083</v>
      </c>
      <c r="K3242" s="832" t="s">
        <v>2165</v>
      </c>
      <c r="L3242" s="835">
        <v>225.06</v>
      </c>
      <c r="M3242" s="835">
        <v>225.06</v>
      </c>
      <c r="N3242" s="832">
        <v>1</v>
      </c>
      <c r="O3242" s="836">
        <v>1</v>
      </c>
      <c r="P3242" s="835">
        <v>225.06</v>
      </c>
      <c r="Q3242" s="837">
        <v>1</v>
      </c>
      <c r="R3242" s="832">
        <v>1</v>
      </c>
      <c r="S3242" s="837">
        <v>1</v>
      </c>
      <c r="T3242" s="836">
        <v>1</v>
      </c>
      <c r="U3242" s="838">
        <v>1</v>
      </c>
    </row>
    <row r="3243" spans="1:21" ht="14.4" customHeight="1" x14ac:dyDescent="0.3">
      <c r="A3243" s="831">
        <v>4</v>
      </c>
      <c r="B3243" s="832" t="s">
        <v>2687</v>
      </c>
      <c r="C3243" s="832" t="s">
        <v>2696</v>
      </c>
      <c r="D3243" s="833" t="s">
        <v>5505</v>
      </c>
      <c r="E3243" s="834" t="s">
        <v>2719</v>
      </c>
      <c r="F3243" s="832" t="s">
        <v>2688</v>
      </c>
      <c r="G3243" s="832" t="s">
        <v>3368</v>
      </c>
      <c r="H3243" s="832" t="s">
        <v>581</v>
      </c>
      <c r="I3243" s="832" t="s">
        <v>3369</v>
      </c>
      <c r="J3243" s="832" t="s">
        <v>1215</v>
      </c>
      <c r="K3243" s="832" t="s">
        <v>3370</v>
      </c>
      <c r="L3243" s="835">
        <v>91.11</v>
      </c>
      <c r="M3243" s="835">
        <v>91.11</v>
      </c>
      <c r="N3243" s="832">
        <v>1</v>
      </c>
      <c r="O3243" s="836">
        <v>1</v>
      </c>
      <c r="P3243" s="835">
        <v>91.11</v>
      </c>
      <c r="Q3243" s="837">
        <v>1</v>
      </c>
      <c r="R3243" s="832">
        <v>1</v>
      </c>
      <c r="S3243" s="837">
        <v>1</v>
      </c>
      <c r="T3243" s="836">
        <v>1</v>
      </c>
      <c r="U3243" s="838">
        <v>1</v>
      </c>
    </row>
    <row r="3244" spans="1:21" ht="14.4" customHeight="1" x14ac:dyDescent="0.3">
      <c r="A3244" s="831">
        <v>4</v>
      </c>
      <c r="B3244" s="832" t="s">
        <v>2687</v>
      </c>
      <c r="C3244" s="832" t="s">
        <v>2696</v>
      </c>
      <c r="D3244" s="833" t="s">
        <v>5505</v>
      </c>
      <c r="E3244" s="834" t="s">
        <v>2719</v>
      </c>
      <c r="F3244" s="832" t="s">
        <v>2688</v>
      </c>
      <c r="G3244" s="832" t="s">
        <v>4194</v>
      </c>
      <c r="H3244" s="832" t="s">
        <v>581</v>
      </c>
      <c r="I3244" s="832" t="s">
        <v>4195</v>
      </c>
      <c r="J3244" s="832" t="s">
        <v>4196</v>
      </c>
      <c r="K3244" s="832" t="s">
        <v>4197</v>
      </c>
      <c r="L3244" s="835">
        <v>37.520000000000003</v>
      </c>
      <c r="M3244" s="835">
        <v>75.040000000000006</v>
      </c>
      <c r="N3244" s="832">
        <v>2</v>
      </c>
      <c r="O3244" s="836">
        <v>1</v>
      </c>
      <c r="P3244" s="835">
        <v>75.040000000000006</v>
      </c>
      <c r="Q3244" s="837">
        <v>1</v>
      </c>
      <c r="R3244" s="832">
        <v>2</v>
      </c>
      <c r="S3244" s="837">
        <v>1</v>
      </c>
      <c r="T3244" s="836">
        <v>1</v>
      </c>
      <c r="U3244" s="838">
        <v>1</v>
      </c>
    </row>
    <row r="3245" spans="1:21" ht="14.4" customHeight="1" x14ac:dyDescent="0.3">
      <c r="A3245" s="831">
        <v>4</v>
      </c>
      <c r="B3245" s="832" t="s">
        <v>2687</v>
      </c>
      <c r="C3245" s="832" t="s">
        <v>2696</v>
      </c>
      <c r="D3245" s="833" t="s">
        <v>5505</v>
      </c>
      <c r="E3245" s="834" t="s">
        <v>2719</v>
      </c>
      <c r="F3245" s="832" t="s">
        <v>2688</v>
      </c>
      <c r="G3245" s="832" t="s">
        <v>3238</v>
      </c>
      <c r="H3245" s="832" t="s">
        <v>581</v>
      </c>
      <c r="I3245" s="832" t="s">
        <v>3239</v>
      </c>
      <c r="J3245" s="832" t="s">
        <v>3240</v>
      </c>
      <c r="K3245" s="832" t="s">
        <v>3241</v>
      </c>
      <c r="L3245" s="835">
        <v>107.27</v>
      </c>
      <c r="M3245" s="835">
        <v>214.54</v>
      </c>
      <c r="N3245" s="832">
        <v>2</v>
      </c>
      <c r="O3245" s="836">
        <v>0.5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4</v>
      </c>
      <c r="B3246" s="832" t="s">
        <v>2687</v>
      </c>
      <c r="C3246" s="832" t="s">
        <v>2696</v>
      </c>
      <c r="D3246" s="833" t="s">
        <v>5505</v>
      </c>
      <c r="E3246" s="834" t="s">
        <v>2719</v>
      </c>
      <c r="F3246" s="832" t="s">
        <v>2688</v>
      </c>
      <c r="G3246" s="832" t="s">
        <v>3016</v>
      </c>
      <c r="H3246" s="832" t="s">
        <v>581</v>
      </c>
      <c r="I3246" s="832" t="s">
        <v>3017</v>
      </c>
      <c r="J3246" s="832" t="s">
        <v>3018</v>
      </c>
      <c r="K3246" s="832" t="s">
        <v>3019</v>
      </c>
      <c r="L3246" s="835">
        <v>60.9</v>
      </c>
      <c r="M3246" s="835">
        <v>121.8</v>
      </c>
      <c r="N3246" s="832">
        <v>2</v>
      </c>
      <c r="O3246" s="836">
        <v>0.5</v>
      </c>
      <c r="P3246" s="835">
        <v>121.8</v>
      </c>
      <c r="Q3246" s="837">
        <v>1</v>
      </c>
      <c r="R3246" s="832">
        <v>2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4</v>
      </c>
      <c r="B3247" s="832" t="s">
        <v>2687</v>
      </c>
      <c r="C3247" s="832" t="s">
        <v>2696</v>
      </c>
      <c r="D3247" s="833" t="s">
        <v>5505</v>
      </c>
      <c r="E3247" s="834" t="s">
        <v>2719</v>
      </c>
      <c r="F3247" s="832" t="s">
        <v>2688</v>
      </c>
      <c r="G3247" s="832" t="s">
        <v>3243</v>
      </c>
      <c r="H3247" s="832" t="s">
        <v>581</v>
      </c>
      <c r="I3247" s="832" t="s">
        <v>3244</v>
      </c>
      <c r="J3247" s="832" t="s">
        <v>1127</v>
      </c>
      <c r="K3247" s="832" t="s">
        <v>2826</v>
      </c>
      <c r="L3247" s="835">
        <v>98.75</v>
      </c>
      <c r="M3247" s="835">
        <v>1185</v>
      </c>
      <c r="N3247" s="832">
        <v>12</v>
      </c>
      <c r="O3247" s="836">
        <v>7</v>
      </c>
      <c r="P3247" s="835">
        <v>888.75</v>
      </c>
      <c r="Q3247" s="837">
        <v>0.75</v>
      </c>
      <c r="R3247" s="832">
        <v>9</v>
      </c>
      <c r="S3247" s="837">
        <v>0.75</v>
      </c>
      <c r="T3247" s="836">
        <v>5</v>
      </c>
      <c r="U3247" s="838">
        <v>0.7142857142857143</v>
      </c>
    </row>
    <row r="3248" spans="1:21" ht="14.4" customHeight="1" x14ac:dyDescent="0.3">
      <c r="A3248" s="831">
        <v>4</v>
      </c>
      <c r="B3248" s="832" t="s">
        <v>2687</v>
      </c>
      <c r="C3248" s="832" t="s">
        <v>2696</v>
      </c>
      <c r="D3248" s="833" t="s">
        <v>5505</v>
      </c>
      <c r="E3248" s="834" t="s">
        <v>2719</v>
      </c>
      <c r="F3248" s="832" t="s">
        <v>2688</v>
      </c>
      <c r="G3248" s="832" t="s">
        <v>4554</v>
      </c>
      <c r="H3248" s="832" t="s">
        <v>581</v>
      </c>
      <c r="I3248" s="832" t="s">
        <v>4555</v>
      </c>
      <c r="J3248" s="832" t="s">
        <v>702</v>
      </c>
      <c r="K3248" s="832" t="s">
        <v>4556</v>
      </c>
      <c r="L3248" s="835">
        <v>156.19</v>
      </c>
      <c r="M3248" s="835">
        <v>468.57</v>
      </c>
      <c r="N3248" s="832">
        <v>3</v>
      </c>
      <c r="O3248" s="836">
        <v>2</v>
      </c>
      <c r="P3248" s="835">
        <v>312.38</v>
      </c>
      <c r="Q3248" s="837">
        <v>0.66666666666666663</v>
      </c>
      <c r="R3248" s="832">
        <v>2</v>
      </c>
      <c r="S3248" s="837">
        <v>0.66666666666666663</v>
      </c>
      <c r="T3248" s="836">
        <v>1</v>
      </c>
      <c r="U3248" s="838">
        <v>0.5</v>
      </c>
    </row>
    <row r="3249" spans="1:21" ht="14.4" customHeight="1" x14ac:dyDescent="0.3">
      <c r="A3249" s="831">
        <v>4</v>
      </c>
      <c r="B3249" s="832" t="s">
        <v>2687</v>
      </c>
      <c r="C3249" s="832" t="s">
        <v>2696</v>
      </c>
      <c r="D3249" s="833" t="s">
        <v>5505</v>
      </c>
      <c r="E3249" s="834" t="s">
        <v>2719</v>
      </c>
      <c r="F3249" s="832" t="s">
        <v>2688</v>
      </c>
      <c r="G3249" s="832" t="s">
        <v>5396</v>
      </c>
      <c r="H3249" s="832" t="s">
        <v>581</v>
      </c>
      <c r="I3249" s="832" t="s">
        <v>5397</v>
      </c>
      <c r="J3249" s="832" t="s">
        <v>1180</v>
      </c>
      <c r="K3249" s="832" t="s">
        <v>5398</v>
      </c>
      <c r="L3249" s="835">
        <v>0</v>
      </c>
      <c r="M3249" s="835">
        <v>0</v>
      </c>
      <c r="N3249" s="832">
        <v>11</v>
      </c>
      <c r="O3249" s="836">
        <v>3</v>
      </c>
      <c r="P3249" s="835">
        <v>0</v>
      </c>
      <c r="Q3249" s="837"/>
      <c r="R3249" s="832">
        <v>6</v>
      </c>
      <c r="S3249" s="837">
        <v>0.54545454545454541</v>
      </c>
      <c r="T3249" s="836">
        <v>1.5</v>
      </c>
      <c r="U3249" s="838">
        <v>0.5</v>
      </c>
    </row>
    <row r="3250" spans="1:21" ht="14.4" customHeight="1" x14ac:dyDescent="0.3">
      <c r="A3250" s="831">
        <v>4</v>
      </c>
      <c r="B3250" s="832" t="s">
        <v>2687</v>
      </c>
      <c r="C3250" s="832" t="s">
        <v>2696</v>
      </c>
      <c r="D3250" s="833" t="s">
        <v>5505</v>
      </c>
      <c r="E3250" s="834" t="s">
        <v>2719</v>
      </c>
      <c r="F3250" s="832" t="s">
        <v>2688</v>
      </c>
      <c r="G3250" s="832" t="s">
        <v>3148</v>
      </c>
      <c r="H3250" s="832" t="s">
        <v>628</v>
      </c>
      <c r="I3250" s="832" t="s">
        <v>3149</v>
      </c>
      <c r="J3250" s="832" t="s">
        <v>2312</v>
      </c>
      <c r="K3250" s="832" t="s">
        <v>3150</v>
      </c>
      <c r="L3250" s="835">
        <v>115.27</v>
      </c>
      <c r="M3250" s="835">
        <v>2074.86</v>
      </c>
      <c r="N3250" s="832">
        <v>18</v>
      </c>
      <c r="O3250" s="836">
        <v>5</v>
      </c>
      <c r="P3250" s="835">
        <v>1037.43</v>
      </c>
      <c r="Q3250" s="837">
        <v>0.5</v>
      </c>
      <c r="R3250" s="832">
        <v>9</v>
      </c>
      <c r="S3250" s="837">
        <v>0.5</v>
      </c>
      <c r="T3250" s="836">
        <v>2.5</v>
      </c>
      <c r="U3250" s="838">
        <v>0.5</v>
      </c>
    </row>
    <row r="3251" spans="1:21" ht="14.4" customHeight="1" x14ac:dyDescent="0.3">
      <c r="A3251" s="831">
        <v>4</v>
      </c>
      <c r="B3251" s="832" t="s">
        <v>2687</v>
      </c>
      <c r="C3251" s="832" t="s">
        <v>2696</v>
      </c>
      <c r="D3251" s="833" t="s">
        <v>5505</v>
      </c>
      <c r="E3251" s="834" t="s">
        <v>2719</v>
      </c>
      <c r="F3251" s="832" t="s">
        <v>2688</v>
      </c>
      <c r="G3251" s="832" t="s">
        <v>3148</v>
      </c>
      <c r="H3251" s="832" t="s">
        <v>628</v>
      </c>
      <c r="I3251" s="832" t="s">
        <v>3149</v>
      </c>
      <c r="J3251" s="832" t="s">
        <v>2312</v>
      </c>
      <c r="K3251" s="832" t="s">
        <v>3150</v>
      </c>
      <c r="L3251" s="835">
        <v>64.5</v>
      </c>
      <c r="M3251" s="835">
        <v>903</v>
      </c>
      <c r="N3251" s="832">
        <v>14</v>
      </c>
      <c r="O3251" s="836">
        <v>4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4</v>
      </c>
      <c r="B3252" s="832" t="s">
        <v>2687</v>
      </c>
      <c r="C3252" s="832" t="s">
        <v>2696</v>
      </c>
      <c r="D3252" s="833" t="s">
        <v>5505</v>
      </c>
      <c r="E3252" s="834" t="s">
        <v>2719</v>
      </c>
      <c r="F3252" s="832" t="s">
        <v>2688</v>
      </c>
      <c r="G3252" s="832" t="s">
        <v>3380</v>
      </c>
      <c r="H3252" s="832" t="s">
        <v>581</v>
      </c>
      <c r="I3252" s="832" t="s">
        <v>3381</v>
      </c>
      <c r="J3252" s="832" t="s">
        <v>781</v>
      </c>
      <c r="K3252" s="832" t="s">
        <v>3382</v>
      </c>
      <c r="L3252" s="835">
        <v>256.67</v>
      </c>
      <c r="M3252" s="835">
        <v>513.34</v>
      </c>
      <c r="N3252" s="832">
        <v>2</v>
      </c>
      <c r="O3252" s="836">
        <v>2</v>
      </c>
      <c r="P3252" s="835">
        <v>513.34</v>
      </c>
      <c r="Q3252" s="837">
        <v>1</v>
      </c>
      <c r="R3252" s="832">
        <v>2</v>
      </c>
      <c r="S3252" s="837">
        <v>1</v>
      </c>
      <c r="T3252" s="836">
        <v>2</v>
      </c>
      <c r="U3252" s="838">
        <v>1</v>
      </c>
    </row>
    <row r="3253" spans="1:21" ht="14.4" customHeight="1" x14ac:dyDescent="0.3">
      <c r="A3253" s="831">
        <v>4</v>
      </c>
      <c r="B3253" s="832" t="s">
        <v>2687</v>
      </c>
      <c r="C3253" s="832" t="s">
        <v>2696</v>
      </c>
      <c r="D3253" s="833" t="s">
        <v>5505</v>
      </c>
      <c r="E3253" s="834" t="s">
        <v>2719</v>
      </c>
      <c r="F3253" s="832" t="s">
        <v>2688</v>
      </c>
      <c r="G3253" s="832" t="s">
        <v>2844</v>
      </c>
      <c r="H3253" s="832" t="s">
        <v>581</v>
      </c>
      <c r="I3253" s="832" t="s">
        <v>2845</v>
      </c>
      <c r="J3253" s="832" t="s">
        <v>711</v>
      </c>
      <c r="K3253" s="832" t="s">
        <v>2846</v>
      </c>
      <c r="L3253" s="835">
        <v>53.57</v>
      </c>
      <c r="M3253" s="835">
        <v>53.57</v>
      </c>
      <c r="N3253" s="832">
        <v>1</v>
      </c>
      <c r="O3253" s="836">
        <v>0.5</v>
      </c>
      <c r="P3253" s="835">
        <v>53.57</v>
      </c>
      <c r="Q3253" s="837">
        <v>1</v>
      </c>
      <c r="R3253" s="832">
        <v>1</v>
      </c>
      <c r="S3253" s="837">
        <v>1</v>
      </c>
      <c r="T3253" s="836">
        <v>0.5</v>
      </c>
      <c r="U3253" s="838">
        <v>1</v>
      </c>
    </row>
    <row r="3254" spans="1:21" ht="14.4" customHeight="1" x14ac:dyDescent="0.3">
      <c r="A3254" s="831">
        <v>4</v>
      </c>
      <c r="B3254" s="832" t="s">
        <v>2687</v>
      </c>
      <c r="C3254" s="832" t="s">
        <v>2696</v>
      </c>
      <c r="D3254" s="833" t="s">
        <v>5505</v>
      </c>
      <c r="E3254" s="834" t="s">
        <v>2719</v>
      </c>
      <c r="F3254" s="832" t="s">
        <v>2688</v>
      </c>
      <c r="G3254" s="832" t="s">
        <v>3026</v>
      </c>
      <c r="H3254" s="832" t="s">
        <v>581</v>
      </c>
      <c r="I3254" s="832" t="s">
        <v>3027</v>
      </c>
      <c r="J3254" s="832" t="s">
        <v>1710</v>
      </c>
      <c r="K3254" s="832" t="s">
        <v>2501</v>
      </c>
      <c r="L3254" s="835">
        <v>34.19</v>
      </c>
      <c r="M3254" s="835">
        <v>478.65999999999997</v>
      </c>
      <c r="N3254" s="832">
        <v>14</v>
      </c>
      <c r="O3254" s="836">
        <v>6</v>
      </c>
      <c r="P3254" s="835">
        <v>273.52</v>
      </c>
      <c r="Q3254" s="837">
        <v>0.5714285714285714</v>
      </c>
      <c r="R3254" s="832">
        <v>8</v>
      </c>
      <c r="S3254" s="837">
        <v>0.5714285714285714</v>
      </c>
      <c r="T3254" s="836">
        <v>3.5</v>
      </c>
      <c r="U3254" s="838">
        <v>0.58333333333333337</v>
      </c>
    </row>
    <row r="3255" spans="1:21" ht="14.4" customHeight="1" x14ac:dyDescent="0.3">
      <c r="A3255" s="831">
        <v>4</v>
      </c>
      <c r="B3255" s="832" t="s">
        <v>2687</v>
      </c>
      <c r="C3255" s="832" t="s">
        <v>2696</v>
      </c>
      <c r="D3255" s="833" t="s">
        <v>5505</v>
      </c>
      <c r="E3255" s="834" t="s">
        <v>2719</v>
      </c>
      <c r="F3255" s="832" t="s">
        <v>2688</v>
      </c>
      <c r="G3255" s="832" t="s">
        <v>2772</v>
      </c>
      <c r="H3255" s="832" t="s">
        <v>581</v>
      </c>
      <c r="I3255" s="832" t="s">
        <v>2891</v>
      </c>
      <c r="J3255" s="832" t="s">
        <v>1315</v>
      </c>
      <c r="K3255" s="832" t="s">
        <v>2774</v>
      </c>
      <c r="L3255" s="835">
        <v>374.79</v>
      </c>
      <c r="M3255" s="835">
        <v>749.58</v>
      </c>
      <c r="N3255" s="832">
        <v>2</v>
      </c>
      <c r="O3255" s="836">
        <v>0.5</v>
      </c>
      <c r="P3255" s="835">
        <v>749.58</v>
      </c>
      <c r="Q3255" s="837">
        <v>1</v>
      </c>
      <c r="R3255" s="832">
        <v>2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4</v>
      </c>
      <c r="B3256" s="832" t="s">
        <v>2687</v>
      </c>
      <c r="C3256" s="832" t="s">
        <v>2696</v>
      </c>
      <c r="D3256" s="833" t="s">
        <v>5505</v>
      </c>
      <c r="E3256" s="834" t="s">
        <v>2719</v>
      </c>
      <c r="F3256" s="832" t="s">
        <v>2688</v>
      </c>
      <c r="G3256" s="832" t="s">
        <v>2772</v>
      </c>
      <c r="H3256" s="832" t="s">
        <v>581</v>
      </c>
      <c r="I3256" s="832" t="s">
        <v>2773</v>
      </c>
      <c r="J3256" s="832" t="s">
        <v>1315</v>
      </c>
      <c r="K3256" s="832" t="s">
        <v>2774</v>
      </c>
      <c r="L3256" s="835">
        <v>374.79</v>
      </c>
      <c r="M3256" s="835">
        <v>749.58</v>
      </c>
      <c r="N3256" s="832">
        <v>2</v>
      </c>
      <c r="O3256" s="836">
        <v>1.5</v>
      </c>
      <c r="P3256" s="835">
        <v>749.58</v>
      </c>
      <c r="Q3256" s="837">
        <v>1</v>
      </c>
      <c r="R3256" s="832">
        <v>2</v>
      </c>
      <c r="S3256" s="837">
        <v>1</v>
      </c>
      <c r="T3256" s="836">
        <v>1.5</v>
      </c>
      <c r="U3256" s="838">
        <v>1</v>
      </c>
    </row>
    <row r="3257" spans="1:21" ht="14.4" customHeight="1" x14ac:dyDescent="0.3">
      <c r="A3257" s="831">
        <v>4</v>
      </c>
      <c r="B3257" s="832" t="s">
        <v>2687</v>
      </c>
      <c r="C3257" s="832" t="s">
        <v>2696</v>
      </c>
      <c r="D3257" s="833" t="s">
        <v>5505</v>
      </c>
      <c r="E3257" s="834" t="s">
        <v>2719</v>
      </c>
      <c r="F3257" s="832" t="s">
        <v>2688</v>
      </c>
      <c r="G3257" s="832" t="s">
        <v>2772</v>
      </c>
      <c r="H3257" s="832" t="s">
        <v>581</v>
      </c>
      <c r="I3257" s="832" t="s">
        <v>3195</v>
      </c>
      <c r="J3257" s="832" t="s">
        <v>3196</v>
      </c>
      <c r="K3257" s="832" t="s">
        <v>3197</v>
      </c>
      <c r="L3257" s="835">
        <v>599.66999999999996</v>
      </c>
      <c r="M3257" s="835">
        <v>1199.3399999999999</v>
      </c>
      <c r="N3257" s="832">
        <v>2</v>
      </c>
      <c r="O3257" s="836">
        <v>0.5</v>
      </c>
      <c r="P3257" s="835">
        <v>1199.3399999999999</v>
      </c>
      <c r="Q3257" s="837">
        <v>1</v>
      </c>
      <c r="R3257" s="832">
        <v>2</v>
      </c>
      <c r="S3257" s="837">
        <v>1</v>
      </c>
      <c r="T3257" s="836">
        <v>0.5</v>
      </c>
      <c r="U3257" s="838">
        <v>1</v>
      </c>
    </row>
    <row r="3258" spans="1:21" ht="14.4" customHeight="1" x14ac:dyDescent="0.3">
      <c r="A3258" s="831">
        <v>4</v>
      </c>
      <c r="B3258" s="832" t="s">
        <v>2687</v>
      </c>
      <c r="C3258" s="832" t="s">
        <v>2696</v>
      </c>
      <c r="D3258" s="833" t="s">
        <v>5505</v>
      </c>
      <c r="E3258" s="834" t="s">
        <v>2719</v>
      </c>
      <c r="F3258" s="832" t="s">
        <v>2688</v>
      </c>
      <c r="G3258" s="832" t="s">
        <v>2775</v>
      </c>
      <c r="H3258" s="832" t="s">
        <v>628</v>
      </c>
      <c r="I3258" s="832" t="s">
        <v>2776</v>
      </c>
      <c r="J3258" s="832" t="s">
        <v>785</v>
      </c>
      <c r="K3258" s="832" t="s">
        <v>2041</v>
      </c>
      <c r="L3258" s="835">
        <v>490.89</v>
      </c>
      <c r="M3258" s="835">
        <v>981.78</v>
      </c>
      <c r="N3258" s="832">
        <v>2</v>
      </c>
      <c r="O3258" s="836">
        <v>1</v>
      </c>
      <c r="P3258" s="835">
        <v>981.78</v>
      </c>
      <c r="Q3258" s="837">
        <v>1</v>
      </c>
      <c r="R3258" s="832">
        <v>2</v>
      </c>
      <c r="S3258" s="837">
        <v>1</v>
      </c>
      <c r="T3258" s="836">
        <v>1</v>
      </c>
      <c r="U3258" s="838">
        <v>1</v>
      </c>
    </row>
    <row r="3259" spans="1:21" ht="14.4" customHeight="1" x14ac:dyDescent="0.3">
      <c r="A3259" s="831">
        <v>4</v>
      </c>
      <c r="B3259" s="832" t="s">
        <v>2687</v>
      </c>
      <c r="C3259" s="832" t="s">
        <v>2696</v>
      </c>
      <c r="D3259" s="833" t="s">
        <v>5505</v>
      </c>
      <c r="E3259" s="834" t="s">
        <v>2719</v>
      </c>
      <c r="F3259" s="832" t="s">
        <v>2688</v>
      </c>
      <c r="G3259" s="832" t="s">
        <v>2777</v>
      </c>
      <c r="H3259" s="832" t="s">
        <v>581</v>
      </c>
      <c r="I3259" s="832" t="s">
        <v>2894</v>
      </c>
      <c r="J3259" s="832" t="s">
        <v>810</v>
      </c>
      <c r="K3259" s="832" t="s">
        <v>2848</v>
      </c>
      <c r="L3259" s="835">
        <v>301.2</v>
      </c>
      <c r="M3259" s="835">
        <v>2108.3999999999996</v>
      </c>
      <c r="N3259" s="832">
        <v>7</v>
      </c>
      <c r="O3259" s="836">
        <v>3.5</v>
      </c>
      <c r="P3259" s="835">
        <v>2108.3999999999996</v>
      </c>
      <c r="Q3259" s="837">
        <v>1</v>
      </c>
      <c r="R3259" s="832">
        <v>7</v>
      </c>
      <c r="S3259" s="837">
        <v>1</v>
      </c>
      <c r="T3259" s="836">
        <v>3.5</v>
      </c>
      <c r="U3259" s="838">
        <v>1</v>
      </c>
    </row>
    <row r="3260" spans="1:21" ht="14.4" customHeight="1" x14ac:dyDescent="0.3">
      <c r="A3260" s="831">
        <v>4</v>
      </c>
      <c r="B3260" s="832" t="s">
        <v>2687</v>
      </c>
      <c r="C3260" s="832" t="s">
        <v>2696</v>
      </c>
      <c r="D3260" s="833" t="s">
        <v>5505</v>
      </c>
      <c r="E3260" s="834" t="s">
        <v>2719</v>
      </c>
      <c r="F3260" s="832" t="s">
        <v>2688</v>
      </c>
      <c r="G3260" s="832" t="s">
        <v>2777</v>
      </c>
      <c r="H3260" s="832" t="s">
        <v>581</v>
      </c>
      <c r="I3260" s="832" t="s">
        <v>2894</v>
      </c>
      <c r="J3260" s="832" t="s">
        <v>810</v>
      </c>
      <c r="K3260" s="832" t="s">
        <v>2848</v>
      </c>
      <c r="L3260" s="835">
        <v>103.67</v>
      </c>
      <c r="M3260" s="835">
        <v>518.35</v>
      </c>
      <c r="N3260" s="832">
        <v>5</v>
      </c>
      <c r="O3260" s="836">
        <v>4</v>
      </c>
      <c r="P3260" s="835">
        <v>207.34</v>
      </c>
      <c r="Q3260" s="837">
        <v>0.39999999999999997</v>
      </c>
      <c r="R3260" s="832">
        <v>2</v>
      </c>
      <c r="S3260" s="837">
        <v>0.4</v>
      </c>
      <c r="T3260" s="836">
        <v>2</v>
      </c>
      <c r="U3260" s="838">
        <v>0.5</v>
      </c>
    </row>
    <row r="3261" spans="1:21" ht="14.4" customHeight="1" x14ac:dyDescent="0.3">
      <c r="A3261" s="831">
        <v>4</v>
      </c>
      <c r="B3261" s="832" t="s">
        <v>2687</v>
      </c>
      <c r="C3261" s="832" t="s">
        <v>2696</v>
      </c>
      <c r="D3261" s="833" t="s">
        <v>5505</v>
      </c>
      <c r="E3261" s="834" t="s">
        <v>2719</v>
      </c>
      <c r="F3261" s="832" t="s">
        <v>2688</v>
      </c>
      <c r="G3261" s="832" t="s">
        <v>2777</v>
      </c>
      <c r="H3261" s="832" t="s">
        <v>581</v>
      </c>
      <c r="I3261" s="832" t="s">
        <v>2778</v>
      </c>
      <c r="J3261" s="832" t="s">
        <v>810</v>
      </c>
      <c r="K3261" s="832" t="s">
        <v>2779</v>
      </c>
      <c r="L3261" s="835">
        <v>32.25</v>
      </c>
      <c r="M3261" s="835">
        <v>32.25</v>
      </c>
      <c r="N3261" s="832">
        <v>1</v>
      </c>
      <c r="O3261" s="836">
        <v>0.5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4</v>
      </c>
      <c r="B3262" s="832" t="s">
        <v>2687</v>
      </c>
      <c r="C3262" s="832" t="s">
        <v>2696</v>
      </c>
      <c r="D3262" s="833" t="s">
        <v>5505</v>
      </c>
      <c r="E3262" s="834" t="s">
        <v>2719</v>
      </c>
      <c r="F3262" s="832" t="s">
        <v>2688</v>
      </c>
      <c r="G3262" s="832" t="s">
        <v>2777</v>
      </c>
      <c r="H3262" s="832" t="s">
        <v>581</v>
      </c>
      <c r="I3262" s="832" t="s">
        <v>2847</v>
      </c>
      <c r="J3262" s="832" t="s">
        <v>810</v>
      </c>
      <c r="K3262" s="832" t="s">
        <v>2848</v>
      </c>
      <c r="L3262" s="835">
        <v>185.26</v>
      </c>
      <c r="M3262" s="835">
        <v>3705.2</v>
      </c>
      <c r="N3262" s="832">
        <v>20</v>
      </c>
      <c r="O3262" s="836">
        <v>10.5</v>
      </c>
      <c r="P3262" s="835">
        <v>2408.38</v>
      </c>
      <c r="Q3262" s="837">
        <v>0.65</v>
      </c>
      <c r="R3262" s="832">
        <v>13</v>
      </c>
      <c r="S3262" s="837">
        <v>0.65</v>
      </c>
      <c r="T3262" s="836">
        <v>6.5</v>
      </c>
      <c r="U3262" s="838">
        <v>0.61904761904761907</v>
      </c>
    </row>
    <row r="3263" spans="1:21" ht="14.4" customHeight="1" x14ac:dyDescent="0.3">
      <c r="A3263" s="831">
        <v>4</v>
      </c>
      <c r="B3263" s="832" t="s">
        <v>2687</v>
      </c>
      <c r="C3263" s="832" t="s">
        <v>2696</v>
      </c>
      <c r="D3263" s="833" t="s">
        <v>5505</v>
      </c>
      <c r="E3263" s="834" t="s">
        <v>2719</v>
      </c>
      <c r="F3263" s="832" t="s">
        <v>2688</v>
      </c>
      <c r="G3263" s="832" t="s">
        <v>2777</v>
      </c>
      <c r="H3263" s="832" t="s">
        <v>581</v>
      </c>
      <c r="I3263" s="832" t="s">
        <v>2847</v>
      </c>
      <c r="J3263" s="832" t="s">
        <v>810</v>
      </c>
      <c r="K3263" s="832" t="s">
        <v>2848</v>
      </c>
      <c r="L3263" s="835">
        <v>103.67</v>
      </c>
      <c r="M3263" s="835">
        <v>4146.8000000000011</v>
      </c>
      <c r="N3263" s="832">
        <v>40</v>
      </c>
      <c r="O3263" s="836">
        <v>23.5</v>
      </c>
      <c r="P3263" s="835">
        <v>2591.7500000000009</v>
      </c>
      <c r="Q3263" s="837">
        <v>0.625</v>
      </c>
      <c r="R3263" s="832">
        <v>25</v>
      </c>
      <c r="S3263" s="837">
        <v>0.625</v>
      </c>
      <c r="T3263" s="836">
        <v>13.5</v>
      </c>
      <c r="U3263" s="838">
        <v>0.57446808510638303</v>
      </c>
    </row>
    <row r="3264" spans="1:21" ht="14.4" customHeight="1" x14ac:dyDescent="0.3">
      <c r="A3264" s="831">
        <v>4</v>
      </c>
      <c r="B3264" s="832" t="s">
        <v>2687</v>
      </c>
      <c r="C3264" s="832" t="s">
        <v>2696</v>
      </c>
      <c r="D3264" s="833" t="s">
        <v>5505</v>
      </c>
      <c r="E3264" s="834" t="s">
        <v>2719</v>
      </c>
      <c r="F3264" s="832" t="s">
        <v>2688</v>
      </c>
      <c r="G3264" s="832" t="s">
        <v>3035</v>
      </c>
      <c r="H3264" s="832" t="s">
        <v>581</v>
      </c>
      <c r="I3264" s="832" t="s">
        <v>2603</v>
      </c>
      <c r="J3264" s="832" t="s">
        <v>2604</v>
      </c>
      <c r="K3264" s="832" t="s">
        <v>2605</v>
      </c>
      <c r="L3264" s="835">
        <v>0</v>
      </c>
      <c r="M3264" s="835">
        <v>0</v>
      </c>
      <c r="N3264" s="832">
        <v>1</v>
      </c>
      <c r="O3264" s="836">
        <v>1</v>
      </c>
      <c r="P3264" s="835"/>
      <c r="Q3264" s="837"/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4</v>
      </c>
      <c r="B3265" s="832" t="s">
        <v>2687</v>
      </c>
      <c r="C3265" s="832" t="s">
        <v>2696</v>
      </c>
      <c r="D3265" s="833" t="s">
        <v>5505</v>
      </c>
      <c r="E3265" s="834" t="s">
        <v>2719</v>
      </c>
      <c r="F3265" s="832" t="s">
        <v>2688</v>
      </c>
      <c r="G3265" s="832" t="s">
        <v>2794</v>
      </c>
      <c r="H3265" s="832" t="s">
        <v>628</v>
      </c>
      <c r="I3265" s="832" t="s">
        <v>4249</v>
      </c>
      <c r="J3265" s="832" t="s">
        <v>2019</v>
      </c>
      <c r="K3265" s="832" t="s">
        <v>3039</v>
      </c>
      <c r="L3265" s="835">
        <v>115.18</v>
      </c>
      <c r="M3265" s="835">
        <v>115.18</v>
      </c>
      <c r="N3265" s="832">
        <v>1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4</v>
      </c>
      <c r="B3266" s="832" t="s">
        <v>2687</v>
      </c>
      <c r="C3266" s="832" t="s">
        <v>2696</v>
      </c>
      <c r="D3266" s="833" t="s">
        <v>5505</v>
      </c>
      <c r="E3266" s="834" t="s">
        <v>2719</v>
      </c>
      <c r="F3266" s="832" t="s">
        <v>2688</v>
      </c>
      <c r="G3266" s="832" t="s">
        <v>2794</v>
      </c>
      <c r="H3266" s="832" t="s">
        <v>628</v>
      </c>
      <c r="I3266" s="832" t="s">
        <v>2839</v>
      </c>
      <c r="J3266" s="832" t="s">
        <v>2019</v>
      </c>
      <c r="K3266" s="832" t="s">
        <v>2020</v>
      </c>
      <c r="L3266" s="835">
        <v>57.6</v>
      </c>
      <c r="M3266" s="835">
        <v>115.2</v>
      </c>
      <c r="N3266" s="832">
        <v>2</v>
      </c>
      <c r="O3266" s="836">
        <v>1.5</v>
      </c>
      <c r="P3266" s="835">
        <v>57.6</v>
      </c>
      <c r="Q3266" s="837">
        <v>0.5</v>
      </c>
      <c r="R3266" s="832">
        <v>1</v>
      </c>
      <c r="S3266" s="837">
        <v>0.5</v>
      </c>
      <c r="T3266" s="836">
        <v>0.5</v>
      </c>
      <c r="U3266" s="838">
        <v>0.33333333333333331</v>
      </c>
    </row>
    <row r="3267" spans="1:21" ht="14.4" customHeight="1" x14ac:dyDescent="0.3">
      <c r="A3267" s="831">
        <v>4</v>
      </c>
      <c r="B3267" s="832" t="s">
        <v>2687</v>
      </c>
      <c r="C3267" s="832" t="s">
        <v>2696</v>
      </c>
      <c r="D3267" s="833" t="s">
        <v>5505</v>
      </c>
      <c r="E3267" s="834" t="s">
        <v>2719</v>
      </c>
      <c r="F3267" s="832" t="s">
        <v>2688</v>
      </c>
      <c r="G3267" s="832" t="s">
        <v>2794</v>
      </c>
      <c r="H3267" s="832" t="s">
        <v>628</v>
      </c>
      <c r="I3267" s="832" t="s">
        <v>3154</v>
      </c>
      <c r="J3267" s="832" t="s">
        <v>2019</v>
      </c>
      <c r="K3267" s="832" t="s">
        <v>3155</v>
      </c>
      <c r="L3267" s="835">
        <v>51.84</v>
      </c>
      <c r="M3267" s="835">
        <v>51.84</v>
      </c>
      <c r="N3267" s="832">
        <v>1</v>
      </c>
      <c r="O3267" s="836">
        <v>0.5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4</v>
      </c>
      <c r="B3268" s="832" t="s">
        <v>2687</v>
      </c>
      <c r="C3268" s="832" t="s">
        <v>2696</v>
      </c>
      <c r="D3268" s="833" t="s">
        <v>5505</v>
      </c>
      <c r="E3268" s="834" t="s">
        <v>2719</v>
      </c>
      <c r="F3268" s="832" t="s">
        <v>2688</v>
      </c>
      <c r="G3268" s="832" t="s">
        <v>2794</v>
      </c>
      <c r="H3268" s="832" t="s">
        <v>581</v>
      </c>
      <c r="I3268" s="832" t="s">
        <v>5399</v>
      </c>
      <c r="J3268" s="832" t="s">
        <v>5400</v>
      </c>
      <c r="K3268" s="832" t="s">
        <v>5401</v>
      </c>
      <c r="L3268" s="835">
        <v>205.84</v>
      </c>
      <c r="M3268" s="835">
        <v>205.84</v>
      </c>
      <c r="N3268" s="832">
        <v>1</v>
      </c>
      <c r="O3268" s="836">
        <v>0.5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4</v>
      </c>
      <c r="B3269" s="832" t="s">
        <v>2687</v>
      </c>
      <c r="C3269" s="832" t="s">
        <v>2696</v>
      </c>
      <c r="D3269" s="833" t="s">
        <v>5505</v>
      </c>
      <c r="E3269" s="834" t="s">
        <v>2719</v>
      </c>
      <c r="F3269" s="832" t="s">
        <v>2688</v>
      </c>
      <c r="G3269" s="832" t="s">
        <v>2794</v>
      </c>
      <c r="H3269" s="832" t="s">
        <v>581</v>
      </c>
      <c r="I3269" s="832" t="s">
        <v>5402</v>
      </c>
      <c r="J3269" s="832" t="s">
        <v>5403</v>
      </c>
      <c r="K3269" s="832" t="s">
        <v>5404</v>
      </c>
      <c r="L3269" s="835">
        <v>0</v>
      </c>
      <c r="M3269" s="835">
        <v>0</v>
      </c>
      <c r="N3269" s="832">
        <v>1</v>
      </c>
      <c r="O3269" s="836">
        <v>0.5</v>
      </c>
      <c r="P3269" s="835">
        <v>0</v>
      </c>
      <c r="Q3269" s="837"/>
      <c r="R3269" s="832">
        <v>1</v>
      </c>
      <c r="S3269" s="837">
        <v>1</v>
      </c>
      <c r="T3269" s="836">
        <v>0.5</v>
      </c>
      <c r="U3269" s="838">
        <v>1</v>
      </c>
    </row>
    <row r="3270" spans="1:21" ht="14.4" customHeight="1" x14ac:dyDescent="0.3">
      <c r="A3270" s="831">
        <v>4</v>
      </c>
      <c r="B3270" s="832" t="s">
        <v>2687</v>
      </c>
      <c r="C3270" s="832" t="s">
        <v>2696</v>
      </c>
      <c r="D3270" s="833" t="s">
        <v>5505</v>
      </c>
      <c r="E3270" s="834" t="s">
        <v>2719</v>
      </c>
      <c r="F3270" s="832" t="s">
        <v>2688</v>
      </c>
      <c r="G3270" s="832" t="s">
        <v>3263</v>
      </c>
      <c r="H3270" s="832" t="s">
        <v>581</v>
      </c>
      <c r="I3270" s="832" t="s">
        <v>3392</v>
      </c>
      <c r="J3270" s="832" t="s">
        <v>1775</v>
      </c>
      <c r="K3270" s="832" t="s">
        <v>3266</v>
      </c>
      <c r="L3270" s="835">
        <v>256.67</v>
      </c>
      <c r="M3270" s="835">
        <v>1283.3500000000001</v>
      </c>
      <c r="N3270" s="832">
        <v>5</v>
      </c>
      <c r="O3270" s="836">
        <v>5</v>
      </c>
      <c r="P3270" s="835">
        <v>1026.68</v>
      </c>
      <c r="Q3270" s="837">
        <v>0.79999999999999993</v>
      </c>
      <c r="R3270" s="832">
        <v>4</v>
      </c>
      <c r="S3270" s="837">
        <v>0.8</v>
      </c>
      <c r="T3270" s="836">
        <v>4</v>
      </c>
      <c r="U3270" s="838">
        <v>0.8</v>
      </c>
    </row>
    <row r="3271" spans="1:21" ht="14.4" customHeight="1" x14ac:dyDescent="0.3">
      <c r="A3271" s="831">
        <v>4</v>
      </c>
      <c r="B3271" s="832" t="s">
        <v>2687</v>
      </c>
      <c r="C3271" s="832" t="s">
        <v>2696</v>
      </c>
      <c r="D3271" s="833" t="s">
        <v>5505</v>
      </c>
      <c r="E3271" s="834" t="s">
        <v>2719</v>
      </c>
      <c r="F3271" s="832" t="s">
        <v>2688</v>
      </c>
      <c r="G3271" s="832" t="s">
        <v>3263</v>
      </c>
      <c r="H3271" s="832" t="s">
        <v>581</v>
      </c>
      <c r="I3271" s="832" t="s">
        <v>3264</v>
      </c>
      <c r="J3271" s="832" t="s">
        <v>3265</v>
      </c>
      <c r="K3271" s="832" t="s">
        <v>3266</v>
      </c>
      <c r="L3271" s="835">
        <v>256.67</v>
      </c>
      <c r="M3271" s="835">
        <v>9496.7900000000009</v>
      </c>
      <c r="N3271" s="832">
        <v>37</v>
      </c>
      <c r="O3271" s="836">
        <v>36</v>
      </c>
      <c r="P3271" s="835">
        <v>5646.7400000000007</v>
      </c>
      <c r="Q3271" s="837">
        <v>0.59459459459459463</v>
      </c>
      <c r="R3271" s="832">
        <v>22</v>
      </c>
      <c r="S3271" s="837">
        <v>0.59459459459459463</v>
      </c>
      <c r="T3271" s="836">
        <v>21</v>
      </c>
      <c r="U3271" s="838">
        <v>0.58333333333333337</v>
      </c>
    </row>
    <row r="3272" spans="1:21" ht="14.4" customHeight="1" x14ac:dyDescent="0.3">
      <c r="A3272" s="831">
        <v>4</v>
      </c>
      <c r="B3272" s="832" t="s">
        <v>2687</v>
      </c>
      <c r="C3272" s="832" t="s">
        <v>2696</v>
      </c>
      <c r="D3272" s="833" t="s">
        <v>5505</v>
      </c>
      <c r="E3272" s="834" t="s">
        <v>2719</v>
      </c>
      <c r="F3272" s="832" t="s">
        <v>2688</v>
      </c>
      <c r="G3272" s="832" t="s">
        <v>2780</v>
      </c>
      <c r="H3272" s="832" t="s">
        <v>581</v>
      </c>
      <c r="I3272" s="832" t="s">
        <v>2797</v>
      </c>
      <c r="J3272" s="832" t="s">
        <v>634</v>
      </c>
      <c r="K3272" s="832" t="s">
        <v>2798</v>
      </c>
      <c r="L3272" s="835">
        <v>108.44</v>
      </c>
      <c r="M3272" s="835">
        <v>542.20000000000005</v>
      </c>
      <c r="N3272" s="832">
        <v>5</v>
      </c>
      <c r="O3272" s="836">
        <v>3</v>
      </c>
      <c r="P3272" s="835">
        <v>433.76</v>
      </c>
      <c r="Q3272" s="837">
        <v>0.79999999999999993</v>
      </c>
      <c r="R3272" s="832">
        <v>4</v>
      </c>
      <c r="S3272" s="837">
        <v>0.8</v>
      </c>
      <c r="T3272" s="836">
        <v>2</v>
      </c>
      <c r="U3272" s="838">
        <v>0.66666666666666663</v>
      </c>
    </row>
    <row r="3273" spans="1:21" ht="14.4" customHeight="1" x14ac:dyDescent="0.3">
      <c r="A3273" s="831">
        <v>4</v>
      </c>
      <c r="B3273" s="832" t="s">
        <v>2687</v>
      </c>
      <c r="C3273" s="832" t="s">
        <v>2696</v>
      </c>
      <c r="D3273" s="833" t="s">
        <v>5505</v>
      </c>
      <c r="E3273" s="834" t="s">
        <v>2719</v>
      </c>
      <c r="F3273" s="832" t="s">
        <v>2688</v>
      </c>
      <c r="G3273" s="832" t="s">
        <v>2780</v>
      </c>
      <c r="H3273" s="832" t="s">
        <v>581</v>
      </c>
      <c r="I3273" s="832" t="s">
        <v>2963</v>
      </c>
      <c r="J3273" s="832" t="s">
        <v>634</v>
      </c>
      <c r="K3273" s="832" t="s">
        <v>2798</v>
      </c>
      <c r="L3273" s="835">
        <v>52.61</v>
      </c>
      <c r="M3273" s="835">
        <v>52.61</v>
      </c>
      <c r="N3273" s="832">
        <v>1</v>
      </c>
      <c r="O3273" s="836">
        <v>1</v>
      </c>
      <c r="P3273" s="835">
        <v>52.61</v>
      </c>
      <c r="Q3273" s="837">
        <v>1</v>
      </c>
      <c r="R3273" s="832">
        <v>1</v>
      </c>
      <c r="S3273" s="837">
        <v>1</v>
      </c>
      <c r="T3273" s="836">
        <v>1</v>
      </c>
      <c r="U3273" s="838">
        <v>1</v>
      </c>
    </row>
    <row r="3274" spans="1:21" ht="14.4" customHeight="1" x14ac:dyDescent="0.3">
      <c r="A3274" s="831">
        <v>4</v>
      </c>
      <c r="B3274" s="832" t="s">
        <v>2687</v>
      </c>
      <c r="C3274" s="832" t="s">
        <v>2696</v>
      </c>
      <c r="D3274" s="833" t="s">
        <v>5505</v>
      </c>
      <c r="E3274" s="834" t="s">
        <v>2719</v>
      </c>
      <c r="F3274" s="832" t="s">
        <v>2688</v>
      </c>
      <c r="G3274" s="832" t="s">
        <v>2780</v>
      </c>
      <c r="H3274" s="832" t="s">
        <v>581</v>
      </c>
      <c r="I3274" s="832" t="s">
        <v>2781</v>
      </c>
      <c r="J3274" s="832" t="s">
        <v>1527</v>
      </c>
      <c r="K3274" s="832" t="s">
        <v>2782</v>
      </c>
      <c r="L3274" s="835">
        <v>42.09</v>
      </c>
      <c r="M3274" s="835">
        <v>42.09</v>
      </c>
      <c r="N3274" s="832">
        <v>1</v>
      </c>
      <c r="O3274" s="836">
        <v>1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4</v>
      </c>
      <c r="B3275" s="832" t="s">
        <v>2687</v>
      </c>
      <c r="C3275" s="832" t="s">
        <v>2696</v>
      </c>
      <c r="D3275" s="833" t="s">
        <v>5505</v>
      </c>
      <c r="E3275" s="834" t="s">
        <v>2719</v>
      </c>
      <c r="F3275" s="832" t="s">
        <v>2688</v>
      </c>
      <c r="G3275" s="832" t="s">
        <v>2780</v>
      </c>
      <c r="H3275" s="832" t="s">
        <v>581</v>
      </c>
      <c r="I3275" s="832" t="s">
        <v>5405</v>
      </c>
      <c r="J3275" s="832" t="s">
        <v>645</v>
      </c>
      <c r="K3275" s="832" t="s">
        <v>646</v>
      </c>
      <c r="L3275" s="835">
        <v>120.09</v>
      </c>
      <c r="M3275" s="835">
        <v>120.09</v>
      </c>
      <c r="N3275" s="832">
        <v>1</v>
      </c>
      <c r="O3275" s="836">
        <v>0.5</v>
      </c>
      <c r="P3275" s="835">
        <v>120.09</v>
      </c>
      <c r="Q3275" s="837">
        <v>1</v>
      </c>
      <c r="R3275" s="832">
        <v>1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4</v>
      </c>
      <c r="B3276" s="832" t="s">
        <v>2687</v>
      </c>
      <c r="C3276" s="832" t="s">
        <v>2696</v>
      </c>
      <c r="D3276" s="833" t="s">
        <v>5505</v>
      </c>
      <c r="E3276" s="834" t="s">
        <v>2719</v>
      </c>
      <c r="F3276" s="832" t="s">
        <v>2688</v>
      </c>
      <c r="G3276" s="832" t="s">
        <v>3999</v>
      </c>
      <c r="H3276" s="832" t="s">
        <v>628</v>
      </c>
      <c r="I3276" s="832" t="s">
        <v>2456</v>
      </c>
      <c r="J3276" s="832" t="s">
        <v>1439</v>
      </c>
      <c r="K3276" s="832" t="s">
        <v>2457</v>
      </c>
      <c r="L3276" s="835">
        <v>63.75</v>
      </c>
      <c r="M3276" s="835">
        <v>63.75</v>
      </c>
      <c r="N3276" s="832">
        <v>1</v>
      </c>
      <c r="O3276" s="836">
        <v>0.5</v>
      </c>
      <c r="P3276" s="835">
        <v>63.75</v>
      </c>
      <c r="Q3276" s="837">
        <v>1</v>
      </c>
      <c r="R3276" s="832">
        <v>1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4</v>
      </c>
      <c r="B3277" s="832" t="s">
        <v>2687</v>
      </c>
      <c r="C3277" s="832" t="s">
        <v>2696</v>
      </c>
      <c r="D3277" s="833" t="s">
        <v>5505</v>
      </c>
      <c r="E3277" s="834" t="s">
        <v>2719</v>
      </c>
      <c r="F3277" s="832" t="s">
        <v>2688</v>
      </c>
      <c r="G3277" s="832" t="s">
        <v>2840</v>
      </c>
      <c r="H3277" s="832" t="s">
        <v>581</v>
      </c>
      <c r="I3277" s="832" t="s">
        <v>2841</v>
      </c>
      <c r="J3277" s="832" t="s">
        <v>1008</v>
      </c>
      <c r="K3277" s="832" t="s">
        <v>2842</v>
      </c>
      <c r="L3277" s="835">
        <v>96.81</v>
      </c>
      <c r="M3277" s="835">
        <v>9971.43</v>
      </c>
      <c r="N3277" s="832">
        <v>103</v>
      </c>
      <c r="O3277" s="836">
        <v>25</v>
      </c>
      <c r="P3277" s="835">
        <v>6389.4600000000009</v>
      </c>
      <c r="Q3277" s="837">
        <v>0.64077669902912626</v>
      </c>
      <c r="R3277" s="832">
        <v>66</v>
      </c>
      <c r="S3277" s="837">
        <v>0.64077669902912626</v>
      </c>
      <c r="T3277" s="836">
        <v>15</v>
      </c>
      <c r="U3277" s="838">
        <v>0.6</v>
      </c>
    </row>
    <row r="3278" spans="1:21" ht="14.4" customHeight="1" x14ac:dyDescent="0.3">
      <c r="A3278" s="831">
        <v>4</v>
      </c>
      <c r="B3278" s="832" t="s">
        <v>2687</v>
      </c>
      <c r="C3278" s="832" t="s">
        <v>2696</v>
      </c>
      <c r="D3278" s="833" t="s">
        <v>5505</v>
      </c>
      <c r="E3278" s="834" t="s">
        <v>2719</v>
      </c>
      <c r="F3278" s="832" t="s">
        <v>2688</v>
      </c>
      <c r="G3278" s="832" t="s">
        <v>4962</v>
      </c>
      <c r="H3278" s="832" t="s">
        <v>628</v>
      </c>
      <c r="I3278" s="832" t="s">
        <v>4963</v>
      </c>
      <c r="J3278" s="832" t="s">
        <v>4964</v>
      </c>
      <c r="K3278" s="832" t="s">
        <v>4965</v>
      </c>
      <c r="L3278" s="835">
        <v>145.15</v>
      </c>
      <c r="M3278" s="835">
        <v>725.75</v>
      </c>
      <c r="N3278" s="832">
        <v>5</v>
      </c>
      <c r="O3278" s="836">
        <v>3</v>
      </c>
      <c r="P3278" s="835">
        <v>580.6</v>
      </c>
      <c r="Q3278" s="837">
        <v>0.8</v>
      </c>
      <c r="R3278" s="832">
        <v>4</v>
      </c>
      <c r="S3278" s="837">
        <v>0.8</v>
      </c>
      <c r="T3278" s="836">
        <v>2</v>
      </c>
      <c r="U3278" s="838">
        <v>0.66666666666666663</v>
      </c>
    </row>
    <row r="3279" spans="1:21" ht="14.4" customHeight="1" x14ac:dyDescent="0.3">
      <c r="A3279" s="831">
        <v>4</v>
      </c>
      <c r="B3279" s="832" t="s">
        <v>2687</v>
      </c>
      <c r="C3279" s="832" t="s">
        <v>2696</v>
      </c>
      <c r="D3279" s="833" t="s">
        <v>5505</v>
      </c>
      <c r="E3279" s="834" t="s">
        <v>2719</v>
      </c>
      <c r="F3279" s="832" t="s">
        <v>2688</v>
      </c>
      <c r="G3279" s="832" t="s">
        <v>2996</v>
      </c>
      <c r="H3279" s="832" t="s">
        <v>581</v>
      </c>
      <c r="I3279" s="832" t="s">
        <v>4854</v>
      </c>
      <c r="J3279" s="832" t="s">
        <v>4005</v>
      </c>
      <c r="K3279" s="832" t="s">
        <v>2266</v>
      </c>
      <c r="L3279" s="835">
        <v>0</v>
      </c>
      <c r="M3279" s="835">
        <v>0</v>
      </c>
      <c r="N3279" s="832">
        <v>1</v>
      </c>
      <c r="O3279" s="836">
        <v>1</v>
      </c>
      <c r="P3279" s="835"/>
      <c r="Q3279" s="837"/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4</v>
      </c>
      <c r="B3280" s="832" t="s">
        <v>2687</v>
      </c>
      <c r="C3280" s="832" t="s">
        <v>2696</v>
      </c>
      <c r="D3280" s="833" t="s">
        <v>5505</v>
      </c>
      <c r="E3280" s="834" t="s">
        <v>2719</v>
      </c>
      <c r="F3280" s="832" t="s">
        <v>2688</v>
      </c>
      <c r="G3280" s="832" t="s">
        <v>4307</v>
      </c>
      <c r="H3280" s="832" t="s">
        <v>581</v>
      </c>
      <c r="I3280" s="832" t="s">
        <v>5406</v>
      </c>
      <c r="J3280" s="832" t="s">
        <v>4309</v>
      </c>
      <c r="K3280" s="832" t="s">
        <v>5407</v>
      </c>
      <c r="L3280" s="835">
        <v>0</v>
      </c>
      <c r="M3280" s="835">
        <v>0</v>
      </c>
      <c r="N3280" s="832">
        <v>2</v>
      </c>
      <c r="O3280" s="836">
        <v>0.5</v>
      </c>
      <c r="P3280" s="835">
        <v>0</v>
      </c>
      <c r="Q3280" s="837"/>
      <c r="R3280" s="832">
        <v>2</v>
      </c>
      <c r="S3280" s="837">
        <v>1</v>
      </c>
      <c r="T3280" s="836">
        <v>0.5</v>
      </c>
      <c r="U3280" s="838">
        <v>1</v>
      </c>
    </row>
    <row r="3281" spans="1:21" ht="14.4" customHeight="1" x14ac:dyDescent="0.3">
      <c r="A3281" s="831">
        <v>4</v>
      </c>
      <c r="B3281" s="832" t="s">
        <v>2687</v>
      </c>
      <c r="C3281" s="832" t="s">
        <v>2696</v>
      </c>
      <c r="D3281" s="833" t="s">
        <v>5505</v>
      </c>
      <c r="E3281" s="834" t="s">
        <v>2719</v>
      </c>
      <c r="F3281" s="832" t="s">
        <v>2688</v>
      </c>
      <c r="G3281" s="832" t="s">
        <v>4307</v>
      </c>
      <c r="H3281" s="832" t="s">
        <v>581</v>
      </c>
      <c r="I3281" s="832" t="s">
        <v>4308</v>
      </c>
      <c r="J3281" s="832" t="s">
        <v>4309</v>
      </c>
      <c r="K3281" s="832" t="s">
        <v>4310</v>
      </c>
      <c r="L3281" s="835">
        <v>837.36</v>
      </c>
      <c r="M3281" s="835">
        <v>2512.08</v>
      </c>
      <c r="N3281" s="832">
        <v>3</v>
      </c>
      <c r="O3281" s="836">
        <v>0.5</v>
      </c>
      <c r="P3281" s="835">
        <v>2512.08</v>
      </c>
      <c r="Q3281" s="837">
        <v>1</v>
      </c>
      <c r="R3281" s="832">
        <v>3</v>
      </c>
      <c r="S3281" s="837">
        <v>1</v>
      </c>
      <c r="T3281" s="836">
        <v>0.5</v>
      </c>
      <c r="U3281" s="838">
        <v>1</v>
      </c>
    </row>
    <row r="3282" spans="1:21" ht="14.4" customHeight="1" x14ac:dyDescent="0.3">
      <c r="A3282" s="831">
        <v>4</v>
      </c>
      <c r="B3282" s="832" t="s">
        <v>2687</v>
      </c>
      <c r="C3282" s="832" t="s">
        <v>2696</v>
      </c>
      <c r="D3282" s="833" t="s">
        <v>5505</v>
      </c>
      <c r="E3282" s="834" t="s">
        <v>2719</v>
      </c>
      <c r="F3282" s="832" t="s">
        <v>2688</v>
      </c>
      <c r="G3282" s="832" t="s">
        <v>2843</v>
      </c>
      <c r="H3282" s="832" t="s">
        <v>628</v>
      </c>
      <c r="I3282" s="832" t="s">
        <v>2022</v>
      </c>
      <c r="J3282" s="832" t="s">
        <v>2023</v>
      </c>
      <c r="K3282" s="832" t="s">
        <v>2024</v>
      </c>
      <c r="L3282" s="835">
        <v>133.94</v>
      </c>
      <c r="M3282" s="835">
        <v>267.88</v>
      </c>
      <c r="N3282" s="832">
        <v>2</v>
      </c>
      <c r="O3282" s="836">
        <v>1</v>
      </c>
      <c r="P3282" s="835">
        <v>267.88</v>
      </c>
      <c r="Q3282" s="837">
        <v>1</v>
      </c>
      <c r="R3282" s="832">
        <v>2</v>
      </c>
      <c r="S3282" s="837">
        <v>1</v>
      </c>
      <c r="T3282" s="836">
        <v>1</v>
      </c>
      <c r="U3282" s="838">
        <v>1</v>
      </c>
    </row>
    <row r="3283" spans="1:21" ht="14.4" customHeight="1" x14ac:dyDescent="0.3">
      <c r="A3283" s="831">
        <v>4</v>
      </c>
      <c r="B3283" s="832" t="s">
        <v>2687</v>
      </c>
      <c r="C3283" s="832" t="s">
        <v>2696</v>
      </c>
      <c r="D3283" s="833" t="s">
        <v>5505</v>
      </c>
      <c r="E3283" s="834" t="s">
        <v>2719</v>
      </c>
      <c r="F3283" s="832" t="s">
        <v>2688</v>
      </c>
      <c r="G3283" s="832" t="s">
        <v>2843</v>
      </c>
      <c r="H3283" s="832" t="s">
        <v>628</v>
      </c>
      <c r="I3283" s="832" t="s">
        <v>2022</v>
      </c>
      <c r="J3283" s="832" t="s">
        <v>2023</v>
      </c>
      <c r="K3283" s="832" t="s">
        <v>2024</v>
      </c>
      <c r="L3283" s="835">
        <v>414.07</v>
      </c>
      <c r="M3283" s="835">
        <v>828.14</v>
      </c>
      <c r="N3283" s="832">
        <v>2</v>
      </c>
      <c r="O3283" s="836">
        <v>1</v>
      </c>
      <c r="P3283" s="835">
        <v>828.14</v>
      </c>
      <c r="Q3283" s="837">
        <v>1</v>
      </c>
      <c r="R3283" s="832">
        <v>2</v>
      </c>
      <c r="S3283" s="837">
        <v>1</v>
      </c>
      <c r="T3283" s="836">
        <v>1</v>
      </c>
      <c r="U3283" s="838">
        <v>1</v>
      </c>
    </row>
    <row r="3284" spans="1:21" ht="14.4" customHeight="1" x14ac:dyDescent="0.3">
      <c r="A3284" s="831">
        <v>4</v>
      </c>
      <c r="B3284" s="832" t="s">
        <v>2687</v>
      </c>
      <c r="C3284" s="832" t="s">
        <v>2696</v>
      </c>
      <c r="D3284" s="833" t="s">
        <v>5505</v>
      </c>
      <c r="E3284" s="834" t="s">
        <v>2719</v>
      </c>
      <c r="F3284" s="832" t="s">
        <v>2688</v>
      </c>
      <c r="G3284" s="832" t="s">
        <v>2843</v>
      </c>
      <c r="H3284" s="832" t="s">
        <v>581</v>
      </c>
      <c r="I3284" s="832" t="s">
        <v>4150</v>
      </c>
      <c r="J3284" s="832" t="s">
        <v>4013</v>
      </c>
      <c r="K3284" s="832" t="s">
        <v>4151</v>
      </c>
      <c r="L3284" s="835">
        <v>133.94</v>
      </c>
      <c r="M3284" s="835">
        <v>11117.019999999993</v>
      </c>
      <c r="N3284" s="832">
        <v>83</v>
      </c>
      <c r="O3284" s="836">
        <v>42.5</v>
      </c>
      <c r="P3284" s="835">
        <v>7232.7599999999929</v>
      </c>
      <c r="Q3284" s="837">
        <v>0.65060240963855398</v>
      </c>
      <c r="R3284" s="832">
        <v>54</v>
      </c>
      <c r="S3284" s="837">
        <v>0.6506024096385542</v>
      </c>
      <c r="T3284" s="836">
        <v>27.5</v>
      </c>
      <c r="U3284" s="838">
        <v>0.6470588235294118</v>
      </c>
    </row>
    <row r="3285" spans="1:21" ht="14.4" customHeight="1" x14ac:dyDescent="0.3">
      <c r="A3285" s="831">
        <v>4</v>
      </c>
      <c r="B3285" s="832" t="s">
        <v>2687</v>
      </c>
      <c r="C3285" s="832" t="s">
        <v>2696</v>
      </c>
      <c r="D3285" s="833" t="s">
        <v>5505</v>
      </c>
      <c r="E3285" s="834" t="s">
        <v>2719</v>
      </c>
      <c r="F3285" s="832" t="s">
        <v>2688</v>
      </c>
      <c r="G3285" s="832" t="s">
        <v>2843</v>
      </c>
      <c r="H3285" s="832" t="s">
        <v>581</v>
      </c>
      <c r="I3285" s="832" t="s">
        <v>4150</v>
      </c>
      <c r="J3285" s="832" t="s">
        <v>4013</v>
      </c>
      <c r="K3285" s="832" t="s">
        <v>4151</v>
      </c>
      <c r="L3285" s="835">
        <v>414.07</v>
      </c>
      <c r="M3285" s="835">
        <v>1242.21</v>
      </c>
      <c r="N3285" s="832">
        <v>3</v>
      </c>
      <c r="O3285" s="836">
        <v>2.5</v>
      </c>
      <c r="P3285" s="835">
        <v>414.07</v>
      </c>
      <c r="Q3285" s="837">
        <v>0.33333333333333331</v>
      </c>
      <c r="R3285" s="832">
        <v>1</v>
      </c>
      <c r="S3285" s="837">
        <v>0.33333333333333331</v>
      </c>
      <c r="T3285" s="836">
        <v>1</v>
      </c>
      <c r="U3285" s="838">
        <v>0.4</v>
      </c>
    </row>
    <row r="3286" spans="1:21" ht="14.4" customHeight="1" x14ac:dyDescent="0.3">
      <c r="A3286" s="831">
        <v>4</v>
      </c>
      <c r="B3286" s="832" t="s">
        <v>2687</v>
      </c>
      <c r="C3286" s="832" t="s">
        <v>2696</v>
      </c>
      <c r="D3286" s="833" t="s">
        <v>5505</v>
      </c>
      <c r="E3286" s="834" t="s">
        <v>2719</v>
      </c>
      <c r="F3286" s="832" t="s">
        <v>2688</v>
      </c>
      <c r="G3286" s="832" t="s">
        <v>2843</v>
      </c>
      <c r="H3286" s="832" t="s">
        <v>581</v>
      </c>
      <c r="I3286" s="832" t="s">
        <v>5394</v>
      </c>
      <c r="J3286" s="832" t="s">
        <v>4013</v>
      </c>
      <c r="K3286" s="832" t="s">
        <v>5395</v>
      </c>
      <c r="L3286" s="835">
        <v>53.57</v>
      </c>
      <c r="M3286" s="835">
        <v>53.57</v>
      </c>
      <c r="N3286" s="832">
        <v>1</v>
      </c>
      <c r="O3286" s="836">
        <v>0.5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4</v>
      </c>
      <c r="B3287" s="832" t="s">
        <v>2687</v>
      </c>
      <c r="C3287" s="832" t="s">
        <v>2696</v>
      </c>
      <c r="D3287" s="833" t="s">
        <v>5505</v>
      </c>
      <c r="E3287" s="834" t="s">
        <v>2719</v>
      </c>
      <c r="F3287" s="832" t="s">
        <v>2689</v>
      </c>
      <c r="G3287" s="832" t="s">
        <v>2768</v>
      </c>
      <c r="H3287" s="832" t="s">
        <v>581</v>
      </c>
      <c r="I3287" s="832" t="s">
        <v>2881</v>
      </c>
      <c r="J3287" s="832" t="s">
        <v>2770</v>
      </c>
      <c r="K3287" s="832"/>
      <c r="L3287" s="835">
        <v>0</v>
      </c>
      <c r="M3287" s="835">
        <v>0</v>
      </c>
      <c r="N3287" s="832">
        <v>2</v>
      </c>
      <c r="O3287" s="836">
        <v>2</v>
      </c>
      <c r="P3287" s="835">
        <v>0</v>
      </c>
      <c r="Q3287" s="837"/>
      <c r="R3287" s="832">
        <v>2</v>
      </c>
      <c r="S3287" s="837">
        <v>1</v>
      </c>
      <c r="T3287" s="836">
        <v>2</v>
      </c>
      <c r="U3287" s="838">
        <v>1</v>
      </c>
    </row>
    <row r="3288" spans="1:21" ht="14.4" customHeight="1" x14ac:dyDescent="0.3">
      <c r="A3288" s="831">
        <v>4</v>
      </c>
      <c r="B3288" s="832" t="s">
        <v>2687</v>
      </c>
      <c r="C3288" s="832" t="s">
        <v>2696</v>
      </c>
      <c r="D3288" s="833" t="s">
        <v>5505</v>
      </c>
      <c r="E3288" s="834" t="s">
        <v>2719</v>
      </c>
      <c r="F3288" s="832" t="s">
        <v>2689</v>
      </c>
      <c r="G3288" s="832" t="s">
        <v>2768</v>
      </c>
      <c r="H3288" s="832" t="s">
        <v>581</v>
      </c>
      <c r="I3288" s="832" t="s">
        <v>2769</v>
      </c>
      <c r="J3288" s="832" t="s">
        <v>2770</v>
      </c>
      <c r="K3288" s="832"/>
      <c r="L3288" s="835">
        <v>0</v>
      </c>
      <c r="M3288" s="835">
        <v>0</v>
      </c>
      <c r="N3288" s="832">
        <v>8</v>
      </c>
      <c r="O3288" s="836">
        <v>8</v>
      </c>
      <c r="P3288" s="835">
        <v>0</v>
      </c>
      <c r="Q3288" s="837"/>
      <c r="R3288" s="832">
        <v>8</v>
      </c>
      <c r="S3288" s="837">
        <v>1</v>
      </c>
      <c r="T3288" s="836">
        <v>8</v>
      </c>
      <c r="U3288" s="838">
        <v>1</v>
      </c>
    </row>
    <row r="3289" spans="1:21" ht="14.4" customHeight="1" x14ac:dyDescent="0.3">
      <c r="A3289" s="831">
        <v>4</v>
      </c>
      <c r="B3289" s="832" t="s">
        <v>2687</v>
      </c>
      <c r="C3289" s="832" t="s">
        <v>2696</v>
      </c>
      <c r="D3289" s="833" t="s">
        <v>5505</v>
      </c>
      <c r="E3289" s="834" t="s">
        <v>2719</v>
      </c>
      <c r="F3289" s="832" t="s">
        <v>2690</v>
      </c>
      <c r="G3289" s="832" t="s">
        <v>3288</v>
      </c>
      <c r="H3289" s="832" t="s">
        <v>581</v>
      </c>
      <c r="I3289" s="832" t="s">
        <v>3289</v>
      </c>
      <c r="J3289" s="832" t="s">
        <v>3290</v>
      </c>
      <c r="K3289" s="832" t="s">
        <v>3291</v>
      </c>
      <c r="L3289" s="835">
        <v>410</v>
      </c>
      <c r="M3289" s="835">
        <v>410</v>
      </c>
      <c r="N3289" s="832">
        <v>1</v>
      </c>
      <c r="O3289" s="836">
        <v>1</v>
      </c>
      <c r="P3289" s="835">
        <v>410</v>
      </c>
      <c r="Q3289" s="837">
        <v>1</v>
      </c>
      <c r="R3289" s="832">
        <v>1</v>
      </c>
      <c r="S3289" s="837">
        <v>1</v>
      </c>
      <c r="T3289" s="836">
        <v>1</v>
      </c>
      <c r="U3289" s="838">
        <v>1</v>
      </c>
    </row>
    <row r="3290" spans="1:21" ht="14.4" customHeight="1" x14ac:dyDescent="0.3">
      <c r="A3290" s="831">
        <v>4</v>
      </c>
      <c r="B3290" s="832" t="s">
        <v>2687</v>
      </c>
      <c r="C3290" s="832" t="s">
        <v>2696</v>
      </c>
      <c r="D3290" s="833" t="s">
        <v>5505</v>
      </c>
      <c r="E3290" s="834" t="s">
        <v>2719</v>
      </c>
      <c r="F3290" s="832" t="s">
        <v>2690</v>
      </c>
      <c r="G3290" s="832" t="s">
        <v>2819</v>
      </c>
      <c r="H3290" s="832" t="s">
        <v>581</v>
      </c>
      <c r="I3290" s="832" t="s">
        <v>2820</v>
      </c>
      <c r="J3290" s="832" t="s">
        <v>2821</v>
      </c>
      <c r="K3290" s="832" t="s">
        <v>2822</v>
      </c>
      <c r="L3290" s="835">
        <v>900</v>
      </c>
      <c r="M3290" s="835">
        <v>900</v>
      </c>
      <c r="N3290" s="832">
        <v>1</v>
      </c>
      <c r="O3290" s="836">
        <v>1</v>
      </c>
      <c r="P3290" s="835">
        <v>900</v>
      </c>
      <c r="Q3290" s="837">
        <v>1</v>
      </c>
      <c r="R3290" s="832">
        <v>1</v>
      </c>
      <c r="S3290" s="837">
        <v>1</v>
      </c>
      <c r="T3290" s="836">
        <v>1</v>
      </c>
      <c r="U3290" s="838">
        <v>1</v>
      </c>
    </row>
    <row r="3291" spans="1:21" ht="14.4" customHeight="1" x14ac:dyDescent="0.3">
      <c r="A3291" s="831">
        <v>4</v>
      </c>
      <c r="B3291" s="832" t="s">
        <v>2687</v>
      </c>
      <c r="C3291" s="832" t="s">
        <v>2696</v>
      </c>
      <c r="D3291" s="833" t="s">
        <v>5505</v>
      </c>
      <c r="E3291" s="834" t="s">
        <v>2719</v>
      </c>
      <c r="F3291" s="832" t="s">
        <v>2690</v>
      </c>
      <c r="G3291" s="832" t="s">
        <v>2819</v>
      </c>
      <c r="H3291" s="832" t="s">
        <v>581</v>
      </c>
      <c r="I3291" s="832" t="s">
        <v>4034</v>
      </c>
      <c r="J3291" s="832" t="s">
        <v>4035</v>
      </c>
      <c r="K3291" s="832" t="s">
        <v>4036</v>
      </c>
      <c r="L3291" s="835">
        <v>378.48</v>
      </c>
      <c r="M3291" s="835">
        <v>378.48</v>
      </c>
      <c r="N3291" s="832">
        <v>1</v>
      </c>
      <c r="O3291" s="836">
        <v>1</v>
      </c>
      <c r="P3291" s="835">
        <v>378.48</v>
      </c>
      <c r="Q3291" s="837">
        <v>1</v>
      </c>
      <c r="R3291" s="832">
        <v>1</v>
      </c>
      <c r="S3291" s="837">
        <v>1</v>
      </c>
      <c r="T3291" s="836">
        <v>1</v>
      </c>
      <c r="U3291" s="838">
        <v>1</v>
      </c>
    </row>
    <row r="3292" spans="1:21" ht="14.4" customHeight="1" x14ac:dyDescent="0.3">
      <c r="A3292" s="831">
        <v>4</v>
      </c>
      <c r="B3292" s="832" t="s">
        <v>2687</v>
      </c>
      <c r="C3292" s="832" t="s">
        <v>2696</v>
      </c>
      <c r="D3292" s="833" t="s">
        <v>5505</v>
      </c>
      <c r="E3292" s="834" t="s">
        <v>2737</v>
      </c>
      <c r="F3292" s="832" t="s">
        <v>2688</v>
      </c>
      <c r="G3292" s="832" t="s">
        <v>2777</v>
      </c>
      <c r="H3292" s="832" t="s">
        <v>581</v>
      </c>
      <c r="I3292" s="832" t="s">
        <v>2894</v>
      </c>
      <c r="J3292" s="832" t="s">
        <v>810</v>
      </c>
      <c r="K3292" s="832" t="s">
        <v>2848</v>
      </c>
      <c r="L3292" s="835">
        <v>103.67</v>
      </c>
      <c r="M3292" s="835">
        <v>103.67</v>
      </c>
      <c r="N3292" s="832">
        <v>1</v>
      </c>
      <c r="O3292" s="836">
        <v>1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4</v>
      </c>
      <c r="B3293" s="832" t="s">
        <v>2687</v>
      </c>
      <c r="C3293" s="832" t="s">
        <v>2696</v>
      </c>
      <c r="D3293" s="833" t="s">
        <v>5505</v>
      </c>
      <c r="E3293" s="834" t="s">
        <v>2737</v>
      </c>
      <c r="F3293" s="832" t="s">
        <v>2688</v>
      </c>
      <c r="G3293" s="832" t="s">
        <v>2840</v>
      </c>
      <c r="H3293" s="832" t="s">
        <v>581</v>
      </c>
      <c r="I3293" s="832" t="s">
        <v>2841</v>
      </c>
      <c r="J3293" s="832" t="s">
        <v>1008</v>
      </c>
      <c r="K3293" s="832" t="s">
        <v>2842</v>
      </c>
      <c r="L3293" s="835">
        <v>96.81</v>
      </c>
      <c r="M3293" s="835">
        <v>96.81</v>
      </c>
      <c r="N3293" s="832">
        <v>1</v>
      </c>
      <c r="O3293" s="836">
        <v>0.5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4</v>
      </c>
      <c r="B3294" s="832" t="s">
        <v>2687</v>
      </c>
      <c r="C3294" s="832" t="s">
        <v>2696</v>
      </c>
      <c r="D3294" s="833" t="s">
        <v>5505</v>
      </c>
      <c r="E3294" s="834" t="s">
        <v>2737</v>
      </c>
      <c r="F3294" s="832" t="s">
        <v>2688</v>
      </c>
      <c r="G3294" s="832" t="s">
        <v>2843</v>
      </c>
      <c r="H3294" s="832" t="s">
        <v>581</v>
      </c>
      <c r="I3294" s="832" t="s">
        <v>4150</v>
      </c>
      <c r="J3294" s="832" t="s">
        <v>4013</v>
      </c>
      <c r="K3294" s="832" t="s">
        <v>4151</v>
      </c>
      <c r="L3294" s="835">
        <v>133.94</v>
      </c>
      <c r="M3294" s="835">
        <v>133.94</v>
      </c>
      <c r="N3294" s="832">
        <v>1</v>
      </c>
      <c r="O3294" s="836">
        <v>0.5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4</v>
      </c>
      <c r="B3295" s="832" t="s">
        <v>2687</v>
      </c>
      <c r="C3295" s="832" t="s">
        <v>2696</v>
      </c>
      <c r="D3295" s="833" t="s">
        <v>5505</v>
      </c>
      <c r="E3295" s="834" t="s">
        <v>2742</v>
      </c>
      <c r="F3295" s="832" t="s">
        <v>2688</v>
      </c>
      <c r="G3295" s="832" t="s">
        <v>4090</v>
      </c>
      <c r="H3295" s="832" t="s">
        <v>581</v>
      </c>
      <c r="I3295" s="832" t="s">
        <v>4091</v>
      </c>
      <c r="J3295" s="832" t="s">
        <v>4092</v>
      </c>
      <c r="K3295" s="832" t="s">
        <v>2826</v>
      </c>
      <c r="L3295" s="835">
        <v>46.09</v>
      </c>
      <c r="M3295" s="835">
        <v>92.18</v>
      </c>
      <c r="N3295" s="832">
        <v>2</v>
      </c>
      <c r="O3295" s="836">
        <v>1</v>
      </c>
      <c r="P3295" s="835">
        <v>92.18</v>
      </c>
      <c r="Q3295" s="837">
        <v>1</v>
      </c>
      <c r="R3295" s="832">
        <v>2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4</v>
      </c>
      <c r="B3296" s="832" t="s">
        <v>2687</v>
      </c>
      <c r="C3296" s="832" t="s">
        <v>2696</v>
      </c>
      <c r="D3296" s="833" t="s">
        <v>5505</v>
      </c>
      <c r="E3296" s="834" t="s">
        <v>2742</v>
      </c>
      <c r="F3296" s="832" t="s">
        <v>2688</v>
      </c>
      <c r="G3296" s="832" t="s">
        <v>4090</v>
      </c>
      <c r="H3296" s="832" t="s">
        <v>581</v>
      </c>
      <c r="I3296" s="832" t="s">
        <v>4940</v>
      </c>
      <c r="J3296" s="832" t="s">
        <v>4092</v>
      </c>
      <c r="K3296" s="832" t="s">
        <v>4941</v>
      </c>
      <c r="L3296" s="835">
        <v>61.44</v>
      </c>
      <c r="M3296" s="835">
        <v>552.96</v>
      </c>
      <c r="N3296" s="832">
        <v>9</v>
      </c>
      <c r="O3296" s="836">
        <v>5</v>
      </c>
      <c r="P3296" s="835">
        <v>430.08</v>
      </c>
      <c r="Q3296" s="837">
        <v>0.77777777777777768</v>
      </c>
      <c r="R3296" s="832">
        <v>7</v>
      </c>
      <c r="S3296" s="837">
        <v>0.77777777777777779</v>
      </c>
      <c r="T3296" s="836">
        <v>4</v>
      </c>
      <c r="U3296" s="838">
        <v>0.8</v>
      </c>
    </row>
    <row r="3297" spans="1:21" ht="14.4" customHeight="1" x14ac:dyDescent="0.3">
      <c r="A3297" s="831">
        <v>4</v>
      </c>
      <c r="B3297" s="832" t="s">
        <v>2687</v>
      </c>
      <c r="C3297" s="832" t="s">
        <v>2696</v>
      </c>
      <c r="D3297" s="833" t="s">
        <v>5505</v>
      </c>
      <c r="E3297" s="834" t="s">
        <v>2742</v>
      </c>
      <c r="F3297" s="832" t="s">
        <v>2688</v>
      </c>
      <c r="G3297" s="832" t="s">
        <v>2760</v>
      </c>
      <c r="H3297" s="832" t="s">
        <v>628</v>
      </c>
      <c r="I3297" s="832" t="s">
        <v>2166</v>
      </c>
      <c r="J3297" s="832" t="s">
        <v>1083</v>
      </c>
      <c r="K3297" s="832" t="s">
        <v>2167</v>
      </c>
      <c r="L3297" s="835">
        <v>154.36000000000001</v>
      </c>
      <c r="M3297" s="835">
        <v>771.80000000000007</v>
      </c>
      <c r="N3297" s="832">
        <v>5</v>
      </c>
      <c r="O3297" s="836">
        <v>3.5</v>
      </c>
      <c r="P3297" s="835">
        <v>771.80000000000007</v>
      </c>
      <c r="Q3297" s="837">
        <v>1</v>
      </c>
      <c r="R3297" s="832">
        <v>5</v>
      </c>
      <c r="S3297" s="837">
        <v>1</v>
      </c>
      <c r="T3297" s="836">
        <v>3.5</v>
      </c>
      <c r="U3297" s="838">
        <v>1</v>
      </c>
    </row>
    <row r="3298" spans="1:21" ht="14.4" customHeight="1" x14ac:dyDescent="0.3">
      <c r="A3298" s="831">
        <v>4</v>
      </c>
      <c r="B3298" s="832" t="s">
        <v>2687</v>
      </c>
      <c r="C3298" s="832" t="s">
        <v>2696</v>
      </c>
      <c r="D3298" s="833" t="s">
        <v>5505</v>
      </c>
      <c r="E3298" s="834" t="s">
        <v>2742</v>
      </c>
      <c r="F3298" s="832" t="s">
        <v>2688</v>
      </c>
      <c r="G3298" s="832" t="s">
        <v>2907</v>
      </c>
      <c r="H3298" s="832" t="s">
        <v>581</v>
      </c>
      <c r="I3298" s="832" t="s">
        <v>2952</v>
      </c>
      <c r="J3298" s="832" t="s">
        <v>2953</v>
      </c>
      <c r="K3298" s="832" t="s">
        <v>1482</v>
      </c>
      <c r="L3298" s="835">
        <v>78.33</v>
      </c>
      <c r="M3298" s="835">
        <v>313.32</v>
      </c>
      <c r="N3298" s="832">
        <v>4</v>
      </c>
      <c r="O3298" s="836">
        <v>1.5</v>
      </c>
      <c r="P3298" s="835">
        <v>313.32</v>
      </c>
      <c r="Q3298" s="837">
        <v>1</v>
      </c>
      <c r="R3298" s="832">
        <v>4</v>
      </c>
      <c r="S3298" s="837">
        <v>1</v>
      </c>
      <c r="T3298" s="836">
        <v>1.5</v>
      </c>
      <c r="U3298" s="838">
        <v>1</v>
      </c>
    </row>
    <row r="3299" spans="1:21" ht="14.4" customHeight="1" x14ac:dyDescent="0.3">
      <c r="A3299" s="831">
        <v>4</v>
      </c>
      <c r="B3299" s="832" t="s">
        <v>2687</v>
      </c>
      <c r="C3299" s="832" t="s">
        <v>2696</v>
      </c>
      <c r="D3299" s="833" t="s">
        <v>5505</v>
      </c>
      <c r="E3299" s="834" t="s">
        <v>2742</v>
      </c>
      <c r="F3299" s="832" t="s">
        <v>2688</v>
      </c>
      <c r="G3299" s="832" t="s">
        <v>2907</v>
      </c>
      <c r="H3299" s="832" t="s">
        <v>581</v>
      </c>
      <c r="I3299" s="832" t="s">
        <v>3123</v>
      </c>
      <c r="J3299" s="832" t="s">
        <v>2953</v>
      </c>
      <c r="K3299" s="832" t="s">
        <v>3124</v>
      </c>
      <c r="L3299" s="835">
        <v>391.67</v>
      </c>
      <c r="M3299" s="835">
        <v>1175.01</v>
      </c>
      <c r="N3299" s="832">
        <v>3</v>
      </c>
      <c r="O3299" s="836">
        <v>0.5</v>
      </c>
      <c r="P3299" s="835">
        <v>1175.01</v>
      </c>
      <c r="Q3299" s="837">
        <v>1</v>
      </c>
      <c r="R3299" s="832">
        <v>3</v>
      </c>
      <c r="S3299" s="837">
        <v>1</v>
      </c>
      <c r="T3299" s="836">
        <v>0.5</v>
      </c>
      <c r="U3299" s="838">
        <v>1</v>
      </c>
    </row>
    <row r="3300" spans="1:21" ht="14.4" customHeight="1" x14ac:dyDescent="0.3">
      <c r="A3300" s="831">
        <v>4</v>
      </c>
      <c r="B3300" s="832" t="s">
        <v>2687</v>
      </c>
      <c r="C3300" s="832" t="s">
        <v>2696</v>
      </c>
      <c r="D3300" s="833" t="s">
        <v>5505</v>
      </c>
      <c r="E3300" s="834" t="s">
        <v>2742</v>
      </c>
      <c r="F3300" s="832" t="s">
        <v>2688</v>
      </c>
      <c r="G3300" s="832" t="s">
        <v>3224</v>
      </c>
      <c r="H3300" s="832" t="s">
        <v>581</v>
      </c>
      <c r="I3300" s="832" t="s">
        <v>3225</v>
      </c>
      <c r="J3300" s="832" t="s">
        <v>3226</v>
      </c>
      <c r="K3300" s="832" t="s">
        <v>3002</v>
      </c>
      <c r="L3300" s="835">
        <v>0</v>
      </c>
      <c r="M3300" s="835">
        <v>0</v>
      </c>
      <c r="N3300" s="832">
        <v>13</v>
      </c>
      <c r="O3300" s="836">
        <v>1.5</v>
      </c>
      <c r="P3300" s="835">
        <v>0</v>
      </c>
      <c r="Q3300" s="837"/>
      <c r="R3300" s="832">
        <v>4</v>
      </c>
      <c r="S3300" s="837">
        <v>0.30769230769230771</v>
      </c>
      <c r="T3300" s="836">
        <v>0.5</v>
      </c>
      <c r="U3300" s="838">
        <v>0.33333333333333331</v>
      </c>
    </row>
    <row r="3301" spans="1:21" ht="14.4" customHeight="1" x14ac:dyDescent="0.3">
      <c r="A3301" s="831">
        <v>4</v>
      </c>
      <c r="B3301" s="832" t="s">
        <v>2687</v>
      </c>
      <c r="C3301" s="832" t="s">
        <v>2696</v>
      </c>
      <c r="D3301" s="833" t="s">
        <v>5505</v>
      </c>
      <c r="E3301" s="834" t="s">
        <v>2742</v>
      </c>
      <c r="F3301" s="832" t="s">
        <v>2688</v>
      </c>
      <c r="G3301" s="832" t="s">
        <v>3162</v>
      </c>
      <c r="H3301" s="832" t="s">
        <v>628</v>
      </c>
      <c r="I3301" s="832" t="s">
        <v>2578</v>
      </c>
      <c r="J3301" s="832" t="s">
        <v>2579</v>
      </c>
      <c r="K3301" s="832" t="s">
        <v>2093</v>
      </c>
      <c r="L3301" s="835">
        <v>69.16</v>
      </c>
      <c r="M3301" s="835">
        <v>69.16</v>
      </c>
      <c r="N3301" s="832">
        <v>1</v>
      </c>
      <c r="O3301" s="836">
        <v>0.5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4</v>
      </c>
      <c r="B3302" s="832" t="s">
        <v>2687</v>
      </c>
      <c r="C3302" s="832" t="s">
        <v>2696</v>
      </c>
      <c r="D3302" s="833" t="s">
        <v>5505</v>
      </c>
      <c r="E3302" s="834" t="s">
        <v>2742</v>
      </c>
      <c r="F3302" s="832" t="s">
        <v>2688</v>
      </c>
      <c r="G3302" s="832" t="s">
        <v>2855</v>
      </c>
      <c r="H3302" s="832" t="s">
        <v>581</v>
      </c>
      <c r="I3302" s="832" t="s">
        <v>2856</v>
      </c>
      <c r="J3302" s="832" t="s">
        <v>2857</v>
      </c>
      <c r="K3302" s="832" t="s">
        <v>2858</v>
      </c>
      <c r="L3302" s="835">
        <v>64.56</v>
      </c>
      <c r="M3302" s="835">
        <v>64.56</v>
      </c>
      <c r="N3302" s="832">
        <v>1</v>
      </c>
      <c r="O3302" s="836">
        <v>0.5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4</v>
      </c>
      <c r="B3303" s="832" t="s">
        <v>2687</v>
      </c>
      <c r="C3303" s="832" t="s">
        <v>2696</v>
      </c>
      <c r="D3303" s="833" t="s">
        <v>5505</v>
      </c>
      <c r="E3303" s="834" t="s">
        <v>2742</v>
      </c>
      <c r="F3303" s="832" t="s">
        <v>2688</v>
      </c>
      <c r="G3303" s="832" t="s">
        <v>3368</v>
      </c>
      <c r="H3303" s="832" t="s">
        <v>581</v>
      </c>
      <c r="I3303" s="832" t="s">
        <v>3369</v>
      </c>
      <c r="J3303" s="832" t="s">
        <v>1215</v>
      </c>
      <c r="K3303" s="832" t="s">
        <v>3370</v>
      </c>
      <c r="L3303" s="835">
        <v>91.11</v>
      </c>
      <c r="M3303" s="835">
        <v>273.33</v>
      </c>
      <c r="N3303" s="832">
        <v>3</v>
      </c>
      <c r="O3303" s="836">
        <v>2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4</v>
      </c>
      <c r="B3304" s="832" t="s">
        <v>2687</v>
      </c>
      <c r="C3304" s="832" t="s">
        <v>2696</v>
      </c>
      <c r="D3304" s="833" t="s">
        <v>5505</v>
      </c>
      <c r="E3304" s="834" t="s">
        <v>2742</v>
      </c>
      <c r="F3304" s="832" t="s">
        <v>2688</v>
      </c>
      <c r="G3304" s="832" t="s">
        <v>3368</v>
      </c>
      <c r="H3304" s="832" t="s">
        <v>581</v>
      </c>
      <c r="I3304" s="832" t="s">
        <v>4826</v>
      </c>
      <c r="J3304" s="832" t="s">
        <v>1215</v>
      </c>
      <c r="K3304" s="832" t="s">
        <v>3370</v>
      </c>
      <c r="L3304" s="835">
        <v>91.11</v>
      </c>
      <c r="M3304" s="835">
        <v>637.77</v>
      </c>
      <c r="N3304" s="832">
        <v>7</v>
      </c>
      <c r="O3304" s="836">
        <v>2.5</v>
      </c>
      <c r="P3304" s="835">
        <v>364.44</v>
      </c>
      <c r="Q3304" s="837">
        <v>0.5714285714285714</v>
      </c>
      <c r="R3304" s="832">
        <v>4</v>
      </c>
      <c r="S3304" s="837">
        <v>0.5714285714285714</v>
      </c>
      <c r="T3304" s="836">
        <v>1.5</v>
      </c>
      <c r="U3304" s="838">
        <v>0.6</v>
      </c>
    </row>
    <row r="3305" spans="1:21" ht="14.4" customHeight="1" x14ac:dyDescent="0.3">
      <c r="A3305" s="831">
        <v>4</v>
      </c>
      <c r="B3305" s="832" t="s">
        <v>2687</v>
      </c>
      <c r="C3305" s="832" t="s">
        <v>2696</v>
      </c>
      <c r="D3305" s="833" t="s">
        <v>5505</v>
      </c>
      <c r="E3305" s="834" t="s">
        <v>2742</v>
      </c>
      <c r="F3305" s="832" t="s">
        <v>2688</v>
      </c>
      <c r="G3305" s="832" t="s">
        <v>2912</v>
      </c>
      <c r="H3305" s="832" t="s">
        <v>628</v>
      </c>
      <c r="I3305" s="832" t="s">
        <v>2227</v>
      </c>
      <c r="J3305" s="832" t="s">
        <v>2228</v>
      </c>
      <c r="K3305" s="832" t="s">
        <v>2229</v>
      </c>
      <c r="L3305" s="835">
        <v>3231.81</v>
      </c>
      <c r="M3305" s="835">
        <v>12927.24</v>
      </c>
      <c r="N3305" s="832">
        <v>4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4</v>
      </c>
      <c r="B3306" s="832" t="s">
        <v>2687</v>
      </c>
      <c r="C3306" s="832" t="s">
        <v>2696</v>
      </c>
      <c r="D3306" s="833" t="s">
        <v>5505</v>
      </c>
      <c r="E3306" s="834" t="s">
        <v>2742</v>
      </c>
      <c r="F3306" s="832" t="s">
        <v>2688</v>
      </c>
      <c r="G3306" s="832" t="s">
        <v>3234</v>
      </c>
      <c r="H3306" s="832" t="s">
        <v>581</v>
      </c>
      <c r="I3306" s="832" t="s">
        <v>4942</v>
      </c>
      <c r="J3306" s="832" t="s">
        <v>4943</v>
      </c>
      <c r="K3306" s="832" t="s">
        <v>2984</v>
      </c>
      <c r="L3306" s="835">
        <v>61.97</v>
      </c>
      <c r="M3306" s="835">
        <v>185.91</v>
      </c>
      <c r="N3306" s="832">
        <v>3</v>
      </c>
      <c r="O3306" s="836">
        <v>2</v>
      </c>
      <c r="P3306" s="835">
        <v>185.91</v>
      </c>
      <c r="Q3306" s="837">
        <v>1</v>
      </c>
      <c r="R3306" s="832">
        <v>3</v>
      </c>
      <c r="S3306" s="837">
        <v>1</v>
      </c>
      <c r="T3306" s="836">
        <v>2</v>
      </c>
      <c r="U3306" s="838">
        <v>1</v>
      </c>
    </row>
    <row r="3307" spans="1:21" ht="14.4" customHeight="1" x14ac:dyDescent="0.3">
      <c r="A3307" s="831">
        <v>4</v>
      </c>
      <c r="B3307" s="832" t="s">
        <v>2687</v>
      </c>
      <c r="C3307" s="832" t="s">
        <v>2696</v>
      </c>
      <c r="D3307" s="833" t="s">
        <v>5505</v>
      </c>
      <c r="E3307" s="834" t="s">
        <v>2742</v>
      </c>
      <c r="F3307" s="832" t="s">
        <v>2688</v>
      </c>
      <c r="G3307" s="832" t="s">
        <v>4893</v>
      </c>
      <c r="H3307" s="832" t="s">
        <v>581</v>
      </c>
      <c r="I3307" s="832" t="s">
        <v>4894</v>
      </c>
      <c r="J3307" s="832" t="s">
        <v>4895</v>
      </c>
      <c r="K3307" s="832" t="s">
        <v>4896</v>
      </c>
      <c r="L3307" s="835">
        <v>0</v>
      </c>
      <c r="M3307" s="835">
        <v>0</v>
      </c>
      <c r="N3307" s="832">
        <v>4</v>
      </c>
      <c r="O3307" s="836">
        <v>2</v>
      </c>
      <c r="P3307" s="835"/>
      <c r="Q3307" s="837"/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4</v>
      </c>
      <c r="B3308" s="832" t="s">
        <v>2687</v>
      </c>
      <c r="C3308" s="832" t="s">
        <v>2696</v>
      </c>
      <c r="D3308" s="833" t="s">
        <v>5505</v>
      </c>
      <c r="E3308" s="834" t="s">
        <v>2742</v>
      </c>
      <c r="F3308" s="832" t="s">
        <v>2688</v>
      </c>
      <c r="G3308" s="832" t="s">
        <v>4944</v>
      </c>
      <c r="H3308" s="832" t="s">
        <v>581</v>
      </c>
      <c r="I3308" s="832" t="s">
        <v>4945</v>
      </c>
      <c r="J3308" s="832" t="s">
        <v>4946</v>
      </c>
      <c r="K3308" s="832" t="s">
        <v>4947</v>
      </c>
      <c r="L3308" s="835">
        <v>0</v>
      </c>
      <c r="M3308" s="835">
        <v>0</v>
      </c>
      <c r="N3308" s="832">
        <v>2</v>
      </c>
      <c r="O3308" s="836">
        <v>1</v>
      </c>
      <c r="P3308" s="835"/>
      <c r="Q3308" s="837"/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4</v>
      </c>
      <c r="B3309" s="832" t="s">
        <v>2687</v>
      </c>
      <c r="C3309" s="832" t="s">
        <v>2696</v>
      </c>
      <c r="D3309" s="833" t="s">
        <v>5505</v>
      </c>
      <c r="E3309" s="834" t="s">
        <v>2742</v>
      </c>
      <c r="F3309" s="832" t="s">
        <v>2688</v>
      </c>
      <c r="G3309" s="832" t="s">
        <v>2864</v>
      </c>
      <c r="H3309" s="832" t="s">
        <v>581</v>
      </c>
      <c r="I3309" s="832" t="s">
        <v>2865</v>
      </c>
      <c r="J3309" s="832" t="s">
        <v>2866</v>
      </c>
      <c r="K3309" s="832" t="s">
        <v>2867</v>
      </c>
      <c r="L3309" s="835">
        <v>0</v>
      </c>
      <c r="M3309" s="835">
        <v>0</v>
      </c>
      <c r="N3309" s="832">
        <v>4</v>
      </c>
      <c r="O3309" s="836">
        <v>1.5</v>
      </c>
      <c r="P3309" s="835">
        <v>0</v>
      </c>
      <c r="Q3309" s="837"/>
      <c r="R3309" s="832">
        <v>4</v>
      </c>
      <c r="S3309" s="837">
        <v>1</v>
      </c>
      <c r="T3309" s="836">
        <v>1.5</v>
      </c>
      <c r="U3309" s="838">
        <v>1</v>
      </c>
    </row>
    <row r="3310" spans="1:21" ht="14.4" customHeight="1" x14ac:dyDescent="0.3">
      <c r="A3310" s="831">
        <v>4</v>
      </c>
      <c r="B3310" s="832" t="s">
        <v>2687</v>
      </c>
      <c r="C3310" s="832" t="s">
        <v>2696</v>
      </c>
      <c r="D3310" s="833" t="s">
        <v>5505</v>
      </c>
      <c r="E3310" s="834" t="s">
        <v>2742</v>
      </c>
      <c r="F3310" s="832" t="s">
        <v>2688</v>
      </c>
      <c r="G3310" s="832" t="s">
        <v>2827</v>
      </c>
      <c r="H3310" s="832" t="s">
        <v>581</v>
      </c>
      <c r="I3310" s="832" t="s">
        <v>2918</v>
      </c>
      <c r="J3310" s="832" t="s">
        <v>853</v>
      </c>
      <c r="K3310" s="832" t="s">
        <v>2919</v>
      </c>
      <c r="L3310" s="835">
        <v>75.05</v>
      </c>
      <c r="M3310" s="835">
        <v>150.1</v>
      </c>
      <c r="N3310" s="832">
        <v>2</v>
      </c>
      <c r="O3310" s="836">
        <v>1</v>
      </c>
      <c r="P3310" s="835">
        <v>150.1</v>
      </c>
      <c r="Q3310" s="837">
        <v>1</v>
      </c>
      <c r="R3310" s="832">
        <v>2</v>
      </c>
      <c r="S3310" s="837">
        <v>1</v>
      </c>
      <c r="T3310" s="836">
        <v>1</v>
      </c>
      <c r="U3310" s="838">
        <v>1</v>
      </c>
    </row>
    <row r="3311" spans="1:21" ht="14.4" customHeight="1" x14ac:dyDescent="0.3">
      <c r="A3311" s="831">
        <v>4</v>
      </c>
      <c r="B3311" s="832" t="s">
        <v>2687</v>
      </c>
      <c r="C3311" s="832" t="s">
        <v>2696</v>
      </c>
      <c r="D3311" s="833" t="s">
        <v>5505</v>
      </c>
      <c r="E3311" s="834" t="s">
        <v>2742</v>
      </c>
      <c r="F3311" s="832" t="s">
        <v>2688</v>
      </c>
      <c r="G3311" s="832" t="s">
        <v>3306</v>
      </c>
      <c r="H3311" s="832" t="s">
        <v>581</v>
      </c>
      <c r="I3311" s="832" t="s">
        <v>3307</v>
      </c>
      <c r="J3311" s="832" t="s">
        <v>1116</v>
      </c>
      <c r="K3311" s="832" t="s">
        <v>3308</v>
      </c>
      <c r="L3311" s="835">
        <v>48.09</v>
      </c>
      <c r="M3311" s="835">
        <v>96.18</v>
      </c>
      <c r="N3311" s="832">
        <v>2</v>
      </c>
      <c r="O3311" s="836">
        <v>1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4</v>
      </c>
      <c r="B3312" s="832" t="s">
        <v>2687</v>
      </c>
      <c r="C3312" s="832" t="s">
        <v>2696</v>
      </c>
      <c r="D3312" s="833" t="s">
        <v>5505</v>
      </c>
      <c r="E3312" s="834" t="s">
        <v>2742</v>
      </c>
      <c r="F3312" s="832" t="s">
        <v>2688</v>
      </c>
      <c r="G3312" s="832" t="s">
        <v>3243</v>
      </c>
      <c r="H3312" s="832" t="s">
        <v>581</v>
      </c>
      <c r="I3312" s="832" t="s">
        <v>3244</v>
      </c>
      <c r="J3312" s="832" t="s">
        <v>1127</v>
      </c>
      <c r="K3312" s="832" t="s">
        <v>2826</v>
      </c>
      <c r="L3312" s="835">
        <v>98.75</v>
      </c>
      <c r="M3312" s="835">
        <v>1086.25</v>
      </c>
      <c r="N3312" s="832">
        <v>11</v>
      </c>
      <c r="O3312" s="836">
        <v>6</v>
      </c>
      <c r="P3312" s="835">
        <v>888.75</v>
      </c>
      <c r="Q3312" s="837">
        <v>0.81818181818181823</v>
      </c>
      <c r="R3312" s="832">
        <v>9</v>
      </c>
      <c r="S3312" s="837">
        <v>0.81818181818181823</v>
      </c>
      <c r="T3312" s="836">
        <v>5</v>
      </c>
      <c r="U3312" s="838">
        <v>0.83333333333333337</v>
      </c>
    </row>
    <row r="3313" spans="1:21" ht="14.4" customHeight="1" x14ac:dyDescent="0.3">
      <c r="A3313" s="831">
        <v>4</v>
      </c>
      <c r="B3313" s="832" t="s">
        <v>2687</v>
      </c>
      <c r="C3313" s="832" t="s">
        <v>2696</v>
      </c>
      <c r="D3313" s="833" t="s">
        <v>5505</v>
      </c>
      <c r="E3313" s="834" t="s">
        <v>2742</v>
      </c>
      <c r="F3313" s="832" t="s">
        <v>2688</v>
      </c>
      <c r="G3313" s="832" t="s">
        <v>3309</v>
      </c>
      <c r="H3313" s="832" t="s">
        <v>581</v>
      </c>
      <c r="I3313" s="832" t="s">
        <v>3979</v>
      </c>
      <c r="J3313" s="832" t="s">
        <v>3311</v>
      </c>
      <c r="K3313" s="832" t="s">
        <v>3980</v>
      </c>
      <c r="L3313" s="835">
        <v>132.97999999999999</v>
      </c>
      <c r="M3313" s="835">
        <v>132.97999999999999</v>
      </c>
      <c r="N3313" s="832">
        <v>1</v>
      </c>
      <c r="O3313" s="836">
        <v>1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4</v>
      </c>
      <c r="B3314" s="832" t="s">
        <v>2687</v>
      </c>
      <c r="C3314" s="832" t="s">
        <v>2696</v>
      </c>
      <c r="D3314" s="833" t="s">
        <v>5505</v>
      </c>
      <c r="E3314" s="834" t="s">
        <v>2742</v>
      </c>
      <c r="F3314" s="832" t="s">
        <v>2688</v>
      </c>
      <c r="G3314" s="832" t="s">
        <v>2830</v>
      </c>
      <c r="H3314" s="832" t="s">
        <v>581</v>
      </c>
      <c r="I3314" s="832" t="s">
        <v>5011</v>
      </c>
      <c r="J3314" s="832" t="s">
        <v>2832</v>
      </c>
      <c r="K3314" s="832" t="s">
        <v>3023</v>
      </c>
      <c r="L3314" s="835">
        <v>0</v>
      </c>
      <c r="M3314" s="835">
        <v>0</v>
      </c>
      <c r="N3314" s="832">
        <v>2</v>
      </c>
      <c r="O3314" s="836">
        <v>1</v>
      </c>
      <c r="P3314" s="835"/>
      <c r="Q3314" s="837"/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4</v>
      </c>
      <c r="B3315" s="832" t="s">
        <v>2687</v>
      </c>
      <c r="C3315" s="832" t="s">
        <v>2696</v>
      </c>
      <c r="D3315" s="833" t="s">
        <v>5505</v>
      </c>
      <c r="E3315" s="834" t="s">
        <v>2742</v>
      </c>
      <c r="F3315" s="832" t="s">
        <v>2688</v>
      </c>
      <c r="G3315" s="832" t="s">
        <v>2834</v>
      </c>
      <c r="H3315" s="832" t="s">
        <v>581</v>
      </c>
      <c r="I3315" s="832" t="s">
        <v>2835</v>
      </c>
      <c r="J3315" s="832" t="s">
        <v>999</v>
      </c>
      <c r="K3315" s="832" t="s">
        <v>2836</v>
      </c>
      <c r="L3315" s="835">
        <v>760.22</v>
      </c>
      <c r="M3315" s="835">
        <v>3801.1</v>
      </c>
      <c r="N3315" s="832">
        <v>5</v>
      </c>
      <c r="O3315" s="836">
        <v>2.5</v>
      </c>
      <c r="P3315" s="835">
        <v>1520.44</v>
      </c>
      <c r="Q3315" s="837">
        <v>0.4</v>
      </c>
      <c r="R3315" s="832">
        <v>2</v>
      </c>
      <c r="S3315" s="837">
        <v>0.4</v>
      </c>
      <c r="T3315" s="836">
        <v>1.5</v>
      </c>
      <c r="U3315" s="838">
        <v>0.6</v>
      </c>
    </row>
    <row r="3316" spans="1:21" ht="14.4" customHeight="1" x14ac:dyDescent="0.3">
      <c r="A3316" s="831">
        <v>4</v>
      </c>
      <c r="B3316" s="832" t="s">
        <v>2687</v>
      </c>
      <c r="C3316" s="832" t="s">
        <v>2696</v>
      </c>
      <c r="D3316" s="833" t="s">
        <v>5505</v>
      </c>
      <c r="E3316" s="834" t="s">
        <v>2742</v>
      </c>
      <c r="F3316" s="832" t="s">
        <v>2688</v>
      </c>
      <c r="G3316" s="832" t="s">
        <v>3148</v>
      </c>
      <c r="H3316" s="832" t="s">
        <v>628</v>
      </c>
      <c r="I3316" s="832" t="s">
        <v>3149</v>
      </c>
      <c r="J3316" s="832" t="s">
        <v>2312</v>
      </c>
      <c r="K3316" s="832" t="s">
        <v>3150</v>
      </c>
      <c r="L3316" s="835">
        <v>64.5</v>
      </c>
      <c r="M3316" s="835">
        <v>258</v>
      </c>
      <c r="N3316" s="832">
        <v>4</v>
      </c>
      <c r="O3316" s="836">
        <v>1.5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4</v>
      </c>
      <c r="B3317" s="832" t="s">
        <v>2687</v>
      </c>
      <c r="C3317" s="832" t="s">
        <v>2696</v>
      </c>
      <c r="D3317" s="833" t="s">
        <v>5505</v>
      </c>
      <c r="E3317" s="834" t="s">
        <v>2742</v>
      </c>
      <c r="F3317" s="832" t="s">
        <v>2688</v>
      </c>
      <c r="G3317" s="832" t="s">
        <v>3131</v>
      </c>
      <c r="H3317" s="832" t="s">
        <v>581</v>
      </c>
      <c r="I3317" s="832" t="s">
        <v>3132</v>
      </c>
      <c r="J3317" s="832" t="s">
        <v>832</v>
      </c>
      <c r="K3317" s="832" t="s">
        <v>833</v>
      </c>
      <c r="L3317" s="835">
        <v>0</v>
      </c>
      <c r="M3317" s="835">
        <v>0</v>
      </c>
      <c r="N3317" s="832">
        <v>1</v>
      </c>
      <c r="O3317" s="836">
        <v>0.5</v>
      </c>
      <c r="P3317" s="835">
        <v>0</v>
      </c>
      <c r="Q3317" s="837"/>
      <c r="R3317" s="832">
        <v>1</v>
      </c>
      <c r="S3317" s="837">
        <v>1</v>
      </c>
      <c r="T3317" s="836">
        <v>0.5</v>
      </c>
      <c r="U3317" s="838">
        <v>1</v>
      </c>
    </row>
    <row r="3318" spans="1:21" ht="14.4" customHeight="1" x14ac:dyDescent="0.3">
      <c r="A3318" s="831">
        <v>4</v>
      </c>
      <c r="B3318" s="832" t="s">
        <v>2687</v>
      </c>
      <c r="C3318" s="832" t="s">
        <v>2696</v>
      </c>
      <c r="D3318" s="833" t="s">
        <v>5505</v>
      </c>
      <c r="E3318" s="834" t="s">
        <v>2742</v>
      </c>
      <c r="F3318" s="832" t="s">
        <v>2688</v>
      </c>
      <c r="G3318" s="832" t="s">
        <v>3380</v>
      </c>
      <c r="H3318" s="832" t="s">
        <v>581</v>
      </c>
      <c r="I3318" s="832" t="s">
        <v>3381</v>
      </c>
      <c r="J3318" s="832" t="s">
        <v>781</v>
      </c>
      <c r="K3318" s="832" t="s">
        <v>3382</v>
      </c>
      <c r="L3318" s="835">
        <v>256.67</v>
      </c>
      <c r="M3318" s="835">
        <v>770.01</v>
      </c>
      <c r="N3318" s="832">
        <v>3</v>
      </c>
      <c r="O3318" s="836">
        <v>3</v>
      </c>
      <c r="P3318" s="835">
        <v>256.67</v>
      </c>
      <c r="Q3318" s="837">
        <v>0.33333333333333337</v>
      </c>
      <c r="R3318" s="832">
        <v>1</v>
      </c>
      <c r="S3318" s="837">
        <v>0.33333333333333331</v>
      </c>
      <c r="T3318" s="836">
        <v>1</v>
      </c>
      <c r="U3318" s="838">
        <v>0.33333333333333331</v>
      </c>
    </row>
    <row r="3319" spans="1:21" ht="14.4" customHeight="1" x14ac:dyDescent="0.3">
      <c r="A3319" s="831">
        <v>4</v>
      </c>
      <c r="B3319" s="832" t="s">
        <v>2687</v>
      </c>
      <c r="C3319" s="832" t="s">
        <v>2696</v>
      </c>
      <c r="D3319" s="833" t="s">
        <v>5505</v>
      </c>
      <c r="E3319" s="834" t="s">
        <v>2742</v>
      </c>
      <c r="F3319" s="832" t="s">
        <v>2688</v>
      </c>
      <c r="G3319" s="832" t="s">
        <v>2972</v>
      </c>
      <c r="H3319" s="832" t="s">
        <v>581</v>
      </c>
      <c r="I3319" s="832" t="s">
        <v>2973</v>
      </c>
      <c r="J3319" s="832" t="s">
        <v>737</v>
      </c>
      <c r="K3319" s="832" t="s">
        <v>2974</v>
      </c>
      <c r="L3319" s="835">
        <v>140.72</v>
      </c>
      <c r="M3319" s="835">
        <v>11820.48</v>
      </c>
      <c r="N3319" s="832">
        <v>84</v>
      </c>
      <c r="O3319" s="836">
        <v>14.5</v>
      </c>
      <c r="P3319" s="835">
        <v>8161.76</v>
      </c>
      <c r="Q3319" s="837">
        <v>0.69047619047619047</v>
      </c>
      <c r="R3319" s="832">
        <v>58</v>
      </c>
      <c r="S3319" s="837">
        <v>0.69047619047619047</v>
      </c>
      <c r="T3319" s="836">
        <v>9.5</v>
      </c>
      <c r="U3319" s="838">
        <v>0.65517241379310343</v>
      </c>
    </row>
    <row r="3320" spans="1:21" ht="14.4" customHeight="1" x14ac:dyDescent="0.3">
      <c r="A3320" s="831">
        <v>4</v>
      </c>
      <c r="B3320" s="832" t="s">
        <v>2687</v>
      </c>
      <c r="C3320" s="832" t="s">
        <v>2696</v>
      </c>
      <c r="D3320" s="833" t="s">
        <v>5505</v>
      </c>
      <c r="E3320" s="834" t="s">
        <v>2742</v>
      </c>
      <c r="F3320" s="832" t="s">
        <v>2688</v>
      </c>
      <c r="G3320" s="832" t="s">
        <v>2972</v>
      </c>
      <c r="H3320" s="832" t="s">
        <v>581</v>
      </c>
      <c r="I3320" s="832" t="s">
        <v>4127</v>
      </c>
      <c r="J3320" s="832" t="s">
        <v>737</v>
      </c>
      <c r="K3320" s="832" t="s">
        <v>2974</v>
      </c>
      <c r="L3320" s="835">
        <v>140.72</v>
      </c>
      <c r="M3320" s="835">
        <v>3940.16</v>
      </c>
      <c r="N3320" s="832">
        <v>28</v>
      </c>
      <c r="O3320" s="836">
        <v>5</v>
      </c>
      <c r="P3320" s="835">
        <v>2251.52</v>
      </c>
      <c r="Q3320" s="837">
        <v>0.5714285714285714</v>
      </c>
      <c r="R3320" s="832">
        <v>16</v>
      </c>
      <c r="S3320" s="837">
        <v>0.5714285714285714</v>
      </c>
      <c r="T3320" s="836">
        <v>3</v>
      </c>
      <c r="U3320" s="838">
        <v>0.6</v>
      </c>
    </row>
    <row r="3321" spans="1:21" ht="14.4" customHeight="1" x14ac:dyDescent="0.3">
      <c r="A3321" s="831">
        <v>4</v>
      </c>
      <c r="B3321" s="832" t="s">
        <v>2687</v>
      </c>
      <c r="C3321" s="832" t="s">
        <v>2696</v>
      </c>
      <c r="D3321" s="833" t="s">
        <v>5505</v>
      </c>
      <c r="E3321" s="834" t="s">
        <v>2742</v>
      </c>
      <c r="F3321" s="832" t="s">
        <v>2688</v>
      </c>
      <c r="G3321" s="832" t="s">
        <v>2844</v>
      </c>
      <c r="H3321" s="832" t="s">
        <v>581</v>
      </c>
      <c r="I3321" s="832" t="s">
        <v>2845</v>
      </c>
      <c r="J3321" s="832" t="s">
        <v>711</v>
      </c>
      <c r="K3321" s="832" t="s">
        <v>2846</v>
      </c>
      <c r="L3321" s="835">
        <v>53.57</v>
      </c>
      <c r="M3321" s="835">
        <v>803.55</v>
      </c>
      <c r="N3321" s="832">
        <v>15</v>
      </c>
      <c r="O3321" s="836">
        <v>3.5</v>
      </c>
      <c r="P3321" s="835">
        <v>321.42</v>
      </c>
      <c r="Q3321" s="837">
        <v>0.4</v>
      </c>
      <c r="R3321" s="832">
        <v>6</v>
      </c>
      <c r="S3321" s="837">
        <v>0.4</v>
      </c>
      <c r="T3321" s="836">
        <v>2</v>
      </c>
      <c r="U3321" s="838">
        <v>0.5714285714285714</v>
      </c>
    </row>
    <row r="3322" spans="1:21" ht="14.4" customHeight="1" x14ac:dyDescent="0.3">
      <c r="A3322" s="831">
        <v>4</v>
      </c>
      <c r="B3322" s="832" t="s">
        <v>2687</v>
      </c>
      <c r="C3322" s="832" t="s">
        <v>2696</v>
      </c>
      <c r="D3322" s="833" t="s">
        <v>5505</v>
      </c>
      <c r="E3322" s="834" t="s">
        <v>2742</v>
      </c>
      <c r="F3322" s="832" t="s">
        <v>2688</v>
      </c>
      <c r="G3322" s="832" t="s">
        <v>3026</v>
      </c>
      <c r="H3322" s="832" t="s">
        <v>581</v>
      </c>
      <c r="I3322" s="832" t="s">
        <v>3027</v>
      </c>
      <c r="J3322" s="832" t="s">
        <v>1710</v>
      </c>
      <c r="K3322" s="832" t="s">
        <v>2501</v>
      </c>
      <c r="L3322" s="835">
        <v>34.19</v>
      </c>
      <c r="M3322" s="835">
        <v>68.38</v>
      </c>
      <c r="N3322" s="832">
        <v>2</v>
      </c>
      <c r="O3322" s="836">
        <v>0.5</v>
      </c>
      <c r="P3322" s="835">
        <v>68.38</v>
      </c>
      <c r="Q3322" s="837">
        <v>1</v>
      </c>
      <c r="R3322" s="832">
        <v>2</v>
      </c>
      <c r="S3322" s="837">
        <v>1</v>
      </c>
      <c r="T3322" s="836">
        <v>0.5</v>
      </c>
      <c r="U3322" s="838">
        <v>1</v>
      </c>
    </row>
    <row r="3323" spans="1:21" ht="14.4" customHeight="1" x14ac:dyDescent="0.3">
      <c r="A3323" s="831">
        <v>4</v>
      </c>
      <c r="B3323" s="832" t="s">
        <v>2687</v>
      </c>
      <c r="C3323" s="832" t="s">
        <v>2696</v>
      </c>
      <c r="D3323" s="833" t="s">
        <v>5505</v>
      </c>
      <c r="E3323" s="834" t="s">
        <v>2742</v>
      </c>
      <c r="F3323" s="832" t="s">
        <v>2688</v>
      </c>
      <c r="G3323" s="832" t="s">
        <v>2772</v>
      </c>
      <c r="H3323" s="832" t="s">
        <v>581</v>
      </c>
      <c r="I3323" s="832" t="s">
        <v>5105</v>
      </c>
      <c r="J3323" s="832" t="s">
        <v>5106</v>
      </c>
      <c r="K3323" s="832" t="s">
        <v>5107</v>
      </c>
      <c r="L3323" s="835">
        <v>240.7</v>
      </c>
      <c r="M3323" s="835">
        <v>1925.6</v>
      </c>
      <c r="N3323" s="832">
        <v>8</v>
      </c>
      <c r="O3323" s="836">
        <v>1.5</v>
      </c>
      <c r="P3323" s="835">
        <v>1203.5</v>
      </c>
      <c r="Q3323" s="837">
        <v>0.625</v>
      </c>
      <c r="R3323" s="832">
        <v>5</v>
      </c>
      <c r="S3323" s="837">
        <v>0.625</v>
      </c>
      <c r="T3323" s="836">
        <v>1</v>
      </c>
      <c r="U3323" s="838">
        <v>0.66666666666666663</v>
      </c>
    </row>
    <row r="3324" spans="1:21" ht="14.4" customHeight="1" x14ac:dyDescent="0.3">
      <c r="A3324" s="831">
        <v>4</v>
      </c>
      <c r="B3324" s="832" t="s">
        <v>2687</v>
      </c>
      <c r="C3324" s="832" t="s">
        <v>2696</v>
      </c>
      <c r="D3324" s="833" t="s">
        <v>5505</v>
      </c>
      <c r="E3324" s="834" t="s">
        <v>2742</v>
      </c>
      <c r="F3324" s="832" t="s">
        <v>2688</v>
      </c>
      <c r="G3324" s="832" t="s">
        <v>2772</v>
      </c>
      <c r="H3324" s="832" t="s">
        <v>581</v>
      </c>
      <c r="I3324" s="832" t="s">
        <v>2891</v>
      </c>
      <c r="J3324" s="832" t="s">
        <v>1315</v>
      </c>
      <c r="K3324" s="832" t="s">
        <v>2774</v>
      </c>
      <c r="L3324" s="835">
        <v>374.79</v>
      </c>
      <c r="M3324" s="835">
        <v>6746.22</v>
      </c>
      <c r="N3324" s="832">
        <v>18</v>
      </c>
      <c r="O3324" s="836">
        <v>3</v>
      </c>
      <c r="P3324" s="835">
        <v>4872.2700000000004</v>
      </c>
      <c r="Q3324" s="837">
        <v>0.72222222222222221</v>
      </c>
      <c r="R3324" s="832">
        <v>13</v>
      </c>
      <c r="S3324" s="837">
        <v>0.72222222222222221</v>
      </c>
      <c r="T3324" s="836">
        <v>2</v>
      </c>
      <c r="U3324" s="838">
        <v>0.66666666666666663</v>
      </c>
    </row>
    <row r="3325" spans="1:21" ht="14.4" customHeight="1" x14ac:dyDescent="0.3">
      <c r="A3325" s="831">
        <v>4</v>
      </c>
      <c r="B3325" s="832" t="s">
        <v>2687</v>
      </c>
      <c r="C3325" s="832" t="s">
        <v>2696</v>
      </c>
      <c r="D3325" s="833" t="s">
        <v>5505</v>
      </c>
      <c r="E3325" s="834" t="s">
        <v>2742</v>
      </c>
      <c r="F3325" s="832" t="s">
        <v>2688</v>
      </c>
      <c r="G3325" s="832" t="s">
        <v>2772</v>
      </c>
      <c r="H3325" s="832" t="s">
        <v>581</v>
      </c>
      <c r="I3325" s="832" t="s">
        <v>2892</v>
      </c>
      <c r="J3325" s="832" t="s">
        <v>1315</v>
      </c>
      <c r="K3325" s="832" t="s">
        <v>2893</v>
      </c>
      <c r="L3325" s="835">
        <v>0</v>
      </c>
      <c r="M3325" s="835">
        <v>0</v>
      </c>
      <c r="N3325" s="832">
        <v>2</v>
      </c>
      <c r="O3325" s="836">
        <v>1</v>
      </c>
      <c r="P3325" s="835"/>
      <c r="Q3325" s="837"/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4</v>
      </c>
      <c r="B3326" s="832" t="s">
        <v>2687</v>
      </c>
      <c r="C3326" s="832" t="s">
        <v>2696</v>
      </c>
      <c r="D3326" s="833" t="s">
        <v>5505</v>
      </c>
      <c r="E3326" s="834" t="s">
        <v>2742</v>
      </c>
      <c r="F3326" s="832" t="s">
        <v>2688</v>
      </c>
      <c r="G3326" s="832" t="s">
        <v>2775</v>
      </c>
      <c r="H3326" s="832" t="s">
        <v>628</v>
      </c>
      <c r="I3326" s="832" t="s">
        <v>5408</v>
      </c>
      <c r="J3326" s="832" t="s">
        <v>789</v>
      </c>
      <c r="K3326" s="832" t="s">
        <v>5409</v>
      </c>
      <c r="L3326" s="835">
        <v>277.12</v>
      </c>
      <c r="M3326" s="835">
        <v>277.12</v>
      </c>
      <c r="N3326" s="832">
        <v>1</v>
      </c>
      <c r="O3326" s="836">
        <v>0.5</v>
      </c>
      <c r="P3326" s="835">
        <v>277.12</v>
      </c>
      <c r="Q3326" s="837">
        <v>1</v>
      </c>
      <c r="R3326" s="832">
        <v>1</v>
      </c>
      <c r="S3326" s="837">
        <v>1</v>
      </c>
      <c r="T3326" s="836">
        <v>0.5</v>
      </c>
      <c r="U3326" s="838">
        <v>1</v>
      </c>
    </row>
    <row r="3327" spans="1:21" ht="14.4" customHeight="1" x14ac:dyDescent="0.3">
      <c r="A3327" s="831">
        <v>4</v>
      </c>
      <c r="B3327" s="832" t="s">
        <v>2687</v>
      </c>
      <c r="C3327" s="832" t="s">
        <v>2696</v>
      </c>
      <c r="D3327" s="833" t="s">
        <v>5505</v>
      </c>
      <c r="E3327" s="834" t="s">
        <v>2742</v>
      </c>
      <c r="F3327" s="832" t="s">
        <v>2688</v>
      </c>
      <c r="G3327" s="832" t="s">
        <v>3387</v>
      </c>
      <c r="H3327" s="832" t="s">
        <v>581</v>
      </c>
      <c r="I3327" s="832" t="s">
        <v>3388</v>
      </c>
      <c r="J3327" s="832" t="s">
        <v>959</v>
      </c>
      <c r="K3327" s="832" t="s">
        <v>3389</v>
      </c>
      <c r="L3327" s="835">
        <v>65.22</v>
      </c>
      <c r="M3327" s="835">
        <v>326.10000000000002</v>
      </c>
      <c r="N3327" s="832">
        <v>5</v>
      </c>
      <c r="O3327" s="836">
        <v>1.5</v>
      </c>
      <c r="P3327" s="835">
        <v>130.44</v>
      </c>
      <c r="Q3327" s="837">
        <v>0.39999999999999997</v>
      </c>
      <c r="R3327" s="832">
        <v>2</v>
      </c>
      <c r="S3327" s="837">
        <v>0.4</v>
      </c>
      <c r="T3327" s="836">
        <v>0.5</v>
      </c>
      <c r="U3327" s="838">
        <v>0.33333333333333331</v>
      </c>
    </row>
    <row r="3328" spans="1:21" ht="14.4" customHeight="1" x14ac:dyDescent="0.3">
      <c r="A3328" s="831">
        <v>4</v>
      </c>
      <c r="B3328" s="832" t="s">
        <v>2687</v>
      </c>
      <c r="C3328" s="832" t="s">
        <v>2696</v>
      </c>
      <c r="D3328" s="833" t="s">
        <v>5505</v>
      </c>
      <c r="E3328" s="834" t="s">
        <v>2742</v>
      </c>
      <c r="F3328" s="832" t="s">
        <v>2688</v>
      </c>
      <c r="G3328" s="832" t="s">
        <v>2777</v>
      </c>
      <c r="H3328" s="832" t="s">
        <v>581</v>
      </c>
      <c r="I3328" s="832" t="s">
        <v>2894</v>
      </c>
      <c r="J3328" s="832" t="s">
        <v>810</v>
      </c>
      <c r="K3328" s="832" t="s">
        <v>2848</v>
      </c>
      <c r="L3328" s="835">
        <v>301.2</v>
      </c>
      <c r="M3328" s="835">
        <v>903.59999999999991</v>
      </c>
      <c r="N3328" s="832">
        <v>3</v>
      </c>
      <c r="O3328" s="836">
        <v>2</v>
      </c>
      <c r="P3328" s="835">
        <v>903.59999999999991</v>
      </c>
      <c r="Q3328" s="837">
        <v>1</v>
      </c>
      <c r="R3328" s="832">
        <v>3</v>
      </c>
      <c r="S3328" s="837">
        <v>1</v>
      </c>
      <c r="T3328" s="836">
        <v>2</v>
      </c>
      <c r="U3328" s="838">
        <v>1</v>
      </c>
    </row>
    <row r="3329" spans="1:21" ht="14.4" customHeight="1" x14ac:dyDescent="0.3">
      <c r="A3329" s="831">
        <v>4</v>
      </c>
      <c r="B3329" s="832" t="s">
        <v>2687</v>
      </c>
      <c r="C3329" s="832" t="s">
        <v>2696</v>
      </c>
      <c r="D3329" s="833" t="s">
        <v>5505</v>
      </c>
      <c r="E3329" s="834" t="s">
        <v>2742</v>
      </c>
      <c r="F3329" s="832" t="s">
        <v>2688</v>
      </c>
      <c r="G3329" s="832" t="s">
        <v>2777</v>
      </c>
      <c r="H3329" s="832" t="s">
        <v>581</v>
      </c>
      <c r="I3329" s="832" t="s">
        <v>2894</v>
      </c>
      <c r="J3329" s="832" t="s">
        <v>810</v>
      </c>
      <c r="K3329" s="832" t="s">
        <v>2848</v>
      </c>
      <c r="L3329" s="835">
        <v>103.67</v>
      </c>
      <c r="M3329" s="835">
        <v>725.69</v>
      </c>
      <c r="N3329" s="832">
        <v>7</v>
      </c>
      <c r="O3329" s="836">
        <v>4.5</v>
      </c>
      <c r="P3329" s="835">
        <v>311.01</v>
      </c>
      <c r="Q3329" s="837">
        <v>0.42857142857142855</v>
      </c>
      <c r="R3329" s="832">
        <v>3</v>
      </c>
      <c r="S3329" s="837">
        <v>0.42857142857142855</v>
      </c>
      <c r="T3329" s="836">
        <v>2.5</v>
      </c>
      <c r="U3329" s="838">
        <v>0.55555555555555558</v>
      </c>
    </row>
    <row r="3330" spans="1:21" ht="14.4" customHeight="1" x14ac:dyDescent="0.3">
      <c r="A3330" s="831">
        <v>4</v>
      </c>
      <c r="B3330" s="832" t="s">
        <v>2687</v>
      </c>
      <c r="C3330" s="832" t="s">
        <v>2696</v>
      </c>
      <c r="D3330" s="833" t="s">
        <v>5505</v>
      </c>
      <c r="E3330" s="834" t="s">
        <v>2742</v>
      </c>
      <c r="F3330" s="832" t="s">
        <v>2688</v>
      </c>
      <c r="G3330" s="832" t="s">
        <v>2777</v>
      </c>
      <c r="H3330" s="832" t="s">
        <v>581</v>
      </c>
      <c r="I3330" s="832" t="s">
        <v>5410</v>
      </c>
      <c r="J3330" s="832" t="s">
        <v>2961</v>
      </c>
      <c r="K3330" s="832" t="s">
        <v>2962</v>
      </c>
      <c r="L3330" s="835">
        <v>0</v>
      </c>
      <c r="M3330" s="835">
        <v>0</v>
      </c>
      <c r="N3330" s="832">
        <v>1</v>
      </c>
      <c r="O3330" s="836">
        <v>0.5</v>
      </c>
      <c r="P3330" s="835">
        <v>0</v>
      </c>
      <c r="Q3330" s="837"/>
      <c r="R3330" s="832">
        <v>1</v>
      </c>
      <c r="S3330" s="837">
        <v>1</v>
      </c>
      <c r="T3330" s="836">
        <v>0.5</v>
      </c>
      <c r="U3330" s="838">
        <v>1</v>
      </c>
    </row>
    <row r="3331" spans="1:21" ht="14.4" customHeight="1" x14ac:dyDescent="0.3">
      <c r="A3331" s="831">
        <v>4</v>
      </c>
      <c r="B3331" s="832" t="s">
        <v>2687</v>
      </c>
      <c r="C3331" s="832" t="s">
        <v>2696</v>
      </c>
      <c r="D3331" s="833" t="s">
        <v>5505</v>
      </c>
      <c r="E3331" s="834" t="s">
        <v>2742</v>
      </c>
      <c r="F3331" s="832" t="s">
        <v>2688</v>
      </c>
      <c r="G3331" s="832" t="s">
        <v>2777</v>
      </c>
      <c r="H3331" s="832" t="s">
        <v>581</v>
      </c>
      <c r="I3331" s="832" t="s">
        <v>2778</v>
      </c>
      <c r="J3331" s="832" t="s">
        <v>810</v>
      </c>
      <c r="K3331" s="832" t="s">
        <v>2779</v>
      </c>
      <c r="L3331" s="835">
        <v>57.64</v>
      </c>
      <c r="M3331" s="835">
        <v>57.64</v>
      </c>
      <c r="N3331" s="832">
        <v>1</v>
      </c>
      <c r="O3331" s="836">
        <v>0.5</v>
      </c>
      <c r="P3331" s="835">
        <v>57.64</v>
      </c>
      <c r="Q3331" s="837">
        <v>1</v>
      </c>
      <c r="R3331" s="832">
        <v>1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4</v>
      </c>
      <c r="B3332" s="832" t="s">
        <v>2687</v>
      </c>
      <c r="C3332" s="832" t="s">
        <v>2696</v>
      </c>
      <c r="D3332" s="833" t="s">
        <v>5505</v>
      </c>
      <c r="E3332" s="834" t="s">
        <v>2742</v>
      </c>
      <c r="F3332" s="832" t="s">
        <v>2688</v>
      </c>
      <c r="G3332" s="832" t="s">
        <v>2777</v>
      </c>
      <c r="H3332" s="832" t="s">
        <v>581</v>
      </c>
      <c r="I3332" s="832" t="s">
        <v>2778</v>
      </c>
      <c r="J3332" s="832" t="s">
        <v>810</v>
      </c>
      <c r="K3332" s="832" t="s">
        <v>2779</v>
      </c>
      <c r="L3332" s="835">
        <v>32.25</v>
      </c>
      <c r="M3332" s="835">
        <v>96.75</v>
      </c>
      <c r="N3332" s="832">
        <v>3</v>
      </c>
      <c r="O3332" s="836">
        <v>2</v>
      </c>
      <c r="P3332" s="835">
        <v>96.75</v>
      </c>
      <c r="Q3332" s="837">
        <v>1</v>
      </c>
      <c r="R3332" s="832">
        <v>3</v>
      </c>
      <c r="S3332" s="837">
        <v>1</v>
      </c>
      <c r="T3332" s="836">
        <v>2</v>
      </c>
      <c r="U3332" s="838">
        <v>1</v>
      </c>
    </row>
    <row r="3333" spans="1:21" ht="14.4" customHeight="1" x14ac:dyDescent="0.3">
      <c r="A3333" s="831">
        <v>4</v>
      </c>
      <c r="B3333" s="832" t="s">
        <v>2687</v>
      </c>
      <c r="C3333" s="832" t="s">
        <v>2696</v>
      </c>
      <c r="D3333" s="833" t="s">
        <v>5505</v>
      </c>
      <c r="E3333" s="834" t="s">
        <v>2742</v>
      </c>
      <c r="F3333" s="832" t="s">
        <v>2688</v>
      </c>
      <c r="G3333" s="832" t="s">
        <v>2777</v>
      </c>
      <c r="H3333" s="832" t="s">
        <v>581</v>
      </c>
      <c r="I3333" s="832" t="s">
        <v>2847</v>
      </c>
      <c r="J3333" s="832" t="s">
        <v>810</v>
      </c>
      <c r="K3333" s="832" t="s">
        <v>2848</v>
      </c>
      <c r="L3333" s="835">
        <v>185.26</v>
      </c>
      <c r="M3333" s="835">
        <v>5557.8</v>
      </c>
      <c r="N3333" s="832">
        <v>30</v>
      </c>
      <c r="O3333" s="836">
        <v>14</v>
      </c>
      <c r="P3333" s="835">
        <v>3890.4600000000005</v>
      </c>
      <c r="Q3333" s="837">
        <v>0.70000000000000007</v>
      </c>
      <c r="R3333" s="832">
        <v>21</v>
      </c>
      <c r="S3333" s="837">
        <v>0.7</v>
      </c>
      <c r="T3333" s="836">
        <v>9</v>
      </c>
      <c r="U3333" s="838">
        <v>0.6428571428571429</v>
      </c>
    </row>
    <row r="3334" spans="1:21" ht="14.4" customHeight="1" x14ac:dyDescent="0.3">
      <c r="A3334" s="831">
        <v>4</v>
      </c>
      <c r="B3334" s="832" t="s">
        <v>2687</v>
      </c>
      <c r="C3334" s="832" t="s">
        <v>2696</v>
      </c>
      <c r="D3334" s="833" t="s">
        <v>5505</v>
      </c>
      <c r="E3334" s="834" t="s">
        <v>2742</v>
      </c>
      <c r="F3334" s="832" t="s">
        <v>2688</v>
      </c>
      <c r="G3334" s="832" t="s">
        <v>2777</v>
      </c>
      <c r="H3334" s="832" t="s">
        <v>581</v>
      </c>
      <c r="I3334" s="832" t="s">
        <v>2847</v>
      </c>
      <c r="J3334" s="832" t="s">
        <v>810</v>
      </c>
      <c r="K3334" s="832" t="s">
        <v>2848</v>
      </c>
      <c r="L3334" s="835">
        <v>103.67</v>
      </c>
      <c r="M3334" s="835">
        <v>5701.85</v>
      </c>
      <c r="N3334" s="832">
        <v>55</v>
      </c>
      <c r="O3334" s="836">
        <v>22</v>
      </c>
      <c r="P3334" s="835">
        <v>4146.8000000000011</v>
      </c>
      <c r="Q3334" s="837">
        <v>0.7272727272727274</v>
      </c>
      <c r="R3334" s="832">
        <v>40</v>
      </c>
      <c r="S3334" s="837">
        <v>0.72727272727272729</v>
      </c>
      <c r="T3334" s="836">
        <v>16.5</v>
      </c>
      <c r="U3334" s="838">
        <v>0.75</v>
      </c>
    </row>
    <row r="3335" spans="1:21" ht="14.4" customHeight="1" x14ac:dyDescent="0.3">
      <c r="A3335" s="831">
        <v>4</v>
      </c>
      <c r="B3335" s="832" t="s">
        <v>2687</v>
      </c>
      <c r="C3335" s="832" t="s">
        <v>2696</v>
      </c>
      <c r="D3335" s="833" t="s">
        <v>5505</v>
      </c>
      <c r="E3335" s="834" t="s">
        <v>2742</v>
      </c>
      <c r="F3335" s="832" t="s">
        <v>2688</v>
      </c>
      <c r="G3335" s="832" t="s">
        <v>2777</v>
      </c>
      <c r="H3335" s="832" t="s">
        <v>581</v>
      </c>
      <c r="I3335" s="832" t="s">
        <v>2895</v>
      </c>
      <c r="J3335" s="832" t="s">
        <v>810</v>
      </c>
      <c r="K3335" s="832" t="s">
        <v>2848</v>
      </c>
      <c r="L3335" s="835">
        <v>301.2</v>
      </c>
      <c r="M3335" s="835">
        <v>903.59999999999991</v>
      </c>
      <c r="N3335" s="832">
        <v>3</v>
      </c>
      <c r="O3335" s="836">
        <v>1</v>
      </c>
      <c r="P3335" s="835">
        <v>301.2</v>
      </c>
      <c r="Q3335" s="837">
        <v>0.33333333333333337</v>
      </c>
      <c r="R3335" s="832">
        <v>1</v>
      </c>
      <c r="S3335" s="837">
        <v>0.33333333333333331</v>
      </c>
      <c r="T3335" s="836">
        <v>0.5</v>
      </c>
      <c r="U3335" s="838">
        <v>0.5</v>
      </c>
    </row>
    <row r="3336" spans="1:21" ht="14.4" customHeight="1" x14ac:dyDescent="0.3">
      <c r="A3336" s="831">
        <v>4</v>
      </c>
      <c r="B3336" s="832" t="s">
        <v>2687</v>
      </c>
      <c r="C3336" s="832" t="s">
        <v>2696</v>
      </c>
      <c r="D3336" s="833" t="s">
        <v>5505</v>
      </c>
      <c r="E3336" s="834" t="s">
        <v>2742</v>
      </c>
      <c r="F3336" s="832" t="s">
        <v>2688</v>
      </c>
      <c r="G3336" s="832" t="s">
        <v>2794</v>
      </c>
      <c r="H3336" s="832" t="s">
        <v>628</v>
      </c>
      <c r="I3336" s="832" t="s">
        <v>4249</v>
      </c>
      <c r="J3336" s="832" t="s">
        <v>2019</v>
      </c>
      <c r="K3336" s="832" t="s">
        <v>3039</v>
      </c>
      <c r="L3336" s="835">
        <v>115.18</v>
      </c>
      <c r="M3336" s="835">
        <v>921.44</v>
      </c>
      <c r="N3336" s="832">
        <v>8</v>
      </c>
      <c r="O3336" s="836">
        <v>3</v>
      </c>
      <c r="P3336" s="835">
        <v>806.2600000000001</v>
      </c>
      <c r="Q3336" s="837">
        <v>0.87500000000000011</v>
      </c>
      <c r="R3336" s="832">
        <v>7</v>
      </c>
      <c r="S3336" s="837">
        <v>0.875</v>
      </c>
      <c r="T3336" s="836">
        <v>2.5</v>
      </c>
      <c r="U3336" s="838">
        <v>0.83333333333333337</v>
      </c>
    </row>
    <row r="3337" spans="1:21" ht="14.4" customHeight="1" x14ac:dyDescent="0.3">
      <c r="A3337" s="831">
        <v>4</v>
      </c>
      <c r="B3337" s="832" t="s">
        <v>2687</v>
      </c>
      <c r="C3337" s="832" t="s">
        <v>2696</v>
      </c>
      <c r="D3337" s="833" t="s">
        <v>5505</v>
      </c>
      <c r="E3337" s="834" t="s">
        <v>2742</v>
      </c>
      <c r="F3337" s="832" t="s">
        <v>2688</v>
      </c>
      <c r="G3337" s="832" t="s">
        <v>2794</v>
      </c>
      <c r="H3337" s="832" t="s">
        <v>628</v>
      </c>
      <c r="I3337" s="832" t="s">
        <v>4249</v>
      </c>
      <c r="J3337" s="832" t="s">
        <v>2019</v>
      </c>
      <c r="K3337" s="832" t="s">
        <v>3039</v>
      </c>
      <c r="L3337" s="835">
        <v>205.84</v>
      </c>
      <c r="M3337" s="835">
        <v>823.36</v>
      </c>
      <c r="N3337" s="832">
        <v>4</v>
      </c>
      <c r="O3337" s="836">
        <v>1</v>
      </c>
      <c r="P3337" s="835">
        <v>823.36</v>
      </c>
      <c r="Q3337" s="837">
        <v>1</v>
      </c>
      <c r="R3337" s="832">
        <v>4</v>
      </c>
      <c r="S3337" s="837">
        <v>1</v>
      </c>
      <c r="T3337" s="836">
        <v>1</v>
      </c>
      <c r="U3337" s="838">
        <v>1</v>
      </c>
    </row>
    <row r="3338" spans="1:21" ht="14.4" customHeight="1" x14ac:dyDescent="0.3">
      <c r="A3338" s="831">
        <v>4</v>
      </c>
      <c r="B3338" s="832" t="s">
        <v>2687</v>
      </c>
      <c r="C3338" s="832" t="s">
        <v>2696</v>
      </c>
      <c r="D3338" s="833" t="s">
        <v>5505</v>
      </c>
      <c r="E3338" s="834" t="s">
        <v>2742</v>
      </c>
      <c r="F3338" s="832" t="s">
        <v>2688</v>
      </c>
      <c r="G3338" s="832" t="s">
        <v>2794</v>
      </c>
      <c r="H3338" s="832" t="s">
        <v>628</v>
      </c>
      <c r="I3338" s="832" t="s">
        <v>5411</v>
      </c>
      <c r="J3338" s="832" t="s">
        <v>2019</v>
      </c>
      <c r="K3338" s="832" t="s">
        <v>4616</v>
      </c>
      <c r="L3338" s="835">
        <v>301.2</v>
      </c>
      <c r="M3338" s="835">
        <v>301.2</v>
      </c>
      <c r="N3338" s="832">
        <v>1</v>
      </c>
      <c r="O3338" s="836">
        <v>1</v>
      </c>
      <c r="P3338" s="835">
        <v>301.2</v>
      </c>
      <c r="Q3338" s="837">
        <v>1</v>
      </c>
      <c r="R3338" s="832">
        <v>1</v>
      </c>
      <c r="S3338" s="837">
        <v>1</v>
      </c>
      <c r="T3338" s="836">
        <v>1</v>
      </c>
      <c r="U3338" s="838">
        <v>1</v>
      </c>
    </row>
    <row r="3339" spans="1:21" ht="14.4" customHeight="1" x14ac:dyDescent="0.3">
      <c r="A3339" s="831">
        <v>4</v>
      </c>
      <c r="B3339" s="832" t="s">
        <v>2687</v>
      </c>
      <c r="C3339" s="832" t="s">
        <v>2696</v>
      </c>
      <c r="D3339" s="833" t="s">
        <v>5505</v>
      </c>
      <c r="E3339" s="834" t="s">
        <v>2742</v>
      </c>
      <c r="F3339" s="832" t="s">
        <v>2688</v>
      </c>
      <c r="G3339" s="832" t="s">
        <v>2794</v>
      </c>
      <c r="H3339" s="832" t="s">
        <v>628</v>
      </c>
      <c r="I3339" s="832" t="s">
        <v>5411</v>
      </c>
      <c r="J3339" s="832" t="s">
        <v>2019</v>
      </c>
      <c r="K3339" s="832" t="s">
        <v>4616</v>
      </c>
      <c r="L3339" s="835">
        <v>103.67</v>
      </c>
      <c r="M3339" s="835">
        <v>414.68</v>
      </c>
      <c r="N3339" s="832">
        <v>4</v>
      </c>
      <c r="O3339" s="836">
        <v>1.5</v>
      </c>
      <c r="P3339" s="835">
        <v>207.34</v>
      </c>
      <c r="Q3339" s="837">
        <v>0.5</v>
      </c>
      <c r="R3339" s="832">
        <v>2</v>
      </c>
      <c r="S3339" s="837">
        <v>0.5</v>
      </c>
      <c r="T3339" s="836">
        <v>0.5</v>
      </c>
      <c r="U3339" s="838">
        <v>0.33333333333333331</v>
      </c>
    </row>
    <row r="3340" spans="1:21" ht="14.4" customHeight="1" x14ac:dyDescent="0.3">
      <c r="A3340" s="831">
        <v>4</v>
      </c>
      <c r="B3340" s="832" t="s">
        <v>2687</v>
      </c>
      <c r="C3340" s="832" t="s">
        <v>2696</v>
      </c>
      <c r="D3340" s="833" t="s">
        <v>5505</v>
      </c>
      <c r="E3340" s="834" t="s">
        <v>2742</v>
      </c>
      <c r="F3340" s="832" t="s">
        <v>2688</v>
      </c>
      <c r="G3340" s="832" t="s">
        <v>2794</v>
      </c>
      <c r="H3340" s="832" t="s">
        <v>628</v>
      </c>
      <c r="I3340" s="832" t="s">
        <v>3038</v>
      </c>
      <c r="J3340" s="832" t="s">
        <v>2019</v>
      </c>
      <c r="K3340" s="832" t="s">
        <v>3039</v>
      </c>
      <c r="L3340" s="835">
        <v>115.18</v>
      </c>
      <c r="M3340" s="835">
        <v>230.36</v>
      </c>
      <c r="N3340" s="832">
        <v>2</v>
      </c>
      <c r="O3340" s="836">
        <v>0.5</v>
      </c>
      <c r="P3340" s="835">
        <v>230.36</v>
      </c>
      <c r="Q3340" s="837">
        <v>1</v>
      </c>
      <c r="R3340" s="832">
        <v>2</v>
      </c>
      <c r="S3340" s="837">
        <v>1</v>
      </c>
      <c r="T3340" s="836">
        <v>0.5</v>
      </c>
      <c r="U3340" s="838">
        <v>1</v>
      </c>
    </row>
    <row r="3341" spans="1:21" ht="14.4" customHeight="1" x14ac:dyDescent="0.3">
      <c r="A3341" s="831">
        <v>4</v>
      </c>
      <c r="B3341" s="832" t="s">
        <v>2687</v>
      </c>
      <c r="C3341" s="832" t="s">
        <v>2696</v>
      </c>
      <c r="D3341" s="833" t="s">
        <v>5505</v>
      </c>
      <c r="E3341" s="834" t="s">
        <v>2742</v>
      </c>
      <c r="F3341" s="832" t="s">
        <v>2688</v>
      </c>
      <c r="G3341" s="832" t="s">
        <v>2794</v>
      </c>
      <c r="H3341" s="832" t="s">
        <v>628</v>
      </c>
      <c r="I3341" s="832" t="s">
        <v>3038</v>
      </c>
      <c r="J3341" s="832" t="s">
        <v>2019</v>
      </c>
      <c r="K3341" s="832" t="s">
        <v>3039</v>
      </c>
      <c r="L3341" s="835">
        <v>205.84</v>
      </c>
      <c r="M3341" s="835">
        <v>205.84</v>
      </c>
      <c r="N3341" s="832">
        <v>1</v>
      </c>
      <c r="O3341" s="836">
        <v>0.5</v>
      </c>
      <c r="P3341" s="835">
        <v>205.84</v>
      </c>
      <c r="Q3341" s="837">
        <v>1</v>
      </c>
      <c r="R3341" s="832">
        <v>1</v>
      </c>
      <c r="S3341" s="837">
        <v>1</v>
      </c>
      <c r="T3341" s="836">
        <v>0.5</v>
      </c>
      <c r="U3341" s="838">
        <v>1</v>
      </c>
    </row>
    <row r="3342" spans="1:21" ht="14.4" customHeight="1" x14ac:dyDescent="0.3">
      <c r="A3342" s="831">
        <v>4</v>
      </c>
      <c r="B3342" s="832" t="s">
        <v>2687</v>
      </c>
      <c r="C3342" s="832" t="s">
        <v>2696</v>
      </c>
      <c r="D3342" s="833" t="s">
        <v>5505</v>
      </c>
      <c r="E3342" s="834" t="s">
        <v>2742</v>
      </c>
      <c r="F3342" s="832" t="s">
        <v>2688</v>
      </c>
      <c r="G3342" s="832" t="s">
        <v>3263</v>
      </c>
      <c r="H3342" s="832" t="s">
        <v>581</v>
      </c>
      <c r="I3342" s="832" t="s">
        <v>3392</v>
      </c>
      <c r="J3342" s="832" t="s">
        <v>1775</v>
      </c>
      <c r="K3342" s="832" t="s">
        <v>3266</v>
      </c>
      <c r="L3342" s="835">
        <v>256.67</v>
      </c>
      <c r="M3342" s="835">
        <v>3080.0400000000004</v>
      </c>
      <c r="N3342" s="832">
        <v>12</v>
      </c>
      <c r="O3342" s="836">
        <v>10.5</v>
      </c>
      <c r="P3342" s="835">
        <v>1540.0200000000002</v>
      </c>
      <c r="Q3342" s="837">
        <v>0.5</v>
      </c>
      <c r="R3342" s="832">
        <v>6</v>
      </c>
      <c r="S3342" s="837">
        <v>0.5</v>
      </c>
      <c r="T3342" s="836">
        <v>5</v>
      </c>
      <c r="U3342" s="838">
        <v>0.47619047619047616</v>
      </c>
    </row>
    <row r="3343" spans="1:21" ht="14.4" customHeight="1" x14ac:dyDescent="0.3">
      <c r="A3343" s="831">
        <v>4</v>
      </c>
      <c r="B3343" s="832" t="s">
        <v>2687</v>
      </c>
      <c r="C3343" s="832" t="s">
        <v>2696</v>
      </c>
      <c r="D3343" s="833" t="s">
        <v>5505</v>
      </c>
      <c r="E3343" s="834" t="s">
        <v>2742</v>
      </c>
      <c r="F3343" s="832" t="s">
        <v>2688</v>
      </c>
      <c r="G3343" s="832" t="s">
        <v>3263</v>
      </c>
      <c r="H3343" s="832" t="s">
        <v>581</v>
      </c>
      <c r="I3343" s="832" t="s">
        <v>3264</v>
      </c>
      <c r="J3343" s="832" t="s">
        <v>3265</v>
      </c>
      <c r="K3343" s="832" t="s">
        <v>3266</v>
      </c>
      <c r="L3343" s="835">
        <v>256.67</v>
      </c>
      <c r="M3343" s="835">
        <v>9240.1200000000008</v>
      </c>
      <c r="N3343" s="832">
        <v>36</v>
      </c>
      <c r="O3343" s="836">
        <v>34</v>
      </c>
      <c r="P3343" s="835">
        <v>5390.0700000000006</v>
      </c>
      <c r="Q3343" s="837">
        <v>0.58333333333333337</v>
      </c>
      <c r="R3343" s="832">
        <v>21</v>
      </c>
      <c r="S3343" s="837">
        <v>0.58333333333333337</v>
      </c>
      <c r="T3343" s="836">
        <v>19.5</v>
      </c>
      <c r="U3343" s="838">
        <v>0.57352941176470584</v>
      </c>
    </row>
    <row r="3344" spans="1:21" ht="14.4" customHeight="1" x14ac:dyDescent="0.3">
      <c r="A3344" s="831">
        <v>4</v>
      </c>
      <c r="B3344" s="832" t="s">
        <v>2687</v>
      </c>
      <c r="C3344" s="832" t="s">
        <v>2696</v>
      </c>
      <c r="D3344" s="833" t="s">
        <v>5505</v>
      </c>
      <c r="E3344" s="834" t="s">
        <v>2742</v>
      </c>
      <c r="F3344" s="832" t="s">
        <v>2688</v>
      </c>
      <c r="G3344" s="832" t="s">
        <v>2780</v>
      </c>
      <c r="H3344" s="832" t="s">
        <v>581</v>
      </c>
      <c r="I3344" s="832" t="s">
        <v>2797</v>
      </c>
      <c r="J3344" s="832" t="s">
        <v>634</v>
      </c>
      <c r="K3344" s="832" t="s">
        <v>2798</v>
      </c>
      <c r="L3344" s="835">
        <v>108.44</v>
      </c>
      <c r="M3344" s="835">
        <v>867.5200000000001</v>
      </c>
      <c r="N3344" s="832">
        <v>8</v>
      </c>
      <c r="O3344" s="836">
        <v>6</v>
      </c>
      <c r="P3344" s="835">
        <v>650.6400000000001</v>
      </c>
      <c r="Q3344" s="837">
        <v>0.75</v>
      </c>
      <c r="R3344" s="832">
        <v>6</v>
      </c>
      <c r="S3344" s="837">
        <v>0.75</v>
      </c>
      <c r="T3344" s="836">
        <v>5</v>
      </c>
      <c r="U3344" s="838">
        <v>0.83333333333333337</v>
      </c>
    </row>
    <row r="3345" spans="1:21" ht="14.4" customHeight="1" x14ac:dyDescent="0.3">
      <c r="A3345" s="831">
        <v>4</v>
      </c>
      <c r="B3345" s="832" t="s">
        <v>2687</v>
      </c>
      <c r="C3345" s="832" t="s">
        <v>2696</v>
      </c>
      <c r="D3345" s="833" t="s">
        <v>5505</v>
      </c>
      <c r="E3345" s="834" t="s">
        <v>2742</v>
      </c>
      <c r="F3345" s="832" t="s">
        <v>2688</v>
      </c>
      <c r="G3345" s="832" t="s">
        <v>3997</v>
      </c>
      <c r="H3345" s="832" t="s">
        <v>628</v>
      </c>
      <c r="I3345" s="832" t="s">
        <v>3998</v>
      </c>
      <c r="J3345" s="832" t="s">
        <v>933</v>
      </c>
      <c r="K3345" s="832" t="s">
        <v>2989</v>
      </c>
      <c r="L3345" s="835">
        <v>41.63</v>
      </c>
      <c r="M3345" s="835">
        <v>291.41000000000003</v>
      </c>
      <c r="N3345" s="832">
        <v>7</v>
      </c>
      <c r="O3345" s="836">
        <v>1.5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4</v>
      </c>
      <c r="B3346" s="832" t="s">
        <v>2687</v>
      </c>
      <c r="C3346" s="832" t="s">
        <v>2696</v>
      </c>
      <c r="D3346" s="833" t="s">
        <v>5505</v>
      </c>
      <c r="E3346" s="834" t="s">
        <v>2742</v>
      </c>
      <c r="F3346" s="832" t="s">
        <v>2688</v>
      </c>
      <c r="G3346" s="832" t="s">
        <v>3178</v>
      </c>
      <c r="H3346" s="832" t="s">
        <v>581</v>
      </c>
      <c r="I3346" s="832" t="s">
        <v>3179</v>
      </c>
      <c r="J3346" s="832" t="s">
        <v>1502</v>
      </c>
      <c r="K3346" s="832" t="s">
        <v>3180</v>
      </c>
      <c r="L3346" s="835">
        <v>453.79</v>
      </c>
      <c r="M3346" s="835">
        <v>2268.9500000000003</v>
      </c>
      <c r="N3346" s="832">
        <v>5</v>
      </c>
      <c r="O3346" s="836">
        <v>2</v>
      </c>
      <c r="P3346" s="835">
        <v>2268.9500000000003</v>
      </c>
      <c r="Q3346" s="837">
        <v>1</v>
      </c>
      <c r="R3346" s="832">
        <v>5</v>
      </c>
      <c r="S3346" s="837">
        <v>1</v>
      </c>
      <c r="T3346" s="836">
        <v>2</v>
      </c>
      <c r="U3346" s="838">
        <v>1</v>
      </c>
    </row>
    <row r="3347" spans="1:21" ht="14.4" customHeight="1" x14ac:dyDescent="0.3">
      <c r="A3347" s="831">
        <v>4</v>
      </c>
      <c r="B3347" s="832" t="s">
        <v>2687</v>
      </c>
      <c r="C3347" s="832" t="s">
        <v>2696</v>
      </c>
      <c r="D3347" s="833" t="s">
        <v>5505</v>
      </c>
      <c r="E3347" s="834" t="s">
        <v>2742</v>
      </c>
      <c r="F3347" s="832" t="s">
        <v>2688</v>
      </c>
      <c r="G3347" s="832" t="s">
        <v>3045</v>
      </c>
      <c r="H3347" s="832" t="s">
        <v>581</v>
      </c>
      <c r="I3347" s="832" t="s">
        <v>3046</v>
      </c>
      <c r="J3347" s="832" t="s">
        <v>754</v>
      </c>
      <c r="K3347" s="832" t="s">
        <v>3047</v>
      </c>
      <c r="L3347" s="835">
        <v>0</v>
      </c>
      <c r="M3347" s="835">
        <v>0</v>
      </c>
      <c r="N3347" s="832">
        <v>4</v>
      </c>
      <c r="O3347" s="836">
        <v>1.5</v>
      </c>
      <c r="P3347" s="835">
        <v>0</v>
      </c>
      <c r="Q3347" s="837"/>
      <c r="R3347" s="832">
        <v>2</v>
      </c>
      <c r="S3347" s="837">
        <v>0.5</v>
      </c>
      <c r="T3347" s="836">
        <v>1</v>
      </c>
      <c r="U3347" s="838">
        <v>0.66666666666666663</v>
      </c>
    </row>
    <row r="3348" spans="1:21" ht="14.4" customHeight="1" x14ac:dyDescent="0.3">
      <c r="A3348" s="831">
        <v>4</v>
      </c>
      <c r="B3348" s="832" t="s">
        <v>2687</v>
      </c>
      <c r="C3348" s="832" t="s">
        <v>2696</v>
      </c>
      <c r="D3348" s="833" t="s">
        <v>5505</v>
      </c>
      <c r="E3348" s="834" t="s">
        <v>2742</v>
      </c>
      <c r="F3348" s="832" t="s">
        <v>2688</v>
      </c>
      <c r="G3348" s="832" t="s">
        <v>2764</v>
      </c>
      <c r="H3348" s="832" t="s">
        <v>628</v>
      </c>
      <c r="I3348" s="832" t="s">
        <v>2247</v>
      </c>
      <c r="J3348" s="832" t="s">
        <v>2248</v>
      </c>
      <c r="K3348" s="832" t="s">
        <v>2249</v>
      </c>
      <c r="L3348" s="835">
        <v>0</v>
      </c>
      <c r="M3348" s="835">
        <v>0</v>
      </c>
      <c r="N3348" s="832">
        <v>7</v>
      </c>
      <c r="O3348" s="836">
        <v>3.5</v>
      </c>
      <c r="P3348" s="835">
        <v>0</v>
      </c>
      <c r="Q3348" s="837"/>
      <c r="R3348" s="832">
        <v>2</v>
      </c>
      <c r="S3348" s="837">
        <v>0.2857142857142857</v>
      </c>
      <c r="T3348" s="836">
        <v>1</v>
      </c>
      <c r="U3348" s="838">
        <v>0.2857142857142857</v>
      </c>
    </row>
    <row r="3349" spans="1:21" ht="14.4" customHeight="1" x14ac:dyDescent="0.3">
      <c r="A3349" s="831">
        <v>4</v>
      </c>
      <c r="B3349" s="832" t="s">
        <v>2687</v>
      </c>
      <c r="C3349" s="832" t="s">
        <v>2696</v>
      </c>
      <c r="D3349" s="833" t="s">
        <v>5505</v>
      </c>
      <c r="E3349" s="834" t="s">
        <v>2742</v>
      </c>
      <c r="F3349" s="832" t="s">
        <v>2688</v>
      </c>
      <c r="G3349" s="832" t="s">
        <v>2840</v>
      </c>
      <c r="H3349" s="832" t="s">
        <v>581</v>
      </c>
      <c r="I3349" s="832" t="s">
        <v>2841</v>
      </c>
      <c r="J3349" s="832" t="s">
        <v>1008</v>
      </c>
      <c r="K3349" s="832" t="s">
        <v>2842</v>
      </c>
      <c r="L3349" s="835">
        <v>96.81</v>
      </c>
      <c r="M3349" s="835">
        <v>3485.16</v>
      </c>
      <c r="N3349" s="832">
        <v>36</v>
      </c>
      <c r="O3349" s="836">
        <v>9.5</v>
      </c>
      <c r="P3349" s="835">
        <v>2226.63</v>
      </c>
      <c r="Q3349" s="837">
        <v>0.63888888888888895</v>
      </c>
      <c r="R3349" s="832">
        <v>23</v>
      </c>
      <c r="S3349" s="837">
        <v>0.63888888888888884</v>
      </c>
      <c r="T3349" s="836">
        <v>5.5</v>
      </c>
      <c r="U3349" s="838">
        <v>0.57894736842105265</v>
      </c>
    </row>
    <row r="3350" spans="1:21" ht="14.4" customHeight="1" x14ac:dyDescent="0.3">
      <c r="A3350" s="831">
        <v>4</v>
      </c>
      <c r="B3350" s="832" t="s">
        <v>2687</v>
      </c>
      <c r="C3350" s="832" t="s">
        <v>2696</v>
      </c>
      <c r="D3350" s="833" t="s">
        <v>5505</v>
      </c>
      <c r="E3350" s="834" t="s">
        <v>2742</v>
      </c>
      <c r="F3350" s="832" t="s">
        <v>2688</v>
      </c>
      <c r="G3350" s="832" t="s">
        <v>4962</v>
      </c>
      <c r="H3350" s="832" t="s">
        <v>628</v>
      </c>
      <c r="I3350" s="832" t="s">
        <v>4963</v>
      </c>
      <c r="J3350" s="832" t="s">
        <v>4964</v>
      </c>
      <c r="K3350" s="832" t="s">
        <v>4965</v>
      </c>
      <c r="L3350" s="835">
        <v>145.15</v>
      </c>
      <c r="M3350" s="835">
        <v>4499.6500000000005</v>
      </c>
      <c r="N3350" s="832">
        <v>31</v>
      </c>
      <c r="O3350" s="836">
        <v>8</v>
      </c>
      <c r="P3350" s="835">
        <v>3193.3</v>
      </c>
      <c r="Q3350" s="837">
        <v>0.70967741935483863</v>
      </c>
      <c r="R3350" s="832">
        <v>22</v>
      </c>
      <c r="S3350" s="837">
        <v>0.70967741935483875</v>
      </c>
      <c r="T3350" s="836">
        <v>6</v>
      </c>
      <c r="U3350" s="838">
        <v>0.75</v>
      </c>
    </row>
    <row r="3351" spans="1:21" ht="14.4" customHeight="1" x14ac:dyDescent="0.3">
      <c r="A3351" s="831">
        <v>4</v>
      </c>
      <c r="B3351" s="832" t="s">
        <v>2687</v>
      </c>
      <c r="C3351" s="832" t="s">
        <v>2696</v>
      </c>
      <c r="D3351" s="833" t="s">
        <v>5505</v>
      </c>
      <c r="E3351" s="834" t="s">
        <v>2742</v>
      </c>
      <c r="F3351" s="832" t="s">
        <v>2688</v>
      </c>
      <c r="G3351" s="832" t="s">
        <v>4962</v>
      </c>
      <c r="H3351" s="832" t="s">
        <v>628</v>
      </c>
      <c r="I3351" s="832" t="s">
        <v>5393</v>
      </c>
      <c r="J3351" s="832" t="s">
        <v>4964</v>
      </c>
      <c r="K3351" s="832" t="s">
        <v>2083</v>
      </c>
      <c r="L3351" s="835">
        <v>72.58</v>
      </c>
      <c r="M3351" s="835">
        <v>145.16</v>
      </c>
      <c r="N3351" s="832">
        <v>2</v>
      </c>
      <c r="O3351" s="836">
        <v>1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4</v>
      </c>
      <c r="B3352" s="832" t="s">
        <v>2687</v>
      </c>
      <c r="C3352" s="832" t="s">
        <v>2696</v>
      </c>
      <c r="D3352" s="833" t="s">
        <v>5505</v>
      </c>
      <c r="E3352" s="834" t="s">
        <v>2742</v>
      </c>
      <c r="F3352" s="832" t="s">
        <v>2688</v>
      </c>
      <c r="G3352" s="832" t="s">
        <v>2979</v>
      </c>
      <c r="H3352" s="832" t="s">
        <v>581</v>
      </c>
      <c r="I3352" s="832" t="s">
        <v>5412</v>
      </c>
      <c r="J3352" s="832" t="s">
        <v>978</v>
      </c>
      <c r="K3352" s="832" t="s">
        <v>5413</v>
      </c>
      <c r="L3352" s="835">
        <v>85.76</v>
      </c>
      <c r="M3352" s="835">
        <v>85.76</v>
      </c>
      <c r="N3352" s="832">
        <v>1</v>
      </c>
      <c r="O3352" s="836">
        <v>0.5</v>
      </c>
      <c r="P3352" s="835">
        <v>85.76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4</v>
      </c>
      <c r="B3353" s="832" t="s">
        <v>2687</v>
      </c>
      <c r="C3353" s="832" t="s">
        <v>2696</v>
      </c>
      <c r="D3353" s="833" t="s">
        <v>5505</v>
      </c>
      <c r="E3353" s="834" t="s">
        <v>2742</v>
      </c>
      <c r="F3353" s="832" t="s">
        <v>2688</v>
      </c>
      <c r="G3353" s="832" t="s">
        <v>2979</v>
      </c>
      <c r="H3353" s="832" t="s">
        <v>581</v>
      </c>
      <c r="I3353" s="832" t="s">
        <v>5412</v>
      </c>
      <c r="J3353" s="832" t="s">
        <v>978</v>
      </c>
      <c r="K3353" s="832" t="s">
        <v>5413</v>
      </c>
      <c r="L3353" s="835">
        <v>98.2</v>
      </c>
      <c r="M3353" s="835">
        <v>196.4</v>
      </c>
      <c r="N3353" s="832">
        <v>2</v>
      </c>
      <c r="O3353" s="836">
        <v>1</v>
      </c>
      <c r="P3353" s="835">
        <v>196.4</v>
      </c>
      <c r="Q3353" s="837">
        <v>1</v>
      </c>
      <c r="R3353" s="832">
        <v>2</v>
      </c>
      <c r="S3353" s="837">
        <v>1</v>
      </c>
      <c r="T3353" s="836">
        <v>1</v>
      </c>
      <c r="U3353" s="838">
        <v>1</v>
      </c>
    </row>
    <row r="3354" spans="1:21" ht="14.4" customHeight="1" x14ac:dyDescent="0.3">
      <c r="A3354" s="831">
        <v>4</v>
      </c>
      <c r="B3354" s="832" t="s">
        <v>2687</v>
      </c>
      <c r="C3354" s="832" t="s">
        <v>2696</v>
      </c>
      <c r="D3354" s="833" t="s">
        <v>5505</v>
      </c>
      <c r="E3354" s="834" t="s">
        <v>2742</v>
      </c>
      <c r="F3354" s="832" t="s">
        <v>2688</v>
      </c>
      <c r="G3354" s="832" t="s">
        <v>2979</v>
      </c>
      <c r="H3354" s="832" t="s">
        <v>581</v>
      </c>
      <c r="I3354" s="832" t="s">
        <v>2980</v>
      </c>
      <c r="J3354" s="832" t="s">
        <v>978</v>
      </c>
      <c r="K3354" s="832" t="s">
        <v>2981</v>
      </c>
      <c r="L3354" s="835">
        <v>55.16</v>
      </c>
      <c r="M3354" s="835">
        <v>110.32</v>
      </c>
      <c r="N3354" s="832">
        <v>2</v>
      </c>
      <c r="O3354" s="836">
        <v>1</v>
      </c>
      <c r="P3354" s="835">
        <v>110.32</v>
      </c>
      <c r="Q3354" s="837">
        <v>1</v>
      </c>
      <c r="R3354" s="832">
        <v>2</v>
      </c>
      <c r="S3354" s="837">
        <v>1</v>
      </c>
      <c r="T3354" s="836">
        <v>1</v>
      </c>
      <c r="U3354" s="838">
        <v>1</v>
      </c>
    </row>
    <row r="3355" spans="1:21" ht="14.4" customHeight="1" x14ac:dyDescent="0.3">
      <c r="A3355" s="831">
        <v>4</v>
      </c>
      <c r="B3355" s="832" t="s">
        <v>2687</v>
      </c>
      <c r="C3355" s="832" t="s">
        <v>2696</v>
      </c>
      <c r="D3355" s="833" t="s">
        <v>5505</v>
      </c>
      <c r="E3355" s="834" t="s">
        <v>2742</v>
      </c>
      <c r="F3355" s="832" t="s">
        <v>2688</v>
      </c>
      <c r="G3355" s="832" t="s">
        <v>2765</v>
      </c>
      <c r="H3355" s="832" t="s">
        <v>581</v>
      </c>
      <c r="I3355" s="832" t="s">
        <v>4969</v>
      </c>
      <c r="J3355" s="832" t="s">
        <v>4970</v>
      </c>
      <c r="K3355" s="832" t="s">
        <v>4971</v>
      </c>
      <c r="L3355" s="835">
        <v>47.35</v>
      </c>
      <c r="M3355" s="835">
        <v>284.10000000000002</v>
      </c>
      <c r="N3355" s="832">
        <v>6</v>
      </c>
      <c r="O3355" s="836">
        <v>0.5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4</v>
      </c>
      <c r="B3356" s="832" t="s">
        <v>2687</v>
      </c>
      <c r="C3356" s="832" t="s">
        <v>2696</v>
      </c>
      <c r="D3356" s="833" t="s">
        <v>5505</v>
      </c>
      <c r="E3356" s="834" t="s">
        <v>2742</v>
      </c>
      <c r="F3356" s="832" t="s">
        <v>2688</v>
      </c>
      <c r="G3356" s="832" t="s">
        <v>2765</v>
      </c>
      <c r="H3356" s="832" t="s">
        <v>581</v>
      </c>
      <c r="I3356" s="832" t="s">
        <v>5414</v>
      </c>
      <c r="J3356" s="832" t="s">
        <v>4970</v>
      </c>
      <c r="K3356" s="832" t="s">
        <v>4971</v>
      </c>
      <c r="L3356" s="835">
        <v>47.35</v>
      </c>
      <c r="M3356" s="835">
        <v>615.54999999999995</v>
      </c>
      <c r="N3356" s="832">
        <v>13</v>
      </c>
      <c r="O3356" s="836">
        <v>2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4</v>
      </c>
      <c r="B3357" s="832" t="s">
        <v>2687</v>
      </c>
      <c r="C3357" s="832" t="s">
        <v>2696</v>
      </c>
      <c r="D3357" s="833" t="s">
        <v>5505</v>
      </c>
      <c r="E3357" s="834" t="s">
        <v>2742</v>
      </c>
      <c r="F3357" s="832" t="s">
        <v>2688</v>
      </c>
      <c r="G3357" s="832" t="s">
        <v>2996</v>
      </c>
      <c r="H3357" s="832" t="s">
        <v>628</v>
      </c>
      <c r="I3357" s="832" t="s">
        <v>2265</v>
      </c>
      <c r="J3357" s="832" t="s">
        <v>1026</v>
      </c>
      <c r="K3357" s="832" t="s">
        <v>2266</v>
      </c>
      <c r="L3357" s="835">
        <v>0</v>
      </c>
      <c r="M3357" s="835">
        <v>0</v>
      </c>
      <c r="N3357" s="832">
        <v>1</v>
      </c>
      <c r="O3357" s="836">
        <v>1</v>
      </c>
      <c r="P3357" s="835">
        <v>0</v>
      </c>
      <c r="Q3357" s="837"/>
      <c r="R3357" s="832">
        <v>1</v>
      </c>
      <c r="S3357" s="837">
        <v>1</v>
      </c>
      <c r="T3357" s="836">
        <v>1</v>
      </c>
      <c r="U3357" s="838">
        <v>1</v>
      </c>
    </row>
    <row r="3358" spans="1:21" ht="14.4" customHeight="1" x14ac:dyDescent="0.3">
      <c r="A3358" s="831">
        <v>4</v>
      </c>
      <c r="B3358" s="832" t="s">
        <v>2687</v>
      </c>
      <c r="C3358" s="832" t="s">
        <v>2696</v>
      </c>
      <c r="D3358" s="833" t="s">
        <v>5505</v>
      </c>
      <c r="E3358" s="834" t="s">
        <v>2742</v>
      </c>
      <c r="F3358" s="832" t="s">
        <v>2688</v>
      </c>
      <c r="G3358" s="832" t="s">
        <v>2996</v>
      </c>
      <c r="H3358" s="832" t="s">
        <v>628</v>
      </c>
      <c r="I3358" s="832" t="s">
        <v>2267</v>
      </c>
      <c r="J3358" s="832" t="s">
        <v>1026</v>
      </c>
      <c r="K3358" s="832" t="s">
        <v>2268</v>
      </c>
      <c r="L3358" s="835">
        <v>0</v>
      </c>
      <c r="M3358" s="835">
        <v>0</v>
      </c>
      <c r="N3358" s="832">
        <v>1</v>
      </c>
      <c r="O3358" s="836">
        <v>0.5</v>
      </c>
      <c r="P3358" s="835"/>
      <c r="Q3358" s="837"/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4</v>
      </c>
      <c r="B3359" s="832" t="s">
        <v>2687</v>
      </c>
      <c r="C3359" s="832" t="s">
        <v>2696</v>
      </c>
      <c r="D3359" s="833" t="s">
        <v>5505</v>
      </c>
      <c r="E3359" s="834" t="s">
        <v>2742</v>
      </c>
      <c r="F3359" s="832" t="s">
        <v>2688</v>
      </c>
      <c r="G3359" s="832" t="s">
        <v>2843</v>
      </c>
      <c r="H3359" s="832" t="s">
        <v>628</v>
      </c>
      <c r="I3359" s="832" t="s">
        <v>2022</v>
      </c>
      <c r="J3359" s="832" t="s">
        <v>2023</v>
      </c>
      <c r="K3359" s="832" t="s">
        <v>2024</v>
      </c>
      <c r="L3359" s="835">
        <v>133.94</v>
      </c>
      <c r="M3359" s="835">
        <v>11920.66</v>
      </c>
      <c r="N3359" s="832">
        <v>89</v>
      </c>
      <c r="O3359" s="836">
        <v>20.5</v>
      </c>
      <c r="P3359" s="835">
        <v>8170.3399999999983</v>
      </c>
      <c r="Q3359" s="837">
        <v>0.68539325842696619</v>
      </c>
      <c r="R3359" s="832">
        <v>61</v>
      </c>
      <c r="S3359" s="837">
        <v>0.6853932584269663</v>
      </c>
      <c r="T3359" s="836">
        <v>13.5</v>
      </c>
      <c r="U3359" s="838">
        <v>0.65853658536585369</v>
      </c>
    </row>
    <row r="3360" spans="1:21" ht="14.4" customHeight="1" x14ac:dyDescent="0.3">
      <c r="A3360" s="831">
        <v>4</v>
      </c>
      <c r="B3360" s="832" t="s">
        <v>2687</v>
      </c>
      <c r="C3360" s="832" t="s">
        <v>2696</v>
      </c>
      <c r="D3360" s="833" t="s">
        <v>5505</v>
      </c>
      <c r="E3360" s="834" t="s">
        <v>2742</v>
      </c>
      <c r="F3360" s="832" t="s">
        <v>2688</v>
      </c>
      <c r="G3360" s="832" t="s">
        <v>2843</v>
      </c>
      <c r="H3360" s="832" t="s">
        <v>628</v>
      </c>
      <c r="I3360" s="832" t="s">
        <v>2022</v>
      </c>
      <c r="J3360" s="832" t="s">
        <v>2023</v>
      </c>
      <c r="K3360" s="832" t="s">
        <v>2024</v>
      </c>
      <c r="L3360" s="835">
        <v>414.07</v>
      </c>
      <c r="M3360" s="835">
        <v>2070.35</v>
      </c>
      <c r="N3360" s="832">
        <v>5</v>
      </c>
      <c r="O3360" s="836">
        <v>1</v>
      </c>
      <c r="P3360" s="835">
        <v>2070.35</v>
      </c>
      <c r="Q3360" s="837">
        <v>1</v>
      </c>
      <c r="R3360" s="832">
        <v>5</v>
      </c>
      <c r="S3360" s="837">
        <v>1</v>
      </c>
      <c r="T3360" s="836">
        <v>1</v>
      </c>
      <c r="U3360" s="838">
        <v>1</v>
      </c>
    </row>
    <row r="3361" spans="1:21" ht="14.4" customHeight="1" x14ac:dyDescent="0.3">
      <c r="A3361" s="831">
        <v>4</v>
      </c>
      <c r="B3361" s="832" t="s">
        <v>2687</v>
      </c>
      <c r="C3361" s="832" t="s">
        <v>2696</v>
      </c>
      <c r="D3361" s="833" t="s">
        <v>5505</v>
      </c>
      <c r="E3361" s="834" t="s">
        <v>2742</v>
      </c>
      <c r="F3361" s="832" t="s">
        <v>2688</v>
      </c>
      <c r="G3361" s="832" t="s">
        <v>2843</v>
      </c>
      <c r="H3361" s="832" t="s">
        <v>581</v>
      </c>
      <c r="I3361" s="832" t="s">
        <v>4150</v>
      </c>
      <c r="J3361" s="832" t="s">
        <v>4013</v>
      </c>
      <c r="K3361" s="832" t="s">
        <v>4151</v>
      </c>
      <c r="L3361" s="835">
        <v>133.94</v>
      </c>
      <c r="M3361" s="835">
        <v>3214.56</v>
      </c>
      <c r="N3361" s="832">
        <v>24</v>
      </c>
      <c r="O3361" s="836">
        <v>5.5</v>
      </c>
      <c r="P3361" s="835">
        <v>1875.16</v>
      </c>
      <c r="Q3361" s="837">
        <v>0.58333333333333337</v>
      </c>
      <c r="R3361" s="832">
        <v>14</v>
      </c>
      <c r="S3361" s="837">
        <v>0.58333333333333337</v>
      </c>
      <c r="T3361" s="836">
        <v>2.5</v>
      </c>
      <c r="U3361" s="838">
        <v>0.45454545454545453</v>
      </c>
    </row>
    <row r="3362" spans="1:21" ht="14.4" customHeight="1" x14ac:dyDescent="0.3">
      <c r="A3362" s="831">
        <v>4</v>
      </c>
      <c r="B3362" s="832" t="s">
        <v>2687</v>
      </c>
      <c r="C3362" s="832" t="s">
        <v>2696</v>
      </c>
      <c r="D3362" s="833" t="s">
        <v>5505</v>
      </c>
      <c r="E3362" s="834" t="s">
        <v>2742</v>
      </c>
      <c r="F3362" s="832" t="s">
        <v>2688</v>
      </c>
      <c r="G3362" s="832" t="s">
        <v>3053</v>
      </c>
      <c r="H3362" s="832" t="s">
        <v>581</v>
      </c>
      <c r="I3362" s="832" t="s">
        <v>3054</v>
      </c>
      <c r="J3362" s="832" t="s">
        <v>1330</v>
      </c>
      <c r="K3362" s="832" t="s">
        <v>3055</v>
      </c>
      <c r="L3362" s="835">
        <v>0</v>
      </c>
      <c r="M3362" s="835">
        <v>0</v>
      </c>
      <c r="N3362" s="832">
        <v>5</v>
      </c>
      <c r="O3362" s="836">
        <v>1.5</v>
      </c>
      <c r="P3362" s="835">
        <v>0</v>
      </c>
      <c r="Q3362" s="837"/>
      <c r="R3362" s="832">
        <v>3</v>
      </c>
      <c r="S3362" s="837">
        <v>0.6</v>
      </c>
      <c r="T3362" s="836">
        <v>0.5</v>
      </c>
      <c r="U3362" s="838">
        <v>0.33333333333333331</v>
      </c>
    </row>
    <row r="3363" spans="1:21" ht="14.4" customHeight="1" x14ac:dyDescent="0.3">
      <c r="A3363" s="831">
        <v>4</v>
      </c>
      <c r="B3363" s="832" t="s">
        <v>2687</v>
      </c>
      <c r="C3363" s="832" t="s">
        <v>2696</v>
      </c>
      <c r="D3363" s="833" t="s">
        <v>5505</v>
      </c>
      <c r="E3363" s="834" t="s">
        <v>2742</v>
      </c>
      <c r="F3363" s="832" t="s">
        <v>2689</v>
      </c>
      <c r="G3363" s="832" t="s">
        <v>2768</v>
      </c>
      <c r="H3363" s="832" t="s">
        <v>581</v>
      </c>
      <c r="I3363" s="832" t="s">
        <v>2881</v>
      </c>
      <c r="J3363" s="832" t="s">
        <v>2770</v>
      </c>
      <c r="K3363" s="832"/>
      <c r="L3363" s="835">
        <v>0</v>
      </c>
      <c r="M3363" s="835">
        <v>0</v>
      </c>
      <c r="N3363" s="832">
        <v>2</v>
      </c>
      <c r="O3363" s="836">
        <v>2</v>
      </c>
      <c r="P3363" s="835">
        <v>0</v>
      </c>
      <c r="Q3363" s="837"/>
      <c r="R3363" s="832">
        <v>2</v>
      </c>
      <c r="S3363" s="837">
        <v>1</v>
      </c>
      <c r="T3363" s="836">
        <v>2</v>
      </c>
      <c r="U3363" s="838">
        <v>1</v>
      </c>
    </row>
    <row r="3364" spans="1:21" ht="14.4" customHeight="1" x14ac:dyDescent="0.3">
      <c r="A3364" s="831">
        <v>4</v>
      </c>
      <c r="B3364" s="832" t="s">
        <v>2687</v>
      </c>
      <c r="C3364" s="832" t="s">
        <v>2696</v>
      </c>
      <c r="D3364" s="833" t="s">
        <v>5505</v>
      </c>
      <c r="E3364" s="834" t="s">
        <v>2742</v>
      </c>
      <c r="F3364" s="832" t="s">
        <v>2689</v>
      </c>
      <c r="G3364" s="832" t="s">
        <v>2768</v>
      </c>
      <c r="H3364" s="832" t="s">
        <v>581</v>
      </c>
      <c r="I3364" s="832" t="s">
        <v>2769</v>
      </c>
      <c r="J3364" s="832" t="s">
        <v>2770</v>
      </c>
      <c r="K3364" s="832"/>
      <c r="L3364" s="835">
        <v>0</v>
      </c>
      <c r="M3364" s="835">
        <v>0</v>
      </c>
      <c r="N3364" s="832">
        <v>13</v>
      </c>
      <c r="O3364" s="836">
        <v>11.5</v>
      </c>
      <c r="P3364" s="835">
        <v>0</v>
      </c>
      <c r="Q3364" s="837"/>
      <c r="R3364" s="832">
        <v>11</v>
      </c>
      <c r="S3364" s="837">
        <v>0.84615384615384615</v>
      </c>
      <c r="T3364" s="836">
        <v>9.5</v>
      </c>
      <c r="U3364" s="838">
        <v>0.82608695652173914</v>
      </c>
    </row>
    <row r="3365" spans="1:21" ht="14.4" customHeight="1" x14ac:dyDescent="0.3">
      <c r="A3365" s="831">
        <v>4</v>
      </c>
      <c r="B3365" s="832" t="s">
        <v>2687</v>
      </c>
      <c r="C3365" s="832" t="s">
        <v>2696</v>
      </c>
      <c r="D3365" s="833" t="s">
        <v>5505</v>
      </c>
      <c r="E3365" s="834" t="s">
        <v>2742</v>
      </c>
      <c r="F3365" s="832" t="s">
        <v>2689</v>
      </c>
      <c r="G3365" s="832" t="s">
        <v>2768</v>
      </c>
      <c r="H3365" s="832" t="s">
        <v>581</v>
      </c>
      <c r="I3365" s="832" t="s">
        <v>4973</v>
      </c>
      <c r="J3365" s="832" t="s">
        <v>2770</v>
      </c>
      <c r="K3365" s="832"/>
      <c r="L3365" s="835">
        <v>0</v>
      </c>
      <c r="M3365" s="835">
        <v>0</v>
      </c>
      <c r="N3365" s="832">
        <v>1</v>
      </c>
      <c r="O3365" s="836">
        <v>1</v>
      </c>
      <c r="P3365" s="835">
        <v>0</v>
      </c>
      <c r="Q3365" s="837"/>
      <c r="R3365" s="832">
        <v>1</v>
      </c>
      <c r="S3365" s="837">
        <v>1</v>
      </c>
      <c r="T3365" s="836">
        <v>1</v>
      </c>
      <c r="U3365" s="838">
        <v>1</v>
      </c>
    </row>
    <row r="3366" spans="1:21" ht="14.4" customHeight="1" x14ac:dyDescent="0.3">
      <c r="A3366" s="831">
        <v>4</v>
      </c>
      <c r="B3366" s="832" t="s">
        <v>2687</v>
      </c>
      <c r="C3366" s="832" t="s">
        <v>2696</v>
      </c>
      <c r="D3366" s="833" t="s">
        <v>5505</v>
      </c>
      <c r="E3366" s="834" t="s">
        <v>2742</v>
      </c>
      <c r="F3366" s="832" t="s">
        <v>2690</v>
      </c>
      <c r="G3366" s="832" t="s">
        <v>2812</v>
      </c>
      <c r="H3366" s="832" t="s">
        <v>581</v>
      </c>
      <c r="I3366" s="832" t="s">
        <v>2813</v>
      </c>
      <c r="J3366" s="832" t="s">
        <v>2814</v>
      </c>
      <c r="K3366" s="832" t="s">
        <v>2815</v>
      </c>
      <c r="L3366" s="835">
        <v>100</v>
      </c>
      <c r="M3366" s="835">
        <v>800</v>
      </c>
      <c r="N3366" s="832">
        <v>8</v>
      </c>
      <c r="O3366" s="836">
        <v>2</v>
      </c>
      <c r="P3366" s="835">
        <v>800</v>
      </c>
      <c r="Q3366" s="837">
        <v>1</v>
      </c>
      <c r="R3366" s="832">
        <v>8</v>
      </c>
      <c r="S3366" s="837">
        <v>1</v>
      </c>
      <c r="T3366" s="836">
        <v>2</v>
      </c>
      <c r="U3366" s="838">
        <v>1</v>
      </c>
    </row>
    <row r="3367" spans="1:21" ht="14.4" customHeight="1" x14ac:dyDescent="0.3">
      <c r="A3367" s="831">
        <v>4</v>
      </c>
      <c r="B3367" s="832" t="s">
        <v>2687</v>
      </c>
      <c r="C3367" s="832" t="s">
        <v>2696</v>
      </c>
      <c r="D3367" s="833" t="s">
        <v>5505</v>
      </c>
      <c r="E3367" s="834" t="s">
        <v>2742</v>
      </c>
      <c r="F3367" s="832" t="s">
        <v>2690</v>
      </c>
      <c r="G3367" s="832" t="s">
        <v>2812</v>
      </c>
      <c r="H3367" s="832" t="s">
        <v>581</v>
      </c>
      <c r="I3367" s="832" t="s">
        <v>4018</v>
      </c>
      <c r="J3367" s="832" t="s">
        <v>3929</v>
      </c>
      <c r="K3367" s="832" t="s">
        <v>4019</v>
      </c>
      <c r="L3367" s="835">
        <v>50</v>
      </c>
      <c r="M3367" s="835">
        <v>150</v>
      </c>
      <c r="N3367" s="832">
        <v>3</v>
      </c>
      <c r="O3367" s="836">
        <v>1</v>
      </c>
      <c r="P3367" s="835">
        <v>150</v>
      </c>
      <c r="Q3367" s="837">
        <v>1</v>
      </c>
      <c r="R3367" s="832">
        <v>3</v>
      </c>
      <c r="S3367" s="837">
        <v>1</v>
      </c>
      <c r="T3367" s="836">
        <v>1</v>
      </c>
      <c r="U3367" s="838">
        <v>1</v>
      </c>
    </row>
    <row r="3368" spans="1:21" ht="14.4" customHeight="1" x14ac:dyDescent="0.3">
      <c r="A3368" s="831">
        <v>4</v>
      </c>
      <c r="B3368" s="832" t="s">
        <v>2687</v>
      </c>
      <c r="C3368" s="832" t="s">
        <v>2696</v>
      </c>
      <c r="D3368" s="833" t="s">
        <v>5505</v>
      </c>
      <c r="E3368" s="834" t="s">
        <v>2742</v>
      </c>
      <c r="F3368" s="832" t="s">
        <v>2690</v>
      </c>
      <c r="G3368" s="832" t="s">
        <v>3288</v>
      </c>
      <c r="H3368" s="832" t="s">
        <v>581</v>
      </c>
      <c r="I3368" s="832" t="s">
        <v>3289</v>
      </c>
      <c r="J3368" s="832" t="s">
        <v>3290</v>
      </c>
      <c r="K3368" s="832" t="s">
        <v>3291</v>
      </c>
      <c r="L3368" s="835">
        <v>410</v>
      </c>
      <c r="M3368" s="835">
        <v>5330</v>
      </c>
      <c r="N3368" s="832">
        <v>13</v>
      </c>
      <c r="O3368" s="836">
        <v>13</v>
      </c>
      <c r="P3368" s="835">
        <v>4510</v>
      </c>
      <c r="Q3368" s="837">
        <v>0.84615384615384615</v>
      </c>
      <c r="R3368" s="832">
        <v>11</v>
      </c>
      <c r="S3368" s="837">
        <v>0.84615384615384615</v>
      </c>
      <c r="T3368" s="836">
        <v>11</v>
      </c>
      <c r="U3368" s="838">
        <v>0.84615384615384615</v>
      </c>
    </row>
    <row r="3369" spans="1:21" ht="14.4" customHeight="1" x14ac:dyDescent="0.3">
      <c r="A3369" s="831">
        <v>4</v>
      </c>
      <c r="B3369" s="832" t="s">
        <v>2687</v>
      </c>
      <c r="C3369" s="832" t="s">
        <v>2696</v>
      </c>
      <c r="D3369" s="833" t="s">
        <v>5505</v>
      </c>
      <c r="E3369" s="834" t="s">
        <v>2742</v>
      </c>
      <c r="F3369" s="832" t="s">
        <v>2690</v>
      </c>
      <c r="G3369" s="832" t="s">
        <v>3288</v>
      </c>
      <c r="H3369" s="832" t="s">
        <v>581</v>
      </c>
      <c r="I3369" s="832" t="s">
        <v>3937</v>
      </c>
      <c r="J3369" s="832" t="s">
        <v>3346</v>
      </c>
      <c r="K3369" s="832" t="s">
        <v>3938</v>
      </c>
      <c r="L3369" s="835">
        <v>566</v>
      </c>
      <c r="M3369" s="835">
        <v>1132</v>
      </c>
      <c r="N3369" s="832">
        <v>2</v>
      </c>
      <c r="O3369" s="836">
        <v>2</v>
      </c>
      <c r="P3369" s="835">
        <v>566</v>
      </c>
      <c r="Q3369" s="837">
        <v>0.5</v>
      </c>
      <c r="R3369" s="832">
        <v>1</v>
      </c>
      <c r="S3369" s="837">
        <v>0.5</v>
      </c>
      <c r="T3369" s="836">
        <v>1</v>
      </c>
      <c r="U3369" s="838">
        <v>0.5</v>
      </c>
    </row>
    <row r="3370" spans="1:21" ht="14.4" customHeight="1" x14ac:dyDescent="0.3">
      <c r="A3370" s="831">
        <v>4</v>
      </c>
      <c r="B3370" s="832" t="s">
        <v>2687</v>
      </c>
      <c r="C3370" s="832" t="s">
        <v>2696</v>
      </c>
      <c r="D3370" s="833" t="s">
        <v>5505</v>
      </c>
      <c r="E3370" s="834" t="s">
        <v>2742</v>
      </c>
      <c r="F3370" s="832" t="s">
        <v>2690</v>
      </c>
      <c r="G3370" s="832" t="s">
        <v>2819</v>
      </c>
      <c r="H3370" s="832" t="s">
        <v>581</v>
      </c>
      <c r="I3370" s="832" t="s">
        <v>2820</v>
      </c>
      <c r="J3370" s="832" t="s">
        <v>2821</v>
      </c>
      <c r="K3370" s="832" t="s">
        <v>2822</v>
      </c>
      <c r="L3370" s="835">
        <v>900</v>
      </c>
      <c r="M3370" s="835">
        <v>3600</v>
      </c>
      <c r="N3370" s="832">
        <v>4</v>
      </c>
      <c r="O3370" s="836">
        <v>4</v>
      </c>
      <c r="P3370" s="835">
        <v>1800</v>
      </c>
      <c r="Q3370" s="837">
        <v>0.5</v>
      </c>
      <c r="R3370" s="832">
        <v>2</v>
      </c>
      <c r="S3370" s="837">
        <v>0.5</v>
      </c>
      <c r="T3370" s="836">
        <v>2</v>
      </c>
      <c r="U3370" s="838">
        <v>0.5</v>
      </c>
    </row>
    <row r="3371" spans="1:21" ht="14.4" customHeight="1" x14ac:dyDescent="0.3">
      <c r="A3371" s="831">
        <v>4</v>
      </c>
      <c r="B3371" s="832" t="s">
        <v>2687</v>
      </c>
      <c r="C3371" s="832" t="s">
        <v>2696</v>
      </c>
      <c r="D3371" s="833" t="s">
        <v>5505</v>
      </c>
      <c r="E3371" s="834" t="s">
        <v>2751</v>
      </c>
      <c r="F3371" s="832" t="s">
        <v>2688</v>
      </c>
      <c r="G3371" s="832" t="s">
        <v>2760</v>
      </c>
      <c r="H3371" s="832" t="s">
        <v>628</v>
      </c>
      <c r="I3371" s="832" t="s">
        <v>2166</v>
      </c>
      <c r="J3371" s="832" t="s">
        <v>1083</v>
      </c>
      <c r="K3371" s="832" t="s">
        <v>2167</v>
      </c>
      <c r="L3371" s="835">
        <v>154.36000000000001</v>
      </c>
      <c r="M3371" s="835">
        <v>154.36000000000001</v>
      </c>
      <c r="N3371" s="832">
        <v>1</v>
      </c>
      <c r="O3371" s="836">
        <v>1</v>
      </c>
      <c r="P3371" s="835">
        <v>154.36000000000001</v>
      </c>
      <c r="Q3371" s="837">
        <v>1</v>
      </c>
      <c r="R3371" s="832">
        <v>1</v>
      </c>
      <c r="S3371" s="837">
        <v>1</v>
      </c>
      <c r="T3371" s="836">
        <v>1</v>
      </c>
      <c r="U3371" s="838">
        <v>1</v>
      </c>
    </row>
    <row r="3372" spans="1:21" ht="14.4" customHeight="1" x14ac:dyDescent="0.3">
      <c r="A3372" s="831">
        <v>4</v>
      </c>
      <c r="B3372" s="832" t="s">
        <v>2687</v>
      </c>
      <c r="C3372" s="832" t="s">
        <v>2696</v>
      </c>
      <c r="D3372" s="833" t="s">
        <v>5505</v>
      </c>
      <c r="E3372" s="834" t="s">
        <v>2751</v>
      </c>
      <c r="F3372" s="832" t="s">
        <v>2688</v>
      </c>
      <c r="G3372" s="832" t="s">
        <v>2760</v>
      </c>
      <c r="H3372" s="832" t="s">
        <v>581</v>
      </c>
      <c r="I3372" s="832" t="s">
        <v>5415</v>
      </c>
      <c r="J3372" s="832" t="s">
        <v>1083</v>
      </c>
      <c r="K3372" s="832" t="s">
        <v>2167</v>
      </c>
      <c r="L3372" s="835">
        <v>154.36000000000001</v>
      </c>
      <c r="M3372" s="835">
        <v>154.36000000000001</v>
      </c>
      <c r="N3372" s="832">
        <v>1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4</v>
      </c>
      <c r="B3373" s="832" t="s">
        <v>2687</v>
      </c>
      <c r="C3373" s="832" t="s">
        <v>2696</v>
      </c>
      <c r="D3373" s="833" t="s">
        <v>5505</v>
      </c>
      <c r="E3373" s="834" t="s">
        <v>2751</v>
      </c>
      <c r="F3373" s="832" t="s">
        <v>2688</v>
      </c>
      <c r="G3373" s="832" t="s">
        <v>3221</v>
      </c>
      <c r="H3373" s="832" t="s">
        <v>628</v>
      </c>
      <c r="I3373" s="832" t="s">
        <v>3222</v>
      </c>
      <c r="J3373" s="832" t="s">
        <v>2196</v>
      </c>
      <c r="K3373" s="832" t="s">
        <v>3223</v>
      </c>
      <c r="L3373" s="835">
        <v>70.540000000000006</v>
      </c>
      <c r="M3373" s="835">
        <v>211.62</v>
      </c>
      <c r="N3373" s="832">
        <v>3</v>
      </c>
      <c r="O3373" s="836">
        <v>1.5</v>
      </c>
      <c r="P3373" s="835">
        <v>211.62</v>
      </c>
      <c r="Q3373" s="837">
        <v>1</v>
      </c>
      <c r="R3373" s="832">
        <v>3</v>
      </c>
      <c r="S3373" s="837">
        <v>1</v>
      </c>
      <c r="T3373" s="836">
        <v>1.5</v>
      </c>
      <c r="U3373" s="838">
        <v>1</v>
      </c>
    </row>
    <row r="3374" spans="1:21" ht="14.4" customHeight="1" x14ac:dyDescent="0.3">
      <c r="A3374" s="831">
        <v>4</v>
      </c>
      <c r="B3374" s="832" t="s">
        <v>2687</v>
      </c>
      <c r="C3374" s="832" t="s">
        <v>2696</v>
      </c>
      <c r="D3374" s="833" t="s">
        <v>5505</v>
      </c>
      <c r="E3374" s="834" t="s">
        <v>2751</v>
      </c>
      <c r="F3374" s="832" t="s">
        <v>2688</v>
      </c>
      <c r="G3374" s="832" t="s">
        <v>4062</v>
      </c>
      <c r="H3374" s="832" t="s">
        <v>581</v>
      </c>
      <c r="I3374" s="832" t="s">
        <v>4183</v>
      </c>
      <c r="J3374" s="832" t="s">
        <v>4184</v>
      </c>
      <c r="K3374" s="832" t="s">
        <v>4185</v>
      </c>
      <c r="L3374" s="835">
        <v>0</v>
      </c>
      <c r="M3374" s="835">
        <v>0</v>
      </c>
      <c r="N3374" s="832">
        <v>1</v>
      </c>
      <c r="O3374" s="836">
        <v>1</v>
      </c>
      <c r="P3374" s="835">
        <v>0</v>
      </c>
      <c r="Q3374" s="837"/>
      <c r="R3374" s="832">
        <v>1</v>
      </c>
      <c r="S3374" s="837">
        <v>1</v>
      </c>
      <c r="T3374" s="836">
        <v>1</v>
      </c>
      <c r="U3374" s="838">
        <v>1</v>
      </c>
    </row>
    <row r="3375" spans="1:21" ht="14.4" customHeight="1" x14ac:dyDescent="0.3">
      <c r="A3375" s="831">
        <v>4</v>
      </c>
      <c r="B3375" s="832" t="s">
        <v>2687</v>
      </c>
      <c r="C3375" s="832" t="s">
        <v>2696</v>
      </c>
      <c r="D3375" s="833" t="s">
        <v>5505</v>
      </c>
      <c r="E3375" s="834" t="s">
        <v>2751</v>
      </c>
      <c r="F3375" s="832" t="s">
        <v>2688</v>
      </c>
      <c r="G3375" s="832" t="s">
        <v>5375</v>
      </c>
      <c r="H3375" s="832" t="s">
        <v>581</v>
      </c>
      <c r="I3375" s="832" t="s">
        <v>5416</v>
      </c>
      <c r="J3375" s="832" t="s">
        <v>5377</v>
      </c>
      <c r="K3375" s="832" t="s">
        <v>5417</v>
      </c>
      <c r="L3375" s="835">
        <v>0</v>
      </c>
      <c r="M3375" s="835">
        <v>0</v>
      </c>
      <c r="N3375" s="832">
        <v>2</v>
      </c>
      <c r="O3375" s="836">
        <v>1</v>
      </c>
      <c r="P3375" s="835">
        <v>0</v>
      </c>
      <c r="Q3375" s="837"/>
      <c r="R3375" s="832">
        <v>2</v>
      </c>
      <c r="S3375" s="837">
        <v>1</v>
      </c>
      <c r="T3375" s="836">
        <v>1</v>
      </c>
      <c r="U3375" s="838">
        <v>1</v>
      </c>
    </row>
    <row r="3376" spans="1:21" ht="14.4" customHeight="1" x14ac:dyDescent="0.3">
      <c r="A3376" s="831">
        <v>4</v>
      </c>
      <c r="B3376" s="832" t="s">
        <v>2687</v>
      </c>
      <c r="C3376" s="832" t="s">
        <v>2696</v>
      </c>
      <c r="D3376" s="833" t="s">
        <v>5505</v>
      </c>
      <c r="E3376" s="834" t="s">
        <v>2751</v>
      </c>
      <c r="F3376" s="832" t="s">
        <v>2688</v>
      </c>
      <c r="G3376" s="832" t="s">
        <v>5375</v>
      </c>
      <c r="H3376" s="832" t="s">
        <v>581</v>
      </c>
      <c r="I3376" s="832" t="s">
        <v>5418</v>
      </c>
      <c r="J3376" s="832" t="s">
        <v>5377</v>
      </c>
      <c r="K3376" s="832" t="s">
        <v>5419</v>
      </c>
      <c r="L3376" s="835">
        <v>69.11</v>
      </c>
      <c r="M3376" s="835">
        <v>138.22</v>
      </c>
      <c r="N3376" s="832">
        <v>2</v>
      </c>
      <c r="O3376" s="836">
        <v>0.5</v>
      </c>
      <c r="P3376" s="835">
        <v>138.22</v>
      </c>
      <c r="Q3376" s="837">
        <v>1</v>
      </c>
      <c r="R3376" s="832">
        <v>2</v>
      </c>
      <c r="S3376" s="837">
        <v>1</v>
      </c>
      <c r="T3376" s="836">
        <v>0.5</v>
      </c>
      <c r="U3376" s="838">
        <v>1</v>
      </c>
    </row>
    <row r="3377" spans="1:21" ht="14.4" customHeight="1" x14ac:dyDescent="0.3">
      <c r="A3377" s="831">
        <v>4</v>
      </c>
      <c r="B3377" s="832" t="s">
        <v>2687</v>
      </c>
      <c r="C3377" s="832" t="s">
        <v>2696</v>
      </c>
      <c r="D3377" s="833" t="s">
        <v>5505</v>
      </c>
      <c r="E3377" s="834" t="s">
        <v>2751</v>
      </c>
      <c r="F3377" s="832" t="s">
        <v>2688</v>
      </c>
      <c r="G3377" s="832" t="s">
        <v>3238</v>
      </c>
      <c r="H3377" s="832" t="s">
        <v>581</v>
      </c>
      <c r="I3377" s="832" t="s">
        <v>3239</v>
      </c>
      <c r="J3377" s="832" t="s">
        <v>3240</v>
      </c>
      <c r="K3377" s="832" t="s">
        <v>3241</v>
      </c>
      <c r="L3377" s="835">
        <v>107.27</v>
      </c>
      <c r="M3377" s="835">
        <v>321.81</v>
      </c>
      <c r="N3377" s="832">
        <v>3</v>
      </c>
      <c r="O3377" s="836">
        <v>1</v>
      </c>
      <c r="P3377" s="835">
        <v>321.81</v>
      </c>
      <c r="Q3377" s="837">
        <v>1</v>
      </c>
      <c r="R3377" s="832">
        <v>3</v>
      </c>
      <c r="S3377" s="837">
        <v>1</v>
      </c>
      <c r="T3377" s="836">
        <v>1</v>
      </c>
      <c r="U3377" s="838">
        <v>1</v>
      </c>
    </row>
    <row r="3378" spans="1:21" ht="14.4" customHeight="1" x14ac:dyDescent="0.3">
      <c r="A3378" s="831">
        <v>4</v>
      </c>
      <c r="B3378" s="832" t="s">
        <v>2687</v>
      </c>
      <c r="C3378" s="832" t="s">
        <v>2696</v>
      </c>
      <c r="D3378" s="833" t="s">
        <v>5505</v>
      </c>
      <c r="E3378" s="834" t="s">
        <v>2751</v>
      </c>
      <c r="F3378" s="832" t="s">
        <v>2688</v>
      </c>
      <c r="G3378" s="832" t="s">
        <v>3306</v>
      </c>
      <c r="H3378" s="832" t="s">
        <v>581</v>
      </c>
      <c r="I3378" s="832" t="s">
        <v>4117</v>
      </c>
      <c r="J3378" s="832" t="s">
        <v>1116</v>
      </c>
      <c r="K3378" s="832" t="s">
        <v>4118</v>
      </c>
      <c r="L3378" s="835">
        <v>64.36</v>
      </c>
      <c r="M3378" s="835">
        <v>128.72</v>
      </c>
      <c r="N3378" s="832">
        <v>2</v>
      </c>
      <c r="O3378" s="836">
        <v>0.5</v>
      </c>
      <c r="P3378" s="835">
        <v>128.72</v>
      </c>
      <c r="Q3378" s="837">
        <v>1</v>
      </c>
      <c r="R3378" s="832">
        <v>2</v>
      </c>
      <c r="S3378" s="837">
        <v>1</v>
      </c>
      <c r="T3378" s="836">
        <v>0.5</v>
      </c>
      <c r="U3378" s="838">
        <v>1</v>
      </c>
    </row>
    <row r="3379" spans="1:21" ht="14.4" customHeight="1" x14ac:dyDescent="0.3">
      <c r="A3379" s="831">
        <v>4</v>
      </c>
      <c r="B3379" s="832" t="s">
        <v>2687</v>
      </c>
      <c r="C3379" s="832" t="s">
        <v>2696</v>
      </c>
      <c r="D3379" s="833" t="s">
        <v>5505</v>
      </c>
      <c r="E3379" s="834" t="s">
        <v>2751</v>
      </c>
      <c r="F3379" s="832" t="s">
        <v>2688</v>
      </c>
      <c r="G3379" s="832" t="s">
        <v>3243</v>
      </c>
      <c r="H3379" s="832" t="s">
        <v>581</v>
      </c>
      <c r="I3379" s="832" t="s">
        <v>3244</v>
      </c>
      <c r="J3379" s="832" t="s">
        <v>1127</v>
      </c>
      <c r="K3379" s="832" t="s">
        <v>2826</v>
      </c>
      <c r="L3379" s="835">
        <v>98.75</v>
      </c>
      <c r="M3379" s="835">
        <v>98.75</v>
      </c>
      <c r="N3379" s="832">
        <v>1</v>
      </c>
      <c r="O3379" s="836">
        <v>0.5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4</v>
      </c>
      <c r="B3380" s="832" t="s">
        <v>2687</v>
      </c>
      <c r="C3380" s="832" t="s">
        <v>2696</v>
      </c>
      <c r="D3380" s="833" t="s">
        <v>5505</v>
      </c>
      <c r="E3380" s="834" t="s">
        <v>2751</v>
      </c>
      <c r="F3380" s="832" t="s">
        <v>2688</v>
      </c>
      <c r="G3380" s="832" t="s">
        <v>2777</v>
      </c>
      <c r="H3380" s="832" t="s">
        <v>581</v>
      </c>
      <c r="I3380" s="832" t="s">
        <v>2894</v>
      </c>
      <c r="J3380" s="832" t="s">
        <v>810</v>
      </c>
      <c r="K3380" s="832" t="s">
        <v>2848</v>
      </c>
      <c r="L3380" s="835">
        <v>301.2</v>
      </c>
      <c r="M3380" s="835">
        <v>2409.6</v>
      </c>
      <c r="N3380" s="832">
        <v>8</v>
      </c>
      <c r="O3380" s="836">
        <v>3.5</v>
      </c>
      <c r="P3380" s="835">
        <v>602.4</v>
      </c>
      <c r="Q3380" s="837">
        <v>0.25</v>
      </c>
      <c r="R3380" s="832">
        <v>2</v>
      </c>
      <c r="S3380" s="837">
        <v>0.25</v>
      </c>
      <c r="T3380" s="836">
        <v>1</v>
      </c>
      <c r="U3380" s="838">
        <v>0.2857142857142857</v>
      </c>
    </row>
    <row r="3381" spans="1:21" ht="14.4" customHeight="1" x14ac:dyDescent="0.3">
      <c r="A3381" s="831">
        <v>4</v>
      </c>
      <c r="B3381" s="832" t="s">
        <v>2687</v>
      </c>
      <c r="C3381" s="832" t="s">
        <v>2696</v>
      </c>
      <c r="D3381" s="833" t="s">
        <v>5505</v>
      </c>
      <c r="E3381" s="834" t="s">
        <v>2751</v>
      </c>
      <c r="F3381" s="832" t="s">
        <v>2688</v>
      </c>
      <c r="G3381" s="832" t="s">
        <v>2777</v>
      </c>
      <c r="H3381" s="832" t="s">
        <v>581</v>
      </c>
      <c r="I3381" s="832" t="s">
        <v>2894</v>
      </c>
      <c r="J3381" s="832" t="s">
        <v>810</v>
      </c>
      <c r="K3381" s="832" t="s">
        <v>2848</v>
      </c>
      <c r="L3381" s="835">
        <v>103.67</v>
      </c>
      <c r="M3381" s="835">
        <v>311.01</v>
      </c>
      <c r="N3381" s="832">
        <v>3</v>
      </c>
      <c r="O3381" s="836">
        <v>1.5</v>
      </c>
      <c r="P3381" s="835">
        <v>311.01</v>
      </c>
      <c r="Q3381" s="837">
        <v>1</v>
      </c>
      <c r="R3381" s="832">
        <v>3</v>
      </c>
      <c r="S3381" s="837">
        <v>1</v>
      </c>
      <c r="T3381" s="836">
        <v>1.5</v>
      </c>
      <c r="U3381" s="838">
        <v>1</v>
      </c>
    </row>
    <row r="3382" spans="1:21" ht="14.4" customHeight="1" x14ac:dyDescent="0.3">
      <c r="A3382" s="831">
        <v>4</v>
      </c>
      <c r="B3382" s="832" t="s">
        <v>2687</v>
      </c>
      <c r="C3382" s="832" t="s">
        <v>2696</v>
      </c>
      <c r="D3382" s="833" t="s">
        <v>5505</v>
      </c>
      <c r="E3382" s="834" t="s">
        <v>2751</v>
      </c>
      <c r="F3382" s="832" t="s">
        <v>2688</v>
      </c>
      <c r="G3382" s="832" t="s">
        <v>2777</v>
      </c>
      <c r="H3382" s="832" t="s">
        <v>581</v>
      </c>
      <c r="I3382" s="832" t="s">
        <v>2847</v>
      </c>
      <c r="J3382" s="832" t="s">
        <v>810</v>
      </c>
      <c r="K3382" s="832" t="s">
        <v>2848</v>
      </c>
      <c r="L3382" s="835">
        <v>185.26</v>
      </c>
      <c r="M3382" s="835">
        <v>741.04</v>
      </c>
      <c r="N3382" s="832">
        <v>4</v>
      </c>
      <c r="O3382" s="836">
        <v>1.5</v>
      </c>
      <c r="P3382" s="835">
        <v>370.52</v>
      </c>
      <c r="Q3382" s="837">
        <v>0.5</v>
      </c>
      <c r="R3382" s="832">
        <v>2</v>
      </c>
      <c r="S3382" s="837">
        <v>0.5</v>
      </c>
      <c r="T3382" s="836">
        <v>1</v>
      </c>
      <c r="U3382" s="838">
        <v>0.66666666666666663</v>
      </c>
    </row>
    <row r="3383" spans="1:21" ht="14.4" customHeight="1" x14ac:dyDescent="0.3">
      <c r="A3383" s="831">
        <v>4</v>
      </c>
      <c r="B3383" s="832" t="s">
        <v>2687</v>
      </c>
      <c r="C3383" s="832" t="s">
        <v>2696</v>
      </c>
      <c r="D3383" s="833" t="s">
        <v>5505</v>
      </c>
      <c r="E3383" s="834" t="s">
        <v>2751</v>
      </c>
      <c r="F3383" s="832" t="s">
        <v>2688</v>
      </c>
      <c r="G3383" s="832" t="s">
        <v>2777</v>
      </c>
      <c r="H3383" s="832" t="s">
        <v>581</v>
      </c>
      <c r="I3383" s="832" t="s">
        <v>2847</v>
      </c>
      <c r="J3383" s="832" t="s">
        <v>810</v>
      </c>
      <c r="K3383" s="832" t="s">
        <v>2848</v>
      </c>
      <c r="L3383" s="835">
        <v>103.67</v>
      </c>
      <c r="M3383" s="835">
        <v>414.68</v>
      </c>
      <c r="N3383" s="832">
        <v>4</v>
      </c>
      <c r="O3383" s="836">
        <v>1.5</v>
      </c>
      <c r="P3383" s="835">
        <v>207.34</v>
      </c>
      <c r="Q3383" s="837">
        <v>0.5</v>
      </c>
      <c r="R3383" s="832">
        <v>2</v>
      </c>
      <c r="S3383" s="837">
        <v>0.5</v>
      </c>
      <c r="T3383" s="836">
        <v>0.5</v>
      </c>
      <c r="U3383" s="838">
        <v>0.33333333333333331</v>
      </c>
    </row>
    <row r="3384" spans="1:21" ht="14.4" customHeight="1" x14ac:dyDescent="0.3">
      <c r="A3384" s="831">
        <v>4</v>
      </c>
      <c r="B3384" s="832" t="s">
        <v>2687</v>
      </c>
      <c r="C3384" s="832" t="s">
        <v>2696</v>
      </c>
      <c r="D3384" s="833" t="s">
        <v>5505</v>
      </c>
      <c r="E3384" s="834" t="s">
        <v>2751</v>
      </c>
      <c r="F3384" s="832" t="s">
        <v>2688</v>
      </c>
      <c r="G3384" s="832" t="s">
        <v>2777</v>
      </c>
      <c r="H3384" s="832" t="s">
        <v>581</v>
      </c>
      <c r="I3384" s="832" t="s">
        <v>2895</v>
      </c>
      <c r="J3384" s="832" t="s">
        <v>810</v>
      </c>
      <c r="K3384" s="832" t="s">
        <v>2848</v>
      </c>
      <c r="L3384" s="835">
        <v>103.67</v>
      </c>
      <c r="M3384" s="835">
        <v>103.67</v>
      </c>
      <c r="N3384" s="832">
        <v>1</v>
      </c>
      <c r="O3384" s="836">
        <v>1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4</v>
      </c>
      <c r="B3385" s="832" t="s">
        <v>2687</v>
      </c>
      <c r="C3385" s="832" t="s">
        <v>2696</v>
      </c>
      <c r="D3385" s="833" t="s">
        <v>5505</v>
      </c>
      <c r="E3385" s="834" t="s">
        <v>2751</v>
      </c>
      <c r="F3385" s="832" t="s">
        <v>2688</v>
      </c>
      <c r="G3385" s="832" t="s">
        <v>2794</v>
      </c>
      <c r="H3385" s="832" t="s">
        <v>581</v>
      </c>
      <c r="I3385" s="832" t="s">
        <v>5391</v>
      </c>
      <c r="J3385" s="832" t="s">
        <v>5390</v>
      </c>
      <c r="K3385" s="832" t="s">
        <v>5392</v>
      </c>
      <c r="L3385" s="835">
        <v>172.91</v>
      </c>
      <c r="M3385" s="835">
        <v>172.91</v>
      </c>
      <c r="N3385" s="832">
        <v>1</v>
      </c>
      <c r="O3385" s="836">
        <v>0.5</v>
      </c>
      <c r="P3385" s="835">
        <v>172.91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" customHeight="1" x14ac:dyDescent="0.3">
      <c r="A3386" s="831">
        <v>4</v>
      </c>
      <c r="B3386" s="832" t="s">
        <v>2687</v>
      </c>
      <c r="C3386" s="832" t="s">
        <v>2696</v>
      </c>
      <c r="D3386" s="833" t="s">
        <v>5505</v>
      </c>
      <c r="E3386" s="834" t="s">
        <v>2751</v>
      </c>
      <c r="F3386" s="832" t="s">
        <v>2688</v>
      </c>
      <c r="G3386" s="832" t="s">
        <v>3263</v>
      </c>
      <c r="H3386" s="832" t="s">
        <v>581</v>
      </c>
      <c r="I3386" s="832" t="s">
        <v>3264</v>
      </c>
      <c r="J3386" s="832" t="s">
        <v>3265</v>
      </c>
      <c r="K3386" s="832" t="s">
        <v>3266</v>
      </c>
      <c r="L3386" s="835">
        <v>256.67</v>
      </c>
      <c r="M3386" s="835">
        <v>513.34</v>
      </c>
      <c r="N3386" s="832">
        <v>2</v>
      </c>
      <c r="O3386" s="836">
        <v>2</v>
      </c>
      <c r="P3386" s="835">
        <v>256.67</v>
      </c>
      <c r="Q3386" s="837">
        <v>0.5</v>
      </c>
      <c r="R3386" s="832">
        <v>1</v>
      </c>
      <c r="S3386" s="837">
        <v>0.5</v>
      </c>
      <c r="T3386" s="836">
        <v>1</v>
      </c>
      <c r="U3386" s="838">
        <v>0.5</v>
      </c>
    </row>
    <row r="3387" spans="1:21" ht="14.4" customHeight="1" x14ac:dyDescent="0.3">
      <c r="A3387" s="831">
        <v>4</v>
      </c>
      <c r="B3387" s="832" t="s">
        <v>2687</v>
      </c>
      <c r="C3387" s="832" t="s">
        <v>2696</v>
      </c>
      <c r="D3387" s="833" t="s">
        <v>5505</v>
      </c>
      <c r="E3387" s="834" t="s">
        <v>2751</v>
      </c>
      <c r="F3387" s="832" t="s">
        <v>2688</v>
      </c>
      <c r="G3387" s="832" t="s">
        <v>3092</v>
      </c>
      <c r="H3387" s="832" t="s">
        <v>628</v>
      </c>
      <c r="I3387" s="832" t="s">
        <v>2589</v>
      </c>
      <c r="J3387" s="832" t="s">
        <v>2590</v>
      </c>
      <c r="K3387" s="832" t="s">
        <v>1051</v>
      </c>
      <c r="L3387" s="835">
        <v>127.34</v>
      </c>
      <c r="M3387" s="835">
        <v>254.68</v>
      </c>
      <c r="N3387" s="832">
        <v>2</v>
      </c>
      <c r="O3387" s="836">
        <v>1</v>
      </c>
      <c r="P3387" s="835">
        <v>254.68</v>
      </c>
      <c r="Q3387" s="837">
        <v>1</v>
      </c>
      <c r="R3387" s="832">
        <v>2</v>
      </c>
      <c r="S3387" s="837">
        <v>1</v>
      </c>
      <c r="T3387" s="836">
        <v>1</v>
      </c>
      <c r="U3387" s="838">
        <v>1</v>
      </c>
    </row>
    <row r="3388" spans="1:21" ht="14.4" customHeight="1" x14ac:dyDescent="0.3">
      <c r="A3388" s="831">
        <v>4</v>
      </c>
      <c r="B3388" s="832" t="s">
        <v>2687</v>
      </c>
      <c r="C3388" s="832" t="s">
        <v>2696</v>
      </c>
      <c r="D3388" s="833" t="s">
        <v>5505</v>
      </c>
      <c r="E3388" s="834" t="s">
        <v>2751</v>
      </c>
      <c r="F3388" s="832" t="s">
        <v>2688</v>
      </c>
      <c r="G3388" s="832" t="s">
        <v>3092</v>
      </c>
      <c r="H3388" s="832" t="s">
        <v>581</v>
      </c>
      <c r="I3388" s="832" t="s">
        <v>5420</v>
      </c>
      <c r="J3388" s="832" t="s">
        <v>1067</v>
      </c>
      <c r="K3388" s="832" t="s">
        <v>1066</v>
      </c>
      <c r="L3388" s="835">
        <v>1298.21</v>
      </c>
      <c r="M3388" s="835">
        <v>10385.68</v>
      </c>
      <c r="N3388" s="832">
        <v>8</v>
      </c>
      <c r="O3388" s="836">
        <v>1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4</v>
      </c>
      <c r="B3389" s="832" t="s">
        <v>2687</v>
      </c>
      <c r="C3389" s="832" t="s">
        <v>2696</v>
      </c>
      <c r="D3389" s="833" t="s">
        <v>5505</v>
      </c>
      <c r="E3389" s="834" t="s">
        <v>2751</v>
      </c>
      <c r="F3389" s="832" t="s">
        <v>2688</v>
      </c>
      <c r="G3389" s="832" t="s">
        <v>2843</v>
      </c>
      <c r="H3389" s="832" t="s">
        <v>628</v>
      </c>
      <c r="I3389" s="832" t="s">
        <v>2314</v>
      </c>
      <c r="J3389" s="832" t="s">
        <v>2023</v>
      </c>
      <c r="K3389" s="832" t="s">
        <v>2315</v>
      </c>
      <c r="L3389" s="835">
        <v>53.57</v>
      </c>
      <c r="M3389" s="835">
        <v>160.71</v>
      </c>
      <c r="N3389" s="832">
        <v>3</v>
      </c>
      <c r="O3389" s="836">
        <v>1.5</v>
      </c>
      <c r="P3389" s="835">
        <v>107.14</v>
      </c>
      <c r="Q3389" s="837">
        <v>0.66666666666666663</v>
      </c>
      <c r="R3389" s="832">
        <v>2</v>
      </c>
      <c r="S3389" s="837">
        <v>0.66666666666666663</v>
      </c>
      <c r="T3389" s="836">
        <v>0.5</v>
      </c>
      <c r="U3389" s="838">
        <v>0.33333333333333331</v>
      </c>
    </row>
    <row r="3390" spans="1:21" ht="14.4" customHeight="1" x14ac:dyDescent="0.3">
      <c r="A3390" s="831">
        <v>4</v>
      </c>
      <c r="B3390" s="832" t="s">
        <v>2687</v>
      </c>
      <c r="C3390" s="832" t="s">
        <v>2696</v>
      </c>
      <c r="D3390" s="833" t="s">
        <v>5505</v>
      </c>
      <c r="E3390" s="834" t="s">
        <v>2751</v>
      </c>
      <c r="F3390" s="832" t="s">
        <v>2688</v>
      </c>
      <c r="G3390" s="832" t="s">
        <v>2843</v>
      </c>
      <c r="H3390" s="832" t="s">
        <v>628</v>
      </c>
      <c r="I3390" s="832" t="s">
        <v>2022</v>
      </c>
      <c r="J3390" s="832" t="s">
        <v>2023</v>
      </c>
      <c r="K3390" s="832" t="s">
        <v>2024</v>
      </c>
      <c r="L3390" s="835">
        <v>133.94</v>
      </c>
      <c r="M3390" s="835">
        <v>3482.4400000000005</v>
      </c>
      <c r="N3390" s="832">
        <v>26</v>
      </c>
      <c r="O3390" s="836">
        <v>12.5</v>
      </c>
      <c r="P3390" s="835">
        <v>1875.1600000000003</v>
      </c>
      <c r="Q3390" s="837">
        <v>0.53846153846153844</v>
      </c>
      <c r="R3390" s="832">
        <v>14</v>
      </c>
      <c r="S3390" s="837">
        <v>0.53846153846153844</v>
      </c>
      <c r="T3390" s="836">
        <v>6.5</v>
      </c>
      <c r="U3390" s="838">
        <v>0.52</v>
      </c>
    </row>
    <row r="3391" spans="1:21" ht="14.4" customHeight="1" x14ac:dyDescent="0.3">
      <c r="A3391" s="831">
        <v>4</v>
      </c>
      <c r="B3391" s="832" t="s">
        <v>2687</v>
      </c>
      <c r="C3391" s="832" t="s">
        <v>2696</v>
      </c>
      <c r="D3391" s="833" t="s">
        <v>5505</v>
      </c>
      <c r="E3391" s="834" t="s">
        <v>2751</v>
      </c>
      <c r="F3391" s="832" t="s">
        <v>2688</v>
      </c>
      <c r="G3391" s="832" t="s">
        <v>2843</v>
      </c>
      <c r="H3391" s="832" t="s">
        <v>628</v>
      </c>
      <c r="I3391" s="832" t="s">
        <v>2022</v>
      </c>
      <c r="J3391" s="832" t="s">
        <v>2023</v>
      </c>
      <c r="K3391" s="832" t="s">
        <v>2024</v>
      </c>
      <c r="L3391" s="835">
        <v>414.07</v>
      </c>
      <c r="M3391" s="835">
        <v>828.14</v>
      </c>
      <c r="N3391" s="832">
        <v>2</v>
      </c>
      <c r="O3391" s="836">
        <v>1</v>
      </c>
      <c r="P3391" s="835">
        <v>828.14</v>
      </c>
      <c r="Q3391" s="837">
        <v>1</v>
      </c>
      <c r="R3391" s="832">
        <v>2</v>
      </c>
      <c r="S3391" s="837">
        <v>1</v>
      </c>
      <c r="T3391" s="836">
        <v>1</v>
      </c>
      <c r="U3391" s="838">
        <v>1</v>
      </c>
    </row>
    <row r="3392" spans="1:21" ht="14.4" customHeight="1" x14ac:dyDescent="0.3">
      <c r="A3392" s="831">
        <v>4</v>
      </c>
      <c r="B3392" s="832" t="s">
        <v>2687</v>
      </c>
      <c r="C3392" s="832" t="s">
        <v>2696</v>
      </c>
      <c r="D3392" s="833" t="s">
        <v>5505</v>
      </c>
      <c r="E3392" s="834" t="s">
        <v>2751</v>
      </c>
      <c r="F3392" s="832" t="s">
        <v>2690</v>
      </c>
      <c r="G3392" s="832" t="s">
        <v>3288</v>
      </c>
      <c r="H3392" s="832" t="s">
        <v>581</v>
      </c>
      <c r="I3392" s="832" t="s">
        <v>3289</v>
      </c>
      <c r="J3392" s="832" t="s">
        <v>3290</v>
      </c>
      <c r="K3392" s="832" t="s">
        <v>3291</v>
      </c>
      <c r="L3392" s="835">
        <v>410</v>
      </c>
      <c r="M3392" s="835">
        <v>14350</v>
      </c>
      <c r="N3392" s="832">
        <v>35</v>
      </c>
      <c r="O3392" s="836">
        <v>35</v>
      </c>
      <c r="P3392" s="835">
        <v>14350</v>
      </c>
      <c r="Q3392" s="837">
        <v>1</v>
      </c>
      <c r="R3392" s="832">
        <v>35</v>
      </c>
      <c r="S3392" s="837">
        <v>1</v>
      </c>
      <c r="T3392" s="836">
        <v>35</v>
      </c>
      <c r="U3392" s="838">
        <v>1</v>
      </c>
    </row>
    <row r="3393" spans="1:21" ht="14.4" customHeight="1" x14ac:dyDescent="0.3">
      <c r="A3393" s="831">
        <v>4</v>
      </c>
      <c r="B3393" s="832" t="s">
        <v>2687</v>
      </c>
      <c r="C3393" s="832" t="s">
        <v>2696</v>
      </c>
      <c r="D3393" s="833" t="s">
        <v>5505</v>
      </c>
      <c r="E3393" s="834" t="s">
        <v>2751</v>
      </c>
      <c r="F3393" s="832" t="s">
        <v>2690</v>
      </c>
      <c r="G3393" s="832" t="s">
        <v>2819</v>
      </c>
      <c r="H3393" s="832" t="s">
        <v>581</v>
      </c>
      <c r="I3393" s="832" t="s">
        <v>2820</v>
      </c>
      <c r="J3393" s="832" t="s">
        <v>2821</v>
      </c>
      <c r="K3393" s="832" t="s">
        <v>2822</v>
      </c>
      <c r="L3393" s="835">
        <v>900</v>
      </c>
      <c r="M3393" s="835">
        <v>900</v>
      </c>
      <c r="N3393" s="832">
        <v>1</v>
      </c>
      <c r="O3393" s="836">
        <v>1</v>
      </c>
      <c r="P3393" s="835">
        <v>900</v>
      </c>
      <c r="Q3393" s="837">
        <v>1</v>
      </c>
      <c r="R3393" s="832">
        <v>1</v>
      </c>
      <c r="S3393" s="837">
        <v>1</v>
      </c>
      <c r="T3393" s="836">
        <v>1</v>
      </c>
      <c r="U3393" s="838">
        <v>1</v>
      </c>
    </row>
    <row r="3394" spans="1:21" ht="14.4" customHeight="1" x14ac:dyDescent="0.3">
      <c r="A3394" s="831">
        <v>4</v>
      </c>
      <c r="B3394" s="832" t="s">
        <v>2687</v>
      </c>
      <c r="C3394" s="832" t="s">
        <v>2696</v>
      </c>
      <c r="D3394" s="833" t="s">
        <v>5505</v>
      </c>
      <c r="E3394" s="834" t="s">
        <v>2751</v>
      </c>
      <c r="F3394" s="832" t="s">
        <v>2690</v>
      </c>
      <c r="G3394" s="832" t="s">
        <v>2819</v>
      </c>
      <c r="H3394" s="832" t="s">
        <v>581</v>
      </c>
      <c r="I3394" s="832" t="s">
        <v>4037</v>
      </c>
      <c r="J3394" s="832" t="s">
        <v>4038</v>
      </c>
      <c r="K3394" s="832" t="s">
        <v>4039</v>
      </c>
      <c r="L3394" s="835">
        <v>378.48</v>
      </c>
      <c r="M3394" s="835">
        <v>378.48</v>
      </c>
      <c r="N3394" s="832">
        <v>1</v>
      </c>
      <c r="O3394" s="836">
        <v>1</v>
      </c>
      <c r="P3394" s="835">
        <v>378.48</v>
      </c>
      <c r="Q3394" s="837">
        <v>1</v>
      </c>
      <c r="R3394" s="832">
        <v>1</v>
      </c>
      <c r="S3394" s="837">
        <v>1</v>
      </c>
      <c r="T3394" s="836">
        <v>1</v>
      </c>
      <c r="U3394" s="838">
        <v>1</v>
      </c>
    </row>
    <row r="3395" spans="1:21" ht="14.4" customHeight="1" x14ac:dyDescent="0.3">
      <c r="A3395" s="831">
        <v>4</v>
      </c>
      <c r="B3395" s="832" t="s">
        <v>2687</v>
      </c>
      <c r="C3395" s="832" t="s">
        <v>2698</v>
      </c>
      <c r="D3395" s="833" t="s">
        <v>5506</v>
      </c>
      <c r="E3395" s="834" t="s">
        <v>2725</v>
      </c>
      <c r="F3395" s="832" t="s">
        <v>2688</v>
      </c>
      <c r="G3395" s="832" t="s">
        <v>2760</v>
      </c>
      <c r="H3395" s="832" t="s">
        <v>628</v>
      </c>
      <c r="I3395" s="832" t="s">
        <v>4689</v>
      </c>
      <c r="J3395" s="832" t="s">
        <v>4690</v>
      </c>
      <c r="K3395" s="832" t="s">
        <v>4691</v>
      </c>
      <c r="L3395" s="835">
        <v>75.73</v>
      </c>
      <c r="M3395" s="835">
        <v>227.19</v>
      </c>
      <c r="N3395" s="832">
        <v>3</v>
      </c>
      <c r="O3395" s="836">
        <v>2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4</v>
      </c>
      <c r="B3396" s="832" t="s">
        <v>2687</v>
      </c>
      <c r="C3396" s="832" t="s">
        <v>2698</v>
      </c>
      <c r="D3396" s="833" t="s">
        <v>5506</v>
      </c>
      <c r="E3396" s="834" t="s">
        <v>2725</v>
      </c>
      <c r="F3396" s="832" t="s">
        <v>2688</v>
      </c>
      <c r="G3396" s="832" t="s">
        <v>2864</v>
      </c>
      <c r="H3396" s="832" t="s">
        <v>581</v>
      </c>
      <c r="I3396" s="832" t="s">
        <v>2865</v>
      </c>
      <c r="J3396" s="832" t="s">
        <v>2866</v>
      </c>
      <c r="K3396" s="832" t="s">
        <v>2867</v>
      </c>
      <c r="L3396" s="835">
        <v>0</v>
      </c>
      <c r="M3396" s="835">
        <v>0</v>
      </c>
      <c r="N3396" s="832">
        <v>8</v>
      </c>
      <c r="O3396" s="836">
        <v>8</v>
      </c>
      <c r="P3396" s="835">
        <v>0</v>
      </c>
      <c r="Q3396" s="837"/>
      <c r="R3396" s="832">
        <v>3</v>
      </c>
      <c r="S3396" s="837">
        <v>0.375</v>
      </c>
      <c r="T3396" s="836">
        <v>3</v>
      </c>
      <c r="U3396" s="838">
        <v>0.375</v>
      </c>
    </row>
    <row r="3397" spans="1:21" ht="14.4" customHeight="1" x14ac:dyDescent="0.3">
      <c r="A3397" s="831">
        <v>4</v>
      </c>
      <c r="B3397" s="832" t="s">
        <v>2687</v>
      </c>
      <c r="C3397" s="832" t="s">
        <v>2698</v>
      </c>
      <c r="D3397" s="833" t="s">
        <v>5506</v>
      </c>
      <c r="E3397" s="834" t="s">
        <v>2725</v>
      </c>
      <c r="F3397" s="832" t="s">
        <v>2688</v>
      </c>
      <c r="G3397" s="832" t="s">
        <v>2982</v>
      </c>
      <c r="H3397" s="832" t="s">
        <v>581</v>
      </c>
      <c r="I3397" s="832" t="s">
        <v>2983</v>
      </c>
      <c r="J3397" s="832" t="s">
        <v>1505</v>
      </c>
      <c r="K3397" s="832" t="s">
        <v>2984</v>
      </c>
      <c r="L3397" s="835">
        <v>61.97</v>
      </c>
      <c r="M3397" s="835">
        <v>61.97</v>
      </c>
      <c r="N3397" s="832">
        <v>1</v>
      </c>
      <c r="O3397" s="836">
        <v>1</v>
      </c>
      <c r="P3397" s="835">
        <v>61.97</v>
      </c>
      <c r="Q3397" s="837">
        <v>1</v>
      </c>
      <c r="R3397" s="832">
        <v>1</v>
      </c>
      <c r="S3397" s="837">
        <v>1</v>
      </c>
      <c r="T3397" s="836">
        <v>1</v>
      </c>
      <c r="U3397" s="838">
        <v>1</v>
      </c>
    </row>
    <row r="3398" spans="1:21" ht="14.4" customHeight="1" x14ac:dyDescent="0.3">
      <c r="A3398" s="831">
        <v>4</v>
      </c>
      <c r="B3398" s="832" t="s">
        <v>2687</v>
      </c>
      <c r="C3398" s="832" t="s">
        <v>2698</v>
      </c>
      <c r="D3398" s="833" t="s">
        <v>5506</v>
      </c>
      <c r="E3398" s="834" t="s">
        <v>2725</v>
      </c>
      <c r="F3398" s="832" t="s">
        <v>2688</v>
      </c>
      <c r="G3398" s="832" t="s">
        <v>5421</v>
      </c>
      <c r="H3398" s="832" t="s">
        <v>581</v>
      </c>
      <c r="I3398" s="832" t="s">
        <v>5422</v>
      </c>
      <c r="J3398" s="832" t="s">
        <v>5423</v>
      </c>
      <c r="K3398" s="832" t="s">
        <v>5424</v>
      </c>
      <c r="L3398" s="835">
        <v>52.47</v>
      </c>
      <c r="M3398" s="835">
        <v>52.47</v>
      </c>
      <c r="N3398" s="832">
        <v>1</v>
      </c>
      <c r="O3398" s="836">
        <v>1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4</v>
      </c>
      <c r="B3399" s="832" t="s">
        <v>2687</v>
      </c>
      <c r="C3399" s="832" t="s">
        <v>2698</v>
      </c>
      <c r="D3399" s="833" t="s">
        <v>5506</v>
      </c>
      <c r="E3399" s="834" t="s">
        <v>2725</v>
      </c>
      <c r="F3399" s="832" t="s">
        <v>2689</v>
      </c>
      <c r="G3399" s="832" t="s">
        <v>2768</v>
      </c>
      <c r="H3399" s="832" t="s">
        <v>581</v>
      </c>
      <c r="I3399" s="832" t="s">
        <v>2769</v>
      </c>
      <c r="J3399" s="832" t="s">
        <v>2770</v>
      </c>
      <c r="K3399" s="832"/>
      <c r="L3399" s="835">
        <v>0</v>
      </c>
      <c r="M3399" s="835">
        <v>0</v>
      </c>
      <c r="N3399" s="832">
        <v>1</v>
      </c>
      <c r="O3399" s="836">
        <v>1</v>
      </c>
      <c r="P3399" s="835"/>
      <c r="Q3399" s="837"/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4</v>
      </c>
      <c r="B3400" s="832" t="s">
        <v>2687</v>
      </c>
      <c r="C3400" s="832" t="s">
        <v>2698</v>
      </c>
      <c r="D3400" s="833" t="s">
        <v>5506</v>
      </c>
      <c r="E3400" s="834" t="s">
        <v>2729</v>
      </c>
      <c r="F3400" s="832" t="s">
        <v>2688</v>
      </c>
      <c r="G3400" s="832" t="s">
        <v>2760</v>
      </c>
      <c r="H3400" s="832" t="s">
        <v>628</v>
      </c>
      <c r="I3400" s="832" t="s">
        <v>2166</v>
      </c>
      <c r="J3400" s="832" t="s">
        <v>1083</v>
      </c>
      <c r="K3400" s="832" t="s">
        <v>2167</v>
      </c>
      <c r="L3400" s="835">
        <v>154.36000000000001</v>
      </c>
      <c r="M3400" s="835">
        <v>308.72000000000003</v>
      </c>
      <c r="N3400" s="832">
        <v>2</v>
      </c>
      <c r="O3400" s="836">
        <v>1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" customHeight="1" x14ac:dyDescent="0.3">
      <c r="A3401" s="831">
        <v>4</v>
      </c>
      <c r="B3401" s="832" t="s">
        <v>2687</v>
      </c>
      <c r="C3401" s="832" t="s">
        <v>2698</v>
      </c>
      <c r="D3401" s="833" t="s">
        <v>5506</v>
      </c>
      <c r="E3401" s="834" t="s">
        <v>2729</v>
      </c>
      <c r="F3401" s="832" t="s">
        <v>2688</v>
      </c>
      <c r="G3401" s="832" t="s">
        <v>3380</v>
      </c>
      <c r="H3401" s="832" t="s">
        <v>581</v>
      </c>
      <c r="I3401" s="832" t="s">
        <v>5425</v>
      </c>
      <c r="J3401" s="832" t="s">
        <v>5426</v>
      </c>
      <c r="K3401" s="832" t="s">
        <v>5427</v>
      </c>
      <c r="L3401" s="835">
        <v>0</v>
      </c>
      <c r="M3401" s="835">
        <v>0</v>
      </c>
      <c r="N3401" s="832">
        <v>3</v>
      </c>
      <c r="O3401" s="836">
        <v>1</v>
      </c>
      <c r="P3401" s="835"/>
      <c r="Q3401" s="837"/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4</v>
      </c>
      <c r="B3402" s="832" t="s">
        <v>2687</v>
      </c>
      <c r="C3402" s="832" t="s">
        <v>2698</v>
      </c>
      <c r="D3402" s="833" t="s">
        <v>5506</v>
      </c>
      <c r="E3402" s="834" t="s">
        <v>2729</v>
      </c>
      <c r="F3402" s="832" t="s">
        <v>2688</v>
      </c>
      <c r="G3402" s="832" t="s">
        <v>3380</v>
      </c>
      <c r="H3402" s="832" t="s">
        <v>581</v>
      </c>
      <c r="I3402" s="832" t="s">
        <v>5428</v>
      </c>
      <c r="J3402" s="832" t="s">
        <v>5426</v>
      </c>
      <c r="K3402" s="832" t="s">
        <v>5429</v>
      </c>
      <c r="L3402" s="835">
        <v>0</v>
      </c>
      <c r="M3402" s="835">
        <v>0</v>
      </c>
      <c r="N3402" s="832">
        <v>1</v>
      </c>
      <c r="O3402" s="836">
        <v>1</v>
      </c>
      <c r="P3402" s="835"/>
      <c r="Q3402" s="837"/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4</v>
      </c>
      <c r="B3403" s="832" t="s">
        <v>2687</v>
      </c>
      <c r="C3403" s="832" t="s">
        <v>2698</v>
      </c>
      <c r="D3403" s="833" t="s">
        <v>5506</v>
      </c>
      <c r="E3403" s="834" t="s">
        <v>2729</v>
      </c>
      <c r="F3403" s="832" t="s">
        <v>2688</v>
      </c>
      <c r="G3403" s="832" t="s">
        <v>3380</v>
      </c>
      <c r="H3403" s="832" t="s">
        <v>581</v>
      </c>
      <c r="I3403" s="832" t="s">
        <v>5430</v>
      </c>
      <c r="J3403" s="832" t="s">
        <v>5426</v>
      </c>
      <c r="K3403" s="832" t="s">
        <v>5431</v>
      </c>
      <c r="L3403" s="835">
        <v>0</v>
      </c>
      <c r="M3403" s="835">
        <v>0</v>
      </c>
      <c r="N3403" s="832">
        <v>1</v>
      </c>
      <c r="O3403" s="836">
        <v>1</v>
      </c>
      <c r="P3403" s="835"/>
      <c r="Q3403" s="837"/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4</v>
      </c>
      <c r="B3404" s="832" t="s">
        <v>2687</v>
      </c>
      <c r="C3404" s="832" t="s">
        <v>2698</v>
      </c>
      <c r="D3404" s="833" t="s">
        <v>5506</v>
      </c>
      <c r="E3404" s="834" t="s">
        <v>2729</v>
      </c>
      <c r="F3404" s="832" t="s">
        <v>2688</v>
      </c>
      <c r="G3404" s="832" t="s">
        <v>2844</v>
      </c>
      <c r="H3404" s="832" t="s">
        <v>581</v>
      </c>
      <c r="I3404" s="832" t="s">
        <v>4876</v>
      </c>
      <c r="J3404" s="832" t="s">
        <v>4877</v>
      </c>
      <c r="K3404" s="832" t="s">
        <v>4878</v>
      </c>
      <c r="L3404" s="835">
        <v>66.97</v>
      </c>
      <c r="M3404" s="835">
        <v>66.97</v>
      </c>
      <c r="N3404" s="832">
        <v>1</v>
      </c>
      <c r="O3404" s="836">
        <v>1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4</v>
      </c>
      <c r="B3405" s="832" t="s">
        <v>2687</v>
      </c>
      <c r="C3405" s="832" t="s">
        <v>2698</v>
      </c>
      <c r="D3405" s="833" t="s">
        <v>5506</v>
      </c>
      <c r="E3405" s="834" t="s">
        <v>2729</v>
      </c>
      <c r="F3405" s="832" t="s">
        <v>2688</v>
      </c>
      <c r="G3405" s="832" t="s">
        <v>2777</v>
      </c>
      <c r="H3405" s="832" t="s">
        <v>581</v>
      </c>
      <c r="I3405" s="832" t="s">
        <v>2847</v>
      </c>
      <c r="J3405" s="832" t="s">
        <v>810</v>
      </c>
      <c r="K3405" s="832" t="s">
        <v>2848</v>
      </c>
      <c r="L3405" s="835">
        <v>103.67</v>
      </c>
      <c r="M3405" s="835">
        <v>103.67</v>
      </c>
      <c r="N3405" s="832">
        <v>1</v>
      </c>
      <c r="O3405" s="836">
        <v>1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4</v>
      </c>
      <c r="B3406" s="832" t="s">
        <v>2687</v>
      </c>
      <c r="C3406" s="832" t="s">
        <v>2698</v>
      </c>
      <c r="D3406" s="833" t="s">
        <v>5506</v>
      </c>
      <c r="E3406" s="834" t="s">
        <v>2729</v>
      </c>
      <c r="F3406" s="832" t="s">
        <v>2688</v>
      </c>
      <c r="G3406" s="832" t="s">
        <v>3263</v>
      </c>
      <c r="H3406" s="832" t="s">
        <v>581</v>
      </c>
      <c r="I3406" s="832" t="s">
        <v>4902</v>
      </c>
      <c r="J3406" s="832" t="s">
        <v>4903</v>
      </c>
      <c r="K3406" s="832" t="s">
        <v>4904</v>
      </c>
      <c r="L3406" s="835">
        <v>256.67</v>
      </c>
      <c r="M3406" s="835">
        <v>256.67</v>
      </c>
      <c r="N3406" s="832">
        <v>1</v>
      </c>
      <c r="O3406" s="836">
        <v>1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4</v>
      </c>
      <c r="B3407" s="832" t="s">
        <v>2687</v>
      </c>
      <c r="C3407" s="832" t="s">
        <v>2698</v>
      </c>
      <c r="D3407" s="833" t="s">
        <v>5506</v>
      </c>
      <c r="E3407" s="834" t="s">
        <v>2729</v>
      </c>
      <c r="F3407" s="832" t="s">
        <v>2688</v>
      </c>
      <c r="G3407" s="832" t="s">
        <v>3092</v>
      </c>
      <c r="H3407" s="832" t="s">
        <v>628</v>
      </c>
      <c r="I3407" s="832" t="s">
        <v>5432</v>
      </c>
      <c r="J3407" s="832" t="s">
        <v>5433</v>
      </c>
      <c r="K3407" s="832" t="s">
        <v>5434</v>
      </c>
      <c r="L3407" s="835">
        <v>135.54</v>
      </c>
      <c r="M3407" s="835">
        <v>677.69999999999993</v>
      </c>
      <c r="N3407" s="832">
        <v>5</v>
      </c>
      <c r="O3407" s="836">
        <v>1</v>
      </c>
      <c r="P3407" s="835">
        <v>677.69999999999993</v>
      </c>
      <c r="Q3407" s="837">
        <v>1</v>
      </c>
      <c r="R3407" s="832">
        <v>5</v>
      </c>
      <c r="S3407" s="837">
        <v>1</v>
      </c>
      <c r="T3407" s="836">
        <v>1</v>
      </c>
      <c r="U3407" s="838">
        <v>1</v>
      </c>
    </row>
    <row r="3408" spans="1:21" ht="14.4" customHeight="1" x14ac:dyDescent="0.3">
      <c r="A3408" s="831">
        <v>4</v>
      </c>
      <c r="B3408" s="832" t="s">
        <v>2687</v>
      </c>
      <c r="C3408" s="832" t="s">
        <v>2698</v>
      </c>
      <c r="D3408" s="833" t="s">
        <v>5506</v>
      </c>
      <c r="E3408" s="834" t="s">
        <v>2729</v>
      </c>
      <c r="F3408" s="832" t="s">
        <v>2688</v>
      </c>
      <c r="G3408" s="832" t="s">
        <v>5036</v>
      </c>
      <c r="H3408" s="832" t="s">
        <v>581</v>
      </c>
      <c r="I3408" s="832" t="s">
        <v>5225</v>
      </c>
      <c r="J3408" s="832" t="s">
        <v>5226</v>
      </c>
      <c r="K3408" s="832" t="s">
        <v>5227</v>
      </c>
      <c r="L3408" s="835">
        <v>57.19</v>
      </c>
      <c r="M3408" s="835">
        <v>114.38</v>
      </c>
      <c r="N3408" s="832">
        <v>2</v>
      </c>
      <c r="O3408" s="836">
        <v>2</v>
      </c>
      <c r="P3408" s="835">
        <v>57.19</v>
      </c>
      <c r="Q3408" s="837">
        <v>0.5</v>
      </c>
      <c r="R3408" s="832">
        <v>1</v>
      </c>
      <c r="S3408" s="837">
        <v>0.5</v>
      </c>
      <c r="T3408" s="836">
        <v>1</v>
      </c>
      <c r="U3408" s="838">
        <v>0.5</v>
      </c>
    </row>
    <row r="3409" spans="1:21" ht="14.4" customHeight="1" x14ac:dyDescent="0.3">
      <c r="A3409" s="831">
        <v>4</v>
      </c>
      <c r="B3409" s="832" t="s">
        <v>2687</v>
      </c>
      <c r="C3409" s="832" t="s">
        <v>2698</v>
      </c>
      <c r="D3409" s="833" t="s">
        <v>5506</v>
      </c>
      <c r="E3409" s="834" t="s">
        <v>2729</v>
      </c>
      <c r="F3409" s="832" t="s">
        <v>2689</v>
      </c>
      <c r="G3409" s="832" t="s">
        <v>2768</v>
      </c>
      <c r="H3409" s="832" t="s">
        <v>581</v>
      </c>
      <c r="I3409" s="832" t="s">
        <v>2769</v>
      </c>
      <c r="J3409" s="832" t="s">
        <v>2770</v>
      </c>
      <c r="K3409" s="832"/>
      <c r="L3409" s="835">
        <v>0</v>
      </c>
      <c r="M3409" s="835">
        <v>0</v>
      </c>
      <c r="N3409" s="832">
        <v>8</v>
      </c>
      <c r="O3409" s="836">
        <v>8</v>
      </c>
      <c r="P3409" s="835">
        <v>0</v>
      </c>
      <c r="Q3409" s="837"/>
      <c r="R3409" s="832">
        <v>3</v>
      </c>
      <c r="S3409" s="837">
        <v>0.375</v>
      </c>
      <c r="T3409" s="836">
        <v>3</v>
      </c>
      <c r="U3409" s="838">
        <v>0.375</v>
      </c>
    </row>
    <row r="3410" spans="1:21" ht="14.4" customHeight="1" x14ac:dyDescent="0.3">
      <c r="A3410" s="831">
        <v>4</v>
      </c>
      <c r="B3410" s="832" t="s">
        <v>2687</v>
      </c>
      <c r="C3410" s="832" t="s">
        <v>2700</v>
      </c>
      <c r="D3410" s="833" t="s">
        <v>5503</v>
      </c>
      <c r="E3410" s="834" t="s">
        <v>2716</v>
      </c>
      <c r="F3410" s="832" t="s">
        <v>2688</v>
      </c>
      <c r="G3410" s="832" t="s">
        <v>2760</v>
      </c>
      <c r="H3410" s="832" t="s">
        <v>628</v>
      </c>
      <c r="I3410" s="832" t="s">
        <v>2166</v>
      </c>
      <c r="J3410" s="832" t="s">
        <v>1083</v>
      </c>
      <c r="K3410" s="832" t="s">
        <v>2167</v>
      </c>
      <c r="L3410" s="835">
        <v>154.36000000000001</v>
      </c>
      <c r="M3410" s="835">
        <v>154.36000000000001</v>
      </c>
      <c r="N3410" s="832">
        <v>1</v>
      </c>
      <c r="O3410" s="836">
        <v>1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4</v>
      </c>
      <c r="B3411" s="832" t="s">
        <v>2687</v>
      </c>
      <c r="C3411" s="832" t="s">
        <v>2700</v>
      </c>
      <c r="D3411" s="833" t="s">
        <v>5503</v>
      </c>
      <c r="E3411" s="834" t="s">
        <v>2716</v>
      </c>
      <c r="F3411" s="832" t="s">
        <v>2688</v>
      </c>
      <c r="G3411" s="832" t="s">
        <v>2824</v>
      </c>
      <c r="H3411" s="832" t="s">
        <v>581</v>
      </c>
      <c r="I3411" s="832" t="s">
        <v>2825</v>
      </c>
      <c r="J3411" s="832" t="s">
        <v>2179</v>
      </c>
      <c r="K3411" s="832" t="s">
        <v>2826</v>
      </c>
      <c r="L3411" s="835">
        <v>238.72</v>
      </c>
      <c r="M3411" s="835">
        <v>238.72</v>
      </c>
      <c r="N3411" s="832">
        <v>1</v>
      </c>
      <c r="O3411" s="836">
        <v>1</v>
      </c>
      <c r="P3411" s="835">
        <v>238.72</v>
      </c>
      <c r="Q3411" s="837">
        <v>1</v>
      </c>
      <c r="R3411" s="832">
        <v>1</v>
      </c>
      <c r="S3411" s="837">
        <v>1</v>
      </c>
      <c r="T3411" s="836">
        <v>1</v>
      </c>
      <c r="U3411" s="838">
        <v>1</v>
      </c>
    </row>
    <row r="3412" spans="1:21" ht="14.4" customHeight="1" x14ac:dyDescent="0.3">
      <c r="A3412" s="831">
        <v>4</v>
      </c>
      <c r="B3412" s="832" t="s">
        <v>2687</v>
      </c>
      <c r="C3412" s="832" t="s">
        <v>2700</v>
      </c>
      <c r="D3412" s="833" t="s">
        <v>5503</v>
      </c>
      <c r="E3412" s="834" t="s">
        <v>2716</v>
      </c>
      <c r="F3412" s="832" t="s">
        <v>2688</v>
      </c>
      <c r="G3412" s="832" t="s">
        <v>3306</v>
      </c>
      <c r="H3412" s="832" t="s">
        <v>581</v>
      </c>
      <c r="I3412" s="832" t="s">
        <v>3307</v>
      </c>
      <c r="J3412" s="832" t="s">
        <v>1116</v>
      </c>
      <c r="K3412" s="832" t="s">
        <v>3308</v>
      </c>
      <c r="L3412" s="835">
        <v>48.09</v>
      </c>
      <c r="M3412" s="835">
        <v>96.18</v>
      </c>
      <c r="N3412" s="832">
        <v>2</v>
      </c>
      <c r="O3412" s="836">
        <v>2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4</v>
      </c>
      <c r="B3413" s="832" t="s">
        <v>2687</v>
      </c>
      <c r="C3413" s="832" t="s">
        <v>2700</v>
      </c>
      <c r="D3413" s="833" t="s">
        <v>5503</v>
      </c>
      <c r="E3413" s="834" t="s">
        <v>2716</v>
      </c>
      <c r="F3413" s="832" t="s">
        <v>2688</v>
      </c>
      <c r="G3413" s="832" t="s">
        <v>2787</v>
      </c>
      <c r="H3413" s="832" t="s">
        <v>581</v>
      </c>
      <c r="I3413" s="832" t="s">
        <v>2788</v>
      </c>
      <c r="J3413" s="832" t="s">
        <v>626</v>
      </c>
      <c r="K3413" s="832" t="s">
        <v>2789</v>
      </c>
      <c r="L3413" s="835">
        <v>0</v>
      </c>
      <c r="M3413" s="835">
        <v>0</v>
      </c>
      <c r="N3413" s="832">
        <v>1</v>
      </c>
      <c r="O3413" s="836">
        <v>0.5</v>
      </c>
      <c r="P3413" s="835">
        <v>0</v>
      </c>
      <c r="Q3413" s="837"/>
      <c r="R3413" s="832">
        <v>1</v>
      </c>
      <c r="S3413" s="837">
        <v>1</v>
      </c>
      <c r="T3413" s="836">
        <v>0.5</v>
      </c>
      <c r="U3413" s="838">
        <v>1</v>
      </c>
    </row>
    <row r="3414" spans="1:21" ht="14.4" customHeight="1" x14ac:dyDescent="0.3">
      <c r="A3414" s="831">
        <v>4</v>
      </c>
      <c r="B3414" s="832" t="s">
        <v>2687</v>
      </c>
      <c r="C3414" s="832" t="s">
        <v>2700</v>
      </c>
      <c r="D3414" s="833" t="s">
        <v>5503</v>
      </c>
      <c r="E3414" s="834" t="s">
        <v>2716</v>
      </c>
      <c r="F3414" s="832" t="s">
        <v>2688</v>
      </c>
      <c r="G3414" s="832" t="s">
        <v>3168</v>
      </c>
      <c r="H3414" s="832" t="s">
        <v>581</v>
      </c>
      <c r="I3414" s="832" t="s">
        <v>5435</v>
      </c>
      <c r="J3414" s="832" t="s">
        <v>5436</v>
      </c>
      <c r="K3414" s="832" t="s">
        <v>5437</v>
      </c>
      <c r="L3414" s="835">
        <v>285.01</v>
      </c>
      <c r="M3414" s="835">
        <v>285.01</v>
      </c>
      <c r="N3414" s="832">
        <v>1</v>
      </c>
      <c r="O3414" s="836">
        <v>1</v>
      </c>
      <c r="P3414" s="835">
        <v>285.01</v>
      </c>
      <c r="Q3414" s="837">
        <v>1</v>
      </c>
      <c r="R3414" s="832">
        <v>1</v>
      </c>
      <c r="S3414" s="837">
        <v>1</v>
      </c>
      <c r="T3414" s="836">
        <v>1</v>
      </c>
      <c r="U3414" s="838">
        <v>1</v>
      </c>
    </row>
    <row r="3415" spans="1:21" ht="14.4" customHeight="1" x14ac:dyDescent="0.3">
      <c r="A3415" s="831">
        <v>4</v>
      </c>
      <c r="B3415" s="832" t="s">
        <v>2687</v>
      </c>
      <c r="C3415" s="832" t="s">
        <v>2700</v>
      </c>
      <c r="D3415" s="833" t="s">
        <v>5503</v>
      </c>
      <c r="E3415" s="834" t="s">
        <v>2716</v>
      </c>
      <c r="F3415" s="832" t="s">
        <v>2688</v>
      </c>
      <c r="G3415" s="832" t="s">
        <v>4213</v>
      </c>
      <c r="H3415" s="832" t="s">
        <v>581</v>
      </c>
      <c r="I3415" s="832" t="s">
        <v>4214</v>
      </c>
      <c r="J3415" s="832" t="s">
        <v>1504</v>
      </c>
      <c r="K3415" s="832" t="s">
        <v>4215</v>
      </c>
      <c r="L3415" s="835">
        <v>61.97</v>
      </c>
      <c r="M3415" s="835">
        <v>371.82000000000005</v>
      </c>
      <c r="N3415" s="832">
        <v>6</v>
      </c>
      <c r="O3415" s="836">
        <v>2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4</v>
      </c>
      <c r="B3416" s="832" t="s">
        <v>2687</v>
      </c>
      <c r="C3416" s="832" t="s">
        <v>2700</v>
      </c>
      <c r="D3416" s="833" t="s">
        <v>5503</v>
      </c>
      <c r="E3416" s="834" t="s">
        <v>2716</v>
      </c>
      <c r="F3416" s="832" t="s">
        <v>2688</v>
      </c>
      <c r="G3416" s="832" t="s">
        <v>2868</v>
      </c>
      <c r="H3416" s="832" t="s">
        <v>581</v>
      </c>
      <c r="I3416" s="832" t="s">
        <v>2886</v>
      </c>
      <c r="J3416" s="832" t="s">
        <v>2870</v>
      </c>
      <c r="K3416" s="832" t="s">
        <v>639</v>
      </c>
      <c r="L3416" s="835">
        <v>58.62</v>
      </c>
      <c r="M3416" s="835">
        <v>58.62</v>
      </c>
      <c r="N3416" s="832">
        <v>1</v>
      </c>
      <c r="O3416" s="836">
        <v>0.5</v>
      </c>
      <c r="P3416" s="835">
        <v>58.62</v>
      </c>
      <c r="Q3416" s="837">
        <v>1</v>
      </c>
      <c r="R3416" s="832">
        <v>1</v>
      </c>
      <c r="S3416" s="837">
        <v>1</v>
      </c>
      <c r="T3416" s="836">
        <v>0.5</v>
      </c>
      <c r="U3416" s="838">
        <v>1</v>
      </c>
    </row>
    <row r="3417" spans="1:21" ht="14.4" customHeight="1" x14ac:dyDescent="0.3">
      <c r="A3417" s="831">
        <v>4</v>
      </c>
      <c r="B3417" s="832" t="s">
        <v>2687</v>
      </c>
      <c r="C3417" s="832" t="s">
        <v>2700</v>
      </c>
      <c r="D3417" s="833" t="s">
        <v>5503</v>
      </c>
      <c r="E3417" s="834" t="s">
        <v>2716</v>
      </c>
      <c r="F3417" s="832" t="s">
        <v>2688</v>
      </c>
      <c r="G3417" s="832" t="s">
        <v>2775</v>
      </c>
      <c r="H3417" s="832" t="s">
        <v>628</v>
      </c>
      <c r="I3417" s="832" t="s">
        <v>3003</v>
      </c>
      <c r="J3417" s="832" t="s">
        <v>785</v>
      </c>
      <c r="K3417" s="832" t="s">
        <v>2037</v>
      </c>
      <c r="L3417" s="835">
        <v>368.16</v>
      </c>
      <c r="M3417" s="835">
        <v>2577.12</v>
      </c>
      <c r="N3417" s="832">
        <v>7</v>
      </c>
      <c r="O3417" s="836">
        <v>6</v>
      </c>
      <c r="P3417" s="835">
        <v>1472.64</v>
      </c>
      <c r="Q3417" s="837">
        <v>0.57142857142857151</v>
      </c>
      <c r="R3417" s="832">
        <v>4</v>
      </c>
      <c r="S3417" s="837">
        <v>0.5714285714285714</v>
      </c>
      <c r="T3417" s="836">
        <v>3</v>
      </c>
      <c r="U3417" s="838">
        <v>0.5</v>
      </c>
    </row>
    <row r="3418" spans="1:21" ht="14.4" customHeight="1" x14ac:dyDescent="0.3">
      <c r="A3418" s="831">
        <v>4</v>
      </c>
      <c r="B3418" s="832" t="s">
        <v>2687</v>
      </c>
      <c r="C3418" s="832" t="s">
        <v>2700</v>
      </c>
      <c r="D3418" s="833" t="s">
        <v>5503</v>
      </c>
      <c r="E3418" s="834" t="s">
        <v>2716</v>
      </c>
      <c r="F3418" s="832" t="s">
        <v>2688</v>
      </c>
      <c r="G3418" s="832" t="s">
        <v>2775</v>
      </c>
      <c r="H3418" s="832" t="s">
        <v>628</v>
      </c>
      <c r="I3418" s="832" t="s">
        <v>2776</v>
      </c>
      <c r="J3418" s="832" t="s">
        <v>785</v>
      </c>
      <c r="K3418" s="832" t="s">
        <v>2041</v>
      </c>
      <c r="L3418" s="835">
        <v>490.89</v>
      </c>
      <c r="M3418" s="835">
        <v>490.89</v>
      </c>
      <c r="N3418" s="832">
        <v>1</v>
      </c>
      <c r="O3418" s="836">
        <v>1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" customHeight="1" x14ac:dyDescent="0.3">
      <c r="A3419" s="831">
        <v>4</v>
      </c>
      <c r="B3419" s="832" t="s">
        <v>2687</v>
      </c>
      <c r="C3419" s="832" t="s">
        <v>2700</v>
      </c>
      <c r="D3419" s="833" t="s">
        <v>5503</v>
      </c>
      <c r="E3419" s="834" t="s">
        <v>2716</v>
      </c>
      <c r="F3419" s="832" t="s">
        <v>2688</v>
      </c>
      <c r="G3419" s="832" t="s">
        <v>2775</v>
      </c>
      <c r="H3419" s="832" t="s">
        <v>628</v>
      </c>
      <c r="I3419" s="832" t="s">
        <v>3032</v>
      </c>
      <c r="J3419" s="832" t="s">
        <v>785</v>
      </c>
      <c r="K3419" s="832" t="s">
        <v>2793</v>
      </c>
      <c r="L3419" s="835">
        <v>147.26</v>
      </c>
      <c r="M3419" s="835">
        <v>147.26</v>
      </c>
      <c r="N3419" s="832">
        <v>1</v>
      </c>
      <c r="O3419" s="836">
        <v>0.5</v>
      </c>
      <c r="P3419" s="835">
        <v>147.26</v>
      </c>
      <c r="Q3419" s="837">
        <v>1</v>
      </c>
      <c r="R3419" s="832">
        <v>1</v>
      </c>
      <c r="S3419" s="837">
        <v>1</v>
      </c>
      <c r="T3419" s="836">
        <v>0.5</v>
      </c>
      <c r="U3419" s="838">
        <v>1</v>
      </c>
    </row>
    <row r="3420" spans="1:21" ht="14.4" customHeight="1" x14ac:dyDescent="0.3">
      <c r="A3420" s="831">
        <v>4</v>
      </c>
      <c r="B3420" s="832" t="s">
        <v>2687</v>
      </c>
      <c r="C3420" s="832" t="s">
        <v>2700</v>
      </c>
      <c r="D3420" s="833" t="s">
        <v>5503</v>
      </c>
      <c r="E3420" s="834" t="s">
        <v>2716</v>
      </c>
      <c r="F3420" s="832" t="s">
        <v>2688</v>
      </c>
      <c r="G3420" s="832" t="s">
        <v>2775</v>
      </c>
      <c r="H3420" s="832" t="s">
        <v>628</v>
      </c>
      <c r="I3420" s="832" t="s">
        <v>2040</v>
      </c>
      <c r="J3420" s="832" t="s">
        <v>785</v>
      </c>
      <c r="K3420" s="832" t="s">
        <v>2041</v>
      </c>
      <c r="L3420" s="835">
        <v>490.89</v>
      </c>
      <c r="M3420" s="835">
        <v>490.89</v>
      </c>
      <c r="N3420" s="832">
        <v>1</v>
      </c>
      <c r="O3420" s="836">
        <v>1</v>
      </c>
      <c r="P3420" s="835">
        <v>490.89</v>
      </c>
      <c r="Q3420" s="837">
        <v>1</v>
      </c>
      <c r="R3420" s="832">
        <v>1</v>
      </c>
      <c r="S3420" s="837">
        <v>1</v>
      </c>
      <c r="T3420" s="836">
        <v>1</v>
      </c>
      <c r="U3420" s="838">
        <v>1</v>
      </c>
    </row>
    <row r="3421" spans="1:21" ht="14.4" customHeight="1" x14ac:dyDescent="0.3">
      <c r="A3421" s="831">
        <v>4</v>
      </c>
      <c r="B3421" s="832" t="s">
        <v>2687</v>
      </c>
      <c r="C3421" s="832" t="s">
        <v>2700</v>
      </c>
      <c r="D3421" s="833" t="s">
        <v>5503</v>
      </c>
      <c r="E3421" s="834" t="s">
        <v>2716</v>
      </c>
      <c r="F3421" s="832" t="s">
        <v>2688</v>
      </c>
      <c r="G3421" s="832" t="s">
        <v>2799</v>
      </c>
      <c r="H3421" s="832" t="s">
        <v>581</v>
      </c>
      <c r="I3421" s="832" t="s">
        <v>5438</v>
      </c>
      <c r="J3421" s="832" t="s">
        <v>2801</v>
      </c>
      <c r="K3421" s="832" t="s">
        <v>5439</v>
      </c>
      <c r="L3421" s="835">
        <v>128.69999999999999</v>
      </c>
      <c r="M3421" s="835">
        <v>128.69999999999999</v>
      </c>
      <c r="N3421" s="832">
        <v>1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4</v>
      </c>
      <c r="B3422" s="832" t="s">
        <v>2687</v>
      </c>
      <c r="C3422" s="832" t="s">
        <v>2700</v>
      </c>
      <c r="D3422" s="833" t="s">
        <v>5503</v>
      </c>
      <c r="E3422" s="834" t="s">
        <v>2716</v>
      </c>
      <c r="F3422" s="832" t="s">
        <v>2688</v>
      </c>
      <c r="G3422" s="832" t="s">
        <v>2799</v>
      </c>
      <c r="H3422" s="832" t="s">
        <v>581</v>
      </c>
      <c r="I3422" s="832" t="s">
        <v>5440</v>
      </c>
      <c r="J3422" s="832" t="s">
        <v>2801</v>
      </c>
      <c r="K3422" s="832" t="s">
        <v>2802</v>
      </c>
      <c r="L3422" s="835">
        <v>90.53</v>
      </c>
      <c r="M3422" s="835">
        <v>90.53</v>
      </c>
      <c r="N3422" s="832">
        <v>1</v>
      </c>
      <c r="O3422" s="836">
        <v>0.5</v>
      </c>
      <c r="P3422" s="835">
        <v>90.53</v>
      </c>
      <c r="Q3422" s="837">
        <v>1</v>
      </c>
      <c r="R3422" s="832">
        <v>1</v>
      </c>
      <c r="S3422" s="837">
        <v>1</v>
      </c>
      <c r="T3422" s="836">
        <v>0.5</v>
      </c>
      <c r="U3422" s="838">
        <v>1</v>
      </c>
    </row>
    <row r="3423" spans="1:21" ht="14.4" customHeight="1" x14ac:dyDescent="0.3">
      <c r="A3423" s="831">
        <v>4</v>
      </c>
      <c r="B3423" s="832" t="s">
        <v>2687</v>
      </c>
      <c r="C3423" s="832" t="s">
        <v>2700</v>
      </c>
      <c r="D3423" s="833" t="s">
        <v>5503</v>
      </c>
      <c r="E3423" s="834" t="s">
        <v>2716</v>
      </c>
      <c r="F3423" s="832" t="s">
        <v>2688</v>
      </c>
      <c r="G3423" s="832" t="s">
        <v>3048</v>
      </c>
      <c r="H3423" s="832" t="s">
        <v>581</v>
      </c>
      <c r="I3423" s="832" t="s">
        <v>3095</v>
      </c>
      <c r="J3423" s="832" t="s">
        <v>964</v>
      </c>
      <c r="K3423" s="832" t="s">
        <v>3096</v>
      </c>
      <c r="L3423" s="835">
        <v>77.14</v>
      </c>
      <c r="M3423" s="835">
        <v>308.56</v>
      </c>
      <c r="N3423" s="832">
        <v>4</v>
      </c>
      <c r="O3423" s="836">
        <v>3.5</v>
      </c>
      <c r="P3423" s="835">
        <v>77.14</v>
      </c>
      <c r="Q3423" s="837">
        <v>0.25</v>
      </c>
      <c r="R3423" s="832">
        <v>1</v>
      </c>
      <c r="S3423" s="837">
        <v>0.25</v>
      </c>
      <c r="T3423" s="836">
        <v>1</v>
      </c>
      <c r="U3423" s="838">
        <v>0.2857142857142857</v>
      </c>
    </row>
    <row r="3424" spans="1:21" ht="14.4" customHeight="1" x14ac:dyDescent="0.3">
      <c r="A3424" s="831">
        <v>4</v>
      </c>
      <c r="B3424" s="832" t="s">
        <v>2687</v>
      </c>
      <c r="C3424" s="832" t="s">
        <v>2700</v>
      </c>
      <c r="D3424" s="833" t="s">
        <v>5503</v>
      </c>
      <c r="E3424" s="834" t="s">
        <v>2716</v>
      </c>
      <c r="F3424" s="832" t="s">
        <v>2688</v>
      </c>
      <c r="G3424" s="832" t="s">
        <v>2764</v>
      </c>
      <c r="H3424" s="832" t="s">
        <v>628</v>
      </c>
      <c r="I3424" s="832" t="s">
        <v>2247</v>
      </c>
      <c r="J3424" s="832" t="s">
        <v>2248</v>
      </c>
      <c r="K3424" s="832" t="s">
        <v>2249</v>
      </c>
      <c r="L3424" s="835">
        <v>0</v>
      </c>
      <c r="M3424" s="835">
        <v>0</v>
      </c>
      <c r="N3424" s="832">
        <v>4</v>
      </c>
      <c r="O3424" s="836">
        <v>3.5</v>
      </c>
      <c r="P3424" s="835">
        <v>0</v>
      </c>
      <c r="Q3424" s="837"/>
      <c r="R3424" s="832">
        <v>1</v>
      </c>
      <c r="S3424" s="837">
        <v>0.25</v>
      </c>
      <c r="T3424" s="836">
        <v>1</v>
      </c>
      <c r="U3424" s="838">
        <v>0.2857142857142857</v>
      </c>
    </row>
    <row r="3425" spans="1:21" ht="14.4" customHeight="1" x14ac:dyDescent="0.3">
      <c r="A3425" s="831">
        <v>4</v>
      </c>
      <c r="B3425" s="832" t="s">
        <v>2687</v>
      </c>
      <c r="C3425" s="832" t="s">
        <v>2700</v>
      </c>
      <c r="D3425" s="833" t="s">
        <v>5503</v>
      </c>
      <c r="E3425" s="834" t="s">
        <v>2716</v>
      </c>
      <c r="F3425" s="832" t="s">
        <v>2688</v>
      </c>
      <c r="G3425" s="832" t="s">
        <v>4966</v>
      </c>
      <c r="H3425" s="832" t="s">
        <v>581</v>
      </c>
      <c r="I3425" s="832" t="s">
        <v>5441</v>
      </c>
      <c r="J3425" s="832" t="s">
        <v>4968</v>
      </c>
      <c r="K3425" s="832" t="s">
        <v>2490</v>
      </c>
      <c r="L3425" s="835">
        <v>38.56</v>
      </c>
      <c r="M3425" s="835">
        <v>38.56</v>
      </c>
      <c r="N3425" s="832">
        <v>1</v>
      </c>
      <c r="O3425" s="836">
        <v>1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4</v>
      </c>
      <c r="B3426" s="832" t="s">
        <v>2687</v>
      </c>
      <c r="C3426" s="832" t="s">
        <v>2700</v>
      </c>
      <c r="D3426" s="833" t="s">
        <v>5503</v>
      </c>
      <c r="E3426" s="834" t="s">
        <v>2716</v>
      </c>
      <c r="F3426" s="832" t="s">
        <v>2690</v>
      </c>
      <c r="G3426" s="832" t="s">
        <v>2819</v>
      </c>
      <c r="H3426" s="832" t="s">
        <v>581</v>
      </c>
      <c r="I3426" s="832" t="s">
        <v>5362</v>
      </c>
      <c r="J3426" s="832" t="s">
        <v>5363</v>
      </c>
      <c r="K3426" s="832" t="s">
        <v>5364</v>
      </c>
      <c r="L3426" s="835">
        <v>409.87</v>
      </c>
      <c r="M3426" s="835">
        <v>409.87</v>
      </c>
      <c r="N3426" s="832">
        <v>1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4</v>
      </c>
      <c r="B3427" s="832" t="s">
        <v>2687</v>
      </c>
      <c r="C3427" s="832" t="s">
        <v>2700</v>
      </c>
      <c r="D3427" s="833" t="s">
        <v>5503</v>
      </c>
      <c r="E3427" s="834" t="s">
        <v>2728</v>
      </c>
      <c r="F3427" s="832" t="s">
        <v>2688</v>
      </c>
      <c r="G3427" s="832" t="s">
        <v>2760</v>
      </c>
      <c r="H3427" s="832" t="s">
        <v>628</v>
      </c>
      <c r="I3427" s="832" t="s">
        <v>2166</v>
      </c>
      <c r="J3427" s="832" t="s">
        <v>1083</v>
      </c>
      <c r="K3427" s="832" t="s">
        <v>2167</v>
      </c>
      <c r="L3427" s="835">
        <v>154.36000000000001</v>
      </c>
      <c r="M3427" s="835">
        <v>308.72000000000003</v>
      </c>
      <c r="N3427" s="832">
        <v>2</v>
      </c>
      <c r="O3427" s="836">
        <v>1</v>
      </c>
      <c r="P3427" s="835">
        <v>308.72000000000003</v>
      </c>
      <c r="Q3427" s="837">
        <v>1</v>
      </c>
      <c r="R3427" s="832">
        <v>2</v>
      </c>
      <c r="S3427" s="837">
        <v>1</v>
      </c>
      <c r="T3427" s="836">
        <v>1</v>
      </c>
      <c r="U3427" s="838">
        <v>1</v>
      </c>
    </row>
    <row r="3428" spans="1:21" ht="14.4" customHeight="1" x14ac:dyDescent="0.3">
      <c r="A3428" s="831">
        <v>4</v>
      </c>
      <c r="B3428" s="832" t="s">
        <v>2687</v>
      </c>
      <c r="C3428" s="832" t="s">
        <v>2700</v>
      </c>
      <c r="D3428" s="833" t="s">
        <v>5503</v>
      </c>
      <c r="E3428" s="834" t="s">
        <v>2728</v>
      </c>
      <c r="F3428" s="832" t="s">
        <v>2688</v>
      </c>
      <c r="G3428" s="832" t="s">
        <v>2787</v>
      </c>
      <c r="H3428" s="832" t="s">
        <v>581</v>
      </c>
      <c r="I3428" s="832" t="s">
        <v>2788</v>
      </c>
      <c r="J3428" s="832" t="s">
        <v>626</v>
      </c>
      <c r="K3428" s="832" t="s">
        <v>2789</v>
      </c>
      <c r="L3428" s="835">
        <v>0</v>
      </c>
      <c r="M3428" s="835">
        <v>0</v>
      </c>
      <c r="N3428" s="832">
        <v>2</v>
      </c>
      <c r="O3428" s="836">
        <v>1</v>
      </c>
      <c r="P3428" s="835">
        <v>0</v>
      </c>
      <c r="Q3428" s="837"/>
      <c r="R3428" s="832">
        <v>2</v>
      </c>
      <c r="S3428" s="837">
        <v>1</v>
      </c>
      <c r="T3428" s="836">
        <v>1</v>
      </c>
      <c r="U3428" s="838">
        <v>1</v>
      </c>
    </row>
    <row r="3429" spans="1:21" ht="14.4" customHeight="1" x14ac:dyDescent="0.3">
      <c r="A3429" s="831">
        <v>4</v>
      </c>
      <c r="B3429" s="832" t="s">
        <v>2687</v>
      </c>
      <c r="C3429" s="832" t="s">
        <v>2700</v>
      </c>
      <c r="D3429" s="833" t="s">
        <v>5503</v>
      </c>
      <c r="E3429" s="834" t="s">
        <v>2728</v>
      </c>
      <c r="F3429" s="832" t="s">
        <v>2688</v>
      </c>
      <c r="G3429" s="832" t="s">
        <v>2868</v>
      </c>
      <c r="H3429" s="832" t="s">
        <v>581</v>
      </c>
      <c r="I3429" s="832" t="s">
        <v>5442</v>
      </c>
      <c r="J3429" s="832" t="s">
        <v>2870</v>
      </c>
      <c r="K3429" s="832" t="s">
        <v>5443</v>
      </c>
      <c r="L3429" s="835">
        <v>11.73</v>
      </c>
      <c r="M3429" s="835">
        <v>11.73</v>
      </c>
      <c r="N3429" s="832">
        <v>1</v>
      </c>
      <c r="O3429" s="836">
        <v>0.5</v>
      </c>
      <c r="P3429" s="835">
        <v>11.73</v>
      </c>
      <c r="Q3429" s="837">
        <v>1</v>
      </c>
      <c r="R3429" s="832">
        <v>1</v>
      </c>
      <c r="S3429" s="837">
        <v>1</v>
      </c>
      <c r="T3429" s="836">
        <v>0.5</v>
      </c>
      <c r="U3429" s="838">
        <v>1</v>
      </c>
    </row>
    <row r="3430" spans="1:21" ht="14.4" customHeight="1" x14ac:dyDescent="0.3">
      <c r="A3430" s="831">
        <v>4</v>
      </c>
      <c r="B3430" s="832" t="s">
        <v>2687</v>
      </c>
      <c r="C3430" s="832" t="s">
        <v>2700</v>
      </c>
      <c r="D3430" s="833" t="s">
        <v>5503</v>
      </c>
      <c r="E3430" s="834" t="s">
        <v>2728</v>
      </c>
      <c r="F3430" s="832" t="s">
        <v>2688</v>
      </c>
      <c r="G3430" s="832" t="s">
        <v>2775</v>
      </c>
      <c r="H3430" s="832" t="s">
        <v>628</v>
      </c>
      <c r="I3430" s="832" t="s">
        <v>2791</v>
      </c>
      <c r="J3430" s="832" t="s">
        <v>785</v>
      </c>
      <c r="K3430" s="832" t="s">
        <v>2039</v>
      </c>
      <c r="L3430" s="835">
        <v>736.33</v>
      </c>
      <c r="M3430" s="835">
        <v>736.33</v>
      </c>
      <c r="N3430" s="832">
        <v>1</v>
      </c>
      <c r="O3430" s="836">
        <v>0.5</v>
      </c>
      <c r="P3430" s="835">
        <v>736.33</v>
      </c>
      <c r="Q3430" s="837">
        <v>1</v>
      </c>
      <c r="R3430" s="832">
        <v>1</v>
      </c>
      <c r="S3430" s="837">
        <v>1</v>
      </c>
      <c r="T3430" s="836">
        <v>0.5</v>
      </c>
      <c r="U3430" s="838">
        <v>1</v>
      </c>
    </row>
    <row r="3431" spans="1:21" ht="14.4" customHeight="1" x14ac:dyDescent="0.3">
      <c r="A3431" s="831">
        <v>4</v>
      </c>
      <c r="B3431" s="832" t="s">
        <v>2687</v>
      </c>
      <c r="C3431" s="832" t="s">
        <v>2700</v>
      </c>
      <c r="D3431" s="833" t="s">
        <v>5503</v>
      </c>
      <c r="E3431" s="834" t="s">
        <v>2728</v>
      </c>
      <c r="F3431" s="832" t="s">
        <v>2688</v>
      </c>
      <c r="G3431" s="832" t="s">
        <v>2874</v>
      </c>
      <c r="H3431" s="832" t="s">
        <v>628</v>
      </c>
      <c r="I3431" s="832" t="s">
        <v>2421</v>
      </c>
      <c r="J3431" s="832" t="s">
        <v>1193</v>
      </c>
      <c r="K3431" s="832" t="s">
        <v>2422</v>
      </c>
      <c r="L3431" s="835">
        <v>24.22</v>
      </c>
      <c r="M3431" s="835">
        <v>24.22</v>
      </c>
      <c r="N3431" s="832">
        <v>1</v>
      </c>
      <c r="O3431" s="836">
        <v>0.5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4</v>
      </c>
      <c r="B3432" s="832" t="s">
        <v>2687</v>
      </c>
      <c r="C3432" s="832" t="s">
        <v>2700</v>
      </c>
      <c r="D3432" s="833" t="s">
        <v>5503</v>
      </c>
      <c r="E3432" s="834" t="s">
        <v>2728</v>
      </c>
      <c r="F3432" s="832" t="s">
        <v>2688</v>
      </c>
      <c r="G3432" s="832" t="s">
        <v>2777</v>
      </c>
      <c r="H3432" s="832" t="s">
        <v>581</v>
      </c>
      <c r="I3432" s="832" t="s">
        <v>5444</v>
      </c>
      <c r="J3432" s="832" t="s">
        <v>5445</v>
      </c>
      <c r="K3432" s="832" t="s">
        <v>5446</v>
      </c>
      <c r="L3432" s="835">
        <v>64.5</v>
      </c>
      <c r="M3432" s="835">
        <v>64.5</v>
      </c>
      <c r="N3432" s="832">
        <v>1</v>
      </c>
      <c r="O3432" s="836">
        <v>1</v>
      </c>
      <c r="P3432" s="835">
        <v>64.5</v>
      </c>
      <c r="Q3432" s="837">
        <v>1</v>
      </c>
      <c r="R3432" s="832">
        <v>1</v>
      </c>
      <c r="S3432" s="837">
        <v>1</v>
      </c>
      <c r="T3432" s="836">
        <v>1</v>
      </c>
      <c r="U3432" s="838">
        <v>1</v>
      </c>
    </row>
    <row r="3433" spans="1:21" ht="14.4" customHeight="1" x14ac:dyDescent="0.3">
      <c r="A3433" s="831">
        <v>4</v>
      </c>
      <c r="B3433" s="832" t="s">
        <v>2687</v>
      </c>
      <c r="C3433" s="832" t="s">
        <v>2700</v>
      </c>
      <c r="D3433" s="833" t="s">
        <v>5503</v>
      </c>
      <c r="E3433" s="834" t="s">
        <v>2728</v>
      </c>
      <c r="F3433" s="832" t="s">
        <v>2688</v>
      </c>
      <c r="G3433" s="832" t="s">
        <v>4575</v>
      </c>
      <c r="H3433" s="832" t="s">
        <v>581</v>
      </c>
      <c r="I3433" s="832" t="s">
        <v>5447</v>
      </c>
      <c r="J3433" s="832" t="s">
        <v>1429</v>
      </c>
      <c r="K3433" s="832" t="s">
        <v>5448</v>
      </c>
      <c r="L3433" s="835">
        <v>34.659999999999997</v>
      </c>
      <c r="M3433" s="835">
        <v>34.659999999999997</v>
      </c>
      <c r="N3433" s="832">
        <v>1</v>
      </c>
      <c r="O3433" s="836">
        <v>0.5</v>
      </c>
      <c r="P3433" s="835">
        <v>34.659999999999997</v>
      </c>
      <c r="Q3433" s="837">
        <v>1</v>
      </c>
      <c r="R3433" s="832">
        <v>1</v>
      </c>
      <c r="S3433" s="837">
        <v>1</v>
      </c>
      <c r="T3433" s="836">
        <v>0.5</v>
      </c>
      <c r="U3433" s="838">
        <v>1</v>
      </c>
    </row>
    <row r="3434" spans="1:21" ht="14.4" customHeight="1" x14ac:dyDescent="0.3">
      <c r="A3434" s="831">
        <v>4</v>
      </c>
      <c r="B3434" s="832" t="s">
        <v>2687</v>
      </c>
      <c r="C3434" s="832" t="s">
        <v>2700</v>
      </c>
      <c r="D3434" s="833" t="s">
        <v>5503</v>
      </c>
      <c r="E3434" s="834" t="s">
        <v>2728</v>
      </c>
      <c r="F3434" s="832" t="s">
        <v>2688</v>
      </c>
      <c r="G3434" s="832" t="s">
        <v>4575</v>
      </c>
      <c r="H3434" s="832" t="s">
        <v>581</v>
      </c>
      <c r="I3434" s="832" t="s">
        <v>5449</v>
      </c>
      <c r="J3434" s="832" t="s">
        <v>1429</v>
      </c>
      <c r="K3434" s="832" t="s">
        <v>5450</v>
      </c>
      <c r="L3434" s="835">
        <v>34.659999999999997</v>
      </c>
      <c r="M3434" s="835">
        <v>34.659999999999997</v>
      </c>
      <c r="N3434" s="832">
        <v>1</v>
      </c>
      <c r="O3434" s="836">
        <v>0.5</v>
      </c>
      <c r="P3434" s="835">
        <v>34.659999999999997</v>
      </c>
      <c r="Q3434" s="837">
        <v>1</v>
      </c>
      <c r="R3434" s="832">
        <v>1</v>
      </c>
      <c r="S3434" s="837">
        <v>1</v>
      </c>
      <c r="T3434" s="836">
        <v>0.5</v>
      </c>
      <c r="U3434" s="838">
        <v>1</v>
      </c>
    </row>
    <row r="3435" spans="1:21" ht="14.4" customHeight="1" x14ac:dyDescent="0.3">
      <c r="A3435" s="831">
        <v>4</v>
      </c>
      <c r="B3435" s="832" t="s">
        <v>2687</v>
      </c>
      <c r="C3435" s="832" t="s">
        <v>2700</v>
      </c>
      <c r="D3435" s="833" t="s">
        <v>5503</v>
      </c>
      <c r="E3435" s="834" t="s">
        <v>2728</v>
      </c>
      <c r="F3435" s="832" t="s">
        <v>2688</v>
      </c>
      <c r="G3435" s="832" t="s">
        <v>2932</v>
      </c>
      <c r="H3435" s="832" t="s">
        <v>581</v>
      </c>
      <c r="I3435" s="832" t="s">
        <v>2936</v>
      </c>
      <c r="J3435" s="832" t="s">
        <v>2937</v>
      </c>
      <c r="K3435" s="832" t="s">
        <v>2938</v>
      </c>
      <c r="L3435" s="835">
        <v>87.67</v>
      </c>
      <c r="M3435" s="835">
        <v>87.67</v>
      </c>
      <c r="N3435" s="832">
        <v>1</v>
      </c>
      <c r="O3435" s="836">
        <v>1</v>
      </c>
      <c r="P3435" s="835">
        <v>87.67</v>
      </c>
      <c r="Q3435" s="837">
        <v>1</v>
      </c>
      <c r="R3435" s="832">
        <v>1</v>
      </c>
      <c r="S3435" s="837">
        <v>1</v>
      </c>
      <c r="T3435" s="836">
        <v>1</v>
      </c>
      <c r="U3435" s="838">
        <v>1</v>
      </c>
    </row>
    <row r="3436" spans="1:21" ht="14.4" customHeight="1" x14ac:dyDescent="0.3">
      <c r="A3436" s="831">
        <v>4</v>
      </c>
      <c r="B3436" s="832" t="s">
        <v>2687</v>
      </c>
      <c r="C3436" s="832" t="s">
        <v>2700</v>
      </c>
      <c r="D3436" s="833" t="s">
        <v>5503</v>
      </c>
      <c r="E3436" s="834" t="s">
        <v>2728</v>
      </c>
      <c r="F3436" s="832" t="s">
        <v>2688</v>
      </c>
      <c r="G3436" s="832" t="s">
        <v>2764</v>
      </c>
      <c r="H3436" s="832" t="s">
        <v>628</v>
      </c>
      <c r="I3436" s="832" t="s">
        <v>2247</v>
      </c>
      <c r="J3436" s="832" t="s">
        <v>2248</v>
      </c>
      <c r="K3436" s="832" t="s">
        <v>2249</v>
      </c>
      <c r="L3436" s="835">
        <v>0</v>
      </c>
      <c r="M3436" s="835">
        <v>0</v>
      </c>
      <c r="N3436" s="832">
        <v>1</v>
      </c>
      <c r="O3436" s="836">
        <v>0.5</v>
      </c>
      <c r="P3436" s="835">
        <v>0</v>
      </c>
      <c r="Q3436" s="837"/>
      <c r="R3436" s="832">
        <v>1</v>
      </c>
      <c r="S3436" s="837">
        <v>1</v>
      </c>
      <c r="T3436" s="836">
        <v>0.5</v>
      </c>
      <c r="U3436" s="838">
        <v>1</v>
      </c>
    </row>
    <row r="3437" spans="1:21" ht="14.4" customHeight="1" x14ac:dyDescent="0.3">
      <c r="A3437" s="831">
        <v>4</v>
      </c>
      <c r="B3437" s="832" t="s">
        <v>2687</v>
      </c>
      <c r="C3437" s="832" t="s">
        <v>2700</v>
      </c>
      <c r="D3437" s="833" t="s">
        <v>5503</v>
      </c>
      <c r="E3437" s="834" t="s">
        <v>2728</v>
      </c>
      <c r="F3437" s="832" t="s">
        <v>2688</v>
      </c>
      <c r="G3437" s="832" t="s">
        <v>2765</v>
      </c>
      <c r="H3437" s="832" t="s">
        <v>581</v>
      </c>
      <c r="I3437" s="832" t="s">
        <v>5451</v>
      </c>
      <c r="J3437" s="832" t="s">
        <v>983</v>
      </c>
      <c r="K3437" s="832" t="s">
        <v>3318</v>
      </c>
      <c r="L3437" s="835">
        <v>156.61000000000001</v>
      </c>
      <c r="M3437" s="835">
        <v>156.61000000000001</v>
      </c>
      <c r="N3437" s="832">
        <v>1</v>
      </c>
      <c r="O3437" s="836">
        <v>0.5</v>
      </c>
      <c r="P3437" s="835">
        <v>156.61000000000001</v>
      </c>
      <c r="Q3437" s="837">
        <v>1</v>
      </c>
      <c r="R3437" s="832">
        <v>1</v>
      </c>
      <c r="S3437" s="837">
        <v>1</v>
      </c>
      <c r="T3437" s="836">
        <v>0.5</v>
      </c>
      <c r="U3437" s="838">
        <v>1</v>
      </c>
    </row>
    <row r="3438" spans="1:21" ht="14.4" customHeight="1" x14ac:dyDescent="0.3">
      <c r="A3438" s="831">
        <v>4</v>
      </c>
      <c r="B3438" s="832" t="s">
        <v>2687</v>
      </c>
      <c r="C3438" s="832" t="s">
        <v>2700</v>
      </c>
      <c r="D3438" s="833" t="s">
        <v>5503</v>
      </c>
      <c r="E3438" s="834" t="s">
        <v>2728</v>
      </c>
      <c r="F3438" s="832" t="s">
        <v>2688</v>
      </c>
      <c r="G3438" s="832" t="s">
        <v>2765</v>
      </c>
      <c r="H3438" s="832" t="s">
        <v>581</v>
      </c>
      <c r="I3438" s="832" t="s">
        <v>5452</v>
      </c>
      <c r="J3438" s="832" t="s">
        <v>3074</v>
      </c>
      <c r="K3438" s="832" t="s">
        <v>5453</v>
      </c>
      <c r="L3438" s="835">
        <v>15.66</v>
      </c>
      <c r="M3438" s="835">
        <v>15.66</v>
      </c>
      <c r="N3438" s="832">
        <v>1</v>
      </c>
      <c r="O3438" s="836">
        <v>1</v>
      </c>
      <c r="P3438" s="835">
        <v>15.66</v>
      </c>
      <c r="Q3438" s="837">
        <v>1</v>
      </c>
      <c r="R3438" s="832">
        <v>1</v>
      </c>
      <c r="S3438" s="837">
        <v>1</v>
      </c>
      <c r="T3438" s="836">
        <v>1</v>
      </c>
      <c r="U3438" s="838">
        <v>1</v>
      </c>
    </row>
    <row r="3439" spans="1:21" ht="14.4" customHeight="1" x14ac:dyDescent="0.3">
      <c r="A3439" s="831">
        <v>4</v>
      </c>
      <c r="B3439" s="832" t="s">
        <v>2687</v>
      </c>
      <c r="C3439" s="832" t="s">
        <v>2700</v>
      </c>
      <c r="D3439" s="833" t="s">
        <v>5503</v>
      </c>
      <c r="E3439" s="834" t="s">
        <v>2728</v>
      </c>
      <c r="F3439" s="832" t="s">
        <v>2688</v>
      </c>
      <c r="G3439" s="832" t="s">
        <v>2997</v>
      </c>
      <c r="H3439" s="832" t="s">
        <v>581</v>
      </c>
      <c r="I3439" s="832" t="s">
        <v>5454</v>
      </c>
      <c r="J3439" s="832" t="s">
        <v>5455</v>
      </c>
      <c r="K3439" s="832" t="s">
        <v>5456</v>
      </c>
      <c r="L3439" s="835">
        <v>31.77</v>
      </c>
      <c r="M3439" s="835">
        <v>31.77</v>
      </c>
      <c r="N3439" s="832">
        <v>1</v>
      </c>
      <c r="O3439" s="836">
        <v>0.5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4</v>
      </c>
      <c r="B3440" s="832" t="s">
        <v>2687</v>
      </c>
      <c r="C3440" s="832" t="s">
        <v>2700</v>
      </c>
      <c r="D3440" s="833" t="s">
        <v>5503</v>
      </c>
      <c r="E3440" s="834" t="s">
        <v>2743</v>
      </c>
      <c r="F3440" s="832" t="s">
        <v>2688</v>
      </c>
      <c r="G3440" s="832" t="s">
        <v>2775</v>
      </c>
      <c r="H3440" s="832" t="s">
        <v>628</v>
      </c>
      <c r="I3440" s="832" t="s">
        <v>2776</v>
      </c>
      <c r="J3440" s="832" t="s">
        <v>785</v>
      </c>
      <c r="K3440" s="832" t="s">
        <v>2041</v>
      </c>
      <c r="L3440" s="835">
        <v>490.89</v>
      </c>
      <c r="M3440" s="835">
        <v>1472.67</v>
      </c>
      <c r="N3440" s="832">
        <v>3</v>
      </c>
      <c r="O3440" s="836">
        <v>1.5</v>
      </c>
      <c r="P3440" s="835">
        <v>490.89</v>
      </c>
      <c r="Q3440" s="837">
        <v>0.33333333333333331</v>
      </c>
      <c r="R3440" s="832">
        <v>1</v>
      </c>
      <c r="S3440" s="837">
        <v>0.33333333333333331</v>
      </c>
      <c r="T3440" s="836">
        <v>0.5</v>
      </c>
      <c r="U3440" s="838">
        <v>0.33333333333333331</v>
      </c>
    </row>
    <row r="3441" spans="1:21" ht="14.4" customHeight="1" x14ac:dyDescent="0.3">
      <c r="A3441" s="831">
        <v>4</v>
      </c>
      <c r="B3441" s="832" t="s">
        <v>2687</v>
      </c>
      <c r="C3441" s="832" t="s">
        <v>2700</v>
      </c>
      <c r="D3441" s="833" t="s">
        <v>5503</v>
      </c>
      <c r="E3441" s="834" t="s">
        <v>2743</v>
      </c>
      <c r="F3441" s="832" t="s">
        <v>2688</v>
      </c>
      <c r="G3441" s="832" t="s">
        <v>2775</v>
      </c>
      <c r="H3441" s="832" t="s">
        <v>628</v>
      </c>
      <c r="I3441" s="832" t="s">
        <v>2040</v>
      </c>
      <c r="J3441" s="832" t="s">
        <v>785</v>
      </c>
      <c r="K3441" s="832" t="s">
        <v>2041</v>
      </c>
      <c r="L3441" s="835">
        <v>490.89</v>
      </c>
      <c r="M3441" s="835">
        <v>490.89</v>
      </c>
      <c r="N3441" s="832">
        <v>1</v>
      </c>
      <c r="O3441" s="836">
        <v>0.5</v>
      </c>
      <c r="P3441" s="835">
        <v>490.89</v>
      </c>
      <c r="Q3441" s="837">
        <v>1</v>
      </c>
      <c r="R3441" s="832">
        <v>1</v>
      </c>
      <c r="S3441" s="837">
        <v>1</v>
      </c>
      <c r="T3441" s="836">
        <v>0.5</v>
      </c>
      <c r="U3441" s="838">
        <v>1</v>
      </c>
    </row>
    <row r="3442" spans="1:21" ht="14.4" customHeight="1" x14ac:dyDescent="0.3">
      <c r="A3442" s="831">
        <v>4</v>
      </c>
      <c r="B3442" s="832" t="s">
        <v>2687</v>
      </c>
      <c r="C3442" s="832" t="s">
        <v>2700</v>
      </c>
      <c r="D3442" s="833" t="s">
        <v>5503</v>
      </c>
      <c r="E3442" s="834" t="s">
        <v>2743</v>
      </c>
      <c r="F3442" s="832" t="s">
        <v>2688</v>
      </c>
      <c r="G3442" s="832" t="s">
        <v>2764</v>
      </c>
      <c r="H3442" s="832" t="s">
        <v>628</v>
      </c>
      <c r="I3442" s="832" t="s">
        <v>2247</v>
      </c>
      <c r="J3442" s="832" t="s">
        <v>2248</v>
      </c>
      <c r="K3442" s="832" t="s">
        <v>2249</v>
      </c>
      <c r="L3442" s="835">
        <v>0</v>
      </c>
      <c r="M3442" s="835">
        <v>0</v>
      </c>
      <c r="N3442" s="832">
        <v>5</v>
      </c>
      <c r="O3442" s="836">
        <v>3</v>
      </c>
      <c r="P3442" s="835">
        <v>0</v>
      </c>
      <c r="Q3442" s="837"/>
      <c r="R3442" s="832">
        <v>2</v>
      </c>
      <c r="S3442" s="837">
        <v>0.4</v>
      </c>
      <c r="T3442" s="836">
        <v>1</v>
      </c>
      <c r="U3442" s="838">
        <v>0.33333333333333331</v>
      </c>
    </row>
    <row r="3443" spans="1:21" ht="14.4" customHeight="1" x14ac:dyDescent="0.3">
      <c r="A3443" s="831">
        <v>4</v>
      </c>
      <c r="B3443" s="832" t="s">
        <v>2687</v>
      </c>
      <c r="C3443" s="832" t="s">
        <v>2700</v>
      </c>
      <c r="D3443" s="833" t="s">
        <v>5503</v>
      </c>
      <c r="E3443" s="834" t="s">
        <v>2753</v>
      </c>
      <c r="F3443" s="832" t="s">
        <v>2688</v>
      </c>
      <c r="G3443" s="832" t="s">
        <v>2760</v>
      </c>
      <c r="H3443" s="832" t="s">
        <v>628</v>
      </c>
      <c r="I3443" s="832" t="s">
        <v>2166</v>
      </c>
      <c r="J3443" s="832" t="s">
        <v>1083</v>
      </c>
      <c r="K3443" s="832" t="s">
        <v>2167</v>
      </c>
      <c r="L3443" s="835">
        <v>154.36000000000001</v>
      </c>
      <c r="M3443" s="835">
        <v>617.44000000000005</v>
      </c>
      <c r="N3443" s="832">
        <v>4</v>
      </c>
      <c r="O3443" s="836">
        <v>2.5</v>
      </c>
      <c r="P3443" s="835">
        <v>617.44000000000005</v>
      </c>
      <c r="Q3443" s="837">
        <v>1</v>
      </c>
      <c r="R3443" s="832">
        <v>4</v>
      </c>
      <c r="S3443" s="837">
        <v>1</v>
      </c>
      <c r="T3443" s="836">
        <v>2.5</v>
      </c>
      <c r="U3443" s="838">
        <v>1</v>
      </c>
    </row>
    <row r="3444" spans="1:21" ht="14.4" customHeight="1" x14ac:dyDescent="0.3">
      <c r="A3444" s="831">
        <v>4</v>
      </c>
      <c r="B3444" s="832" t="s">
        <v>2687</v>
      </c>
      <c r="C3444" s="832" t="s">
        <v>2700</v>
      </c>
      <c r="D3444" s="833" t="s">
        <v>5503</v>
      </c>
      <c r="E3444" s="834" t="s">
        <v>2753</v>
      </c>
      <c r="F3444" s="832" t="s">
        <v>2688</v>
      </c>
      <c r="G3444" s="832" t="s">
        <v>2760</v>
      </c>
      <c r="H3444" s="832" t="s">
        <v>628</v>
      </c>
      <c r="I3444" s="832" t="s">
        <v>2164</v>
      </c>
      <c r="J3444" s="832" t="s">
        <v>1083</v>
      </c>
      <c r="K3444" s="832" t="s">
        <v>2165</v>
      </c>
      <c r="L3444" s="835">
        <v>225.06</v>
      </c>
      <c r="M3444" s="835">
        <v>225.06</v>
      </c>
      <c r="N3444" s="832">
        <v>1</v>
      </c>
      <c r="O3444" s="836">
        <v>1</v>
      </c>
      <c r="P3444" s="835">
        <v>225.06</v>
      </c>
      <c r="Q3444" s="837">
        <v>1</v>
      </c>
      <c r="R3444" s="832">
        <v>1</v>
      </c>
      <c r="S3444" s="837">
        <v>1</v>
      </c>
      <c r="T3444" s="836">
        <v>1</v>
      </c>
      <c r="U3444" s="838">
        <v>1</v>
      </c>
    </row>
    <row r="3445" spans="1:21" ht="14.4" customHeight="1" x14ac:dyDescent="0.3">
      <c r="A3445" s="831">
        <v>4</v>
      </c>
      <c r="B3445" s="832" t="s">
        <v>2687</v>
      </c>
      <c r="C3445" s="832" t="s">
        <v>2700</v>
      </c>
      <c r="D3445" s="833" t="s">
        <v>5503</v>
      </c>
      <c r="E3445" s="834" t="s">
        <v>2753</v>
      </c>
      <c r="F3445" s="832" t="s">
        <v>2688</v>
      </c>
      <c r="G3445" s="832" t="s">
        <v>2907</v>
      </c>
      <c r="H3445" s="832" t="s">
        <v>581</v>
      </c>
      <c r="I3445" s="832" t="s">
        <v>2952</v>
      </c>
      <c r="J3445" s="832" t="s">
        <v>2953</v>
      </c>
      <c r="K3445" s="832" t="s">
        <v>1482</v>
      </c>
      <c r="L3445" s="835">
        <v>78.33</v>
      </c>
      <c r="M3445" s="835">
        <v>78.33</v>
      </c>
      <c r="N3445" s="832">
        <v>1</v>
      </c>
      <c r="O3445" s="836">
        <v>1</v>
      </c>
      <c r="P3445" s="835">
        <v>78.33</v>
      </c>
      <c r="Q3445" s="837">
        <v>1</v>
      </c>
      <c r="R3445" s="832">
        <v>1</v>
      </c>
      <c r="S3445" s="837">
        <v>1</v>
      </c>
      <c r="T3445" s="836">
        <v>1</v>
      </c>
      <c r="U3445" s="838">
        <v>1</v>
      </c>
    </row>
    <row r="3446" spans="1:21" ht="14.4" customHeight="1" x14ac:dyDescent="0.3">
      <c r="A3446" s="831">
        <v>4</v>
      </c>
      <c r="B3446" s="832" t="s">
        <v>2687</v>
      </c>
      <c r="C3446" s="832" t="s">
        <v>2700</v>
      </c>
      <c r="D3446" s="833" t="s">
        <v>5503</v>
      </c>
      <c r="E3446" s="834" t="s">
        <v>2753</v>
      </c>
      <c r="F3446" s="832" t="s">
        <v>2688</v>
      </c>
      <c r="G3446" s="832" t="s">
        <v>2868</v>
      </c>
      <c r="H3446" s="832" t="s">
        <v>581</v>
      </c>
      <c r="I3446" s="832" t="s">
        <v>3983</v>
      </c>
      <c r="J3446" s="832" t="s">
        <v>2870</v>
      </c>
      <c r="K3446" s="832" t="s">
        <v>3984</v>
      </c>
      <c r="L3446" s="835">
        <v>0</v>
      </c>
      <c r="M3446" s="835">
        <v>0</v>
      </c>
      <c r="N3446" s="832">
        <v>1</v>
      </c>
      <c r="O3446" s="836">
        <v>0.5</v>
      </c>
      <c r="P3446" s="835">
        <v>0</v>
      </c>
      <c r="Q3446" s="837"/>
      <c r="R3446" s="832">
        <v>1</v>
      </c>
      <c r="S3446" s="837">
        <v>1</v>
      </c>
      <c r="T3446" s="836">
        <v>0.5</v>
      </c>
      <c r="U3446" s="838">
        <v>1</v>
      </c>
    </row>
    <row r="3447" spans="1:21" ht="14.4" customHeight="1" x14ac:dyDescent="0.3">
      <c r="A3447" s="831">
        <v>4</v>
      </c>
      <c r="B3447" s="832" t="s">
        <v>2687</v>
      </c>
      <c r="C3447" s="832" t="s">
        <v>2700</v>
      </c>
      <c r="D3447" s="833" t="s">
        <v>5503</v>
      </c>
      <c r="E3447" s="834" t="s">
        <v>2753</v>
      </c>
      <c r="F3447" s="832" t="s">
        <v>2688</v>
      </c>
      <c r="G3447" s="832" t="s">
        <v>2775</v>
      </c>
      <c r="H3447" s="832" t="s">
        <v>628</v>
      </c>
      <c r="I3447" s="832" t="s">
        <v>3003</v>
      </c>
      <c r="J3447" s="832" t="s">
        <v>785</v>
      </c>
      <c r="K3447" s="832" t="s">
        <v>2037</v>
      </c>
      <c r="L3447" s="835">
        <v>368.16</v>
      </c>
      <c r="M3447" s="835">
        <v>1472.64</v>
      </c>
      <c r="N3447" s="832">
        <v>4</v>
      </c>
      <c r="O3447" s="836">
        <v>3.5</v>
      </c>
      <c r="P3447" s="835">
        <v>736.32</v>
      </c>
      <c r="Q3447" s="837">
        <v>0.5</v>
      </c>
      <c r="R3447" s="832">
        <v>2</v>
      </c>
      <c r="S3447" s="837">
        <v>0.5</v>
      </c>
      <c r="T3447" s="836">
        <v>2</v>
      </c>
      <c r="U3447" s="838">
        <v>0.5714285714285714</v>
      </c>
    </row>
    <row r="3448" spans="1:21" ht="14.4" customHeight="1" x14ac:dyDescent="0.3">
      <c r="A3448" s="831">
        <v>4</v>
      </c>
      <c r="B3448" s="832" t="s">
        <v>2687</v>
      </c>
      <c r="C3448" s="832" t="s">
        <v>2700</v>
      </c>
      <c r="D3448" s="833" t="s">
        <v>5503</v>
      </c>
      <c r="E3448" s="834" t="s">
        <v>2753</v>
      </c>
      <c r="F3448" s="832" t="s">
        <v>2688</v>
      </c>
      <c r="G3448" s="832" t="s">
        <v>2775</v>
      </c>
      <c r="H3448" s="832" t="s">
        <v>628</v>
      </c>
      <c r="I3448" s="832" t="s">
        <v>3032</v>
      </c>
      <c r="J3448" s="832" t="s">
        <v>785</v>
      </c>
      <c r="K3448" s="832" t="s">
        <v>2793</v>
      </c>
      <c r="L3448" s="835">
        <v>147.26</v>
      </c>
      <c r="M3448" s="835">
        <v>147.26</v>
      </c>
      <c r="N3448" s="832">
        <v>1</v>
      </c>
      <c r="O3448" s="836">
        <v>0.5</v>
      </c>
      <c r="P3448" s="835">
        <v>147.26</v>
      </c>
      <c r="Q3448" s="837">
        <v>1</v>
      </c>
      <c r="R3448" s="832">
        <v>1</v>
      </c>
      <c r="S3448" s="837">
        <v>1</v>
      </c>
      <c r="T3448" s="836">
        <v>0.5</v>
      </c>
      <c r="U3448" s="838">
        <v>1</v>
      </c>
    </row>
    <row r="3449" spans="1:21" ht="14.4" customHeight="1" x14ac:dyDescent="0.3">
      <c r="A3449" s="831">
        <v>4</v>
      </c>
      <c r="B3449" s="832" t="s">
        <v>2687</v>
      </c>
      <c r="C3449" s="832" t="s">
        <v>2700</v>
      </c>
      <c r="D3449" s="833" t="s">
        <v>5503</v>
      </c>
      <c r="E3449" s="834" t="s">
        <v>2753</v>
      </c>
      <c r="F3449" s="832" t="s">
        <v>2688</v>
      </c>
      <c r="G3449" s="832" t="s">
        <v>4575</v>
      </c>
      <c r="H3449" s="832" t="s">
        <v>581</v>
      </c>
      <c r="I3449" s="832" t="s">
        <v>5447</v>
      </c>
      <c r="J3449" s="832" t="s">
        <v>1429</v>
      </c>
      <c r="K3449" s="832" t="s">
        <v>5448</v>
      </c>
      <c r="L3449" s="835">
        <v>34.659999999999997</v>
      </c>
      <c r="M3449" s="835">
        <v>69.319999999999993</v>
      </c>
      <c r="N3449" s="832">
        <v>2</v>
      </c>
      <c r="O3449" s="836">
        <v>1</v>
      </c>
      <c r="P3449" s="835">
        <v>34.659999999999997</v>
      </c>
      <c r="Q3449" s="837">
        <v>0.5</v>
      </c>
      <c r="R3449" s="832">
        <v>1</v>
      </c>
      <c r="S3449" s="837">
        <v>0.5</v>
      </c>
      <c r="T3449" s="836">
        <v>0.5</v>
      </c>
      <c r="U3449" s="838">
        <v>0.5</v>
      </c>
    </row>
    <row r="3450" spans="1:21" ht="14.4" customHeight="1" x14ac:dyDescent="0.3">
      <c r="A3450" s="831">
        <v>4</v>
      </c>
      <c r="B3450" s="832" t="s">
        <v>2687</v>
      </c>
      <c r="C3450" s="832" t="s">
        <v>2700</v>
      </c>
      <c r="D3450" s="833" t="s">
        <v>5503</v>
      </c>
      <c r="E3450" s="834" t="s">
        <v>2753</v>
      </c>
      <c r="F3450" s="832" t="s">
        <v>2688</v>
      </c>
      <c r="G3450" s="832" t="s">
        <v>4575</v>
      </c>
      <c r="H3450" s="832" t="s">
        <v>581</v>
      </c>
      <c r="I3450" s="832" t="s">
        <v>5457</v>
      </c>
      <c r="J3450" s="832" t="s">
        <v>4577</v>
      </c>
      <c r="K3450" s="832" t="s">
        <v>5458</v>
      </c>
      <c r="L3450" s="835">
        <v>51.99</v>
      </c>
      <c r="M3450" s="835">
        <v>51.99</v>
      </c>
      <c r="N3450" s="832">
        <v>1</v>
      </c>
      <c r="O3450" s="836">
        <v>0.5</v>
      </c>
      <c r="P3450" s="835">
        <v>51.99</v>
      </c>
      <c r="Q3450" s="837">
        <v>1</v>
      </c>
      <c r="R3450" s="832">
        <v>1</v>
      </c>
      <c r="S3450" s="837">
        <v>1</v>
      </c>
      <c r="T3450" s="836">
        <v>0.5</v>
      </c>
      <c r="U3450" s="838">
        <v>1</v>
      </c>
    </row>
    <row r="3451" spans="1:21" ht="14.4" customHeight="1" x14ac:dyDescent="0.3">
      <c r="A3451" s="831">
        <v>4</v>
      </c>
      <c r="B3451" s="832" t="s">
        <v>2687</v>
      </c>
      <c r="C3451" s="832" t="s">
        <v>2700</v>
      </c>
      <c r="D3451" s="833" t="s">
        <v>5503</v>
      </c>
      <c r="E3451" s="834" t="s">
        <v>2753</v>
      </c>
      <c r="F3451" s="832" t="s">
        <v>2688</v>
      </c>
      <c r="G3451" s="832" t="s">
        <v>2764</v>
      </c>
      <c r="H3451" s="832" t="s">
        <v>628</v>
      </c>
      <c r="I3451" s="832" t="s">
        <v>2247</v>
      </c>
      <c r="J3451" s="832" t="s">
        <v>2248</v>
      </c>
      <c r="K3451" s="832" t="s">
        <v>2249</v>
      </c>
      <c r="L3451" s="835">
        <v>0</v>
      </c>
      <c r="M3451" s="835">
        <v>0</v>
      </c>
      <c r="N3451" s="832">
        <v>5</v>
      </c>
      <c r="O3451" s="836">
        <v>4</v>
      </c>
      <c r="P3451" s="835">
        <v>0</v>
      </c>
      <c r="Q3451" s="837"/>
      <c r="R3451" s="832">
        <v>2</v>
      </c>
      <c r="S3451" s="837">
        <v>0.4</v>
      </c>
      <c r="T3451" s="836">
        <v>1.5</v>
      </c>
      <c r="U3451" s="838">
        <v>0.375</v>
      </c>
    </row>
    <row r="3452" spans="1:21" ht="14.4" customHeight="1" x14ac:dyDescent="0.3">
      <c r="A3452" s="831">
        <v>4</v>
      </c>
      <c r="B3452" s="832" t="s">
        <v>2687</v>
      </c>
      <c r="C3452" s="832" t="s">
        <v>2700</v>
      </c>
      <c r="D3452" s="833" t="s">
        <v>5503</v>
      </c>
      <c r="E3452" s="834" t="s">
        <v>2753</v>
      </c>
      <c r="F3452" s="832" t="s">
        <v>2688</v>
      </c>
      <c r="G3452" s="832" t="s">
        <v>2849</v>
      </c>
      <c r="H3452" s="832" t="s">
        <v>581</v>
      </c>
      <c r="I3452" s="832" t="s">
        <v>2850</v>
      </c>
      <c r="J3452" s="832" t="s">
        <v>1147</v>
      </c>
      <c r="K3452" s="832" t="s">
        <v>2851</v>
      </c>
      <c r="L3452" s="835">
        <v>219.37</v>
      </c>
      <c r="M3452" s="835">
        <v>219.37</v>
      </c>
      <c r="N3452" s="832">
        <v>1</v>
      </c>
      <c r="O3452" s="836">
        <v>1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4</v>
      </c>
      <c r="B3453" s="832" t="s">
        <v>2687</v>
      </c>
      <c r="C3453" s="832" t="s">
        <v>2700</v>
      </c>
      <c r="D3453" s="833" t="s">
        <v>5503</v>
      </c>
      <c r="E3453" s="834" t="s">
        <v>2753</v>
      </c>
      <c r="F3453" s="832" t="s">
        <v>2688</v>
      </c>
      <c r="G3453" s="832" t="s">
        <v>2997</v>
      </c>
      <c r="H3453" s="832" t="s">
        <v>581</v>
      </c>
      <c r="I3453" s="832" t="s">
        <v>4766</v>
      </c>
      <c r="J3453" s="832" t="s">
        <v>1446</v>
      </c>
      <c r="K3453" s="832" t="s">
        <v>4767</v>
      </c>
      <c r="L3453" s="835">
        <v>33.549999999999997</v>
      </c>
      <c r="M3453" s="835">
        <v>67.099999999999994</v>
      </c>
      <c r="N3453" s="832">
        <v>2</v>
      </c>
      <c r="O3453" s="836">
        <v>2</v>
      </c>
      <c r="P3453" s="835">
        <v>33.549999999999997</v>
      </c>
      <c r="Q3453" s="837">
        <v>0.5</v>
      </c>
      <c r="R3453" s="832">
        <v>1</v>
      </c>
      <c r="S3453" s="837">
        <v>0.5</v>
      </c>
      <c r="T3453" s="836">
        <v>1</v>
      </c>
      <c r="U3453" s="838">
        <v>0.5</v>
      </c>
    </row>
    <row r="3454" spans="1:21" ht="14.4" customHeight="1" x14ac:dyDescent="0.3">
      <c r="A3454" s="831">
        <v>4</v>
      </c>
      <c r="B3454" s="832" t="s">
        <v>2687</v>
      </c>
      <c r="C3454" s="832" t="s">
        <v>2700</v>
      </c>
      <c r="D3454" s="833" t="s">
        <v>5503</v>
      </c>
      <c r="E3454" s="834" t="s">
        <v>2753</v>
      </c>
      <c r="F3454" s="832" t="s">
        <v>2688</v>
      </c>
      <c r="G3454" s="832" t="s">
        <v>2997</v>
      </c>
      <c r="H3454" s="832" t="s">
        <v>581</v>
      </c>
      <c r="I3454" s="832" t="s">
        <v>3051</v>
      </c>
      <c r="J3454" s="832" t="s">
        <v>1446</v>
      </c>
      <c r="K3454" s="832" t="s">
        <v>3052</v>
      </c>
      <c r="L3454" s="835">
        <v>50.32</v>
      </c>
      <c r="M3454" s="835">
        <v>50.32</v>
      </c>
      <c r="N3454" s="832">
        <v>1</v>
      </c>
      <c r="O3454" s="836">
        <v>0.5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4</v>
      </c>
      <c r="B3455" s="832" t="s">
        <v>2687</v>
      </c>
      <c r="C3455" s="832" t="s">
        <v>2700</v>
      </c>
      <c r="D3455" s="833" t="s">
        <v>5503</v>
      </c>
      <c r="E3455" s="834" t="s">
        <v>2734</v>
      </c>
      <c r="F3455" s="832" t="s">
        <v>2688</v>
      </c>
      <c r="G3455" s="832" t="s">
        <v>2760</v>
      </c>
      <c r="H3455" s="832" t="s">
        <v>628</v>
      </c>
      <c r="I3455" s="832" t="s">
        <v>2168</v>
      </c>
      <c r="J3455" s="832" t="s">
        <v>2169</v>
      </c>
      <c r="K3455" s="832" t="s">
        <v>2170</v>
      </c>
      <c r="L3455" s="835">
        <v>149.52000000000001</v>
      </c>
      <c r="M3455" s="835">
        <v>149.52000000000001</v>
      </c>
      <c r="N3455" s="832">
        <v>1</v>
      </c>
      <c r="O3455" s="836">
        <v>0.5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4</v>
      </c>
      <c r="B3456" s="832" t="s">
        <v>2687</v>
      </c>
      <c r="C3456" s="832" t="s">
        <v>2700</v>
      </c>
      <c r="D3456" s="833" t="s">
        <v>5503</v>
      </c>
      <c r="E3456" s="834" t="s">
        <v>2734</v>
      </c>
      <c r="F3456" s="832" t="s">
        <v>2688</v>
      </c>
      <c r="G3456" s="832" t="s">
        <v>2760</v>
      </c>
      <c r="H3456" s="832" t="s">
        <v>628</v>
      </c>
      <c r="I3456" s="832" t="s">
        <v>2164</v>
      </c>
      <c r="J3456" s="832" t="s">
        <v>1083</v>
      </c>
      <c r="K3456" s="832" t="s">
        <v>2165</v>
      </c>
      <c r="L3456" s="835">
        <v>225.06</v>
      </c>
      <c r="M3456" s="835">
        <v>225.06</v>
      </c>
      <c r="N3456" s="832">
        <v>1</v>
      </c>
      <c r="O3456" s="836">
        <v>0.5</v>
      </c>
      <c r="P3456" s="835">
        <v>225.06</v>
      </c>
      <c r="Q3456" s="837">
        <v>1</v>
      </c>
      <c r="R3456" s="832">
        <v>1</v>
      </c>
      <c r="S3456" s="837">
        <v>1</v>
      </c>
      <c r="T3456" s="836">
        <v>0.5</v>
      </c>
      <c r="U3456" s="838">
        <v>1</v>
      </c>
    </row>
    <row r="3457" spans="1:21" ht="14.4" customHeight="1" x14ac:dyDescent="0.3">
      <c r="A3457" s="831">
        <v>4</v>
      </c>
      <c r="B3457" s="832" t="s">
        <v>2687</v>
      </c>
      <c r="C3457" s="832" t="s">
        <v>2700</v>
      </c>
      <c r="D3457" s="833" t="s">
        <v>5503</v>
      </c>
      <c r="E3457" s="834" t="s">
        <v>2734</v>
      </c>
      <c r="F3457" s="832" t="s">
        <v>2688</v>
      </c>
      <c r="G3457" s="832" t="s">
        <v>2907</v>
      </c>
      <c r="H3457" s="832" t="s">
        <v>581</v>
      </c>
      <c r="I3457" s="832" t="s">
        <v>2952</v>
      </c>
      <c r="J3457" s="832" t="s">
        <v>2953</v>
      </c>
      <c r="K3457" s="832" t="s">
        <v>1482</v>
      </c>
      <c r="L3457" s="835">
        <v>78.33</v>
      </c>
      <c r="M3457" s="835">
        <v>78.33</v>
      </c>
      <c r="N3457" s="832">
        <v>1</v>
      </c>
      <c r="O3457" s="836">
        <v>0.5</v>
      </c>
      <c r="P3457" s="835">
        <v>78.33</v>
      </c>
      <c r="Q3457" s="837">
        <v>1</v>
      </c>
      <c r="R3457" s="832">
        <v>1</v>
      </c>
      <c r="S3457" s="837">
        <v>1</v>
      </c>
      <c r="T3457" s="836">
        <v>0.5</v>
      </c>
      <c r="U3457" s="838">
        <v>1</v>
      </c>
    </row>
    <row r="3458" spans="1:21" ht="14.4" customHeight="1" x14ac:dyDescent="0.3">
      <c r="A3458" s="831">
        <v>4</v>
      </c>
      <c r="B3458" s="832" t="s">
        <v>2687</v>
      </c>
      <c r="C3458" s="832" t="s">
        <v>2700</v>
      </c>
      <c r="D3458" s="833" t="s">
        <v>5503</v>
      </c>
      <c r="E3458" s="834" t="s">
        <v>2734</v>
      </c>
      <c r="F3458" s="832" t="s">
        <v>2688</v>
      </c>
      <c r="G3458" s="832" t="s">
        <v>2787</v>
      </c>
      <c r="H3458" s="832" t="s">
        <v>581</v>
      </c>
      <c r="I3458" s="832" t="s">
        <v>2788</v>
      </c>
      <c r="J3458" s="832" t="s">
        <v>626</v>
      </c>
      <c r="K3458" s="832" t="s">
        <v>2789</v>
      </c>
      <c r="L3458" s="835">
        <v>0</v>
      </c>
      <c r="M3458" s="835">
        <v>0</v>
      </c>
      <c r="N3458" s="832">
        <v>1</v>
      </c>
      <c r="O3458" s="836">
        <v>0.5</v>
      </c>
      <c r="P3458" s="835">
        <v>0</v>
      </c>
      <c r="Q3458" s="837"/>
      <c r="R3458" s="832">
        <v>1</v>
      </c>
      <c r="S3458" s="837">
        <v>1</v>
      </c>
      <c r="T3458" s="836">
        <v>0.5</v>
      </c>
      <c r="U3458" s="838">
        <v>1</v>
      </c>
    </row>
    <row r="3459" spans="1:21" ht="14.4" customHeight="1" x14ac:dyDescent="0.3">
      <c r="A3459" s="831">
        <v>4</v>
      </c>
      <c r="B3459" s="832" t="s">
        <v>2687</v>
      </c>
      <c r="C3459" s="832" t="s">
        <v>2700</v>
      </c>
      <c r="D3459" s="833" t="s">
        <v>5503</v>
      </c>
      <c r="E3459" s="834" t="s">
        <v>2734</v>
      </c>
      <c r="F3459" s="832" t="s">
        <v>2688</v>
      </c>
      <c r="G3459" s="832" t="s">
        <v>2787</v>
      </c>
      <c r="H3459" s="832" t="s">
        <v>581</v>
      </c>
      <c r="I3459" s="832" t="s">
        <v>5459</v>
      </c>
      <c r="J3459" s="832" t="s">
        <v>626</v>
      </c>
      <c r="K3459" s="832" t="s">
        <v>5460</v>
      </c>
      <c r="L3459" s="835">
        <v>0</v>
      </c>
      <c r="M3459" s="835">
        <v>0</v>
      </c>
      <c r="N3459" s="832">
        <v>1</v>
      </c>
      <c r="O3459" s="836">
        <v>0.5</v>
      </c>
      <c r="P3459" s="835"/>
      <c r="Q3459" s="837"/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4</v>
      </c>
      <c r="B3460" s="832" t="s">
        <v>2687</v>
      </c>
      <c r="C3460" s="832" t="s">
        <v>2700</v>
      </c>
      <c r="D3460" s="833" t="s">
        <v>5503</v>
      </c>
      <c r="E3460" s="834" t="s">
        <v>2734</v>
      </c>
      <c r="F3460" s="832" t="s">
        <v>2688</v>
      </c>
      <c r="G3460" s="832" t="s">
        <v>2787</v>
      </c>
      <c r="H3460" s="832" t="s">
        <v>581</v>
      </c>
      <c r="I3460" s="832" t="s">
        <v>5461</v>
      </c>
      <c r="J3460" s="832" t="s">
        <v>5462</v>
      </c>
      <c r="K3460" s="832" t="s">
        <v>5463</v>
      </c>
      <c r="L3460" s="835">
        <v>0</v>
      </c>
      <c r="M3460" s="835">
        <v>0</v>
      </c>
      <c r="N3460" s="832">
        <v>1</v>
      </c>
      <c r="O3460" s="836">
        <v>1</v>
      </c>
      <c r="P3460" s="835"/>
      <c r="Q3460" s="837"/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4</v>
      </c>
      <c r="B3461" s="832" t="s">
        <v>2687</v>
      </c>
      <c r="C3461" s="832" t="s">
        <v>2700</v>
      </c>
      <c r="D3461" s="833" t="s">
        <v>5503</v>
      </c>
      <c r="E3461" s="834" t="s">
        <v>2734</v>
      </c>
      <c r="F3461" s="832" t="s">
        <v>2688</v>
      </c>
      <c r="G3461" s="832" t="s">
        <v>4213</v>
      </c>
      <c r="H3461" s="832" t="s">
        <v>581</v>
      </c>
      <c r="I3461" s="832" t="s">
        <v>4214</v>
      </c>
      <c r="J3461" s="832" t="s">
        <v>1504</v>
      </c>
      <c r="K3461" s="832" t="s">
        <v>4215</v>
      </c>
      <c r="L3461" s="835">
        <v>61.97</v>
      </c>
      <c r="M3461" s="835">
        <v>123.94</v>
      </c>
      <c r="N3461" s="832">
        <v>2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4</v>
      </c>
      <c r="B3462" s="832" t="s">
        <v>2687</v>
      </c>
      <c r="C3462" s="832" t="s">
        <v>2700</v>
      </c>
      <c r="D3462" s="833" t="s">
        <v>5503</v>
      </c>
      <c r="E3462" s="834" t="s">
        <v>2734</v>
      </c>
      <c r="F3462" s="832" t="s">
        <v>2688</v>
      </c>
      <c r="G3462" s="832" t="s">
        <v>2868</v>
      </c>
      <c r="H3462" s="832" t="s">
        <v>581</v>
      </c>
      <c r="I3462" s="832" t="s">
        <v>5464</v>
      </c>
      <c r="J3462" s="832" t="s">
        <v>1577</v>
      </c>
      <c r="K3462" s="832" t="s">
        <v>5465</v>
      </c>
      <c r="L3462" s="835">
        <v>11.73</v>
      </c>
      <c r="M3462" s="835">
        <v>46.92</v>
      </c>
      <c r="N3462" s="832">
        <v>4</v>
      </c>
      <c r="O3462" s="836">
        <v>2</v>
      </c>
      <c r="P3462" s="835">
        <v>23.46</v>
      </c>
      <c r="Q3462" s="837">
        <v>0.5</v>
      </c>
      <c r="R3462" s="832">
        <v>2</v>
      </c>
      <c r="S3462" s="837">
        <v>0.5</v>
      </c>
      <c r="T3462" s="836">
        <v>1</v>
      </c>
      <c r="U3462" s="838">
        <v>0.5</v>
      </c>
    </row>
    <row r="3463" spans="1:21" ht="14.4" customHeight="1" x14ac:dyDescent="0.3">
      <c r="A3463" s="831">
        <v>4</v>
      </c>
      <c r="B3463" s="832" t="s">
        <v>2687</v>
      </c>
      <c r="C3463" s="832" t="s">
        <v>2700</v>
      </c>
      <c r="D3463" s="833" t="s">
        <v>5503</v>
      </c>
      <c r="E3463" s="834" t="s">
        <v>2734</v>
      </c>
      <c r="F3463" s="832" t="s">
        <v>2688</v>
      </c>
      <c r="G3463" s="832" t="s">
        <v>2775</v>
      </c>
      <c r="H3463" s="832" t="s">
        <v>628</v>
      </c>
      <c r="I3463" s="832" t="s">
        <v>3003</v>
      </c>
      <c r="J3463" s="832" t="s">
        <v>785</v>
      </c>
      <c r="K3463" s="832" t="s">
        <v>2037</v>
      </c>
      <c r="L3463" s="835">
        <v>368.16</v>
      </c>
      <c r="M3463" s="835">
        <v>736.32</v>
      </c>
      <c r="N3463" s="832">
        <v>2</v>
      </c>
      <c r="O3463" s="836">
        <v>2</v>
      </c>
      <c r="P3463" s="835">
        <v>368.16</v>
      </c>
      <c r="Q3463" s="837">
        <v>0.5</v>
      </c>
      <c r="R3463" s="832">
        <v>1</v>
      </c>
      <c r="S3463" s="837">
        <v>0.5</v>
      </c>
      <c r="T3463" s="836">
        <v>1</v>
      </c>
      <c r="U3463" s="838">
        <v>0.5</v>
      </c>
    </row>
    <row r="3464" spans="1:21" ht="14.4" customHeight="1" x14ac:dyDescent="0.3">
      <c r="A3464" s="831">
        <v>4</v>
      </c>
      <c r="B3464" s="832" t="s">
        <v>2687</v>
      </c>
      <c r="C3464" s="832" t="s">
        <v>2700</v>
      </c>
      <c r="D3464" s="833" t="s">
        <v>5503</v>
      </c>
      <c r="E3464" s="834" t="s">
        <v>2734</v>
      </c>
      <c r="F3464" s="832" t="s">
        <v>2688</v>
      </c>
      <c r="G3464" s="832" t="s">
        <v>2775</v>
      </c>
      <c r="H3464" s="832" t="s">
        <v>628</v>
      </c>
      <c r="I3464" s="832" t="s">
        <v>2776</v>
      </c>
      <c r="J3464" s="832" t="s">
        <v>785</v>
      </c>
      <c r="K3464" s="832" t="s">
        <v>2041</v>
      </c>
      <c r="L3464" s="835">
        <v>490.89</v>
      </c>
      <c r="M3464" s="835">
        <v>1472.67</v>
      </c>
      <c r="N3464" s="832">
        <v>3</v>
      </c>
      <c r="O3464" s="836">
        <v>1.5</v>
      </c>
      <c r="P3464" s="835">
        <v>1472.67</v>
      </c>
      <c r="Q3464" s="837">
        <v>1</v>
      </c>
      <c r="R3464" s="832">
        <v>3</v>
      </c>
      <c r="S3464" s="837">
        <v>1</v>
      </c>
      <c r="T3464" s="836">
        <v>1.5</v>
      </c>
      <c r="U3464" s="838">
        <v>1</v>
      </c>
    </row>
    <row r="3465" spans="1:21" ht="14.4" customHeight="1" x14ac:dyDescent="0.3">
      <c r="A3465" s="831">
        <v>4</v>
      </c>
      <c r="B3465" s="832" t="s">
        <v>2687</v>
      </c>
      <c r="C3465" s="832" t="s">
        <v>2700</v>
      </c>
      <c r="D3465" s="833" t="s">
        <v>5503</v>
      </c>
      <c r="E3465" s="834" t="s">
        <v>2734</v>
      </c>
      <c r="F3465" s="832" t="s">
        <v>2688</v>
      </c>
      <c r="G3465" s="832" t="s">
        <v>2775</v>
      </c>
      <c r="H3465" s="832" t="s">
        <v>628</v>
      </c>
      <c r="I3465" s="832" t="s">
        <v>2791</v>
      </c>
      <c r="J3465" s="832" t="s">
        <v>785</v>
      </c>
      <c r="K3465" s="832" t="s">
        <v>2039</v>
      </c>
      <c r="L3465" s="835">
        <v>736.33</v>
      </c>
      <c r="M3465" s="835">
        <v>2208.9900000000002</v>
      </c>
      <c r="N3465" s="832">
        <v>3</v>
      </c>
      <c r="O3465" s="836">
        <v>1.5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4</v>
      </c>
      <c r="B3466" s="832" t="s">
        <v>2687</v>
      </c>
      <c r="C3466" s="832" t="s">
        <v>2700</v>
      </c>
      <c r="D3466" s="833" t="s">
        <v>5503</v>
      </c>
      <c r="E3466" s="834" t="s">
        <v>2734</v>
      </c>
      <c r="F3466" s="832" t="s">
        <v>2688</v>
      </c>
      <c r="G3466" s="832" t="s">
        <v>3316</v>
      </c>
      <c r="H3466" s="832" t="s">
        <v>581</v>
      </c>
      <c r="I3466" s="832" t="s">
        <v>5466</v>
      </c>
      <c r="J3466" s="832" t="s">
        <v>750</v>
      </c>
      <c r="K3466" s="832" t="s">
        <v>2858</v>
      </c>
      <c r="L3466" s="835">
        <v>0</v>
      </c>
      <c r="M3466" s="835">
        <v>0</v>
      </c>
      <c r="N3466" s="832">
        <v>1</v>
      </c>
      <c r="O3466" s="836">
        <v>0.5</v>
      </c>
      <c r="P3466" s="835">
        <v>0</v>
      </c>
      <c r="Q3466" s="837"/>
      <c r="R3466" s="832">
        <v>1</v>
      </c>
      <c r="S3466" s="837">
        <v>1</v>
      </c>
      <c r="T3466" s="836">
        <v>0.5</v>
      </c>
      <c r="U3466" s="838">
        <v>1</v>
      </c>
    </row>
    <row r="3467" spans="1:21" ht="14.4" customHeight="1" x14ac:dyDescent="0.3">
      <c r="A3467" s="831">
        <v>4</v>
      </c>
      <c r="B3467" s="832" t="s">
        <v>2687</v>
      </c>
      <c r="C3467" s="832" t="s">
        <v>2700</v>
      </c>
      <c r="D3467" s="833" t="s">
        <v>5503</v>
      </c>
      <c r="E3467" s="834" t="s">
        <v>2734</v>
      </c>
      <c r="F3467" s="832" t="s">
        <v>2688</v>
      </c>
      <c r="G3467" s="832" t="s">
        <v>4575</v>
      </c>
      <c r="H3467" s="832" t="s">
        <v>581</v>
      </c>
      <c r="I3467" s="832" t="s">
        <v>5449</v>
      </c>
      <c r="J3467" s="832" t="s">
        <v>1429</v>
      </c>
      <c r="K3467" s="832" t="s">
        <v>5450</v>
      </c>
      <c r="L3467" s="835">
        <v>34.659999999999997</v>
      </c>
      <c r="M3467" s="835">
        <v>34.659999999999997</v>
      </c>
      <c r="N3467" s="832">
        <v>1</v>
      </c>
      <c r="O3467" s="836">
        <v>0.5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4</v>
      </c>
      <c r="B3468" s="832" t="s">
        <v>2687</v>
      </c>
      <c r="C3468" s="832" t="s">
        <v>2700</v>
      </c>
      <c r="D3468" s="833" t="s">
        <v>5503</v>
      </c>
      <c r="E3468" s="834" t="s">
        <v>2734</v>
      </c>
      <c r="F3468" s="832" t="s">
        <v>2688</v>
      </c>
      <c r="G3468" s="832" t="s">
        <v>2764</v>
      </c>
      <c r="H3468" s="832" t="s">
        <v>628</v>
      </c>
      <c r="I3468" s="832" t="s">
        <v>2247</v>
      </c>
      <c r="J3468" s="832" t="s">
        <v>2248</v>
      </c>
      <c r="K3468" s="832" t="s">
        <v>2249</v>
      </c>
      <c r="L3468" s="835">
        <v>0</v>
      </c>
      <c r="M3468" s="835">
        <v>0</v>
      </c>
      <c r="N3468" s="832">
        <v>4</v>
      </c>
      <c r="O3468" s="836">
        <v>2.5</v>
      </c>
      <c r="P3468" s="835">
        <v>0</v>
      </c>
      <c r="Q3468" s="837"/>
      <c r="R3468" s="832">
        <v>2</v>
      </c>
      <c r="S3468" s="837">
        <v>0.5</v>
      </c>
      <c r="T3468" s="836">
        <v>1.5</v>
      </c>
      <c r="U3468" s="838">
        <v>0.6</v>
      </c>
    </row>
    <row r="3469" spans="1:21" ht="14.4" customHeight="1" x14ac:dyDescent="0.3">
      <c r="A3469" s="831">
        <v>4</v>
      </c>
      <c r="B3469" s="832" t="s">
        <v>2687</v>
      </c>
      <c r="C3469" s="832" t="s">
        <v>2700</v>
      </c>
      <c r="D3469" s="833" t="s">
        <v>5503</v>
      </c>
      <c r="E3469" s="834" t="s">
        <v>2734</v>
      </c>
      <c r="F3469" s="832" t="s">
        <v>2688</v>
      </c>
      <c r="G3469" s="832" t="s">
        <v>5320</v>
      </c>
      <c r="H3469" s="832" t="s">
        <v>581</v>
      </c>
      <c r="I3469" s="832" t="s">
        <v>5321</v>
      </c>
      <c r="J3469" s="832" t="s">
        <v>1492</v>
      </c>
      <c r="K3469" s="832" t="s">
        <v>5322</v>
      </c>
      <c r="L3469" s="835">
        <v>299.24</v>
      </c>
      <c r="M3469" s="835">
        <v>299.24</v>
      </c>
      <c r="N3469" s="832">
        <v>1</v>
      </c>
      <c r="O3469" s="836">
        <v>1</v>
      </c>
      <c r="P3469" s="835">
        <v>299.24</v>
      </c>
      <c r="Q3469" s="837">
        <v>1</v>
      </c>
      <c r="R3469" s="832">
        <v>1</v>
      </c>
      <c r="S3469" s="837">
        <v>1</v>
      </c>
      <c r="T3469" s="836">
        <v>1</v>
      </c>
      <c r="U3469" s="838">
        <v>1</v>
      </c>
    </row>
    <row r="3470" spans="1:21" ht="14.4" customHeight="1" x14ac:dyDescent="0.3">
      <c r="A3470" s="831">
        <v>4</v>
      </c>
      <c r="B3470" s="832" t="s">
        <v>2687</v>
      </c>
      <c r="C3470" s="832" t="s">
        <v>2700</v>
      </c>
      <c r="D3470" s="833" t="s">
        <v>5503</v>
      </c>
      <c r="E3470" s="834" t="s">
        <v>2734</v>
      </c>
      <c r="F3470" s="832" t="s">
        <v>2688</v>
      </c>
      <c r="G3470" s="832" t="s">
        <v>4674</v>
      </c>
      <c r="H3470" s="832" t="s">
        <v>581</v>
      </c>
      <c r="I3470" s="832" t="s">
        <v>4675</v>
      </c>
      <c r="J3470" s="832" t="s">
        <v>4676</v>
      </c>
      <c r="K3470" s="832" t="s">
        <v>4677</v>
      </c>
      <c r="L3470" s="835">
        <v>657.67</v>
      </c>
      <c r="M3470" s="835">
        <v>657.67</v>
      </c>
      <c r="N3470" s="832">
        <v>1</v>
      </c>
      <c r="O3470" s="836">
        <v>0.5</v>
      </c>
      <c r="P3470" s="835">
        <v>657.67</v>
      </c>
      <c r="Q3470" s="837">
        <v>1</v>
      </c>
      <c r="R3470" s="832">
        <v>1</v>
      </c>
      <c r="S3470" s="837">
        <v>1</v>
      </c>
      <c r="T3470" s="836">
        <v>0.5</v>
      </c>
      <c r="U3470" s="838">
        <v>1</v>
      </c>
    </row>
    <row r="3471" spans="1:21" ht="14.4" customHeight="1" x14ac:dyDescent="0.3">
      <c r="A3471" s="831">
        <v>4</v>
      </c>
      <c r="B3471" s="832" t="s">
        <v>2687</v>
      </c>
      <c r="C3471" s="832" t="s">
        <v>2700</v>
      </c>
      <c r="D3471" s="833" t="s">
        <v>5503</v>
      </c>
      <c r="E3471" s="834" t="s">
        <v>2734</v>
      </c>
      <c r="F3471" s="832" t="s">
        <v>2688</v>
      </c>
      <c r="G3471" s="832" t="s">
        <v>2849</v>
      </c>
      <c r="H3471" s="832" t="s">
        <v>581</v>
      </c>
      <c r="I3471" s="832" t="s">
        <v>2850</v>
      </c>
      <c r="J3471" s="832" t="s">
        <v>1147</v>
      </c>
      <c r="K3471" s="832" t="s">
        <v>2851</v>
      </c>
      <c r="L3471" s="835">
        <v>186.27</v>
      </c>
      <c r="M3471" s="835">
        <v>372.54</v>
      </c>
      <c r="N3471" s="832">
        <v>2</v>
      </c>
      <c r="O3471" s="836">
        <v>1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4</v>
      </c>
      <c r="B3472" s="832" t="s">
        <v>2687</v>
      </c>
      <c r="C3472" s="832" t="s">
        <v>2700</v>
      </c>
      <c r="D3472" s="833" t="s">
        <v>5503</v>
      </c>
      <c r="E3472" s="834" t="s">
        <v>2734</v>
      </c>
      <c r="F3472" s="832" t="s">
        <v>2688</v>
      </c>
      <c r="G3472" s="832" t="s">
        <v>2849</v>
      </c>
      <c r="H3472" s="832" t="s">
        <v>581</v>
      </c>
      <c r="I3472" s="832" t="s">
        <v>2850</v>
      </c>
      <c r="J3472" s="832" t="s">
        <v>1147</v>
      </c>
      <c r="K3472" s="832" t="s">
        <v>2851</v>
      </c>
      <c r="L3472" s="835">
        <v>219.37</v>
      </c>
      <c r="M3472" s="835">
        <v>658.11</v>
      </c>
      <c r="N3472" s="832">
        <v>3</v>
      </c>
      <c r="O3472" s="836">
        <v>3</v>
      </c>
      <c r="P3472" s="835">
        <v>219.37</v>
      </c>
      <c r="Q3472" s="837">
        <v>0.33333333333333331</v>
      </c>
      <c r="R3472" s="832">
        <v>1</v>
      </c>
      <c r="S3472" s="837">
        <v>0.33333333333333331</v>
      </c>
      <c r="T3472" s="836">
        <v>1</v>
      </c>
      <c r="U3472" s="838">
        <v>0.33333333333333331</v>
      </c>
    </row>
    <row r="3473" spans="1:21" ht="14.4" customHeight="1" x14ac:dyDescent="0.3">
      <c r="A3473" s="831">
        <v>4</v>
      </c>
      <c r="B3473" s="832" t="s">
        <v>2687</v>
      </c>
      <c r="C3473" s="832" t="s">
        <v>2700</v>
      </c>
      <c r="D3473" s="833" t="s">
        <v>5503</v>
      </c>
      <c r="E3473" s="834" t="s">
        <v>2734</v>
      </c>
      <c r="F3473" s="832" t="s">
        <v>2688</v>
      </c>
      <c r="G3473" s="832" t="s">
        <v>2765</v>
      </c>
      <c r="H3473" s="832" t="s">
        <v>581</v>
      </c>
      <c r="I3473" s="832" t="s">
        <v>2806</v>
      </c>
      <c r="J3473" s="832" t="s">
        <v>1425</v>
      </c>
      <c r="K3473" s="832" t="s">
        <v>2807</v>
      </c>
      <c r="L3473" s="835">
        <v>31.32</v>
      </c>
      <c r="M3473" s="835">
        <v>62.64</v>
      </c>
      <c r="N3473" s="832">
        <v>2</v>
      </c>
      <c r="O3473" s="836">
        <v>1</v>
      </c>
      <c r="P3473" s="835">
        <v>31.32</v>
      </c>
      <c r="Q3473" s="837">
        <v>0.5</v>
      </c>
      <c r="R3473" s="832">
        <v>1</v>
      </c>
      <c r="S3473" s="837">
        <v>0.5</v>
      </c>
      <c r="T3473" s="836">
        <v>0.5</v>
      </c>
      <c r="U3473" s="838">
        <v>0.5</v>
      </c>
    </row>
    <row r="3474" spans="1:21" ht="14.4" customHeight="1" x14ac:dyDescent="0.3">
      <c r="A3474" s="831">
        <v>4</v>
      </c>
      <c r="B3474" s="832" t="s">
        <v>2687</v>
      </c>
      <c r="C3474" s="832" t="s">
        <v>2700</v>
      </c>
      <c r="D3474" s="833" t="s">
        <v>5503</v>
      </c>
      <c r="E3474" s="834" t="s">
        <v>2734</v>
      </c>
      <c r="F3474" s="832" t="s">
        <v>2688</v>
      </c>
      <c r="G3474" s="832" t="s">
        <v>2997</v>
      </c>
      <c r="H3474" s="832" t="s">
        <v>581</v>
      </c>
      <c r="I3474" s="832" t="s">
        <v>4766</v>
      </c>
      <c r="J3474" s="832" t="s">
        <v>1446</v>
      </c>
      <c r="K3474" s="832" t="s">
        <v>4767</v>
      </c>
      <c r="L3474" s="835">
        <v>33.549999999999997</v>
      </c>
      <c r="M3474" s="835">
        <v>33.549999999999997</v>
      </c>
      <c r="N3474" s="832">
        <v>1</v>
      </c>
      <c r="O3474" s="836">
        <v>1</v>
      </c>
      <c r="P3474" s="835">
        <v>33.549999999999997</v>
      </c>
      <c r="Q3474" s="837">
        <v>1</v>
      </c>
      <c r="R3474" s="832">
        <v>1</v>
      </c>
      <c r="S3474" s="837">
        <v>1</v>
      </c>
      <c r="T3474" s="836">
        <v>1</v>
      </c>
      <c r="U3474" s="838">
        <v>1</v>
      </c>
    </row>
    <row r="3475" spans="1:21" ht="14.4" customHeight="1" x14ac:dyDescent="0.3">
      <c r="A3475" s="831">
        <v>4</v>
      </c>
      <c r="B3475" s="832" t="s">
        <v>2687</v>
      </c>
      <c r="C3475" s="832" t="s">
        <v>2700</v>
      </c>
      <c r="D3475" s="833" t="s">
        <v>5503</v>
      </c>
      <c r="E3475" s="834" t="s">
        <v>2732</v>
      </c>
      <c r="F3475" s="832" t="s">
        <v>2688</v>
      </c>
      <c r="G3475" s="832" t="s">
        <v>2760</v>
      </c>
      <c r="H3475" s="832" t="s">
        <v>628</v>
      </c>
      <c r="I3475" s="832" t="s">
        <v>2166</v>
      </c>
      <c r="J3475" s="832" t="s">
        <v>1083</v>
      </c>
      <c r="K3475" s="832" t="s">
        <v>2167</v>
      </c>
      <c r="L3475" s="835">
        <v>154.36000000000001</v>
      </c>
      <c r="M3475" s="835">
        <v>617.44000000000005</v>
      </c>
      <c r="N3475" s="832">
        <v>4</v>
      </c>
      <c r="O3475" s="836">
        <v>2</v>
      </c>
      <c r="P3475" s="835">
        <v>308.72000000000003</v>
      </c>
      <c r="Q3475" s="837">
        <v>0.5</v>
      </c>
      <c r="R3475" s="832">
        <v>2</v>
      </c>
      <c r="S3475" s="837">
        <v>0.5</v>
      </c>
      <c r="T3475" s="836">
        <v>1</v>
      </c>
      <c r="U3475" s="838">
        <v>0.5</v>
      </c>
    </row>
    <row r="3476" spans="1:21" ht="14.4" customHeight="1" x14ac:dyDescent="0.3">
      <c r="A3476" s="831">
        <v>4</v>
      </c>
      <c r="B3476" s="832" t="s">
        <v>2687</v>
      </c>
      <c r="C3476" s="832" t="s">
        <v>2700</v>
      </c>
      <c r="D3476" s="833" t="s">
        <v>5503</v>
      </c>
      <c r="E3476" s="834" t="s">
        <v>2732</v>
      </c>
      <c r="F3476" s="832" t="s">
        <v>2688</v>
      </c>
      <c r="G3476" s="832" t="s">
        <v>2760</v>
      </c>
      <c r="H3476" s="832" t="s">
        <v>628</v>
      </c>
      <c r="I3476" s="832" t="s">
        <v>2164</v>
      </c>
      <c r="J3476" s="832" t="s">
        <v>1083</v>
      </c>
      <c r="K3476" s="832" t="s">
        <v>2165</v>
      </c>
      <c r="L3476" s="835">
        <v>225.06</v>
      </c>
      <c r="M3476" s="835">
        <v>225.06</v>
      </c>
      <c r="N3476" s="832">
        <v>1</v>
      </c>
      <c r="O3476" s="836">
        <v>0.5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4</v>
      </c>
      <c r="B3477" s="832" t="s">
        <v>2687</v>
      </c>
      <c r="C3477" s="832" t="s">
        <v>2700</v>
      </c>
      <c r="D3477" s="833" t="s">
        <v>5503</v>
      </c>
      <c r="E3477" s="834" t="s">
        <v>2732</v>
      </c>
      <c r="F3477" s="832" t="s">
        <v>2688</v>
      </c>
      <c r="G3477" s="832" t="s">
        <v>2824</v>
      </c>
      <c r="H3477" s="832" t="s">
        <v>581</v>
      </c>
      <c r="I3477" s="832" t="s">
        <v>2178</v>
      </c>
      <c r="J3477" s="832" t="s">
        <v>2179</v>
      </c>
      <c r="K3477" s="832" t="s">
        <v>1482</v>
      </c>
      <c r="L3477" s="835">
        <v>170.52</v>
      </c>
      <c r="M3477" s="835">
        <v>170.52</v>
      </c>
      <c r="N3477" s="832">
        <v>1</v>
      </c>
      <c r="O3477" s="836">
        <v>0.5</v>
      </c>
      <c r="P3477" s="835">
        <v>170.52</v>
      </c>
      <c r="Q3477" s="837">
        <v>1</v>
      </c>
      <c r="R3477" s="832">
        <v>1</v>
      </c>
      <c r="S3477" s="837">
        <v>1</v>
      </c>
      <c r="T3477" s="836">
        <v>0.5</v>
      </c>
      <c r="U3477" s="838">
        <v>1</v>
      </c>
    </row>
    <row r="3478" spans="1:21" ht="14.4" customHeight="1" x14ac:dyDescent="0.3">
      <c r="A3478" s="831">
        <v>4</v>
      </c>
      <c r="B3478" s="832" t="s">
        <v>2687</v>
      </c>
      <c r="C3478" s="832" t="s">
        <v>2700</v>
      </c>
      <c r="D3478" s="833" t="s">
        <v>5503</v>
      </c>
      <c r="E3478" s="834" t="s">
        <v>2732</v>
      </c>
      <c r="F3478" s="832" t="s">
        <v>2688</v>
      </c>
      <c r="G3478" s="832" t="s">
        <v>2907</v>
      </c>
      <c r="H3478" s="832" t="s">
        <v>581</v>
      </c>
      <c r="I3478" s="832" t="s">
        <v>2952</v>
      </c>
      <c r="J3478" s="832" t="s">
        <v>2953</v>
      </c>
      <c r="K3478" s="832" t="s">
        <v>1482</v>
      </c>
      <c r="L3478" s="835">
        <v>78.33</v>
      </c>
      <c r="M3478" s="835">
        <v>156.66</v>
      </c>
      <c r="N3478" s="832">
        <v>2</v>
      </c>
      <c r="O3478" s="836">
        <v>1</v>
      </c>
      <c r="P3478" s="835">
        <v>78.33</v>
      </c>
      <c r="Q3478" s="837">
        <v>0.5</v>
      </c>
      <c r="R3478" s="832">
        <v>1</v>
      </c>
      <c r="S3478" s="837">
        <v>0.5</v>
      </c>
      <c r="T3478" s="836">
        <v>0.5</v>
      </c>
      <c r="U3478" s="838">
        <v>0.5</v>
      </c>
    </row>
    <row r="3479" spans="1:21" ht="14.4" customHeight="1" x14ac:dyDescent="0.3">
      <c r="A3479" s="831">
        <v>4</v>
      </c>
      <c r="B3479" s="832" t="s">
        <v>2687</v>
      </c>
      <c r="C3479" s="832" t="s">
        <v>2700</v>
      </c>
      <c r="D3479" s="833" t="s">
        <v>5503</v>
      </c>
      <c r="E3479" s="834" t="s">
        <v>2732</v>
      </c>
      <c r="F3479" s="832" t="s">
        <v>2688</v>
      </c>
      <c r="G3479" s="832" t="s">
        <v>2922</v>
      </c>
      <c r="H3479" s="832" t="s">
        <v>581</v>
      </c>
      <c r="I3479" s="832" t="s">
        <v>2923</v>
      </c>
      <c r="J3479" s="832" t="s">
        <v>727</v>
      </c>
      <c r="K3479" s="832" t="s">
        <v>2924</v>
      </c>
      <c r="L3479" s="835">
        <v>27.28</v>
      </c>
      <c r="M3479" s="835">
        <v>27.28</v>
      </c>
      <c r="N3479" s="832">
        <v>1</v>
      </c>
      <c r="O3479" s="836">
        <v>0.5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4</v>
      </c>
      <c r="B3480" s="832" t="s">
        <v>2687</v>
      </c>
      <c r="C3480" s="832" t="s">
        <v>2700</v>
      </c>
      <c r="D3480" s="833" t="s">
        <v>5503</v>
      </c>
      <c r="E3480" s="834" t="s">
        <v>2732</v>
      </c>
      <c r="F3480" s="832" t="s">
        <v>2688</v>
      </c>
      <c r="G3480" s="832" t="s">
        <v>2787</v>
      </c>
      <c r="H3480" s="832" t="s">
        <v>581</v>
      </c>
      <c r="I3480" s="832" t="s">
        <v>2788</v>
      </c>
      <c r="J3480" s="832" t="s">
        <v>626</v>
      </c>
      <c r="K3480" s="832" t="s">
        <v>2789</v>
      </c>
      <c r="L3480" s="835">
        <v>0</v>
      </c>
      <c r="M3480" s="835">
        <v>0</v>
      </c>
      <c r="N3480" s="832">
        <v>1</v>
      </c>
      <c r="O3480" s="836">
        <v>0.5</v>
      </c>
      <c r="P3480" s="835"/>
      <c r="Q3480" s="837"/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4</v>
      </c>
      <c r="B3481" s="832" t="s">
        <v>2687</v>
      </c>
      <c r="C3481" s="832" t="s">
        <v>2700</v>
      </c>
      <c r="D3481" s="833" t="s">
        <v>5503</v>
      </c>
      <c r="E3481" s="834" t="s">
        <v>2732</v>
      </c>
      <c r="F3481" s="832" t="s">
        <v>2688</v>
      </c>
      <c r="G3481" s="832" t="s">
        <v>2787</v>
      </c>
      <c r="H3481" s="832" t="s">
        <v>581</v>
      </c>
      <c r="I3481" s="832" t="s">
        <v>2925</v>
      </c>
      <c r="J3481" s="832" t="s">
        <v>626</v>
      </c>
      <c r="K3481" s="832" t="s">
        <v>2926</v>
      </c>
      <c r="L3481" s="835">
        <v>0</v>
      </c>
      <c r="M3481" s="835">
        <v>0</v>
      </c>
      <c r="N3481" s="832">
        <v>12</v>
      </c>
      <c r="O3481" s="836">
        <v>6.5</v>
      </c>
      <c r="P3481" s="835">
        <v>0</v>
      </c>
      <c r="Q3481" s="837"/>
      <c r="R3481" s="832">
        <v>6</v>
      </c>
      <c r="S3481" s="837">
        <v>0.5</v>
      </c>
      <c r="T3481" s="836">
        <v>3</v>
      </c>
      <c r="U3481" s="838">
        <v>0.46153846153846156</v>
      </c>
    </row>
    <row r="3482" spans="1:21" ht="14.4" customHeight="1" x14ac:dyDescent="0.3">
      <c r="A3482" s="831">
        <v>4</v>
      </c>
      <c r="B3482" s="832" t="s">
        <v>2687</v>
      </c>
      <c r="C3482" s="832" t="s">
        <v>2700</v>
      </c>
      <c r="D3482" s="833" t="s">
        <v>5503</v>
      </c>
      <c r="E3482" s="834" t="s">
        <v>2732</v>
      </c>
      <c r="F3482" s="832" t="s">
        <v>2688</v>
      </c>
      <c r="G3482" s="832" t="s">
        <v>3168</v>
      </c>
      <c r="H3482" s="832" t="s">
        <v>581</v>
      </c>
      <c r="I3482" s="832" t="s">
        <v>5467</v>
      </c>
      <c r="J3482" s="832" t="s">
        <v>5436</v>
      </c>
      <c r="K3482" s="832" t="s">
        <v>3379</v>
      </c>
      <c r="L3482" s="835">
        <v>22.79</v>
      </c>
      <c r="M3482" s="835">
        <v>22.79</v>
      </c>
      <c r="N3482" s="832">
        <v>1</v>
      </c>
      <c r="O3482" s="836">
        <v>0.5</v>
      </c>
      <c r="P3482" s="835">
        <v>22.79</v>
      </c>
      <c r="Q3482" s="837">
        <v>1</v>
      </c>
      <c r="R3482" s="832">
        <v>1</v>
      </c>
      <c r="S3482" s="837">
        <v>1</v>
      </c>
      <c r="T3482" s="836">
        <v>0.5</v>
      </c>
      <c r="U3482" s="838">
        <v>1</v>
      </c>
    </row>
    <row r="3483" spans="1:21" ht="14.4" customHeight="1" x14ac:dyDescent="0.3">
      <c r="A3483" s="831">
        <v>4</v>
      </c>
      <c r="B3483" s="832" t="s">
        <v>2687</v>
      </c>
      <c r="C3483" s="832" t="s">
        <v>2700</v>
      </c>
      <c r="D3483" s="833" t="s">
        <v>5503</v>
      </c>
      <c r="E3483" s="834" t="s">
        <v>2732</v>
      </c>
      <c r="F3483" s="832" t="s">
        <v>2688</v>
      </c>
      <c r="G3483" s="832" t="s">
        <v>3309</v>
      </c>
      <c r="H3483" s="832" t="s">
        <v>581</v>
      </c>
      <c r="I3483" s="832" t="s">
        <v>3979</v>
      </c>
      <c r="J3483" s="832" t="s">
        <v>3311</v>
      </c>
      <c r="K3483" s="832" t="s">
        <v>3980</v>
      </c>
      <c r="L3483" s="835">
        <v>132.97999999999999</v>
      </c>
      <c r="M3483" s="835">
        <v>132.97999999999999</v>
      </c>
      <c r="N3483" s="832">
        <v>1</v>
      </c>
      <c r="O3483" s="836">
        <v>0.5</v>
      </c>
      <c r="P3483" s="835">
        <v>132.97999999999999</v>
      </c>
      <c r="Q3483" s="837">
        <v>1</v>
      </c>
      <c r="R3483" s="832">
        <v>1</v>
      </c>
      <c r="S3483" s="837">
        <v>1</v>
      </c>
      <c r="T3483" s="836">
        <v>0.5</v>
      </c>
      <c r="U3483" s="838">
        <v>1</v>
      </c>
    </row>
    <row r="3484" spans="1:21" ht="14.4" customHeight="1" x14ac:dyDescent="0.3">
      <c r="A3484" s="831">
        <v>4</v>
      </c>
      <c r="B3484" s="832" t="s">
        <v>2687</v>
      </c>
      <c r="C3484" s="832" t="s">
        <v>2700</v>
      </c>
      <c r="D3484" s="833" t="s">
        <v>5503</v>
      </c>
      <c r="E3484" s="834" t="s">
        <v>2732</v>
      </c>
      <c r="F3484" s="832" t="s">
        <v>2688</v>
      </c>
      <c r="G3484" s="832" t="s">
        <v>2790</v>
      </c>
      <c r="H3484" s="832" t="s">
        <v>628</v>
      </c>
      <c r="I3484" s="832" t="s">
        <v>2492</v>
      </c>
      <c r="J3484" s="832" t="s">
        <v>2493</v>
      </c>
      <c r="K3484" s="832" t="s">
        <v>2494</v>
      </c>
      <c r="L3484" s="835">
        <v>93.43</v>
      </c>
      <c r="M3484" s="835">
        <v>93.43</v>
      </c>
      <c r="N3484" s="832">
        <v>1</v>
      </c>
      <c r="O3484" s="836">
        <v>0.5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4</v>
      </c>
      <c r="B3485" s="832" t="s">
        <v>2687</v>
      </c>
      <c r="C3485" s="832" t="s">
        <v>2700</v>
      </c>
      <c r="D3485" s="833" t="s">
        <v>5503</v>
      </c>
      <c r="E3485" s="834" t="s">
        <v>2732</v>
      </c>
      <c r="F3485" s="832" t="s">
        <v>2688</v>
      </c>
      <c r="G3485" s="832" t="s">
        <v>4213</v>
      </c>
      <c r="H3485" s="832" t="s">
        <v>581</v>
      </c>
      <c r="I3485" s="832" t="s">
        <v>4214</v>
      </c>
      <c r="J3485" s="832" t="s">
        <v>1504</v>
      </c>
      <c r="K3485" s="832" t="s">
        <v>4215</v>
      </c>
      <c r="L3485" s="835">
        <v>61.97</v>
      </c>
      <c r="M3485" s="835">
        <v>309.85000000000002</v>
      </c>
      <c r="N3485" s="832">
        <v>5</v>
      </c>
      <c r="O3485" s="836">
        <v>4</v>
      </c>
      <c r="P3485" s="835">
        <v>61.97</v>
      </c>
      <c r="Q3485" s="837">
        <v>0.19999999999999998</v>
      </c>
      <c r="R3485" s="832">
        <v>1</v>
      </c>
      <c r="S3485" s="837">
        <v>0.2</v>
      </c>
      <c r="T3485" s="836">
        <v>1</v>
      </c>
      <c r="U3485" s="838">
        <v>0.25</v>
      </c>
    </row>
    <row r="3486" spans="1:21" ht="14.4" customHeight="1" x14ac:dyDescent="0.3">
      <c r="A3486" s="831">
        <v>4</v>
      </c>
      <c r="B3486" s="832" t="s">
        <v>2687</v>
      </c>
      <c r="C3486" s="832" t="s">
        <v>2700</v>
      </c>
      <c r="D3486" s="833" t="s">
        <v>5503</v>
      </c>
      <c r="E3486" s="834" t="s">
        <v>2732</v>
      </c>
      <c r="F3486" s="832" t="s">
        <v>2688</v>
      </c>
      <c r="G3486" s="832" t="s">
        <v>2868</v>
      </c>
      <c r="H3486" s="832" t="s">
        <v>581</v>
      </c>
      <c r="I3486" s="832" t="s">
        <v>3024</v>
      </c>
      <c r="J3486" s="832" t="s">
        <v>2870</v>
      </c>
      <c r="K3486" s="832" t="s">
        <v>3025</v>
      </c>
      <c r="L3486" s="835">
        <v>35.18</v>
      </c>
      <c r="M3486" s="835">
        <v>70.36</v>
      </c>
      <c r="N3486" s="832">
        <v>2</v>
      </c>
      <c r="O3486" s="836">
        <v>1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4</v>
      </c>
      <c r="B3487" s="832" t="s">
        <v>2687</v>
      </c>
      <c r="C3487" s="832" t="s">
        <v>2700</v>
      </c>
      <c r="D3487" s="833" t="s">
        <v>5503</v>
      </c>
      <c r="E3487" s="834" t="s">
        <v>2732</v>
      </c>
      <c r="F3487" s="832" t="s">
        <v>2688</v>
      </c>
      <c r="G3487" s="832" t="s">
        <v>2868</v>
      </c>
      <c r="H3487" s="832" t="s">
        <v>581</v>
      </c>
      <c r="I3487" s="832" t="s">
        <v>5468</v>
      </c>
      <c r="J3487" s="832" t="s">
        <v>1577</v>
      </c>
      <c r="K3487" s="832" t="s">
        <v>5469</v>
      </c>
      <c r="L3487" s="835">
        <v>29.31</v>
      </c>
      <c r="M3487" s="835">
        <v>29.31</v>
      </c>
      <c r="N3487" s="832">
        <v>1</v>
      </c>
      <c r="O3487" s="836">
        <v>0.5</v>
      </c>
      <c r="P3487" s="835"/>
      <c r="Q3487" s="837">
        <v>0</v>
      </c>
      <c r="R3487" s="832"/>
      <c r="S3487" s="837">
        <v>0</v>
      </c>
      <c r="T3487" s="836"/>
      <c r="U3487" s="838">
        <v>0</v>
      </c>
    </row>
    <row r="3488" spans="1:21" ht="14.4" customHeight="1" x14ac:dyDescent="0.3">
      <c r="A3488" s="831">
        <v>4</v>
      </c>
      <c r="B3488" s="832" t="s">
        <v>2687</v>
      </c>
      <c r="C3488" s="832" t="s">
        <v>2700</v>
      </c>
      <c r="D3488" s="833" t="s">
        <v>5503</v>
      </c>
      <c r="E3488" s="834" t="s">
        <v>2732</v>
      </c>
      <c r="F3488" s="832" t="s">
        <v>2688</v>
      </c>
      <c r="G3488" s="832" t="s">
        <v>2868</v>
      </c>
      <c r="H3488" s="832" t="s">
        <v>581</v>
      </c>
      <c r="I3488" s="832" t="s">
        <v>5442</v>
      </c>
      <c r="J3488" s="832" t="s">
        <v>2870</v>
      </c>
      <c r="K3488" s="832" t="s">
        <v>5443</v>
      </c>
      <c r="L3488" s="835">
        <v>11.73</v>
      </c>
      <c r="M3488" s="835">
        <v>35.19</v>
      </c>
      <c r="N3488" s="832">
        <v>3</v>
      </c>
      <c r="O3488" s="836">
        <v>1.5</v>
      </c>
      <c r="P3488" s="835">
        <v>35.19</v>
      </c>
      <c r="Q3488" s="837">
        <v>1</v>
      </c>
      <c r="R3488" s="832">
        <v>3</v>
      </c>
      <c r="S3488" s="837">
        <v>1</v>
      </c>
      <c r="T3488" s="836">
        <v>1.5</v>
      </c>
      <c r="U3488" s="838">
        <v>1</v>
      </c>
    </row>
    <row r="3489" spans="1:21" ht="14.4" customHeight="1" x14ac:dyDescent="0.3">
      <c r="A3489" s="831">
        <v>4</v>
      </c>
      <c r="B3489" s="832" t="s">
        <v>2687</v>
      </c>
      <c r="C3489" s="832" t="s">
        <v>2700</v>
      </c>
      <c r="D3489" s="833" t="s">
        <v>5503</v>
      </c>
      <c r="E3489" s="834" t="s">
        <v>2732</v>
      </c>
      <c r="F3489" s="832" t="s">
        <v>2688</v>
      </c>
      <c r="G3489" s="832" t="s">
        <v>2868</v>
      </c>
      <c r="H3489" s="832" t="s">
        <v>581</v>
      </c>
      <c r="I3489" s="832" t="s">
        <v>5464</v>
      </c>
      <c r="J3489" s="832" t="s">
        <v>1577</v>
      </c>
      <c r="K3489" s="832" t="s">
        <v>5465</v>
      </c>
      <c r="L3489" s="835">
        <v>11.73</v>
      </c>
      <c r="M3489" s="835">
        <v>11.73</v>
      </c>
      <c r="N3489" s="832">
        <v>1</v>
      </c>
      <c r="O3489" s="836">
        <v>0.5</v>
      </c>
      <c r="P3489" s="835">
        <v>11.73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" customHeight="1" x14ac:dyDescent="0.3">
      <c r="A3490" s="831">
        <v>4</v>
      </c>
      <c r="B3490" s="832" t="s">
        <v>2687</v>
      </c>
      <c r="C3490" s="832" t="s">
        <v>2700</v>
      </c>
      <c r="D3490" s="833" t="s">
        <v>5503</v>
      </c>
      <c r="E3490" s="834" t="s">
        <v>2732</v>
      </c>
      <c r="F3490" s="832" t="s">
        <v>2688</v>
      </c>
      <c r="G3490" s="832" t="s">
        <v>2958</v>
      </c>
      <c r="H3490" s="832" t="s">
        <v>581</v>
      </c>
      <c r="I3490" s="832" t="s">
        <v>5470</v>
      </c>
      <c r="J3490" s="832" t="s">
        <v>5471</v>
      </c>
      <c r="K3490" s="832" t="s">
        <v>5472</v>
      </c>
      <c r="L3490" s="835">
        <v>64.540000000000006</v>
      </c>
      <c r="M3490" s="835">
        <v>64.540000000000006</v>
      </c>
      <c r="N3490" s="832">
        <v>1</v>
      </c>
      <c r="O3490" s="836">
        <v>0.5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4</v>
      </c>
      <c r="B3491" s="832" t="s">
        <v>2687</v>
      </c>
      <c r="C3491" s="832" t="s">
        <v>2700</v>
      </c>
      <c r="D3491" s="833" t="s">
        <v>5503</v>
      </c>
      <c r="E3491" s="834" t="s">
        <v>2732</v>
      </c>
      <c r="F3491" s="832" t="s">
        <v>2688</v>
      </c>
      <c r="G3491" s="832" t="s">
        <v>5473</v>
      </c>
      <c r="H3491" s="832" t="s">
        <v>581</v>
      </c>
      <c r="I3491" s="832" t="s">
        <v>5474</v>
      </c>
      <c r="J3491" s="832" t="s">
        <v>1717</v>
      </c>
      <c r="K3491" s="832" t="s">
        <v>2412</v>
      </c>
      <c r="L3491" s="835">
        <v>11293.87</v>
      </c>
      <c r="M3491" s="835">
        <v>22587.74</v>
      </c>
      <c r="N3491" s="832">
        <v>2</v>
      </c>
      <c r="O3491" s="836">
        <v>0.5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4</v>
      </c>
      <c r="B3492" s="832" t="s">
        <v>2687</v>
      </c>
      <c r="C3492" s="832" t="s">
        <v>2700</v>
      </c>
      <c r="D3492" s="833" t="s">
        <v>5503</v>
      </c>
      <c r="E3492" s="834" t="s">
        <v>2732</v>
      </c>
      <c r="F3492" s="832" t="s">
        <v>2688</v>
      </c>
      <c r="G3492" s="832" t="s">
        <v>2775</v>
      </c>
      <c r="H3492" s="832" t="s">
        <v>628</v>
      </c>
      <c r="I3492" s="832" t="s">
        <v>3003</v>
      </c>
      <c r="J3492" s="832" t="s">
        <v>785</v>
      </c>
      <c r="K3492" s="832" t="s">
        <v>2037</v>
      </c>
      <c r="L3492" s="835">
        <v>368.16</v>
      </c>
      <c r="M3492" s="835">
        <v>5890.5599999999995</v>
      </c>
      <c r="N3492" s="832">
        <v>16</v>
      </c>
      <c r="O3492" s="836">
        <v>9</v>
      </c>
      <c r="P3492" s="835">
        <v>3681.5999999999995</v>
      </c>
      <c r="Q3492" s="837">
        <v>0.625</v>
      </c>
      <c r="R3492" s="832">
        <v>10</v>
      </c>
      <c r="S3492" s="837">
        <v>0.625</v>
      </c>
      <c r="T3492" s="836">
        <v>6</v>
      </c>
      <c r="U3492" s="838">
        <v>0.66666666666666663</v>
      </c>
    </row>
    <row r="3493" spans="1:21" ht="14.4" customHeight="1" x14ac:dyDescent="0.3">
      <c r="A3493" s="831">
        <v>4</v>
      </c>
      <c r="B3493" s="832" t="s">
        <v>2687</v>
      </c>
      <c r="C3493" s="832" t="s">
        <v>2700</v>
      </c>
      <c r="D3493" s="833" t="s">
        <v>5503</v>
      </c>
      <c r="E3493" s="834" t="s">
        <v>2732</v>
      </c>
      <c r="F3493" s="832" t="s">
        <v>2688</v>
      </c>
      <c r="G3493" s="832" t="s">
        <v>2775</v>
      </c>
      <c r="H3493" s="832" t="s">
        <v>628</v>
      </c>
      <c r="I3493" s="832" t="s">
        <v>2776</v>
      </c>
      <c r="J3493" s="832" t="s">
        <v>785</v>
      </c>
      <c r="K3493" s="832" t="s">
        <v>2041</v>
      </c>
      <c r="L3493" s="835">
        <v>490.89</v>
      </c>
      <c r="M3493" s="835">
        <v>6872.4600000000009</v>
      </c>
      <c r="N3493" s="832">
        <v>14</v>
      </c>
      <c r="O3493" s="836">
        <v>6.5</v>
      </c>
      <c r="P3493" s="835">
        <v>4908.9000000000005</v>
      </c>
      <c r="Q3493" s="837">
        <v>0.7142857142857143</v>
      </c>
      <c r="R3493" s="832">
        <v>10</v>
      </c>
      <c r="S3493" s="837">
        <v>0.7142857142857143</v>
      </c>
      <c r="T3493" s="836">
        <v>4</v>
      </c>
      <c r="U3493" s="838">
        <v>0.61538461538461542</v>
      </c>
    </row>
    <row r="3494" spans="1:21" ht="14.4" customHeight="1" x14ac:dyDescent="0.3">
      <c r="A3494" s="831">
        <v>4</v>
      </c>
      <c r="B3494" s="832" t="s">
        <v>2687</v>
      </c>
      <c r="C3494" s="832" t="s">
        <v>2700</v>
      </c>
      <c r="D3494" s="833" t="s">
        <v>5503</v>
      </c>
      <c r="E3494" s="834" t="s">
        <v>2732</v>
      </c>
      <c r="F3494" s="832" t="s">
        <v>2688</v>
      </c>
      <c r="G3494" s="832" t="s">
        <v>2775</v>
      </c>
      <c r="H3494" s="832" t="s">
        <v>628</v>
      </c>
      <c r="I3494" s="832" t="s">
        <v>2791</v>
      </c>
      <c r="J3494" s="832" t="s">
        <v>785</v>
      </c>
      <c r="K3494" s="832" t="s">
        <v>2039</v>
      </c>
      <c r="L3494" s="835">
        <v>736.33</v>
      </c>
      <c r="M3494" s="835">
        <v>2208.9900000000002</v>
      </c>
      <c r="N3494" s="832">
        <v>3</v>
      </c>
      <c r="O3494" s="836">
        <v>1.5</v>
      </c>
      <c r="P3494" s="835">
        <v>1472.66</v>
      </c>
      <c r="Q3494" s="837">
        <v>0.66666666666666663</v>
      </c>
      <c r="R3494" s="832">
        <v>2</v>
      </c>
      <c r="S3494" s="837">
        <v>0.66666666666666663</v>
      </c>
      <c r="T3494" s="836">
        <v>1</v>
      </c>
      <c r="U3494" s="838">
        <v>0.66666666666666663</v>
      </c>
    </row>
    <row r="3495" spans="1:21" ht="14.4" customHeight="1" x14ac:dyDescent="0.3">
      <c r="A3495" s="831">
        <v>4</v>
      </c>
      <c r="B3495" s="832" t="s">
        <v>2687</v>
      </c>
      <c r="C3495" s="832" t="s">
        <v>2700</v>
      </c>
      <c r="D3495" s="833" t="s">
        <v>5503</v>
      </c>
      <c r="E3495" s="834" t="s">
        <v>2732</v>
      </c>
      <c r="F3495" s="832" t="s">
        <v>2688</v>
      </c>
      <c r="G3495" s="832" t="s">
        <v>2775</v>
      </c>
      <c r="H3495" s="832" t="s">
        <v>628</v>
      </c>
      <c r="I3495" s="832" t="s">
        <v>2329</v>
      </c>
      <c r="J3495" s="832" t="s">
        <v>785</v>
      </c>
      <c r="K3495" s="832" t="s">
        <v>2330</v>
      </c>
      <c r="L3495" s="835">
        <v>923.74</v>
      </c>
      <c r="M3495" s="835">
        <v>923.74</v>
      </c>
      <c r="N3495" s="832">
        <v>1</v>
      </c>
      <c r="O3495" s="836">
        <v>0.5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4</v>
      </c>
      <c r="B3496" s="832" t="s">
        <v>2687</v>
      </c>
      <c r="C3496" s="832" t="s">
        <v>2700</v>
      </c>
      <c r="D3496" s="833" t="s">
        <v>5503</v>
      </c>
      <c r="E3496" s="834" t="s">
        <v>2732</v>
      </c>
      <c r="F3496" s="832" t="s">
        <v>2688</v>
      </c>
      <c r="G3496" s="832" t="s">
        <v>2775</v>
      </c>
      <c r="H3496" s="832" t="s">
        <v>628</v>
      </c>
      <c r="I3496" s="832" t="s">
        <v>3136</v>
      </c>
      <c r="J3496" s="832" t="s">
        <v>789</v>
      </c>
      <c r="K3496" s="832" t="s">
        <v>3128</v>
      </c>
      <c r="L3496" s="835">
        <v>1385.62</v>
      </c>
      <c r="M3496" s="835">
        <v>1385.62</v>
      </c>
      <c r="N3496" s="832">
        <v>1</v>
      </c>
      <c r="O3496" s="836">
        <v>0.5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4</v>
      </c>
      <c r="B3497" s="832" t="s">
        <v>2687</v>
      </c>
      <c r="C3497" s="832" t="s">
        <v>2700</v>
      </c>
      <c r="D3497" s="833" t="s">
        <v>5503</v>
      </c>
      <c r="E3497" s="834" t="s">
        <v>2732</v>
      </c>
      <c r="F3497" s="832" t="s">
        <v>2688</v>
      </c>
      <c r="G3497" s="832" t="s">
        <v>2775</v>
      </c>
      <c r="H3497" s="832" t="s">
        <v>628</v>
      </c>
      <c r="I3497" s="832" t="s">
        <v>2040</v>
      </c>
      <c r="J3497" s="832" t="s">
        <v>785</v>
      </c>
      <c r="K3497" s="832" t="s">
        <v>2041</v>
      </c>
      <c r="L3497" s="835">
        <v>490.89</v>
      </c>
      <c r="M3497" s="835">
        <v>490.89</v>
      </c>
      <c r="N3497" s="832">
        <v>1</v>
      </c>
      <c r="O3497" s="836">
        <v>0.5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4</v>
      </c>
      <c r="B3498" s="832" t="s">
        <v>2687</v>
      </c>
      <c r="C3498" s="832" t="s">
        <v>2700</v>
      </c>
      <c r="D3498" s="833" t="s">
        <v>5503</v>
      </c>
      <c r="E3498" s="834" t="s">
        <v>2732</v>
      </c>
      <c r="F3498" s="832" t="s">
        <v>2688</v>
      </c>
      <c r="G3498" s="832" t="s">
        <v>2874</v>
      </c>
      <c r="H3498" s="832" t="s">
        <v>628</v>
      </c>
      <c r="I3498" s="832" t="s">
        <v>2423</v>
      </c>
      <c r="J3498" s="832" t="s">
        <v>1193</v>
      </c>
      <c r="K3498" s="832" t="s">
        <v>1529</v>
      </c>
      <c r="L3498" s="835">
        <v>48.42</v>
      </c>
      <c r="M3498" s="835">
        <v>338.94</v>
      </c>
      <c r="N3498" s="832">
        <v>7</v>
      </c>
      <c r="O3498" s="836">
        <v>4</v>
      </c>
      <c r="P3498" s="835">
        <v>145.26</v>
      </c>
      <c r="Q3498" s="837">
        <v>0.42857142857142855</v>
      </c>
      <c r="R3498" s="832">
        <v>3</v>
      </c>
      <c r="S3498" s="837">
        <v>0.42857142857142855</v>
      </c>
      <c r="T3498" s="836">
        <v>1.5</v>
      </c>
      <c r="U3498" s="838">
        <v>0.375</v>
      </c>
    </row>
    <row r="3499" spans="1:21" ht="14.4" customHeight="1" x14ac:dyDescent="0.3">
      <c r="A3499" s="831">
        <v>4</v>
      </c>
      <c r="B3499" s="832" t="s">
        <v>2687</v>
      </c>
      <c r="C3499" s="832" t="s">
        <v>2700</v>
      </c>
      <c r="D3499" s="833" t="s">
        <v>5503</v>
      </c>
      <c r="E3499" s="834" t="s">
        <v>2732</v>
      </c>
      <c r="F3499" s="832" t="s">
        <v>2688</v>
      </c>
      <c r="G3499" s="832" t="s">
        <v>4953</v>
      </c>
      <c r="H3499" s="832" t="s">
        <v>581</v>
      </c>
      <c r="I3499" s="832" t="s">
        <v>4954</v>
      </c>
      <c r="J3499" s="832" t="s">
        <v>4955</v>
      </c>
      <c r="K3499" s="832" t="s">
        <v>1529</v>
      </c>
      <c r="L3499" s="835">
        <v>88.1</v>
      </c>
      <c r="M3499" s="835">
        <v>88.1</v>
      </c>
      <c r="N3499" s="832">
        <v>1</v>
      </c>
      <c r="O3499" s="836">
        <v>0.5</v>
      </c>
      <c r="P3499" s="835">
        <v>88.1</v>
      </c>
      <c r="Q3499" s="837">
        <v>1</v>
      </c>
      <c r="R3499" s="832">
        <v>1</v>
      </c>
      <c r="S3499" s="837">
        <v>1</v>
      </c>
      <c r="T3499" s="836">
        <v>0.5</v>
      </c>
      <c r="U3499" s="838">
        <v>1</v>
      </c>
    </row>
    <row r="3500" spans="1:21" ht="14.4" customHeight="1" x14ac:dyDescent="0.3">
      <c r="A3500" s="831">
        <v>4</v>
      </c>
      <c r="B3500" s="832" t="s">
        <v>2687</v>
      </c>
      <c r="C3500" s="832" t="s">
        <v>2700</v>
      </c>
      <c r="D3500" s="833" t="s">
        <v>5503</v>
      </c>
      <c r="E3500" s="834" t="s">
        <v>2732</v>
      </c>
      <c r="F3500" s="832" t="s">
        <v>2688</v>
      </c>
      <c r="G3500" s="832" t="s">
        <v>2777</v>
      </c>
      <c r="H3500" s="832" t="s">
        <v>581</v>
      </c>
      <c r="I3500" s="832" t="s">
        <v>5475</v>
      </c>
      <c r="J3500" s="832" t="s">
        <v>4670</v>
      </c>
      <c r="K3500" s="832" t="s">
        <v>2779</v>
      </c>
      <c r="L3500" s="835">
        <v>32.25</v>
      </c>
      <c r="M3500" s="835">
        <v>32.25</v>
      </c>
      <c r="N3500" s="832">
        <v>1</v>
      </c>
      <c r="O3500" s="836">
        <v>0.5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4</v>
      </c>
      <c r="B3501" s="832" t="s">
        <v>2687</v>
      </c>
      <c r="C3501" s="832" t="s">
        <v>2700</v>
      </c>
      <c r="D3501" s="833" t="s">
        <v>5503</v>
      </c>
      <c r="E3501" s="834" t="s">
        <v>2732</v>
      </c>
      <c r="F3501" s="832" t="s">
        <v>2688</v>
      </c>
      <c r="G3501" s="832" t="s">
        <v>4575</v>
      </c>
      <c r="H3501" s="832" t="s">
        <v>581</v>
      </c>
      <c r="I3501" s="832" t="s">
        <v>5447</v>
      </c>
      <c r="J3501" s="832" t="s">
        <v>1429</v>
      </c>
      <c r="K3501" s="832" t="s">
        <v>5448</v>
      </c>
      <c r="L3501" s="835">
        <v>34.659999999999997</v>
      </c>
      <c r="M3501" s="835">
        <v>207.95999999999998</v>
      </c>
      <c r="N3501" s="832">
        <v>6</v>
      </c>
      <c r="O3501" s="836">
        <v>3</v>
      </c>
      <c r="P3501" s="835">
        <v>103.97999999999999</v>
      </c>
      <c r="Q3501" s="837">
        <v>0.5</v>
      </c>
      <c r="R3501" s="832">
        <v>3</v>
      </c>
      <c r="S3501" s="837">
        <v>0.5</v>
      </c>
      <c r="T3501" s="836">
        <v>1.5</v>
      </c>
      <c r="U3501" s="838">
        <v>0.5</v>
      </c>
    </row>
    <row r="3502" spans="1:21" ht="14.4" customHeight="1" x14ac:dyDescent="0.3">
      <c r="A3502" s="831">
        <v>4</v>
      </c>
      <c r="B3502" s="832" t="s">
        <v>2687</v>
      </c>
      <c r="C3502" s="832" t="s">
        <v>2700</v>
      </c>
      <c r="D3502" s="833" t="s">
        <v>5503</v>
      </c>
      <c r="E3502" s="834" t="s">
        <v>2732</v>
      </c>
      <c r="F3502" s="832" t="s">
        <v>2688</v>
      </c>
      <c r="G3502" s="832" t="s">
        <v>4575</v>
      </c>
      <c r="H3502" s="832" t="s">
        <v>581</v>
      </c>
      <c r="I3502" s="832" t="s">
        <v>5449</v>
      </c>
      <c r="J3502" s="832" t="s">
        <v>1429</v>
      </c>
      <c r="K3502" s="832" t="s">
        <v>5450</v>
      </c>
      <c r="L3502" s="835">
        <v>34.659999999999997</v>
      </c>
      <c r="M3502" s="835">
        <v>34.659999999999997</v>
      </c>
      <c r="N3502" s="832">
        <v>1</v>
      </c>
      <c r="O3502" s="836">
        <v>0.5</v>
      </c>
      <c r="P3502" s="835">
        <v>34.659999999999997</v>
      </c>
      <c r="Q3502" s="837">
        <v>1</v>
      </c>
      <c r="R3502" s="832">
        <v>1</v>
      </c>
      <c r="S3502" s="837">
        <v>1</v>
      </c>
      <c r="T3502" s="836">
        <v>0.5</v>
      </c>
      <c r="U3502" s="838">
        <v>1</v>
      </c>
    </row>
    <row r="3503" spans="1:21" ht="14.4" customHeight="1" x14ac:dyDescent="0.3">
      <c r="A3503" s="831">
        <v>4</v>
      </c>
      <c r="B3503" s="832" t="s">
        <v>2687</v>
      </c>
      <c r="C3503" s="832" t="s">
        <v>2700</v>
      </c>
      <c r="D3503" s="833" t="s">
        <v>5503</v>
      </c>
      <c r="E3503" s="834" t="s">
        <v>2732</v>
      </c>
      <c r="F3503" s="832" t="s">
        <v>2688</v>
      </c>
      <c r="G3503" s="832" t="s">
        <v>4899</v>
      </c>
      <c r="H3503" s="832" t="s">
        <v>628</v>
      </c>
      <c r="I3503" s="832" t="s">
        <v>2361</v>
      </c>
      <c r="J3503" s="832" t="s">
        <v>2362</v>
      </c>
      <c r="K3503" s="832" t="s">
        <v>2363</v>
      </c>
      <c r="L3503" s="835">
        <v>117.46</v>
      </c>
      <c r="M3503" s="835">
        <v>117.46</v>
      </c>
      <c r="N3503" s="832">
        <v>1</v>
      </c>
      <c r="O3503" s="836">
        <v>0.5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4</v>
      </c>
      <c r="B3504" s="832" t="s">
        <v>2687</v>
      </c>
      <c r="C3504" s="832" t="s">
        <v>2700</v>
      </c>
      <c r="D3504" s="833" t="s">
        <v>5503</v>
      </c>
      <c r="E3504" s="834" t="s">
        <v>2732</v>
      </c>
      <c r="F3504" s="832" t="s">
        <v>2688</v>
      </c>
      <c r="G3504" s="832" t="s">
        <v>3274</v>
      </c>
      <c r="H3504" s="832" t="s">
        <v>581</v>
      </c>
      <c r="I3504" s="832" t="s">
        <v>2377</v>
      </c>
      <c r="J3504" s="832" t="s">
        <v>2378</v>
      </c>
      <c r="K3504" s="832" t="s">
        <v>2142</v>
      </c>
      <c r="L3504" s="835">
        <v>143.35</v>
      </c>
      <c r="M3504" s="835">
        <v>143.35</v>
      </c>
      <c r="N3504" s="832">
        <v>1</v>
      </c>
      <c r="O3504" s="836">
        <v>0.5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4</v>
      </c>
      <c r="B3505" s="832" t="s">
        <v>2687</v>
      </c>
      <c r="C3505" s="832" t="s">
        <v>2700</v>
      </c>
      <c r="D3505" s="833" t="s">
        <v>5503</v>
      </c>
      <c r="E3505" s="834" t="s">
        <v>2732</v>
      </c>
      <c r="F3505" s="832" t="s">
        <v>2688</v>
      </c>
      <c r="G3505" s="832" t="s">
        <v>2799</v>
      </c>
      <c r="H3505" s="832" t="s">
        <v>581</v>
      </c>
      <c r="I3505" s="832" t="s">
        <v>2800</v>
      </c>
      <c r="J3505" s="832" t="s">
        <v>2801</v>
      </c>
      <c r="K3505" s="832" t="s">
        <v>2802</v>
      </c>
      <c r="L3505" s="835">
        <v>0</v>
      </c>
      <c r="M3505" s="835">
        <v>0</v>
      </c>
      <c r="N3505" s="832">
        <v>2</v>
      </c>
      <c r="O3505" s="836">
        <v>1</v>
      </c>
      <c r="P3505" s="835">
        <v>0</v>
      </c>
      <c r="Q3505" s="837"/>
      <c r="R3505" s="832">
        <v>2</v>
      </c>
      <c r="S3505" s="837">
        <v>1</v>
      </c>
      <c r="T3505" s="836">
        <v>1</v>
      </c>
      <c r="U3505" s="838">
        <v>1</v>
      </c>
    </row>
    <row r="3506" spans="1:21" ht="14.4" customHeight="1" x14ac:dyDescent="0.3">
      <c r="A3506" s="831">
        <v>4</v>
      </c>
      <c r="B3506" s="832" t="s">
        <v>2687</v>
      </c>
      <c r="C3506" s="832" t="s">
        <v>2700</v>
      </c>
      <c r="D3506" s="833" t="s">
        <v>5503</v>
      </c>
      <c r="E3506" s="834" t="s">
        <v>2732</v>
      </c>
      <c r="F3506" s="832" t="s">
        <v>2688</v>
      </c>
      <c r="G3506" s="832" t="s">
        <v>2799</v>
      </c>
      <c r="H3506" s="832" t="s">
        <v>581</v>
      </c>
      <c r="I3506" s="832" t="s">
        <v>5440</v>
      </c>
      <c r="J3506" s="832" t="s">
        <v>2801</v>
      </c>
      <c r="K3506" s="832" t="s">
        <v>2802</v>
      </c>
      <c r="L3506" s="835">
        <v>0</v>
      </c>
      <c r="M3506" s="835">
        <v>0</v>
      </c>
      <c r="N3506" s="832">
        <v>2</v>
      </c>
      <c r="O3506" s="836">
        <v>1</v>
      </c>
      <c r="P3506" s="835">
        <v>0</v>
      </c>
      <c r="Q3506" s="837"/>
      <c r="R3506" s="832">
        <v>1</v>
      </c>
      <c r="S3506" s="837">
        <v>0.5</v>
      </c>
      <c r="T3506" s="836">
        <v>0.5</v>
      </c>
      <c r="U3506" s="838">
        <v>0.5</v>
      </c>
    </row>
    <row r="3507" spans="1:21" ht="14.4" customHeight="1" x14ac:dyDescent="0.3">
      <c r="A3507" s="831">
        <v>4</v>
      </c>
      <c r="B3507" s="832" t="s">
        <v>2687</v>
      </c>
      <c r="C3507" s="832" t="s">
        <v>2700</v>
      </c>
      <c r="D3507" s="833" t="s">
        <v>5503</v>
      </c>
      <c r="E3507" s="834" t="s">
        <v>2732</v>
      </c>
      <c r="F3507" s="832" t="s">
        <v>2688</v>
      </c>
      <c r="G3507" s="832" t="s">
        <v>2764</v>
      </c>
      <c r="H3507" s="832" t="s">
        <v>628</v>
      </c>
      <c r="I3507" s="832" t="s">
        <v>2247</v>
      </c>
      <c r="J3507" s="832" t="s">
        <v>2248</v>
      </c>
      <c r="K3507" s="832" t="s">
        <v>2249</v>
      </c>
      <c r="L3507" s="835">
        <v>0</v>
      </c>
      <c r="M3507" s="835">
        <v>0</v>
      </c>
      <c r="N3507" s="832">
        <v>51</v>
      </c>
      <c r="O3507" s="836">
        <v>29.5</v>
      </c>
      <c r="P3507" s="835">
        <v>0</v>
      </c>
      <c r="Q3507" s="837"/>
      <c r="R3507" s="832">
        <v>26</v>
      </c>
      <c r="S3507" s="837">
        <v>0.50980392156862742</v>
      </c>
      <c r="T3507" s="836">
        <v>15</v>
      </c>
      <c r="U3507" s="838">
        <v>0.50847457627118642</v>
      </c>
    </row>
    <row r="3508" spans="1:21" ht="14.4" customHeight="1" x14ac:dyDescent="0.3">
      <c r="A3508" s="831">
        <v>4</v>
      </c>
      <c r="B3508" s="832" t="s">
        <v>2687</v>
      </c>
      <c r="C3508" s="832" t="s">
        <v>2700</v>
      </c>
      <c r="D3508" s="833" t="s">
        <v>5503</v>
      </c>
      <c r="E3508" s="834" t="s">
        <v>2732</v>
      </c>
      <c r="F3508" s="832" t="s">
        <v>2688</v>
      </c>
      <c r="G3508" s="832" t="s">
        <v>2757</v>
      </c>
      <c r="H3508" s="832" t="s">
        <v>581</v>
      </c>
      <c r="I3508" s="832" t="s">
        <v>2900</v>
      </c>
      <c r="J3508" s="832" t="s">
        <v>1096</v>
      </c>
      <c r="K3508" s="832" t="s">
        <v>2901</v>
      </c>
      <c r="L3508" s="835">
        <v>59.56</v>
      </c>
      <c r="M3508" s="835">
        <v>119.12</v>
      </c>
      <c r="N3508" s="832">
        <v>2</v>
      </c>
      <c r="O3508" s="836">
        <v>0.5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4</v>
      </c>
      <c r="B3509" s="832" t="s">
        <v>2687</v>
      </c>
      <c r="C3509" s="832" t="s">
        <v>2700</v>
      </c>
      <c r="D3509" s="833" t="s">
        <v>5503</v>
      </c>
      <c r="E3509" s="834" t="s">
        <v>2732</v>
      </c>
      <c r="F3509" s="832" t="s">
        <v>2688</v>
      </c>
      <c r="G3509" s="832" t="s">
        <v>2849</v>
      </c>
      <c r="H3509" s="832" t="s">
        <v>581</v>
      </c>
      <c r="I3509" s="832" t="s">
        <v>2850</v>
      </c>
      <c r="J3509" s="832" t="s">
        <v>1147</v>
      </c>
      <c r="K3509" s="832" t="s">
        <v>2851</v>
      </c>
      <c r="L3509" s="835">
        <v>186.27</v>
      </c>
      <c r="M3509" s="835">
        <v>745.08</v>
      </c>
      <c r="N3509" s="832">
        <v>4</v>
      </c>
      <c r="O3509" s="836">
        <v>1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4</v>
      </c>
      <c r="B3510" s="832" t="s">
        <v>2687</v>
      </c>
      <c r="C3510" s="832" t="s">
        <v>2700</v>
      </c>
      <c r="D3510" s="833" t="s">
        <v>5503</v>
      </c>
      <c r="E3510" s="834" t="s">
        <v>2732</v>
      </c>
      <c r="F3510" s="832" t="s">
        <v>2688</v>
      </c>
      <c r="G3510" s="832" t="s">
        <v>2849</v>
      </c>
      <c r="H3510" s="832" t="s">
        <v>581</v>
      </c>
      <c r="I3510" s="832" t="s">
        <v>2850</v>
      </c>
      <c r="J3510" s="832" t="s">
        <v>1147</v>
      </c>
      <c r="K3510" s="832" t="s">
        <v>2851</v>
      </c>
      <c r="L3510" s="835">
        <v>219.37</v>
      </c>
      <c r="M3510" s="835">
        <v>1096.8499999999999</v>
      </c>
      <c r="N3510" s="832">
        <v>5</v>
      </c>
      <c r="O3510" s="836">
        <v>1.5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4</v>
      </c>
      <c r="B3511" s="832" t="s">
        <v>2687</v>
      </c>
      <c r="C3511" s="832" t="s">
        <v>2700</v>
      </c>
      <c r="D3511" s="833" t="s">
        <v>5503</v>
      </c>
      <c r="E3511" s="834" t="s">
        <v>2732</v>
      </c>
      <c r="F3511" s="832" t="s">
        <v>2688</v>
      </c>
      <c r="G3511" s="832" t="s">
        <v>2765</v>
      </c>
      <c r="H3511" s="832" t="s">
        <v>581</v>
      </c>
      <c r="I3511" s="832" t="s">
        <v>2806</v>
      </c>
      <c r="J3511" s="832" t="s">
        <v>1425</v>
      </c>
      <c r="K3511" s="832" t="s">
        <v>2807</v>
      </c>
      <c r="L3511" s="835">
        <v>31.32</v>
      </c>
      <c r="M3511" s="835">
        <v>125.28</v>
      </c>
      <c r="N3511" s="832">
        <v>4</v>
      </c>
      <c r="O3511" s="836">
        <v>2.5</v>
      </c>
      <c r="P3511" s="835">
        <v>93.960000000000008</v>
      </c>
      <c r="Q3511" s="837">
        <v>0.75000000000000011</v>
      </c>
      <c r="R3511" s="832">
        <v>3</v>
      </c>
      <c r="S3511" s="837">
        <v>0.75</v>
      </c>
      <c r="T3511" s="836">
        <v>1.5</v>
      </c>
      <c r="U3511" s="838">
        <v>0.6</v>
      </c>
    </row>
    <row r="3512" spans="1:21" ht="14.4" customHeight="1" x14ac:dyDescent="0.3">
      <c r="A3512" s="831">
        <v>4</v>
      </c>
      <c r="B3512" s="832" t="s">
        <v>2687</v>
      </c>
      <c r="C3512" s="832" t="s">
        <v>2700</v>
      </c>
      <c r="D3512" s="833" t="s">
        <v>5503</v>
      </c>
      <c r="E3512" s="834" t="s">
        <v>2732</v>
      </c>
      <c r="F3512" s="832" t="s">
        <v>2688</v>
      </c>
      <c r="G3512" s="832" t="s">
        <v>2765</v>
      </c>
      <c r="H3512" s="832" t="s">
        <v>581</v>
      </c>
      <c r="I3512" s="832" t="s">
        <v>5476</v>
      </c>
      <c r="J3512" s="832" t="s">
        <v>983</v>
      </c>
      <c r="K3512" s="832" t="s">
        <v>5477</v>
      </c>
      <c r="L3512" s="835">
        <v>31.32</v>
      </c>
      <c r="M3512" s="835">
        <v>31.32</v>
      </c>
      <c r="N3512" s="832">
        <v>1</v>
      </c>
      <c r="O3512" s="836">
        <v>0.5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4</v>
      </c>
      <c r="B3513" s="832" t="s">
        <v>2687</v>
      </c>
      <c r="C3513" s="832" t="s">
        <v>2700</v>
      </c>
      <c r="D3513" s="833" t="s">
        <v>5503</v>
      </c>
      <c r="E3513" s="834" t="s">
        <v>2732</v>
      </c>
      <c r="F3513" s="832" t="s">
        <v>2688</v>
      </c>
      <c r="G3513" s="832" t="s">
        <v>2997</v>
      </c>
      <c r="H3513" s="832" t="s">
        <v>581</v>
      </c>
      <c r="I3513" s="832" t="s">
        <v>5291</v>
      </c>
      <c r="J3513" s="832" t="s">
        <v>3121</v>
      </c>
      <c r="K3513" s="832" t="s">
        <v>5292</v>
      </c>
      <c r="L3513" s="835">
        <v>33.31</v>
      </c>
      <c r="M3513" s="835">
        <v>33.31</v>
      </c>
      <c r="N3513" s="832">
        <v>1</v>
      </c>
      <c r="O3513" s="836">
        <v>1</v>
      </c>
      <c r="P3513" s="835">
        <v>33.31</v>
      </c>
      <c r="Q3513" s="837">
        <v>1</v>
      </c>
      <c r="R3513" s="832">
        <v>1</v>
      </c>
      <c r="S3513" s="837">
        <v>1</v>
      </c>
      <c r="T3513" s="836">
        <v>1</v>
      </c>
      <c r="U3513" s="838">
        <v>1</v>
      </c>
    </row>
    <row r="3514" spans="1:21" ht="14.4" customHeight="1" x14ac:dyDescent="0.3">
      <c r="A3514" s="831">
        <v>4</v>
      </c>
      <c r="B3514" s="832" t="s">
        <v>2687</v>
      </c>
      <c r="C3514" s="832" t="s">
        <v>2700</v>
      </c>
      <c r="D3514" s="833" t="s">
        <v>5503</v>
      </c>
      <c r="E3514" s="834" t="s">
        <v>2718</v>
      </c>
      <c r="F3514" s="832" t="s">
        <v>2688</v>
      </c>
      <c r="G3514" s="832" t="s">
        <v>2760</v>
      </c>
      <c r="H3514" s="832" t="s">
        <v>628</v>
      </c>
      <c r="I3514" s="832" t="s">
        <v>2166</v>
      </c>
      <c r="J3514" s="832" t="s">
        <v>1083</v>
      </c>
      <c r="K3514" s="832" t="s">
        <v>2167</v>
      </c>
      <c r="L3514" s="835">
        <v>154.36000000000001</v>
      </c>
      <c r="M3514" s="835">
        <v>154.36000000000001</v>
      </c>
      <c r="N3514" s="832">
        <v>1</v>
      </c>
      <c r="O3514" s="836">
        <v>1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4</v>
      </c>
      <c r="B3515" s="832" t="s">
        <v>2687</v>
      </c>
      <c r="C3515" s="832" t="s">
        <v>2700</v>
      </c>
      <c r="D3515" s="833" t="s">
        <v>5503</v>
      </c>
      <c r="E3515" s="834" t="s">
        <v>2718</v>
      </c>
      <c r="F3515" s="832" t="s">
        <v>2688</v>
      </c>
      <c r="G3515" s="832" t="s">
        <v>2760</v>
      </c>
      <c r="H3515" s="832" t="s">
        <v>628</v>
      </c>
      <c r="I3515" s="832" t="s">
        <v>2168</v>
      </c>
      <c r="J3515" s="832" t="s">
        <v>2169</v>
      </c>
      <c r="K3515" s="832" t="s">
        <v>2170</v>
      </c>
      <c r="L3515" s="835">
        <v>149.52000000000001</v>
      </c>
      <c r="M3515" s="835">
        <v>149.52000000000001</v>
      </c>
      <c r="N3515" s="832">
        <v>1</v>
      </c>
      <c r="O3515" s="836">
        <v>1</v>
      </c>
      <c r="P3515" s="835">
        <v>149.52000000000001</v>
      </c>
      <c r="Q3515" s="837">
        <v>1</v>
      </c>
      <c r="R3515" s="832">
        <v>1</v>
      </c>
      <c r="S3515" s="837">
        <v>1</v>
      </c>
      <c r="T3515" s="836">
        <v>1</v>
      </c>
      <c r="U3515" s="838">
        <v>1</v>
      </c>
    </row>
    <row r="3516" spans="1:21" ht="14.4" customHeight="1" x14ac:dyDescent="0.3">
      <c r="A3516" s="831">
        <v>4</v>
      </c>
      <c r="B3516" s="832" t="s">
        <v>2687</v>
      </c>
      <c r="C3516" s="832" t="s">
        <v>2700</v>
      </c>
      <c r="D3516" s="833" t="s">
        <v>5503</v>
      </c>
      <c r="E3516" s="834" t="s">
        <v>2718</v>
      </c>
      <c r="F3516" s="832" t="s">
        <v>2688</v>
      </c>
      <c r="G3516" s="832" t="s">
        <v>2760</v>
      </c>
      <c r="H3516" s="832" t="s">
        <v>628</v>
      </c>
      <c r="I3516" s="832" t="s">
        <v>2164</v>
      </c>
      <c r="J3516" s="832" t="s">
        <v>1083</v>
      </c>
      <c r="K3516" s="832" t="s">
        <v>2165</v>
      </c>
      <c r="L3516" s="835">
        <v>225.06</v>
      </c>
      <c r="M3516" s="835">
        <v>2250.6</v>
      </c>
      <c r="N3516" s="832">
        <v>10</v>
      </c>
      <c r="O3516" s="836">
        <v>6</v>
      </c>
      <c r="P3516" s="835">
        <v>1350.36</v>
      </c>
      <c r="Q3516" s="837">
        <v>0.6</v>
      </c>
      <c r="R3516" s="832">
        <v>6</v>
      </c>
      <c r="S3516" s="837">
        <v>0.6</v>
      </c>
      <c r="T3516" s="836">
        <v>3.5</v>
      </c>
      <c r="U3516" s="838">
        <v>0.58333333333333337</v>
      </c>
    </row>
    <row r="3517" spans="1:21" ht="14.4" customHeight="1" x14ac:dyDescent="0.3">
      <c r="A3517" s="831">
        <v>4</v>
      </c>
      <c r="B3517" s="832" t="s">
        <v>2687</v>
      </c>
      <c r="C3517" s="832" t="s">
        <v>2700</v>
      </c>
      <c r="D3517" s="833" t="s">
        <v>5503</v>
      </c>
      <c r="E3517" s="834" t="s">
        <v>2718</v>
      </c>
      <c r="F3517" s="832" t="s">
        <v>2688</v>
      </c>
      <c r="G3517" s="832" t="s">
        <v>2824</v>
      </c>
      <c r="H3517" s="832" t="s">
        <v>581</v>
      </c>
      <c r="I3517" s="832" t="s">
        <v>2825</v>
      </c>
      <c r="J3517" s="832" t="s">
        <v>2179</v>
      </c>
      <c r="K3517" s="832" t="s">
        <v>2826</v>
      </c>
      <c r="L3517" s="835">
        <v>238.72</v>
      </c>
      <c r="M3517" s="835">
        <v>477.44</v>
      </c>
      <c r="N3517" s="832">
        <v>2</v>
      </c>
      <c r="O3517" s="836">
        <v>1.5</v>
      </c>
      <c r="P3517" s="835">
        <v>238.72</v>
      </c>
      <c r="Q3517" s="837">
        <v>0.5</v>
      </c>
      <c r="R3517" s="832">
        <v>1</v>
      </c>
      <c r="S3517" s="837">
        <v>0.5</v>
      </c>
      <c r="T3517" s="836">
        <v>1</v>
      </c>
      <c r="U3517" s="838">
        <v>0.66666666666666663</v>
      </c>
    </row>
    <row r="3518" spans="1:21" ht="14.4" customHeight="1" x14ac:dyDescent="0.3">
      <c r="A3518" s="831">
        <v>4</v>
      </c>
      <c r="B3518" s="832" t="s">
        <v>2687</v>
      </c>
      <c r="C3518" s="832" t="s">
        <v>2700</v>
      </c>
      <c r="D3518" s="833" t="s">
        <v>5503</v>
      </c>
      <c r="E3518" s="834" t="s">
        <v>2718</v>
      </c>
      <c r="F3518" s="832" t="s">
        <v>2688</v>
      </c>
      <c r="G3518" s="832" t="s">
        <v>2824</v>
      </c>
      <c r="H3518" s="832" t="s">
        <v>628</v>
      </c>
      <c r="I3518" s="832" t="s">
        <v>2398</v>
      </c>
      <c r="J3518" s="832" t="s">
        <v>2399</v>
      </c>
      <c r="K3518" s="832" t="s">
        <v>1482</v>
      </c>
      <c r="L3518" s="835">
        <v>170.52</v>
      </c>
      <c r="M3518" s="835">
        <v>170.52</v>
      </c>
      <c r="N3518" s="832">
        <v>1</v>
      </c>
      <c r="O3518" s="836">
        <v>0.5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4</v>
      </c>
      <c r="B3519" s="832" t="s">
        <v>2687</v>
      </c>
      <c r="C3519" s="832" t="s">
        <v>2700</v>
      </c>
      <c r="D3519" s="833" t="s">
        <v>5503</v>
      </c>
      <c r="E3519" s="834" t="s">
        <v>2718</v>
      </c>
      <c r="F3519" s="832" t="s">
        <v>2688</v>
      </c>
      <c r="G3519" s="832" t="s">
        <v>2907</v>
      </c>
      <c r="H3519" s="832" t="s">
        <v>581</v>
      </c>
      <c r="I3519" s="832" t="s">
        <v>2952</v>
      </c>
      <c r="J3519" s="832" t="s">
        <v>2953</v>
      </c>
      <c r="K3519" s="832" t="s">
        <v>1482</v>
      </c>
      <c r="L3519" s="835">
        <v>78.33</v>
      </c>
      <c r="M3519" s="835">
        <v>313.32</v>
      </c>
      <c r="N3519" s="832">
        <v>4</v>
      </c>
      <c r="O3519" s="836">
        <v>2</v>
      </c>
      <c r="P3519" s="835">
        <v>156.66</v>
      </c>
      <c r="Q3519" s="837">
        <v>0.5</v>
      </c>
      <c r="R3519" s="832">
        <v>2</v>
      </c>
      <c r="S3519" s="837">
        <v>0.5</v>
      </c>
      <c r="T3519" s="836">
        <v>1</v>
      </c>
      <c r="U3519" s="838">
        <v>0.5</v>
      </c>
    </row>
    <row r="3520" spans="1:21" ht="14.4" customHeight="1" x14ac:dyDescent="0.3">
      <c r="A3520" s="831">
        <v>4</v>
      </c>
      <c r="B3520" s="832" t="s">
        <v>2687</v>
      </c>
      <c r="C3520" s="832" t="s">
        <v>2700</v>
      </c>
      <c r="D3520" s="833" t="s">
        <v>5503</v>
      </c>
      <c r="E3520" s="834" t="s">
        <v>2718</v>
      </c>
      <c r="F3520" s="832" t="s">
        <v>2688</v>
      </c>
      <c r="G3520" s="832" t="s">
        <v>2855</v>
      </c>
      <c r="H3520" s="832" t="s">
        <v>581</v>
      </c>
      <c r="I3520" s="832" t="s">
        <v>5478</v>
      </c>
      <c r="J3520" s="832" t="s">
        <v>5479</v>
      </c>
      <c r="K3520" s="832" t="s">
        <v>5480</v>
      </c>
      <c r="L3520" s="835">
        <v>32.28</v>
      </c>
      <c r="M3520" s="835">
        <v>32.28</v>
      </c>
      <c r="N3520" s="832">
        <v>1</v>
      </c>
      <c r="O3520" s="836">
        <v>0.5</v>
      </c>
      <c r="P3520" s="835">
        <v>32.28</v>
      </c>
      <c r="Q3520" s="837">
        <v>1</v>
      </c>
      <c r="R3520" s="832">
        <v>1</v>
      </c>
      <c r="S3520" s="837">
        <v>1</v>
      </c>
      <c r="T3520" s="836">
        <v>0.5</v>
      </c>
      <c r="U3520" s="838">
        <v>1</v>
      </c>
    </row>
    <row r="3521" spans="1:21" ht="14.4" customHeight="1" x14ac:dyDescent="0.3">
      <c r="A3521" s="831">
        <v>4</v>
      </c>
      <c r="B3521" s="832" t="s">
        <v>2687</v>
      </c>
      <c r="C3521" s="832" t="s">
        <v>2700</v>
      </c>
      <c r="D3521" s="833" t="s">
        <v>5503</v>
      </c>
      <c r="E3521" s="834" t="s">
        <v>2718</v>
      </c>
      <c r="F3521" s="832" t="s">
        <v>2688</v>
      </c>
      <c r="G3521" s="832" t="s">
        <v>5481</v>
      </c>
      <c r="H3521" s="832" t="s">
        <v>581</v>
      </c>
      <c r="I3521" s="832" t="s">
        <v>5482</v>
      </c>
      <c r="J3521" s="832" t="s">
        <v>5483</v>
      </c>
      <c r="K3521" s="832" t="s">
        <v>5484</v>
      </c>
      <c r="L3521" s="835">
        <v>0</v>
      </c>
      <c r="M3521" s="835">
        <v>0</v>
      </c>
      <c r="N3521" s="832">
        <v>1</v>
      </c>
      <c r="O3521" s="836">
        <v>0.5</v>
      </c>
      <c r="P3521" s="835"/>
      <c r="Q3521" s="837"/>
      <c r="R3521" s="832"/>
      <c r="S3521" s="837">
        <v>0</v>
      </c>
      <c r="T3521" s="836"/>
      <c r="U3521" s="838">
        <v>0</v>
      </c>
    </row>
    <row r="3522" spans="1:21" ht="14.4" customHeight="1" x14ac:dyDescent="0.3">
      <c r="A3522" s="831">
        <v>4</v>
      </c>
      <c r="B3522" s="832" t="s">
        <v>2687</v>
      </c>
      <c r="C3522" s="832" t="s">
        <v>2700</v>
      </c>
      <c r="D3522" s="833" t="s">
        <v>5503</v>
      </c>
      <c r="E3522" s="834" t="s">
        <v>2718</v>
      </c>
      <c r="F3522" s="832" t="s">
        <v>2688</v>
      </c>
      <c r="G3522" s="832" t="s">
        <v>5485</v>
      </c>
      <c r="H3522" s="832" t="s">
        <v>581</v>
      </c>
      <c r="I3522" s="832" t="s">
        <v>5486</v>
      </c>
      <c r="J3522" s="832" t="s">
        <v>1364</v>
      </c>
      <c r="K3522" s="832" t="s">
        <v>5487</v>
      </c>
      <c r="L3522" s="835">
        <v>0</v>
      </c>
      <c r="M3522" s="835">
        <v>0</v>
      </c>
      <c r="N3522" s="832">
        <v>1</v>
      </c>
      <c r="O3522" s="836">
        <v>0.5</v>
      </c>
      <c r="P3522" s="835"/>
      <c r="Q3522" s="837"/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4</v>
      </c>
      <c r="B3523" s="832" t="s">
        <v>2687</v>
      </c>
      <c r="C3523" s="832" t="s">
        <v>2700</v>
      </c>
      <c r="D3523" s="833" t="s">
        <v>5503</v>
      </c>
      <c r="E3523" s="834" t="s">
        <v>2718</v>
      </c>
      <c r="F3523" s="832" t="s">
        <v>2688</v>
      </c>
      <c r="G3523" s="832" t="s">
        <v>2787</v>
      </c>
      <c r="H3523" s="832" t="s">
        <v>581</v>
      </c>
      <c r="I3523" s="832" t="s">
        <v>2788</v>
      </c>
      <c r="J3523" s="832" t="s">
        <v>626</v>
      </c>
      <c r="K3523" s="832" t="s">
        <v>2789</v>
      </c>
      <c r="L3523" s="835">
        <v>0</v>
      </c>
      <c r="M3523" s="835">
        <v>0</v>
      </c>
      <c r="N3523" s="832">
        <v>2</v>
      </c>
      <c r="O3523" s="836">
        <v>1.5</v>
      </c>
      <c r="P3523" s="835">
        <v>0</v>
      </c>
      <c r="Q3523" s="837"/>
      <c r="R3523" s="832">
        <v>1</v>
      </c>
      <c r="S3523" s="837">
        <v>0.5</v>
      </c>
      <c r="T3523" s="836">
        <v>1</v>
      </c>
      <c r="U3523" s="838">
        <v>0.66666666666666663</v>
      </c>
    </row>
    <row r="3524" spans="1:21" ht="14.4" customHeight="1" x14ac:dyDescent="0.3">
      <c r="A3524" s="831">
        <v>4</v>
      </c>
      <c r="B3524" s="832" t="s">
        <v>2687</v>
      </c>
      <c r="C3524" s="832" t="s">
        <v>2700</v>
      </c>
      <c r="D3524" s="833" t="s">
        <v>5503</v>
      </c>
      <c r="E3524" s="834" t="s">
        <v>2718</v>
      </c>
      <c r="F3524" s="832" t="s">
        <v>2688</v>
      </c>
      <c r="G3524" s="832" t="s">
        <v>2787</v>
      </c>
      <c r="H3524" s="832" t="s">
        <v>581</v>
      </c>
      <c r="I3524" s="832" t="s">
        <v>2925</v>
      </c>
      <c r="J3524" s="832" t="s">
        <v>626</v>
      </c>
      <c r="K3524" s="832" t="s">
        <v>2926</v>
      </c>
      <c r="L3524" s="835">
        <v>0</v>
      </c>
      <c r="M3524" s="835">
        <v>0</v>
      </c>
      <c r="N3524" s="832">
        <v>2</v>
      </c>
      <c r="O3524" s="836">
        <v>1.5</v>
      </c>
      <c r="P3524" s="835"/>
      <c r="Q3524" s="837"/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4</v>
      </c>
      <c r="B3525" s="832" t="s">
        <v>2687</v>
      </c>
      <c r="C3525" s="832" t="s">
        <v>2700</v>
      </c>
      <c r="D3525" s="833" t="s">
        <v>5503</v>
      </c>
      <c r="E3525" s="834" t="s">
        <v>2718</v>
      </c>
      <c r="F3525" s="832" t="s">
        <v>2688</v>
      </c>
      <c r="G3525" s="832" t="s">
        <v>3309</v>
      </c>
      <c r="H3525" s="832" t="s">
        <v>581</v>
      </c>
      <c r="I3525" s="832" t="s">
        <v>3979</v>
      </c>
      <c r="J3525" s="832" t="s">
        <v>3311</v>
      </c>
      <c r="K3525" s="832" t="s">
        <v>3980</v>
      </c>
      <c r="L3525" s="835">
        <v>132.97999999999999</v>
      </c>
      <c r="M3525" s="835">
        <v>398.93999999999994</v>
      </c>
      <c r="N3525" s="832">
        <v>3</v>
      </c>
      <c r="O3525" s="836">
        <v>2.5</v>
      </c>
      <c r="P3525" s="835">
        <v>398.93999999999994</v>
      </c>
      <c r="Q3525" s="837">
        <v>1</v>
      </c>
      <c r="R3525" s="832">
        <v>3</v>
      </c>
      <c r="S3525" s="837">
        <v>1</v>
      </c>
      <c r="T3525" s="836">
        <v>2.5</v>
      </c>
      <c r="U3525" s="838">
        <v>1</v>
      </c>
    </row>
    <row r="3526" spans="1:21" ht="14.4" customHeight="1" x14ac:dyDescent="0.3">
      <c r="A3526" s="831">
        <v>4</v>
      </c>
      <c r="B3526" s="832" t="s">
        <v>2687</v>
      </c>
      <c r="C3526" s="832" t="s">
        <v>2700</v>
      </c>
      <c r="D3526" s="833" t="s">
        <v>5503</v>
      </c>
      <c r="E3526" s="834" t="s">
        <v>2718</v>
      </c>
      <c r="F3526" s="832" t="s">
        <v>2688</v>
      </c>
      <c r="G3526" s="832" t="s">
        <v>4213</v>
      </c>
      <c r="H3526" s="832" t="s">
        <v>581</v>
      </c>
      <c r="I3526" s="832" t="s">
        <v>4214</v>
      </c>
      <c r="J3526" s="832" t="s">
        <v>1504</v>
      </c>
      <c r="K3526" s="832" t="s">
        <v>4215</v>
      </c>
      <c r="L3526" s="835">
        <v>61.97</v>
      </c>
      <c r="M3526" s="835">
        <v>185.91</v>
      </c>
      <c r="N3526" s="832">
        <v>3</v>
      </c>
      <c r="O3526" s="836">
        <v>2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4</v>
      </c>
      <c r="B3527" s="832" t="s">
        <v>2687</v>
      </c>
      <c r="C3527" s="832" t="s">
        <v>2700</v>
      </c>
      <c r="D3527" s="833" t="s">
        <v>5503</v>
      </c>
      <c r="E3527" s="834" t="s">
        <v>2718</v>
      </c>
      <c r="F3527" s="832" t="s">
        <v>2688</v>
      </c>
      <c r="G3527" s="832" t="s">
        <v>2868</v>
      </c>
      <c r="H3527" s="832" t="s">
        <v>581</v>
      </c>
      <c r="I3527" s="832" t="s">
        <v>3024</v>
      </c>
      <c r="J3527" s="832" t="s">
        <v>2870</v>
      </c>
      <c r="K3527" s="832" t="s">
        <v>3025</v>
      </c>
      <c r="L3527" s="835">
        <v>35.18</v>
      </c>
      <c r="M3527" s="835">
        <v>105.53999999999999</v>
      </c>
      <c r="N3527" s="832">
        <v>3</v>
      </c>
      <c r="O3527" s="836">
        <v>1.5</v>
      </c>
      <c r="P3527" s="835">
        <v>70.36</v>
      </c>
      <c r="Q3527" s="837">
        <v>0.66666666666666674</v>
      </c>
      <c r="R3527" s="832">
        <v>2</v>
      </c>
      <c r="S3527" s="837">
        <v>0.66666666666666663</v>
      </c>
      <c r="T3527" s="836">
        <v>1</v>
      </c>
      <c r="U3527" s="838">
        <v>0.66666666666666663</v>
      </c>
    </row>
    <row r="3528" spans="1:21" ht="14.4" customHeight="1" x14ac:dyDescent="0.3">
      <c r="A3528" s="831">
        <v>4</v>
      </c>
      <c r="B3528" s="832" t="s">
        <v>2687</v>
      </c>
      <c r="C3528" s="832" t="s">
        <v>2700</v>
      </c>
      <c r="D3528" s="833" t="s">
        <v>5503</v>
      </c>
      <c r="E3528" s="834" t="s">
        <v>2718</v>
      </c>
      <c r="F3528" s="832" t="s">
        <v>2688</v>
      </c>
      <c r="G3528" s="832" t="s">
        <v>2868</v>
      </c>
      <c r="H3528" s="832" t="s">
        <v>581</v>
      </c>
      <c r="I3528" s="832" t="s">
        <v>5488</v>
      </c>
      <c r="J3528" s="832" t="s">
        <v>2870</v>
      </c>
      <c r="K3528" s="832" t="s">
        <v>1529</v>
      </c>
      <c r="L3528" s="835">
        <v>0</v>
      </c>
      <c r="M3528" s="835">
        <v>0</v>
      </c>
      <c r="N3528" s="832">
        <v>1</v>
      </c>
      <c r="O3528" s="836">
        <v>0.5</v>
      </c>
      <c r="P3528" s="835">
        <v>0</v>
      </c>
      <c r="Q3528" s="837"/>
      <c r="R3528" s="832">
        <v>1</v>
      </c>
      <c r="S3528" s="837">
        <v>1</v>
      </c>
      <c r="T3528" s="836">
        <v>0.5</v>
      </c>
      <c r="U3528" s="838">
        <v>1</v>
      </c>
    </row>
    <row r="3529" spans="1:21" ht="14.4" customHeight="1" x14ac:dyDescent="0.3">
      <c r="A3529" s="831">
        <v>4</v>
      </c>
      <c r="B3529" s="832" t="s">
        <v>2687</v>
      </c>
      <c r="C3529" s="832" t="s">
        <v>2700</v>
      </c>
      <c r="D3529" s="833" t="s">
        <v>5503</v>
      </c>
      <c r="E3529" s="834" t="s">
        <v>2718</v>
      </c>
      <c r="F3529" s="832" t="s">
        <v>2688</v>
      </c>
      <c r="G3529" s="832" t="s">
        <v>2868</v>
      </c>
      <c r="H3529" s="832" t="s">
        <v>581</v>
      </c>
      <c r="I3529" s="832" t="s">
        <v>5442</v>
      </c>
      <c r="J3529" s="832" t="s">
        <v>2870</v>
      </c>
      <c r="K3529" s="832" t="s">
        <v>5443</v>
      </c>
      <c r="L3529" s="835">
        <v>11.73</v>
      </c>
      <c r="M3529" s="835">
        <v>11.73</v>
      </c>
      <c r="N3529" s="832">
        <v>1</v>
      </c>
      <c r="O3529" s="836">
        <v>0.5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4</v>
      </c>
      <c r="B3530" s="832" t="s">
        <v>2687</v>
      </c>
      <c r="C3530" s="832" t="s">
        <v>2700</v>
      </c>
      <c r="D3530" s="833" t="s">
        <v>5503</v>
      </c>
      <c r="E3530" s="834" t="s">
        <v>2718</v>
      </c>
      <c r="F3530" s="832" t="s">
        <v>2688</v>
      </c>
      <c r="G3530" s="832" t="s">
        <v>2868</v>
      </c>
      <c r="H3530" s="832" t="s">
        <v>581</v>
      </c>
      <c r="I3530" s="832" t="s">
        <v>5464</v>
      </c>
      <c r="J3530" s="832" t="s">
        <v>1577</v>
      </c>
      <c r="K3530" s="832" t="s">
        <v>5465</v>
      </c>
      <c r="L3530" s="835">
        <v>11.73</v>
      </c>
      <c r="M3530" s="835">
        <v>23.46</v>
      </c>
      <c r="N3530" s="832">
        <v>2</v>
      </c>
      <c r="O3530" s="836">
        <v>1</v>
      </c>
      <c r="P3530" s="835">
        <v>11.73</v>
      </c>
      <c r="Q3530" s="837">
        <v>0.5</v>
      </c>
      <c r="R3530" s="832">
        <v>1</v>
      </c>
      <c r="S3530" s="837">
        <v>0.5</v>
      </c>
      <c r="T3530" s="836">
        <v>0.5</v>
      </c>
      <c r="U3530" s="838">
        <v>0.5</v>
      </c>
    </row>
    <row r="3531" spans="1:21" ht="14.4" customHeight="1" x14ac:dyDescent="0.3">
      <c r="A3531" s="831">
        <v>4</v>
      </c>
      <c r="B3531" s="832" t="s">
        <v>2687</v>
      </c>
      <c r="C3531" s="832" t="s">
        <v>2700</v>
      </c>
      <c r="D3531" s="833" t="s">
        <v>5503</v>
      </c>
      <c r="E3531" s="834" t="s">
        <v>2718</v>
      </c>
      <c r="F3531" s="832" t="s">
        <v>2688</v>
      </c>
      <c r="G3531" s="832" t="s">
        <v>2775</v>
      </c>
      <c r="H3531" s="832" t="s">
        <v>628</v>
      </c>
      <c r="I3531" s="832" t="s">
        <v>3003</v>
      </c>
      <c r="J3531" s="832" t="s">
        <v>785</v>
      </c>
      <c r="K3531" s="832" t="s">
        <v>2037</v>
      </c>
      <c r="L3531" s="835">
        <v>368.16</v>
      </c>
      <c r="M3531" s="835">
        <v>4786.08</v>
      </c>
      <c r="N3531" s="832">
        <v>13</v>
      </c>
      <c r="O3531" s="836">
        <v>8</v>
      </c>
      <c r="P3531" s="835">
        <v>3681.5999999999995</v>
      </c>
      <c r="Q3531" s="837">
        <v>0.76923076923076916</v>
      </c>
      <c r="R3531" s="832">
        <v>10</v>
      </c>
      <c r="S3531" s="837">
        <v>0.76923076923076927</v>
      </c>
      <c r="T3531" s="836">
        <v>5.5</v>
      </c>
      <c r="U3531" s="838">
        <v>0.6875</v>
      </c>
    </row>
    <row r="3532" spans="1:21" ht="14.4" customHeight="1" x14ac:dyDescent="0.3">
      <c r="A3532" s="831">
        <v>4</v>
      </c>
      <c r="B3532" s="832" t="s">
        <v>2687</v>
      </c>
      <c r="C3532" s="832" t="s">
        <v>2700</v>
      </c>
      <c r="D3532" s="833" t="s">
        <v>5503</v>
      </c>
      <c r="E3532" s="834" t="s">
        <v>2718</v>
      </c>
      <c r="F3532" s="832" t="s">
        <v>2688</v>
      </c>
      <c r="G3532" s="832" t="s">
        <v>2775</v>
      </c>
      <c r="H3532" s="832" t="s">
        <v>628</v>
      </c>
      <c r="I3532" s="832" t="s">
        <v>2776</v>
      </c>
      <c r="J3532" s="832" t="s">
        <v>785</v>
      </c>
      <c r="K3532" s="832" t="s">
        <v>2041</v>
      </c>
      <c r="L3532" s="835">
        <v>490.89</v>
      </c>
      <c r="M3532" s="835">
        <v>9817.7999999999993</v>
      </c>
      <c r="N3532" s="832">
        <v>20</v>
      </c>
      <c r="O3532" s="836">
        <v>13</v>
      </c>
      <c r="P3532" s="835">
        <v>5890.68</v>
      </c>
      <c r="Q3532" s="837">
        <v>0.60000000000000009</v>
      </c>
      <c r="R3532" s="832">
        <v>12</v>
      </c>
      <c r="S3532" s="837">
        <v>0.6</v>
      </c>
      <c r="T3532" s="836">
        <v>8</v>
      </c>
      <c r="U3532" s="838">
        <v>0.61538461538461542</v>
      </c>
    </row>
    <row r="3533" spans="1:21" ht="14.4" customHeight="1" x14ac:dyDescent="0.3">
      <c r="A3533" s="831">
        <v>4</v>
      </c>
      <c r="B3533" s="832" t="s">
        <v>2687</v>
      </c>
      <c r="C3533" s="832" t="s">
        <v>2700</v>
      </c>
      <c r="D3533" s="833" t="s">
        <v>5503</v>
      </c>
      <c r="E3533" s="834" t="s">
        <v>2718</v>
      </c>
      <c r="F3533" s="832" t="s">
        <v>2688</v>
      </c>
      <c r="G3533" s="832" t="s">
        <v>2775</v>
      </c>
      <c r="H3533" s="832" t="s">
        <v>628</v>
      </c>
      <c r="I3533" s="832" t="s">
        <v>2791</v>
      </c>
      <c r="J3533" s="832" t="s">
        <v>785</v>
      </c>
      <c r="K3533" s="832" t="s">
        <v>2039</v>
      </c>
      <c r="L3533" s="835">
        <v>736.33</v>
      </c>
      <c r="M3533" s="835">
        <v>2945.32</v>
      </c>
      <c r="N3533" s="832">
        <v>4</v>
      </c>
      <c r="O3533" s="836">
        <v>2.5</v>
      </c>
      <c r="P3533" s="835">
        <v>2208.9900000000002</v>
      </c>
      <c r="Q3533" s="837">
        <v>0.75</v>
      </c>
      <c r="R3533" s="832">
        <v>3</v>
      </c>
      <c r="S3533" s="837">
        <v>0.75</v>
      </c>
      <c r="T3533" s="836">
        <v>2</v>
      </c>
      <c r="U3533" s="838">
        <v>0.8</v>
      </c>
    </row>
    <row r="3534" spans="1:21" ht="14.4" customHeight="1" x14ac:dyDescent="0.3">
      <c r="A3534" s="831">
        <v>4</v>
      </c>
      <c r="B3534" s="832" t="s">
        <v>2687</v>
      </c>
      <c r="C3534" s="832" t="s">
        <v>2700</v>
      </c>
      <c r="D3534" s="833" t="s">
        <v>5503</v>
      </c>
      <c r="E3534" s="834" t="s">
        <v>2718</v>
      </c>
      <c r="F3534" s="832" t="s">
        <v>2688</v>
      </c>
      <c r="G3534" s="832" t="s">
        <v>2775</v>
      </c>
      <c r="H3534" s="832" t="s">
        <v>628</v>
      </c>
      <c r="I3534" s="832" t="s">
        <v>5408</v>
      </c>
      <c r="J3534" s="832" t="s">
        <v>789</v>
      </c>
      <c r="K3534" s="832" t="s">
        <v>5409</v>
      </c>
      <c r="L3534" s="835">
        <v>277.12</v>
      </c>
      <c r="M3534" s="835">
        <v>277.12</v>
      </c>
      <c r="N3534" s="832">
        <v>1</v>
      </c>
      <c r="O3534" s="836">
        <v>1</v>
      </c>
      <c r="P3534" s="835">
        <v>277.12</v>
      </c>
      <c r="Q3534" s="837">
        <v>1</v>
      </c>
      <c r="R3534" s="832">
        <v>1</v>
      </c>
      <c r="S3534" s="837">
        <v>1</v>
      </c>
      <c r="T3534" s="836">
        <v>1</v>
      </c>
      <c r="U3534" s="838">
        <v>1</v>
      </c>
    </row>
    <row r="3535" spans="1:21" ht="14.4" customHeight="1" x14ac:dyDescent="0.3">
      <c r="A3535" s="831">
        <v>4</v>
      </c>
      <c r="B3535" s="832" t="s">
        <v>2687</v>
      </c>
      <c r="C3535" s="832" t="s">
        <v>2700</v>
      </c>
      <c r="D3535" s="833" t="s">
        <v>5503</v>
      </c>
      <c r="E3535" s="834" t="s">
        <v>2718</v>
      </c>
      <c r="F3535" s="832" t="s">
        <v>2688</v>
      </c>
      <c r="G3535" s="832" t="s">
        <v>2775</v>
      </c>
      <c r="H3535" s="832" t="s">
        <v>628</v>
      </c>
      <c r="I3535" s="832" t="s">
        <v>2042</v>
      </c>
      <c r="J3535" s="832" t="s">
        <v>789</v>
      </c>
      <c r="K3535" s="832" t="s">
        <v>2975</v>
      </c>
      <c r="L3535" s="835">
        <v>1847.49</v>
      </c>
      <c r="M3535" s="835">
        <v>1847.49</v>
      </c>
      <c r="N3535" s="832">
        <v>1</v>
      </c>
      <c r="O3535" s="836">
        <v>0.5</v>
      </c>
      <c r="P3535" s="835">
        <v>1847.49</v>
      </c>
      <c r="Q3535" s="837">
        <v>1</v>
      </c>
      <c r="R3535" s="832">
        <v>1</v>
      </c>
      <c r="S3535" s="837">
        <v>1</v>
      </c>
      <c r="T3535" s="836">
        <v>0.5</v>
      </c>
      <c r="U3535" s="838">
        <v>1</v>
      </c>
    </row>
    <row r="3536" spans="1:21" ht="14.4" customHeight="1" x14ac:dyDescent="0.3">
      <c r="A3536" s="831">
        <v>4</v>
      </c>
      <c r="B3536" s="832" t="s">
        <v>2687</v>
      </c>
      <c r="C3536" s="832" t="s">
        <v>2700</v>
      </c>
      <c r="D3536" s="833" t="s">
        <v>5503</v>
      </c>
      <c r="E3536" s="834" t="s">
        <v>2718</v>
      </c>
      <c r="F3536" s="832" t="s">
        <v>2688</v>
      </c>
      <c r="G3536" s="832" t="s">
        <v>2777</v>
      </c>
      <c r="H3536" s="832" t="s">
        <v>581</v>
      </c>
      <c r="I3536" s="832" t="s">
        <v>4956</v>
      </c>
      <c r="J3536" s="832" t="s">
        <v>810</v>
      </c>
      <c r="K3536" s="832" t="s">
        <v>4957</v>
      </c>
      <c r="L3536" s="835">
        <v>28.81</v>
      </c>
      <c r="M3536" s="835">
        <v>28.81</v>
      </c>
      <c r="N3536" s="832">
        <v>1</v>
      </c>
      <c r="O3536" s="836">
        <v>0.5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" customHeight="1" x14ac:dyDescent="0.3">
      <c r="A3537" s="831">
        <v>4</v>
      </c>
      <c r="B3537" s="832" t="s">
        <v>2687</v>
      </c>
      <c r="C3537" s="832" t="s">
        <v>2700</v>
      </c>
      <c r="D3537" s="833" t="s">
        <v>5503</v>
      </c>
      <c r="E3537" s="834" t="s">
        <v>2718</v>
      </c>
      <c r="F3537" s="832" t="s">
        <v>2688</v>
      </c>
      <c r="G3537" s="832" t="s">
        <v>3993</v>
      </c>
      <c r="H3537" s="832" t="s">
        <v>581</v>
      </c>
      <c r="I3537" s="832" t="s">
        <v>5489</v>
      </c>
      <c r="J3537" s="832" t="s">
        <v>921</v>
      </c>
      <c r="K3537" s="832" t="s">
        <v>5490</v>
      </c>
      <c r="L3537" s="835">
        <v>0</v>
      </c>
      <c r="M3537" s="835">
        <v>0</v>
      </c>
      <c r="N3537" s="832">
        <v>1</v>
      </c>
      <c r="O3537" s="836">
        <v>0.5</v>
      </c>
      <c r="P3537" s="835"/>
      <c r="Q3537" s="837"/>
      <c r="R3537" s="832"/>
      <c r="S3537" s="837">
        <v>0</v>
      </c>
      <c r="T3537" s="836"/>
      <c r="U3537" s="838">
        <v>0</v>
      </c>
    </row>
    <row r="3538" spans="1:21" ht="14.4" customHeight="1" x14ac:dyDescent="0.3">
      <c r="A3538" s="831">
        <v>4</v>
      </c>
      <c r="B3538" s="832" t="s">
        <v>2687</v>
      </c>
      <c r="C3538" s="832" t="s">
        <v>2700</v>
      </c>
      <c r="D3538" s="833" t="s">
        <v>5503</v>
      </c>
      <c r="E3538" s="834" t="s">
        <v>2718</v>
      </c>
      <c r="F3538" s="832" t="s">
        <v>2688</v>
      </c>
      <c r="G3538" s="832" t="s">
        <v>2896</v>
      </c>
      <c r="H3538" s="832" t="s">
        <v>581</v>
      </c>
      <c r="I3538" s="832" t="s">
        <v>2897</v>
      </c>
      <c r="J3538" s="832" t="s">
        <v>2898</v>
      </c>
      <c r="K3538" s="832" t="s">
        <v>2899</v>
      </c>
      <c r="L3538" s="835">
        <v>78.33</v>
      </c>
      <c r="M3538" s="835">
        <v>156.66</v>
      </c>
      <c r="N3538" s="832">
        <v>2</v>
      </c>
      <c r="O3538" s="836">
        <v>1.5</v>
      </c>
      <c r="P3538" s="835">
        <v>78.33</v>
      </c>
      <c r="Q3538" s="837">
        <v>0.5</v>
      </c>
      <c r="R3538" s="832">
        <v>1</v>
      </c>
      <c r="S3538" s="837">
        <v>0.5</v>
      </c>
      <c r="T3538" s="836">
        <v>0.5</v>
      </c>
      <c r="U3538" s="838">
        <v>0.33333333333333331</v>
      </c>
    </row>
    <row r="3539" spans="1:21" ht="14.4" customHeight="1" x14ac:dyDescent="0.3">
      <c r="A3539" s="831">
        <v>4</v>
      </c>
      <c r="B3539" s="832" t="s">
        <v>2687</v>
      </c>
      <c r="C3539" s="832" t="s">
        <v>2700</v>
      </c>
      <c r="D3539" s="833" t="s">
        <v>5503</v>
      </c>
      <c r="E3539" s="834" t="s">
        <v>2718</v>
      </c>
      <c r="F3539" s="832" t="s">
        <v>2688</v>
      </c>
      <c r="G3539" s="832" t="s">
        <v>4575</v>
      </c>
      <c r="H3539" s="832" t="s">
        <v>581</v>
      </c>
      <c r="I3539" s="832" t="s">
        <v>5491</v>
      </c>
      <c r="J3539" s="832" t="s">
        <v>5492</v>
      </c>
      <c r="K3539" s="832" t="s">
        <v>5493</v>
      </c>
      <c r="L3539" s="835">
        <v>0</v>
      </c>
      <c r="M3539" s="835">
        <v>0</v>
      </c>
      <c r="N3539" s="832">
        <v>1</v>
      </c>
      <c r="O3539" s="836">
        <v>0.5</v>
      </c>
      <c r="P3539" s="835"/>
      <c r="Q3539" s="837"/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4</v>
      </c>
      <c r="B3540" s="832" t="s">
        <v>2687</v>
      </c>
      <c r="C3540" s="832" t="s">
        <v>2700</v>
      </c>
      <c r="D3540" s="833" t="s">
        <v>5503</v>
      </c>
      <c r="E3540" s="834" t="s">
        <v>2718</v>
      </c>
      <c r="F3540" s="832" t="s">
        <v>2688</v>
      </c>
      <c r="G3540" s="832" t="s">
        <v>4575</v>
      </c>
      <c r="H3540" s="832" t="s">
        <v>581</v>
      </c>
      <c r="I3540" s="832" t="s">
        <v>5447</v>
      </c>
      <c r="J3540" s="832" t="s">
        <v>1429</v>
      </c>
      <c r="K3540" s="832" t="s">
        <v>5448</v>
      </c>
      <c r="L3540" s="835">
        <v>34.659999999999997</v>
      </c>
      <c r="M3540" s="835">
        <v>207.95999999999998</v>
      </c>
      <c r="N3540" s="832">
        <v>6</v>
      </c>
      <c r="O3540" s="836">
        <v>4</v>
      </c>
      <c r="P3540" s="835">
        <v>138.63999999999999</v>
      </c>
      <c r="Q3540" s="837">
        <v>0.66666666666666663</v>
      </c>
      <c r="R3540" s="832">
        <v>4</v>
      </c>
      <c r="S3540" s="837">
        <v>0.66666666666666663</v>
      </c>
      <c r="T3540" s="836">
        <v>3</v>
      </c>
      <c r="U3540" s="838">
        <v>0.75</v>
      </c>
    </row>
    <row r="3541" spans="1:21" ht="14.4" customHeight="1" x14ac:dyDescent="0.3">
      <c r="A3541" s="831">
        <v>4</v>
      </c>
      <c r="B3541" s="832" t="s">
        <v>2687</v>
      </c>
      <c r="C3541" s="832" t="s">
        <v>2700</v>
      </c>
      <c r="D3541" s="833" t="s">
        <v>5503</v>
      </c>
      <c r="E3541" s="834" t="s">
        <v>2718</v>
      </c>
      <c r="F3541" s="832" t="s">
        <v>2688</v>
      </c>
      <c r="G3541" s="832" t="s">
        <v>4575</v>
      </c>
      <c r="H3541" s="832" t="s">
        <v>581</v>
      </c>
      <c r="I3541" s="832" t="s">
        <v>5449</v>
      </c>
      <c r="J3541" s="832" t="s">
        <v>1429</v>
      </c>
      <c r="K3541" s="832" t="s">
        <v>5450</v>
      </c>
      <c r="L3541" s="835">
        <v>34.659999999999997</v>
      </c>
      <c r="M3541" s="835">
        <v>34.659999999999997</v>
      </c>
      <c r="N3541" s="832">
        <v>1</v>
      </c>
      <c r="O3541" s="836">
        <v>0.5</v>
      </c>
      <c r="P3541" s="835">
        <v>34.659999999999997</v>
      </c>
      <c r="Q3541" s="837">
        <v>1</v>
      </c>
      <c r="R3541" s="832">
        <v>1</v>
      </c>
      <c r="S3541" s="837">
        <v>1</v>
      </c>
      <c r="T3541" s="836">
        <v>0.5</v>
      </c>
      <c r="U3541" s="838">
        <v>1</v>
      </c>
    </row>
    <row r="3542" spans="1:21" ht="14.4" customHeight="1" x14ac:dyDescent="0.3">
      <c r="A3542" s="831">
        <v>4</v>
      </c>
      <c r="B3542" s="832" t="s">
        <v>2687</v>
      </c>
      <c r="C3542" s="832" t="s">
        <v>2700</v>
      </c>
      <c r="D3542" s="833" t="s">
        <v>5503</v>
      </c>
      <c r="E3542" s="834" t="s">
        <v>2718</v>
      </c>
      <c r="F3542" s="832" t="s">
        <v>2688</v>
      </c>
      <c r="G3542" s="832" t="s">
        <v>2764</v>
      </c>
      <c r="H3542" s="832" t="s">
        <v>628</v>
      </c>
      <c r="I3542" s="832" t="s">
        <v>2247</v>
      </c>
      <c r="J3542" s="832" t="s">
        <v>2248</v>
      </c>
      <c r="K3542" s="832" t="s">
        <v>2249</v>
      </c>
      <c r="L3542" s="835">
        <v>0</v>
      </c>
      <c r="M3542" s="835">
        <v>0</v>
      </c>
      <c r="N3542" s="832">
        <v>32</v>
      </c>
      <c r="O3542" s="836">
        <v>21</v>
      </c>
      <c r="P3542" s="835">
        <v>0</v>
      </c>
      <c r="Q3542" s="837"/>
      <c r="R3542" s="832">
        <v>17</v>
      </c>
      <c r="S3542" s="837">
        <v>0.53125</v>
      </c>
      <c r="T3542" s="836">
        <v>12.5</v>
      </c>
      <c r="U3542" s="838">
        <v>0.59523809523809523</v>
      </c>
    </row>
    <row r="3543" spans="1:21" ht="14.4" customHeight="1" x14ac:dyDescent="0.3">
      <c r="A3543" s="831">
        <v>4</v>
      </c>
      <c r="B3543" s="832" t="s">
        <v>2687</v>
      </c>
      <c r="C3543" s="832" t="s">
        <v>2700</v>
      </c>
      <c r="D3543" s="833" t="s">
        <v>5503</v>
      </c>
      <c r="E3543" s="834" t="s">
        <v>2718</v>
      </c>
      <c r="F3543" s="832" t="s">
        <v>2688</v>
      </c>
      <c r="G3543" s="832" t="s">
        <v>2757</v>
      </c>
      <c r="H3543" s="832" t="s">
        <v>581</v>
      </c>
      <c r="I3543" s="832" t="s">
        <v>2900</v>
      </c>
      <c r="J3543" s="832" t="s">
        <v>1096</v>
      </c>
      <c r="K3543" s="832" t="s">
        <v>2901</v>
      </c>
      <c r="L3543" s="835">
        <v>59.56</v>
      </c>
      <c r="M3543" s="835">
        <v>59.56</v>
      </c>
      <c r="N3543" s="832">
        <v>1</v>
      </c>
      <c r="O3543" s="836">
        <v>1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4</v>
      </c>
      <c r="B3544" s="832" t="s">
        <v>2687</v>
      </c>
      <c r="C3544" s="832" t="s">
        <v>2700</v>
      </c>
      <c r="D3544" s="833" t="s">
        <v>5503</v>
      </c>
      <c r="E3544" s="834" t="s">
        <v>2718</v>
      </c>
      <c r="F3544" s="832" t="s">
        <v>2688</v>
      </c>
      <c r="G3544" s="832" t="s">
        <v>2849</v>
      </c>
      <c r="H3544" s="832" t="s">
        <v>581</v>
      </c>
      <c r="I3544" s="832" t="s">
        <v>2850</v>
      </c>
      <c r="J3544" s="832" t="s">
        <v>1147</v>
      </c>
      <c r="K3544" s="832" t="s">
        <v>2851</v>
      </c>
      <c r="L3544" s="835">
        <v>186.27</v>
      </c>
      <c r="M3544" s="835">
        <v>1117.6200000000001</v>
      </c>
      <c r="N3544" s="832">
        <v>6</v>
      </c>
      <c r="O3544" s="836">
        <v>2</v>
      </c>
      <c r="P3544" s="835">
        <v>931.35000000000014</v>
      </c>
      <c r="Q3544" s="837">
        <v>0.83333333333333337</v>
      </c>
      <c r="R3544" s="832">
        <v>5</v>
      </c>
      <c r="S3544" s="837">
        <v>0.83333333333333337</v>
      </c>
      <c r="T3544" s="836">
        <v>1.5</v>
      </c>
      <c r="U3544" s="838">
        <v>0.75</v>
      </c>
    </row>
    <row r="3545" spans="1:21" ht="14.4" customHeight="1" x14ac:dyDescent="0.3">
      <c r="A3545" s="831">
        <v>4</v>
      </c>
      <c r="B3545" s="832" t="s">
        <v>2687</v>
      </c>
      <c r="C3545" s="832" t="s">
        <v>2700</v>
      </c>
      <c r="D3545" s="833" t="s">
        <v>5503</v>
      </c>
      <c r="E3545" s="834" t="s">
        <v>2718</v>
      </c>
      <c r="F3545" s="832" t="s">
        <v>2688</v>
      </c>
      <c r="G3545" s="832" t="s">
        <v>2765</v>
      </c>
      <c r="H3545" s="832" t="s">
        <v>581</v>
      </c>
      <c r="I3545" s="832" t="s">
        <v>2766</v>
      </c>
      <c r="J3545" s="832" t="s">
        <v>2767</v>
      </c>
      <c r="K3545" s="832" t="s">
        <v>2609</v>
      </c>
      <c r="L3545" s="835">
        <v>93.96</v>
      </c>
      <c r="M3545" s="835">
        <v>93.96</v>
      </c>
      <c r="N3545" s="832">
        <v>1</v>
      </c>
      <c r="O3545" s="836">
        <v>0.5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4</v>
      </c>
      <c r="B3546" s="832" t="s">
        <v>2687</v>
      </c>
      <c r="C3546" s="832" t="s">
        <v>2700</v>
      </c>
      <c r="D3546" s="833" t="s">
        <v>5503</v>
      </c>
      <c r="E3546" s="834" t="s">
        <v>2718</v>
      </c>
      <c r="F3546" s="832" t="s">
        <v>2688</v>
      </c>
      <c r="G3546" s="832" t="s">
        <v>2997</v>
      </c>
      <c r="H3546" s="832" t="s">
        <v>581</v>
      </c>
      <c r="I3546" s="832" t="s">
        <v>4766</v>
      </c>
      <c r="J3546" s="832" t="s">
        <v>1446</v>
      </c>
      <c r="K3546" s="832" t="s">
        <v>4767</v>
      </c>
      <c r="L3546" s="835">
        <v>33.549999999999997</v>
      </c>
      <c r="M3546" s="835">
        <v>134.19999999999999</v>
      </c>
      <c r="N3546" s="832">
        <v>4</v>
      </c>
      <c r="O3546" s="836">
        <v>3</v>
      </c>
      <c r="P3546" s="835">
        <v>67.099999999999994</v>
      </c>
      <c r="Q3546" s="837">
        <v>0.5</v>
      </c>
      <c r="R3546" s="832">
        <v>2</v>
      </c>
      <c r="S3546" s="837">
        <v>0.5</v>
      </c>
      <c r="T3546" s="836">
        <v>1.5</v>
      </c>
      <c r="U3546" s="838">
        <v>0.5</v>
      </c>
    </row>
    <row r="3547" spans="1:21" ht="14.4" customHeight="1" x14ac:dyDescent="0.3">
      <c r="A3547" s="831">
        <v>4</v>
      </c>
      <c r="B3547" s="832" t="s">
        <v>2687</v>
      </c>
      <c r="C3547" s="832" t="s">
        <v>2700</v>
      </c>
      <c r="D3547" s="833" t="s">
        <v>5503</v>
      </c>
      <c r="E3547" s="834" t="s">
        <v>2718</v>
      </c>
      <c r="F3547" s="832" t="s">
        <v>2688</v>
      </c>
      <c r="G3547" s="832" t="s">
        <v>2997</v>
      </c>
      <c r="H3547" s="832" t="s">
        <v>581</v>
      </c>
      <c r="I3547" s="832" t="s">
        <v>3051</v>
      </c>
      <c r="J3547" s="832" t="s">
        <v>1446</v>
      </c>
      <c r="K3547" s="832" t="s">
        <v>3052</v>
      </c>
      <c r="L3547" s="835">
        <v>50.32</v>
      </c>
      <c r="M3547" s="835">
        <v>50.32</v>
      </c>
      <c r="N3547" s="832">
        <v>1</v>
      </c>
      <c r="O3547" s="836">
        <v>0.5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4</v>
      </c>
      <c r="B3548" s="832" t="s">
        <v>2687</v>
      </c>
      <c r="C3548" s="832" t="s">
        <v>2700</v>
      </c>
      <c r="D3548" s="833" t="s">
        <v>5503</v>
      </c>
      <c r="E3548" s="834" t="s">
        <v>2718</v>
      </c>
      <c r="F3548" s="832" t="s">
        <v>2688</v>
      </c>
      <c r="G3548" s="832" t="s">
        <v>2997</v>
      </c>
      <c r="H3548" s="832" t="s">
        <v>581</v>
      </c>
      <c r="I3548" s="832" t="s">
        <v>5494</v>
      </c>
      <c r="J3548" s="832" t="s">
        <v>1446</v>
      </c>
      <c r="K3548" s="832" t="s">
        <v>5495</v>
      </c>
      <c r="L3548" s="835">
        <v>33.549999999999997</v>
      </c>
      <c r="M3548" s="835">
        <v>100.64999999999999</v>
      </c>
      <c r="N3548" s="832">
        <v>3</v>
      </c>
      <c r="O3548" s="836">
        <v>2.5</v>
      </c>
      <c r="P3548" s="835">
        <v>33.549999999999997</v>
      </c>
      <c r="Q3548" s="837">
        <v>0.33333333333333331</v>
      </c>
      <c r="R3548" s="832">
        <v>1</v>
      </c>
      <c r="S3548" s="837">
        <v>0.33333333333333331</v>
      </c>
      <c r="T3548" s="836">
        <v>0.5</v>
      </c>
      <c r="U3548" s="838">
        <v>0.2</v>
      </c>
    </row>
    <row r="3549" spans="1:21" ht="14.4" customHeight="1" x14ac:dyDescent="0.3">
      <c r="A3549" s="831">
        <v>4</v>
      </c>
      <c r="B3549" s="832" t="s">
        <v>2687</v>
      </c>
      <c r="C3549" s="832" t="s">
        <v>2700</v>
      </c>
      <c r="D3549" s="833" t="s">
        <v>5503</v>
      </c>
      <c r="E3549" s="834" t="s">
        <v>2718</v>
      </c>
      <c r="F3549" s="832" t="s">
        <v>2688</v>
      </c>
      <c r="G3549" s="832" t="s">
        <v>2997</v>
      </c>
      <c r="H3549" s="832" t="s">
        <v>581</v>
      </c>
      <c r="I3549" s="832" t="s">
        <v>5496</v>
      </c>
      <c r="J3549" s="832" t="s">
        <v>1446</v>
      </c>
      <c r="K3549" s="832" t="s">
        <v>5497</v>
      </c>
      <c r="L3549" s="835">
        <v>16.77</v>
      </c>
      <c r="M3549" s="835">
        <v>16.77</v>
      </c>
      <c r="N3549" s="832">
        <v>1</v>
      </c>
      <c r="O3549" s="836">
        <v>0.5</v>
      </c>
      <c r="P3549" s="835">
        <v>16.77</v>
      </c>
      <c r="Q3549" s="837">
        <v>1</v>
      </c>
      <c r="R3549" s="832">
        <v>1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4</v>
      </c>
      <c r="B3550" s="832" t="s">
        <v>2687</v>
      </c>
      <c r="C3550" s="832" t="s">
        <v>2700</v>
      </c>
      <c r="D3550" s="833" t="s">
        <v>5503</v>
      </c>
      <c r="E3550" s="834" t="s">
        <v>2727</v>
      </c>
      <c r="F3550" s="832" t="s">
        <v>2688</v>
      </c>
      <c r="G3550" s="832" t="s">
        <v>2760</v>
      </c>
      <c r="H3550" s="832" t="s">
        <v>628</v>
      </c>
      <c r="I3550" s="832" t="s">
        <v>2166</v>
      </c>
      <c r="J3550" s="832" t="s">
        <v>1083</v>
      </c>
      <c r="K3550" s="832" t="s">
        <v>2167</v>
      </c>
      <c r="L3550" s="835">
        <v>154.36000000000001</v>
      </c>
      <c r="M3550" s="835">
        <v>154.36000000000001</v>
      </c>
      <c r="N3550" s="832">
        <v>1</v>
      </c>
      <c r="O3550" s="836">
        <v>1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4</v>
      </c>
      <c r="B3551" s="832" t="s">
        <v>2687</v>
      </c>
      <c r="C3551" s="832" t="s">
        <v>2700</v>
      </c>
      <c r="D3551" s="833" t="s">
        <v>5503</v>
      </c>
      <c r="E3551" s="834" t="s">
        <v>2727</v>
      </c>
      <c r="F3551" s="832" t="s">
        <v>2688</v>
      </c>
      <c r="G3551" s="832" t="s">
        <v>2760</v>
      </c>
      <c r="H3551" s="832" t="s">
        <v>628</v>
      </c>
      <c r="I3551" s="832" t="s">
        <v>2168</v>
      </c>
      <c r="J3551" s="832" t="s">
        <v>2169</v>
      </c>
      <c r="K3551" s="832" t="s">
        <v>2170</v>
      </c>
      <c r="L3551" s="835">
        <v>149.52000000000001</v>
      </c>
      <c r="M3551" s="835">
        <v>149.52000000000001</v>
      </c>
      <c r="N3551" s="832">
        <v>1</v>
      </c>
      <c r="O3551" s="836">
        <v>0.5</v>
      </c>
      <c r="P3551" s="835">
        <v>149.52000000000001</v>
      </c>
      <c r="Q3551" s="837">
        <v>1</v>
      </c>
      <c r="R3551" s="832">
        <v>1</v>
      </c>
      <c r="S3551" s="837">
        <v>1</v>
      </c>
      <c r="T3551" s="836">
        <v>0.5</v>
      </c>
      <c r="U3551" s="838">
        <v>1</v>
      </c>
    </row>
    <row r="3552" spans="1:21" ht="14.4" customHeight="1" x14ac:dyDescent="0.3">
      <c r="A3552" s="831">
        <v>4</v>
      </c>
      <c r="B3552" s="832" t="s">
        <v>2687</v>
      </c>
      <c r="C3552" s="832" t="s">
        <v>2700</v>
      </c>
      <c r="D3552" s="833" t="s">
        <v>5503</v>
      </c>
      <c r="E3552" s="834" t="s">
        <v>2727</v>
      </c>
      <c r="F3552" s="832" t="s">
        <v>2688</v>
      </c>
      <c r="G3552" s="832" t="s">
        <v>2787</v>
      </c>
      <c r="H3552" s="832" t="s">
        <v>581</v>
      </c>
      <c r="I3552" s="832" t="s">
        <v>2788</v>
      </c>
      <c r="J3552" s="832" t="s">
        <v>626</v>
      </c>
      <c r="K3552" s="832" t="s">
        <v>2789</v>
      </c>
      <c r="L3552" s="835">
        <v>0</v>
      </c>
      <c r="M3552" s="835">
        <v>0</v>
      </c>
      <c r="N3552" s="832">
        <v>1</v>
      </c>
      <c r="O3552" s="836">
        <v>1</v>
      </c>
      <c r="P3552" s="835">
        <v>0</v>
      </c>
      <c r="Q3552" s="837"/>
      <c r="R3552" s="832">
        <v>1</v>
      </c>
      <c r="S3552" s="837">
        <v>1</v>
      </c>
      <c r="T3552" s="836">
        <v>1</v>
      </c>
      <c r="U3552" s="838">
        <v>1</v>
      </c>
    </row>
    <row r="3553" spans="1:21" ht="14.4" customHeight="1" x14ac:dyDescent="0.3">
      <c r="A3553" s="831">
        <v>4</v>
      </c>
      <c r="B3553" s="832" t="s">
        <v>2687</v>
      </c>
      <c r="C3553" s="832" t="s">
        <v>2700</v>
      </c>
      <c r="D3553" s="833" t="s">
        <v>5503</v>
      </c>
      <c r="E3553" s="834" t="s">
        <v>2727</v>
      </c>
      <c r="F3553" s="832" t="s">
        <v>2688</v>
      </c>
      <c r="G3553" s="832" t="s">
        <v>4213</v>
      </c>
      <c r="H3553" s="832" t="s">
        <v>581</v>
      </c>
      <c r="I3553" s="832" t="s">
        <v>4214</v>
      </c>
      <c r="J3553" s="832" t="s">
        <v>1504</v>
      </c>
      <c r="K3553" s="832" t="s">
        <v>4215</v>
      </c>
      <c r="L3553" s="835">
        <v>61.97</v>
      </c>
      <c r="M3553" s="835">
        <v>123.94</v>
      </c>
      <c r="N3553" s="832">
        <v>2</v>
      </c>
      <c r="O3553" s="836">
        <v>1.5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4</v>
      </c>
      <c r="B3554" s="832" t="s">
        <v>2687</v>
      </c>
      <c r="C3554" s="832" t="s">
        <v>2700</v>
      </c>
      <c r="D3554" s="833" t="s">
        <v>5503</v>
      </c>
      <c r="E3554" s="834" t="s">
        <v>2727</v>
      </c>
      <c r="F3554" s="832" t="s">
        <v>2688</v>
      </c>
      <c r="G3554" s="832" t="s">
        <v>4575</v>
      </c>
      <c r="H3554" s="832" t="s">
        <v>581</v>
      </c>
      <c r="I3554" s="832" t="s">
        <v>4576</v>
      </c>
      <c r="J3554" s="832" t="s">
        <v>4577</v>
      </c>
      <c r="K3554" s="832" t="s">
        <v>4578</v>
      </c>
      <c r="L3554" s="835">
        <v>173.31</v>
      </c>
      <c r="M3554" s="835">
        <v>173.31</v>
      </c>
      <c r="N3554" s="832">
        <v>1</v>
      </c>
      <c r="O3554" s="836">
        <v>1</v>
      </c>
      <c r="P3554" s="835">
        <v>173.31</v>
      </c>
      <c r="Q3554" s="837">
        <v>1</v>
      </c>
      <c r="R3554" s="832">
        <v>1</v>
      </c>
      <c r="S3554" s="837">
        <v>1</v>
      </c>
      <c r="T3554" s="836">
        <v>1</v>
      </c>
      <c r="U3554" s="838">
        <v>1</v>
      </c>
    </row>
    <row r="3555" spans="1:21" ht="14.4" customHeight="1" x14ac:dyDescent="0.3">
      <c r="A3555" s="831">
        <v>4</v>
      </c>
      <c r="B3555" s="832" t="s">
        <v>2687</v>
      </c>
      <c r="C3555" s="832" t="s">
        <v>2700</v>
      </c>
      <c r="D3555" s="833" t="s">
        <v>5503</v>
      </c>
      <c r="E3555" s="834" t="s">
        <v>2727</v>
      </c>
      <c r="F3555" s="832" t="s">
        <v>2688</v>
      </c>
      <c r="G3555" s="832" t="s">
        <v>2764</v>
      </c>
      <c r="H3555" s="832" t="s">
        <v>628</v>
      </c>
      <c r="I3555" s="832" t="s">
        <v>2247</v>
      </c>
      <c r="J3555" s="832" t="s">
        <v>2248</v>
      </c>
      <c r="K3555" s="832" t="s">
        <v>2249</v>
      </c>
      <c r="L3555" s="835">
        <v>0</v>
      </c>
      <c r="M3555" s="835">
        <v>0</v>
      </c>
      <c r="N3555" s="832">
        <v>4</v>
      </c>
      <c r="O3555" s="836">
        <v>4</v>
      </c>
      <c r="P3555" s="835">
        <v>0</v>
      </c>
      <c r="Q3555" s="837"/>
      <c r="R3555" s="832">
        <v>1</v>
      </c>
      <c r="S3555" s="837">
        <v>0.25</v>
      </c>
      <c r="T3555" s="836">
        <v>1</v>
      </c>
      <c r="U3555" s="838">
        <v>0.25</v>
      </c>
    </row>
    <row r="3556" spans="1:21" ht="14.4" customHeight="1" x14ac:dyDescent="0.3">
      <c r="A3556" s="831">
        <v>4</v>
      </c>
      <c r="B3556" s="832" t="s">
        <v>2687</v>
      </c>
      <c r="C3556" s="832" t="s">
        <v>2700</v>
      </c>
      <c r="D3556" s="833" t="s">
        <v>5503</v>
      </c>
      <c r="E3556" s="834" t="s">
        <v>2727</v>
      </c>
      <c r="F3556" s="832" t="s">
        <v>2688</v>
      </c>
      <c r="G3556" s="832" t="s">
        <v>2997</v>
      </c>
      <c r="H3556" s="832" t="s">
        <v>581</v>
      </c>
      <c r="I3556" s="832" t="s">
        <v>3051</v>
      </c>
      <c r="J3556" s="832" t="s">
        <v>1446</v>
      </c>
      <c r="K3556" s="832" t="s">
        <v>3052</v>
      </c>
      <c r="L3556" s="835">
        <v>50.32</v>
      </c>
      <c r="M3556" s="835">
        <v>201.28</v>
      </c>
      <c r="N3556" s="832">
        <v>4</v>
      </c>
      <c r="O3556" s="836">
        <v>4</v>
      </c>
      <c r="P3556" s="835">
        <v>201.28</v>
      </c>
      <c r="Q3556" s="837">
        <v>1</v>
      </c>
      <c r="R3556" s="832">
        <v>4</v>
      </c>
      <c r="S3556" s="837">
        <v>1</v>
      </c>
      <c r="T3556" s="836">
        <v>4</v>
      </c>
      <c r="U3556" s="838">
        <v>1</v>
      </c>
    </row>
    <row r="3557" spans="1:21" ht="14.4" customHeight="1" x14ac:dyDescent="0.3">
      <c r="A3557" s="831">
        <v>4</v>
      </c>
      <c r="B3557" s="832" t="s">
        <v>2687</v>
      </c>
      <c r="C3557" s="832" t="s">
        <v>2700</v>
      </c>
      <c r="D3557" s="833" t="s">
        <v>5503</v>
      </c>
      <c r="E3557" s="834" t="s">
        <v>2727</v>
      </c>
      <c r="F3557" s="832" t="s">
        <v>2688</v>
      </c>
      <c r="G3557" s="832" t="s">
        <v>2997</v>
      </c>
      <c r="H3557" s="832" t="s">
        <v>581</v>
      </c>
      <c r="I3557" s="832" t="s">
        <v>4314</v>
      </c>
      <c r="J3557" s="832" t="s">
        <v>1446</v>
      </c>
      <c r="K3557" s="832" t="s">
        <v>1447</v>
      </c>
      <c r="L3557" s="835">
        <v>50.32</v>
      </c>
      <c r="M3557" s="835">
        <v>100.64</v>
      </c>
      <c r="N3557" s="832">
        <v>2</v>
      </c>
      <c r="O3557" s="836">
        <v>1</v>
      </c>
      <c r="P3557" s="835">
        <v>50.32</v>
      </c>
      <c r="Q3557" s="837">
        <v>0.5</v>
      </c>
      <c r="R3557" s="832">
        <v>1</v>
      </c>
      <c r="S3557" s="837">
        <v>0.5</v>
      </c>
      <c r="T3557" s="836">
        <v>0.5</v>
      </c>
      <c r="U3557" s="838">
        <v>0.5</v>
      </c>
    </row>
    <row r="3558" spans="1:21" ht="14.4" customHeight="1" x14ac:dyDescent="0.3">
      <c r="A3558" s="831">
        <v>4</v>
      </c>
      <c r="B3558" s="832" t="s">
        <v>2687</v>
      </c>
      <c r="C3558" s="832" t="s">
        <v>2700</v>
      </c>
      <c r="D3558" s="833" t="s">
        <v>5503</v>
      </c>
      <c r="E3558" s="834" t="s">
        <v>2727</v>
      </c>
      <c r="F3558" s="832" t="s">
        <v>2690</v>
      </c>
      <c r="G3558" s="832" t="s">
        <v>2812</v>
      </c>
      <c r="H3558" s="832" t="s">
        <v>581</v>
      </c>
      <c r="I3558" s="832" t="s">
        <v>4792</v>
      </c>
      <c r="J3558" s="832" t="s">
        <v>4793</v>
      </c>
      <c r="K3558" s="832" t="s">
        <v>4794</v>
      </c>
      <c r="L3558" s="835">
        <v>173.96</v>
      </c>
      <c r="M3558" s="835">
        <v>173.96</v>
      </c>
      <c r="N3558" s="832">
        <v>1</v>
      </c>
      <c r="O3558" s="836">
        <v>1</v>
      </c>
      <c r="P3558" s="835">
        <v>173.96</v>
      </c>
      <c r="Q3558" s="837">
        <v>1</v>
      </c>
      <c r="R3558" s="832">
        <v>1</v>
      </c>
      <c r="S3558" s="837">
        <v>1</v>
      </c>
      <c r="T3558" s="836">
        <v>1</v>
      </c>
      <c r="U3558" s="838">
        <v>1</v>
      </c>
    </row>
    <row r="3559" spans="1:21" ht="14.4" customHeight="1" x14ac:dyDescent="0.3">
      <c r="A3559" s="831">
        <v>4</v>
      </c>
      <c r="B3559" s="832" t="s">
        <v>2687</v>
      </c>
      <c r="C3559" s="832" t="s">
        <v>2700</v>
      </c>
      <c r="D3559" s="833" t="s">
        <v>5503</v>
      </c>
      <c r="E3559" s="834" t="s">
        <v>2705</v>
      </c>
      <c r="F3559" s="832" t="s">
        <v>2688</v>
      </c>
      <c r="G3559" s="832" t="s">
        <v>2760</v>
      </c>
      <c r="H3559" s="832" t="s">
        <v>628</v>
      </c>
      <c r="I3559" s="832" t="s">
        <v>2166</v>
      </c>
      <c r="J3559" s="832" t="s">
        <v>1083</v>
      </c>
      <c r="K3559" s="832" t="s">
        <v>2167</v>
      </c>
      <c r="L3559" s="835">
        <v>154.36000000000001</v>
      </c>
      <c r="M3559" s="835">
        <v>154.36000000000001</v>
      </c>
      <c r="N3559" s="832">
        <v>1</v>
      </c>
      <c r="O3559" s="836">
        <v>0.5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4</v>
      </c>
      <c r="B3560" s="832" t="s">
        <v>2687</v>
      </c>
      <c r="C3560" s="832" t="s">
        <v>2700</v>
      </c>
      <c r="D3560" s="833" t="s">
        <v>5503</v>
      </c>
      <c r="E3560" s="834" t="s">
        <v>2705</v>
      </c>
      <c r="F3560" s="832" t="s">
        <v>2688</v>
      </c>
      <c r="G3560" s="832" t="s">
        <v>2787</v>
      </c>
      <c r="H3560" s="832" t="s">
        <v>581</v>
      </c>
      <c r="I3560" s="832" t="s">
        <v>2788</v>
      </c>
      <c r="J3560" s="832" t="s">
        <v>626</v>
      </c>
      <c r="K3560" s="832" t="s">
        <v>2789</v>
      </c>
      <c r="L3560" s="835">
        <v>0</v>
      </c>
      <c r="M3560" s="835">
        <v>0</v>
      </c>
      <c r="N3560" s="832">
        <v>3</v>
      </c>
      <c r="O3560" s="836">
        <v>2</v>
      </c>
      <c r="P3560" s="835">
        <v>0</v>
      </c>
      <c r="Q3560" s="837"/>
      <c r="R3560" s="832">
        <v>2</v>
      </c>
      <c r="S3560" s="837">
        <v>0.66666666666666663</v>
      </c>
      <c r="T3560" s="836">
        <v>1.5</v>
      </c>
      <c r="U3560" s="838">
        <v>0.75</v>
      </c>
    </row>
    <row r="3561" spans="1:21" ht="14.4" customHeight="1" x14ac:dyDescent="0.3">
      <c r="A3561" s="831">
        <v>4</v>
      </c>
      <c r="B3561" s="832" t="s">
        <v>2687</v>
      </c>
      <c r="C3561" s="832" t="s">
        <v>2700</v>
      </c>
      <c r="D3561" s="833" t="s">
        <v>5503</v>
      </c>
      <c r="E3561" s="834" t="s">
        <v>2705</v>
      </c>
      <c r="F3561" s="832" t="s">
        <v>2688</v>
      </c>
      <c r="G3561" s="832" t="s">
        <v>2868</v>
      </c>
      <c r="H3561" s="832" t="s">
        <v>581</v>
      </c>
      <c r="I3561" s="832" t="s">
        <v>5442</v>
      </c>
      <c r="J3561" s="832" t="s">
        <v>2870</v>
      </c>
      <c r="K3561" s="832" t="s">
        <v>5443</v>
      </c>
      <c r="L3561" s="835">
        <v>11.73</v>
      </c>
      <c r="M3561" s="835">
        <v>11.73</v>
      </c>
      <c r="N3561" s="832">
        <v>1</v>
      </c>
      <c r="O3561" s="836">
        <v>1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4</v>
      </c>
      <c r="B3562" s="832" t="s">
        <v>2687</v>
      </c>
      <c r="C3562" s="832" t="s">
        <v>2700</v>
      </c>
      <c r="D3562" s="833" t="s">
        <v>5503</v>
      </c>
      <c r="E3562" s="834" t="s">
        <v>2705</v>
      </c>
      <c r="F3562" s="832" t="s">
        <v>2688</v>
      </c>
      <c r="G3562" s="832" t="s">
        <v>2775</v>
      </c>
      <c r="H3562" s="832" t="s">
        <v>628</v>
      </c>
      <c r="I3562" s="832" t="s">
        <v>3003</v>
      </c>
      <c r="J3562" s="832" t="s">
        <v>785</v>
      </c>
      <c r="K3562" s="832" t="s">
        <v>2037</v>
      </c>
      <c r="L3562" s="835">
        <v>368.16</v>
      </c>
      <c r="M3562" s="835">
        <v>368.16</v>
      </c>
      <c r="N3562" s="832">
        <v>1</v>
      </c>
      <c r="O3562" s="836">
        <v>0.5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4</v>
      </c>
      <c r="B3563" s="832" t="s">
        <v>2687</v>
      </c>
      <c r="C3563" s="832" t="s">
        <v>2700</v>
      </c>
      <c r="D3563" s="833" t="s">
        <v>5503</v>
      </c>
      <c r="E3563" s="834" t="s">
        <v>2705</v>
      </c>
      <c r="F3563" s="832" t="s">
        <v>2688</v>
      </c>
      <c r="G3563" s="832" t="s">
        <v>2775</v>
      </c>
      <c r="H3563" s="832" t="s">
        <v>628</v>
      </c>
      <c r="I3563" s="832" t="s">
        <v>2776</v>
      </c>
      <c r="J3563" s="832" t="s">
        <v>785</v>
      </c>
      <c r="K3563" s="832" t="s">
        <v>2041</v>
      </c>
      <c r="L3563" s="835">
        <v>490.89</v>
      </c>
      <c r="M3563" s="835">
        <v>2454.4499999999998</v>
      </c>
      <c r="N3563" s="832">
        <v>5</v>
      </c>
      <c r="O3563" s="836">
        <v>3</v>
      </c>
      <c r="P3563" s="835">
        <v>981.78</v>
      </c>
      <c r="Q3563" s="837">
        <v>0.4</v>
      </c>
      <c r="R3563" s="832">
        <v>2</v>
      </c>
      <c r="S3563" s="837">
        <v>0.4</v>
      </c>
      <c r="T3563" s="836">
        <v>1.5</v>
      </c>
      <c r="U3563" s="838">
        <v>0.5</v>
      </c>
    </row>
    <row r="3564" spans="1:21" ht="14.4" customHeight="1" x14ac:dyDescent="0.3">
      <c r="A3564" s="831">
        <v>4</v>
      </c>
      <c r="B3564" s="832" t="s">
        <v>2687</v>
      </c>
      <c r="C3564" s="832" t="s">
        <v>2700</v>
      </c>
      <c r="D3564" s="833" t="s">
        <v>5503</v>
      </c>
      <c r="E3564" s="834" t="s">
        <v>2705</v>
      </c>
      <c r="F3564" s="832" t="s">
        <v>2688</v>
      </c>
      <c r="G3564" s="832" t="s">
        <v>2874</v>
      </c>
      <c r="H3564" s="832" t="s">
        <v>581</v>
      </c>
      <c r="I3564" s="832" t="s">
        <v>4667</v>
      </c>
      <c r="J3564" s="832" t="s">
        <v>1193</v>
      </c>
      <c r="K3564" s="832" t="s">
        <v>4668</v>
      </c>
      <c r="L3564" s="835">
        <v>24.22</v>
      </c>
      <c r="M3564" s="835">
        <v>24.22</v>
      </c>
      <c r="N3564" s="832">
        <v>1</v>
      </c>
      <c r="O3564" s="836">
        <v>1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4</v>
      </c>
      <c r="B3565" s="832" t="s">
        <v>2687</v>
      </c>
      <c r="C3565" s="832" t="s">
        <v>2700</v>
      </c>
      <c r="D3565" s="833" t="s">
        <v>5503</v>
      </c>
      <c r="E3565" s="834" t="s">
        <v>2705</v>
      </c>
      <c r="F3565" s="832" t="s">
        <v>2688</v>
      </c>
      <c r="G3565" s="832" t="s">
        <v>4575</v>
      </c>
      <c r="H3565" s="832" t="s">
        <v>581</v>
      </c>
      <c r="I3565" s="832" t="s">
        <v>5447</v>
      </c>
      <c r="J3565" s="832" t="s">
        <v>1429</v>
      </c>
      <c r="K3565" s="832" t="s">
        <v>5448</v>
      </c>
      <c r="L3565" s="835">
        <v>34.659999999999997</v>
      </c>
      <c r="M3565" s="835">
        <v>34.659999999999997</v>
      </c>
      <c r="N3565" s="832">
        <v>1</v>
      </c>
      <c r="O3565" s="836">
        <v>0.5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4</v>
      </c>
      <c r="B3566" s="832" t="s">
        <v>2687</v>
      </c>
      <c r="C3566" s="832" t="s">
        <v>2700</v>
      </c>
      <c r="D3566" s="833" t="s">
        <v>5503</v>
      </c>
      <c r="E3566" s="834" t="s">
        <v>2705</v>
      </c>
      <c r="F3566" s="832" t="s">
        <v>2688</v>
      </c>
      <c r="G3566" s="832" t="s">
        <v>2764</v>
      </c>
      <c r="H3566" s="832" t="s">
        <v>628</v>
      </c>
      <c r="I3566" s="832" t="s">
        <v>2247</v>
      </c>
      <c r="J3566" s="832" t="s">
        <v>2248</v>
      </c>
      <c r="K3566" s="832" t="s">
        <v>2249</v>
      </c>
      <c r="L3566" s="835">
        <v>0</v>
      </c>
      <c r="M3566" s="835">
        <v>0</v>
      </c>
      <c r="N3566" s="832">
        <v>6</v>
      </c>
      <c r="O3566" s="836">
        <v>4</v>
      </c>
      <c r="P3566" s="835">
        <v>0</v>
      </c>
      <c r="Q3566" s="837"/>
      <c r="R3566" s="832">
        <v>3</v>
      </c>
      <c r="S3566" s="837">
        <v>0.5</v>
      </c>
      <c r="T3566" s="836">
        <v>2</v>
      </c>
      <c r="U3566" s="838">
        <v>0.5</v>
      </c>
    </row>
    <row r="3567" spans="1:21" ht="14.4" customHeight="1" x14ac:dyDescent="0.3">
      <c r="A3567" s="831">
        <v>4</v>
      </c>
      <c r="B3567" s="832" t="s">
        <v>2687</v>
      </c>
      <c r="C3567" s="832" t="s">
        <v>2700</v>
      </c>
      <c r="D3567" s="833" t="s">
        <v>5503</v>
      </c>
      <c r="E3567" s="834" t="s">
        <v>2705</v>
      </c>
      <c r="F3567" s="832" t="s">
        <v>2688</v>
      </c>
      <c r="G3567" s="832" t="s">
        <v>2849</v>
      </c>
      <c r="H3567" s="832" t="s">
        <v>581</v>
      </c>
      <c r="I3567" s="832" t="s">
        <v>2850</v>
      </c>
      <c r="J3567" s="832" t="s">
        <v>1147</v>
      </c>
      <c r="K3567" s="832" t="s">
        <v>2851</v>
      </c>
      <c r="L3567" s="835">
        <v>219.37</v>
      </c>
      <c r="M3567" s="835">
        <v>438.74</v>
      </c>
      <c r="N3567" s="832">
        <v>2</v>
      </c>
      <c r="O3567" s="836">
        <v>1.5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4</v>
      </c>
      <c r="B3568" s="832" t="s">
        <v>2687</v>
      </c>
      <c r="C3568" s="832" t="s">
        <v>2700</v>
      </c>
      <c r="D3568" s="833" t="s">
        <v>5503</v>
      </c>
      <c r="E3568" s="834" t="s">
        <v>2723</v>
      </c>
      <c r="F3568" s="832" t="s">
        <v>2688</v>
      </c>
      <c r="G3568" s="832" t="s">
        <v>5498</v>
      </c>
      <c r="H3568" s="832" t="s">
        <v>581</v>
      </c>
      <c r="I3568" s="832" t="s">
        <v>5499</v>
      </c>
      <c r="J3568" s="832" t="s">
        <v>1211</v>
      </c>
      <c r="K3568" s="832" t="s">
        <v>5500</v>
      </c>
      <c r="L3568" s="835">
        <v>736.33</v>
      </c>
      <c r="M3568" s="835">
        <v>1472.66</v>
      </c>
      <c r="N3568" s="832">
        <v>2</v>
      </c>
      <c r="O3568" s="836">
        <v>1.5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4</v>
      </c>
      <c r="B3569" s="832" t="s">
        <v>2687</v>
      </c>
      <c r="C3569" s="832" t="s">
        <v>2700</v>
      </c>
      <c r="D3569" s="833" t="s">
        <v>5503</v>
      </c>
      <c r="E3569" s="834" t="s">
        <v>2723</v>
      </c>
      <c r="F3569" s="832" t="s">
        <v>2688</v>
      </c>
      <c r="G3569" s="832" t="s">
        <v>3309</v>
      </c>
      <c r="H3569" s="832" t="s">
        <v>581</v>
      </c>
      <c r="I3569" s="832" t="s">
        <v>3979</v>
      </c>
      <c r="J3569" s="832" t="s">
        <v>3311</v>
      </c>
      <c r="K3569" s="832" t="s">
        <v>3980</v>
      </c>
      <c r="L3569" s="835">
        <v>132.97999999999999</v>
      </c>
      <c r="M3569" s="835">
        <v>132.97999999999999</v>
      </c>
      <c r="N3569" s="832">
        <v>1</v>
      </c>
      <c r="O3569" s="836">
        <v>0.5</v>
      </c>
      <c r="P3569" s="835">
        <v>132.97999999999999</v>
      </c>
      <c r="Q3569" s="837">
        <v>1</v>
      </c>
      <c r="R3569" s="832">
        <v>1</v>
      </c>
      <c r="S3569" s="837">
        <v>1</v>
      </c>
      <c r="T3569" s="836">
        <v>0.5</v>
      </c>
      <c r="U3569" s="838">
        <v>1</v>
      </c>
    </row>
    <row r="3570" spans="1:21" ht="14.4" customHeight="1" x14ac:dyDescent="0.3">
      <c r="A3570" s="831">
        <v>4</v>
      </c>
      <c r="B3570" s="832" t="s">
        <v>2687</v>
      </c>
      <c r="C3570" s="832" t="s">
        <v>2700</v>
      </c>
      <c r="D3570" s="833" t="s">
        <v>5503</v>
      </c>
      <c r="E3570" s="834" t="s">
        <v>2723</v>
      </c>
      <c r="F3570" s="832" t="s">
        <v>2688</v>
      </c>
      <c r="G3570" s="832" t="s">
        <v>4213</v>
      </c>
      <c r="H3570" s="832" t="s">
        <v>581</v>
      </c>
      <c r="I3570" s="832" t="s">
        <v>4214</v>
      </c>
      <c r="J3570" s="832" t="s">
        <v>1504</v>
      </c>
      <c r="K3570" s="832" t="s">
        <v>4215</v>
      </c>
      <c r="L3570" s="835">
        <v>61.97</v>
      </c>
      <c r="M3570" s="835">
        <v>371.82</v>
      </c>
      <c r="N3570" s="832">
        <v>6</v>
      </c>
      <c r="O3570" s="836">
        <v>4</v>
      </c>
      <c r="P3570" s="835">
        <v>247.88</v>
      </c>
      <c r="Q3570" s="837">
        <v>0.66666666666666663</v>
      </c>
      <c r="R3570" s="832">
        <v>4</v>
      </c>
      <c r="S3570" s="837">
        <v>0.66666666666666663</v>
      </c>
      <c r="T3570" s="836">
        <v>3</v>
      </c>
      <c r="U3570" s="838">
        <v>0.75</v>
      </c>
    </row>
    <row r="3571" spans="1:21" ht="14.4" customHeight="1" x14ac:dyDescent="0.3">
      <c r="A3571" s="831">
        <v>4</v>
      </c>
      <c r="B3571" s="832" t="s">
        <v>2687</v>
      </c>
      <c r="C3571" s="832" t="s">
        <v>2700</v>
      </c>
      <c r="D3571" s="833" t="s">
        <v>5503</v>
      </c>
      <c r="E3571" s="834" t="s">
        <v>2723</v>
      </c>
      <c r="F3571" s="832" t="s">
        <v>2688</v>
      </c>
      <c r="G3571" s="832" t="s">
        <v>2868</v>
      </c>
      <c r="H3571" s="832" t="s">
        <v>581</v>
      </c>
      <c r="I3571" s="832" t="s">
        <v>3024</v>
      </c>
      <c r="J3571" s="832" t="s">
        <v>2870</v>
      </c>
      <c r="K3571" s="832" t="s">
        <v>3025</v>
      </c>
      <c r="L3571" s="835">
        <v>35.18</v>
      </c>
      <c r="M3571" s="835">
        <v>35.18</v>
      </c>
      <c r="N3571" s="832">
        <v>1</v>
      </c>
      <c r="O3571" s="836">
        <v>1</v>
      </c>
      <c r="P3571" s="835">
        <v>35.18</v>
      </c>
      <c r="Q3571" s="837">
        <v>1</v>
      </c>
      <c r="R3571" s="832">
        <v>1</v>
      </c>
      <c r="S3571" s="837">
        <v>1</v>
      </c>
      <c r="T3571" s="836">
        <v>1</v>
      </c>
      <c r="U3571" s="838">
        <v>1</v>
      </c>
    </row>
    <row r="3572" spans="1:21" ht="14.4" customHeight="1" x14ac:dyDescent="0.3">
      <c r="A3572" s="831">
        <v>4</v>
      </c>
      <c r="B3572" s="832" t="s">
        <v>2687</v>
      </c>
      <c r="C3572" s="832" t="s">
        <v>2700</v>
      </c>
      <c r="D3572" s="833" t="s">
        <v>5503</v>
      </c>
      <c r="E3572" s="834" t="s">
        <v>2723</v>
      </c>
      <c r="F3572" s="832" t="s">
        <v>2688</v>
      </c>
      <c r="G3572" s="832" t="s">
        <v>2775</v>
      </c>
      <c r="H3572" s="832" t="s">
        <v>628</v>
      </c>
      <c r="I3572" s="832" t="s">
        <v>3003</v>
      </c>
      <c r="J3572" s="832" t="s">
        <v>785</v>
      </c>
      <c r="K3572" s="832" t="s">
        <v>2037</v>
      </c>
      <c r="L3572" s="835">
        <v>368.16</v>
      </c>
      <c r="M3572" s="835">
        <v>5890.5599999999986</v>
      </c>
      <c r="N3572" s="832">
        <v>16</v>
      </c>
      <c r="O3572" s="836">
        <v>9.5</v>
      </c>
      <c r="P3572" s="835">
        <v>5522.3999999999987</v>
      </c>
      <c r="Q3572" s="837">
        <v>0.9375</v>
      </c>
      <c r="R3572" s="832">
        <v>15</v>
      </c>
      <c r="S3572" s="837">
        <v>0.9375</v>
      </c>
      <c r="T3572" s="836">
        <v>9</v>
      </c>
      <c r="U3572" s="838">
        <v>0.94736842105263153</v>
      </c>
    </row>
    <row r="3573" spans="1:21" ht="14.4" customHeight="1" x14ac:dyDescent="0.3">
      <c r="A3573" s="831">
        <v>4</v>
      </c>
      <c r="B3573" s="832" t="s">
        <v>2687</v>
      </c>
      <c r="C3573" s="832" t="s">
        <v>2700</v>
      </c>
      <c r="D3573" s="833" t="s">
        <v>5503</v>
      </c>
      <c r="E3573" s="834" t="s">
        <v>2723</v>
      </c>
      <c r="F3573" s="832" t="s">
        <v>2688</v>
      </c>
      <c r="G3573" s="832" t="s">
        <v>2775</v>
      </c>
      <c r="H3573" s="832" t="s">
        <v>628</v>
      </c>
      <c r="I3573" s="832" t="s">
        <v>2776</v>
      </c>
      <c r="J3573" s="832" t="s">
        <v>785</v>
      </c>
      <c r="K3573" s="832" t="s">
        <v>2041</v>
      </c>
      <c r="L3573" s="835">
        <v>490.89</v>
      </c>
      <c r="M3573" s="835">
        <v>5890.6799999999994</v>
      </c>
      <c r="N3573" s="832">
        <v>12</v>
      </c>
      <c r="O3573" s="836">
        <v>7.5</v>
      </c>
      <c r="P3573" s="835">
        <v>3436.2299999999996</v>
      </c>
      <c r="Q3573" s="837">
        <v>0.58333333333333337</v>
      </c>
      <c r="R3573" s="832">
        <v>7</v>
      </c>
      <c r="S3573" s="837">
        <v>0.58333333333333337</v>
      </c>
      <c r="T3573" s="836">
        <v>4</v>
      </c>
      <c r="U3573" s="838">
        <v>0.53333333333333333</v>
      </c>
    </row>
    <row r="3574" spans="1:21" ht="14.4" customHeight="1" x14ac:dyDescent="0.3">
      <c r="A3574" s="831">
        <v>4</v>
      </c>
      <c r="B3574" s="832" t="s">
        <v>2687</v>
      </c>
      <c r="C3574" s="832" t="s">
        <v>2700</v>
      </c>
      <c r="D3574" s="833" t="s">
        <v>5503</v>
      </c>
      <c r="E3574" s="834" t="s">
        <v>2723</v>
      </c>
      <c r="F3574" s="832" t="s">
        <v>2688</v>
      </c>
      <c r="G3574" s="832" t="s">
        <v>2775</v>
      </c>
      <c r="H3574" s="832" t="s">
        <v>628</v>
      </c>
      <c r="I3574" s="832" t="s">
        <v>2791</v>
      </c>
      <c r="J3574" s="832" t="s">
        <v>785</v>
      </c>
      <c r="K3574" s="832" t="s">
        <v>2039</v>
      </c>
      <c r="L3574" s="835">
        <v>736.33</v>
      </c>
      <c r="M3574" s="835">
        <v>736.33</v>
      </c>
      <c r="N3574" s="832">
        <v>1</v>
      </c>
      <c r="O3574" s="836">
        <v>1</v>
      </c>
      <c r="P3574" s="835">
        <v>736.33</v>
      </c>
      <c r="Q3574" s="837">
        <v>1</v>
      </c>
      <c r="R3574" s="832">
        <v>1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4</v>
      </c>
      <c r="B3575" s="832" t="s">
        <v>2687</v>
      </c>
      <c r="C3575" s="832" t="s">
        <v>2700</v>
      </c>
      <c r="D3575" s="833" t="s">
        <v>5503</v>
      </c>
      <c r="E3575" s="834" t="s">
        <v>2723</v>
      </c>
      <c r="F3575" s="832" t="s">
        <v>2688</v>
      </c>
      <c r="G3575" s="832" t="s">
        <v>2896</v>
      </c>
      <c r="H3575" s="832" t="s">
        <v>581</v>
      </c>
      <c r="I3575" s="832" t="s">
        <v>2897</v>
      </c>
      <c r="J3575" s="832" t="s">
        <v>2898</v>
      </c>
      <c r="K3575" s="832" t="s">
        <v>2899</v>
      </c>
      <c r="L3575" s="835">
        <v>78.33</v>
      </c>
      <c r="M3575" s="835">
        <v>78.33</v>
      </c>
      <c r="N3575" s="832">
        <v>1</v>
      </c>
      <c r="O3575" s="836">
        <v>1</v>
      </c>
      <c r="P3575" s="835">
        <v>78.33</v>
      </c>
      <c r="Q3575" s="837">
        <v>1</v>
      </c>
      <c r="R3575" s="832">
        <v>1</v>
      </c>
      <c r="S3575" s="837">
        <v>1</v>
      </c>
      <c r="T3575" s="836">
        <v>1</v>
      </c>
      <c r="U3575" s="838">
        <v>1</v>
      </c>
    </row>
    <row r="3576" spans="1:21" ht="14.4" customHeight="1" x14ac:dyDescent="0.3">
      <c r="A3576" s="831">
        <v>4</v>
      </c>
      <c r="B3576" s="832" t="s">
        <v>2687</v>
      </c>
      <c r="C3576" s="832" t="s">
        <v>2700</v>
      </c>
      <c r="D3576" s="833" t="s">
        <v>5503</v>
      </c>
      <c r="E3576" s="834" t="s">
        <v>2723</v>
      </c>
      <c r="F3576" s="832" t="s">
        <v>2688</v>
      </c>
      <c r="G3576" s="832" t="s">
        <v>4575</v>
      </c>
      <c r="H3576" s="832" t="s">
        <v>581</v>
      </c>
      <c r="I3576" s="832" t="s">
        <v>5501</v>
      </c>
      <c r="J3576" s="832" t="s">
        <v>1429</v>
      </c>
      <c r="K3576" s="832" t="s">
        <v>5502</v>
      </c>
      <c r="L3576" s="835">
        <v>173.31</v>
      </c>
      <c r="M3576" s="835">
        <v>173.31</v>
      </c>
      <c r="N3576" s="832">
        <v>1</v>
      </c>
      <c r="O3576" s="836">
        <v>0.5</v>
      </c>
      <c r="P3576" s="835">
        <v>173.31</v>
      </c>
      <c r="Q3576" s="837">
        <v>1</v>
      </c>
      <c r="R3576" s="832">
        <v>1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4</v>
      </c>
      <c r="B3577" s="832" t="s">
        <v>2687</v>
      </c>
      <c r="C3577" s="832" t="s">
        <v>2700</v>
      </c>
      <c r="D3577" s="833" t="s">
        <v>5503</v>
      </c>
      <c r="E3577" s="834" t="s">
        <v>2723</v>
      </c>
      <c r="F3577" s="832" t="s">
        <v>2688</v>
      </c>
      <c r="G3577" s="832" t="s">
        <v>3048</v>
      </c>
      <c r="H3577" s="832" t="s">
        <v>581</v>
      </c>
      <c r="I3577" s="832" t="s">
        <v>3095</v>
      </c>
      <c r="J3577" s="832" t="s">
        <v>964</v>
      </c>
      <c r="K3577" s="832" t="s">
        <v>3096</v>
      </c>
      <c r="L3577" s="835">
        <v>73.09</v>
      </c>
      <c r="M3577" s="835">
        <v>73.09</v>
      </c>
      <c r="N3577" s="832">
        <v>1</v>
      </c>
      <c r="O3577" s="836">
        <v>1</v>
      </c>
      <c r="P3577" s="835">
        <v>73.09</v>
      </c>
      <c r="Q3577" s="837">
        <v>1</v>
      </c>
      <c r="R3577" s="832">
        <v>1</v>
      </c>
      <c r="S3577" s="837">
        <v>1</v>
      </c>
      <c r="T3577" s="836">
        <v>1</v>
      </c>
      <c r="U3577" s="838">
        <v>1</v>
      </c>
    </row>
    <row r="3578" spans="1:21" ht="14.4" customHeight="1" x14ac:dyDescent="0.3">
      <c r="A3578" s="831">
        <v>4</v>
      </c>
      <c r="B3578" s="832" t="s">
        <v>2687</v>
      </c>
      <c r="C3578" s="832" t="s">
        <v>2700</v>
      </c>
      <c r="D3578" s="833" t="s">
        <v>5503</v>
      </c>
      <c r="E3578" s="834" t="s">
        <v>2723</v>
      </c>
      <c r="F3578" s="832" t="s">
        <v>2688</v>
      </c>
      <c r="G3578" s="832" t="s">
        <v>3048</v>
      </c>
      <c r="H3578" s="832" t="s">
        <v>581</v>
      </c>
      <c r="I3578" s="832" t="s">
        <v>3049</v>
      </c>
      <c r="J3578" s="832" t="s">
        <v>964</v>
      </c>
      <c r="K3578" s="832" t="s">
        <v>3050</v>
      </c>
      <c r="L3578" s="835">
        <v>243.64</v>
      </c>
      <c r="M3578" s="835">
        <v>243.64</v>
      </c>
      <c r="N3578" s="832">
        <v>1</v>
      </c>
      <c r="O3578" s="836">
        <v>1</v>
      </c>
      <c r="P3578" s="835">
        <v>243.64</v>
      </c>
      <c r="Q3578" s="837">
        <v>1</v>
      </c>
      <c r="R3578" s="832">
        <v>1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4</v>
      </c>
      <c r="B3579" s="832" t="s">
        <v>2687</v>
      </c>
      <c r="C3579" s="832" t="s">
        <v>2700</v>
      </c>
      <c r="D3579" s="833" t="s">
        <v>5503</v>
      </c>
      <c r="E3579" s="834" t="s">
        <v>2723</v>
      </c>
      <c r="F3579" s="832" t="s">
        <v>2688</v>
      </c>
      <c r="G3579" s="832" t="s">
        <v>2764</v>
      </c>
      <c r="H3579" s="832" t="s">
        <v>628</v>
      </c>
      <c r="I3579" s="832" t="s">
        <v>2247</v>
      </c>
      <c r="J3579" s="832" t="s">
        <v>2248</v>
      </c>
      <c r="K3579" s="832" t="s">
        <v>2249</v>
      </c>
      <c r="L3579" s="835">
        <v>0</v>
      </c>
      <c r="M3579" s="835">
        <v>0</v>
      </c>
      <c r="N3579" s="832">
        <v>32</v>
      </c>
      <c r="O3579" s="836">
        <v>20.5</v>
      </c>
      <c r="P3579" s="835">
        <v>0</v>
      </c>
      <c r="Q3579" s="837"/>
      <c r="R3579" s="832">
        <v>24</v>
      </c>
      <c r="S3579" s="837">
        <v>0.75</v>
      </c>
      <c r="T3579" s="836">
        <v>15</v>
      </c>
      <c r="U3579" s="838">
        <v>0.73170731707317072</v>
      </c>
    </row>
    <row r="3580" spans="1:21" ht="14.4" customHeight="1" x14ac:dyDescent="0.3">
      <c r="A3580" s="831">
        <v>4</v>
      </c>
      <c r="B3580" s="832" t="s">
        <v>2687</v>
      </c>
      <c r="C3580" s="832" t="s">
        <v>2700</v>
      </c>
      <c r="D3580" s="833" t="s">
        <v>5503</v>
      </c>
      <c r="E3580" s="834" t="s">
        <v>2723</v>
      </c>
      <c r="F3580" s="832" t="s">
        <v>2688</v>
      </c>
      <c r="G3580" s="832" t="s">
        <v>2757</v>
      </c>
      <c r="H3580" s="832" t="s">
        <v>581</v>
      </c>
      <c r="I3580" s="832" t="s">
        <v>2758</v>
      </c>
      <c r="J3580" s="832" t="s">
        <v>1096</v>
      </c>
      <c r="K3580" s="832" t="s">
        <v>2759</v>
      </c>
      <c r="L3580" s="835">
        <v>42.54</v>
      </c>
      <c r="M3580" s="835">
        <v>42.54</v>
      </c>
      <c r="N3580" s="832">
        <v>1</v>
      </c>
      <c r="O3580" s="836">
        <v>0.5</v>
      </c>
      <c r="P3580" s="835">
        <v>42.54</v>
      </c>
      <c r="Q3580" s="837">
        <v>1</v>
      </c>
      <c r="R3580" s="832">
        <v>1</v>
      </c>
      <c r="S3580" s="837">
        <v>1</v>
      </c>
      <c r="T3580" s="836">
        <v>0.5</v>
      </c>
      <c r="U3580" s="838">
        <v>1</v>
      </c>
    </row>
    <row r="3581" spans="1:21" ht="14.4" customHeight="1" x14ac:dyDescent="0.3">
      <c r="A3581" s="831">
        <v>4</v>
      </c>
      <c r="B3581" s="832" t="s">
        <v>2687</v>
      </c>
      <c r="C3581" s="832" t="s">
        <v>2700</v>
      </c>
      <c r="D3581" s="833" t="s">
        <v>5503</v>
      </c>
      <c r="E3581" s="834" t="s">
        <v>2723</v>
      </c>
      <c r="F3581" s="832" t="s">
        <v>2688</v>
      </c>
      <c r="G3581" s="832" t="s">
        <v>2757</v>
      </c>
      <c r="H3581" s="832" t="s">
        <v>581</v>
      </c>
      <c r="I3581" s="832" t="s">
        <v>2900</v>
      </c>
      <c r="J3581" s="832" t="s">
        <v>1096</v>
      </c>
      <c r="K3581" s="832" t="s">
        <v>2901</v>
      </c>
      <c r="L3581" s="835">
        <v>59.56</v>
      </c>
      <c r="M3581" s="835">
        <v>59.56</v>
      </c>
      <c r="N3581" s="832">
        <v>1</v>
      </c>
      <c r="O3581" s="836">
        <v>1</v>
      </c>
      <c r="P3581" s="835">
        <v>59.56</v>
      </c>
      <c r="Q3581" s="837">
        <v>1</v>
      </c>
      <c r="R3581" s="832">
        <v>1</v>
      </c>
      <c r="S3581" s="837">
        <v>1</v>
      </c>
      <c r="T3581" s="836">
        <v>1</v>
      </c>
      <c r="U3581" s="838">
        <v>1</v>
      </c>
    </row>
    <row r="3582" spans="1:21" ht="14.4" customHeight="1" thickBot="1" x14ac:dyDescent="0.35">
      <c r="A3582" s="839">
        <v>4</v>
      </c>
      <c r="B3582" s="840" t="s">
        <v>2687</v>
      </c>
      <c r="C3582" s="840" t="s">
        <v>2700</v>
      </c>
      <c r="D3582" s="841" t="s">
        <v>5503</v>
      </c>
      <c r="E3582" s="842" t="s">
        <v>2723</v>
      </c>
      <c r="F3582" s="840" t="s">
        <v>2688</v>
      </c>
      <c r="G3582" s="840" t="s">
        <v>2849</v>
      </c>
      <c r="H3582" s="840" t="s">
        <v>581</v>
      </c>
      <c r="I3582" s="840" t="s">
        <v>2850</v>
      </c>
      <c r="J3582" s="840" t="s">
        <v>1147</v>
      </c>
      <c r="K3582" s="840" t="s">
        <v>2851</v>
      </c>
      <c r="L3582" s="843">
        <v>219.37</v>
      </c>
      <c r="M3582" s="843">
        <v>438.74</v>
      </c>
      <c r="N3582" s="840">
        <v>2</v>
      </c>
      <c r="O3582" s="844">
        <v>1.5</v>
      </c>
      <c r="P3582" s="843">
        <v>438.74</v>
      </c>
      <c r="Q3582" s="845">
        <v>1</v>
      </c>
      <c r="R3582" s="840">
        <v>2</v>
      </c>
      <c r="S3582" s="845">
        <v>1</v>
      </c>
      <c r="T3582" s="844">
        <v>1.5</v>
      </c>
      <c r="U3582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5508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2732</v>
      </c>
      <c r="B5" s="225">
        <v>22758.260000000002</v>
      </c>
      <c r="C5" s="830">
        <v>0.54101059758190662</v>
      </c>
      <c r="D5" s="225">
        <v>19307.940000000002</v>
      </c>
      <c r="E5" s="830">
        <v>0.45898940241809338</v>
      </c>
      <c r="F5" s="848">
        <v>42066.200000000004</v>
      </c>
    </row>
    <row r="6" spans="1:6" ht="14.4" customHeight="1" x14ac:dyDescent="0.3">
      <c r="A6" s="857" t="s">
        <v>2752</v>
      </c>
      <c r="B6" s="849">
        <v>7185.34</v>
      </c>
      <c r="C6" s="837">
        <v>0.51459747633572372</v>
      </c>
      <c r="D6" s="849">
        <v>6777.6900000000005</v>
      </c>
      <c r="E6" s="837">
        <v>0.48540252366427633</v>
      </c>
      <c r="F6" s="850">
        <v>13963.03</v>
      </c>
    </row>
    <row r="7" spans="1:6" ht="14.4" customHeight="1" x14ac:dyDescent="0.3">
      <c r="A7" s="857" t="s">
        <v>2721</v>
      </c>
      <c r="B7" s="849">
        <v>6533.11</v>
      </c>
      <c r="C7" s="837">
        <v>0.25143389570499014</v>
      </c>
      <c r="D7" s="849">
        <v>19450.300000000007</v>
      </c>
      <c r="E7" s="837">
        <v>0.7485661042950098</v>
      </c>
      <c r="F7" s="850">
        <v>25983.410000000007</v>
      </c>
    </row>
    <row r="8" spans="1:6" ht="14.4" customHeight="1" x14ac:dyDescent="0.3">
      <c r="A8" s="857" t="s">
        <v>2756</v>
      </c>
      <c r="B8" s="849">
        <v>5128.4300000000012</v>
      </c>
      <c r="C8" s="837">
        <v>0.39793121053901664</v>
      </c>
      <c r="D8" s="849">
        <v>7759.3</v>
      </c>
      <c r="E8" s="837">
        <v>0.60206878946098341</v>
      </c>
      <c r="F8" s="850">
        <v>12887.730000000001</v>
      </c>
    </row>
    <row r="9" spans="1:6" ht="14.4" customHeight="1" x14ac:dyDescent="0.3">
      <c r="A9" s="857" t="s">
        <v>2747</v>
      </c>
      <c r="B9" s="849">
        <v>4879.1800000000012</v>
      </c>
      <c r="C9" s="837">
        <v>0.20802763480580264</v>
      </c>
      <c r="D9" s="849">
        <v>18575.299999999996</v>
      </c>
      <c r="E9" s="837">
        <v>0.79197236519419745</v>
      </c>
      <c r="F9" s="850">
        <v>23454.479999999996</v>
      </c>
    </row>
    <row r="10" spans="1:6" ht="14.4" customHeight="1" x14ac:dyDescent="0.3">
      <c r="A10" s="857" t="s">
        <v>2755</v>
      </c>
      <c r="B10" s="849">
        <v>4400.57</v>
      </c>
      <c r="C10" s="837">
        <v>0.85370050633402528</v>
      </c>
      <c r="D10" s="849">
        <v>754.13</v>
      </c>
      <c r="E10" s="837">
        <v>0.14629949366597475</v>
      </c>
      <c r="F10" s="850">
        <v>5154.7</v>
      </c>
    </row>
    <row r="11" spans="1:6" ht="14.4" customHeight="1" x14ac:dyDescent="0.3">
      <c r="A11" s="857" t="s">
        <v>2739</v>
      </c>
      <c r="B11" s="849">
        <v>3608.1699999999992</v>
      </c>
      <c r="C11" s="837">
        <v>0.63109353491927167</v>
      </c>
      <c r="D11" s="849">
        <v>2109.1600000000003</v>
      </c>
      <c r="E11" s="837">
        <v>0.36890646508072827</v>
      </c>
      <c r="F11" s="850">
        <v>5717.33</v>
      </c>
    </row>
    <row r="12" spans="1:6" ht="14.4" customHeight="1" x14ac:dyDescent="0.3">
      <c r="A12" s="857" t="s">
        <v>2719</v>
      </c>
      <c r="B12" s="849">
        <v>3181.38</v>
      </c>
      <c r="C12" s="837">
        <v>0.22714327022965078</v>
      </c>
      <c r="D12" s="849">
        <v>10824.67</v>
      </c>
      <c r="E12" s="837">
        <v>0.77285672977034925</v>
      </c>
      <c r="F12" s="850">
        <v>14006.05</v>
      </c>
    </row>
    <row r="13" spans="1:6" ht="14.4" customHeight="1" x14ac:dyDescent="0.3">
      <c r="A13" s="857" t="s">
        <v>2738</v>
      </c>
      <c r="B13" s="849">
        <v>2747.7900000000004</v>
      </c>
      <c r="C13" s="837">
        <v>0.35658215577394492</v>
      </c>
      <c r="D13" s="849">
        <v>4958.1200000000008</v>
      </c>
      <c r="E13" s="837">
        <v>0.64341784422605508</v>
      </c>
      <c r="F13" s="850">
        <v>7705.9100000000017</v>
      </c>
    </row>
    <row r="14" spans="1:6" ht="14.4" customHeight="1" x14ac:dyDescent="0.3">
      <c r="A14" s="857" t="s">
        <v>2729</v>
      </c>
      <c r="B14" s="849">
        <v>2568.5100000000002</v>
      </c>
      <c r="C14" s="837">
        <v>0.4044018780170609</v>
      </c>
      <c r="D14" s="849">
        <v>3782.87</v>
      </c>
      <c r="E14" s="837">
        <v>0.59559812198293915</v>
      </c>
      <c r="F14" s="850">
        <v>6351.38</v>
      </c>
    </row>
    <row r="15" spans="1:6" ht="14.4" customHeight="1" x14ac:dyDescent="0.3">
      <c r="A15" s="857" t="s">
        <v>2704</v>
      </c>
      <c r="B15" s="849">
        <v>2081.81</v>
      </c>
      <c r="C15" s="837">
        <v>5.6847685634736966E-2</v>
      </c>
      <c r="D15" s="849">
        <v>34539.029999999984</v>
      </c>
      <c r="E15" s="837">
        <v>0.94315231436526314</v>
      </c>
      <c r="F15" s="850">
        <v>36620.839999999982</v>
      </c>
    </row>
    <row r="16" spans="1:6" ht="14.4" customHeight="1" x14ac:dyDescent="0.3">
      <c r="A16" s="857" t="s">
        <v>2737</v>
      </c>
      <c r="B16" s="849">
        <v>1528.55</v>
      </c>
      <c r="C16" s="837">
        <v>0.16577698437832142</v>
      </c>
      <c r="D16" s="849">
        <v>7691.9699999999984</v>
      </c>
      <c r="E16" s="837">
        <v>0.83422301562167855</v>
      </c>
      <c r="F16" s="850">
        <v>9220.5199999999986</v>
      </c>
    </row>
    <row r="17" spans="1:6" ht="14.4" customHeight="1" x14ac:dyDescent="0.3">
      <c r="A17" s="857" t="s">
        <v>2710</v>
      </c>
      <c r="B17" s="849">
        <v>1239.6199999999999</v>
      </c>
      <c r="C17" s="837">
        <v>4.9066442475115893E-2</v>
      </c>
      <c r="D17" s="849">
        <v>24024.489999999994</v>
      </c>
      <c r="E17" s="837">
        <v>0.95093355752488418</v>
      </c>
      <c r="F17" s="850">
        <v>25264.109999999993</v>
      </c>
    </row>
    <row r="18" spans="1:6" ht="14.4" customHeight="1" x14ac:dyDescent="0.3">
      <c r="A18" s="857" t="s">
        <v>2742</v>
      </c>
      <c r="B18" s="849">
        <v>1036.18</v>
      </c>
      <c r="C18" s="837">
        <v>1.8179282200995298E-2</v>
      </c>
      <c r="D18" s="849">
        <v>55961.670000000006</v>
      </c>
      <c r="E18" s="837">
        <v>0.98182071779900471</v>
      </c>
      <c r="F18" s="850">
        <v>56997.850000000006</v>
      </c>
    </row>
    <row r="19" spans="1:6" ht="14.4" customHeight="1" x14ac:dyDescent="0.3">
      <c r="A19" s="857" t="s">
        <v>2722</v>
      </c>
      <c r="B19" s="849">
        <v>873.11</v>
      </c>
      <c r="C19" s="837">
        <v>0.11714141198663172</v>
      </c>
      <c r="D19" s="849">
        <v>6580.3600000000006</v>
      </c>
      <c r="E19" s="837">
        <v>0.88285858801336836</v>
      </c>
      <c r="F19" s="850">
        <v>7453.47</v>
      </c>
    </row>
    <row r="20" spans="1:6" ht="14.4" customHeight="1" x14ac:dyDescent="0.3">
      <c r="A20" s="857" t="s">
        <v>2750</v>
      </c>
      <c r="B20" s="849">
        <v>548.84</v>
      </c>
      <c r="C20" s="837">
        <v>0.15475015648702145</v>
      </c>
      <c r="D20" s="849">
        <v>2997.7799999999997</v>
      </c>
      <c r="E20" s="837">
        <v>0.84524984351297849</v>
      </c>
      <c r="F20" s="850">
        <v>3546.62</v>
      </c>
    </row>
    <row r="21" spans="1:6" ht="14.4" customHeight="1" x14ac:dyDescent="0.3">
      <c r="A21" s="857" t="s">
        <v>2717</v>
      </c>
      <c r="B21" s="849">
        <v>486.84</v>
      </c>
      <c r="C21" s="837">
        <v>3.0949088863248431E-2</v>
      </c>
      <c r="D21" s="849">
        <v>15243.51</v>
      </c>
      <c r="E21" s="837">
        <v>0.96905091113675157</v>
      </c>
      <c r="F21" s="850">
        <v>15730.35</v>
      </c>
    </row>
    <row r="22" spans="1:6" ht="14.4" customHeight="1" x14ac:dyDescent="0.3">
      <c r="A22" s="857" t="s">
        <v>2718</v>
      </c>
      <c r="B22" s="849">
        <v>477.44</v>
      </c>
      <c r="C22" s="837">
        <v>2.0870553521665482E-2</v>
      </c>
      <c r="D22" s="849">
        <v>22398.81</v>
      </c>
      <c r="E22" s="837">
        <v>0.97912944647833455</v>
      </c>
      <c r="F22" s="850">
        <v>22876.25</v>
      </c>
    </row>
    <row r="23" spans="1:6" ht="14.4" customHeight="1" x14ac:dyDescent="0.3">
      <c r="A23" s="857" t="s">
        <v>2751</v>
      </c>
      <c r="B23" s="849">
        <v>465.49</v>
      </c>
      <c r="C23" s="837">
        <v>9.9785248100824064E-3</v>
      </c>
      <c r="D23" s="849">
        <v>46183.69</v>
      </c>
      <c r="E23" s="837">
        <v>0.99002147518991768</v>
      </c>
      <c r="F23" s="850">
        <v>46649.18</v>
      </c>
    </row>
    <row r="24" spans="1:6" ht="14.4" customHeight="1" x14ac:dyDescent="0.3">
      <c r="A24" s="857" t="s">
        <v>2745</v>
      </c>
      <c r="B24" s="849">
        <v>380.58000000000004</v>
      </c>
      <c r="C24" s="837">
        <v>7.4023071671558374E-2</v>
      </c>
      <c r="D24" s="849">
        <v>4760.79</v>
      </c>
      <c r="E24" s="837">
        <v>0.9259769283284417</v>
      </c>
      <c r="F24" s="850">
        <v>5141.37</v>
      </c>
    </row>
    <row r="25" spans="1:6" ht="14.4" customHeight="1" x14ac:dyDescent="0.3">
      <c r="A25" s="857" t="s">
        <v>2754</v>
      </c>
      <c r="B25" s="849">
        <v>359.1</v>
      </c>
      <c r="C25" s="837">
        <v>1.6536544796951859E-2</v>
      </c>
      <c r="D25" s="849">
        <v>21356.440000000006</v>
      </c>
      <c r="E25" s="837">
        <v>0.98346345520304823</v>
      </c>
      <c r="F25" s="850">
        <v>21715.540000000005</v>
      </c>
    </row>
    <row r="26" spans="1:6" ht="14.4" customHeight="1" x14ac:dyDescent="0.3">
      <c r="A26" s="857" t="s">
        <v>2706</v>
      </c>
      <c r="B26" s="849">
        <v>348.7</v>
      </c>
      <c r="C26" s="837">
        <v>0.40181143555115117</v>
      </c>
      <c r="D26" s="849">
        <v>519.12</v>
      </c>
      <c r="E26" s="837">
        <v>0.59818856444884894</v>
      </c>
      <c r="F26" s="850">
        <v>867.81999999999994</v>
      </c>
    </row>
    <row r="27" spans="1:6" ht="14.4" customHeight="1" x14ac:dyDescent="0.3">
      <c r="A27" s="857" t="s">
        <v>2711</v>
      </c>
      <c r="B27" s="849">
        <v>314.87</v>
      </c>
      <c r="C27" s="837">
        <v>7.6797748287190937E-2</v>
      </c>
      <c r="D27" s="849">
        <v>3785.1200000000008</v>
      </c>
      <c r="E27" s="837">
        <v>0.92320225171280912</v>
      </c>
      <c r="F27" s="850">
        <v>4099.9900000000007</v>
      </c>
    </row>
    <row r="28" spans="1:6" ht="14.4" customHeight="1" x14ac:dyDescent="0.3">
      <c r="A28" s="857" t="s">
        <v>2712</v>
      </c>
      <c r="B28" s="849">
        <v>301.62</v>
      </c>
      <c r="C28" s="837">
        <v>5.1210132685891828E-2</v>
      </c>
      <c r="D28" s="849">
        <v>5588.2300000000005</v>
      </c>
      <c r="E28" s="837">
        <v>0.94878986731410819</v>
      </c>
      <c r="F28" s="850">
        <v>5889.85</v>
      </c>
    </row>
    <row r="29" spans="1:6" ht="14.4" customHeight="1" x14ac:dyDescent="0.3">
      <c r="A29" s="857" t="s">
        <v>2735</v>
      </c>
      <c r="B29" s="849">
        <v>238.72</v>
      </c>
      <c r="C29" s="837">
        <v>1.2928935805385719E-2</v>
      </c>
      <c r="D29" s="849">
        <v>18225.29</v>
      </c>
      <c r="E29" s="837">
        <v>0.98707106419461421</v>
      </c>
      <c r="F29" s="850">
        <v>18464.010000000002</v>
      </c>
    </row>
    <row r="30" spans="1:6" ht="14.4" customHeight="1" x14ac:dyDescent="0.3">
      <c r="A30" s="857" t="s">
        <v>2716</v>
      </c>
      <c r="B30" s="849">
        <v>238.72</v>
      </c>
      <c r="C30" s="837">
        <v>5.8235185058693809E-2</v>
      </c>
      <c r="D30" s="849">
        <v>3860.5199999999995</v>
      </c>
      <c r="E30" s="837">
        <v>0.94176481494130615</v>
      </c>
      <c r="F30" s="850">
        <v>4099.24</v>
      </c>
    </row>
    <row r="31" spans="1:6" ht="14.4" customHeight="1" x14ac:dyDescent="0.3">
      <c r="A31" s="857" t="s">
        <v>2748</v>
      </c>
      <c r="B31" s="849">
        <v>211.72</v>
      </c>
      <c r="C31" s="837">
        <v>1.634567725857082E-2</v>
      </c>
      <c r="D31" s="849">
        <v>12740.940000000004</v>
      </c>
      <c r="E31" s="837">
        <v>0.98365432274142928</v>
      </c>
      <c r="F31" s="850">
        <v>12952.660000000003</v>
      </c>
    </row>
    <row r="32" spans="1:6" ht="14.4" customHeight="1" x14ac:dyDescent="0.3">
      <c r="A32" s="857" t="s">
        <v>2725</v>
      </c>
      <c r="B32" s="849">
        <v>185.26</v>
      </c>
      <c r="C32" s="837">
        <v>1.2189601400165806E-2</v>
      </c>
      <c r="D32" s="849">
        <v>15012.940000000002</v>
      </c>
      <c r="E32" s="837">
        <v>0.98781039859983422</v>
      </c>
      <c r="F32" s="850">
        <v>15198.200000000003</v>
      </c>
    </row>
    <row r="33" spans="1:6" ht="14.4" customHeight="1" x14ac:dyDescent="0.3">
      <c r="A33" s="857" t="s">
        <v>2709</v>
      </c>
      <c r="B33" s="849">
        <v>154.36000000000001</v>
      </c>
      <c r="C33" s="837">
        <v>1</v>
      </c>
      <c r="D33" s="849"/>
      <c r="E33" s="837">
        <v>0</v>
      </c>
      <c r="F33" s="850">
        <v>154.36000000000001</v>
      </c>
    </row>
    <row r="34" spans="1:6" ht="14.4" customHeight="1" x14ac:dyDescent="0.3">
      <c r="A34" s="857" t="s">
        <v>2714</v>
      </c>
      <c r="B34" s="849">
        <v>97.96</v>
      </c>
      <c r="C34" s="837">
        <v>1.8403225261037989E-2</v>
      </c>
      <c r="D34" s="849">
        <v>5225.0200000000004</v>
      </c>
      <c r="E34" s="837">
        <v>0.98159677473896201</v>
      </c>
      <c r="F34" s="850">
        <v>5322.9800000000005</v>
      </c>
    </row>
    <row r="35" spans="1:6" ht="14.4" customHeight="1" x14ac:dyDescent="0.3">
      <c r="A35" s="857" t="s">
        <v>2749</v>
      </c>
      <c r="B35" s="849"/>
      <c r="C35" s="837">
        <v>0</v>
      </c>
      <c r="D35" s="849">
        <v>1568.9900000000002</v>
      </c>
      <c r="E35" s="837">
        <v>1</v>
      </c>
      <c r="F35" s="850">
        <v>1568.9900000000002</v>
      </c>
    </row>
    <row r="36" spans="1:6" ht="14.4" customHeight="1" x14ac:dyDescent="0.3">
      <c r="A36" s="857" t="s">
        <v>2741</v>
      </c>
      <c r="B36" s="849"/>
      <c r="C36" s="837">
        <v>0</v>
      </c>
      <c r="D36" s="849">
        <v>3003.5299999999997</v>
      </c>
      <c r="E36" s="837">
        <v>1</v>
      </c>
      <c r="F36" s="850">
        <v>3003.5299999999997</v>
      </c>
    </row>
    <row r="37" spans="1:6" ht="14.4" customHeight="1" x14ac:dyDescent="0.3">
      <c r="A37" s="857" t="s">
        <v>2740</v>
      </c>
      <c r="B37" s="849"/>
      <c r="C37" s="837">
        <v>0</v>
      </c>
      <c r="D37" s="849">
        <v>271.91000000000003</v>
      </c>
      <c r="E37" s="837">
        <v>1</v>
      </c>
      <c r="F37" s="850">
        <v>271.91000000000003</v>
      </c>
    </row>
    <row r="38" spans="1:6" ht="14.4" customHeight="1" x14ac:dyDescent="0.3">
      <c r="A38" s="857" t="s">
        <v>2753</v>
      </c>
      <c r="B38" s="849"/>
      <c r="C38" s="837">
        <v>0</v>
      </c>
      <c r="D38" s="849">
        <v>2462.4000000000005</v>
      </c>
      <c r="E38" s="837">
        <v>1</v>
      </c>
      <c r="F38" s="850">
        <v>2462.4000000000005</v>
      </c>
    </row>
    <row r="39" spans="1:6" ht="14.4" customHeight="1" x14ac:dyDescent="0.3">
      <c r="A39" s="857" t="s">
        <v>2731</v>
      </c>
      <c r="B39" s="849"/>
      <c r="C39" s="837">
        <v>0</v>
      </c>
      <c r="D39" s="849">
        <v>736.33</v>
      </c>
      <c r="E39" s="837">
        <v>1</v>
      </c>
      <c r="F39" s="850">
        <v>736.33</v>
      </c>
    </row>
    <row r="40" spans="1:6" ht="14.4" customHeight="1" x14ac:dyDescent="0.3">
      <c r="A40" s="857" t="s">
        <v>2723</v>
      </c>
      <c r="B40" s="849"/>
      <c r="C40" s="837">
        <v>0</v>
      </c>
      <c r="D40" s="849">
        <v>12517.57</v>
      </c>
      <c r="E40" s="837">
        <v>1</v>
      </c>
      <c r="F40" s="850">
        <v>12517.57</v>
      </c>
    </row>
    <row r="41" spans="1:6" ht="14.4" customHeight="1" x14ac:dyDescent="0.3">
      <c r="A41" s="857" t="s">
        <v>2734</v>
      </c>
      <c r="B41" s="849"/>
      <c r="C41" s="837">
        <v>0</v>
      </c>
      <c r="D41" s="849">
        <v>4792.5600000000004</v>
      </c>
      <c r="E41" s="837">
        <v>1</v>
      </c>
      <c r="F41" s="850">
        <v>4792.5600000000004</v>
      </c>
    </row>
    <row r="42" spans="1:6" ht="14.4" customHeight="1" x14ac:dyDescent="0.3">
      <c r="A42" s="857" t="s">
        <v>2743</v>
      </c>
      <c r="B42" s="849"/>
      <c r="C42" s="837">
        <v>0</v>
      </c>
      <c r="D42" s="849">
        <v>1963.56</v>
      </c>
      <c r="E42" s="837">
        <v>1</v>
      </c>
      <c r="F42" s="850">
        <v>1963.56</v>
      </c>
    </row>
    <row r="43" spans="1:6" ht="14.4" customHeight="1" x14ac:dyDescent="0.3">
      <c r="A43" s="857" t="s">
        <v>2715</v>
      </c>
      <c r="B43" s="849"/>
      <c r="C43" s="837">
        <v>0</v>
      </c>
      <c r="D43" s="849">
        <v>6197.09</v>
      </c>
      <c r="E43" s="837">
        <v>1</v>
      </c>
      <c r="F43" s="850">
        <v>6197.09</v>
      </c>
    </row>
    <row r="44" spans="1:6" ht="14.4" customHeight="1" x14ac:dyDescent="0.3">
      <c r="A44" s="857" t="s">
        <v>2728</v>
      </c>
      <c r="B44" s="849"/>
      <c r="C44" s="837">
        <v>0</v>
      </c>
      <c r="D44" s="849">
        <v>1069.2700000000002</v>
      </c>
      <c r="E44" s="837">
        <v>1</v>
      </c>
      <c r="F44" s="850">
        <v>1069.2700000000002</v>
      </c>
    </row>
    <row r="45" spans="1:6" ht="14.4" customHeight="1" x14ac:dyDescent="0.3">
      <c r="A45" s="857" t="s">
        <v>2708</v>
      </c>
      <c r="B45" s="849"/>
      <c r="C45" s="837">
        <v>0</v>
      </c>
      <c r="D45" s="849">
        <v>267.88</v>
      </c>
      <c r="E45" s="837">
        <v>1</v>
      </c>
      <c r="F45" s="850">
        <v>267.88</v>
      </c>
    </row>
    <row r="46" spans="1:6" ht="14.4" customHeight="1" x14ac:dyDescent="0.3">
      <c r="A46" s="857" t="s">
        <v>2726</v>
      </c>
      <c r="B46" s="849">
        <v>0</v>
      </c>
      <c r="C46" s="837">
        <v>0</v>
      </c>
      <c r="D46" s="849">
        <v>14094.360000000002</v>
      </c>
      <c r="E46" s="837">
        <v>1</v>
      </c>
      <c r="F46" s="850">
        <v>14094.360000000002</v>
      </c>
    </row>
    <row r="47" spans="1:6" ht="14.4" customHeight="1" x14ac:dyDescent="0.3">
      <c r="A47" s="857" t="s">
        <v>2727</v>
      </c>
      <c r="B47" s="849"/>
      <c r="C47" s="837">
        <v>0</v>
      </c>
      <c r="D47" s="849">
        <v>303.88</v>
      </c>
      <c r="E47" s="837">
        <v>1</v>
      </c>
      <c r="F47" s="850">
        <v>303.88</v>
      </c>
    </row>
    <row r="48" spans="1:6" ht="14.4" customHeight="1" x14ac:dyDescent="0.3">
      <c r="A48" s="857" t="s">
        <v>2746</v>
      </c>
      <c r="B48" s="849"/>
      <c r="C48" s="837">
        <v>0</v>
      </c>
      <c r="D48" s="849">
        <v>154.36000000000001</v>
      </c>
      <c r="E48" s="837">
        <v>1</v>
      </c>
      <c r="F48" s="850">
        <v>154.36000000000001</v>
      </c>
    </row>
    <row r="49" spans="1:6" ht="14.4" customHeight="1" x14ac:dyDescent="0.3">
      <c r="A49" s="857" t="s">
        <v>2705</v>
      </c>
      <c r="B49" s="849"/>
      <c r="C49" s="837">
        <v>0</v>
      </c>
      <c r="D49" s="849">
        <v>2976.9700000000003</v>
      </c>
      <c r="E49" s="837">
        <v>1</v>
      </c>
      <c r="F49" s="850">
        <v>2976.9700000000003</v>
      </c>
    </row>
    <row r="50" spans="1:6" ht="14.4" customHeight="1" x14ac:dyDescent="0.3">
      <c r="A50" s="857" t="s">
        <v>2736</v>
      </c>
      <c r="B50" s="849"/>
      <c r="C50" s="837">
        <v>0</v>
      </c>
      <c r="D50" s="849">
        <v>768.23</v>
      </c>
      <c r="E50" s="837">
        <v>1</v>
      </c>
      <c r="F50" s="850">
        <v>768.23</v>
      </c>
    </row>
    <row r="51" spans="1:6" ht="14.4" customHeight="1" x14ac:dyDescent="0.3">
      <c r="A51" s="857" t="s">
        <v>2724</v>
      </c>
      <c r="B51" s="849"/>
      <c r="C51" s="837">
        <v>0</v>
      </c>
      <c r="D51" s="849">
        <v>195.68</v>
      </c>
      <c r="E51" s="837">
        <v>1</v>
      </c>
      <c r="F51" s="850">
        <v>195.68</v>
      </c>
    </row>
    <row r="52" spans="1:6" ht="14.4" customHeight="1" thickBot="1" x14ac:dyDescent="0.35">
      <c r="A52" s="858" t="s">
        <v>2744</v>
      </c>
      <c r="B52" s="853"/>
      <c r="C52" s="854">
        <v>0</v>
      </c>
      <c r="D52" s="853">
        <v>6426.26</v>
      </c>
      <c r="E52" s="854">
        <v>1</v>
      </c>
      <c r="F52" s="855">
        <v>6426.26</v>
      </c>
    </row>
    <row r="53" spans="1:6" ht="14.4" customHeight="1" thickBot="1" x14ac:dyDescent="0.35">
      <c r="A53" s="771" t="s">
        <v>3</v>
      </c>
      <c r="B53" s="772">
        <v>74560.23000000001</v>
      </c>
      <c r="C53" s="773">
        <v>0.13927997853122323</v>
      </c>
      <c r="D53" s="772">
        <v>460766.02999999997</v>
      </c>
      <c r="E53" s="773">
        <v>0.86072002146877691</v>
      </c>
      <c r="F53" s="774">
        <v>535326.25999999989</v>
      </c>
    </row>
    <row r="54" spans="1:6" ht="14.4" customHeight="1" thickBot="1" x14ac:dyDescent="0.35"/>
    <row r="55" spans="1:6" ht="14.4" customHeight="1" x14ac:dyDescent="0.3">
      <c r="A55" s="856" t="s">
        <v>1971</v>
      </c>
      <c r="B55" s="225">
        <v>22587.74</v>
      </c>
      <c r="C55" s="830">
        <v>1</v>
      </c>
      <c r="D55" s="225"/>
      <c r="E55" s="830">
        <v>0</v>
      </c>
      <c r="F55" s="848">
        <v>22587.74</v>
      </c>
    </row>
    <row r="56" spans="1:6" ht="14.4" customHeight="1" x14ac:dyDescent="0.3">
      <c r="A56" s="857" t="s">
        <v>1960</v>
      </c>
      <c r="B56" s="849">
        <v>6513.8</v>
      </c>
      <c r="C56" s="837">
        <v>0.62418010362436116</v>
      </c>
      <c r="D56" s="849">
        <v>3921.97</v>
      </c>
      <c r="E56" s="837">
        <v>0.37581989637563873</v>
      </c>
      <c r="F56" s="850">
        <v>10435.77</v>
      </c>
    </row>
    <row r="57" spans="1:6" ht="14.4" customHeight="1" x14ac:dyDescent="0.3">
      <c r="A57" s="857" t="s">
        <v>1949</v>
      </c>
      <c r="B57" s="849">
        <v>6134.84</v>
      </c>
      <c r="C57" s="837">
        <v>0.59271983861368538</v>
      </c>
      <c r="D57" s="849">
        <v>4215.4799999999996</v>
      </c>
      <c r="E57" s="837">
        <v>0.40728016138631462</v>
      </c>
      <c r="F57" s="850">
        <v>10350.32</v>
      </c>
    </row>
    <row r="58" spans="1:6" ht="14.4" customHeight="1" x14ac:dyDescent="0.3">
      <c r="A58" s="857" t="s">
        <v>5509</v>
      </c>
      <c r="B58" s="849">
        <v>4768.08</v>
      </c>
      <c r="C58" s="837">
        <v>1</v>
      </c>
      <c r="D58" s="849"/>
      <c r="E58" s="837">
        <v>0</v>
      </c>
      <c r="F58" s="850">
        <v>4768.08</v>
      </c>
    </row>
    <row r="59" spans="1:6" ht="14.4" customHeight="1" x14ac:dyDescent="0.3">
      <c r="A59" s="857" t="s">
        <v>1915</v>
      </c>
      <c r="B59" s="849">
        <v>4504.95</v>
      </c>
      <c r="C59" s="837">
        <v>0.64966744733381021</v>
      </c>
      <c r="D59" s="849">
        <v>2429.29</v>
      </c>
      <c r="E59" s="837">
        <v>0.35033255266618979</v>
      </c>
      <c r="F59" s="850">
        <v>6934.24</v>
      </c>
    </row>
    <row r="60" spans="1:6" ht="14.4" customHeight="1" x14ac:dyDescent="0.3">
      <c r="A60" s="857" t="s">
        <v>5510</v>
      </c>
      <c r="B60" s="849">
        <v>4186.8</v>
      </c>
      <c r="C60" s="837">
        <v>1</v>
      </c>
      <c r="D60" s="849"/>
      <c r="E60" s="837">
        <v>0</v>
      </c>
      <c r="F60" s="850">
        <v>4186.8</v>
      </c>
    </row>
    <row r="61" spans="1:6" ht="14.4" customHeight="1" x14ac:dyDescent="0.3">
      <c r="A61" s="857" t="s">
        <v>1958</v>
      </c>
      <c r="B61" s="849">
        <v>3207.68</v>
      </c>
      <c r="C61" s="837">
        <v>5.1529848606330309E-2</v>
      </c>
      <c r="D61" s="849">
        <v>59041.290000000052</v>
      </c>
      <c r="E61" s="837">
        <v>0.94847015139366964</v>
      </c>
      <c r="F61" s="850">
        <v>62248.970000000052</v>
      </c>
    </row>
    <row r="62" spans="1:6" ht="14.4" customHeight="1" x14ac:dyDescent="0.3">
      <c r="A62" s="857" t="s">
        <v>5511</v>
      </c>
      <c r="B62" s="849">
        <v>2747.7900000000004</v>
      </c>
      <c r="C62" s="837">
        <v>0.8835053535256101</v>
      </c>
      <c r="D62" s="849">
        <v>362.31</v>
      </c>
      <c r="E62" s="837">
        <v>0.11649464647438988</v>
      </c>
      <c r="F62" s="850">
        <v>3110.1000000000004</v>
      </c>
    </row>
    <row r="63" spans="1:6" ht="14.4" customHeight="1" x14ac:dyDescent="0.3">
      <c r="A63" s="857" t="s">
        <v>5512</v>
      </c>
      <c r="B63" s="849">
        <v>1893.36</v>
      </c>
      <c r="C63" s="837">
        <v>1</v>
      </c>
      <c r="D63" s="849"/>
      <c r="E63" s="837">
        <v>0</v>
      </c>
      <c r="F63" s="850">
        <v>1893.36</v>
      </c>
    </row>
    <row r="64" spans="1:6" ht="14.4" customHeight="1" x14ac:dyDescent="0.3">
      <c r="A64" s="857" t="s">
        <v>1972</v>
      </c>
      <c r="B64" s="849">
        <v>1692.94</v>
      </c>
      <c r="C64" s="837">
        <v>4.8774781881413432E-2</v>
      </c>
      <c r="D64" s="849">
        <v>33016.390000000007</v>
      </c>
      <c r="E64" s="837">
        <v>0.95122521811858651</v>
      </c>
      <c r="F64" s="850">
        <v>34709.330000000009</v>
      </c>
    </row>
    <row r="65" spans="1:6" ht="14.4" customHeight="1" x14ac:dyDescent="0.3">
      <c r="A65" s="857" t="s">
        <v>1964</v>
      </c>
      <c r="B65" s="849">
        <v>1121.1500000000001</v>
      </c>
      <c r="C65" s="837">
        <v>0.44279575668054261</v>
      </c>
      <c r="D65" s="849">
        <v>1410.8299999999997</v>
      </c>
      <c r="E65" s="837">
        <v>0.5572042433194575</v>
      </c>
      <c r="F65" s="850">
        <v>2531.9799999999996</v>
      </c>
    </row>
    <row r="66" spans="1:6" ht="14.4" customHeight="1" x14ac:dyDescent="0.3">
      <c r="A66" s="857" t="s">
        <v>1943</v>
      </c>
      <c r="B66" s="849">
        <v>929.57</v>
      </c>
      <c r="C66" s="837">
        <v>1</v>
      </c>
      <c r="D66" s="849"/>
      <c r="E66" s="837">
        <v>0</v>
      </c>
      <c r="F66" s="850">
        <v>929.57</v>
      </c>
    </row>
    <row r="67" spans="1:6" ht="14.4" customHeight="1" x14ac:dyDescent="0.3">
      <c r="A67" s="857" t="s">
        <v>1920</v>
      </c>
      <c r="B67" s="849">
        <v>918.6</v>
      </c>
      <c r="C67" s="837">
        <v>1</v>
      </c>
      <c r="D67" s="849"/>
      <c r="E67" s="837">
        <v>0</v>
      </c>
      <c r="F67" s="850">
        <v>918.6</v>
      </c>
    </row>
    <row r="68" spans="1:6" ht="14.4" customHeight="1" x14ac:dyDescent="0.3">
      <c r="A68" s="857" t="s">
        <v>1941</v>
      </c>
      <c r="B68" s="849">
        <v>909.8900000000001</v>
      </c>
      <c r="C68" s="837">
        <v>0.55521723212106422</v>
      </c>
      <c r="D68" s="849">
        <v>728.91</v>
      </c>
      <c r="E68" s="837">
        <v>0.44478276787893573</v>
      </c>
      <c r="F68" s="850">
        <v>1638.8000000000002</v>
      </c>
    </row>
    <row r="69" spans="1:6" ht="14.4" customHeight="1" x14ac:dyDescent="0.3">
      <c r="A69" s="857" t="s">
        <v>1976</v>
      </c>
      <c r="B69" s="849">
        <v>871.56</v>
      </c>
      <c r="C69" s="837">
        <v>0.3272653539404316</v>
      </c>
      <c r="D69" s="849">
        <v>1791.6000000000004</v>
      </c>
      <c r="E69" s="837">
        <v>0.67273464605956834</v>
      </c>
      <c r="F69" s="850">
        <v>2663.1600000000003</v>
      </c>
    </row>
    <row r="70" spans="1:6" ht="14.4" customHeight="1" x14ac:dyDescent="0.3">
      <c r="A70" s="857" t="s">
        <v>1906</v>
      </c>
      <c r="B70" s="849">
        <v>854.26</v>
      </c>
      <c r="C70" s="837">
        <v>0.11694566282807371</v>
      </c>
      <c r="D70" s="849">
        <v>6450.5000000000018</v>
      </c>
      <c r="E70" s="837">
        <v>0.88305433717192627</v>
      </c>
      <c r="F70" s="850">
        <v>7304.760000000002</v>
      </c>
    </row>
    <row r="71" spans="1:6" ht="14.4" customHeight="1" x14ac:dyDescent="0.3">
      <c r="A71" s="857" t="s">
        <v>5513</v>
      </c>
      <c r="B71" s="849">
        <v>773.78</v>
      </c>
      <c r="C71" s="837">
        <v>1</v>
      </c>
      <c r="D71" s="849"/>
      <c r="E71" s="837">
        <v>0</v>
      </c>
      <c r="F71" s="850">
        <v>773.78</v>
      </c>
    </row>
    <row r="72" spans="1:6" ht="14.4" customHeight="1" x14ac:dyDescent="0.3">
      <c r="A72" s="857" t="s">
        <v>2000</v>
      </c>
      <c r="B72" s="849">
        <v>751.43000000000006</v>
      </c>
      <c r="C72" s="837">
        <v>0.38926532599799007</v>
      </c>
      <c r="D72" s="849">
        <v>1178.9499999999998</v>
      </c>
      <c r="E72" s="837">
        <v>0.61073467400200987</v>
      </c>
      <c r="F72" s="850">
        <v>1930.3799999999999</v>
      </c>
    </row>
    <row r="73" spans="1:6" ht="14.4" customHeight="1" x14ac:dyDescent="0.3">
      <c r="A73" s="857" t="s">
        <v>1911</v>
      </c>
      <c r="B73" s="849">
        <v>727.36999999999989</v>
      </c>
      <c r="C73" s="837">
        <v>0.63443758286232632</v>
      </c>
      <c r="D73" s="849">
        <v>419.11</v>
      </c>
      <c r="E73" s="837">
        <v>0.36556241713767357</v>
      </c>
      <c r="F73" s="850">
        <v>1146.48</v>
      </c>
    </row>
    <row r="74" spans="1:6" ht="14.4" customHeight="1" x14ac:dyDescent="0.3">
      <c r="A74" s="857" t="s">
        <v>1996</v>
      </c>
      <c r="B74" s="849">
        <v>706.25</v>
      </c>
      <c r="C74" s="837">
        <v>1</v>
      </c>
      <c r="D74" s="849"/>
      <c r="E74" s="837">
        <v>0</v>
      </c>
      <c r="F74" s="850">
        <v>706.25</v>
      </c>
    </row>
    <row r="75" spans="1:6" ht="14.4" customHeight="1" x14ac:dyDescent="0.3">
      <c r="A75" s="857" t="s">
        <v>2004</v>
      </c>
      <c r="B75" s="849">
        <v>677.69999999999993</v>
      </c>
      <c r="C75" s="837">
        <v>1.6976389116774362E-2</v>
      </c>
      <c r="D75" s="849">
        <v>39242.449999999997</v>
      </c>
      <c r="E75" s="837">
        <v>0.98302361088322576</v>
      </c>
      <c r="F75" s="850">
        <v>39920.149999999994</v>
      </c>
    </row>
    <row r="76" spans="1:6" ht="14.4" customHeight="1" x14ac:dyDescent="0.3">
      <c r="A76" s="857" t="s">
        <v>1926</v>
      </c>
      <c r="B76" s="849">
        <v>622.54</v>
      </c>
      <c r="C76" s="837">
        <v>0.49626133954051949</v>
      </c>
      <c r="D76" s="849">
        <v>631.91999999999985</v>
      </c>
      <c r="E76" s="837">
        <v>0.50373866045948057</v>
      </c>
      <c r="F76" s="850">
        <v>1254.4599999999998</v>
      </c>
    </row>
    <row r="77" spans="1:6" ht="14.4" customHeight="1" x14ac:dyDescent="0.3">
      <c r="A77" s="857" t="s">
        <v>5514</v>
      </c>
      <c r="B77" s="849">
        <v>552.86</v>
      </c>
      <c r="C77" s="837">
        <v>0.85106448484475306</v>
      </c>
      <c r="D77" s="849">
        <v>96.75</v>
      </c>
      <c r="E77" s="837">
        <v>0.148935515155247</v>
      </c>
      <c r="F77" s="850">
        <v>649.61</v>
      </c>
    </row>
    <row r="78" spans="1:6" ht="14.4" customHeight="1" x14ac:dyDescent="0.3">
      <c r="A78" s="857" t="s">
        <v>5515</v>
      </c>
      <c r="B78" s="849">
        <v>512.57000000000005</v>
      </c>
      <c r="C78" s="837">
        <v>1</v>
      </c>
      <c r="D78" s="849"/>
      <c r="E78" s="837">
        <v>0</v>
      </c>
      <c r="F78" s="850">
        <v>512.57000000000005</v>
      </c>
    </row>
    <row r="79" spans="1:6" ht="14.4" customHeight="1" x14ac:dyDescent="0.3">
      <c r="A79" s="857" t="s">
        <v>1925</v>
      </c>
      <c r="B79" s="849">
        <v>468.14</v>
      </c>
      <c r="C79" s="837">
        <v>1</v>
      </c>
      <c r="D79" s="849"/>
      <c r="E79" s="837">
        <v>0</v>
      </c>
      <c r="F79" s="850">
        <v>468.14</v>
      </c>
    </row>
    <row r="80" spans="1:6" ht="14.4" customHeight="1" x14ac:dyDescent="0.3">
      <c r="A80" s="857" t="s">
        <v>5516</v>
      </c>
      <c r="B80" s="849">
        <v>441.42</v>
      </c>
      <c r="C80" s="837">
        <v>1</v>
      </c>
      <c r="D80" s="849"/>
      <c r="E80" s="837">
        <v>0</v>
      </c>
      <c r="F80" s="850">
        <v>441.42</v>
      </c>
    </row>
    <row r="81" spans="1:6" ht="14.4" customHeight="1" x14ac:dyDescent="0.3">
      <c r="A81" s="857" t="s">
        <v>1956</v>
      </c>
      <c r="B81" s="849">
        <v>435.5</v>
      </c>
      <c r="C81" s="837">
        <v>0.16182131656782747</v>
      </c>
      <c r="D81" s="849">
        <v>2255.7399999999998</v>
      </c>
      <c r="E81" s="837">
        <v>0.8381786834321725</v>
      </c>
      <c r="F81" s="850">
        <v>2691.24</v>
      </c>
    </row>
    <row r="82" spans="1:6" ht="14.4" customHeight="1" x14ac:dyDescent="0.3">
      <c r="A82" s="857" t="s">
        <v>1930</v>
      </c>
      <c r="B82" s="849">
        <v>430.03999999999996</v>
      </c>
      <c r="C82" s="837">
        <v>1</v>
      </c>
      <c r="D82" s="849"/>
      <c r="E82" s="837">
        <v>0</v>
      </c>
      <c r="F82" s="850">
        <v>430.03999999999996</v>
      </c>
    </row>
    <row r="83" spans="1:6" ht="14.4" customHeight="1" x14ac:dyDescent="0.3">
      <c r="A83" s="857" t="s">
        <v>1950</v>
      </c>
      <c r="B83" s="849">
        <v>416.52</v>
      </c>
      <c r="C83" s="837">
        <v>0.33333333333333331</v>
      </c>
      <c r="D83" s="849">
        <v>833.04</v>
      </c>
      <c r="E83" s="837">
        <v>0.66666666666666663</v>
      </c>
      <c r="F83" s="850">
        <v>1249.56</v>
      </c>
    </row>
    <row r="84" spans="1:6" ht="14.4" customHeight="1" x14ac:dyDescent="0.3">
      <c r="A84" s="857" t="s">
        <v>1948</v>
      </c>
      <c r="B84" s="849">
        <v>392.41</v>
      </c>
      <c r="C84" s="837">
        <v>0.35713895664203288</v>
      </c>
      <c r="D84" s="849">
        <v>706.35</v>
      </c>
      <c r="E84" s="837">
        <v>0.64286104335796723</v>
      </c>
      <c r="F84" s="850">
        <v>1098.76</v>
      </c>
    </row>
    <row r="85" spans="1:6" ht="14.4" customHeight="1" x14ac:dyDescent="0.3">
      <c r="A85" s="857" t="s">
        <v>1947</v>
      </c>
      <c r="B85" s="849">
        <v>335.76</v>
      </c>
      <c r="C85" s="837">
        <v>1</v>
      </c>
      <c r="D85" s="849"/>
      <c r="E85" s="837">
        <v>0</v>
      </c>
      <c r="F85" s="850">
        <v>335.76</v>
      </c>
    </row>
    <row r="86" spans="1:6" ht="14.4" customHeight="1" x14ac:dyDescent="0.3">
      <c r="A86" s="857" t="s">
        <v>1934</v>
      </c>
      <c r="B86" s="849">
        <v>317.98</v>
      </c>
      <c r="C86" s="837">
        <v>0.21894473019217395</v>
      </c>
      <c r="D86" s="849">
        <v>1134.3500000000001</v>
      </c>
      <c r="E86" s="837">
        <v>0.78105526980782602</v>
      </c>
      <c r="F86" s="850">
        <v>1452.3300000000002</v>
      </c>
    </row>
    <row r="87" spans="1:6" ht="14.4" customHeight="1" x14ac:dyDescent="0.3">
      <c r="A87" s="857" t="s">
        <v>2010</v>
      </c>
      <c r="B87" s="849">
        <v>299.82</v>
      </c>
      <c r="C87" s="837">
        <v>1</v>
      </c>
      <c r="D87" s="849"/>
      <c r="E87" s="837">
        <v>0</v>
      </c>
      <c r="F87" s="850">
        <v>299.82</v>
      </c>
    </row>
    <row r="88" spans="1:6" ht="14.4" customHeight="1" x14ac:dyDescent="0.3">
      <c r="A88" s="857" t="s">
        <v>1977</v>
      </c>
      <c r="B88" s="849">
        <v>279.77</v>
      </c>
      <c r="C88" s="837">
        <v>0.44049249759891673</v>
      </c>
      <c r="D88" s="849">
        <v>355.36</v>
      </c>
      <c r="E88" s="837">
        <v>0.55950750240108327</v>
      </c>
      <c r="F88" s="850">
        <v>635.13</v>
      </c>
    </row>
    <row r="89" spans="1:6" ht="14.4" customHeight="1" x14ac:dyDescent="0.3">
      <c r="A89" s="857" t="s">
        <v>1965</v>
      </c>
      <c r="B89" s="849">
        <v>265.95999999999998</v>
      </c>
      <c r="C89" s="837">
        <v>1</v>
      </c>
      <c r="D89" s="849"/>
      <c r="E89" s="837">
        <v>0</v>
      </c>
      <c r="F89" s="850">
        <v>265.95999999999998</v>
      </c>
    </row>
    <row r="90" spans="1:6" ht="14.4" customHeight="1" x14ac:dyDescent="0.3">
      <c r="A90" s="857" t="s">
        <v>2002</v>
      </c>
      <c r="B90" s="849">
        <v>207.45</v>
      </c>
      <c r="C90" s="837">
        <v>0.2735580346546404</v>
      </c>
      <c r="D90" s="849">
        <v>550.89</v>
      </c>
      <c r="E90" s="837">
        <v>0.72644196534535965</v>
      </c>
      <c r="F90" s="850">
        <v>758.33999999999992</v>
      </c>
    </row>
    <row r="91" spans="1:6" ht="14.4" customHeight="1" x14ac:dyDescent="0.3">
      <c r="A91" s="857" t="s">
        <v>1999</v>
      </c>
      <c r="B91" s="849">
        <v>195.92</v>
      </c>
      <c r="C91" s="837">
        <v>9.3404654976782339E-2</v>
      </c>
      <c r="D91" s="849">
        <v>1901.6199999999997</v>
      </c>
      <c r="E91" s="837">
        <v>0.9065953450232177</v>
      </c>
      <c r="F91" s="850">
        <v>2097.5399999999995</v>
      </c>
    </row>
    <row r="92" spans="1:6" ht="14.4" customHeight="1" x14ac:dyDescent="0.3">
      <c r="A92" s="857" t="s">
        <v>5517</v>
      </c>
      <c r="B92" s="849">
        <v>161.06</v>
      </c>
      <c r="C92" s="837">
        <v>0.5</v>
      </c>
      <c r="D92" s="849">
        <v>161.06</v>
      </c>
      <c r="E92" s="837">
        <v>0.5</v>
      </c>
      <c r="F92" s="850">
        <v>322.12</v>
      </c>
    </row>
    <row r="93" spans="1:6" ht="14.4" customHeight="1" x14ac:dyDescent="0.3">
      <c r="A93" s="857" t="s">
        <v>1914</v>
      </c>
      <c r="B93" s="849">
        <v>147.26</v>
      </c>
      <c r="C93" s="837">
        <v>7.5845918136573987E-4</v>
      </c>
      <c r="D93" s="849">
        <v>194009.53000000014</v>
      </c>
      <c r="E93" s="837">
        <v>0.99924154081863426</v>
      </c>
      <c r="F93" s="850">
        <v>194156.79000000015</v>
      </c>
    </row>
    <row r="94" spans="1:6" ht="14.4" customHeight="1" x14ac:dyDescent="0.3">
      <c r="A94" s="857" t="s">
        <v>1918</v>
      </c>
      <c r="B94" s="849">
        <v>144.01</v>
      </c>
      <c r="C94" s="837">
        <v>0.12500108500351542</v>
      </c>
      <c r="D94" s="849">
        <v>1008.06</v>
      </c>
      <c r="E94" s="837">
        <v>0.87499891499648463</v>
      </c>
      <c r="F94" s="850">
        <v>1152.07</v>
      </c>
    </row>
    <row r="95" spans="1:6" ht="14.4" customHeight="1" x14ac:dyDescent="0.3">
      <c r="A95" s="857" t="s">
        <v>2001</v>
      </c>
      <c r="B95" s="849">
        <v>136.54</v>
      </c>
      <c r="C95" s="837">
        <v>0.33048529589737385</v>
      </c>
      <c r="D95" s="849">
        <v>276.61</v>
      </c>
      <c r="E95" s="837">
        <v>0.66951470410262626</v>
      </c>
      <c r="F95" s="850">
        <v>413.15</v>
      </c>
    </row>
    <row r="96" spans="1:6" ht="14.4" customHeight="1" x14ac:dyDescent="0.3">
      <c r="A96" s="857" t="s">
        <v>1923</v>
      </c>
      <c r="B96" s="849">
        <v>126.47</v>
      </c>
      <c r="C96" s="837">
        <v>0.30121227999142591</v>
      </c>
      <c r="D96" s="849">
        <v>293.40000000000003</v>
      </c>
      <c r="E96" s="837">
        <v>0.69878772000857414</v>
      </c>
      <c r="F96" s="850">
        <v>419.87</v>
      </c>
    </row>
    <row r="97" spans="1:6" ht="14.4" customHeight="1" x14ac:dyDescent="0.3">
      <c r="A97" s="857" t="s">
        <v>1935</v>
      </c>
      <c r="B97" s="849">
        <v>120.19</v>
      </c>
      <c r="C97" s="837">
        <v>0.7184100418410041</v>
      </c>
      <c r="D97" s="849">
        <v>47.11</v>
      </c>
      <c r="E97" s="837">
        <v>0.28158995815899579</v>
      </c>
      <c r="F97" s="850">
        <v>167.3</v>
      </c>
    </row>
    <row r="98" spans="1:6" ht="14.4" customHeight="1" x14ac:dyDescent="0.3">
      <c r="A98" s="857" t="s">
        <v>1989</v>
      </c>
      <c r="B98" s="849">
        <v>70.5</v>
      </c>
      <c r="C98" s="837">
        <v>0.2343672085369502</v>
      </c>
      <c r="D98" s="849">
        <v>230.31000000000003</v>
      </c>
      <c r="E98" s="837">
        <v>0.76563279146304974</v>
      </c>
      <c r="F98" s="850">
        <v>300.81000000000006</v>
      </c>
    </row>
    <row r="99" spans="1:6" ht="14.4" customHeight="1" x14ac:dyDescent="0.3">
      <c r="A99" s="857" t="s">
        <v>1937</v>
      </c>
      <c r="B99" s="849">
        <v>0</v>
      </c>
      <c r="C99" s="837">
        <v>0</v>
      </c>
      <c r="D99" s="849">
        <v>1938.3399999999997</v>
      </c>
      <c r="E99" s="837">
        <v>1</v>
      </c>
      <c r="F99" s="850">
        <v>1938.3399999999997</v>
      </c>
    </row>
    <row r="100" spans="1:6" ht="14.4" customHeight="1" x14ac:dyDescent="0.3">
      <c r="A100" s="857" t="s">
        <v>1913</v>
      </c>
      <c r="B100" s="849"/>
      <c r="C100" s="837">
        <v>0</v>
      </c>
      <c r="D100" s="849">
        <v>731.31000000000006</v>
      </c>
      <c r="E100" s="837">
        <v>1</v>
      </c>
      <c r="F100" s="850">
        <v>731.31000000000006</v>
      </c>
    </row>
    <row r="101" spans="1:6" ht="14.4" customHeight="1" x14ac:dyDescent="0.3">
      <c r="A101" s="857" t="s">
        <v>1939</v>
      </c>
      <c r="B101" s="849"/>
      <c r="C101" s="837">
        <v>0</v>
      </c>
      <c r="D101" s="849">
        <v>41.49</v>
      </c>
      <c r="E101" s="837">
        <v>1</v>
      </c>
      <c r="F101" s="850">
        <v>41.49</v>
      </c>
    </row>
    <row r="102" spans="1:6" ht="14.4" customHeight="1" x14ac:dyDescent="0.3">
      <c r="A102" s="857" t="s">
        <v>1980</v>
      </c>
      <c r="B102" s="849"/>
      <c r="C102" s="837"/>
      <c r="D102" s="849">
        <v>0</v>
      </c>
      <c r="E102" s="837"/>
      <c r="F102" s="850">
        <v>0</v>
      </c>
    </row>
    <row r="103" spans="1:6" ht="14.4" customHeight="1" x14ac:dyDescent="0.3">
      <c r="A103" s="857" t="s">
        <v>2008</v>
      </c>
      <c r="B103" s="849"/>
      <c r="C103" s="837">
        <v>0</v>
      </c>
      <c r="D103" s="849">
        <v>73783.510000000009</v>
      </c>
      <c r="E103" s="837">
        <v>1</v>
      </c>
      <c r="F103" s="850">
        <v>73783.510000000009</v>
      </c>
    </row>
    <row r="104" spans="1:6" ht="14.4" customHeight="1" x14ac:dyDescent="0.3">
      <c r="A104" s="857" t="s">
        <v>1955</v>
      </c>
      <c r="B104" s="849">
        <v>0</v>
      </c>
      <c r="C104" s="837">
        <v>0</v>
      </c>
      <c r="D104" s="849">
        <v>523.61</v>
      </c>
      <c r="E104" s="837">
        <v>1</v>
      </c>
      <c r="F104" s="850">
        <v>523.61</v>
      </c>
    </row>
    <row r="105" spans="1:6" ht="14.4" customHeight="1" x14ac:dyDescent="0.3">
      <c r="A105" s="857" t="s">
        <v>1998</v>
      </c>
      <c r="B105" s="849">
        <v>0</v>
      </c>
      <c r="C105" s="837"/>
      <c r="D105" s="849"/>
      <c r="E105" s="837"/>
      <c r="F105" s="850">
        <v>0</v>
      </c>
    </row>
    <row r="106" spans="1:6" ht="14.4" customHeight="1" x14ac:dyDescent="0.3">
      <c r="A106" s="857" t="s">
        <v>1986</v>
      </c>
      <c r="B106" s="849"/>
      <c r="C106" s="837">
        <v>0</v>
      </c>
      <c r="D106" s="849">
        <v>597.88</v>
      </c>
      <c r="E106" s="837">
        <v>1</v>
      </c>
      <c r="F106" s="850">
        <v>597.88</v>
      </c>
    </row>
    <row r="107" spans="1:6" ht="14.4" customHeight="1" x14ac:dyDescent="0.3">
      <c r="A107" s="857" t="s">
        <v>1912</v>
      </c>
      <c r="B107" s="849"/>
      <c r="C107" s="837">
        <v>0</v>
      </c>
      <c r="D107" s="849">
        <v>416.25</v>
      </c>
      <c r="E107" s="837">
        <v>1</v>
      </c>
      <c r="F107" s="850">
        <v>416.25</v>
      </c>
    </row>
    <row r="108" spans="1:6" ht="14.4" customHeight="1" x14ac:dyDescent="0.3">
      <c r="A108" s="857" t="s">
        <v>5518</v>
      </c>
      <c r="B108" s="849"/>
      <c r="C108" s="837">
        <v>0</v>
      </c>
      <c r="D108" s="849">
        <v>5443.15</v>
      </c>
      <c r="E108" s="837">
        <v>1</v>
      </c>
      <c r="F108" s="850">
        <v>5443.15</v>
      </c>
    </row>
    <row r="109" spans="1:6" ht="14.4" customHeight="1" x14ac:dyDescent="0.3">
      <c r="A109" s="857" t="s">
        <v>1909</v>
      </c>
      <c r="B109" s="849"/>
      <c r="C109" s="837"/>
      <c r="D109" s="849">
        <v>0</v>
      </c>
      <c r="E109" s="837"/>
      <c r="F109" s="850">
        <v>0</v>
      </c>
    </row>
    <row r="110" spans="1:6" ht="14.4" customHeight="1" x14ac:dyDescent="0.3">
      <c r="A110" s="857" t="s">
        <v>5519</v>
      </c>
      <c r="B110" s="849">
        <v>0</v>
      </c>
      <c r="C110" s="837"/>
      <c r="D110" s="849"/>
      <c r="E110" s="837"/>
      <c r="F110" s="850">
        <v>0</v>
      </c>
    </row>
    <row r="111" spans="1:6" ht="14.4" customHeight="1" x14ac:dyDescent="0.3">
      <c r="A111" s="857" t="s">
        <v>1952</v>
      </c>
      <c r="B111" s="849"/>
      <c r="C111" s="837">
        <v>0</v>
      </c>
      <c r="D111" s="849">
        <v>200.2</v>
      </c>
      <c r="E111" s="837">
        <v>1</v>
      </c>
      <c r="F111" s="850">
        <v>200.2</v>
      </c>
    </row>
    <row r="112" spans="1:6" ht="14.4" customHeight="1" x14ac:dyDescent="0.3">
      <c r="A112" s="857" t="s">
        <v>1942</v>
      </c>
      <c r="B112" s="849"/>
      <c r="C112" s="837">
        <v>0</v>
      </c>
      <c r="D112" s="849">
        <v>996.65999999999985</v>
      </c>
      <c r="E112" s="837">
        <v>1</v>
      </c>
      <c r="F112" s="850">
        <v>996.65999999999985</v>
      </c>
    </row>
    <row r="113" spans="1:6" ht="14.4" customHeight="1" x14ac:dyDescent="0.3">
      <c r="A113" s="857" t="s">
        <v>5520</v>
      </c>
      <c r="B113" s="849">
        <v>0</v>
      </c>
      <c r="C113" s="837"/>
      <c r="D113" s="849"/>
      <c r="E113" s="837"/>
      <c r="F113" s="850">
        <v>0</v>
      </c>
    </row>
    <row r="114" spans="1:6" ht="14.4" customHeight="1" x14ac:dyDescent="0.3">
      <c r="A114" s="857" t="s">
        <v>1992</v>
      </c>
      <c r="B114" s="849"/>
      <c r="C114" s="837">
        <v>0</v>
      </c>
      <c r="D114" s="849">
        <v>1085.78</v>
      </c>
      <c r="E114" s="837">
        <v>1</v>
      </c>
      <c r="F114" s="850">
        <v>1085.78</v>
      </c>
    </row>
    <row r="115" spans="1:6" ht="14.4" customHeight="1" x14ac:dyDescent="0.3">
      <c r="A115" s="857" t="s">
        <v>1924</v>
      </c>
      <c r="B115" s="849"/>
      <c r="C115" s="837">
        <v>0</v>
      </c>
      <c r="D115" s="849">
        <v>54.99</v>
      </c>
      <c r="E115" s="837">
        <v>1</v>
      </c>
      <c r="F115" s="850">
        <v>54.99</v>
      </c>
    </row>
    <row r="116" spans="1:6" ht="14.4" customHeight="1" x14ac:dyDescent="0.3">
      <c r="A116" s="857" t="s">
        <v>1993</v>
      </c>
      <c r="B116" s="849"/>
      <c r="C116" s="837">
        <v>0</v>
      </c>
      <c r="D116" s="849">
        <v>1229.58</v>
      </c>
      <c r="E116" s="837">
        <v>1</v>
      </c>
      <c r="F116" s="850">
        <v>1229.58</v>
      </c>
    </row>
    <row r="117" spans="1:6" ht="14.4" customHeight="1" x14ac:dyDescent="0.3">
      <c r="A117" s="857" t="s">
        <v>1921</v>
      </c>
      <c r="B117" s="849"/>
      <c r="C117" s="837">
        <v>0</v>
      </c>
      <c r="D117" s="849">
        <v>255.05999999999997</v>
      </c>
      <c r="E117" s="837">
        <v>1</v>
      </c>
      <c r="F117" s="850">
        <v>255.05999999999997</v>
      </c>
    </row>
    <row r="118" spans="1:6" ht="14.4" customHeight="1" x14ac:dyDescent="0.3">
      <c r="A118" s="857" t="s">
        <v>1994</v>
      </c>
      <c r="B118" s="849">
        <v>0</v>
      </c>
      <c r="C118" s="837">
        <v>0</v>
      </c>
      <c r="D118" s="849">
        <v>79.48</v>
      </c>
      <c r="E118" s="837">
        <v>1</v>
      </c>
      <c r="F118" s="850">
        <v>79.48</v>
      </c>
    </row>
    <row r="119" spans="1:6" ht="14.4" customHeight="1" x14ac:dyDescent="0.3">
      <c r="A119" s="857" t="s">
        <v>1940</v>
      </c>
      <c r="B119" s="849"/>
      <c r="C119" s="837">
        <v>0</v>
      </c>
      <c r="D119" s="849">
        <v>1084.32</v>
      </c>
      <c r="E119" s="837">
        <v>1</v>
      </c>
      <c r="F119" s="850">
        <v>1084.32</v>
      </c>
    </row>
    <row r="120" spans="1:6" ht="14.4" customHeight="1" x14ac:dyDescent="0.3">
      <c r="A120" s="857" t="s">
        <v>1905</v>
      </c>
      <c r="B120" s="849"/>
      <c r="C120" s="837">
        <v>0</v>
      </c>
      <c r="D120" s="849">
        <v>624.45000000000005</v>
      </c>
      <c r="E120" s="837">
        <v>1</v>
      </c>
      <c r="F120" s="850">
        <v>624.45000000000005</v>
      </c>
    </row>
    <row r="121" spans="1:6" ht="14.4" customHeight="1" x14ac:dyDescent="0.3">
      <c r="A121" s="857" t="s">
        <v>2006</v>
      </c>
      <c r="B121" s="849"/>
      <c r="C121" s="837">
        <v>0</v>
      </c>
      <c r="D121" s="849">
        <v>4814.88</v>
      </c>
      <c r="E121" s="837">
        <v>1</v>
      </c>
      <c r="F121" s="850">
        <v>4814.88</v>
      </c>
    </row>
    <row r="122" spans="1:6" ht="14.4" customHeight="1" x14ac:dyDescent="0.3">
      <c r="A122" s="857" t="s">
        <v>5521</v>
      </c>
      <c r="B122" s="849"/>
      <c r="C122" s="837">
        <v>0</v>
      </c>
      <c r="D122" s="849">
        <v>103.8</v>
      </c>
      <c r="E122" s="837">
        <v>1</v>
      </c>
      <c r="F122" s="850">
        <v>103.8</v>
      </c>
    </row>
    <row r="123" spans="1:6" ht="14.4" customHeight="1" x14ac:dyDescent="0.3">
      <c r="A123" s="857" t="s">
        <v>2007</v>
      </c>
      <c r="B123" s="849"/>
      <c r="C123" s="837">
        <v>0</v>
      </c>
      <c r="D123" s="849">
        <v>1525.6599999999999</v>
      </c>
      <c r="E123" s="837">
        <v>1</v>
      </c>
      <c r="F123" s="850">
        <v>1525.6599999999999</v>
      </c>
    </row>
    <row r="124" spans="1:6" ht="14.4" customHeight="1" x14ac:dyDescent="0.3">
      <c r="A124" s="857" t="s">
        <v>1922</v>
      </c>
      <c r="B124" s="849">
        <v>0</v>
      </c>
      <c r="C124" s="837"/>
      <c r="D124" s="849">
        <v>0</v>
      </c>
      <c r="E124" s="837"/>
      <c r="F124" s="850">
        <v>0</v>
      </c>
    </row>
    <row r="125" spans="1:6" ht="14.4" customHeight="1" x14ac:dyDescent="0.3">
      <c r="A125" s="857" t="s">
        <v>1928</v>
      </c>
      <c r="B125" s="849"/>
      <c r="C125" s="837">
        <v>0</v>
      </c>
      <c r="D125" s="849">
        <v>184.41</v>
      </c>
      <c r="E125" s="837">
        <v>1</v>
      </c>
      <c r="F125" s="850">
        <v>184.41</v>
      </c>
    </row>
    <row r="126" spans="1:6" ht="14.4" customHeight="1" x14ac:dyDescent="0.3">
      <c r="A126" s="857" t="s">
        <v>1997</v>
      </c>
      <c r="B126" s="849"/>
      <c r="C126" s="837">
        <v>0</v>
      </c>
      <c r="D126" s="849">
        <v>1109.25</v>
      </c>
      <c r="E126" s="837">
        <v>1</v>
      </c>
      <c r="F126" s="850">
        <v>1109.25</v>
      </c>
    </row>
    <row r="127" spans="1:6" ht="14.4" customHeight="1" x14ac:dyDescent="0.3">
      <c r="A127" s="857" t="s">
        <v>1907</v>
      </c>
      <c r="B127" s="849"/>
      <c r="C127" s="837">
        <v>0</v>
      </c>
      <c r="D127" s="849">
        <v>5240.79</v>
      </c>
      <c r="E127" s="837">
        <v>1</v>
      </c>
      <c r="F127" s="850">
        <v>5240.79</v>
      </c>
    </row>
    <row r="128" spans="1:6" ht="14.4" customHeight="1" thickBot="1" x14ac:dyDescent="0.35">
      <c r="A128" s="858" t="s">
        <v>1991</v>
      </c>
      <c r="B128" s="853">
        <v>0</v>
      </c>
      <c r="C128" s="854"/>
      <c r="D128" s="853">
        <v>0</v>
      </c>
      <c r="E128" s="854"/>
      <c r="F128" s="855">
        <v>0</v>
      </c>
    </row>
    <row r="129" spans="1:6" ht="14.4" customHeight="1" thickBot="1" x14ac:dyDescent="0.35">
      <c r="A129" s="771" t="s">
        <v>3</v>
      </c>
      <c r="B129" s="772">
        <v>74560.23</v>
      </c>
      <c r="C129" s="773">
        <v>0.13927997853122312</v>
      </c>
      <c r="D129" s="772">
        <v>460766.0300000002</v>
      </c>
      <c r="E129" s="773">
        <v>0.8607200214687768</v>
      </c>
      <c r="F129" s="774">
        <v>535326.26000000024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{F186D42E-A68E-46F0-B51A-9A4A2FEAECC9}</x14:id>
        </ext>
      </extLst>
    </cfRule>
  </conditionalFormatting>
  <conditionalFormatting sqref="F55:F1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{D965B13D-E90C-4900-9EAB-E7C1842240D3}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86D42E-A68E-46F0-B51A-9A4A2FEAEC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D965B13D-E90C-4900-9EAB-E7C184224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5542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368</v>
      </c>
      <c r="G3" s="47">
        <f>SUBTOTAL(9,G6:G1048576)</f>
        <v>74560.23000000001</v>
      </c>
      <c r="H3" s="48">
        <f>IF(M3=0,0,G3/M3)</f>
        <v>0.13927997853122337</v>
      </c>
      <c r="I3" s="47">
        <f>SUBTOTAL(9,I6:I1048576)</f>
        <v>2106</v>
      </c>
      <c r="J3" s="47">
        <f>SUBTOTAL(9,J6:J1048576)</f>
        <v>460766.0299999995</v>
      </c>
      <c r="K3" s="48">
        <f>IF(M3=0,0,J3/M3)</f>
        <v>0.86072002146877702</v>
      </c>
      <c r="L3" s="47">
        <f>SUBTOTAL(9,L6:L1048576)</f>
        <v>2474</v>
      </c>
      <c r="M3" s="49">
        <f>SUBTOTAL(9,M6:M1048576)</f>
        <v>535326.25999999931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2704</v>
      </c>
      <c r="B6" s="825" t="s">
        <v>2015</v>
      </c>
      <c r="C6" s="825" t="s">
        <v>5389</v>
      </c>
      <c r="D6" s="825" t="s">
        <v>5390</v>
      </c>
      <c r="E6" s="825" t="s">
        <v>2020</v>
      </c>
      <c r="F6" s="225">
        <v>2</v>
      </c>
      <c r="G6" s="225">
        <v>0</v>
      </c>
      <c r="H6" s="830"/>
      <c r="I6" s="225"/>
      <c r="J6" s="225"/>
      <c r="K6" s="830"/>
      <c r="L6" s="225">
        <v>2</v>
      </c>
      <c r="M6" s="848">
        <v>0</v>
      </c>
    </row>
    <row r="7" spans="1:13" ht="14.4" customHeight="1" x14ac:dyDescent="0.3">
      <c r="A7" s="831" t="s">
        <v>2704</v>
      </c>
      <c r="B7" s="832" t="s">
        <v>2015</v>
      </c>
      <c r="C7" s="832" t="s">
        <v>5391</v>
      </c>
      <c r="D7" s="832" t="s">
        <v>5390</v>
      </c>
      <c r="E7" s="832" t="s">
        <v>5392</v>
      </c>
      <c r="F7" s="849">
        <v>3</v>
      </c>
      <c r="G7" s="849">
        <v>290.25</v>
      </c>
      <c r="H7" s="837">
        <v>1</v>
      </c>
      <c r="I7" s="849"/>
      <c r="J7" s="849"/>
      <c r="K7" s="837">
        <v>0</v>
      </c>
      <c r="L7" s="849">
        <v>3</v>
      </c>
      <c r="M7" s="850">
        <v>290.25</v>
      </c>
    </row>
    <row r="8" spans="1:13" ht="14.4" customHeight="1" x14ac:dyDescent="0.3">
      <c r="A8" s="831" t="s">
        <v>2704</v>
      </c>
      <c r="B8" s="832" t="s">
        <v>2015</v>
      </c>
      <c r="C8" s="832" t="s">
        <v>2839</v>
      </c>
      <c r="D8" s="832" t="s">
        <v>2019</v>
      </c>
      <c r="E8" s="832" t="s">
        <v>2020</v>
      </c>
      <c r="F8" s="849"/>
      <c r="G8" s="849"/>
      <c r="H8" s="837">
        <v>0</v>
      </c>
      <c r="I8" s="849">
        <v>6</v>
      </c>
      <c r="J8" s="849">
        <v>436.26</v>
      </c>
      <c r="K8" s="837">
        <v>1</v>
      </c>
      <c r="L8" s="849">
        <v>6</v>
      </c>
      <c r="M8" s="850">
        <v>436.26</v>
      </c>
    </row>
    <row r="9" spans="1:13" ht="14.4" customHeight="1" x14ac:dyDescent="0.3">
      <c r="A9" s="831" t="s">
        <v>2704</v>
      </c>
      <c r="B9" s="832" t="s">
        <v>2015</v>
      </c>
      <c r="C9" s="832" t="s">
        <v>2018</v>
      </c>
      <c r="D9" s="832" t="s">
        <v>2019</v>
      </c>
      <c r="E9" s="832" t="s">
        <v>2020</v>
      </c>
      <c r="F9" s="849"/>
      <c r="G9" s="849"/>
      <c r="H9" s="837">
        <v>0</v>
      </c>
      <c r="I9" s="849">
        <v>2</v>
      </c>
      <c r="J9" s="849">
        <v>205.86</v>
      </c>
      <c r="K9" s="837">
        <v>1</v>
      </c>
      <c r="L9" s="849">
        <v>2</v>
      </c>
      <c r="M9" s="850">
        <v>205.86</v>
      </c>
    </row>
    <row r="10" spans="1:13" ht="14.4" customHeight="1" x14ac:dyDescent="0.3">
      <c r="A10" s="831" t="s">
        <v>2704</v>
      </c>
      <c r="B10" s="832" t="s">
        <v>2310</v>
      </c>
      <c r="C10" s="832" t="s">
        <v>3149</v>
      </c>
      <c r="D10" s="832" t="s">
        <v>2312</v>
      </c>
      <c r="E10" s="832" t="s">
        <v>3150</v>
      </c>
      <c r="F10" s="849"/>
      <c r="G10" s="849"/>
      <c r="H10" s="837">
        <v>0</v>
      </c>
      <c r="I10" s="849">
        <v>5</v>
      </c>
      <c r="J10" s="849">
        <v>474.81</v>
      </c>
      <c r="K10" s="837">
        <v>1</v>
      </c>
      <c r="L10" s="849">
        <v>5</v>
      </c>
      <c r="M10" s="850">
        <v>474.81</v>
      </c>
    </row>
    <row r="11" spans="1:13" ht="14.4" customHeight="1" x14ac:dyDescent="0.3">
      <c r="A11" s="831" t="s">
        <v>2704</v>
      </c>
      <c r="B11" s="832" t="s">
        <v>5522</v>
      </c>
      <c r="C11" s="832" t="s">
        <v>5376</v>
      </c>
      <c r="D11" s="832" t="s">
        <v>5377</v>
      </c>
      <c r="E11" s="832" t="s">
        <v>5378</v>
      </c>
      <c r="F11" s="849">
        <v>2</v>
      </c>
      <c r="G11" s="849">
        <v>414.64</v>
      </c>
      <c r="H11" s="837">
        <v>1</v>
      </c>
      <c r="I11" s="849"/>
      <c r="J11" s="849"/>
      <c r="K11" s="837">
        <v>0</v>
      </c>
      <c r="L11" s="849">
        <v>2</v>
      </c>
      <c r="M11" s="850">
        <v>414.64</v>
      </c>
    </row>
    <row r="12" spans="1:13" ht="14.4" customHeight="1" x14ac:dyDescent="0.3">
      <c r="A12" s="831" t="s">
        <v>2704</v>
      </c>
      <c r="B12" s="832" t="s">
        <v>5522</v>
      </c>
      <c r="C12" s="832" t="s">
        <v>5379</v>
      </c>
      <c r="D12" s="832" t="s">
        <v>5380</v>
      </c>
      <c r="E12" s="832" t="s">
        <v>2779</v>
      </c>
      <c r="F12" s="849"/>
      <c r="G12" s="849"/>
      <c r="H12" s="837">
        <v>0</v>
      </c>
      <c r="I12" s="849">
        <v>3</v>
      </c>
      <c r="J12" s="849">
        <v>96.75</v>
      </c>
      <c r="K12" s="837">
        <v>1</v>
      </c>
      <c r="L12" s="849">
        <v>3</v>
      </c>
      <c r="M12" s="850">
        <v>96.75</v>
      </c>
    </row>
    <row r="13" spans="1:13" ht="14.4" customHeight="1" x14ac:dyDescent="0.3">
      <c r="A13" s="831" t="s">
        <v>2704</v>
      </c>
      <c r="B13" s="832" t="s">
        <v>2033</v>
      </c>
      <c r="C13" s="832" t="s">
        <v>3003</v>
      </c>
      <c r="D13" s="832" t="s">
        <v>785</v>
      </c>
      <c r="E13" s="832" t="s">
        <v>2037</v>
      </c>
      <c r="F13" s="849"/>
      <c r="G13" s="849"/>
      <c r="H13" s="837">
        <v>0</v>
      </c>
      <c r="I13" s="849">
        <v>1</v>
      </c>
      <c r="J13" s="849">
        <v>368.16</v>
      </c>
      <c r="K13" s="837">
        <v>1</v>
      </c>
      <c r="L13" s="849">
        <v>1</v>
      </c>
      <c r="M13" s="850">
        <v>368.16</v>
      </c>
    </row>
    <row r="14" spans="1:13" ht="14.4" customHeight="1" x14ac:dyDescent="0.3">
      <c r="A14" s="831" t="s">
        <v>2704</v>
      </c>
      <c r="B14" s="832" t="s">
        <v>2128</v>
      </c>
      <c r="C14" s="832" t="s">
        <v>3284</v>
      </c>
      <c r="D14" s="832" t="s">
        <v>2528</v>
      </c>
      <c r="E14" s="832" t="s">
        <v>3285</v>
      </c>
      <c r="F14" s="849">
        <v>2</v>
      </c>
      <c r="G14" s="849">
        <v>516.82000000000005</v>
      </c>
      <c r="H14" s="837">
        <v>1</v>
      </c>
      <c r="I14" s="849"/>
      <c r="J14" s="849"/>
      <c r="K14" s="837">
        <v>0</v>
      </c>
      <c r="L14" s="849">
        <v>2</v>
      </c>
      <c r="M14" s="850">
        <v>516.82000000000005</v>
      </c>
    </row>
    <row r="15" spans="1:13" ht="14.4" customHeight="1" x14ac:dyDescent="0.3">
      <c r="A15" s="831" t="s">
        <v>2704</v>
      </c>
      <c r="B15" s="832" t="s">
        <v>2374</v>
      </c>
      <c r="C15" s="832" t="s">
        <v>3275</v>
      </c>
      <c r="D15" s="832" t="s">
        <v>2378</v>
      </c>
      <c r="E15" s="832" t="s">
        <v>3276</v>
      </c>
      <c r="F15" s="849">
        <v>2</v>
      </c>
      <c r="G15" s="849">
        <v>860.1</v>
      </c>
      <c r="H15" s="837">
        <v>0.36186244935566525</v>
      </c>
      <c r="I15" s="849">
        <v>3</v>
      </c>
      <c r="J15" s="849">
        <v>1516.77</v>
      </c>
      <c r="K15" s="837">
        <v>0.63813755064433475</v>
      </c>
      <c r="L15" s="849">
        <v>5</v>
      </c>
      <c r="M15" s="850">
        <v>2376.87</v>
      </c>
    </row>
    <row r="16" spans="1:13" ht="14.4" customHeight="1" x14ac:dyDescent="0.3">
      <c r="A16" s="831" t="s">
        <v>2704</v>
      </c>
      <c r="B16" s="832" t="s">
        <v>2163</v>
      </c>
      <c r="C16" s="832" t="s">
        <v>2166</v>
      </c>
      <c r="D16" s="832" t="s">
        <v>1083</v>
      </c>
      <c r="E16" s="832" t="s">
        <v>2167</v>
      </c>
      <c r="F16" s="849"/>
      <c r="G16" s="849"/>
      <c r="H16" s="837">
        <v>0</v>
      </c>
      <c r="I16" s="849">
        <v>4</v>
      </c>
      <c r="J16" s="849">
        <v>617.44000000000005</v>
      </c>
      <c r="K16" s="837">
        <v>1</v>
      </c>
      <c r="L16" s="849">
        <v>4</v>
      </c>
      <c r="M16" s="850">
        <v>617.44000000000005</v>
      </c>
    </row>
    <row r="17" spans="1:13" ht="14.4" customHeight="1" x14ac:dyDescent="0.3">
      <c r="A17" s="831" t="s">
        <v>2704</v>
      </c>
      <c r="B17" s="832" t="s">
        <v>2194</v>
      </c>
      <c r="C17" s="832" t="s">
        <v>3222</v>
      </c>
      <c r="D17" s="832" t="s">
        <v>2196</v>
      </c>
      <c r="E17" s="832" t="s">
        <v>3223</v>
      </c>
      <c r="F17" s="849"/>
      <c r="G17" s="849"/>
      <c r="H17" s="837">
        <v>0</v>
      </c>
      <c r="I17" s="849">
        <v>1</v>
      </c>
      <c r="J17" s="849">
        <v>70.540000000000006</v>
      </c>
      <c r="K17" s="837">
        <v>1</v>
      </c>
      <c r="L17" s="849">
        <v>1</v>
      </c>
      <c r="M17" s="850">
        <v>70.540000000000006</v>
      </c>
    </row>
    <row r="18" spans="1:13" ht="14.4" customHeight="1" x14ac:dyDescent="0.3">
      <c r="A18" s="831" t="s">
        <v>2704</v>
      </c>
      <c r="B18" s="832" t="s">
        <v>2420</v>
      </c>
      <c r="C18" s="832" t="s">
        <v>2421</v>
      </c>
      <c r="D18" s="832" t="s">
        <v>1193</v>
      </c>
      <c r="E18" s="832" t="s">
        <v>2422</v>
      </c>
      <c r="F18" s="849"/>
      <c r="G18" s="849"/>
      <c r="H18" s="837">
        <v>0</v>
      </c>
      <c r="I18" s="849">
        <v>2</v>
      </c>
      <c r="J18" s="849">
        <v>48.44</v>
      </c>
      <c r="K18" s="837">
        <v>1</v>
      </c>
      <c r="L18" s="849">
        <v>2</v>
      </c>
      <c r="M18" s="850">
        <v>48.44</v>
      </c>
    </row>
    <row r="19" spans="1:13" ht="14.4" customHeight="1" x14ac:dyDescent="0.3">
      <c r="A19" s="831" t="s">
        <v>2704</v>
      </c>
      <c r="B19" s="832" t="s">
        <v>2420</v>
      </c>
      <c r="C19" s="832" t="s">
        <v>2423</v>
      </c>
      <c r="D19" s="832" t="s">
        <v>1193</v>
      </c>
      <c r="E19" s="832" t="s">
        <v>1529</v>
      </c>
      <c r="F19" s="849"/>
      <c r="G19" s="849"/>
      <c r="H19" s="837">
        <v>0</v>
      </c>
      <c r="I19" s="849">
        <v>4</v>
      </c>
      <c r="J19" s="849">
        <v>193.68</v>
      </c>
      <c r="K19" s="837">
        <v>1</v>
      </c>
      <c r="L19" s="849">
        <v>4</v>
      </c>
      <c r="M19" s="850">
        <v>193.68</v>
      </c>
    </row>
    <row r="20" spans="1:13" ht="14.4" customHeight="1" x14ac:dyDescent="0.3">
      <c r="A20" s="831" t="s">
        <v>2704</v>
      </c>
      <c r="B20" s="832" t="s">
        <v>5523</v>
      </c>
      <c r="C20" s="832" t="s">
        <v>5393</v>
      </c>
      <c r="D20" s="832" t="s">
        <v>4964</v>
      </c>
      <c r="E20" s="832" t="s">
        <v>2083</v>
      </c>
      <c r="F20" s="849"/>
      <c r="G20" s="849"/>
      <c r="H20" s="837">
        <v>0</v>
      </c>
      <c r="I20" s="849">
        <v>3</v>
      </c>
      <c r="J20" s="849">
        <v>217.74</v>
      </c>
      <c r="K20" s="837">
        <v>1</v>
      </c>
      <c r="L20" s="849">
        <v>3</v>
      </c>
      <c r="M20" s="850">
        <v>217.74</v>
      </c>
    </row>
    <row r="21" spans="1:13" ht="14.4" customHeight="1" x14ac:dyDescent="0.3">
      <c r="A21" s="831" t="s">
        <v>2704</v>
      </c>
      <c r="B21" s="832" t="s">
        <v>2285</v>
      </c>
      <c r="C21" s="832" t="s">
        <v>2286</v>
      </c>
      <c r="D21" s="832" t="s">
        <v>1024</v>
      </c>
      <c r="E21" s="832" t="s">
        <v>2287</v>
      </c>
      <c r="F21" s="849"/>
      <c r="G21" s="849"/>
      <c r="H21" s="837">
        <v>0</v>
      </c>
      <c r="I21" s="849">
        <v>2</v>
      </c>
      <c r="J21" s="849">
        <v>138.32</v>
      </c>
      <c r="K21" s="837">
        <v>1</v>
      </c>
      <c r="L21" s="849">
        <v>2</v>
      </c>
      <c r="M21" s="850">
        <v>138.32</v>
      </c>
    </row>
    <row r="22" spans="1:13" ht="14.4" customHeight="1" x14ac:dyDescent="0.3">
      <c r="A22" s="831" t="s">
        <v>2704</v>
      </c>
      <c r="B22" s="832" t="s">
        <v>2021</v>
      </c>
      <c r="C22" s="832" t="s">
        <v>2314</v>
      </c>
      <c r="D22" s="832" t="s">
        <v>2023</v>
      </c>
      <c r="E22" s="832" t="s">
        <v>2315</v>
      </c>
      <c r="F22" s="849"/>
      <c r="G22" s="849"/>
      <c r="H22" s="837">
        <v>0</v>
      </c>
      <c r="I22" s="849">
        <v>3</v>
      </c>
      <c r="J22" s="849">
        <v>160.71</v>
      </c>
      <c r="K22" s="837">
        <v>1</v>
      </c>
      <c r="L22" s="849">
        <v>3</v>
      </c>
      <c r="M22" s="850">
        <v>160.71</v>
      </c>
    </row>
    <row r="23" spans="1:13" ht="14.4" customHeight="1" x14ac:dyDescent="0.3">
      <c r="A23" s="831" t="s">
        <v>2704</v>
      </c>
      <c r="B23" s="832" t="s">
        <v>2021</v>
      </c>
      <c r="C23" s="832" t="s">
        <v>2022</v>
      </c>
      <c r="D23" s="832" t="s">
        <v>2023</v>
      </c>
      <c r="E23" s="832" t="s">
        <v>2024</v>
      </c>
      <c r="F23" s="849"/>
      <c r="G23" s="849"/>
      <c r="H23" s="837">
        <v>0</v>
      </c>
      <c r="I23" s="849">
        <v>134</v>
      </c>
      <c r="J23" s="849">
        <v>29993.549999999996</v>
      </c>
      <c r="K23" s="837">
        <v>1</v>
      </c>
      <c r="L23" s="849">
        <v>134</v>
      </c>
      <c r="M23" s="850">
        <v>29993.549999999996</v>
      </c>
    </row>
    <row r="24" spans="1:13" ht="14.4" customHeight="1" x14ac:dyDescent="0.3">
      <c r="A24" s="831" t="s">
        <v>2705</v>
      </c>
      <c r="B24" s="832" t="s">
        <v>2033</v>
      </c>
      <c r="C24" s="832" t="s">
        <v>3003</v>
      </c>
      <c r="D24" s="832" t="s">
        <v>785</v>
      </c>
      <c r="E24" s="832" t="s">
        <v>2037</v>
      </c>
      <c r="F24" s="849"/>
      <c r="G24" s="849"/>
      <c r="H24" s="837">
        <v>0</v>
      </c>
      <c r="I24" s="849">
        <v>1</v>
      </c>
      <c r="J24" s="849">
        <v>368.16</v>
      </c>
      <c r="K24" s="837">
        <v>1</v>
      </c>
      <c r="L24" s="849">
        <v>1</v>
      </c>
      <c r="M24" s="850">
        <v>368.16</v>
      </c>
    </row>
    <row r="25" spans="1:13" ht="14.4" customHeight="1" x14ac:dyDescent="0.3">
      <c r="A25" s="831" t="s">
        <v>2705</v>
      </c>
      <c r="B25" s="832" t="s">
        <v>2033</v>
      </c>
      <c r="C25" s="832" t="s">
        <v>2776</v>
      </c>
      <c r="D25" s="832" t="s">
        <v>785</v>
      </c>
      <c r="E25" s="832" t="s">
        <v>2041</v>
      </c>
      <c r="F25" s="849"/>
      <c r="G25" s="849"/>
      <c r="H25" s="837">
        <v>0</v>
      </c>
      <c r="I25" s="849">
        <v>5</v>
      </c>
      <c r="J25" s="849">
        <v>2454.4499999999998</v>
      </c>
      <c r="K25" s="837">
        <v>1</v>
      </c>
      <c r="L25" s="849">
        <v>5</v>
      </c>
      <c r="M25" s="850">
        <v>2454.4499999999998</v>
      </c>
    </row>
    <row r="26" spans="1:13" ht="14.4" customHeight="1" x14ac:dyDescent="0.3">
      <c r="A26" s="831" t="s">
        <v>2705</v>
      </c>
      <c r="B26" s="832" t="s">
        <v>2163</v>
      </c>
      <c r="C26" s="832" t="s">
        <v>2166</v>
      </c>
      <c r="D26" s="832" t="s">
        <v>1083</v>
      </c>
      <c r="E26" s="832" t="s">
        <v>2167</v>
      </c>
      <c r="F26" s="849"/>
      <c r="G26" s="849"/>
      <c r="H26" s="837">
        <v>0</v>
      </c>
      <c r="I26" s="849">
        <v>1</v>
      </c>
      <c r="J26" s="849">
        <v>154.36000000000001</v>
      </c>
      <c r="K26" s="837">
        <v>1</v>
      </c>
      <c r="L26" s="849">
        <v>1</v>
      </c>
      <c r="M26" s="850">
        <v>154.36000000000001</v>
      </c>
    </row>
    <row r="27" spans="1:13" ht="14.4" customHeight="1" x14ac:dyDescent="0.3">
      <c r="A27" s="831" t="s">
        <v>2705</v>
      </c>
      <c r="B27" s="832" t="s">
        <v>2246</v>
      </c>
      <c r="C27" s="832" t="s">
        <v>2247</v>
      </c>
      <c r="D27" s="832" t="s">
        <v>2248</v>
      </c>
      <c r="E27" s="832" t="s">
        <v>2249</v>
      </c>
      <c r="F27" s="849"/>
      <c r="G27" s="849"/>
      <c r="H27" s="837"/>
      <c r="I27" s="849">
        <v>6</v>
      </c>
      <c r="J27" s="849">
        <v>0</v>
      </c>
      <c r="K27" s="837"/>
      <c r="L27" s="849">
        <v>6</v>
      </c>
      <c r="M27" s="850">
        <v>0</v>
      </c>
    </row>
    <row r="28" spans="1:13" ht="14.4" customHeight="1" x14ac:dyDescent="0.3">
      <c r="A28" s="831" t="s">
        <v>2706</v>
      </c>
      <c r="B28" s="832" t="s">
        <v>2163</v>
      </c>
      <c r="C28" s="832" t="s">
        <v>2166</v>
      </c>
      <c r="D28" s="832" t="s">
        <v>1083</v>
      </c>
      <c r="E28" s="832" t="s">
        <v>2167</v>
      </c>
      <c r="F28" s="849"/>
      <c r="G28" s="849"/>
      <c r="H28" s="837">
        <v>0</v>
      </c>
      <c r="I28" s="849">
        <v>1</v>
      </c>
      <c r="J28" s="849">
        <v>154.36000000000001</v>
      </c>
      <c r="K28" s="837">
        <v>1</v>
      </c>
      <c r="L28" s="849">
        <v>1</v>
      </c>
      <c r="M28" s="850">
        <v>154.36000000000001</v>
      </c>
    </row>
    <row r="29" spans="1:13" ht="14.4" customHeight="1" x14ac:dyDescent="0.3">
      <c r="A29" s="831" t="s">
        <v>2706</v>
      </c>
      <c r="B29" s="832" t="s">
        <v>2163</v>
      </c>
      <c r="C29" s="832" t="s">
        <v>2164</v>
      </c>
      <c r="D29" s="832" t="s">
        <v>1083</v>
      </c>
      <c r="E29" s="832" t="s">
        <v>2165</v>
      </c>
      <c r="F29" s="849"/>
      <c r="G29" s="849"/>
      <c r="H29" s="837">
        <v>0</v>
      </c>
      <c r="I29" s="849">
        <v>1</v>
      </c>
      <c r="J29" s="849">
        <v>225.06</v>
      </c>
      <c r="K29" s="837">
        <v>1</v>
      </c>
      <c r="L29" s="849">
        <v>1</v>
      </c>
      <c r="M29" s="850">
        <v>225.06</v>
      </c>
    </row>
    <row r="30" spans="1:13" ht="14.4" customHeight="1" x14ac:dyDescent="0.3">
      <c r="A30" s="831" t="s">
        <v>2706</v>
      </c>
      <c r="B30" s="832" t="s">
        <v>2194</v>
      </c>
      <c r="C30" s="832" t="s">
        <v>3222</v>
      </c>
      <c r="D30" s="832" t="s">
        <v>2196</v>
      </c>
      <c r="E30" s="832" t="s">
        <v>3223</v>
      </c>
      <c r="F30" s="849"/>
      <c r="G30" s="849"/>
      <c r="H30" s="837">
        <v>0</v>
      </c>
      <c r="I30" s="849">
        <v>1</v>
      </c>
      <c r="J30" s="849">
        <v>70.540000000000006</v>
      </c>
      <c r="K30" s="837">
        <v>1</v>
      </c>
      <c r="L30" s="849">
        <v>1</v>
      </c>
      <c r="M30" s="850">
        <v>70.540000000000006</v>
      </c>
    </row>
    <row r="31" spans="1:13" ht="14.4" customHeight="1" x14ac:dyDescent="0.3">
      <c r="A31" s="831" t="s">
        <v>2706</v>
      </c>
      <c r="B31" s="832" t="s">
        <v>2198</v>
      </c>
      <c r="C31" s="832" t="s">
        <v>3310</v>
      </c>
      <c r="D31" s="832" t="s">
        <v>3311</v>
      </c>
      <c r="E31" s="832" t="s">
        <v>2917</v>
      </c>
      <c r="F31" s="849">
        <v>1</v>
      </c>
      <c r="G31" s="849">
        <v>0</v>
      </c>
      <c r="H31" s="837"/>
      <c r="I31" s="849"/>
      <c r="J31" s="849"/>
      <c r="K31" s="837"/>
      <c r="L31" s="849">
        <v>1</v>
      </c>
      <c r="M31" s="850">
        <v>0</v>
      </c>
    </row>
    <row r="32" spans="1:13" ht="14.4" customHeight="1" x14ac:dyDescent="0.3">
      <c r="A32" s="831" t="s">
        <v>2706</v>
      </c>
      <c r="B32" s="832" t="s">
        <v>2568</v>
      </c>
      <c r="C32" s="832" t="s">
        <v>3313</v>
      </c>
      <c r="D32" s="832" t="s">
        <v>3314</v>
      </c>
      <c r="E32" s="832" t="s">
        <v>3315</v>
      </c>
      <c r="F32" s="849">
        <v>1</v>
      </c>
      <c r="G32" s="849">
        <v>141.25</v>
      </c>
      <c r="H32" s="837">
        <v>1</v>
      </c>
      <c r="I32" s="849"/>
      <c r="J32" s="849"/>
      <c r="K32" s="837">
        <v>0</v>
      </c>
      <c r="L32" s="849">
        <v>1</v>
      </c>
      <c r="M32" s="850">
        <v>141.25</v>
      </c>
    </row>
    <row r="33" spans="1:13" ht="14.4" customHeight="1" x14ac:dyDescent="0.3">
      <c r="A33" s="831" t="s">
        <v>2706</v>
      </c>
      <c r="B33" s="832" t="s">
        <v>2467</v>
      </c>
      <c r="C33" s="832" t="s">
        <v>2468</v>
      </c>
      <c r="D33" s="832" t="s">
        <v>1264</v>
      </c>
      <c r="E33" s="832" t="s">
        <v>2100</v>
      </c>
      <c r="F33" s="849"/>
      <c r="G33" s="849"/>
      <c r="H33" s="837">
        <v>0</v>
      </c>
      <c r="I33" s="849">
        <v>1</v>
      </c>
      <c r="J33" s="849">
        <v>69.16</v>
      </c>
      <c r="K33" s="837">
        <v>1</v>
      </c>
      <c r="L33" s="849">
        <v>1</v>
      </c>
      <c r="M33" s="850">
        <v>69.16</v>
      </c>
    </row>
    <row r="34" spans="1:13" ht="14.4" customHeight="1" x14ac:dyDescent="0.3">
      <c r="A34" s="831" t="s">
        <v>2706</v>
      </c>
      <c r="B34" s="832" t="s">
        <v>2577</v>
      </c>
      <c r="C34" s="832" t="s">
        <v>3300</v>
      </c>
      <c r="D34" s="832" t="s">
        <v>3301</v>
      </c>
      <c r="E34" s="832" t="s">
        <v>3302</v>
      </c>
      <c r="F34" s="849">
        <v>1</v>
      </c>
      <c r="G34" s="849">
        <v>207.45</v>
      </c>
      <c r="H34" s="837">
        <v>1</v>
      </c>
      <c r="I34" s="849"/>
      <c r="J34" s="849"/>
      <c r="K34" s="837">
        <v>0</v>
      </c>
      <c r="L34" s="849">
        <v>1</v>
      </c>
      <c r="M34" s="850">
        <v>207.45</v>
      </c>
    </row>
    <row r="35" spans="1:13" ht="14.4" customHeight="1" x14ac:dyDescent="0.3">
      <c r="A35" s="831" t="s">
        <v>2708</v>
      </c>
      <c r="B35" s="832" t="s">
        <v>2021</v>
      </c>
      <c r="C35" s="832" t="s">
        <v>2022</v>
      </c>
      <c r="D35" s="832" t="s">
        <v>2023</v>
      </c>
      <c r="E35" s="832" t="s">
        <v>2024</v>
      </c>
      <c r="F35" s="849"/>
      <c r="G35" s="849"/>
      <c r="H35" s="837">
        <v>0</v>
      </c>
      <c r="I35" s="849">
        <v>2</v>
      </c>
      <c r="J35" s="849">
        <v>267.88</v>
      </c>
      <c r="K35" s="837">
        <v>1</v>
      </c>
      <c r="L35" s="849">
        <v>2</v>
      </c>
      <c r="M35" s="850">
        <v>267.88</v>
      </c>
    </row>
    <row r="36" spans="1:13" ht="14.4" customHeight="1" x14ac:dyDescent="0.3">
      <c r="A36" s="831" t="s">
        <v>2709</v>
      </c>
      <c r="B36" s="832" t="s">
        <v>2163</v>
      </c>
      <c r="C36" s="832" t="s">
        <v>2771</v>
      </c>
      <c r="D36" s="832" t="s">
        <v>1083</v>
      </c>
      <c r="E36" s="832" t="s">
        <v>2167</v>
      </c>
      <c r="F36" s="849">
        <v>1</v>
      </c>
      <c r="G36" s="849">
        <v>154.36000000000001</v>
      </c>
      <c r="H36" s="837">
        <v>1</v>
      </c>
      <c r="I36" s="849"/>
      <c r="J36" s="849"/>
      <c r="K36" s="837">
        <v>0</v>
      </c>
      <c r="L36" s="849">
        <v>1</v>
      </c>
      <c r="M36" s="850">
        <v>154.36000000000001</v>
      </c>
    </row>
    <row r="37" spans="1:13" ht="14.4" customHeight="1" x14ac:dyDescent="0.3">
      <c r="A37" s="831" t="s">
        <v>2710</v>
      </c>
      <c r="B37" s="832" t="s">
        <v>2015</v>
      </c>
      <c r="C37" s="832" t="s">
        <v>4249</v>
      </c>
      <c r="D37" s="832" t="s">
        <v>2019</v>
      </c>
      <c r="E37" s="832" t="s">
        <v>3039</v>
      </c>
      <c r="F37" s="849"/>
      <c r="G37" s="849"/>
      <c r="H37" s="837">
        <v>0</v>
      </c>
      <c r="I37" s="849">
        <v>1</v>
      </c>
      <c r="J37" s="849">
        <v>115.18</v>
      </c>
      <c r="K37" s="837">
        <v>1</v>
      </c>
      <c r="L37" s="849">
        <v>1</v>
      </c>
      <c r="M37" s="850">
        <v>115.18</v>
      </c>
    </row>
    <row r="38" spans="1:13" ht="14.4" customHeight="1" x14ac:dyDescent="0.3">
      <c r="A38" s="831" t="s">
        <v>2710</v>
      </c>
      <c r="B38" s="832" t="s">
        <v>2033</v>
      </c>
      <c r="C38" s="832" t="s">
        <v>3003</v>
      </c>
      <c r="D38" s="832" t="s">
        <v>785</v>
      </c>
      <c r="E38" s="832" t="s">
        <v>2037</v>
      </c>
      <c r="F38" s="849"/>
      <c r="G38" s="849"/>
      <c r="H38" s="837">
        <v>0</v>
      </c>
      <c r="I38" s="849">
        <v>2</v>
      </c>
      <c r="J38" s="849">
        <v>736.32</v>
      </c>
      <c r="K38" s="837">
        <v>1</v>
      </c>
      <c r="L38" s="849">
        <v>2</v>
      </c>
      <c r="M38" s="850">
        <v>736.32</v>
      </c>
    </row>
    <row r="39" spans="1:13" ht="14.4" customHeight="1" x14ac:dyDescent="0.3">
      <c r="A39" s="831" t="s">
        <v>2710</v>
      </c>
      <c r="B39" s="832" t="s">
        <v>2033</v>
      </c>
      <c r="C39" s="832" t="s">
        <v>2776</v>
      </c>
      <c r="D39" s="832" t="s">
        <v>785</v>
      </c>
      <c r="E39" s="832" t="s">
        <v>2041</v>
      </c>
      <c r="F39" s="849"/>
      <c r="G39" s="849"/>
      <c r="H39" s="837">
        <v>0</v>
      </c>
      <c r="I39" s="849">
        <v>5</v>
      </c>
      <c r="J39" s="849">
        <v>2454.4499999999998</v>
      </c>
      <c r="K39" s="837">
        <v>1</v>
      </c>
      <c r="L39" s="849">
        <v>5</v>
      </c>
      <c r="M39" s="850">
        <v>2454.4499999999998</v>
      </c>
    </row>
    <row r="40" spans="1:13" ht="14.4" customHeight="1" x14ac:dyDescent="0.3">
      <c r="A40" s="831" t="s">
        <v>2710</v>
      </c>
      <c r="B40" s="832" t="s">
        <v>2033</v>
      </c>
      <c r="C40" s="832" t="s">
        <v>2791</v>
      </c>
      <c r="D40" s="832" t="s">
        <v>785</v>
      </c>
      <c r="E40" s="832" t="s">
        <v>2039</v>
      </c>
      <c r="F40" s="849"/>
      <c r="G40" s="849"/>
      <c r="H40" s="837">
        <v>0</v>
      </c>
      <c r="I40" s="849">
        <v>1</v>
      </c>
      <c r="J40" s="849">
        <v>736.33</v>
      </c>
      <c r="K40" s="837">
        <v>1</v>
      </c>
      <c r="L40" s="849">
        <v>1</v>
      </c>
      <c r="M40" s="850">
        <v>736.33</v>
      </c>
    </row>
    <row r="41" spans="1:13" ht="14.4" customHeight="1" x14ac:dyDescent="0.3">
      <c r="A41" s="831" t="s">
        <v>2710</v>
      </c>
      <c r="B41" s="832" t="s">
        <v>2033</v>
      </c>
      <c r="C41" s="832" t="s">
        <v>3136</v>
      </c>
      <c r="D41" s="832" t="s">
        <v>789</v>
      </c>
      <c r="E41" s="832" t="s">
        <v>5524</v>
      </c>
      <c r="F41" s="849"/>
      <c r="G41" s="849"/>
      <c r="H41" s="837">
        <v>0</v>
      </c>
      <c r="I41" s="849">
        <v>1</v>
      </c>
      <c r="J41" s="849">
        <v>1385.62</v>
      </c>
      <c r="K41" s="837">
        <v>1</v>
      </c>
      <c r="L41" s="849">
        <v>1</v>
      </c>
      <c r="M41" s="850">
        <v>1385.62</v>
      </c>
    </row>
    <row r="42" spans="1:13" ht="14.4" customHeight="1" x14ac:dyDescent="0.3">
      <c r="A42" s="831" t="s">
        <v>2710</v>
      </c>
      <c r="B42" s="832" t="s">
        <v>2033</v>
      </c>
      <c r="C42" s="832" t="s">
        <v>2042</v>
      </c>
      <c r="D42" s="832" t="s">
        <v>789</v>
      </c>
      <c r="E42" s="832" t="s">
        <v>2043</v>
      </c>
      <c r="F42" s="849"/>
      <c r="G42" s="849"/>
      <c r="H42" s="837">
        <v>0</v>
      </c>
      <c r="I42" s="849">
        <v>2</v>
      </c>
      <c r="J42" s="849">
        <v>3694.98</v>
      </c>
      <c r="K42" s="837">
        <v>1</v>
      </c>
      <c r="L42" s="849">
        <v>2</v>
      </c>
      <c r="M42" s="850">
        <v>3694.98</v>
      </c>
    </row>
    <row r="43" spans="1:13" ht="14.4" customHeight="1" x14ac:dyDescent="0.3">
      <c r="A43" s="831" t="s">
        <v>2710</v>
      </c>
      <c r="B43" s="832" t="s">
        <v>2150</v>
      </c>
      <c r="C43" s="832" t="s">
        <v>2393</v>
      </c>
      <c r="D43" s="832" t="s">
        <v>2155</v>
      </c>
      <c r="E43" s="832" t="s">
        <v>2394</v>
      </c>
      <c r="F43" s="849"/>
      <c r="G43" s="849"/>
      <c r="H43" s="837">
        <v>0</v>
      </c>
      <c r="I43" s="849">
        <v>1</v>
      </c>
      <c r="J43" s="849">
        <v>88.51</v>
      </c>
      <c r="K43" s="837">
        <v>1</v>
      </c>
      <c r="L43" s="849">
        <v>1</v>
      </c>
      <c r="M43" s="850">
        <v>88.51</v>
      </c>
    </row>
    <row r="44" spans="1:13" ht="14.4" customHeight="1" x14ac:dyDescent="0.3">
      <c r="A44" s="831" t="s">
        <v>2710</v>
      </c>
      <c r="B44" s="832" t="s">
        <v>2163</v>
      </c>
      <c r="C44" s="832" t="s">
        <v>2166</v>
      </c>
      <c r="D44" s="832" t="s">
        <v>1083</v>
      </c>
      <c r="E44" s="832" t="s">
        <v>2167</v>
      </c>
      <c r="F44" s="849"/>
      <c r="G44" s="849"/>
      <c r="H44" s="837">
        <v>0</v>
      </c>
      <c r="I44" s="849">
        <v>9</v>
      </c>
      <c r="J44" s="849">
        <v>1389.2400000000002</v>
      </c>
      <c r="K44" s="837">
        <v>1</v>
      </c>
      <c r="L44" s="849">
        <v>9</v>
      </c>
      <c r="M44" s="850">
        <v>1389.2400000000002</v>
      </c>
    </row>
    <row r="45" spans="1:13" ht="14.4" customHeight="1" x14ac:dyDescent="0.3">
      <c r="A45" s="831" t="s">
        <v>2710</v>
      </c>
      <c r="B45" s="832" t="s">
        <v>2163</v>
      </c>
      <c r="C45" s="832" t="s">
        <v>4689</v>
      </c>
      <c r="D45" s="832" t="s">
        <v>4690</v>
      </c>
      <c r="E45" s="832" t="s">
        <v>5525</v>
      </c>
      <c r="F45" s="849"/>
      <c r="G45" s="849"/>
      <c r="H45" s="837">
        <v>0</v>
      </c>
      <c r="I45" s="849">
        <v>1</v>
      </c>
      <c r="J45" s="849">
        <v>75.73</v>
      </c>
      <c r="K45" s="837">
        <v>1</v>
      </c>
      <c r="L45" s="849">
        <v>1</v>
      </c>
      <c r="M45" s="850">
        <v>75.73</v>
      </c>
    </row>
    <row r="46" spans="1:13" ht="14.4" customHeight="1" x14ac:dyDescent="0.3">
      <c r="A46" s="831" t="s">
        <v>2710</v>
      </c>
      <c r="B46" s="832" t="s">
        <v>2163</v>
      </c>
      <c r="C46" s="832" t="s">
        <v>2164</v>
      </c>
      <c r="D46" s="832" t="s">
        <v>1083</v>
      </c>
      <c r="E46" s="832" t="s">
        <v>2165</v>
      </c>
      <c r="F46" s="849"/>
      <c r="G46" s="849"/>
      <c r="H46" s="837">
        <v>0</v>
      </c>
      <c r="I46" s="849">
        <v>38</v>
      </c>
      <c r="J46" s="849">
        <v>8552.2800000000007</v>
      </c>
      <c r="K46" s="837">
        <v>1</v>
      </c>
      <c r="L46" s="849">
        <v>38</v>
      </c>
      <c r="M46" s="850">
        <v>8552.2800000000007</v>
      </c>
    </row>
    <row r="47" spans="1:13" ht="14.4" customHeight="1" x14ac:dyDescent="0.3">
      <c r="A47" s="831" t="s">
        <v>2710</v>
      </c>
      <c r="B47" s="832" t="s">
        <v>2177</v>
      </c>
      <c r="C47" s="832" t="s">
        <v>4173</v>
      </c>
      <c r="D47" s="832" t="s">
        <v>2399</v>
      </c>
      <c r="E47" s="832" t="s">
        <v>4174</v>
      </c>
      <c r="F47" s="849"/>
      <c r="G47" s="849"/>
      <c r="H47" s="837">
        <v>0</v>
      </c>
      <c r="I47" s="849">
        <v>2</v>
      </c>
      <c r="J47" s="849">
        <v>545.66</v>
      </c>
      <c r="K47" s="837">
        <v>1</v>
      </c>
      <c r="L47" s="849">
        <v>2</v>
      </c>
      <c r="M47" s="850">
        <v>545.66</v>
      </c>
    </row>
    <row r="48" spans="1:13" ht="14.4" customHeight="1" x14ac:dyDescent="0.3">
      <c r="A48" s="831" t="s">
        <v>2710</v>
      </c>
      <c r="B48" s="832" t="s">
        <v>2198</v>
      </c>
      <c r="C48" s="832" t="s">
        <v>5315</v>
      </c>
      <c r="D48" s="832" t="s">
        <v>3311</v>
      </c>
      <c r="E48" s="832" t="s">
        <v>3980</v>
      </c>
      <c r="F48" s="849">
        <v>2</v>
      </c>
      <c r="G48" s="849">
        <v>265.95999999999998</v>
      </c>
      <c r="H48" s="837">
        <v>1</v>
      </c>
      <c r="I48" s="849"/>
      <c r="J48" s="849"/>
      <c r="K48" s="837">
        <v>0</v>
      </c>
      <c r="L48" s="849">
        <v>2</v>
      </c>
      <c r="M48" s="850">
        <v>265.95999999999998</v>
      </c>
    </row>
    <row r="49" spans="1:13" ht="14.4" customHeight="1" x14ac:dyDescent="0.3">
      <c r="A49" s="831" t="s">
        <v>2710</v>
      </c>
      <c r="B49" s="832" t="s">
        <v>2221</v>
      </c>
      <c r="C49" s="832" t="s">
        <v>2227</v>
      </c>
      <c r="D49" s="832" t="s">
        <v>2228</v>
      </c>
      <c r="E49" s="832" t="s">
        <v>2229</v>
      </c>
      <c r="F49" s="849"/>
      <c r="G49" s="849"/>
      <c r="H49" s="837">
        <v>0</v>
      </c>
      <c r="I49" s="849">
        <v>1</v>
      </c>
      <c r="J49" s="849">
        <v>3231.81</v>
      </c>
      <c r="K49" s="837">
        <v>1</v>
      </c>
      <c r="L49" s="849">
        <v>1</v>
      </c>
      <c r="M49" s="850">
        <v>3231.81</v>
      </c>
    </row>
    <row r="50" spans="1:13" ht="14.4" customHeight="1" x14ac:dyDescent="0.3">
      <c r="A50" s="831" t="s">
        <v>2710</v>
      </c>
      <c r="B50" s="832" t="s">
        <v>2246</v>
      </c>
      <c r="C50" s="832" t="s">
        <v>2247</v>
      </c>
      <c r="D50" s="832" t="s">
        <v>2248</v>
      </c>
      <c r="E50" s="832" t="s">
        <v>2249</v>
      </c>
      <c r="F50" s="849"/>
      <c r="G50" s="849"/>
      <c r="H50" s="837"/>
      <c r="I50" s="849">
        <v>11</v>
      </c>
      <c r="J50" s="849">
        <v>0</v>
      </c>
      <c r="K50" s="837"/>
      <c r="L50" s="849">
        <v>11</v>
      </c>
      <c r="M50" s="850">
        <v>0</v>
      </c>
    </row>
    <row r="51" spans="1:13" ht="14.4" customHeight="1" x14ac:dyDescent="0.3">
      <c r="A51" s="831" t="s">
        <v>2710</v>
      </c>
      <c r="B51" s="832" t="s">
        <v>2439</v>
      </c>
      <c r="C51" s="832" t="s">
        <v>2440</v>
      </c>
      <c r="D51" s="832" t="s">
        <v>2441</v>
      </c>
      <c r="E51" s="832" t="s">
        <v>2442</v>
      </c>
      <c r="F51" s="849"/>
      <c r="G51" s="849"/>
      <c r="H51" s="837">
        <v>0</v>
      </c>
      <c r="I51" s="849">
        <v>4</v>
      </c>
      <c r="J51" s="849">
        <v>18.8</v>
      </c>
      <c r="K51" s="837">
        <v>1</v>
      </c>
      <c r="L51" s="849">
        <v>4</v>
      </c>
      <c r="M51" s="850">
        <v>18.8</v>
      </c>
    </row>
    <row r="52" spans="1:13" ht="14.4" customHeight="1" x14ac:dyDescent="0.3">
      <c r="A52" s="831" t="s">
        <v>2710</v>
      </c>
      <c r="B52" s="832" t="s">
        <v>2264</v>
      </c>
      <c r="C52" s="832" t="s">
        <v>2267</v>
      </c>
      <c r="D52" s="832" t="s">
        <v>1026</v>
      </c>
      <c r="E52" s="832" t="s">
        <v>2268</v>
      </c>
      <c r="F52" s="849"/>
      <c r="G52" s="849"/>
      <c r="H52" s="837"/>
      <c r="I52" s="849">
        <v>2</v>
      </c>
      <c r="J52" s="849">
        <v>0</v>
      </c>
      <c r="K52" s="837"/>
      <c r="L52" s="849">
        <v>2</v>
      </c>
      <c r="M52" s="850">
        <v>0</v>
      </c>
    </row>
    <row r="53" spans="1:13" ht="14.4" customHeight="1" x14ac:dyDescent="0.3">
      <c r="A53" s="831" t="s">
        <v>2710</v>
      </c>
      <c r="B53" s="832" t="s">
        <v>2264</v>
      </c>
      <c r="C53" s="832" t="s">
        <v>5323</v>
      </c>
      <c r="D53" s="832" t="s">
        <v>4005</v>
      </c>
      <c r="E53" s="832" t="s">
        <v>2266</v>
      </c>
      <c r="F53" s="849">
        <v>1</v>
      </c>
      <c r="G53" s="849">
        <v>0</v>
      </c>
      <c r="H53" s="837"/>
      <c r="I53" s="849"/>
      <c r="J53" s="849"/>
      <c r="K53" s="837"/>
      <c r="L53" s="849">
        <v>1</v>
      </c>
      <c r="M53" s="850">
        <v>0</v>
      </c>
    </row>
    <row r="54" spans="1:13" ht="14.4" customHeight="1" x14ac:dyDescent="0.3">
      <c r="A54" s="831" t="s">
        <v>2710</v>
      </c>
      <c r="B54" s="832" t="s">
        <v>2272</v>
      </c>
      <c r="C54" s="832" t="s">
        <v>3161</v>
      </c>
      <c r="D54" s="832" t="s">
        <v>697</v>
      </c>
      <c r="E54" s="832" t="s">
        <v>3126</v>
      </c>
      <c r="F54" s="849"/>
      <c r="G54" s="849"/>
      <c r="H54" s="837">
        <v>0</v>
      </c>
      <c r="I54" s="849">
        <v>2</v>
      </c>
      <c r="J54" s="849">
        <v>434.32</v>
      </c>
      <c r="K54" s="837">
        <v>1</v>
      </c>
      <c r="L54" s="849">
        <v>2</v>
      </c>
      <c r="M54" s="850">
        <v>434.32</v>
      </c>
    </row>
    <row r="55" spans="1:13" ht="14.4" customHeight="1" x14ac:dyDescent="0.3">
      <c r="A55" s="831" t="s">
        <v>2710</v>
      </c>
      <c r="B55" s="832" t="s">
        <v>2453</v>
      </c>
      <c r="C55" s="832" t="s">
        <v>5307</v>
      </c>
      <c r="D55" s="832" t="s">
        <v>2455</v>
      </c>
      <c r="E55" s="832" t="s">
        <v>3147</v>
      </c>
      <c r="F55" s="849">
        <v>2</v>
      </c>
      <c r="G55" s="849">
        <v>0</v>
      </c>
      <c r="H55" s="837"/>
      <c r="I55" s="849"/>
      <c r="J55" s="849"/>
      <c r="K55" s="837"/>
      <c r="L55" s="849">
        <v>2</v>
      </c>
      <c r="M55" s="850">
        <v>0</v>
      </c>
    </row>
    <row r="56" spans="1:13" ht="14.4" customHeight="1" x14ac:dyDescent="0.3">
      <c r="A56" s="831" t="s">
        <v>2710</v>
      </c>
      <c r="B56" s="832" t="s">
        <v>2277</v>
      </c>
      <c r="C56" s="832" t="s">
        <v>2456</v>
      </c>
      <c r="D56" s="832" t="s">
        <v>1439</v>
      </c>
      <c r="E56" s="832" t="s">
        <v>2457</v>
      </c>
      <c r="F56" s="849"/>
      <c r="G56" s="849"/>
      <c r="H56" s="837">
        <v>0</v>
      </c>
      <c r="I56" s="849">
        <v>4</v>
      </c>
      <c r="J56" s="849">
        <v>255</v>
      </c>
      <c r="K56" s="837">
        <v>1</v>
      </c>
      <c r="L56" s="849">
        <v>4</v>
      </c>
      <c r="M56" s="850">
        <v>255</v>
      </c>
    </row>
    <row r="57" spans="1:13" ht="14.4" customHeight="1" x14ac:dyDescent="0.3">
      <c r="A57" s="831" t="s">
        <v>2710</v>
      </c>
      <c r="B57" s="832" t="s">
        <v>5526</v>
      </c>
      <c r="C57" s="832" t="s">
        <v>5309</v>
      </c>
      <c r="D57" s="832" t="s">
        <v>5310</v>
      </c>
      <c r="E57" s="832" t="s">
        <v>5311</v>
      </c>
      <c r="F57" s="849">
        <v>2</v>
      </c>
      <c r="G57" s="849">
        <v>773.78</v>
      </c>
      <c r="H57" s="837">
        <v>1</v>
      </c>
      <c r="I57" s="849"/>
      <c r="J57" s="849"/>
      <c r="K57" s="837">
        <v>0</v>
      </c>
      <c r="L57" s="849">
        <v>2</v>
      </c>
      <c r="M57" s="850">
        <v>773.78</v>
      </c>
    </row>
    <row r="58" spans="1:13" ht="14.4" customHeight="1" x14ac:dyDescent="0.3">
      <c r="A58" s="831" t="s">
        <v>2710</v>
      </c>
      <c r="B58" s="832" t="s">
        <v>2458</v>
      </c>
      <c r="C58" s="832" t="s">
        <v>2462</v>
      </c>
      <c r="D58" s="832" t="s">
        <v>1173</v>
      </c>
      <c r="E58" s="832" t="s">
        <v>2461</v>
      </c>
      <c r="F58" s="849">
        <v>2</v>
      </c>
      <c r="G58" s="849">
        <v>0</v>
      </c>
      <c r="H58" s="837"/>
      <c r="I58" s="849"/>
      <c r="J58" s="849"/>
      <c r="K58" s="837"/>
      <c r="L58" s="849">
        <v>2</v>
      </c>
      <c r="M58" s="850">
        <v>0</v>
      </c>
    </row>
    <row r="59" spans="1:13" ht="14.4" customHeight="1" x14ac:dyDescent="0.3">
      <c r="A59" s="831" t="s">
        <v>2710</v>
      </c>
      <c r="B59" s="832" t="s">
        <v>2577</v>
      </c>
      <c r="C59" s="832" t="s">
        <v>3163</v>
      </c>
      <c r="D59" s="832" t="s">
        <v>2579</v>
      </c>
      <c r="E59" s="832" t="s">
        <v>2345</v>
      </c>
      <c r="F59" s="849"/>
      <c r="G59" s="849"/>
      <c r="H59" s="837">
        <v>0</v>
      </c>
      <c r="I59" s="849">
        <v>1</v>
      </c>
      <c r="J59" s="849">
        <v>176.32</v>
      </c>
      <c r="K59" s="837">
        <v>1</v>
      </c>
      <c r="L59" s="849">
        <v>1</v>
      </c>
      <c r="M59" s="850">
        <v>176.32</v>
      </c>
    </row>
    <row r="60" spans="1:13" ht="14.4" customHeight="1" x14ac:dyDescent="0.3">
      <c r="A60" s="831" t="s">
        <v>2710</v>
      </c>
      <c r="B60" s="832" t="s">
        <v>2021</v>
      </c>
      <c r="C60" s="832" t="s">
        <v>2022</v>
      </c>
      <c r="D60" s="832" t="s">
        <v>2023</v>
      </c>
      <c r="E60" s="832" t="s">
        <v>2024</v>
      </c>
      <c r="F60" s="849"/>
      <c r="G60" s="849"/>
      <c r="H60" s="837">
        <v>0</v>
      </c>
      <c r="I60" s="849">
        <v>1</v>
      </c>
      <c r="J60" s="849">
        <v>133.94</v>
      </c>
      <c r="K60" s="837">
        <v>1</v>
      </c>
      <c r="L60" s="849">
        <v>1</v>
      </c>
      <c r="M60" s="850">
        <v>133.94</v>
      </c>
    </row>
    <row r="61" spans="1:13" ht="14.4" customHeight="1" x14ac:dyDescent="0.3">
      <c r="A61" s="831" t="s">
        <v>2710</v>
      </c>
      <c r="B61" s="832" t="s">
        <v>2242</v>
      </c>
      <c r="C61" s="832" t="s">
        <v>3100</v>
      </c>
      <c r="D61" s="832" t="s">
        <v>3101</v>
      </c>
      <c r="E61" s="832" t="s">
        <v>3102</v>
      </c>
      <c r="F61" s="849">
        <v>2</v>
      </c>
      <c r="G61" s="849">
        <v>199.88</v>
      </c>
      <c r="H61" s="837">
        <v>1</v>
      </c>
      <c r="I61" s="849"/>
      <c r="J61" s="849"/>
      <c r="K61" s="837">
        <v>0</v>
      </c>
      <c r="L61" s="849">
        <v>2</v>
      </c>
      <c r="M61" s="850">
        <v>199.88</v>
      </c>
    </row>
    <row r="62" spans="1:13" ht="14.4" customHeight="1" x14ac:dyDescent="0.3">
      <c r="A62" s="831" t="s">
        <v>2711</v>
      </c>
      <c r="B62" s="832" t="s">
        <v>2015</v>
      </c>
      <c r="C62" s="832" t="s">
        <v>3217</v>
      </c>
      <c r="D62" s="832" t="s">
        <v>2019</v>
      </c>
      <c r="E62" s="832" t="s">
        <v>2592</v>
      </c>
      <c r="F62" s="849"/>
      <c r="G62" s="849"/>
      <c r="H62" s="837">
        <v>0</v>
      </c>
      <c r="I62" s="849">
        <v>3</v>
      </c>
      <c r="J62" s="849">
        <v>73.739999999999995</v>
      </c>
      <c r="K62" s="837">
        <v>1</v>
      </c>
      <c r="L62" s="849">
        <v>3</v>
      </c>
      <c r="M62" s="850">
        <v>73.739999999999995</v>
      </c>
    </row>
    <row r="63" spans="1:13" ht="14.4" customHeight="1" x14ac:dyDescent="0.3">
      <c r="A63" s="831" t="s">
        <v>2711</v>
      </c>
      <c r="B63" s="832" t="s">
        <v>2015</v>
      </c>
      <c r="C63" s="832" t="s">
        <v>2839</v>
      </c>
      <c r="D63" s="832" t="s">
        <v>2019</v>
      </c>
      <c r="E63" s="832" t="s">
        <v>2020</v>
      </c>
      <c r="F63" s="849"/>
      <c r="G63" s="849"/>
      <c r="H63" s="837">
        <v>0</v>
      </c>
      <c r="I63" s="849">
        <v>1</v>
      </c>
      <c r="J63" s="849">
        <v>57.6</v>
      </c>
      <c r="K63" s="837">
        <v>1</v>
      </c>
      <c r="L63" s="849">
        <v>1</v>
      </c>
      <c r="M63" s="850">
        <v>57.6</v>
      </c>
    </row>
    <row r="64" spans="1:13" ht="14.4" customHeight="1" x14ac:dyDescent="0.3">
      <c r="A64" s="831" t="s">
        <v>2711</v>
      </c>
      <c r="B64" s="832" t="s">
        <v>2015</v>
      </c>
      <c r="C64" s="832" t="s">
        <v>3154</v>
      </c>
      <c r="D64" s="832" t="s">
        <v>2019</v>
      </c>
      <c r="E64" s="832" t="s">
        <v>3155</v>
      </c>
      <c r="F64" s="849"/>
      <c r="G64" s="849"/>
      <c r="H64" s="837">
        <v>0</v>
      </c>
      <c r="I64" s="849">
        <v>1</v>
      </c>
      <c r="J64" s="849">
        <v>51.84</v>
      </c>
      <c r="K64" s="837">
        <v>1</v>
      </c>
      <c r="L64" s="849">
        <v>1</v>
      </c>
      <c r="M64" s="850">
        <v>51.84</v>
      </c>
    </row>
    <row r="65" spans="1:13" ht="14.4" customHeight="1" x14ac:dyDescent="0.3">
      <c r="A65" s="831" t="s">
        <v>2711</v>
      </c>
      <c r="B65" s="832" t="s">
        <v>2015</v>
      </c>
      <c r="C65" s="832" t="s">
        <v>3390</v>
      </c>
      <c r="D65" s="832" t="s">
        <v>2019</v>
      </c>
      <c r="E65" s="832" t="s">
        <v>3391</v>
      </c>
      <c r="F65" s="849"/>
      <c r="G65" s="849"/>
      <c r="H65" s="837"/>
      <c r="I65" s="849">
        <v>1</v>
      </c>
      <c r="J65" s="849">
        <v>0</v>
      </c>
      <c r="K65" s="837"/>
      <c r="L65" s="849">
        <v>1</v>
      </c>
      <c r="M65" s="850">
        <v>0</v>
      </c>
    </row>
    <row r="66" spans="1:13" ht="14.4" customHeight="1" x14ac:dyDescent="0.3">
      <c r="A66" s="831" t="s">
        <v>2711</v>
      </c>
      <c r="B66" s="832" t="s">
        <v>2033</v>
      </c>
      <c r="C66" s="832" t="s">
        <v>2776</v>
      </c>
      <c r="D66" s="832" t="s">
        <v>785</v>
      </c>
      <c r="E66" s="832" t="s">
        <v>2041</v>
      </c>
      <c r="F66" s="849"/>
      <c r="G66" s="849"/>
      <c r="H66" s="837">
        <v>0</v>
      </c>
      <c r="I66" s="849">
        <v>1</v>
      </c>
      <c r="J66" s="849">
        <v>490.89</v>
      </c>
      <c r="K66" s="837">
        <v>1</v>
      </c>
      <c r="L66" s="849">
        <v>1</v>
      </c>
      <c r="M66" s="850">
        <v>490.89</v>
      </c>
    </row>
    <row r="67" spans="1:13" ht="14.4" customHeight="1" x14ac:dyDescent="0.3">
      <c r="A67" s="831" t="s">
        <v>2711</v>
      </c>
      <c r="B67" s="832" t="s">
        <v>2491</v>
      </c>
      <c r="C67" s="832" t="s">
        <v>2492</v>
      </c>
      <c r="D67" s="832" t="s">
        <v>2493</v>
      </c>
      <c r="E67" s="832" t="s">
        <v>2494</v>
      </c>
      <c r="F67" s="849"/>
      <c r="G67" s="849"/>
      <c r="H67" s="837">
        <v>0</v>
      </c>
      <c r="I67" s="849">
        <v>1</v>
      </c>
      <c r="J67" s="849">
        <v>93.43</v>
      </c>
      <c r="K67" s="837">
        <v>1</v>
      </c>
      <c r="L67" s="849">
        <v>1</v>
      </c>
      <c r="M67" s="850">
        <v>93.43</v>
      </c>
    </row>
    <row r="68" spans="1:13" ht="14.4" customHeight="1" x14ac:dyDescent="0.3">
      <c r="A68" s="831" t="s">
        <v>2711</v>
      </c>
      <c r="B68" s="832" t="s">
        <v>2048</v>
      </c>
      <c r="C68" s="832" t="s">
        <v>2051</v>
      </c>
      <c r="D68" s="832" t="s">
        <v>708</v>
      </c>
      <c r="E68" s="832" t="s">
        <v>2052</v>
      </c>
      <c r="F68" s="849"/>
      <c r="G68" s="849"/>
      <c r="H68" s="837">
        <v>0</v>
      </c>
      <c r="I68" s="849">
        <v>5</v>
      </c>
      <c r="J68" s="849">
        <v>720.05</v>
      </c>
      <c r="K68" s="837">
        <v>1</v>
      </c>
      <c r="L68" s="849">
        <v>5</v>
      </c>
      <c r="M68" s="850">
        <v>720.05</v>
      </c>
    </row>
    <row r="69" spans="1:13" ht="14.4" customHeight="1" x14ac:dyDescent="0.3">
      <c r="A69" s="831" t="s">
        <v>2711</v>
      </c>
      <c r="B69" s="832" t="s">
        <v>2048</v>
      </c>
      <c r="C69" s="832" t="s">
        <v>3353</v>
      </c>
      <c r="D69" s="832" t="s">
        <v>3354</v>
      </c>
      <c r="E69" s="832" t="s">
        <v>2052</v>
      </c>
      <c r="F69" s="849">
        <v>1</v>
      </c>
      <c r="G69" s="849">
        <v>144.01</v>
      </c>
      <c r="H69" s="837">
        <v>1</v>
      </c>
      <c r="I69" s="849"/>
      <c r="J69" s="849"/>
      <c r="K69" s="837">
        <v>0</v>
      </c>
      <c r="L69" s="849">
        <v>1</v>
      </c>
      <c r="M69" s="850">
        <v>144.01</v>
      </c>
    </row>
    <row r="70" spans="1:13" ht="14.4" customHeight="1" x14ac:dyDescent="0.3">
      <c r="A70" s="831" t="s">
        <v>2711</v>
      </c>
      <c r="B70" s="832" t="s">
        <v>2073</v>
      </c>
      <c r="C70" s="832" t="s">
        <v>3383</v>
      </c>
      <c r="D70" s="832" t="s">
        <v>3384</v>
      </c>
      <c r="E70" s="832" t="s">
        <v>3385</v>
      </c>
      <c r="F70" s="849">
        <v>1</v>
      </c>
      <c r="G70" s="849">
        <v>16.5</v>
      </c>
      <c r="H70" s="837">
        <v>1</v>
      </c>
      <c r="I70" s="849"/>
      <c r="J70" s="849"/>
      <c r="K70" s="837">
        <v>0</v>
      </c>
      <c r="L70" s="849">
        <v>1</v>
      </c>
      <c r="M70" s="850">
        <v>16.5</v>
      </c>
    </row>
    <row r="71" spans="1:13" ht="14.4" customHeight="1" x14ac:dyDescent="0.3">
      <c r="A71" s="831" t="s">
        <v>2711</v>
      </c>
      <c r="B71" s="832" t="s">
        <v>2111</v>
      </c>
      <c r="C71" s="832" t="s">
        <v>2112</v>
      </c>
      <c r="D71" s="832" t="s">
        <v>929</v>
      </c>
      <c r="E71" s="832" t="s">
        <v>2093</v>
      </c>
      <c r="F71" s="849"/>
      <c r="G71" s="849"/>
      <c r="H71" s="837">
        <v>0</v>
      </c>
      <c r="I71" s="849">
        <v>1</v>
      </c>
      <c r="J71" s="849">
        <v>47.7</v>
      </c>
      <c r="K71" s="837">
        <v>1</v>
      </c>
      <c r="L71" s="849">
        <v>1</v>
      </c>
      <c r="M71" s="850">
        <v>47.7</v>
      </c>
    </row>
    <row r="72" spans="1:13" ht="14.4" customHeight="1" x14ac:dyDescent="0.3">
      <c r="A72" s="831" t="s">
        <v>2711</v>
      </c>
      <c r="B72" s="832" t="s">
        <v>2111</v>
      </c>
      <c r="C72" s="832" t="s">
        <v>2344</v>
      </c>
      <c r="D72" s="832" t="s">
        <v>929</v>
      </c>
      <c r="E72" s="832" t="s">
        <v>2345</v>
      </c>
      <c r="F72" s="849"/>
      <c r="G72" s="849"/>
      <c r="H72" s="837">
        <v>0</v>
      </c>
      <c r="I72" s="849">
        <v>3</v>
      </c>
      <c r="J72" s="849">
        <v>430.99</v>
      </c>
      <c r="K72" s="837">
        <v>1</v>
      </c>
      <c r="L72" s="849">
        <v>3</v>
      </c>
      <c r="M72" s="850">
        <v>430.99</v>
      </c>
    </row>
    <row r="73" spans="1:13" ht="14.4" customHeight="1" x14ac:dyDescent="0.3">
      <c r="A73" s="831" t="s">
        <v>2711</v>
      </c>
      <c r="B73" s="832" t="s">
        <v>2163</v>
      </c>
      <c r="C73" s="832" t="s">
        <v>2166</v>
      </c>
      <c r="D73" s="832" t="s">
        <v>1083</v>
      </c>
      <c r="E73" s="832" t="s">
        <v>2167</v>
      </c>
      <c r="F73" s="849"/>
      <c r="G73" s="849"/>
      <c r="H73" s="837">
        <v>0</v>
      </c>
      <c r="I73" s="849">
        <v>5</v>
      </c>
      <c r="J73" s="849">
        <v>771.80000000000007</v>
      </c>
      <c r="K73" s="837">
        <v>1</v>
      </c>
      <c r="L73" s="849">
        <v>5</v>
      </c>
      <c r="M73" s="850">
        <v>771.80000000000007</v>
      </c>
    </row>
    <row r="74" spans="1:13" ht="14.4" customHeight="1" x14ac:dyDescent="0.3">
      <c r="A74" s="831" t="s">
        <v>2711</v>
      </c>
      <c r="B74" s="832" t="s">
        <v>2163</v>
      </c>
      <c r="C74" s="832" t="s">
        <v>2771</v>
      </c>
      <c r="D74" s="832" t="s">
        <v>1083</v>
      </c>
      <c r="E74" s="832" t="s">
        <v>2167</v>
      </c>
      <c r="F74" s="849">
        <v>1</v>
      </c>
      <c r="G74" s="849">
        <v>154.36000000000001</v>
      </c>
      <c r="H74" s="837">
        <v>1</v>
      </c>
      <c r="I74" s="849"/>
      <c r="J74" s="849"/>
      <c r="K74" s="837">
        <v>0</v>
      </c>
      <c r="L74" s="849">
        <v>1</v>
      </c>
      <c r="M74" s="850">
        <v>154.36000000000001</v>
      </c>
    </row>
    <row r="75" spans="1:13" ht="14.4" customHeight="1" x14ac:dyDescent="0.3">
      <c r="A75" s="831" t="s">
        <v>2711</v>
      </c>
      <c r="B75" s="832" t="s">
        <v>2194</v>
      </c>
      <c r="C75" s="832" t="s">
        <v>3355</v>
      </c>
      <c r="D75" s="832" t="s">
        <v>3356</v>
      </c>
      <c r="E75" s="832" t="s">
        <v>3357</v>
      </c>
      <c r="F75" s="849">
        <v>1</v>
      </c>
      <c r="G75" s="849">
        <v>0</v>
      </c>
      <c r="H75" s="837"/>
      <c r="I75" s="849"/>
      <c r="J75" s="849"/>
      <c r="K75" s="837"/>
      <c r="L75" s="849">
        <v>1</v>
      </c>
      <c r="M75" s="850">
        <v>0</v>
      </c>
    </row>
    <row r="76" spans="1:13" ht="14.4" customHeight="1" x14ac:dyDescent="0.3">
      <c r="A76" s="831" t="s">
        <v>2711</v>
      </c>
      <c r="B76" s="832" t="s">
        <v>2420</v>
      </c>
      <c r="C76" s="832" t="s">
        <v>2423</v>
      </c>
      <c r="D76" s="832" t="s">
        <v>1193</v>
      </c>
      <c r="E76" s="832" t="s">
        <v>1529</v>
      </c>
      <c r="F76" s="849"/>
      <c r="G76" s="849"/>
      <c r="H76" s="837">
        <v>0</v>
      </c>
      <c r="I76" s="849">
        <v>6</v>
      </c>
      <c r="J76" s="849">
        <v>290.52</v>
      </c>
      <c r="K76" s="837">
        <v>1</v>
      </c>
      <c r="L76" s="849">
        <v>6</v>
      </c>
      <c r="M76" s="850">
        <v>290.52</v>
      </c>
    </row>
    <row r="77" spans="1:13" ht="14.4" customHeight="1" x14ac:dyDescent="0.3">
      <c r="A77" s="831" t="s">
        <v>2711</v>
      </c>
      <c r="B77" s="832" t="s">
        <v>2246</v>
      </c>
      <c r="C77" s="832" t="s">
        <v>2247</v>
      </c>
      <c r="D77" s="832" t="s">
        <v>2248</v>
      </c>
      <c r="E77" s="832" t="s">
        <v>2249</v>
      </c>
      <c r="F77" s="849"/>
      <c r="G77" s="849"/>
      <c r="H77" s="837"/>
      <c r="I77" s="849">
        <v>2</v>
      </c>
      <c r="J77" s="849">
        <v>0</v>
      </c>
      <c r="K77" s="837"/>
      <c r="L77" s="849">
        <v>2</v>
      </c>
      <c r="M77" s="850">
        <v>0</v>
      </c>
    </row>
    <row r="78" spans="1:13" ht="14.4" customHeight="1" x14ac:dyDescent="0.3">
      <c r="A78" s="831" t="s">
        <v>2711</v>
      </c>
      <c r="B78" s="832" t="s">
        <v>2439</v>
      </c>
      <c r="C78" s="832" t="s">
        <v>2563</v>
      </c>
      <c r="D78" s="832" t="s">
        <v>2564</v>
      </c>
      <c r="E78" s="832" t="s">
        <v>2565</v>
      </c>
      <c r="F78" s="849"/>
      <c r="G78" s="849"/>
      <c r="H78" s="837">
        <v>0</v>
      </c>
      <c r="I78" s="849">
        <v>2</v>
      </c>
      <c r="J78" s="849">
        <v>18.8</v>
      </c>
      <c r="K78" s="837">
        <v>1</v>
      </c>
      <c r="L78" s="849">
        <v>2</v>
      </c>
      <c r="M78" s="850">
        <v>18.8</v>
      </c>
    </row>
    <row r="79" spans="1:13" ht="14.4" customHeight="1" x14ac:dyDescent="0.3">
      <c r="A79" s="831" t="s">
        <v>2711</v>
      </c>
      <c r="B79" s="832" t="s">
        <v>2264</v>
      </c>
      <c r="C79" s="832" t="s">
        <v>2447</v>
      </c>
      <c r="D79" s="832" t="s">
        <v>2270</v>
      </c>
      <c r="E79" s="832" t="s">
        <v>2266</v>
      </c>
      <c r="F79" s="849">
        <v>2</v>
      </c>
      <c r="G79" s="849">
        <v>0</v>
      </c>
      <c r="H79" s="837"/>
      <c r="I79" s="849"/>
      <c r="J79" s="849"/>
      <c r="K79" s="837"/>
      <c r="L79" s="849">
        <v>2</v>
      </c>
      <c r="M79" s="850">
        <v>0</v>
      </c>
    </row>
    <row r="80" spans="1:13" ht="14.4" customHeight="1" x14ac:dyDescent="0.3">
      <c r="A80" s="831" t="s">
        <v>2711</v>
      </c>
      <c r="B80" s="832" t="s">
        <v>2449</v>
      </c>
      <c r="C80" s="832" t="s">
        <v>2450</v>
      </c>
      <c r="D80" s="832" t="s">
        <v>2451</v>
      </c>
      <c r="E80" s="832" t="s">
        <v>2452</v>
      </c>
      <c r="F80" s="849"/>
      <c r="G80" s="849"/>
      <c r="H80" s="837">
        <v>0</v>
      </c>
      <c r="I80" s="849">
        <v>6</v>
      </c>
      <c r="J80" s="849">
        <v>737.76</v>
      </c>
      <c r="K80" s="837">
        <v>1</v>
      </c>
      <c r="L80" s="849">
        <v>6</v>
      </c>
      <c r="M80" s="850">
        <v>737.76</v>
      </c>
    </row>
    <row r="81" spans="1:13" ht="14.4" customHeight="1" x14ac:dyDescent="0.3">
      <c r="A81" s="831" t="s">
        <v>2712</v>
      </c>
      <c r="B81" s="832" t="s">
        <v>2012</v>
      </c>
      <c r="C81" s="832" t="s">
        <v>3998</v>
      </c>
      <c r="D81" s="832" t="s">
        <v>933</v>
      </c>
      <c r="E81" s="832" t="s">
        <v>2989</v>
      </c>
      <c r="F81" s="849"/>
      <c r="G81" s="849"/>
      <c r="H81" s="837">
        <v>0</v>
      </c>
      <c r="I81" s="849">
        <v>2</v>
      </c>
      <c r="J81" s="849">
        <v>83.26</v>
      </c>
      <c r="K81" s="837">
        <v>1</v>
      </c>
      <c r="L81" s="849">
        <v>2</v>
      </c>
      <c r="M81" s="850">
        <v>83.26</v>
      </c>
    </row>
    <row r="82" spans="1:13" ht="14.4" customHeight="1" x14ac:dyDescent="0.3">
      <c r="A82" s="831" t="s">
        <v>2712</v>
      </c>
      <c r="B82" s="832" t="s">
        <v>2015</v>
      </c>
      <c r="C82" s="832" t="s">
        <v>2795</v>
      </c>
      <c r="D82" s="832" t="s">
        <v>2019</v>
      </c>
      <c r="E82" s="832" t="s">
        <v>2796</v>
      </c>
      <c r="F82" s="849"/>
      <c r="G82" s="849"/>
      <c r="H82" s="837"/>
      <c r="I82" s="849">
        <v>1</v>
      </c>
      <c r="J82" s="849">
        <v>0</v>
      </c>
      <c r="K82" s="837"/>
      <c r="L82" s="849">
        <v>1</v>
      </c>
      <c r="M82" s="850">
        <v>0</v>
      </c>
    </row>
    <row r="83" spans="1:13" ht="14.4" customHeight="1" x14ac:dyDescent="0.3">
      <c r="A83" s="831" t="s">
        <v>2712</v>
      </c>
      <c r="B83" s="832" t="s">
        <v>2033</v>
      </c>
      <c r="C83" s="832" t="s">
        <v>2776</v>
      </c>
      <c r="D83" s="832" t="s">
        <v>785</v>
      </c>
      <c r="E83" s="832" t="s">
        <v>2041</v>
      </c>
      <c r="F83" s="849"/>
      <c r="G83" s="849"/>
      <c r="H83" s="837">
        <v>0</v>
      </c>
      <c r="I83" s="849">
        <v>2</v>
      </c>
      <c r="J83" s="849">
        <v>981.78</v>
      </c>
      <c r="K83" s="837">
        <v>1</v>
      </c>
      <c r="L83" s="849">
        <v>2</v>
      </c>
      <c r="M83" s="850">
        <v>981.78</v>
      </c>
    </row>
    <row r="84" spans="1:13" ht="14.4" customHeight="1" x14ac:dyDescent="0.3">
      <c r="A84" s="831" t="s">
        <v>2712</v>
      </c>
      <c r="B84" s="832" t="s">
        <v>2033</v>
      </c>
      <c r="C84" s="832" t="s">
        <v>2791</v>
      </c>
      <c r="D84" s="832" t="s">
        <v>785</v>
      </c>
      <c r="E84" s="832" t="s">
        <v>2039</v>
      </c>
      <c r="F84" s="849"/>
      <c r="G84" s="849"/>
      <c r="H84" s="837">
        <v>0</v>
      </c>
      <c r="I84" s="849">
        <v>1</v>
      </c>
      <c r="J84" s="849">
        <v>736.33</v>
      </c>
      <c r="K84" s="837">
        <v>1</v>
      </c>
      <c r="L84" s="849">
        <v>1</v>
      </c>
      <c r="M84" s="850">
        <v>736.33</v>
      </c>
    </row>
    <row r="85" spans="1:13" ht="14.4" customHeight="1" x14ac:dyDescent="0.3">
      <c r="A85" s="831" t="s">
        <v>2712</v>
      </c>
      <c r="B85" s="832" t="s">
        <v>2033</v>
      </c>
      <c r="C85" s="832" t="s">
        <v>2792</v>
      </c>
      <c r="D85" s="832" t="s">
        <v>785</v>
      </c>
      <c r="E85" s="832" t="s">
        <v>2793</v>
      </c>
      <c r="F85" s="849">
        <v>1</v>
      </c>
      <c r="G85" s="849">
        <v>147.26</v>
      </c>
      <c r="H85" s="837">
        <v>1</v>
      </c>
      <c r="I85" s="849"/>
      <c r="J85" s="849"/>
      <c r="K85" s="837">
        <v>0</v>
      </c>
      <c r="L85" s="849">
        <v>1</v>
      </c>
      <c r="M85" s="850">
        <v>147.26</v>
      </c>
    </row>
    <row r="86" spans="1:13" ht="14.4" customHeight="1" x14ac:dyDescent="0.3">
      <c r="A86" s="831" t="s">
        <v>2712</v>
      </c>
      <c r="B86" s="832" t="s">
        <v>2491</v>
      </c>
      <c r="C86" s="832" t="s">
        <v>2492</v>
      </c>
      <c r="D86" s="832" t="s">
        <v>2493</v>
      </c>
      <c r="E86" s="832" t="s">
        <v>2494</v>
      </c>
      <c r="F86" s="849"/>
      <c r="G86" s="849"/>
      <c r="H86" s="837">
        <v>0</v>
      </c>
      <c r="I86" s="849">
        <v>1</v>
      </c>
      <c r="J86" s="849">
        <v>93.43</v>
      </c>
      <c r="K86" s="837">
        <v>1</v>
      </c>
      <c r="L86" s="849">
        <v>1</v>
      </c>
      <c r="M86" s="850">
        <v>93.43</v>
      </c>
    </row>
    <row r="87" spans="1:13" ht="14.4" customHeight="1" x14ac:dyDescent="0.3">
      <c r="A87" s="831" t="s">
        <v>2712</v>
      </c>
      <c r="B87" s="832" t="s">
        <v>2163</v>
      </c>
      <c r="C87" s="832" t="s">
        <v>3948</v>
      </c>
      <c r="D87" s="832" t="s">
        <v>3949</v>
      </c>
      <c r="E87" s="832" t="s">
        <v>3950</v>
      </c>
      <c r="F87" s="849">
        <v>1</v>
      </c>
      <c r="G87" s="849">
        <v>154.36000000000001</v>
      </c>
      <c r="H87" s="837">
        <v>1</v>
      </c>
      <c r="I87" s="849"/>
      <c r="J87" s="849"/>
      <c r="K87" s="837">
        <v>0</v>
      </c>
      <c r="L87" s="849">
        <v>1</v>
      </c>
      <c r="M87" s="850">
        <v>154.36000000000001</v>
      </c>
    </row>
    <row r="88" spans="1:13" ht="14.4" customHeight="1" x14ac:dyDescent="0.3">
      <c r="A88" s="831" t="s">
        <v>2712</v>
      </c>
      <c r="B88" s="832" t="s">
        <v>2163</v>
      </c>
      <c r="C88" s="832" t="s">
        <v>2166</v>
      </c>
      <c r="D88" s="832" t="s">
        <v>1083</v>
      </c>
      <c r="E88" s="832" t="s">
        <v>2167</v>
      </c>
      <c r="F88" s="849"/>
      <c r="G88" s="849"/>
      <c r="H88" s="837">
        <v>0</v>
      </c>
      <c r="I88" s="849">
        <v>14</v>
      </c>
      <c r="J88" s="849">
        <v>2161.04</v>
      </c>
      <c r="K88" s="837">
        <v>1</v>
      </c>
      <c r="L88" s="849">
        <v>14</v>
      </c>
      <c r="M88" s="850">
        <v>2161.04</v>
      </c>
    </row>
    <row r="89" spans="1:13" ht="14.4" customHeight="1" x14ac:dyDescent="0.3">
      <c r="A89" s="831" t="s">
        <v>2712</v>
      </c>
      <c r="B89" s="832" t="s">
        <v>2163</v>
      </c>
      <c r="C89" s="832" t="s">
        <v>2164</v>
      </c>
      <c r="D89" s="832" t="s">
        <v>1083</v>
      </c>
      <c r="E89" s="832" t="s">
        <v>2165</v>
      </c>
      <c r="F89" s="849"/>
      <c r="G89" s="849"/>
      <c r="H89" s="837">
        <v>0</v>
      </c>
      <c r="I89" s="849">
        <v>1</v>
      </c>
      <c r="J89" s="849">
        <v>225.06</v>
      </c>
      <c r="K89" s="837">
        <v>1</v>
      </c>
      <c r="L89" s="849">
        <v>1</v>
      </c>
      <c r="M89" s="850">
        <v>225.06</v>
      </c>
    </row>
    <row r="90" spans="1:13" ht="14.4" customHeight="1" x14ac:dyDescent="0.3">
      <c r="A90" s="831" t="s">
        <v>2712</v>
      </c>
      <c r="B90" s="832" t="s">
        <v>2420</v>
      </c>
      <c r="C90" s="832" t="s">
        <v>2421</v>
      </c>
      <c r="D90" s="832" t="s">
        <v>1193</v>
      </c>
      <c r="E90" s="832" t="s">
        <v>2422</v>
      </c>
      <c r="F90" s="849"/>
      <c r="G90" s="849"/>
      <c r="H90" s="837">
        <v>0</v>
      </c>
      <c r="I90" s="849">
        <v>1</v>
      </c>
      <c r="J90" s="849">
        <v>24.22</v>
      </c>
      <c r="K90" s="837">
        <v>1</v>
      </c>
      <c r="L90" s="849">
        <v>1</v>
      </c>
      <c r="M90" s="850">
        <v>24.22</v>
      </c>
    </row>
    <row r="91" spans="1:13" ht="14.4" customHeight="1" x14ac:dyDescent="0.3">
      <c r="A91" s="831" t="s">
        <v>2712</v>
      </c>
      <c r="B91" s="832" t="s">
        <v>2246</v>
      </c>
      <c r="C91" s="832" t="s">
        <v>2247</v>
      </c>
      <c r="D91" s="832" t="s">
        <v>2248</v>
      </c>
      <c r="E91" s="832" t="s">
        <v>2249</v>
      </c>
      <c r="F91" s="849"/>
      <c r="G91" s="849"/>
      <c r="H91" s="837"/>
      <c r="I91" s="849">
        <v>2</v>
      </c>
      <c r="J91" s="849">
        <v>0</v>
      </c>
      <c r="K91" s="837"/>
      <c r="L91" s="849">
        <v>2</v>
      </c>
      <c r="M91" s="850">
        <v>0</v>
      </c>
    </row>
    <row r="92" spans="1:13" ht="14.4" customHeight="1" x14ac:dyDescent="0.3">
      <c r="A92" s="831" t="s">
        <v>2712</v>
      </c>
      <c r="B92" s="832" t="s">
        <v>2264</v>
      </c>
      <c r="C92" s="832" t="s">
        <v>4004</v>
      </c>
      <c r="D92" s="832" t="s">
        <v>4005</v>
      </c>
      <c r="E92" s="832" t="s">
        <v>4006</v>
      </c>
      <c r="F92" s="849">
        <v>1</v>
      </c>
      <c r="G92" s="849">
        <v>0</v>
      </c>
      <c r="H92" s="837"/>
      <c r="I92" s="849"/>
      <c r="J92" s="849"/>
      <c r="K92" s="837"/>
      <c r="L92" s="849">
        <v>1</v>
      </c>
      <c r="M92" s="850">
        <v>0</v>
      </c>
    </row>
    <row r="93" spans="1:13" ht="14.4" customHeight="1" x14ac:dyDescent="0.3">
      <c r="A93" s="831" t="s">
        <v>2712</v>
      </c>
      <c r="B93" s="832" t="s">
        <v>2264</v>
      </c>
      <c r="C93" s="832" t="s">
        <v>4007</v>
      </c>
      <c r="D93" s="832" t="s">
        <v>4005</v>
      </c>
      <c r="E93" s="832" t="s">
        <v>2266</v>
      </c>
      <c r="F93" s="849">
        <v>2</v>
      </c>
      <c r="G93" s="849">
        <v>0</v>
      </c>
      <c r="H93" s="837"/>
      <c r="I93" s="849"/>
      <c r="J93" s="849"/>
      <c r="K93" s="837"/>
      <c r="L93" s="849">
        <v>2</v>
      </c>
      <c r="M93" s="850">
        <v>0</v>
      </c>
    </row>
    <row r="94" spans="1:13" ht="14.4" customHeight="1" x14ac:dyDescent="0.3">
      <c r="A94" s="831" t="s">
        <v>2712</v>
      </c>
      <c r="B94" s="832" t="s">
        <v>5527</v>
      </c>
      <c r="C94" s="832" t="s">
        <v>3952</v>
      </c>
      <c r="D94" s="832" t="s">
        <v>3953</v>
      </c>
      <c r="E94" s="832" t="s">
        <v>3954</v>
      </c>
      <c r="F94" s="849"/>
      <c r="G94" s="849"/>
      <c r="H94" s="837">
        <v>0</v>
      </c>
      <c r="I94" s="849">
        <v>1</v>
      </c>
      <c r="J94" s="849">
        <v>103.8</v>
      </c>
      <c r="K94" s="837">
        <v>1</v>
      </c>
      <c r="L94" s="849">
        <v>1</v>
      </c>
      <c r="M94" s="850">
        <v>103.8</v>
      </c>
    </row>
    <row r="95" spans="1:13" ht="14.4" customHeight="1" x14ac:dyDescent="0.3">
      <c r="A95" s="831" t="s">
        <v>2712</v>
      </c>
      <c r="B95" s="832" t="s">
        <v>2277</v>
      </c>
      <c r="C95" s="832" t="s">
        <v>2278</v>
      </c>
      <c r="D95" s="832" t="s">
        <v>2279</v>
      </c>
      <c r="E95" s="832" t="s">
        <v>2280</v>
      </c>
      <c r="F95" s="849"/>
      <c r="G95" s="849"/>
      <c r="H95" s="837">
        <v>0</v>
      </c>
      <c r="I95" s="849">
        <v>1</v>
      </c>
      <c r="J95" s="849">
        <v>25.5</v>
      </c>
      <c r="K95" s="837">
        <v>1</v>
      </c>
      <c r="L95" s="849">
        <v>1</v>
      </c>
      <c r="M95" s="850">
        <v>25.5</v>
      </c>
    </row>
    <row r="96" spans="1:13" ht="14.4" customHeight="1" x14ac:dyDescent="0.3">
      <c r="A96" s="831" t="s">
        <v>2712</v>
      </c>
      <c r="B96" s="832" t="s">
        <v>2285</v>
      </c>
      <c r="C96" s="832" t="s">
        <v>3957</v>
      </c>
      <c r="D96" s="832" t="s">
        <v>1024</v>
      </c>
      <c r="E96" s="832" t="s">
        <v>3958</v>
      </c>
      <c r="F96" s="849"/>
      <c r="G96" s="849"/>
      <c r="H96" s="837">
        <v>0</v>
      </c>
      <c r="I96" s="849">
        <v>3</v>
      </c>
      <c r="J96" s="849">
        <v>560.08999999999992</v>
      </c>
      <c r="K96" s="837">
        <v>1</v>
      </c>
      <c r="L96" s="849">
        <v>3</v>
      </c>
      <c r="M96" s="850">
        <v>560.08999999999992</v>
      </c>
    </row>
    <row r="97" spans="1:13" ht="14.4" customHeight="1" x14ac:dyDescent="0.3">
      <c r="A97" s="831" t="s">
        <v>2712</v>
      </c>
      <c r="B97" s="832" t="s">
        <v>2463</v>
      </c>
      <c r="C97" s="832" t="s">
        <v>3985</v>
      </c>
      <c r="D97" s="832" t="s">
        <v>2465</v>
      </c>
      <c r="E97" s="832" t="s">
        <v>3986</v>
      </c>
      <c r="F97" s="849"/>
      <c r="G97" s="849"/>
      <c r="H97" s="837">
        <v>0</v>
      </c>
      <c r="I97" s="849">
        <v>2</v>
      </c>
      <c r="J97" s="849">
        <v>352.64</v>
      </c>
      <c r="K97" s="837">
        <v>1</v>
      </c>
      <c r="L97" s="849">
        <v>2</v>
      </c>
      <c r="M97" s="850">
        <v>352.64</v>
      </c>
    </row>
    <row r="98" spans="1:13" ht="14.4" customHeight="1" x14ac:dyDescent="0.3">
      <c r="A98" s="831" t="s">
        <v>2712</v>
      </c>
      <c r="B98" s="832" t="s">
        <v>2021</v>
      </c>
      <c r="C98" s="832" t="s">
        <v>2314</v>
      </c>
      <c r="D98" s="832" t="s">
        <v>2023</v>
      </c>
      <c r="E98" s="832" t="s">
        <v>2315</v>
      </c>
      <c r="F98" s="849"/>
      <c r="G98" s="849"/>
      <c r="H98" s="837">
        <v>0</v>
      </c>
      <c r="I98" s="849">
        <v>2</v>
      </c>
      <c r="J98" s="849">
        <v>107.14</v>
      </c>
      <c r="K98" s="837">
        <v>1</v>
      </c>
      <c r="L98" s="849">
        <v>2</v>
      </c>
      <c r="M98" s="850">
        <v>107.14</v>
      </c>
    </row>
    <row r="99" spans="1:13" ht="14.4" customHeight="1" x14ac:dyDescent="0.3">
      <c r="A99" s="831" t="s">
        <v>2712</v>
      </c>
      <c r="B99" s="832" t="s">
        <v>2021</v>
      </c>
      <c r="C99" s="832" t="s">
        <v>2022</v>
      </c>
      <c r="D99" s="832" t="s">
        <v>2023</v>
      </c>
      <c r="E99" s="832" t="s">
        <v>2024</v>
      </c>
      <c r="F99" s="849"/>
      <c r="G99" s="849"/>
      <c r="H99" s="837">
        <v>0</v>
      </c>
      <c r="I99" s="849">
        <v>1</v>
      </c>
      <c r="J99" s="849">
        <v>133.94</v>
      </c>
      <c r="K99" s="837">
        <v>1</v>
      </c>
      <c r="L99" s="849">
        <v>1</v>
      </c>
      <c r="M99" s="850">
        <v>133.94</v>
      </c>
    </row>
    <row r="100" spans="1:13" ht="14.4" customHeight="1" x14ac:dyDescent="0.3">
      <c r="A100" s="831" t="s">
        <v>2714</v>
      </c>
      <c r="B100" s="832" t="s">
        <v>2033</v>
      </c>
      <c r="C100" s="832" t="s">
        <v>2776</v>
      </c>
      <c r="D100" s="832" t="s">
        <v>785</v>
      </c>
      <c r="E100" s="832" t="s">
        <v>2041</v>
      </c>
      <c r="F100" s="849"/>
      <c r="G100" s="849"/>
      <c r="H100" s="837">
        <v>0</v>
      </c>
      <c r="I100" s="849">
        <v>2</v>
      </c>
      <c r="J100" s="849">
        <v>981.78</v>
      </c>
      <c r="K100" s="837">
        <v>1</v>
      </c>
      <c r="L100" s="849">
        <v>2</v>
      </c>
      <c r="M100" s="850">
        <v>981.78</v>
      </c>
    </row>
    <row r="101" spans="1:13" ht="14.4" customHeight="1" x14ac:dyDescent="0.3">
      <c r="A101" s="831" t="s">
        <v>2714</v>
      </c>
      <c r="B101" s="832" t="s">
        <v>2033</v>
      </c>
      <c r="C101" s="832" t="s">
        <v>2038</v>
      </c>
      <c r="D101" s="832" t="s">
        <v>785</v>
      </c>
      <c r="E101" s="832" t="s">
        <v>2039</v>
      </c>
      <c r="F101" s="849"/>
      <c r="G101" s="849"/>
      <c r="H101" s="837">
        <v>0</v>
      </c>
      <c r="I101" s="849">
        <v>1</v>
      </c>
      <c r="J101" s="849">
        <v>736.33</v>
      </c>
      <c r="K101" s="837">
        <v>1</v>
      </c>
      <c r="L101" s="849">
        <v>1</v>
      </c>
      <c r="M101" s="850">
        <v>736.33</v>
      </c>
    </row>
    <row r="102" spans="1:13" ht="14.4" customHeight="1" x14ac:dyDescent="0.3">
      <c r="A102" s="831" t="s">
        <v>2714</v>
      </c>
      <c r="B102" s="832" t="s">
        <v>2057</v>
      </c>
      <c r="C102" s="832" t="s">
        <v>2335</v>
      </c>
      <c r="D102" s="832" t="s">
        <v>795</v>
      </c>
      <c r="E102" s="832" t="s">
        <v>2065</v>
      </c>
      <c r="F102" s="849"/>
      <c r="G102" s="849"/>
      <c r="H102" s="837">
        <v>0</v>
      </c>
      <c r="I102" s="849">
        <v>1</v>
      </c>
      <c r="J102" s="849">
        <v>42.51</v>
      </c>
      <c r="K102" s="837">
        <v>1</v>
      </c>
      <c r="L102" s="849">
        <v>1</v>
      </c>
      <c r="M102" s="850">
        <v>42.51</v>
      </c>
    </row>
    <row r="103" spans="1:13" ht="14.4" customHeight="1" x14ac:dyDescent="0.3">
      <c r="A103" s="831" t="s">
        <v>2714</v>
      </c>
      <c r="B103" s="832" t="s">
        <v>2163</v>
      </c>
      <c r="C103" s="832" t="s">
        <v>2166</v>
      </c>
      <c r="D103" s="832" t="s">
        <v>1083</v>
      </c>
      <c r="E103" s="832" t="s">
        <v>2167</v>
      </c>
      <c r="F103" s="849"/>
      <c r="G103" s="849"/>
      <c r="H103" s="837">
        <v>0</v>
      </c>
      <c r="I103" s="849">
        <v>14</v>
      </c>
      <c r="J103" s="849">
        <v>2161.0400000000004</v>
      </c>
      <c r="K103" s="837">
        <v>1</v>
      </c>
      <c r="L103" s="849">
        <v>14</v>
      </c>
      <c r="M103" s="850">
        <v>2161.0400000000004</v>
      </c>
    </row>
    <row r="104" spans="1:13" ht="14.4" customHeight="1" x14ac:dyDescent="0.3">
      <c r="A104" s="831" t="s">
        <v>2714</v>
      </c>
      <c r="B104" s="832" t="s">
        <v>2163</v>
      </c>
      <c r="C104" s="832" t="s">
        <v>2164</v>
      </c>
      <c r="D104" s="832" t="s">
        <v>1083</v>
      </c>
      <c r="E104" s="832" t="s">
        <v>2165</v>
      </c>
      <c r="F104" s="849"/>
      <c r="G104" s="849"/>
      <c r="H104" s="837">
        <v>0</v>
      </c>
      <c r="I104" s="849">
        <v>2</v>
      </c>
      <c r="J104" s="849">
        <v>450.12</v>
      </c>
      <c r="K104" s="837">
        <v>1</v>
      </c>
      <c r="L104" s="849">
        <v>2</v>
      </c>
      <c r="M104" s="850">
        <v>450.12</v>
      </c>
    </row>
    <row r="105" spans="1:13" ht="14.4" customHeight="1" x14ac:dyDescent="0.3">
      <c r="A105" s="831" t="s">
        <v>2714</v>
      </c>
      <c r="B105" s="832" t="s">
        <v>2420</v>
      </c>
      <c r="C105" s="832" t="s">
        <v>2423</v>
      </c>
      <c r="D105" s="832" t="s">
        <v>1193</v>
      </c>
      <c r="E105" s="832" t="s">
        <v>1529</v>
      </c>
      <c r="F105" s="849"/>
      <c r="G105" s="849"/>
      <c r="H105" s="837">
        <v>0</v>
      </c>
      <c r="I105" s="849">
        <v>1</v>
      </c>
      <c r="J105" s="849">
        <v>48.42</v>
      </c>
      <c r="K105" s="837">
        <v>1</v>
      </c>
      <c r="L105" s="849">
        <v>1</v>
      </c>
      <c r="M105" s="850">
        <v>48.42</v>
      </c>
    </row>
    <row r="106" spans="1:13" ht="14.4" customHeight="1" x14ac:dyDescent="0.3">
      <c r="A106" s="831" t="s">
        <v>2714</v>
      </c>
      <c r="B106" s="832" t="s">
        <v>2246</v>
      </c>
      <c r="C106" s="832" t="s">
        <v>2247</v>
      </c>
      <c r="D106" s="832" t="s">
        <v>2248</v>
      </c>
      <c r="E106" s="832" t="s">
        <v>2249</v>
      </c>
      <c r="F106" s="849"/>
      <c r="G106" s="849"/>
      <c r="H106" s="837"/>
      <c r="I106" s="849">
        <v>12</v>
      </c>
      <c r="J106" s="849">
        <v>0</v>
      </c>
      <c r="K106" s="837"/>
      <c r="L106" s="849">
        <v>12</v>
      </c>
      <c r="M106" s="850">
        <v>0</v>
      </c>
    </row>
    <row r="107" spans="1:13" ht="14.4" customHeight="1" x14ac:dyDescent="0.3">
      <c r="A107" s="831" t="s">
        <v>2714</v>
      </c>
      <c r="B107" s="832" t="s">
        <v>5528</v>
      </c>
      <c r="C107" s="832" t="s">
        <v>5341</v>
      </c>
      <c r="D107" s="832" t="s">
        <v>5342</v>
      </c>
      <c r="E107" s="832" t="s">
        <v>5343</v>
      </c>
      <c r="F107" s="849"/>
      <c r="G107" s="849"/>
      <c r="H107" s="837">
        <v>0</v>
      </c>
      <c r="I107" s="849">
        <v>3</v>
      </c>
      <c r="J107" s="849">
        <v>362.31</v>
      </c>
      <c r="K107" s="837">
        <v>1</v>
      </c>
      <c r="L107" s="849">
        <v>3</v>
      </c>
      <c r="M107" s="850">
        <v>362.31</v>
      </c>
    </row>
    <row r="108" spans="1:13" ht="14.4" customHeight="1" x14ac:dyDescent="0.3">
      <c r="A108" s="831" t="s">
        <v>2714</v>
      </c>
      <c r="B108" s="832" t="s">
        <v>2277</v>
      </c>
      <c r="C108" s="832" t="s">
        <v>2456</v>
      </c>
      <c r="D108" s="832" t="s">
        <v>1439</v>
      </c>
      <c r="E108" s="832" t="s">
        <v>2457</v>
      </c>
      <c r="F108" s="849"/>
      <c r="G108" s="849"/>
      <c r="H108" s="837">
        <v>0</v>
      </c>
      <c r="I108" s="849">
        <v>4</v>
      </c>
      <c r="J108" s="849">
        <v>255</v>
      </c>
      <c r="K108" s="837">
        <v>1</v>
      </c>
      <c r="L108" s="849">
        <v>4</v>
      </c>
      <c r="M108" s="850">
        <v>255</v>
      </c>
    </row>
    <row r="109" spans="1:13" ht="14.4" customHeight="1" x14ac:dyDescent="0.3">
      <c r="A109" s="831" t="s">
        <v>2714</v>
      </c>
      <c r="B109" s="832" t="s">
        <v>2285</v>
      </c>
      <c r="C109" s="832" t="s">
        <v>5228</v>
      </c>
      <c r="D109" s="832" t="s">
        <v>5229</v>
      </c>
      <c r="E109" s="832" t="s">
        <v>2268</v>
      </c>
      <c r="F109" s="849">
        <v>1</v>
      </c>
      <c r="G109" s="849">
        <v>97.96</v>
      </c>
      <c r="H109" s="837">
        <v>1</v>
      </c>
      <c r="I109" s="849"/>
      <c r="J109" s="849"/>
      <c r="K109" s="837">
        <v>0</v>
      </c>
      <c r="L109" s="849">
        <v>1</v>
      </c>
      <c r="M109" s="850">
        <v>97.96</v>
      </c>
    </row>
    <row r="110" spans="1:13" ht="14.4" customHeight="1" x14ac:dyDescent="0.3">
      <c r="A110" s="831" t="s">
        <v>2714</v>
      </c>
      <c r="B110" s="832" t="s">
        <v>2021</v>
      </c>
      <c r="C110" s="832" t="s">
        <v>2314</v>
      </c>
      <c r="D110" s="832" t="s">
        <v>2023</v>
      </c>
      <c r="E110" s="832" t="s">
        <v>2315</v>
      </c>
      <c r="F110" s="849"/>
      <c r="G110" s="849"/>
      <c r="H110" s="837">
        <v>0</v>
      </c>
      <c r="I110" s="849">
        <v>1</v>
      </c>
      <c r="J110" s="849">
        <v>53.57</v>
      </c>
      <c r="K110" s="837">
        <v>1</v>
      </c>
      <c r="L110" s="849">
        <v>1</v>
      </c>
      <c r="M110" s="850">
        <v>53.57</v>
      </c>
    </row>
    <row r="111" spans="1:13" ht="14.4" customHeight="1" x14ac:dyDescent="0.3">
      <c r="A111" s="831" t="s">
        <v>2714</v>
      </c>
      <c r="B111" s="832" t="s">
        <v>2021</v>
      </c>
      <c r="C111" s="832" t="s">
        <v>2022</v>
      </c>
      <c r="D111" s="832" t="s">
        <v>2023</v>
      </c>
      <c r="E111" s="832" t="s">
        <v>2024</v>
      </c>
      <c r="F111" s="849"/>
      <c r="G111" s="849"/>
      <c r="H111" s="837">
        <v>0</v>
      </c>
      <c r="I111" s="849">
        <v>1</v>
      </c>
      <c r="J111" s="849">
        <v>133.94</v>
      </c>
      <c r="K111" s="837">
        <v>1</v>
      </c>
      <c r="L111" s="849">
        <v>1</v>
      </c>
      <c r="M111" s="850">
        <v>133.94</v>
      </c>
    </row>
    <row r="112" spans="1:13" ht="14.4" customHeight="1" x14ac:dyDescent="0.3">
      <c r="A112" s="831" t="s">
        <v>2715</v>
      </c>
      <c r="B112" s="832" t="s">
        <v>2015</v>
      </c>
      <c r="C112" s="832" t="s">
        <v>3217</v>
      </c>
      <c r="D112" s="832" t="s">
        <v>2019</v>
      </c>
      <c r="E112" s="832" t="s">
        <v>2592</v>
      </c>
      <c r="F112" s="849"/>
      <c r="G112" s="849"/>
      <c r="H112" s="837">
        <v>0</v>
      </c>
      <c r="I112" s="849">
        <v>1</v>
      </c>
      <c r="J112" s="849">
        <v>16.12</v>
      </c>
      <c r="K112" s="837">
        <v>1</v>
      </c>
      <c r="L112" s="849">
        <v>1</v>
      </c>
      <c r="M112" s="850">
        <v>16.12</v>
      </c>
    </row>
    <row r="113" spans="1:13" ht="14.4" customHeight="1" x14ac:dyDescent="0.3">
      <c r="A113" s="831" t="s">
        <v>2715</v>
      </c>
      <c r="B113" s="832" t="s">
        <v>2033</v>
      </c>
      <c r="C113" s="832" t="s">
        <v>3003</v>
      </c>
      <c r="D113" s="832" t="s">
        <v>785</v>
      </c>
      <c r="E113" s="832" t="s">
        <v>2037</v>
      </c>
      <c r="F113" s="849"/>
      <c r="G113" s="849"/>
      <c r="H113" s="837">
        <v>0</v>
      </c>
      <c r="I113" s="849">
        <v>1</v>
      </c>
      <c r="J113" s="849">
        <v>368.16</v>
      </c>
      <c r="K113" s="837">
        <v>1</v>
      </c>
      <c r="L113" s="849">
        <v>1</v>
      </c>
      <c r="M113" s="850">
        <v>368.16</v>
      </c>
    </row>
    <row r="114" spans="1:13" ht="14.4" customHeight="1" x14ac:dyDescent="0.3">
      <c r="A114" s="831" t="s">
        <v>2715</v>
      </c>
      <c r="B114" s="832" t="s">
        <v>2033</v>
      </c>
      <c r="C114" s="832" t="s">
        <v>2776</v>
      </c>
      <c r="D114" s="832" t="s">
        <v>785</v>
      </c>
      <c r="E114" s="832" t="s">
        <v>2041</v>
      </c>
      <c r="F114" s="849"/>
      <c r="G114" s="849"/>
      <c r="H114" s="837">
        <v>0</v>
      </c>
      <c r="I114" s="849">
        <v>4</v>
      </c>
      <c r="J114" s="849">
        <v>1963.56</v>
      </c>
      <c r="K114" s="837">
        <v>1</v>
      </c>
      <c r="L114" s="849">
        <v>4</v>
      </c>
      <c r="M114" s="850">
        <v>1963.56</v>
      </c>
    </row>
    <row r="115" spans="1:13" ht="14.4" customHeight="1" x14ac:dyDescent="0.3">
      <c r="A115" s="831" t="s">
        <v>2715</v>
      </c>
      <c r="B115" s="832" t="s">
        <v>2163</v>
      </c>
      <c r="C115" s="832" t="s">
        <v>2166</v>
      </c>
      <c r="D115" s="832" t="s">
        <v>1083</v>
      </c>
      <c r="E115" s="832" t="s">
        <v>2167</v>
      </c>
      <c r="F115" s="849"/>
      <c r="G115" s="849"/>
      <c r="H115" s="837">
        <v>0</v>
      </c>
      <c r="I115" s="849">
        <v>4</v>
      </c>
      <c r="J115" s="849">
        <v>617.44000000000005</v>
      </c>
      <c r="K115" s="837">
        <v>1</v>
      </c>
      <c r="L115" s="849">
        <v>4</v>
      </c>
      <c r="M115" s="850">
        <v>617.44000000000005</v>
      </c>
    </row>
    <row r="116" spans="1:13" ht="14.4" customHeight="1" x14ac:dyDescent="0.3">
      <c r="A116" s="831" t="s">
        <v>2715</v>
      </c>
      <c r="B116" s="832" t="s">
        <v>2221</v>
      </c>
      <c r="C116" s="832" t="s">
        <v>2227</v>
      </c>
      <c r="D116" s="832" t="s">
        <v>2228</v>
      </c>
      <c r="E116" s="832" t="s">
        <v>2229</v>
      </c>
      <c r="F116" s="849"/>
      <c r="G116" s="849"/>
      <c r="H116" s="837">
        <v>0</v>
      </c>
      <c r="I116" s="849">
        <v>1</v>
      </c>
      <c r="J116" s="849">
        <v>3231.81</v>
      </c>
      <c r="K116" s="837">
        <v>1</v>
      </c>
      <c r="L116" s="849">
        <v>1</v>
      </c>
      <c r="M116" s="850">
        <v>3231.81</v>
      </c>
    </row>
    <row r="117" spans="1:13" ht="14.4" customHeight="1" x14ac:dyDescent="0.3">
      <c r="A117" s="831" t="s">
        <v>2715</v>
      </c>
      <c r="B117" s="832" t="s">
        <v>2246</v>
      </c>
      <c r="C117" s="832" t="s">
        <v>2247</v>
      </c>
      <c r="D117" s="832" t="s">
        <v>2248</v>
      </c>
      <c r="E117" s="832" t="s">
        <v>2249</v>
      </c>
      <c r="F117" s="849"/>
      <c r="G117" s="849"/>
      <c r="H117" s="837"/>
      <c r="I117" s="849">
        <v>3</v>
      </c>
      <c r="J117" s="849">
        <v>0</v>
      </c>
      <c r="K117" s="837"/>
      <c r="L117" s="849">
        <v>3</v>
      </c>
      <c r="M117" s="850">
        <v>0</v>
      </c>
    </row>
    <row r="118" spans="1:13" ht="14.4" customHeight="1" x14ac:dyDescent="0.3">
      <c r="A118" s="831" t="s">
        <v>2716</v>
      </c>
      <c r="B118" s="832" t="s">
        <v>2033</v>
      </c>
      <c r="C118" s="832" t="s">
        <v>3003</v>
      </c>
      <c r="D118" s="832" t="s">
        <v>785</v>
      </c>
      <c r="E118" s="832" t="s">
        <v>2037</v>
      </c>
      <c r="F118" s="849"/>
      <c r="G118" s="849"/>
      <c r="H118" s="837">
        <v>0</v>
      </c>
      <c r="I118" s="849">
        <v>7</v>
      </c>
      <c r="J118" s="849">
        <v>2577.12</v>
      </c>
      <c r="K118" s="837">
        <v>1</v>
      </c>
      <c r="L118" s="849">
        <v>7</v>
      </c>
      <c r="M118" s="850">
        <v>2577.12</v>
      </c>
    </row>
    <row r="119" spans="1:13" ht="14.4" customHeight="1" x14ac:dyDescent="0.3">
      <c r="A119" s="831" t="s">
        <v>2716</v>
      </c>
      <c r="B119" s="832" t="s">
        <v>2033</v>
      </c>
      <c r="C119" s="832" t="s">
        <v>2776</v>
      </c>
      <c r="D119" s="832" t="s">
        <v>785</v>
      </c>
      <c r="E119" s="832" t="s">
        <v>2041</v>
      </c>
      <c r="F119" s="849"/>
      <c r="G119" s="849"/>
      <c r="H119" s="837">
        <v>0</v>
      </c>
      <c r="I119" s="849">
        <v>1</v>
      </c>
      <c r="J119" s="849">
        <v>490.89</v>
      </c>
      <c r="K119" s="837">
        <v>1</v>
      </c>
      <c r="L119" s="849">
        <v>1</v>
      </c>
      <c r="M119" s="850">
        <v>490.89</v>
      </c>
    </row>
    <row r="120" spans="1:13" ht="14.4" customHeight="1" x14ac:dyDescent="0.3">
      <c r="A120" s="831" t="s">
        <v>2716</v>
      </c>
      <c r="B120" s="832" t="s">
        <v>2033</v>
      </c>
      <c r="C120" s="832" t="s">
        <v>3032</v>
      </c>
      <c r="D120" s="832" t="s">
        <v>785</v>
      </c>
      <c r="E120" s="832" t="s">
        <v>2793</v>
      </c>
      <c r="F120" s="849"/>
      <c r="G120" s="849"/>
      <c r="H120" s="837">
        <v>0</v>
      </c>
      <c r="I120" s="849">
        <v>1</v>
      </c>
      <c r="J120" s="849">
        <v>147.26</v>
      </c>
      <c r="K120" s="837">
        <v>1</v>
      </c>
      <c r="L120" s="849">
        <v>1</v>
      </c>
      <c r="M120" s="850">
        <v>147.26</v>
      </c>
    </row>
    <row r="121" spans="1:13" ht="14.4" customHeight="1" x14ac:dyDescent="0.3">
      <c r="A121" s="831" t="s">
        <v>2716</v>
      </c>
      <c r="B121" s="832" t="s">
        <v>2033</v>
      </c>
      <c r="C121" s="832" t="s">
        <v>2040</v>
      </c>
      <c r="D121" s="832" t="s">
        <v>785</v>
      </c>
      <c r="E121" s="832" t="s">
        <v>2041</v>
      </c>
      <c r="F121" s="849"/>
      <c r="G121" s="849"/>
      <c r="H121" s="837">
        <v>0</v>
      </c>
      <c r="I121" s="849">
        <v>1</v>
      </c>
      <c r="J121" s="849">
        <v>490.89</v>
      </c>
      <c r="K121" s="837">
        <v>1</v>
      </c>
      <c r="L121" s="849">
        <v>1</v>
      </c>
      <c r="M121" s="850">
        <v>490.89</v>
      </c>
    </row>
    <row r="122" spans="1:13" ht="14.4" customHeight="1" x14ac:dyDescent="0.3">
      <c r="A122" s="831" t="s">
        <v>2716</v>
      </c>
      <c r="B122" s="832" t="s">
        <v>2163</v>
      </c>
      <c r="C122" s="832" t="s">
        <v>2166</v>
      </c>
      <c r="D122" s="832" t="s">
        <v>1083</v>
      </c>
      <c r="E122" s="832" t="s">
        <v>2167</v>
      </c>
      <c r="F122" s="849"/>
      <c r="G122" s="849"/>
      <c r="H122" s="837">
        <v>0</v>
      </c>
      <c r="I122" s="849">
        <v>1</v>
      </c>
      <c r="J122" s="849">
        <v>154.36000000000001</v>
      </c>
      <c r="K122" s="837">
        <v>1</v>
      </c>
      <c r="L122" s="849">
        <v>1</v>
      </c>
      <c r="M122" s="850">
        <v>154.36000000000001</v>
      </c>
    </row>
    <row r="123" spans="1:13" ht="14.4" customHeight="1" x14ac:dyDescent="0.3">
      <c r="A123" s="831" t="s">
        <v>2716</v>
      </c>
      <c r="B123" s="832" t="s">
        <v>2177</v>
      </c>
      <c r="C123" s="832" t="s">
        <v>2825</v>
      </c>
      <c r="D123" s="832" t="s">
        <v>2179</v>
      </c>
      <c r="E123" s="832" t="s">
        <v>2826</v>
      </c>
      <c r="F123" s="849">
        <v>1</v>
      </c>
      <c r="G123" s="849">
        <v>238.72</v>
      </c>
      <c r="H123" s="837">
        <v>1</v>
      </c>
      <c r="I123" s="849"/>
      <c r="J123" s="849"/>
      <c r="K123" s="837">
        <v>0</v>
      </c>
      <c r="L123" s="849">
        <v>1</v>
      </c>
      <c r="M123" s="850">
        <v>238.72</v>
      </c>
    </row>
    <row r="124" spans="1:13" ht="14.4" customHeight="1" x14ac:dyDescent="0.3">
      <c r="A124" s="831" t="s">
        <v>2716</v>
      </c>
      <c r="B124" s="832" t="s">
        <v>2246</v>
      </c>
      <c r="C124" s="832" t="s">
        <v>2247</v>
      </c>
      <c r="D124" s="832" t="s">
        <v>2248</v>
      </c>
      <c r="E124" s="832" t="s">
        <v>2249</v>
      </c>
      <c r="F124" s="849"/>
      <c r="G124" s="849"/>
      <c r="H124" s="837"/>
      <c r="I124" s="849">
        <v>3</v>
      </c>
      <c r="J124" s="849">
        <v>0</v>
      </c>
      <c r="K124" s="837"/>
      <c r="L124" s="849">
        <v>3</v>
      </c>
      <c r="M124" s="850">
        <v>0</v>
      </c>
    </row>
    <row r="125" spans="1:13" ht="14.4" customHeight="1" x14ac:dyDescent="0.3">
      <c r="A125" s="831" t="s">
        <v>2717</v>
      </c>
      <c r="B125" s="832" t="s">
        <v>2015</v>
      </c>
      <c r="C125" s="832" t="s">
        <v>3217</v>
      </c>
      <c r="D125" s="832" t="s">
        <v>2019</v>
      </c>
      <c r="E125" s="832" t="s">
        <v>2592</v>
      </c>
      <c r="F125" s="849"/>
      <c r="G125" s="849"/>
      <c r="H125" s="837">
        <v>0</v>
      </c>
      <c r="I125" s="849">
        <v>1</v>
      </c>
      <c r="J125" s="849">
        <v>16.12</v>
      </c>
      <c r="K125" s="837">
        <v>1</v>
      </c>
      <c r="L125" s="849">
        <v>1</v>
      </c>
      <c r="M125" s="850">
        <v>16.12</v>
      </c>
    </row>
    <row r="126" spans="1:13" ht="14.4" customHeight="1" x14ac:dyDescent="0.3">
      <c r="A126" s="831" t="s">
        <v>2717</v>
      </c>
      <c r="B126" s="832" t="s">
        <v>2015</v>
      </c>
      <c r="C126" s="832" t="s">
        <v>2839</v>
      </c>
      <c r="D126" s="832" t="s">
        <v>2019</v>
      </c>
      <c r="E126" s="832" t="s">
        <v>2020</v>
      </c>
      <c r="F126" s="849"/>
      <c r="G126" s="849"/>
      <c r="H126" s="837">
        <v>0</v>
      </c>
      <c r="I126" s="849">
        <v>3</v>
      </c>
      <c r="J126" s="849">
        <v>172.8</v>
      </c>
      <c r="K126" s="837">
        <v>1</v>
      </c>
      <c r="L126" s="849">
        <v>3</v>
      </c>
      <c r="M126" s="850">
        <v>172.8</v>
      </c>
    </row>
    <row r="127" spans="1:13" ht="14.4" customHeight="1" x14ac:dyDescent="0.3">
      <c r="A127" s="831" t="s">
        <v>2717</v>
      </c>
      <c r="B127" s="832" t="s">
        <v>2015</v>
      </c>
      <c r="C127" s="832" t="s">
        <v>2018</v>
      </c>
      <c r="D127" s="832" t="s">
        <v>2019</v>
      </c>
      <c r="E127" s="832" t="s">
        <v>2020</v>
      </c>
      <c r="F127" s="849"/>
      <c r="G127" s="849"/>
      <c r="H127" s="837">
        <v>0</v>
      </c>
      <c r="I127" s="849">
        <v>3</v>
      </c>
      <c r="J127" s="849">
        <v>263.46000000000004</v>
      </c>
      <c r="K127" s="837">
        <v>1</v>
      </c>
      <c r="L127" s="849">
        <v>3</v>
      </c>
      <c r="M127" s="850">
        <v>263.46000000000004</v>
      </c>
    </row>
    <row r="128" spans="1:13" ht="14.4" customHeight="1" x14ac:dyDescent="0.3">
      <c r="A128" s="831" t="s">
        <v>2717</v>
      </c>
      <c r="B128" s="832" t="s">
        <v>2033</v>
      </c>
      <c r="C128" s="832" t="s">
        <v>2776</v>
      </c>
      <c r="D128" s="832" t="s">
        <v>785</v>
      </c>
      <c r="E128" s="832" t="s">
        <v>2041</v>
      </c>
      <c r="F128" s="849"/>
      <c r="G128" s="849"/>
      <c r="H128" s="837">
        <v>0</v>
      </c>
      <c r="I128" s="849">
        <v>15</v>
      </c>
      <c r="J128" s="849">
        <v>7363.35</v>
      </c>
      <c r="K128" s="837">
        <v>1</v>
      </c>
      <c r="L128" s="849">
        <v>15</v>
      </c>
      <c r="M128" s="850">
        <v>7363.35</v>
      </c>
    </row>
    <row r="129" spans="1:13" ht="14.4" customHeight="1" x14ac:dyDescent="0.3">
      <c r="A129" s="831" t="s">
        <v>2717</v>
      </c>
      <c r="B129" s="832" t="s">
        <v>2033</v>
      </c>
      <c r="C129" s="832" t="s">
        <v>2791</v>
      </c>
      <c r="D129" s="832" t="s">
        <v>785</v>
      </c>
      <c r="E129" s="832" t="s">
        <v>2039</v>
      </c>
      <c r="F129" s="849"/>
      <c r="G129" s="849"/>
      <c r="H129" s="837">
        <v>0</v>
      </c>
      <c r="I129" s="849">
        <v>3</v>
      </c>
      <c r="J129" s="849">
        <v>2208.9900000000002</v>
      </c>
      <c r="K129" s="837">
        <v>1</v>
      </c>
      <c r="L129" s="849">
        <v>3</v>
      </c>
      <c r="M129" s="850">
        <v>2208.9900000000002</v>
      </c>
    </row>
    <row r="130" spans="1:13" ht="14.4" customHeight="1" x14ac:dyDescent="0.3">
      <c r="A130" s="831" t="s">
        <v>2717</v>
      </c>
      <c r="B130" s="832" t="s">
        <v>2033</v>
      </c>
      <c r="C130" s="832" t="s">
        <v>2329</v>
      </c>
      <c r="D130" s="832" t="s">
        <v>785</v>
      </c>
      <c r="E130" s="832" t="s">
        <v>2330</v>
      </c>
      <c r="F130" s="849"/>
      <c r="G130" s="849"/>
      <c r="H130" s="837">
        <v>0</v>
      </c>
      <c r="I130" s="849">
        <v>1</v>
      </c>
      <c r="J130" s="849">
        <v>923.74</v>
      </c>
      <c r="K130" s="837">
        <v>1</v>
      </c>
      <c r="L130" s="849">
        <v>1</v>
      </c>
      <c r="M130" s="850">
        <v>923.74</v>
      </c>
    </row>
    <row r="131" spans="1:13" ht="14.4" customHeight="1" x14ac:dyDescent="0.3">
      <c r="A131" s="831" t="s">
        <v>2717</v>
      </c>
      <c r="B131" s="832" t="s">
        <v>2033</v>
      </c>
      <c r="C131" s="832" t="s">
        <v>2040</v>
      </c>
      <c r="D131" s="832" t="s">
        <v>785</v>
      </c>
      <c r="E131" s="832" t="s">
        <v>2041</v>
      </c>
      <c r="F131" s="849"/>
      <c r="G131" s="849"/>
      <c r="H131" s="837">
        <v>0</v>
      </c>
      <c r="I131" s="849">
        <v>1</v>
      </c>
      <c r="J131" s="849">
        <v>490.89</v>
      </c>
      <c r="K131" s="837">
        <v>1</v>
      </c>
      <c r="L131" s="849">
        <v>1</v>
      </c>
      <c r="M131" s="850">
        <v>490.89</v>
      </c>
    </row>
    <row r="132" spans="1:13" ht="14.4" customHeight="1" x14ac:dyDescent="0.3">
      <c r="A132" s="831" t="s">
        <v>2717</v>
      </c>
      <c r="B132" s="832" t="s">
        <v>2163</v>
      </c>
      <c r="C132" s="832" t="s">
        <v>2166</v>
      </c>
      <c r="D132" s="832" t="s">
        <v>1083</v>
      </c>
      <c r="E132" s="832" t="s">
        <v>2167</v>
      </c>
      <c r="F132" s="849"/>
      <c r="G132" s="849"/>
      <c r="H132" s="837">
        <v>0</v>
      </c>
      <c r="I132" s="849">
        <v>2</v>
      </c>
      <c r="J132" s="849">
        <v>308.72000000000003</v>
      </c>
      <c r="K132" s="837">
        <v>1</v>
      </c>
      <c r="L132" s="849">
        <v>2</v>
      </c>
      <c r="M132" s="850">
        <v>308.72000000000003</v>
      </c>
    </row>
    <row r="133" spans="1:13" ht="14.4" customHeight="1" x14ac:dyDescent="0.3">
      <c r="A133" s="831" t="s">
        <v>2717</v>
      </c>
      <c r="B133" s="832" t="s">
        <v>2163</v>
      </c>
      <c r="C133" s="832" t="s">
        <v>2168</v>
      </c>
      <c r="D133" s="832" t="s">
        <v>2169</v>
      </c>
      <c r="E133" s="832" t="s">
        <v>2170</v>
      </c>
      <c r="F133" s="849"/>
      <c r="G133" s="849"/>
      <c r="H133" s="837">
        <v>0</v>
      </c>
      <c r="I133" s="849">
        <v>1</v>
      </c>
      <c r="J133" s="849">
        <v>149.52000000000001</v>
      </c>
      <c r="K133" s="837">
        <v>1</v>
      </c>
      <c r="L133" s="849">
        <v>1</v>
      </c>
      <c r="M133" s="850">
        <v>149.52000000000001</v>
      </c>
    </row>
    <row r="134" spans="1:13" ht="14.4" customHeight="1" x14ac:dyDescent="0.3">
      <c r="A134" s="831" t="s">
        <v>2717</v>
      </c>
      <c r="B134" s="832" t="s">
        <v>2163</v>
      </c>
      <c r="C134" s="832" t="s">
        <v>2164</v>
      </c>
      <c r="D134" s="832" t="s">
        <v>1083</v>
      </c>
      <c r="E134" s="832" t="s">
        <v>2165</v>
      </c>
      <c r="F134" s="849"/>
      <c r="G134" s="849"/>
      <c r="H134" s="837">
        <v>0</v>
      </c>
      <c r="I134" s="849">
        <v>7</v>
      </c>
      <c r="J134" s="849">
        <v>1575.4199999999998</v>
      </c>
      <c r="K134" s="837">
        <v>1</v>
      </c>
      <c r="L134" s="849">
        <v>7</v>
      </c>
      <c r="M134" s="850">
        <v>1575.4199999999998</v>
      </c>
    </row>
    <row r="135" spans="1:13" ht="14.4" customHeight="1" x14ac:dyDescent="0.3">
      <c r="A135" s="831" t="s">
        <v>2717</v>
      </c>
      <c r="B135" s="832" t="s">
        <v>2177</v>
      </c>
      <c r="C135" s="832" t="s">
        <v>2825</v>
      </c>
      <c r="D135" s="832" t="s">
        <v>2179</v>
      </c>
      <c r="E135" s="832" t="s">
        <v>2826</v>
      </c>
      <c r="F135" s="849">
        <v>2</v>
      </c>
      <c r="G135" s="849">
        <v>477.44</v>
      </c>
      <c r="H135" s="837">
        <v>1</v>
      </c>
      <c r="I135" s="849"/>
      <c r="J135" s="849"/>
      <c r="K135" s="837">
        <v>0</v>
      </c>
      <c r="L135" s="849">
        <v>2</v>
      </c>
      <c r="M135" s="850">
        <v>477.44</v>
      </c>
    </row>
    <row r="136" spans="1:13" ht="14.4" customHeight="1" x14ac:dyDescent="0.3">
      <c r="A136" s="831" t="s">
        <v>2717</v>
      </c>
      <c r="B136" s="832" t="s">
        <v>2177</v>
      </c>
      <c r="C136" s="832" t="s">
        <v>4061</v>
      </c>
      <c r="D136" s="832" t="s">
        <v>2399</v>
      </c>
      <c r="E136" s="832" t="s">
        <v>3213</v>
      </c>
      <c r="F136" s="849"/>
      <c r="G136" s="849"/>
      <c r="H136" s="837">
        <v>0</v>
      </c>
      <c r="I136" s="849">
        <v>1</v>
      </c>
      <c r="J136" s="849">
        <v>85.27</v>
      </c>
      <c r="K136" s="837">
        <v>1</v>
      </c>
      <c r="L136" s="849">
        <v>1</v>
      </c>
      <c r="M136" s="850">
        <v>85.27</v>
      </c>
    </row>
    <row r="137" spans="1:13" ht="14.4" customHeight="1" x14ac:dyDescent="0.3">
      <c r="A137" s="831" t="s">
        <v>2717</v>
      </c>
      <c r="B137" s="832" t="s">
        <v>2194</v>
      </c>
      <c r="C137" s="832" t="s">
        <v>3222</v>
      </c>
      <c r="D137" s="832" t="s">
        <v>2196</v>
      </c>
      <c r="E137" s="832" t="s">
        <v>3223</v>
      </c>
      <c r="F137" s="849"/>
      <c r="G137" s="849"/>
      <c r="H137" s="837">
        <v>0</v>
      </c>
      <c r="I137" s="849">
        <v>2</v>
      </c>
      <c r="J137" s="849">
        <v>141.08000000000001</v>
      </c>
      <c r="K137" s="837">
        <v>1</v>
      </c>
      <c r="L137" s="849">
        <v>2</v>
      </c>
      <c r="M137" s="850">
        <v>141.08000000000001</v>
      </c>
    </row>
    <row r="138" spans="1:13" ht="14.4" customHeight="1" x14ac:dyDescent="0.3">
      <c r="A138" s="831" t="s">
        <v>2717</v>
      </c>
      <c r="B138" s="832" t="s">
        <v>2246</v>
      </c>
      <c r="C138" s="832" t="s">
        <v>2247</v>
      </c>
      <c r="D138" s="832" t="s">
        <v>2248</v>
      </c>
      <c r="E138" s="832" t="s">
        <v>2249</v>
      </c>
      <c r="F138" s="849"/>
      <c r="G138" s="849"/>
      <c r="H138" s="837"/>
      <c r="I138" s="849">
        <v>10</v>
      </c>
      <c r="J138" s="849">
        <v>0</v>
      </c>
      <c r="K138" s="837"/>
      <c r="L138" s="849">
        <v>10</v>
      </c>
      <c r="M138" s="850">
        <v>0</v>
      </c>
    </row>
    <row r="139" spans="1:13" ht="14.4" customHeight="1" x14ac:dyDescent="0.3">
      <c r="A139" s="831" t="s">
        <v>2717</v>
      </c>
      <c r="B139" s="832" t="s">
        <v>2439</v>
      </c>
      <c r="C139" s="832" t="s">
        <v>2440</v>
      </c>
      <c r="D139" s="832" t="s">
        <v>2441</v>
      </c>
      <c r="E139" s="832" t="s">
        <v>2442</v>
      </c>
      <c r="F139" s="849">
        <v>2</v>
      </c>
      <c r="G139" s="849">
        <v>9.4</v>
      </c>
      <c r="H139" s="837">
        <v>1</v>
      </c>
      <c r="I139" s="849"/>
      <c r="J139" s="849"/>
      <c r="K139" s="837">
        <v>0</v>
      </c>
      <c r="L139" s="849">
        <v>2</v>
      </c>
      <c r="M139" s="850">
        <v>9.4</v>
      </c>
    </row>
    <row r="140" spans="1:13" ht="14.4" customHeight="1" x14ac:dyDescent="0.3">
      <c r="A140" s="831" t="s">
        <v>2717</v>
      </c>
      <c r="B140" s="832" t="s">
        <v>2285</v>
      </c>
      <c r="C140" s="832" t="s">
        <v>3146</v>
      </c>
      <c r="D140" s="832" t="s">
        <v>1024</v>
      </c>
      <c r="E140" s="832" t="s">
        <v>3147</v>
      </c>
      <c r="F140" s="849"/>
      <c r="G140" s="849"/>
      <c r="H140" s="837">
        <v>0</v>
      </c>
      <c r="I140" s="849">
        <v>1</v>
      </c>
      <c r="J140" s="849">
        <v>117.55</v>
      </c>
      <c r="K140" s="837">
        <v>1</v>
      </c>
      <c r="L140" s="849">
        <v>1</v>
      </c>
      <c r="M140" s="850">
        <v>117.55</v>
      </c>
    </row>
    <row r="141" spans="1:13" ht="14.4" customHeight="1" x14ac:dyDescent="0.3">
      <c r="A141" s="831" t="s">
        <v>2717</v>
      </c>
      <c r="B141" s="832" t="s">
        <v>2285</v>
      </c>
      <c r="C141" s="832" t="s">
        <v>3957</v>
      </c>
      <c r="D141" s="832" t="s">
        <v>1024</v>
      </c>
      <c r="E141" s="832" t="s">
        <v>3958</v>
      </c>
      <c r="F141" s="849"/>
      <c r="G141" s="849"/>
      <c r="H141" s="837">
        <v>0</v>
      </c>
      <c r="I141" s="849">
        <v>1</v>
      </c>
      <c r="J141" s="849">
        <v>207.45</v>
      </c>
      <c r="K141" s="837">
        <v>1</v>
      </c>
      <c r="L141" s="849">
        <v>1</v>
      </c>
      <c r="M141" s="850">
        <v>207.45</v>
      </c>
    </row>
    <row r="142" spans="1:13" ht="14.4" customHeight="1" x14ac:dyDescent="0.3">
      <c r="A142" s="831" t="s">
        <v>2717</v>
      </c>
      <c r="B142" s="832" t="s">
        <v>2627</v>
      </c>
      <c r="C142" s="832" t="s">
        <v>4082</v>
      </c>
      <c r="D142" s="832" t="s">
        <v>2629</v>
      </c>
      <c r="E142" s="832" t="s">
        <v>5529</v>
      </c>
      <c r="F142" s="849"/>
      <c r="G142" s="849"/>
      <c r="H142" s="837">
        <v>0</v>
      </c>
      <c r="I142" s="849">
        <v>1</v>
      </c>
      <c r="J142" s="849">
        <v>683.39</v>
      </c>
      <c r="K142" s="837">
        <v>1</v>
      </c>
      <c r="L142" s="849">
        <v>1</v>
      </c>
      <c r="M142" s="850">
        <v>683.39</v>
      </c>
    </row>
    <row r="143" spans="1:13" ht="14.4" customHeight="1" x14ac:dyDescent="0.3">
      <c r="A143" s="831" t="s">
        <v>2717</v>
      </c>
      <c r="B143" s="832" t="s">
        <v>2021</v>
      </c>
      <c r="C143" s="832" t="s">
        <v>2022</v>
      </c>
      <c r="D143" s="832" t="s">
        <v>2023</v>
      </c>
      <c r="E143" s="832" t="s">
        <v>2024</v>
      </c>
      <c r="F143" s="849"/>
      <c r="G143" s="849"/>
      <c r="H143" s="837">
        <v>0</v>
      </c>
      <c r="I143" s="849">
        <v>4</v>
      </c>
      <c r="J143" s="849">
        <v>535.76</v>
      </c>
      <c r="K143" s="837">
        <v>1</v>
      </c>
      <c r="L143" s="849">
        <v>4</v>
      </c>
      <c r="M143" s="850">
        <v>535.76</v>
      </c>
    </row>
    <row r="144" spans="1:13" ht="14.4" customHeight="1" x14ac:dyDescent="0.3">
      <c r="A144" s="831" t="s">
        <v>2718</v>
      </c>
      <c r="B144" s="832" t="s">
        <v>2033</v>
      </c>
      <c r="C144" s="832" t="s">
        <v>3003</v>
      </c>
      <c r="D144" s="832" t="s">
        <v>785</v>
      </c>
      <c r="E144" s="832" t="s">
        <v>2037</v>
      </c>
      <c r="F144" s="849"/>
      <c r="G144" s="849"/>
      <c r="H144" s="837">
        <v>0</v>
      </c>
      <c r="I144" s="849">
        <v>13</v>
      </c>
      <c r="J144" s="849">
        <v>4786.08</v>
      </c>
      <c r="K144" s="837">
        <v>1</v>
      </c>
      <c r="L144" s="849">
        <v>13</v>
      </c>
      <c r="M144" s="850">
        <v>4786.08</v>
      </c>
    </row>
    <row r="145" spans="1:13" ht="14.4" customHeight="1" x14ac:dyDescent="0.3">
      <c r="A145" s="831" t="s">
        <v>2718</v>
      </c>
      <c r="B145" s="832" t="s">
        <v>2033</v>
      </c>
      <c r="C145" s="832" t="s">
        <v>2776</v>
      </c>
      <c r="D145" s="832" t="s">
        <v>785</v>
      </c>
      <c r="E145" s="832" t="s">
        <v>2041</v>
      </c>
      <c r="F145" s="849"/>
      <c r="G145" s="849"/>
      <c r="H145" s="837">
        <v>0</v>
      </c>
      <c r="I145" s="849">
        <v>20</v>
      </c>
      <c r="J145" s="849">
        <v>9817.7999999999993</v>
      </c>
      <c r="K145" s="837">
        <v>1</v>
      </c>
      <c r="L145" s="849">
        <v>20</v>
      </c>
      <c r="M145" s="850">
        <v>9817.7999999999993</v>
      </c>
    </row>
    <row r="146" spans="1:13" ht="14.4" customHeight="1" x14ac:dyDescent="0.3">
      <c r="A146" s="831" t="s">
        <v>2718</v>
      </c>
      <c r="B146" s="832" t="s">
        <v>2033</v>
      </c>
      <c r="C146" s="832" t="s">
        <v>2791</v>
      </c>
      <c r="D146" s="832" t="s">
        <v>785</v>
      </c>
      <c r="E146" s="832" t="s">
        <v>2039</v>
      </c>
      <c r="F146" s="849"/>
      <c r="G146" s="849"/>
      <c r="H146" s="837">
        <v>0</v>
      </c>
      <c r="I146" s="849">
        <v>4</v>
      </c>
      <c r="J146" s="849">
        <v>2945.32</v>
      </c>
      <c r="K146" s="837">
        <v>1</v>
      </c>
      <c r="L146" s="849">
        <v>4</v>
      </c>
      <c r="M146" s="850">
        <v>2945.32</v>
      </c>
    </row>
    <row r="147" spans="1:13" ht="14.4" customHeight="1" x14ac:dyDescent="0.3">
      <c r="A147" s="831" t="s">
        <v>2718</v>
      </c>
      <c r="B147" s="832" t="s">
        <v>2033</v>
      </c>
      <c r="C147" s="832" t="s">
        <v>5408</v>
      </c>
      <c r="D147" s="832" t="s">
        <v>789</v>
      </c>
      <c r="E147" s="832" t="s">
        <v>5409</v>
      </c>
      <c r="F147" s="849"/>
      <c r="G147" s="849"/>
      <c r="H147" s="837">
        <v>0</v>
      </c>
      <c r="I147" s="849">
        <v>1</v>
      </c>
      <c r="J147" s="849">
        <v>277.12</v>
      </c>
      <c r="K147" s="837">
        <v>1</v>
      </c>
      <c r="L147" s="849">
        <v>1</v>
      </c>
      <c r="M147" s="850">
        <v>277.12</v>
      </c>
    </row>
    <row r="148" spans="1:13" ht="14.4" customHeight="1" x14ac:dyDescent="0.3">
      <c r="A148" s="831" t="s">
        <v>2718</v>
      </c>
      <c r="B148" s="832" t="s">
        <v>2033</v>
      </c>
      <c r="C148" s="832" t="s">
        <v>2042</v>
      </c>
      <c r="D148" s="832" t="s">
        <v>789</v>
      </c>
      <c r="E148" s="832" t="s">
        <v>2043</v>
      </c>
      <c r="F148" s="849"/>
      <c r="G148" s="849"/>
      <c r="H148" s="837">
        <v>0</v>
      </c>
      <c r="I148" s="849">
        <v>1</v>
      </c>
      <c r="J148" s="849">
        <v>1847.49</v>
      </c>
      <c r="K148" s="837">
        <v>1</v>
      </c>
      <c r="L148" s="849">
        <v>1</v>
      </c>
      <c r="M148" s="850">
        <v>1847.49</v>
      </c>
    </row>
    <row r="149" spans="1:13" ht="14.4" customHeight="1" x14ac:dyDescent="0.3">
      <c r="A149" s="831" t="s">
        <v>2718</v>
      </c>
      <c r="B149" s="832" t="s">
        <v>2163</v>
      </c>
      <c r="C149" s="832" t="s">
        <v>2166</v>
      </c>
      <c r="D149" s="832" t="s">
        <v>1083</v>
      </c>
      <c r="E149" s="832" t="s">
        <v>2167</v>
      </c>
      <c r="F149" s="849"/>
      <c r="G149" s="849"/>
      <c r="H149" s="837">
        <v>0</v>
      </c>
      <c r="I149" s="849">
        <v>1</v>
      </c>
      <c r="J149" s="849">
        <v>154.36000000000001</v>
      </c>
      <c r="K149" s="837">
        <v>1</v>
      </c>
      <c r="L149" s="849">
        <v>1</v>
      </c>
      <c r="M149" s="850">
        <v>154.36000000000001</v>
      </c>
    </row>
    <row r="150" spans="1:13" ht="14.4" customHeight="1" x14ac:dyDescent="0.3">
      <c r="A150" s="831" t="s">
        <v>2718</v>
      </c>
      <c r="B150" s="832" t="s">
        <v>2163</v>
      </c>
      <c r="C150" s="832" t="s">
        <v>2168</v>
      </c>
      <c r="D150" s="832" t="s">
        <v>2169</v>
      </c>
      <c r="E150" s="832" t="s">
        <v>2170</v>
      </c>
      <c r="F150" s="849"/>
      <c r="G150" s="849"/>
      <c r="H150" s="837">
        <v>0</v>
      </c>
      <c r="I150" s="849">
        <v>1</v>
      </c>
      <c r="J150" s="849">
        <v>149.52000000000001</v>
      </c>
      <c r="K150" s="837">
        <v>1</v>
      </c>
      <c r="L150" s="849">
        <v>1</v>
      </c>
      <c r="M150" s="850">
        <v>149.52000000000001</v>
      </c>
    </row>
    <row r="151" spans="1:13" ht="14.4" customHeight="1" x14ac:dyDescent="0.3">
      <c r="A151" s="831" t="s">
        <v>2718</v>
      </c>
      <c r="B151" s="832" t="s">
        <v>2163</v>
      </c>
      <c r="C151" s="832" t="s">
        <v>2164</v>
      </c>
      <c r="D151" s="832" t="s">
        <v>1083</v>
      </c>
      <c r="E151" s="832" t="s">
        <v>2165</v>
      </c>
      <c r="F151" s="849"/>
      <c r="G151" s="849"/>
      <c r="H151" s="837">
        <v>0</v>
      </c>
      <c r="I151" s="849">
        <v>10</v>
      </c>
      <c r="J151" s="849">
        <v>2250.6000000000004</v>
      </c>
      <c r="K151" s="837">
        <v>1</v>
      </c>
      <c r="L151" s="849">
        <v>10</v>
      </c>
      <c r="M151" s="850">
        <v>2250.6000000000004</v>
      </c>
    </row>
    <row r="152" spans="1:13" ht="14.4" customHeight="1" x14ac:dyDescent="0.3">
      <c r="A152" s="831" t="s">
        <v>2718</v>
      </c>
      <c r="B152" s="832" t="s">
        <v>2177</v>
      </c>
      <c r="C152" s="832" t="s">
        <v>2825</v>
      </c>
      <c r="D152" s="832" t="s">
        <v>2179</v>
      </c>
      <c r="E152" s="832" t="s">
        <v>2826</v>
      </c>
      <c r="F152" s="849">
        <v>2</v>
      </c>
      <c r="G152" s="849">
        <v>477.44</v>
      </c>
      <c r="H152" s="837">
        <v>1</v>
      </c>
      <c r="I152" s="849"/>
      <c r="J152" s="849"/>
      <c r="K152" s="837">
        <v>0</v>
      </c>
      <c r="L152" s="849">
        <v>2</v>
      </c>
      <c r="M152" s="850">
        <v>477.44</v>
      </c>
    </row>
    <row r="153" spans="1:13" ht="14.4" customHeight="1" x14ac:dyDescent="0.3">
      <c r="A153" s="831" t="s">
        <v>2718</v>
      </c>
      <c r="B153" s="832" t="s">
        <v>2177</v>
      </c>
      <c r="C153" s="832" t="s">
        <v>2398</v>
      </c>
      <c r="D153" s="832" t="s">
        <v>2399</v>
      </c>
      <c r="E153" s="832" t="s">
        <v>1482</v>
      </c>
      <c r="F153" s="849"/>
      <c r="G153" s="849"/>
      <c r="H153" s="837">
        <v>0</v>
      </c>
      <c r="I153" s="849">
        <v>1</v>
      </c>
      <c r="J153" s="849">
        <v>170.52</v>
      </c>
      <c r="K153" s="837">
        <v>1</v>
      </c>
      <c r="L153" s="849">
        <v>1</v>
      </c>
      <c r="M153" s="850">
        <v>170.52</v>
      </c>
    </row>
    <row r="154" spans="1:13" ht="14.4" customHeight="1" x14ac:dyDescent="0.3">
      <c r="A154" s="831" t="s">
        <v>2718</v>
      </c>
      <c r="B154" s="832" t="s">
        <v>2246</v>
      </c>
      <c r="C154" s="832" t="s">
        <v>2247</v>
      </c>
      <c r="D154" s="832" t="s">
        <v>2248</v>
      </c>
      <c r="E154" s="832" t="s">
        <v>2249</v>
      </c>
      <c r="F154" s="849"/>
      <c r="G154" s="849"/>
      <c r="H154" s="837"/>
      <c r="I154" s="849">
        <v>25</v>
      </c>
      <c r="J154" s="849">
        <v>0</v>
      </c>
      <c r="K154" s="837"/>
      <c r="L154" s="849">
        <v>25</v>
      </c>
      <c r="M154" s="850">
        <v>0</v>
      </c>
    </row>
    <row r="155" spans="1:13" ht="14.4" customHeight="1" x14ac:dyDescent="0.3">
      <c r="A155" s="831" t="s">
        <v>2719</v>
      </c>
      <c r="B155" s="832" t="s">
        <v>2015</v>
      </c>
      <c r="C155" s="832" t="s">
        <v>4249</v>
      </c>
      <c r="D155" s="832" t="s">
        <v>2019</v>
      </c>
      <c r="E155" s="832" t="s">
        <v>3039</v>
      </c>
      <c r="F155" s="849"/>
      <c r="G155" s="849"/>
      <c r="H155" s="837">
        <v>0</v>
      </c>
      <c r="I155" s="849">
        <v>1</v>
      </c>
      <c r="J155" s="849">
        <v>115.18</v>
      </c>
      <c r="K155" s="837">
        <v>1</v>
      </c>
      <c r="L155" s="849">
        <v>1</v>
      </c>
      <c r="M155" s="850">
        <v>115.18</v>
      </c>
    </row>
    <row r="156" spans="1:13" ht="14.4" customHeight="1" x14ac:dyDescent="0.3">
      <c r="A156" s="831" t="s">
        <v>2719</v>
      </c>
      <c r="B156" s="832" t="s">
        <v>2015</v>
      </c>
      <c r="C156" s="832" t="s">
        <v>2839</v>
      </c>
      <c r="D156" s="832" t="s">
        <v>2019</v>
      </c>
      <c r="E156" s="832" t="s">
        <v>2020</v>
      </c>
      <c r="F156" s="849"/>
      <c r="G156" s="849"/>
      <c r="H156" s="837">
        <v>0</v>
      </c>
      <c r="I156" s="849">
        <v>2</v>
      </c>
      <c r="J156" s="849">
        <v>115.2</v>
      </c>
      <c r="K156" s="837">
        <v>1</v>
      </c>
      <c r="L156" s="849">
        <v>2</v>
      </c>
      <c r="M156" s="850">
        <v>115.2</v>
      </c>
    </row>
    <row r="157" spans="1:13" ht="14.4" customHeight="1" x14ac:dyDescent="0.3">
      <c r="A157" s="831" t="s">
        <v>2719</v>
      </c>
      <c r="B157" s="832" t="s">
        <v>2015</v>
      </c>
      <c r="C157" s="832" t="s">
        <v>3154</v>
      </c>
      <c r="D157" s="832" t="s">
        <v>2019</v>
      </c>
      <c r="E157" s="832" t="s">
        <v>3155</v>
      </c>
      <c r="F157" s="849"/>
      <c r="G157" s="849"/>
      <c r="H157" s="837">
        <v>0</v>
      </c>
      <c r="I157" s="849">
        <v>1</v>
      </c>
      <c r="J157" s="849">
        <v>51.84</v>
      </c>
      <c r="K157" s="837">
        <v>1</v>
      </c>
      <c r="L157" s="849">
        <v>1</v>
      </c>
      <c r="M157" s="850">
        <v>51.84</v>
      </c>
    </row>
    <row r="158" spans="1:13" ht="14.4" customHeight="1" x14ac:dyDescent="0.3">
      <c r="A158" s="831" t="s">
        <v>2719</v>
      </c>
      <c r="B158" s="832" t="s">
        <v>2015</v>
      </c>
      <c r="C158" s="832" t="s">
        <v>5399</v>
      </c>
      <c r="D158" s="832" t="s">
        <v>5400</v>
      </c>
      <c r="E158" s="832" t="s">
        <v>5401</v>
      </c>
      <c r="F158" s="849">
        <v>1</v>
      </c>
      <c r="G158" s="849">
        <v>205.84</v>
      </c>
      <c r="H158" s="837">
        <v>1</v>
      </c>
      <c r="I158" s="849"/>
      <c r="J158" s="849"/>
      <c r="K158" s="837">
        <v>0</v>
      </c>
      <c r="L158" s="849">
        <v>1</v>
      </c>
      <c r="M158" s="850">
        <v>205.84</v>
      </c>
    </row>
    <row r="159" spans="1:13" ht="14.4" customHeight="1" x14ac:dyDescent="0.3">
      <c r="A159" s="831" t="s">
        <v>2719</v>
      </c>
      <c r="B159" s="832" t="s">
        <v>2015</v>
      </c>
      <c r="C159" s="832" t="s">
        <v>5402</v>
      </c>
      <c r="D159" s="832" t="s">
        <v>5403</v>
      </c>
      <c r="E159" s="832" t="s">
        <v>5404</v>
      </c>
      <c r="F159" s="849">
        <v>1</v>
      </c>
      <c r="G159" s="849">
        <v>0</v>
      </c>
      <c r="H159" s="837"/>
      <c r="I159" s="849"/>
      <c r="J159" s="849"/>
      <c r="K159" s="837"/>
      <c r="L159" s="849">
        <v>1</v>
      </c>
      <c r="M159" s="850">
        <v>0</v>
      </c>
    </row>
    <row r="160" spans="1:13" ht="14.4" customHeight="1" x14ac:dyDescent="0.3">
      <c r="A160" s="831" t="s">
        <v>2719</v>
      </c>
      <c r="B160" s="832" t="s">
        <v>2310</v>
      </c>
      <c r="C160" s="832" t="s">
        <v>3149</v>
      </c>
      <c r="D160" s="832" t="s">
        <v>2312</v>
      </c>
      <c r="E160" s="832" t="s">
        <v>3150</v>
      </c>
      <c r="F160" s="849"/>
      <c r="G160" s="849"/>
      <c r="H160" s="837">
        <v>0</v>
      </c>
      <c r="I160" s="849">
        <v>40</v>
      </c>
      <c r="J160" s="849">
        <v>3595.4</v>
      </c>
      <c r="K160" s="837">
        <v>1</v>
      </c>
      <c r="L160" s="849">
        <v>40</v>
      </c>
      <c r="M160" s="850">
        <v>3595.4</v>
      </c>
    </row>
    <row r="161" spans="1:13" ht="14.4" customHeight="1" x14ac:dyDescent="0.3">
      <c r="A161" s="831" t="s">
        <v>2719</v>
      </c>
      <c r="B161" s="832" t="s">
        <v>2033</v>
      </c>
      <c r="C161" s="832" t="s">
        <v>2776</v>
      </c>
      <c r="D161" s="832" t="s">
        <v>785</v>
      </c>
      <c r="E161" s="832" t="s">
        <v>2041</v>
      </c>
      <c r="F161" s="849"/>
      <c r="G161" s="849"/>
      <c r="H161" s="837">
        <v>0</v>
      </c>
      <c r="I161" s="849">
        <v>4</v>
      </c>
      <c r="J161" s="849">
        <v>1963.56</v>
      </c>
      <c r="K161" s="837">
        <v>1</v>
      </c>
      <c r="L161" s="849">
        <v>4</v>
      </c>
      <c r="M161" s="850">
        <v>1963.56</v>
      </c>
    </row>
    <row r="162" spans="1:13" ht="14.4" customHeight="1" x14ac:dyDescent="0.3">
      <c r="A162" s="831" t="s">
        <v>2719</v>
      </c>
      <c r="B162" s="832" t="s">
        <v>2090</v>
      </c>
      <c r="C162" s="832" t="s">
        <v>4104</v>
      </c>
      <c r="D162" s="832" t="s">
        <v>934</v>
      </c>
      <c r="E162" s="832" t="s">
        <v>2345</v>
      </c>
      <c r="F162" s="849">
        <v>2</v>
      </c>
      <c r="G162" s="849">
        <v>210.64</v>
      </c>
      <c r="H162" s="837">
        <v>0.66666666666666663</v>
      </c>
      <c r="I162" s="849">
        <v>1</v>
      </c>
      <c r="J162" s="849">
        <v>105.32</v>
      </c>
      <c r="K162" s="837">
        <v>0.33333333333333331</v>
      </c>
      <c r="L162" s="849">
        <v>3</v>
      </c>
      <c r="M162" s="850">
        <v>315.95999999999998</v>
      </c>
    </row>
    <row r="163" spans="1:13" ht="14.4" customHeight="1" x14ac:dyDescent="0.3">
      <c r="A163" s="831" t="s">
        <v>2719</v>
      </c>
      <c r="B163" s="832" t="s">
        <v>2115</v>
      </c>
      <c r="C163" s="832" t="s">
        <v>4142</v>
      </c>
      <c r="D163" s="832" t="s">
        <v>2117</v>
      </c>
      <c r="E163" s="832" t="s">
        <v>4143</v>
      </c>
      <c r="F163" s="849"/>
      <c r="G163" s="849"/>
      <c r="H163" s="837">
        <v>0</v>
      </c>
      <c r="I163" s="849">
        <v>1</v>
      </c>
      <c r="J163" s="849">
        <v>437.23</v>
      </c>
      <c r="K163" s="837">
        <v>1</v>
      </c>
      <c r="L163" s="849">
        <v>1</v>
      </c>
      <c r="M163" s="850">
        <v>437.23</v>
      </c>
    </row>
    <row r="164" spans="1:13" ht="14.4" customHeight="1" x14ac:dyDescent="0.3">
      <c r="A164" s="831" t="s">
        <v>2719</v>
      </c>
      <c r="B164" s="832" t="s">
        <v>2163</v>
      </c>
      <c r="C164" s="832" t="s">
        <v>2166</v>
      </c>
      <c r="D164" s="832" t="s">
        <v>1083</v>
      </c>
      <c r="E164" s="832" t="s">
        <v>2167</v>
      </c>
      <c r="F164" s="849"/>
      <c r="G164" s="849"/>
      <c r="H164" s="837">
        <v>0</v>
      </c>
      <c r="I164" s="849">
        <v>5</v>
      </c>
      <c r="J164" s="849">
        <v>771.80000000000007</v>
      </c>
      <c r="K164" s="837">
        <v>1</v>
      </c>
      <c r="L164" s="849">
        <v>5</v>
      </c>
      <c r="M164" s="850">
        <v>771.80000000000007</v>
      </c>
    </row>
    <row r="165" spans="1:13" ht="14.4" customHeight="1" x14ac:dyDescent="0.3">
      <c r="A165" s="831" t="s">
        <v>2719</v>
      </c>
      <c r="B165" s="832" t="s">
        <v>2163</v>
      </c>
      <c r="C165" s="832" t="s">
        <v>2164</v>
      </c>
      <c r="D165" s="832" t="s">
        <v>1083</v>
      </c>
      <c r="E165" s="832" t="s">
        <v>2165</v>
      </c>
      <c r="F165" s="849"/>
      <c r="G165" s="849"/>
      <c r="H165" s="837">
        <v>0</v>
      </c>
      <c r="I165" s="849">
        <v>4</v>
      </c>
      <c r="J165" s="849">
        <v>900.24</v>
      </c>
      <c r="K165" s="837">
        <v>1</v>
      </c>
      <c r="L165" s="849">
        <v>4</v>
      </c>
      <c r="M165" s="850">
        <v>900.24</v>
      </c>
    </row>
    <row r="166" spans="1:13" ht="14.4" customHeight="1" x14ac:dyDescent="0.3">
      <c r="A166" s="831" t="s">
        <v>2719</v>
      </c>
      <c r="B166" s="832" t="s">
        <v>2177</v>
      </c>
      <c r="C166" s="832" t="s">
        <v>2825</v>
      </c>
      <c r="D166" s="832" t="s">
        <v>2179</v>
      </c>
      <c r="E166" s="832" t="s">
        <v>2826</v>
      </c>
      <c r="F166" s="849">
        <v>1</v>
      </c>
      <c r="G166" s="849">
        <v>238.72</v>
      </c>
      <c r="H166" s="837">
        <v>1</v>
      </c>
      <c r="I166" s="849"/>
      <c r="J166" s="849"/>
      <c r="K166" s="837">
        <v>0</v>
      </c>
      <c r="L166" s="849">
        <v>1</v>
      </c>
      <c r="M166" s="850">
        <v>238.72</v>
      </c>
    </row>
    <row r="167" spans="1:13" ht="14.4" customHeight="1" x14ac:dyDescent="0.3">
      <c r="A167" s="831" t="s">
        <v>2719</v>
      </c>
      <c r="B167" s="832" t="s">
        <v>2177</v>
      </c>
      <c r="C167" s="832" t="s">
        <v>2398</v>
      </c>
      <c r="D167" s="832" t="s">
        <v>2399</v>
      </c>
      <c r="E167" s="832" t="s">
        <v>1482</v>
      </c>
      <c r="F167" s="849"/>
      <c r="G167" s="849"/>
      <c r="H167" s="837">
        <v>0</v>
      </c>
      <c r="I167" s="849">
        <v>2</v>
      </c>
      <c r="J167" s="849">
        <v>341.04</v>
      </c>
      <c r="K167" s="837">
        <v>1</v>
      </c>
      <c r="L167" s="849">
        <v>2</v>
      </c>
      <c r="M167" s="850">
        <v>341.04</v>
      </c>
    </row>
    <row r="168" spans="1:13" ht="14.4" customHeight="1" x14ac:dyDescent="0.3">
      <c r="A168" s="831" t="s">
        <v>2719</v>
      </c>
      <c r="B168" s="832" t="s">
        <v>2194</v>
      </c>
      <c r="C168" s="832" t="s">
        <v>3222</v>
      </c>
      <c r="D168" s="832" t="s">
        <v>2196</v>
      </c>
      <c r="E168" s="832" t="s">
        <v>3223</v>
      </c>
      <c r="F168" s="849"/>
      <c r="G168" s="849"/>
      <c r="H168" s="837">
        <v>0</v>
      </c>
      <c r="I168" s="849">
        <v>1</v>
      </c>
      <c r="J168" s="849">
        <v>70.540000000000006</v>
      </c>
      <c r="K168" s="837">
        <v>1</v>
      </c>
      <c r="L168" s="849">
        <v>1</v>
      </c>
      <c r="M168" s="850">
        <v>70.540000000000006</v>
      </c>
    </row>
    <row r="169" spans="1:13" ht="14.4" customHeight="1" x14ac:dyDescent="0.3">
      <c r="A169" s="831" t="s">
        <v>2719</v>
      </c>
      <c r="B169" s="832" t="s">
        <v>2420</v>
      </c>
      <c r="C169" s="832" t="s">
        <v>2421</v>
      </c>
      <c r="D169" s="832" t="s">
        <v>1193</v>
      </c>
      <c r="E169" s="832" t="s">
        <v>2422</v>
      </c>
      <c r="F169" s="849"/>
      <c r="G169" s="849"/>
      <c r="H169" s="837">
        <v>0</v>
      </c>
      <c r="I169" s="849">
        <v>1</v>
      </c>
      <c r="J169" s="849">
        <v>24.22</v>
      </c>
      <c r="K169" s="837">
        <v>1</v>
      </c>
      <c r="L169" s="849">
        <v>1</v>
      </c>
      <c r="M169" s="850">
        <v>24.22</v>
      </c>
    </row>
    <row r="170" spans="1:13" ht="14.4" customHeight="1" x14ac:dyDescent="0.3">
      <c r="A170" s="831" t="s">
        <v>2719</v>
      </c>
      <c r="B170" s="832" t="s">
        <v>2230</v>
      </c>
      <c r="C170" s="832" t="s">
        <v>2232</v>
      </c>
      <c r="D170" s="832" t="s">
        <v>638</v>
      </c>
      <c r="E170" s="832" t="s">
        <v>639</v>
      </c>
      <c r="F170" s="849"/>
      <c r="G170" s="849"/>
      <c r="H170" s="837">
        <v>0</v>
      </c>
      <c r="I170" s="849">
        <v>1</v>
      </c>
      <c r="J170" s="849">
        <v>85.7</v>
      </c>
      <c r="K170" s="837">
        <v>1</v>
      </c>
      <c r="L170" s="849">
        <v>1</v>
      </c>
      <c r="M170" s="850">
        <v>85.7</v>
      </c>
    </row>
    <row r="171" spans="1:13" ht="14.4" customHeight="1" x14ac:dyDescent="0.3">
      <c r="A171" s="831" t="s">
        <v>2719</v>
      </c>
      <c r="B171" s="832" t="s">
        <v>2246</v>
      </c>
      <c r="C171" s="832" t="s">
        <v>2247</v>
      </c>
      <c r="D171" s="832" t="s">
        <v>2248</v>
      </c>
      <c r="E171" s="832" t="s">
        <v>2249</v>
      </c>
      <c r="F171" s="849"/>
      <c r="G171" s="849"/>
      <c r="H171" s="837"/>
      <c r="I171" s="849">
        <v>9</v>
      </c>
      <c r="J171" s="849">
        <v>0</v>
      </c>
      <c r="K171" s="837"/>
      <c r="L171" s="849">
        <v>9</v>
      </c>
      <c r="M171" s="850">
        <v>0</v>
      </c>
    </row>
    <row r="172" spans="1:13" ht="14.4" customHeight="1" x14ac:dyDescent="0.3">
      <c r="A172" s="831" t="s">
        <v>2719</v>
      </c>
      <c r="B172" s="832" t="s">
        <v>5523</v>
      </c>
      <c r="C172" s="832" t="s">
        <v>4963</v>
      </c>
      <c r="D172" s="832" t="s">
        <v>4964</v>
      </c>
      <c r="E172" s="832" t="s">
        <v>4965</v>
      </c>
      <c r="F172" s="849"/>
      <c r="G172" s="849"/>
      <c r="H172" s="837">
        <v>0</v>
      </c>
      <c r="I172" s="849">
        <v>5</v>
      </c>
      <c r="J172" s="849">
        <v>725.75</v>
      </c>
      <c r="K172" s="837">
        <v>1</v>
      </c>
      <c r="L172" s="849">
        <v>5</v>
      </c>
      <c r="M172" s="850">
        <v>725.75</v>
      </c>
    </row>
    <row r="173" spans="1:13" ht="14.4" customHeight="1" x14ac:dyDescent="0.3">
      <c r="A173" s="831" t="s">
        <v>2719</v>
      </c>
      <c r="B173" s="832" t="s">
        <v>2439</v>
      </c>
      <c r="C173" s="832" t="s">
        <v>2440</v>
      </c>
      <c r="D173" s="832" t="s">
        <v>2441</v>
      </c>
      <c r="E173" s="832" t="s">
        <v>2442</v>
      </c>
      <c r="F173" s="849">
        <v>3</v>
      </c>
      <c r="G173" s="849">
        <v>14.100000000000001</v>
      </c>
      <c r="H173" s="837">
        <v>0.13043478260869565</v>
      </c>
      <c r="I173" s="849">
        <v>20</v>
      </c>
      <c r="J173" s="849">
        <v>94.000000000000014</v>
      </c>
      <c r="K173" s="837">
        <v>0.86956521739130432</v>
      </c>
      <c r="L173" s="849">
        <v>23</v>
      </c>
      <c r="M173" s="850">
        <v>108.10000000000002</v>
      </c>
    </row>
    <row r="174" spans="1:13" ht="14.4" customHeight="1" x14ac:dyDescent="0.3">
      <c r="A174" s="831" t="s">
        <v>2719</v>
      </c>
      <c r="B174" s="832" t="s">
        <v>2264</v>
      </c>
      <c r="C174" s="832" t="s">
        <v>2265</v>
      </c>
      <c r="D174" s="832" t="s">
        <v>1026</v>
      </c>
      <c r="E174" s="832" t="s">
        <v>2266</v>
      </c>
      <c r="F174" s="849"/>
      <c r="G174" s="849"/>
      <c r="H174" s="837"/>
      <c r="I174" s="849">
        <v>4</v>
      </c>
      <c r="J174" s="849">
        <v>0</v>
      </c>
      <c r="K174" s="837"/>
      <c r="L174" s="849">
        <v>4</v>
      </c>
      <c r="M174" s="850">
        <v>0</v>
      </c>
    </row>
    <row r="175" spans="1:13" ht="14.4" customHeight="1" x14ac:dyDescent="0.3">
      <c r="A175" s="831" t="s">
        <v>2719</v>
      </c>
      <c r="B175" s="832" t="s">
        <v>2264</v>
      </c>
      <c r="C175" s="832" t="s">
        <v>4854</v>
      </c>
      <c r="D175" s="832" t="s">
        <v>4005</v>
      </c>
      <c r="E175" s="832" t="s">
        <v>2266</v>
      </c>
      <c r="F175" s="849">
        <v>1</v>
      </c>
      <c r="G175" s="849">
        <v>0</v>
      </c>
      <c r="H175" s="837"/>
      <c r="I175" s="849"/>
      <c r="J175" s="849"/>
      <c r="K175" s="837"/>
      <c r="L175" s="849">
        <v>1</v>
      </c>
      <c r="M175" s="850">
        <v>0</v>
      </c>
    </row>
    <row r="176" spans="1:13" ht="14.4" customHeight="1" x14ac:dyDescent="0.3">
      <c r="A176" s="831" t="s">
        <v>2719</v>
      </c>
      <c r="B176" s="832" t="s">
        <v>2277</v>
      </c>
      <c r="C176" s="832" t="s">
        <v>2456</v>
      </c>
      <c r="D176" s="832" t="s">
        <v>1439</v>
      </c>
      <c r="E176" s="832" t="s">
        <v>2457</v>
      </c>
      <c r="F176" s="849"/>
      <c r="G176" s="849"/>
      <c r="H176" s="837">
        <v>0</v>
      </c>
      <c r="I176" s="849">
        <v>1</v>
      </c>
      <c r="J176" s="849">
        <v>63.75</v>
      </c>
      <c r="K176" s="837">
        <v>1</v>
      </c>
      <c r="L176" s="849">
        <v>1</v>
      </c>
      <c r="M176" s="850">
        <v>63.75</v>
      </c>
    </row>
    <row r="177" spans="1:13" ht="14.4" customHeight="1" x14ac:dyDescent="0.3">
      <c r="A177" s="831" t="s">
        <v>2719</v>
      </c>
      <c r="B177" s="832" t="s">
        <v>5530</v>
      </c>
      <c r="C177" s="832" t="s">
        <v>5406</v>
      </c>
      <c r="D177" s="832" t="s">
        <v>4309</v>
      </c>
      <c r="E177" s="832" t="s">
        <v>5531</v>
      </c>
      <c r="F177" s="849">
        <v>2</v>
      </c>
      <c r="G177" s="849">
        <v>0</v>
      </c>
      <c r="H177" s="837"/>
      <c r="I177" s="849"/>
      <c r="J177" s="849"/>
      <c r="K177" s="837"/>
      <c r="L177" s="849">
        <v>2</v>
      </c>
      <c r="M177" s="850">
        <v>0</v>
      </c>
    </row>
    <row r="178" spans="1:13" ht="14.4" customHeight="1" x14ac:dyDescent="0.3">
      <c r="A178" s="831" t="s">
        <v>2719</v>
      </c>
      <c r="B178" s="832" t="s">
        <v>5530</v>
      </c>
      <c r="C178" s="832" t="s">
        <v>4308</v>
      </c>
      <c r="D178" s="832" t="s">
        <v>4309</v>
      </c>
      <c r="E178" s="832" t="s">
        <v>5532</v>
      </c>
      <c r="F178" s="849">
        <v>3</v>
      </c>
      <c r="G178" s="849">
        <v>2512.08</v>
      </c>
      <c r="H178" s="837">
        <v>1</v>
      </c>
      <c r="I178" s="849"/>
      <c r="J178" s="849"/>
      <c r="K178" s="837">
        <v>0</v>
      </c>
      <c r="L178" s="849">
        <v>3</v>
      </c>
      <c r="M178" s="850">
        <v>2512.08</v>
      </c>
    </row>
    <row r="179" spans="1:13" ht="14.4" customHeight="1" x14ac:dyDescent="0.3">
      <c r="A179" s="831" t="s">
        <v>2719</v>
      </c>
      <c r="B179" s="832" t="s">
        <v>2021</v>
      </c>
      <c r="C179" s="832" t="s">
        <v>2022</v>
      </c>
      <c r="D179" s="832" t="s">
        <v>2023</v>
      </c>
      <c r="E179" s="832" t="s">
        <v>2024</v>
      </c>
      <c r="F179" s="849"/>
      <c r="G179" s="849"/>
      <c r="H179" s="837">
        <v>0</v>
      </c>
      <c r="I179" s="849">
        <v>6</v>
      </c>
      <c r="J179" s="849">
        <v>1363.9</v>
      </c>
      <c r="K179" s="837">
        <v>1</v>
      </c>
      <c r="L179" s="849">
        <v>6</v>
      </c>
      <c r="M179" s="850">
        <v>1363.9</v>
      </c>
    </row>
    <row r="180" spans="1:13" ht="14.4" customHeight="1" x14ac:dyDescent="0.3">
      <c r="A180" s="831" t="s">
        <v>2721</v>
      </c>
      <c r="B180" s="832" t="s">
        <v>2015</v>
      </c>
      <c r="C180" s="832" t="s">
        <v>4249</v>
      </c>
      <c r="D180" s="832" t="s">
        <v>2019</v>
      </c>
      <c r="E180" s="832" t="s">
        <v>3039</v>
      </c>
      <c r="F180" s="849"/>
      <c r="G180" s="849"/>
      <c r="H180" s="837">
        <v>0</v>
      </c>
      <c r="I180" s="849">
        <v>3</v>
      </c>
      <c r="J180" s="849">
        <v>345.54</v>
      </c>
      <c r="K180" s="837">
        <v>1</v>
      </c>
      <c r="L180" s="849">
        <v>3</v>
      </c>
      <c r="M180" s="850">
        <v>345.54</v>
      </c>
    </row>
    <row r="181" spans="1:13" ht="14.4" customHeight="1" x14ac:dyDescent="0.3">
      <c r="A181" s="831" t="s">
        <v>2721</v>
      </c>
      <c r="B181" s="832" t="s">
        <v>2015</v>
      </c>
      <c r="C181" s="832" t="s">
        <v>2839</v>
      </c>
      <c r="D181" s="832" t="s">
        <v>2019</v>
      </c>
      <c r="E181" s="832" t="s">
        <v>2020</v>
      </c>
      <c r="F181" s="849"/>
      <c r="G181" s="849"/>
      <c r="H181" s="837">
        <v>0</v>
      </c>
      <c r="I181" s="849">
        <v>4</v>
      </c>
      <c r="J181" s="849">
        <v>230.4</v>
      </c>
      <c r="K181" s="837">
        <v>1</v>
      </c>
      <c r="L181" s="849">
        <v>4</v>
      </c>
      <c r="M181" s="850">
        <v>230.4</v>
      </c>
    </row>
    <row r="182" spans="1:13" ht="14.4" customHeight="1" x14ac:dyDescent="0.3">
      <c r="A182" s="831" t="s">
        <v>2721</v>
      </c>
      <c r="B182" s="832" t="s">
        <v>2310</v>
      </c>
      <c r="C182" s="832" t="s">
        <v>3149</v>
      </c>
      <c r="D182" s="832" t="s">
        <v>2312</v>
      </c>
      <c r="E182" s="832" t="s">
        <v>3150</v>
      </c>
      <c r="F182" s="849"/>
      <c r="G182" s="849"/>
      <c r="H182" s="837">
        <v>0</v>
      </c>
      <c r="I182" s="849">
        <v>2</v>
      </c>
      <c r="J182" s="849">
        <v>129</v>
      </c>
      <c r="K182" s="837">
        <v>1</v>
      </c>
      <c r="L182" s="849">
        <v>2</v>
      </c>
      <c r="M182" s="850">
        <v>129</v>
      </c>
    </row>
    <row r="183" spans="1:13" ht="14.4" customHeight="1" x14ac:dyDescent="0.3">
      <c r="A183" s="831" t="s">
        <v>2721</v>
      </c>
      <c r="B183" s="832" t="s">
        <v>2025</v>
      </c>
      <c r="C183" s="832" t="s">
        <v>2028</v>
      </c>
      <c r="D183" s="832" t="s">
        <v>733</v>
      </c>
      <c r="E183" s="832" t="s">
        <v>2027</v>
      </c>
      <c r="F183" s="849"/>
      <c r="G183" s="849"/>
      <c r="H183" s="837"/>
      <c r="I183" s="849">
        <v>6</v>
      </c>
      <c r="J183" s="849">
        <v>0</v>
      </c>
      <c r="K183" s="837"/>
      <c r="L183" s="849">
        <v>6</v>
      </c>
      <c r="M183" s="850">
        <v>0</v>
      </c>
    </row>
    <row r="184" spans="1:13" ht="14.4" customHeight="1" x14ac:dyDescent="0.3">
      <c r="A184" s="831" t="s">
        <v>2721</v>
      </c>
      <c r="B184" s="832" t="s">
        <v>2025</v>
      </c>
      <c r="C184" s="832" t="s">
        <v>2873</v>
      </c>
      <c r="D184" s="832" t="s">
        <v>733</v>
      </c>
      <c r="E184" s="832" t="s">
        <v>2321</v>
      </c>
      <c r="F184" s="849"/>
      <c r="G184" s="849"/>
      <c r="H184" s="837"/>
      <c r="I184" s="849">
        <v>2</v>
      </c>
      <c r="J184" s="849">
        <v>0</v>
      </c>
      <c r="K184" s="837"/>
      <c r="L184" s="849">
        <v>2</v>
      </c>
      <c r="M184" s="850">
        <v>0</v>
      </c>
    </row>
    <row r="185" spans="1:13" ht="14.4" customHeight="1" x14ac:dyDescent="0.3">
      <c r="A185" s="831" t="s">
        <v>2721</v>
      </c>
      <c r="B185" s="832" t="s">
        <v>2025</v>
      </c>
      <c r="C185" s="832" t="s">
        <v>2320</v>
      </c>
      <c r="D185" s="832" t="s">
        <v>733</v>
      </c>
      <c r="E185" s="832" t="s">
        <v>2321</v>
      </c>
      <c r="F185" s="849"/>
      <c r="G185" s="849"/>
      <c r="H185" s="837"/>
      <c r="I185" s="849">
        <v>1</v>
      </c>
      <c r="J185" s="849">
        <v>0</v>
      </c>
      <c r="K185" s="837"/>
      <c r="L185" s="849">
        <v>1</v>
      </c>
      <c r="M185" s="850">
        <v>0</v>
      </c>
    </row>
    <row r="186" spans="1:13" ht="14.4" customHeight="1" x14ac:dyDescent="0.3">
      <c r="A186" s="831" t="s">
        <v>2721</v>
      </c>
      <c r="B186" s="832" t="s">
        <v>2322</v>
      </c>
      <c r="C186" s="832" t="s">
        <v>4235</v>
      </c>
      <c r="D186" s="832" t="s">
        <v>4236</v>
      </c>
      <c r="E186" s="832" t="s">
        <v>4237</v>
      </c>
      <c r="F186" s="849">
        <v>3</v>
      </c>
      <c r="G186" s="849">
        <v>259.23</v>
      </c>
      <c r="H186" s="837">
        <v>1</v>
      </c>
      <c r="I186" s="849"/>
      <c r="J186" s="849"/>
      <c r="K186" s="837">
        <v>0</v>
      </c>
      <c r="L186" s="849">
        <v>3</v>
      </c>
      <c r="M186" s="850">
        <v>259.23</v>
      </c>
    </row>
    <row r="187" spans="1:13" ht="14.4" customHeight="1" x14ac:dyDescent="0.3">
      <c r="A187" s="831" t="s">
        <v>2721</v>
      </c>
      <c r="B187" s="832" t="s">
        <v>2322</v>
      </c>
      <c r="C187" s="832" t="s">
        <v>2485</v>
      </c>
      <c r="D187" s="832" t="s">
        <v>1641</v>
      </c>
      <c r="E187" s="832" t="s">
        <v>2486</v>
      </c>
      <c r="F187" s="849"/>
      <c r="G187" s="849"/>
      <c r="H187" s="837">
        <v>0</v>
      </c>
      <c r="I187" s="849">
        <v>2</v>
      </c>
      <c r="J187" s="849">
        <v>172.82</v>
      </c>
      <c r="K187" s="837">
        <v>1</v>
      </c>
      <c r="L187" s="849">
        <v>2</v>
      </c>
      <c r="M187" s="850">
        <v>172.82</v>
      </c>
    </row>
    <row r="188" spans="1:13" ht="14.4" customHeight="1" x14ac:dyDescent="0.3">
      <c r="A188" s="831" t="s">
        <v>2721</v>
      </c>
      <c r="B188" s="832" t="s">
        <v>2322</v>
      </c>
      <c r="C188" s="832" t="s">
        <v>4238</v>
      </c>
      <c r="D188" s="832" t="s">
        <v>4236</v>
      </c>
      <c r="E188" s="832" t="s">
        <v>4239</v>
      </c>
      <c r="F188" s="849">
        <v>2</v>
      </c>
      <c r="G188" s="849">
        <v>112.34</v>
      </c>
      <c r="H188" s="837">
        <v>1</v>
      </c>
      <c r="I188" s="849"/>
      <c r="J188" s="849"/>
      <c r="K188" s="837">
        <v>0</v>
      </c>
      <c r="L188" s="849">
        <v>2</v>
      </c>
      <c r="M188" s="850">
        <v>112.34</v>
      </c>
    </row>
    <row r="189" spans="1:13" ht="14.4" customHeight="1" x14ac:dyDescent="0.3">
      <c r="A189" s="831" t="s">
        <v>2721</v>
      </c>
      <c r="B189" s="832" t="s">
        <v>2033</v>
      </c>
      <c r="C189" s="832" t="s">
        <v>2791</v>
      </c>
      <c r="D189" s="832" t="s">
        <v>785</v>
      </c>
      <c r="E189" s="832" t="s">
        <v>2039</v>
      </c>
      <c r="F189" s="849"/>
      <c r="G189" s="849"/>
      <c r="H189" s="837">
        <v>0</v>
      </c>
      <c r="I189" s="849">
        <v>10</v>
      </c>
      <c r="J189" s="849">
        <v>7363.3000000000011</v>
      </c>
      <c r="K189" s="837">
        <v>1</v>
      </c>
      <c r="L189" s="849">
        <v>10</v>
      </c>
      <c r="M189" s="850">
        <v>7363.3000000000011</v>
      </c>
    </row>
    <row r="190" spans="1:13" ht="14.4" customHeight="1" x14ac:dyDescent="0.3">
      <c r="A190" s="831" t="s">
        <v>2721</v>
      </c>
      <c r="B190" s="832" t="s">
        <v>2090</v>
      </c>
      <c r="C190" s="832" t="s">
        <v>4104</v>
      </c>
      <c r="D190" s="832" t="s">
        <v>934</v>
      </c>
      <c r="E190" s="832" t="s">
        <v>2345</v>
      </c>
      <c r="F190" s="849"/>
      <c r="G190" s="849"/>
      <c r="H190" s="837">
        <v>0</v>
      </c>
      <c r="I190" s="849">
        <v>3</v>
      </c>
      <c r="J190" s="849">
        <v>315.95999999999998</v>
      </c>
      <c r="K190" s="837">
        <v>1</v>
      </c>
      <c r="L190" s="849">
        <v>3</v>
      </c>
      <c r="M190" s="850">
        <v>315.95999999999998</v>
      </c>
    </row>
    <row r="191" spans="1:13" ht="14.4" customHeight="1" x14ac:dyDescent="0.3">
      <c r="A191" s="831" t="s">
        <v>2721</v>
      </c>
      <c r="B191" s="832" t="s">
        <v>2115</v>
      </c>
      <c r="C191" s="832" t="s">
        <v>4250</v>
      </c>
      <c r="D191" s="832" t="s">
        <v>2117</v>
      </c>
      <c r="E191" s="832" t="s">
        <v>4251</v>
      </c>
      <c r="F191" s="849"/>
      <c r="G191" s="849"/>
      <c r="H191" s="837">
        <v>0</v>
      </c>
      <c r="I191" s="849">
        <v>1</v>
      </c>
      <c r="J191" s="849">
        <v>262.23</v>
      </c>
      <c r="K191" s="837">
        <v>1</v>
      </c>
      <c r="L191" s="849">
        <v>1</v>
      </c>
      <c r="M191" s="850">
        <v>262.23</v>
      </c>
    </row>
    <row r="192" spans="1:13" ht="14.4" customHeight="1" x14ac:dyDescent="0.3">
      <c r="A192" s="831" t="s">
        <v>2721</v>
      </c>
      <c r="B192" s="832" t="s">
        <v>5533</v>
      </c>
      <c r="C192" s="832" t="s">
        <v>4264</v>
      </c>
      <c r="D192" s="832" t="s">
        <v>4265</v>
      </c>
      <c r="E192" s="832" t="s">
        <v>4266</v>
      </c>
      <c r="F192" s="849">
        <v>1</v>
      </c>
      <c r="G192" s="849">
        <v>441.42</v>
      </c>
      <c r="H192" s="837">
        <v>1</v>
      </c>
      <c r="I192" s="849"/>
      <c r="J192" s="849"/>
      <c r="K192" s="837">
        <v>0</v>
      </c>
      <c r="L192" s="849">
        <v>1</v>
      </c>
      <c r="M192" s="850">
        <v>441.42</v>
      </c>
    </row>
    <row r="193" spans="1:13" ht="14.4" customHeight="1" x14ac:dyDescent="0.3">
      <c r="A193" s="831" t="s">
        <v>2721</v>
      </c>
      <c r="B193" s="832" t="s">
        <v>2163</v>
      </c>
      <c r="C193" s="832" t="s">
        <v>2166</v>
      </c>
      <c r="D193" s="832" t="s">
        <v>1083</v>
      </c>
      <c r="E193" s="832" t="s">
        <v>2167</v>
      </c>
      <c r="F193" s="849"/>
      <c r="G193" s="849"/>
      <c r="H193" s="837">
        <v>0</v>
      </c>
      <c r="I193" s="849">
        <v>6</v>
      </c>
      <c r="J193" s="849">
        <v>926.16000000000008</v>
      </c>
      <c r="K193" s="837">
        <v>1</v>
      </c>
      <c r="L193" s="849">
        <v>6</v>
      </c>
      <c r="M193" s="850">
        <v>926.16000000000008</v>
      </c>
    </row>
    <row r="194" spans="1:13" ht="14.4" customHeight="1" x14ac:dyDescent="0.3">
      <c r="A194" s="831" t="s">
        <v>2721</v>
      </c>
      <c r="B194" s="832" t="s">
        <v>2163</v>
      </c>
      <c r="C194" s="832" t="s">
        <v>3520</v>
      </c>
      <c r="D194" s="832" t="s">
        <v>4155</v>
      </c>
      <c r="E194" s="832" t="s">
        <v>4156</v>
      </c>
      <c r="F194" s="849"/>
      <c r="G194" s="849"/>
      <c r="H194" s="837">
        <v>0</v>
      </c>
      <c r="I194" s="849">
        <v>2</v>
      </c>
      <c r="J194" s="849">
        <v>222.44</v>
      </c>
      <c r="K194" s="837">
        <v>1</v>
      </c>
      <c r="L194" s="849">
        <v>2</v>
      </c>
      <c r="M194" s="850">
        <v>222.44</v>
      </c>
    </row>
    <row r="195" spans="1:13" ht="14.4" customHeight="1" x14ac:dyDescent="0.3">
      <c r="A195" s="831" t="s">
        <v>2721</v>
      </c>
      <c r="B195" s="832" t="s">
        <v>2163</v>
      </c>
      <c r="C195" s="832" t="s">
        <v>2771</v>
      </c>
      <c r="D195" s="832" t="s">
        <v>1083</v>
      </c>
      <c r="E195" s="832" t="s">
        <v>2167</v>
      </c>
      <c r="F195" s="849">
        <v>3</v>
      </c>
      <c r="G195" s="849">
        <v>463.08000000000004</v>
      </c>
      <c r="H195" s="837">
        <v>1</v>
      </c>
      <c r="I195" s="849"/>
      <c r="J195" s="849"/>
      <c r="K195" s="837">
        <v>0</v>
      </c>
      <c r="L195" s="849">
        <v>3</v>
      </c>
      <c r="M195" s="850">
        <v>463.08000000000004</v>
      </c>
    </row>
    <row r="196" spans="1:13" ht="14.4" customHeight="1" x14ac:dyDescent="0.3">
      <c r="A196" s="831" t="s">
        <v>2721</v>
      </c>
      <c r="B196" s="832" t="s">
        <v>2177</v>
      </c>
      <c r="C196" s="832" t="s">
        <v>4171</v>
      </c>
      <c r="D196" s="832" t="s">
        <v>2179</v>
      </c>
      <c r="E196" s="832" t="s">
        <v>1482</v>
      </c>
      <c r="F196" s="849">
        <v>2</v>
      </c>
      <c r="G196" s="849">
        <v>341.04</v>
      </c>
      <c r="H196" s="837">
        <v>1</v>
      </c>
      <c r="I196" s="849"/>
      <c r="J196" s="849"/>
      <c r="K196" s="837">
        <v>0</v>
      </c>
      <c r="L196" s="849">
        <v>2</v>
      </c>
      <c r="M196" s="850">
        <v>341.04</v>
      </c>
    </row>
    <row r="197" spans="1:13" ht="14.4" customHeight="1" x14ac:dyDescent="0.3">
      <c r="A197" s="831" t="s">
        <v>2721</v>
      </c>
      <c r="B197" s="832" t="s">
        <v>2177</v>
      </c>
      <c r="C197" s="832" t="s">
        <v>4172</v>
      </c>
      <c r="D197" s="832" t="s">
        <v>2179</v>
      </c>
      <c r="E197" s="832" t="s">
        <v>3213</v>
      </c>
      <c r="F197" s="849">
        <v>4</v>
      </c>
      <c r="G197" s="849">
        <v>341.08</v>
      </c>
      <c r="H197" s="837">
        <v>1</v>
      </c>
      <c r="I197" s="849"/>
      <c r="J197" s="849"/>
      <c r="K197" s="837">
        <v>0</v>
      </c>
      <c r="L197" s="849">
        <v>4</v>
      </c>
      <c r="M197" s="850">
        <v>341.08</v>
      </c>
    </row>
    <row r="198" spans="1:13" ht="14.4" customHeight="1" x14ac:dyDescent="0.3">
      <c r="A198" s="831" t="s">
        <v>2721</v>
      </c>
      <c r="B198" s="832" t="s">
        <v>2177</v>
      </c>
      <c r="C198" s="832" t="s">
        <v>2178</v>
      </c>
      <c r="D198" s="832" t="s">
        <v>2179</v>
      </c>
      <c r="E198" s="832" t="s">
        <v>1482</v>
      </c>
      <c r="F198" s="849">
        <v>10</v>
      </c>
      <c r="G198" s="849">
        <v>1705.2000000000003</v>
      </c>
      <c r="H198" s="837">
        <v>1</v>
      </c>
      <c r="I198" s="849"/>
      <c r="J198" s="849"/>
      <c r="K198" s="837">
        <v>0</v>
      </c>
      <c r="L198" s="849">
        <v>10</v>
      </c>
      <c r="M198" s="850">
        <v>1705.2000000000003</v>
      </c>
    </row>
    <row r="199" spans="1:13" ht="14.4" customHeight="1" x14ac:dyDescent="0.3">
      <c r="A199" s="831" t="s">
        <v>2721</v>
      </c>
      <c r="B199" s="832" t="s">
        <v>2177</v>
      </c>
      <c r="C199" s="832" t="s">
        <v>2825</v>
      </c>
      <c r="D199" s="832" t="s">
        <v>2179</v>
      </c>
      <c r="E199" s="832" t="s">
        <v>2826</v>
      </c>
      <c r="F199" s="849">
        <v>2</v>
      </c>
      <c r="G199" s="849">
        <v>477.44</v>
      </c>
      <c r="H199" s="837">
        <v>1</v>
      </c>
      <c r="I199" s="849"/>
      <c r="J199" s="849"/>
      <c r="K199" s="837">
        <v>0</v>
      </c>
      <c r="L199" s="849">
        <v>2</v>
      </c>
      <c r="M199" s="850">
        <v>477.44</v>
      </c>
    </row>
    <row r="200" spans="1:13" ht="14.4" customHeight="1" x14ac:dyDescent="0.3">
      <c r="A200" s="831" t="s">
        <v>2721</v>
      </c>
      <c r="B200" s="832" t="s">
        <v>2177</v>
      </c>
      <c r="C200" s="832" t="s">
        <v>2398</v>
      </c>
      <c r="D200" s="832" t="s">
        <v>2399</v>
      </c>
      <c r="E200" s="832" t="s">
        <v>1482</v>
      </c>
      <c r="F200" s="849"/>
      <c r="G200" s="849"/>
      <c r="H200" s="837">
        <v>0</v>
      </c>
      <c r="I200" s="849">
        <v>3</v>
      </c>
      <c r="J200" s="849">
        <v>511.56000000000006</v>
      </c>
      <c r="K200" s="837">
        <v>1</v>
      </c>
      <c r="L200" s="849">
        <v>3</v>
      </c>
      <c r="M200" s="850">
        <v>511.56000000000006</v>
      </c>
    </row>
    <row r="201" spans="1:13" ht="14.4" customHeight="1" x14ac:dyDescent="0.3">
      <c r="A201" s="831" t="s">
        <v>2721</v>
      </c>
      <c r="B201" s="832" t="s">
        <v>2177</v>
      </c>
      <c r="C201" s="832" t="s">
        <v>4173</v>
      </c>
      <c r="D201" s="832" t="s">
        <v>2399</v>
      </c>
      <c r="E201" s="832" t="s">
        <v>4174</v>
      </c>
      <c r="F201" s="849"/>
      <c r="G201" s="849"/>
      <c r="H201" s="837">
        <v>0</v>
      </c>
      <c r="I201" s="849">
        <v>1</v>
      </c>
      <c r="J201" s="849">
        <v>272.83</v>
      </c>
      <c r="K201" s="837">
        <v>1</v>
      </c>
      <c r="L201" s="849">
        <v>1</v>
      </c>
      <c r="M201" s="850">
        <v>272.83</v>
      </c>
    </row>
    <row r="202" spans="1:13" ht="14.4" customHeight="1" x14ac:dyDescent="0.3">
      <c r="A202" s="831" t="s">
        <v>2721</v>
      </c>
      <c r="B202" s="832" t="s">
        <v>2194</v>
      </c>
      <c r="C202" s="832" t="s">
        <v>3222</v>
      </c>
      <c r="D202" s="832" t="s">
        <v>2196</v>
      </c>
      <c r="E202" s="832" t="s">
        <v>3223</v>
      </c>
      <c r="F202" s="849"/>
      <c r="G202" s="849"/>
      <c r="H202" s="837">
        <v>0</v>
      </c>
      <c r="I202" s="849">
        <v>1</v>
      </c>
      <c r="J202" s="849">
        <v>70.540000000000006</v>
      </c>
      <c r="K202" s="837">
        <v>1</v>
      </c>
      <c r="L202" s="849">
        <v>1</v>
      </c>
      <c r="M202" s="850">
        <v>70.540000000000006</v>
      </c>
    </row>
    <row r="203" spans="1:13" ht="14.4" customHeight="1" x14ac:dyDescent="0.3">
      <c r="A203" s="831" t="s">
        <v>2721</v>
      </c>
      <c r="B203" s="832" t="s">
        <v>2420</v>
      </c>
      <c r="C203" s="832" t="s">
        <v>2423</v>
      </c>
      <c r="D203" s="832" t="s">
        <v>1193</v>
      </c>
      <c r="E203" s="832" t="s">
        <v>1529</v>
      </c>
      <c r="F203" s="849"/>
      <c r="G203" s="849"/>
      <c r="H203" s="837">
        <v>0</v>
      </c>
      <c r="I203" s="849">
        <v>5</v>
      </c>
      <c r="J203" s="849">
        <v>242.1</v>
      </c>
      <c r="K203" s="837">
        <v>1</v>
      </c>
      <c r="L203" s="849">
        <v>5</v>
      </c>
      <c r="M203" s="850">
        <v>242.1</v>
      </c>
    </row>
    <row r="204" spans="1:13" ht="14.4" customHeight="1" x14ac:dyDescent="0.3">
      <c r="A204" s="831" t="s">
        <v>2721</v>
      </c>
      <c r="B204" s="832" t="s">
        <v>2420</v>
      </c>
      <c r="C204" s="832" t="s">
        <v>4246</v>
      </c>
      <c r="D204" s="832" t="s">
        <v>4247</v>
      </c>
      <c r="E204" s="832" t="s">
        <v>4248</v>
      </c>
      <c r="F204" s="849">
        <v>6</v>
      </c>
      <c r="G204" s="849">
        <v>290.52</v>
      </c>
      <c r="H204" s="837">
        <v>1</v>
      </c>
      <c r="I204" s="849"/>
      <c r="J204" s="849"/>
      <c r="K204" s="837">
        <v>0</v>
      </c>
      <c r="L204" s="849">
        <v>6</v>
      </c>
      <c r="M204" s="850">
        <v>290.52</v>
      </c>
    </row>
    <row r="205" spans="1:13" ht="14.4" customHeight="1" x14ac:dyDescent="0.3">
      <c r="A205" s="831" t="s">
        <v>2721</v>
      </c>
      <c r="B205" s="832" t="s">
        <v>2230</v>
      </c>
      <c r="C205" s="832" t="s">
        <v>4152</v>
      </c>
      <c r="D205" s="832" t="s">
        <v>1338</v>
      </c>
      <c r="E205" s="832" t="s">
        <v>639</v>
      </c>
      <c r="F205" s="849">
        <v>1</v>
      </c>
      <c r="G205" s="849">
        <v>0</v>
      </c>
      <c r="H205" s="837"/>
      <c r="I205" s="849"/>
      <c r="J205" s="849"/>
      <c r="K205" s="837"/>
      <c r="L205" s="849">
        <v>1</v>
      </c>
      <c r="M205" s="850">
        <v>0</v>
      </c>
    </row>
    <row r="206" spans="1:13" ht="14.4" customHeight="1" x14ac:dyDescent="0.3">
      <c r="A206" s="831" t="s">
        <v>2721</v>
      </c>
      <c r="B206" s="832" t="s">
        <v>2230</v>
      </c>
      <c r="C206" s="832" t="s">
        <v>4153</v>
      </c>
      <c r="D206" s="832" t="s">
        <v>1340</v>
      </c>
      <c r="E206" s="832" t="s">
        <v>4154</v>
      </c>
      <c r="F206" s="849">
        <v>2</v>
      </c>
      <c r="G206" s="849">
        <v>243.5</v>
      </c>
      <c r="H206" s="837">
        <v>1</v>
      </c>
      <c r="I206" s="849"/>
      <c r="J206" s="849"/>
      <c r="K206" s="837">
        <v>0</v>
      </c>
      <c r="L206" s="849">
        <v>2</v>
      </c>
      <c r="M206" s="850">
        <v>243.5</v>
      </c>
    </row>
    <row r="207" spans="1:13" ht="14.4" customHeight="1" x14ac:dyDescent="0.3">
      <c r="A207" s="831" t="s">
        <v>2721</v>
      </c>
      <c r="B207" s="832" t="s">
        <v>2230</v>
      </c>
      <c r="C207" s="832" t="s">
        <v>2232</v>
      </c>
      <c r="D207" s="832" t="s">
        <v>638</v>
      </c>
      <c r="E207" s="832" t="s">
        <v>639</v>
      </c>
      <c r="F207" s="849"/>
      <c r="G207" s="849"/>
      <c r="H207" s="837">
        <v>0</v>
      </c>
      <c r="I207" s="849">
        <v>2</v>
      </c>
      <c r="J207" s="849">
        <v>171.4</v>
      </c>
      <c r="K207" s="837">
        <v>1</v>
      </c>
      <c r="L207" s="849">
        <v>2</v>
      </c>
      <c r="M207" s="850">
        <v>171.4</v>
      </c>
    </row>
    <row r="208" spans="1:13" ht="14.4" customHeight="1" x14ac:dyDescent="0.3">
      <c r="A208" s="831" t="s">
        <v>2721</v>
      </c>
      <c r="B208" s="832" t="s">
        <v>2246</v>
      </c>
      <c r="C208" s="832" t="s">
        <v>2247</v>
      </c>
      <c r="D208" s="832" t="s">
        <v>2248</v>
      </c>
      <c r="E208" s="832" t="s">
        <v>2249</v>
      </c>
      <c r="F208" s="849"/>
      <c r="G208" s="849"/>
      <c r="H208" s="837"/>
      <c r="I208" s="849">
        <v>12</v>
      </c>
      <c r="J208" s="849">
        <v>0</v>
      </c>
      <c r="K208" s="837"/>
      <c r="L208" s="849">
        <v>12</v>
      </c>
      <c r="M208" s="850">
        <v>0</v>
      </c>
    </row>
    <row r="209" spans="1:13" ht="14.4" customHeight="1" x14ac:dyDescent="0.3">
      <c r="A209" s="831" t="s">
        <v>2721</v>
      </c>
      <c r="B209" s="832" t="s">
        <v>2439</v>
      </c>
      <c r="C209" s="832" t="s">
        <v>2670</v>
      </c>
      <c r="D209" s="832" t="s">
        <v>1680</v>
      </c>
      <c r="E209" s="832" t="s">
        <v>2565</v>
      </c>
      <c r="F209" s="849">
        <v>5</v>
      </c>
      <c r="G209" s="849">
        <v>47</v>
      </c>
      <c r="H209" s="837">
        <v>1</v>
      </c>
      <c r="I209" s="849"/>
      <c r="J209" s="849"/>
      <c r="K209" s="837">
        <v>0</v>
      </c>
      <c r="L209" s="849">
        <v>5</v>
      </c>
      <c r="M209" s="850">
        <v>47</v>
      </c>
    </row>
    <row r="210" spans="1:13" ht="14.4" customHeight="1" x14ac:dyDescent="0.3">
      <c r="A210" s="831" t="s">
        <v>2721</v>
      </c>
      <c r="B210" s="832" t="s">
        <v>2439</v>
      </c>
      <c r="C210" s="832" t="s">
        <v>2440</v>
      </c>
      <c r="D210" s="832" t="s">
        <v>2441</v>
      </c>
      <c r="E210" s="832" t="s">
        <v>2442</v>
      </c>
      <c r="F210" s="849"/>
      <c r="G210" s="849"/>
      <c r="H210" s="837">
        <v>0</v>
      </c>
      <c r="I210" s="849">
        <v>2</v>
      </c>
      <c r="J210" s="849">
        <v>9.4</v>
      </c>
      <c r="K210" s="837">
        <v>1</v>
      </c>
      <c r="L210" s="849">
        <v>2</v>
      </c>
      <c r="M210" s="850">
        <v>9.4</v>
      </c>
    </row>
    <row r="211" spans="1:13" ht="14.4" customHeight="1" x14ac:dyDescent="0.3">
      <c r="A211" s="831" t="s">
        <v>2721</v>
      </c>
      <c r="B211" s="832" t="s">
        <v>2264</v>
      </c>
      <c r="C211" s="832" t="s">
        <v>2265</v>
      </c>
      <c r="D211" s="832" t="s">
        <v>1026</v>
      </c>
      <c r="E211" s="832" t="s">
        <v>2266</v>
      </c>
      <c r="F211" s="849"/>
      <c r="G211" s="849"/>
      <c r="H211" s="837"/>
      <c r="I211" s="849">
        <v>5</v>
      </c>
      <c r="J211" s="849">
        <v>0</v>
      </c>
      <c r="K211" s="837"/>
      <c r="L211" s="849">
        <v>5</v>
      </c>
      <c r="M211" s="850">
        <v>0</v>
      </c>
    </row>
    <row r="212" spans="1:13" ht="14.4" customHeight="1" x14ac:dyDescent="0.3">
      <c r="A212" s="831" t="s">
        <v>2721</v>
      </c>
      <c r="B212" s="832" t="s">
        <v>2264</v>
      </c>
      <c r="C212" s="832" t="s">
        <v>4299</v>
      </c>
      <c r="D212" s="832" t="s">
        <v>4300</v>
      </c>
      <c r="E212" s="832" t="s">
        <v>2268</v>
      </c>
      <c r="F212" s="849">
        <v>5</v>
      </c>
      <c r="G212" s="849">
        <v>0</v>
      </c>
      <c r="H212" s="837"/>
      <c r="I212" s="849"/>
      <c r="J212" s="849"/>
      <c r="K212" s="837"/>
      <c r="L212" s="849">
        <v>5</v>
      </c>
      <c r="M212" s="850">
        <v>0</v>
      </c>
    </row>
    <row r="213" spans="1:13" ht="14.4" customHeight="1" x14ac:dyDescent="0.3">
      <c r="A213" s="831" t="s">
        <v>2721</v>
      </c>
      <c r="B213" s="832" t="s">
        <v>2264</v>
      </c>
      <c r="C213" s="832" t="s">
        <v>2267</v>
      </c>
      <c r="D213" s="832" t="s">
        <v>1026</v>
      </c>
      <c r="E213" s="832" t="s">
        <v>2268</v>
      </c>
      <c r="F213" s="849"/>
      <c r="G213" s="849"/>
      <c r="H213" s="837"/>
      <c r="I213" s="849">
        <v>10</v>
      </c>
      <c r="J213" s="849">
        <v>0</v>
      </c>
      <c r="K213" s="837"/>
      <c r="L213" s="849">
        <v>10</v>
      </c>
      <c r="M213" s="850">
        <v>0</v>
      </c>
    </row>
    <row r="214" spans="1:13" ht="14.4" customHeight="1" x14ac:dyDescent="0.3">
      <c r="A214" s="831" t="s">
        <v>2721</v>
      </c>
      <c r="B214" s="832" t="s">
        <v>2264</v>
      </c>
      <c r="C214" s="832" t="s">
        <v>4301</v>
      </c>
      <c r="D214" s="832" t="s">
        <v>2270</v>
      </c>
      <c r="E214" s="832" t="s">
        <v>2287</v>
      </c>
      <c r="F214" s="849">
        <v>1</v>
      </c>
      <c r="G214" s="849">
        <v>0</v>
      </c>
      <c r="H214" s="837"/>
      <c r="I214" s="849"/>
      <c r="J214" s="849"/>
      <c r="K214" s="837"/>
      <c r="L214" s="849">
        <v>1</v>
      </c>
      <c r="M214" s="850">
        <v>0</v>
      </c>
    </row>
    <row r="215" spans="1:13" ht="14.4" customHeight="1" x14ac:dyDescent="0.3">
      <c r="A215" s="831" t="s">
        <v>2721</v>
      </c>
      <c r="B215" s="832" t="s">
        <v>2264</v>
      </c>
      <c r="C215" s="832" t="s">
        <v>2269</v>
      </c>
      <c r="D215" s="832" t="s">
        <v>2270</v>
      </c>
      <c r="E215" s="832" t="s">
        <v>2271</v>
      </c>
      <c r="F215" s="849">
        <v>1</v>
      </c>
      <c r="G215" s="849">
        <v>0</v>
      </c>
      <c r="H215" s="837"/>
      <c r="I215" s="849"/>
      <c r="J215" s="849"/>
      <c r="K215" s="837"/>
      <c r="L215" s="849">
        <v>1</v>
      </c>
      <c r="M215" s="850">
        <v>0</v>
      </c>
    </row>
    <row r="216" spans="1:13" ht="14.4" customHeight="1" x14ac:dyDescent="0.3">
      <c r="A216" s="831" t="s">
        <v>2721</v>
      </c>
      <c r="B216" s="832" t="s">
        <v>2264</v>
      </c>
      <c r="C216" s="832" t="s">
        <v>4302</v>
      </c>
      <c r="D216" s="832" t="s">
        <v>2270</v>
      </c>
      <c r="E216" s="832" t="s">
        <v>2268</v>
      </c>
      <c r="F216" s="849">
        <v>6</v>
      </c>
      <c r="G216" s="849">
        <v>0</v>
      </c>
      <c r="H216" s="837"/>
      <c r="I216" s="849"/>
      <c r="J216" s="849"/>
      <c r="K216" s="837"/>
      <c r="L216" s="849">
        <v>6</v>
      </c>
      <c r="M216" s="850">
        <v>0</v>
      </c>
    </row>
    <row r="217" spans="1:13" ht="14.4" customHeight="1" x14ac:dyDescent="0.3">
      <c r="A217" s="831" t="s">
        <v>2721</v>
      </c>
      <c r="B217" s="832" t="s">
        <v>2264</v>
      </c>
      <c r="C217" s="832" t="s">
        <v>4007</v>
      </c>
      <c r="D217" s="832" t="s">
        <v>4005</v>
      </c>
      <c r="E217" s="832" t="s">
        <v>2266</v>
      </c>
      <c r="F217" s="849">
        <v>6</v>
      </c>
      <c r="G217" s="849">
        <v>0</v>
      </c>
      <c r="H217" s="837"/>
      <c r="I217" s="849"/>
      <c r="J217" s="849"/>
      <c r="K217" s="837"/>
      <c r="L217" s="849">
        <v>6</v>
      </c>
      <c r="M217" s="850">
        <v>0</v>
      </c>
    </row>
    <row r="218" spans="1:13" ht="14.4" customHeight="1" x14ac:dyDescent="0.3">
      <c r="A218" s="831" t="s">
        <v>2721</v>
      </c>
      <c r="B218" s="832" t="s">
        <v>2277</v>
      </c>
      <c r="C218" s="832" t="s">
        <v>2456</v>
      </c>
      <c r="D218" s="832" t="s">
        <v>1439</v>
      </c>
      <c r="E218" s="832" t="s">
        <v>2457</v>
      </c>
      <c r="F218" s="849"/>
      <c r="G218" s="849"/>
      <c r="H218" s="837">
        <v>0</v>
      </c>
      <c r="I218" s="849">
        <v>3</v>
      </c>
      <c r="J218" s="849">
        <v>191.25</v>
      </c>
      <c r="K218" s="837">
        <v>1</v>
      </c>
      <c r="L218" s="849">
        <v>3</v>
      </c>
      <c r="M218" s="850">
        <v>191.25</v>
      </c>
    </row>
    <row r="219" spans="1:13" ht="14.4" customHeight="1" x14ac:dyDescent="0.3">
      <c r="A219" s="831" t="s">
        <v>2721</v>
      </c>
      <c r="B219" s="832" t="s">
        <v>5530</v>
      </c>
      <c r="C219" s="832" t="s">
        <v>4308</v>
      </c>
      <c r="D219" s="832" t="s">
        <v>4309</v>
      </c>
      <c r="E219" s="832" t="s">
        <v>5532</v>
      </c>
      <c r="F219" s="849">
        <v>2</v>
      </c>
      <c r="G219" s="849">
        <v>1674.72</v>
      </c>
      <c r="H219" s="837">
        <v>1</v>
      </c>
      <c r="I219" s="849"/>
      <c r="J219" s="849"/>
      <c r="K219" s="837">
        <v>0</v>
      </c>
      <c r="L219" s="849">
        <v>2</v>
      </c>
      <c r="M219" s="850">
        <v>1674.72</v>
      </c>
    </row>
    <row r="220" spans="1:13" ht="14.4" customHeight="1" x14ac:dyDescent="0.3">
      <c r="A220" s="831" t="s">
        <v>2721</v>
      </c>
      <c r="B220" s="832" t="s">
        <v>2463</v>
      </c>
      <c r="C220" s="832" t="s">
        <v>3985</v>
      </c>
      <c r="D220" s="832" t="s">
        <v>2465</v>
      </c>
      <c r="E220" s="832" t="s">
        <v>3986</v>
      </c>
      <c r="F220" s="849"/>
      <c r="G220" s="849"/>
      <c r="H220" s="837">
        <v>0</v>
      </c>
      <c r="I220" s="849">
        <v>4</v>
      </c>
      <c r="J220" s="849">
        <v>767.54</v>
      </c>
      <c r="K220" s="837">
        <v>1</v>
      </c>
      <c r="L220" s="849">
        <v>4</v>
      </c>
      <c r="M220" s="850">
        <v>767.54</v>
      </c>
    </row>
    <row r="221" spans="1:13" ht="14.4" customHeight="1" x14ac:dyDescent="0.3">
      <c r="A221" s="831" t="s">
        <v>2721</v>
      </c>
      <c r="B221" s="832" t="s">
        <v>2467</v>
      </c>
      <c r="C221" s="832" t="s">
        <v>4222</v>
      </c>
      <c r="D221" s="832" t="s">
        <v>1264</v>
      </c>
      <c r="E221" s="832" t="s">
        <v>4223</v>
      </c>
      <c r="F221" s="849"/>
      <c r="G221" s="849"/>
      <c r="H221" s="837">
        <v>0</v>
      </c>
      <c r="I221" s="849">
        <v>1</v>
      </c>
      <c r="J221" s="849">
        <v>207.45</v>
      </c>
      <c r="K221" s="837">
        <v>1</v>
      </c>
      <c r="L221" s="849">
        <v>1</v>
      </c>
      <c r="M221" s="850">
        <v>207.45</v>
      </c>
    </row>
    <row r="222" spans="1:13" ht="14.4" customHeight="1" x14ac:dyDescent="0.3">
      <c r="A222" s="831" t="s">
        <v>2721</v>
      </c>
      <c r="B222" s="832" t="s">
        <v>2467</v>
      </c>
      <c r="C222" s="832" t="s">
        <v>4224</v>
      </c>
      <c r="D222" s="832" t="s">
        <v>4225</v>
      </c>
      <c r="E222" s="832" t="s">
        <v>2100</v>
      </c>
      <c r="F222" s="849">
        <v>1</v>
      </c>
      <c r="G222" s="849">
        <v>136.54</v>
      </c>
      <c r="H222" s="837">
        <v>1</v>
      </c>
      <c r="I222" s="849"/>
      <c r="J222" s="849"/>
      <c r="K222" s="837">
        <v>0</v>
      </c>
      <c r="L222" s="849">
        <v>1</v>
      </c>
      <c r="M222" s="850">
        <v>136.54</v>
      </c>
    </row>
    <row r="223" spans="1:13" ht="14.4" customHeight="1" x14ac:dyDescent="0.3">
      <c r="A223" s="831" t="s">
        <v>2721</v>
      </c>
      <c r="B223" s="832" t="s">
        <v>2021</v>
      </c>
      <c r="C223" s="832" t="s">
        <v>2022</v>
      </c>
      <c r="D223" s="832" t="s">
        <v>2023</v>
      </c>
      <c r="E223" s="832" t="s">
        <v>2024</v>
      </c>
      <c r="F223" s="849"/>
      <c r="G223" s="849"/>
      <c r="H223" s="837">
        <v>0</v>
      </c>
      <c r="I223" s="849">
        <v>40</v>
      </c>
      <c r="J223" s="849">
        <v>7038.38</v>
      </c>
      <c r="K223" s="837">
        <v>1</v>
      </c>
      <c r="L223" s="849">
        <v>40</v>
      </c>
      <c r="M223" s="850">
        <v>7038.38</v>
      </c>
    </row>
    <row r="224" spans="1:13" ht="14.4" customHeight="1" x14ac:dyDescent="0.3">
      <c r="A224" s="831" t="s">
        <v>2721</v>
      </c>
      <c r="B224" s="832" t="s">
        <v>2242</v>
      </c>
      <c r="C224" s="832" t="s">
        <v>4311</v>
      </c>
      <c r="D224" s="832" t="s">
        <v>2770</v>
      </c>
      <c r="E224" s="832"/>
      <c r="F224" s="849">
        <v>5</v>
      </c>
      <c r="G224" s="849">
        <v>0</v>
      </c>
      <c r="H224" s="837"/>
      <c r="I224" s="849"/>
      <c r="J224" s="849"/>
      <c r="K224" s="837"/>
      <c r="L224" s="849">
        <v>5</v>
      </c>
      <c r="M224" s="850">
        <v>0</v>
      </c>
    </row>
    <row r="225" spans="1:13" ht="14.4" customHeight="1" x14ac:dyDescent="0.3">
      <c r="A225" s="831" t="s">
        <v>2722</v>
      </c>
      <c r="B225" s="832" t="s">
        <v>2310</v>
      </c>
      <c r="C225" s="832" t="s">
        <v>4559</v>
      </c>
      <c r="D225" s="832" t="s">
        <v>2312</v>
      </c>
      <c r="E225" s="832" t="s">
        <v>4560</v>
      </c>
      <c r="F225" s="849"/>
      <c r="G225" s="849"/>
      <c r="H225" s="837">
        <v>0</v>
      </c>
      <c r="I225" s="849">
        <v>2</v>
      </c>
      <c r="J225" s="849">
        <v>64.5</v>
      </c>
      <c r="K225" s="837">
        <v>1</v>
      </c>
      <c r="L225" s="849">
        <v>2</v>
      </c>
      <c r="M225" s="850">
        <v>64.5</v>
      </c>
    </row>
    <row r="226" spans="1:13" ht="14.4" customHeight="1" x14ac:dyDescent="0.3">
      <c r="A226" s="831" t="s">
        <v>2722</v>
      </c>
      <c r="B226" s="832" t="s">
        <v>2025</v>
      </c>
      <c r="C226" s="832" t="s">
        <v>2028</v>
      </c>
      <c r="D226" s="832" t="s">
        <v>733</v>
      </c>
      <c r="E226" s="832" t="s">
        <v>2027</v>
      </c>
      <c r="F226" s="849"/>
      <c r="G226" s="849"/>
      <c r="H226" s="837"/>
      <c r="I226" s="849">
        <v>2</v>
      </c>
      <c r="J226" s="849">
        <v>0</v>
      </c>
      <c r="K226" s="837"/>
      <c r="L226" s="849">
        <v>2</v>
      </c>
      <c r="M226" s="850">
        <v>0</v>
      </c>
    </row>
    <row r="227" spans="1:13" ht="14.4" customHeight="1" x14ac:dyDescent="0.3">
      <c r="A227" s="831" t="s">
        <v>2722</v>
      </c>
      <c r="B227" s="832" t="s">
        <v>2325</v>
      </c>
      <c r="C227" s="832" t="s">
        <v>3157</v>
      </c>
      <c r="D227" s="832" t="s">
        <v>2327</v>
      </c>
      <c r="E227" s="832" t="s">
        <v>3158</v>
      </c>
      <c r="F227" s="849"/>
      <c r="G227" s="849"/>
      <c r="H227" s="837">
        <v>0</v>
      </c>
      <c r="I227" s="849">
        <v>1</v>
      </c>
      <c r="J227" s="849">
        <v>184.74</v>
      </c>
      <c r="K227" s="837">
        <v>1</v>
      </c>
      <c r="L227" s="849">
        <v>1</v>
      </c>
      <c r="M227" s="850">
        <v>184.74</v>
      </c>
    </row>
    <row r="228" spans="1:13" ht="14.4" customHeight="1" x14ac:dyDescent="0.3">
      <c r="A228" s="831" t="s">
        <v>2722</v>
      </c>
      <c r="B228" s="832" t="s">
        <v>2033</v>
      </c>
      <c r="C228" s="832" t="s">
        <v>2776</v>
      </c>
      <c r="D228" s="832" t="s">
        <v>785</v>
      </c>
      <c r="E228" s="832" t="s">
        <v>2041</v>
      </c>
      <c r="F228" s="849"/>
      <c r="G228" s="849"/>
      <c r="H228" s="837">
        <v>0</v>
      </c>
      <c r="I228" s="849">
        <v>3</v>
      </c>
      <c r="J228" s="849">
        <v>1472.67</v>
      </c>
      <c r="K228" s="837">
        <v>1</v>
      </c>
      <c r="L228" s="849">
        <v>3</v>
      </c>
      <c r="M228" s="850">
        <v>1472.67</v>
      </c>
    </row>
    <row r="229" spans="1:13" ht="14.4" customHeight="1" x14ac:dyDescent="0.3">
      <c r="A229" s="831" t="s">
        <v>2722</v>
      </c>
      <c r="B229" s="832" t="s">
        <v>2033</v>
      </c>
      <c r="C229" s="832" t="s">
        <v>2040</v>
      </c>
      <c r="D229" s="832" t="s">
        <v>785</v>
      </c>
      <c r="E229" s="832" t="s">
        <v>2041</v>
      </c>
      <c r="F229" s="849"/>
      <c r="G229" s="849"/>
      <c r="H229" s="837">
        <v>0</v>
      </c>
      <c r="I229" s="849">
        <v>3</v>
      </c>
      <c r="J229" s="849">
        <v>1472.67</v>
      </c>
      <c r="K229" s="837">
        <v>1</v>
      </c>
      <c r="L229" s="849">
        <v>3</v>
      </c>
      <c r="M229" s="850">
        <v>1472.67</v>
      </c>
    </row>
    <row r="230" spans="1:13" ht="14.4" customHeight="1" x14ac:dyDescent="0.3">
      <c r="A230" s="831" t="s">
        <v>2722</v>
      </c>
      <c r="B230" s="832" t="s">
        <v>2057</v>
      </c>
      <c r="C230" s="832" t="s">
        <v>2335</v>
      </c>
      <c r="D230" s="832" t="s">
        <v>795</v>
      </c>
      <c r="E230" s="832" t="s">
        <v>2065</v>
      </c>
      <c r="F230" s="849"/>
      <c r="G230" s="849"/>
      <c r="H230" s="837">
        <v>0</v>
      </c>
      <c r="I230" s="849">
        <v>1</v>
      </c>
      <c r="J230" s="849">
        <v>42.51</v>
      </c>
      <c r="K230" s="837">
        <v>1</v>
      </c>
      <c r="L230" s="849">
        <v>1</v>
      </c>
      <c r="M230" s="850">
        <v>42.51</v>
      </c>
    </row>
    <row r="231" spans="1:13" ht="14.4" customHeight="1" x14ac:dyDescent="0.3">
      <c r="A231" s="831" t="s">
        <v>2722</v>
      </c>
      <c r="B231" s="832" t="s">
        <v>2150</v>
      </c>
      <c r="C231" s="832" t="s">
        <v>2391</v>
      </c>
      <c r="D231" s="832" t="s">
        <v>2155</v>
      </c>
      <c r="E231" s="832" t="s">
        <v>2392</v>
      </c>
      <c r="F231" s="849"/>
      <c r="G231" s="849"/>
      <c r="H231" s="837">
        <v>0</v>
      </c>
      <c r="I231" s="849">
        <v>3</v>
      </c>
      <c r="J231" s="849">
        <v>217.70999999999998</v>
      </c>
      <c r="K231" s="837">
        <v>1</v>
      </c>
      <c r="L231" s="849">
        <v>3</v>
      </c>
      <c r="M231" s="850">
        <v>217.70999999999998</v>
      </c>
    </row>
    <row r="232" spans="1:13" ht="14.4" customHeight="1" x14ac:dyDescent="0.3">
      <c r="A232" s="831" t="s">
        <v>2722</v>
      </c>
      <c r="B232" s="832" t="s">
        <v>2150</v>
      </c>
      <c r="C232" s="832" t="s">
        <v>4562</v>
      </c>
      <c r="D232" s="832" t="s">
        <v>2155</v>
      </c>
      <c r="E232" s="832" t="s">
        <v>4563</v>
      </c>
      <c r="F232" s="849">
        <v>1</v>
      </c>
      <c r="G232" s="849">
        <v>0</v>
      </c>
      <c r="H232" s="837"/>
      <c r="I232" s="849"/>
      <c r="J232" s="849"/>
      <c r="K232" s="837"/>
      <c r="L232" s="849">
        <v>1</v>
      </c>
      <c r="M232" s="850">
        <v>0</v>
      </c>
    </row>
    <row r="233" spans="1:13" ht="14.4" customHeight="1" x14ac:dyDescent="0.3">
      <c r="A233" s="831" t="s">
        <v>2722</v>
      </c>
      <c r="B233" s="832" t="s">
        <v>2150</v>
      </c>
      <c r="C233" s="832" t="s">
        <v>4564</v>
      </c>
      <c r="D233" s="832" t="s">
        <v>2155</v>
      </c>
      <c r="E233" s="832" t="s">
        <v>4565</v>
      </c>
      <c r="F233" s="849">
        <v>2</v>
      </c>
      <c r="G233" s="849">
        <v>336.72</v>
      </c>
      <c r="H233" s="837">
        <v>1</v>
      </c>
      <c r="I233" s="849"/>
      <c r="J233" s="849"/>
      <c r="K233" s="837">
        <v>0</v>
      </c>
      <c r="L233" s="849">
        <v>2</v>
      </c>
      <c r="M233" s="850">
        <v>336.72</v>
      </c>
    </row>
    <row r="234" spans="1:13" ht="14.4" customHeight="1" x14ac:dyDescent="0.3">
      <c r="A234" s="831" t="s">
        <v>2722</v>
      </c>
      <c r="B234" s="832" t="s">
        <v>2150</v>
      </c>
      <c r="C234" s="832" t="s">
        <v>4566</v>
      </c>
      <c r="D234" s="832" t="s">
        <v>2155</v>
      </c>
      <c r="E234" s="832" t="s">
        <v>2153</v>
      </c>
      <c r="F234" s="849">
        <v>1</v>
      </c>
      <c r="G234" s="849">
        <v>98.78</v>
      </c>
      <c r="H234" s="837">
        <v>1</v>
      </c>
      <c r="I234" s="849"/>
      <c r="J234" s="849"/>
      <c r="K234" s="837">
        <v>0</v>
      </c>
      <c r="L234" s="849">
        <v>1</v>
      </c>
      <c r="M234" s="850">
        <v>98.78</v>
      </c>
    </row>
    <row r="235" spans="1:13" ht="14.4" customHeight="1" x14ac:dyDescent="0.3">
      <c r="A235" s="831" t="s">
        <v>2722</v>
      </c>
      <c r="B235" s="832" t="s">
        <v>2150</v>
      </c>
      <c r="C235" s="832" t="s">
        <v>2154</v>
      </c>
      <c r="D235" s="832" t="s">
        <v>2155</v>
      </c>
      <c r="E235" s="832" t="s">
        <v>2156</v>
      </c>
      <c r="F235" s="849"/>
      <c r="G235" s="849"/>
      <c r="H235" s="837">
        <v>0</v>
      </c>
      <c r="I235" s="849">
        <v>1</v>
      </c>
      <c r="J235" s="849">
        <v>46.07</v>
      </c>
      <c r="K235" s="837">
        <v>1</v>
      </c>
      <c r="L235" s="849">
        <v>1</v>
      </c>
      <c r="M235" s="850">
        <v>46.07</v>
      </c>
    </row>
    <row r="236" spans="1:13" ht="14.4" customHeight="1" x14ac:dyDescent="0.3">
      <c r="A236" s="831" t="s">
        <v>2722</v>
      </c>
      <c r="B236" s="832" t="s">
        <v>2150</v>
      </c>
      <c r="C236" s="832" t="s">
        <v>2157</v>
      </c>
      <c r="D236" s="832" t="s">
        <v>2155</v>
      </c>
      <c r="E236" s="832" t="s">
        <v>2158</v>
      </c>
      <c r="F236" s="849"/>
      <c r="G236" s="849"/>
      <c r="H236" s="837">
        <v>0</v>
      </c>
      <c r="I236" s="849">
        <v>4</v>
      </c>
      <c r="J236" s="849">
        <v>489.62</v>
      </c>
      <c r="K236" s="837">
        <v>1</v>
      </c>
      <c r="L236" s="849">
        <v>4</v>
      </c>
      <c r="M236" s="850">
        <v>489.62</v>
      </c>
    </row>
    <row r="237" spans="1:13" ht="14.4" customHeight="1" x14ac:dyDescent="0.3">
      <c r="A237" s="831" t="s">
        <v>2722</v>
      </c>
      <c r="B237" s="832" t="s">
        <v>2150</v>
      </c>
      <c r="C237" s="832" t="s">
        <v>2395</v>
      </c>
      <c r="D237" s="832" t="s">
        <v>2152</v>
      </c>
      <c r="E237" s="832" t="s">
        <v>2156</v>
      </c>
      <c r="F237" s="849"/>
      <c r="G237" s="849"/>
      <c r="H237" s="837">
        <v>0</v>
      </c>
      <c r="I237" s="849">
        <v>1</v>
      </c>
      <c r="J237" s="849">
        <v>46.07</v>
      </c>
      <c r="K237" s="837">
        <v>1</v>
      </c>
      <c r="L237" s="849">
        <v>1</v>
      </c>
      <c r="M237" s="850">
        <v>46.07</v>
      </c>
    </row>
    <row r="238" spans="1:13" ht="14.4" customHeight="1" x14ac:dyDescent="0.3">
      <c r="A238" s="831" t="s">
        <v>2722</v>
      </c>
      <c r="B238" s="832" t="s">
        <v>2163</v>
      </c>
      <c r="C238" s="832" t="s">
        <v>3948</v>
      </c>
      <c r="D238" s="832" t="s">
        <v>3949</v>
      </c>
      <c r="E238" s="832" t="s">
        <v>3950</v>
      </c>
      <c r="F238" s="849">
        <v>1</v>
      </c>
      <c r="G238" s="849">
        <v>154.36000000000001</v>
      </c>
      <c r="H238" s="837">
        <v>1</v>
      </c>
      <c r="I238" s="849"/>
      <c r="J238" s="849"/>
      <c r="K238" s="837">
        <v>0</v>
      </c>
      <c r="L238" s="849">
        <v>1</v>
      </c>
      <c r="M238" s="850">
        <v>154.36000000000001</v>
      </c>
    </row>
    <row r="239" spans="1:13" ht="14.4" customHeight="1" x14ac:dyDescent="0.3">
      <c r="A239" s="831" t="s">
        <v>2722</v>
      </c>
      <c r="B239" s="832" t="s">
        <v>2163</v>
      </c>
      <c r="C239" s="832" t="s">
        <v>2166</v>
      </c>
      <c r="D239" s="832" t="s">
        <v>1083</v>
      </c>
      <c r="E239" s="832" t="s">
        <v>2167</v>
      </c>
      <c r="F239" s="849"/>
      <c r="G239" s="849"/>
      <c r="H239" s="837">
        <v>0</v>
      </c>
      <c r="I239" s="849">
        <v>6</v>
      </c>
      <c r="J239" s="849">
        <v>926.16000000000008</v>
      </c>
      <c r="K239" s="837">
        <v>1</v>
      </c>
      <c r="L239" s="849">
        <v>6</v>
      </c>
      <c r="M239" s="850">
        <v>926.16000000000008</v>
      </c>
    </row>
    <row r="240" spans="1:13" ht="14.4" customHeight="1" x14ac:dyDescent="0.3">
      <c r="A240" s="831" t="s">
        <v>2722</v>
      </c>
      <c r="B240" s="832" t="s">
        <v>2163</v>
      </c>
      <c r="C240" s="832" t="s">
        <v>3520</v>
      </c>
      <c r="D240" s="832" t="s">
        <v>4155</v>
      </c>
      <c r="E240" s="832" t="s">
        <v>4156</v>
      </c>
      <c r="F240" s="849"/>
      <c r="G240" s="849"/>
      <c r="H240" s="837">
        <v>0</v>
      </c>
      <c r="I240" s="849">
        <v>1</v>
      </c>
      <c r="J240" s="849">
        <v>111.22</v>
      </c>
      <c r="K240" s="837">
        <v>1</v>
      </c>
      <c r="L240" s="849">
        <v>1</v>
      </c>
      <c r="M240" s="850">
        <v>111.22</v>
      </c>
    </row>
    <row r="241" spans="1:13" ht="14.4" customHeight="1" x14ac:dyDescent="0.3">
      <c r="A241" s="831" t="s">
        <v>2722</v>
      </c>
      <c r="B241" s="832" t="s">
        <v>2194</v>
      </c>
      <c r="C241" s="832" t="s">
        <v>4533</v>
      </c>
      <c r="D241" s="832" t="s">
        <v>4534</v>
      </c>
      <c r="E241" s="832" t="s">
        <v>3223</v>
      </c>
      <c r="F241" s="849">
        <v>2</v>
      </c>
      <c r="G241" s="849">
        <v>239.4</v>
      </c>
      <c r="H241" s="837">
        <v>1</v>
      </c>
      <c r="I241" s="849"/>
      <c r="J241" s="849"/>
      <c r="K241" s="837">
        <v>0</v>
      </c>
      <c r="L241" s="849">
        <v>2</v>
      </c>
      <c r="M241" s="850">
        <v>239.4</v>
      </c>
    </row>
    <row r="242" spans="1:13" ht="14.4" customHeight="1" x14ac:dyDescent="0.3">
      <c r="A242" s="831" t="s">
        <v>2722</v>
      </c>
      <c r="B242" s="832" t="s">
        <v>2194</v>
      </c>
      <c r="C242" s="832" t="s">
        <v>4535</v>
      </c>
      <c r="D242" s="832" t="s">
        <v>4534</v>
      </c>
      <c r="E242" s="832" t="s">
        <v>4536</v>
      </c>
      <c r="F242" s="849">
        <v>1</v>
      </c>
      <c r="G242" s="849">
        <v>43.85</v>
      </c>
      <c r="H242" s="837">
        <v>1</v>
      </c>
      <c r="I242" s="849"/>
      <c r="J242" s="849"/>
      <c r="K242" s="837">
        <v>0</v>
      </c>
      <c r="L242" s="849">
        <v>1</v>
      </c>
      <c r="M242" s="850">
        <v>43.85</v>
      </c>
    </row>
    <row r="243" spans="1:13" ht="14.4" customHeight="1" x14ac:dyDescent="0.3">
      <c r="A243" s="831" t="s">
        <v>2722</v>
      </c>
      <c r="B243" s="832" t="s">
        <v>2420</v>
      </c>
      <c r="C243" s="832" t="s">
        <v>2423</v>
      </c>
      <c r="D243" s="832" t="s">
        <v>1193</v>
      </c>
      <c r="E243" s="832" t="s">
        <v>1529</v>
      </c>
      <c r="F243" s="849"/>
      <c r="G243" s="849"/>
      <c r="H243" s="837">
        <v>0</v>
      </c>
      <c r="I243" s="849">
        <v>4</v>
      </c>
      <c r="J243" s="849">
        <v>193.68</v>
      </c>
      <c r="K243" s="837">
        <v>1</v>
      </c>
      <c r="L243" s="849">
        <v>4</v>
      </c>
      <c r="M243" s="850">
        <v>193.68</v>
      </c>
    </row>
    <row r="244" spans="1:13" ht="14.4" customHeight="1" x14ac:dyDescent="0.3">
      <c r="A244" s="831" t="s">
        <v>2722</v>
      </c>
      <c r="B244" s="832" t="s">
        <v>2230</v>
      </c>
      <c r="C244" s="832" t="s">
        <v>2232</v>
      </c>
      <c r="D244" s="832" t="s">
        <v>638</v>
      </c>
      <c r="E244" s="832" t="s">
        <v>639</v>
      </c>
      <c r="F244" s="849"/>
      <c r="G244" s="849"/>
      <c r="H244" s="837">
        <v>0</v>
      </c>
      <c r="I244" s="849">
        <v>1</v>
      </c>
      <c r="J244" s="849">
        <v>72.55</v>
      </c>
      <c r="K244" s="837">
        <v>1</v>
      </c>
      <c r="L244" s="849">
        <v>1</v>
      </c>
      <c r="M244" s="850">
        <v>72.55</v>
      </c>
    </row>
    <row r="245" spans="1:13" ht="14.4" customHeight="1" x14ac:dyDescent="0.3">
      <c r="A245" s="831" t="s">
        <v>2722</v>
      </c>
      <c r="B245" s="832" t="s">
        <v>2246</v>
      </c>
      <c r="C245" s="832" t="s">
        <v>2247</v>
      </c>
      <c r="D245" s="832" t="s">
        <v>2248</v>
      </c>
      <c r="E245" s="832" t="s">
        <v>2249</v>
      </c>
      <c r="F245" s="849"/>
      <c r="G245" s="849"/>
      <c r="H245" s="837"/>
      <c r="I245" s="849">
        <v>8</v>
      </c>
      <c r="J245" s="849">
        <v>0</v>
      </c>
      <c r="K245" s="837"/>
      <c r="L245" s="849">
        <v>8</v>
      </c>
      <c r="M245" s="850">
        <v>0</v>
      </c>
    </row>
    <row r="246" spans="1:13" ht="14.4" customHeight="1" x14ac:dyDescent="0.3">
      <c r="A246" s="831" t="s">
        <v>2722</v>
      </c>
      <c r="B246" s="832" t="s">
        <v>2439</v>
      </c>
      <c r="C246" s="832" t="s">
        <v>2563</v>
      </c>
      <c r="D246" s="832" t="s">
        <v>2564</v>
      </c>
      <c r="E246" s="832" t="s">
        <v>2565</v>
      </c>
      <c r="F246" s="849"/>
      <c r="G246" s="849"/>
      <c r="H246" s="837">
        <v>0</v>
      </c>
      <c r="I246" s="849">
        <v>1</v>
      </c>
      <c r="J246" s="849">
        <v>9.4</v>
      </c>
      <c r="K246" s="837">
        <v>1</v>
      </c>
      <c r="L246" s="849">
        <v>1</v>
      </c>
      <c r="M246" s="850">
        <v>9.4</v>
      </c>
    </row>
    <row r="247" spans="1:13" ht="14.4" customHeight="1" x14ac:dyDescent="0.3">
      <c r="A247" s="831" t="s">
        <v>2722</v>
      </c>
      <c r="B247" s="832" t="s">
        <v>2264</v>
      </c>
      <c r="C247" s="832" t="s">
        <v>4299</v>
      </c>
      <c r="D247" s="832" t="s">
        <v>4300</v>
      </c>
      <c r="E247" s="832" t="s">
        <v>2268</v>
      </c>
      <c r="F247" s="849">
        <v>2</v>
      </c>
      <c r="G247" s="849">
        <v>0</v>
      </c>
      <c r="H247" s="837"/>
      <c r="I247" s="849"/>
      <c r="J247" s="849"/>
      <c r="K247" s="837"/>
      <c r="L247" s="849">
        <v>2</v>
      </c>
      <c r="M247" s="850">
        <v>0</v>
      </c>
    </row>
    <row r="248" spans="1:13" ht="14.4" customHeight="1" x14ac:dyDescent="0.3">
      <c r="A248" s="831" t="s">
        <v>2722</v>
      </c>
      <c r="B248" s="832" t="s">
        <v>2264</v>
      </c>
      <c r="C248" s="832" t="s">
        <v>2267</v>
      </c>
      <c r="D248" s="832" t="s">
        <v>1026</v>
      </c>
      <c r="E248" s="832" t="s">
        <v>2268</v>
      </c>
      <c r="F248" s="849"/>
      <c r="G248" s="849"/>
      <c r="H248" s="837"/>
      <c r="I248" s="849">
        <v>6</v>
      </c>
      <c r="J248" s="849">
        <v>0</v>
      </c>
      <c r="K248" s="837"/>
      <c r="L248" s="849">
        <v>6</v>
      </c>
      <c r="M248" s="850">
        <v>0</v>
      </c>
    </row>
    <row r="249" spans="1:13" ht="14.4" customHeight="1" x14ac:dyDescent="0.3">
      <c r="A249" s="831" t="s">
        <v>2722</v>
      </c>
      <c r="B249" s="832" t="s">
        <v>2277</v>
      </c>
      <c r="C249" s="832" t="s">
        <v>2456</v>
      </c>
      <c r="D249" s="832" t="s">
        <v>1439</v>
      </c>
      <c r="E249" s="832" t="s">
        <v>2457</v>
      </c>
      <c r="F249" s="849"/>
      <c r="G249" s="849"/>
      <c r="H249" s="837">
        <v>0</v>
      </c>
      <c r="I249" s="849">
        <v>2</v>
      </c>
      <c r="J249" s="849">
        <v>127.5</v>
      </c>
      <c r="K249" s="837">
        <v>1</v>
      </c>
      <c r="L249" s="849">
        <v>2</v>
      </c>
      <c r="M249" s="850">
        <v>127.5</v>
      </c>
    </row>
    <row r="250" spans="1:13" ht="14.4" customHeight="1" x14ac:dyDescent="0.3">
      <c r="A250" s="831" t="s">
        <v>2722</v>
      </c>
      <c r="B250" s="832" t="s">
        <v>2577</v>
      </c>
      <c r="C250" s="832" t="s">
        <v>3163</v>
      </c>
      <c r="D250" s="832" t="s">
        <v>2579</v>
      </c>
      <c r="E250" s="832" t="s">
        <v>2345</v>
      </c>
      <c r="F250" s="849"/>
      <c r="G250" s="849"/>
      <c r="H250" s="837">
        <v>0</v>
      </c>
      <c r="I250" s="849">
        <v>1</v>
      </c>
      <c r="J250" s="849">
        <v>207.45</v>
      </c>
      <c r="K250" s="837">
        <v>1</v>
      </c>
      <c r="L250" s="849">
        <v>1</v>
      </c>
      <c r="M250" s="850">
        <v>207.45</v>
      </c>
    </row>
    <row r="251" spans="1:13" ht="14.4" customHeight="1" x14ac:dyDescent="0.3">
      <c r="A251" s="831" t="s">
        <v>2722</v>
      </c>
      <c r="B251" s="832" t="s">
        <v>2627</v>
      </c>
      <c r="C251" s="832" t="s">
        <v>4597</v>
      </c>
      <c r="D251" s="832" t="s">
        <v>2629</v>
      </c>
      <c r="E251" s="832" t="s">
        <v>4598</v>
      </c>
      <c r="F251" s="849"/>
      <c r="G251" s="849"/>
      <c r="H251" s="837">
        <v>0</v>
      </c>
      <c r="I251" s="849">
        <v>3</v>
      </c>
      <c r="J251" s="849">
        <v>421.14</v>
      </c>
      <c r="K251" s="837">
        <v>1</v>
      </c>
      <c r="L251" s="849">
        <v>3</v>
      </c>
      <c r="M251" s="850">
        <v>421.14</v>
      </c>
    </row>
    <row r="252" spans="1:13" ht="14.4" customHeight="1" x14ac:dyDescent="0.3">
      <c r="A252" s="831" t="s">
        <v>2722</v>
      </c>
      <c r="B252" s="832" t="s">
        <v>2627</v>
      </c>
      <c r="C252" s="832" t="s">
        <v>4599</v>
      </c>
      <c r="D252" s="832" t="s">
        <v>2629</v>
      </c>
      <c r="E252" s="832" t="s">
        <v>5534</v>
      </c>
      <c r="F252" s="849"/>
      <c r="G252" s="849"/>
      <c r="H252" s="837">
        <v>0</v>
      </c>
      <c r="I252" s="849">
        <v>1</v>
      </c>
      <c r="J252" s="849">
        <v>421.13</v>
      </c>
      <c r="K252" s="837">
        <v>1</v>
      </c>
      <c r="L252" s="849">
        <v>1</v>
      </c>
      <c r="M252" s="850">
        <v>421.13</v>
      </c>
    </row>
    <row r="253" spans="1:13" ht="14.4" customHeight="1" x14ac:dyDescent="0.3">
      <c r="A253" s="831" t="s">
        <v>2722</v>
      </c>
      <c r="B253" s="832" t="s">
        <v>2021</v>
      </c>
      <c r="C253" s="832" t="s">
        <v>2314</v>
      </c>
      <c r="D253" s="832" t="s">
        <v>2023</v>
      </c>
      <c r="E253" s="832" t="s">
        <v>2315</v>
      </c>
      <c r="F253" s="849"/>
      <c r="G253" s="849"/>
      <c r="H253" s="837">
        <v>0</v>
      </c>
      <c r="I253" s="849">
        <v>1</v>
      </c>
      <c r="J253" s="849">
        <v>53.57</v>
      </c>
      <c r="K253" s="837">
        <v>1</v>
      </c>
      <c r="L253" s="849">
        <v>1</v>
      </c>
      <c r="M253" s="850">
        <v>53.57</v>
      </c>
    </row>
    <row r="254" spans="1:13" ht="14.4" customHeight="1" x14ac:dyDescent="0.3">
      <c r="A254" s="831" t="s">
        <v>2723</v>
      </c>
      <c r="B254" s="832" t="s">
        <v>2033</v>
      </c>
      <c r="C254" s="832" t="s">
        <v>3003</v>
      </c>
      <c r="D254" s="832" t="s">
        <v>785</v>
      </c>
      <c r="E254" s="832" t="s">
        <v>2037</v>
      </c>
      <c r="F254" s="849"/>
      <c r="G254" s="849"/>
      <c r="H254" s="837">
        <v>0</v>
      </c>
      <c r="I254" s="849">
        <v>16</v>
      </c>
      <c r="J254" s="849">
        <v>5890.5599999999986</v>
      </c>
      <c r="K254" s="837">
        <v>1</v>
      </c>
      <c r="L254" s="849">
        <v>16</v>
      </c>
      <c r="M254" s="850">
        <v>5890.5599999999986</v>
      </c>
    </row>
    <row r="255" spans="1:13" ht="14.4" customHeight="1" x14ac:dyDescent="0.3">
      <c r="A255" s="831" t="s">
        <v>2723</v>
      </c>
      <c r="B255" s="832" t="s">
        <v>2033</v>
      </c>
      <c r="C255" s="832" t="s">
        <v>2776</v>
      </c>
      <c r="D255" s="832" t="s">
        <v>785</v>
      </c>
      <c r="E255" s="832" t="s">
        <v>2041</v>
      </c>
      <c r="F255" s="849"/>
      <c r="G255" s="849"/>
      <c r="H255" s="837">
        <v>0</v>
      </c>
      <c r="I255" s="849">
        <v>12</v>
      </c>
      <c r="J255" s="849">
        <v>5890.6799999999994</v>
      </c>
      <c r="K255" s="837">
        <v>1</v>
      </c>
      <c r="L255" s="849">
        <v>12</v>
      </c>
      <c r="M255" s="850">
        <v>5890.6799999999994</v>
      </c>
    </row>
    <row r="256" spans="1:13" ht="14.4" customHeight="1" x14ac:dyDescent="0.3">
      <c r="A256" s="831" t="s">
        <v>2723</v>
      </c>
      <c r="B256" s="832" t="s">
        <v>2033</v>
      </c>
      <c r="C256" s="832" t="s">
        <v>2791</v>
      </c>
      <c r="D256" s="832" t="s">
        <v>785</v>
      </c>
      <c r="E256" s="832" t="s">
        <v>2039</v>
      </c>
      <c r="F256" s="849"/>
      <c r="G256" s="849"/>
      <c r="H256" s="837">
        <v>0</v>
      </c>
      <c r="I256" s="849">
        <v>1</v>
      </c>
      <c r="J256" s="849">
        <v>736.33</v>
      </c>
      <c r="K256" s="837">
        <v>1</v>
      </c>
      <c r="L256" s="849">
        <v>1</v>
      </c>
      <c r="M256" s="850">
        <v>736.33</v>
      </c>
    </row>
    <row r="257" spans="1:13" ht="14.4" customHeight="1" x14ac:dyDescent="0.3">
      <c r="A257" s="831" t="s">
        <v>2723</v>
      </c>
      <c r="B257" s="832" t="s">
        <v>2246</v>
      </c>
      <c r="C257" s="832" t="s">
        <v>2247</v>
      </c>
      <c r="D257" s="832" t="s">
        <v>2248</v>
      </c>
      <c r="E257" s="832" t="s">
        <v>2249</v>
      </c>
      <c r="F257" s="849"/>
      <c r="G257" s="849"/>
      <c r="H257" s="837"/>
      <c r="I257" s="849">
        <v>32</v>
      </c>
      <c r="J257" s="849">
        <v>0</v>
      </c>
      <c r="K257" s="837"/>
      <c r="L257" s="849">
        <v>32</v>
      </c>
      <c r="M257" s="850">
        <v>0</v>
      </c>
    </row>
    <row r="258" spans="1:13" ht="14.4" customHeight="1" x14ac:dyDescent="0.3">
      <c r="A258" s="831" t="s">
        <v>2724</v>
      </c>
      <c r="B258" s="832" t="s">
        <v>2033</v>
      </c>
      <c r="C258" s="832" t="s">
        <v>3032</v>
      </c>
      <c r="D258" s="832" t="s">
        <v>785</v>
      </c>
      <c r="E258" s="832" t="s">
        <v>2793</v>
      </c>
      <c r="F258" s="849"/>
      <c r="G258" s="849"/>
      <c r="H258" s="837">
        <v>0</v>
      </c>
      <c r="I258" s="849">
        <v>1</v>
      </c>
      <c r="J258" s="849">
        <v>147.26</v>
      </c>
      <c r="K258" s="837">
        <v>1</v>
      </c>
      <c r="L258" s="849">
        <v>1</v>
      </c>
      <c r="M258" s="850">
        <v>147.26</v>
      </c>
    </row>
    <row r="259" spans="1:13" ht="14.4" customHeight="1" x14ac:dyDescent="0.3">
      <c r="A259" s="831" t="s">
        <v>2724</v>
      </c>
      <c r="B259" s="832" t="s">
        <v>2420</v>
      </c>
      <c r="C259" s="832" t="s">
        <v>2423</v>
      </c>
      <c r="D259" s="832" t="s">
        <v>1193</v>
      </c>
      <c r="E259" s="832" t="s">
        <v>1529</v>
      </c>
      <c r="F259" s="849"/>
      <c r="G259" s="849"/>
      <c r="H259" s="837">
        <v>0</v>
      </c>
      <c r="I259" s="849">
        <v>1</v>
      </c>
      <c r="J259" s="849">
        <v>48.42</v>
      </c>
      <c r="K259" s="837">
        <v>1</v>
      </c>
      <c r="L259" s="849">
        <v>1</v>
      </c>
      <c r="M259" s="850">
        <v>48.42</v>
      </c>
    </row>
    <row r="260" spans="1:13" ht="14.4" customHeight="1" x14ac:dyDescent="0.3">
      <c r="A260" s="831" t="s">
        <v>2725</v>
      </c>
      <c r="B260" s="832" t="s">
        <v>2015</v>
      </c>
      <c r="C260" s="832" t="s">
        <v>2839</v>
      </c>
      <c r="D260" s="832" t="s">
        <v>2019</v>
      </c>
      <c r="E260" s="832" t="s">
        <v>2020</v>
      </c>
      <c r="F260" s="849"/>
      <c r="G260" s="849"/>
      <c r="H260" s="837">
        <v>0</v>
      </c>
      <c r="I260" s="849">
        <v>1</v>
      </c>
      <c r="J260" s="849">
        <v>102.93</v>
      </c>
      <c r="K260" s="837">
        <v>1</v>
      </c>
      <c r="L260" s="849">
        <v>1</v>
      </c>
      <c r="M260" s="850">
        <v>102.93</v>
      </c>
    </row>
    <row r="261" spans="1:13" ht="14.4" customHeight="1" x14ac:dyDescent="0.3">
      <c r="A261" s="831" t="s">
        <v>2725</v>
      </c>
      <c r="B261" s="832" t="s">
        <v>2015</v>
      </c>
      <c r="C261" s="832" t="s">
        <v>4614</v>
      </c>
      <c r="D261" s="832" t="s">
        <v>4615</v>
      </c>
      <c r="E261" s="832" t="s">
        <v>4616</v>
      </c>
      <c r="F261" s="849">
        <v>1</v>
      </c>
      <c r="G261" s="849">
        <v>185.26</v>
      </c>
      <c r="H261" s="837">
        <v>1</v>
      </c>
      <c r="I261" s="849"/>
      <c r="J261" s="849"/>
      <c r="K261" s="837">
        <v>0</v>
      </c>
      <c r="L261" s="849">
        <v>1</v>
      </c>
      <c r="M261" s="850">
        <v>185.26</v>
      </c>
    </row>
    <row r="262" spans="1:13" ht="14.4" customHeight="1" x14ac:dyDescent="0.3">
      <c r="A262" s="831" t="s">
        <v>2725</v>
      </c>
      <c r="B262" s="832" t="s">
        <v>2033</v>
      </c>
      <c r="C262" s="832" t="s">
        <v>2791</v>
      </c>
      <c r="D262" s="832" t="s">
        <v>785</v>
      </c>
      <c r="E262" s="832" t="s">
        <v>2039</v>
      </c>
      <c r="F262" s="849"/>
      <c r="G262" s="849"/>
      <c r="H262" s="837">
        <v>0</v>
      </c>
      <c r="I262" s="849">
        <v>1</v>
      </c>
      <c r="J262" s="849">
        <v>736.33</v>
      </c>
      <c r="K262" s="837">
        <v>1</v>
      </c>
      <c r="L262" s="849">
        <v>1</v>
      </c>
      <c r="M262" s="850">
        <v>736.33</v>
      </c>
    </row>
    <row r="263" spans="1:13" ht="14.4" customHeight="1" x14ac:dyDescent="0.3">
      <c r="A263" s="831" t="s">
        <v>2725</v>
      </c>
      <c r="B263" s="832" t="s">
        <v>2033</v>
      </c>
      <c r="C263" s="832" t="s">
        <v>2329</v>
      </c>
      <c r="D263" s="832" t="s">
        <v>785</v>
      </c>
      <c r="E263" s="832" t="s">
        <v>2330</v>
      </c>
      <c r="F263" s="849"/>
      <c r="G263" s="849"/>
      <c r="H263" s="837">
        <v>0</v>
      </c>
      <c r="I263" s="849">
        <v>13</v>
      </c>
      <c r="J263" s="849">
        <v>12008.62</v>
      </c>
      <c r="K263" s="837">
        <v>1</v>
      </c>
      <c r="L263" s="849">
        <v>13</v>
      </c>
      <c r="M263" s="850">
        <v>12008.62</v>
      </c>
    </row>
    <row r="264" spans="1:13" ht="14.4" customHeight="1" x14ac:dyDescent="0.3">
      <c r="A264" s="831" t="s">
        <v>2725</v>
      </c>
      <c r="B264" s="832" t="s">
        <v>2163</v>
      </c>
      <c r="C264" s="832" t="s">
        <v>2166</v>
      </c>
      <c r="D264" s="832" t="s">
        <v>1083</v>
      </c>
      <c r="E264" s="832" t="s">
        <v>2167</v>
      </c>
      <c r="F264" s="849"/>
      <c r="G264" s="849"/>
      <c r="H264" s="837">
        <v>0</v>
      </c>
      <c r="I264" s="849">
        <v>4</v>
      </c>
      <c r="J264" s="849">
        <v>617.44000000000005</v>
      </c>
      <c r="K264" s="837">
        <v>1</v>
      </c>
      <c r="L264" s="849">
        <v>4</v>
      </c>
      <c r="M264" s="850">
        <v>617.44000000000005</v>
      </c>
    </row>
    <row r="265" spans="1:13" ht="14.4" customHeight="1" x14ac:dyDescent="0.3">
      <c r="A265" s="831" t="s">
        <v>2725</v>
      </c>
      <c r="B265" s="832" t="s">
        <v>2163</v>
      </c>
      <c r="C265" s="832" t="s">
        <v>4689</v>
      </c>
      <c r="D265" s="832" t="s">
        <v>4690</v>
      </c>
      <c r="E265" s="832" t="s">
        <v>5525</v>
      </c>
      <c r="F265" s="849"/>
      <c r="G265" s="849"/>
      <c r="H265" s="837">
        <v>0</v>
      </c>
      <c r="I265" s="849">
        <v>3</v>
      </c>
      <c r="J265" s="849">
        <v>227.19</v>
      </c>
      <c r="K265" s="837">
        <v>1</v>
      </c>
      <c r="L265" s="849">
        <v>3</v>
      </c>
      <c r="M265" s="850">
        <v>227.19</v>
      </c>
    </row>
    <row r="266" spans="1:13" ht="14.4" customHeight="1" x14ac:dyDescent="0.3">
      <c r="A266" s="831" t="s">
        <v>2725</v>
      </c>
      <c r="B266" s="832" t="s">
        <v>2163</v>
      </c>
      <c r="C266" s="832" t="s">
        <v>2164</v>
      </c>
      <c r="D266" s="832" t="s">
        <v>1083</v>
      </c>
      <c r="E266" s="832" t="s">
        <v>2165</v>
      </c>
      <c r="F266" s="849"/>
      <c r="G266" s="849"/>
      <c r="H266" s="837">
        <v>0</v>
      </c>
      <c r="I266" s="849">
        <v>3</v>
      </c>
      <c r="J266" s="849">
        <v>675.18000000000006</v>
      </c>
      <c r="K266" s="837">
        <v>1</v>
      </c>
      <c r="L266" s="849">
        <v>3</v>
      </c>
      <c r="M266" s="850">
        <v>675.18000000000006</v>
      </c>
    </row>
    <row r="267" spans="1:13" ht="14.4" customHeight="1" x14ac:dyDescent="0.3">
      <c r="A267" s="831" t="s">
        <v>2725</v>
      </c>
      <c r="B267" s="832" t="s">
        <v>2177</v>
      </c>
      <c r="C267" s="832" t="s">
        <v>4061</v>
      </c>
      <c r="D267" s="832" t="s">
        <v>2399</v>
      </c>
      <c r="E267" s="832" t="s">
        <v>3213</v>
      </c>
      <c r="F267" s="849"/>
      <c r="G267" s="849"/>
      <c r="H267" s="837">
        <v>0</v>
      </c>
      <c r="I267" s="849">
        <v>1</v>
      </c>
      <c r="J267" s="849">
        <v>85.27</v>
      </c>
      <c r="K267" s="837">
        <v>1</v>
      </c>
      <c r="L267" s="849">
        <v>1</v>
      </c>
      <c r="M267" s="850">
        <v>85.27</v>
      </c>
    </row>
    <row r="268" spans="1:13" ht="14.4" customHeight="1" x14ac:dyDescent="0.3">
      <c r="A268" s="831" t="s">
        <v>2725</v>
      </c>
      <c r="B268" s="832" t="s">
        <v>2177</v>
      </c>
      <c r="C268" s="832" t="s">
        <v>2398</v>
      </c>
      <c r="D268" s="832" t="s">
        <v>2399</v>
      </c>
      <c r="E268" s="832" t="s">
        <v>1482</v>
      </c>
      <c r="F268" s="849"/>
      <c r="G268" s="849"/>
      <c r="H268" s="837">
        <v>0</v>
      </c>
      <c r="I268" s="849">
        <v>3</v>
      </c>
      <c r="J268" s="849">
        <v>511.56000000000006</v>
      </c>
      <c r="K268" s="837">
        <v>1</v>
      </c>
      <c r="L268" s="849">
        <v>3</v>
      </c>
      <c r="M268" s="850">
        <v>511.56000000000006</v>
      </c>
    </row>
    <row r="269" spans="1:13" ht="14.4" customHeight="1" x14ac:dyDescent="0.3">
      <c r="A269" s="831" t="s">
        <v>2725</v>
      </c>
      <c r="B269" s="832" t="s">
        <v>2420</v>
      </c>
      <c r="C269" s="832" t="s">
        <v>2423</v>
      </c>
      <c r="D269" s="832" t="s">
        <v>1193</v>
      </c>
      <c r="E269" s="832" t="s">
        <v>1529</v>
      </c>
      <c r="F269" s="849"/>
      <c r="G269" s="849"/>
      <c r="H269" s="837">
        <v>0</v>
      </c>
      <c r="I269" s="849">
        <v>1</v>
      </c>
      <c r="J269" s="849">
        <v>48.42</v>
      </c>
      <c r="K269" s="837">
        <v>1</v>
      </c>
      <c r="L269" s="849">
        <v>1</v>
      </c>
      <c r="M269" s="850">
        <v>48.42</v>
      </c>
    </row>
    <row r="270" spans="1:13" ht="14.4" customHeight="1" x14ac:dyDescent="0.3">
      <c r="A270" s="831" t="s">
        <v>2725</v>
      </c>
      <c r="B270" s="832" t="s">
        <v>2246</v>
      </c>
      <c r="C270" s="832" t="s">
        <v>2247</v>
      </c>
      <c r="D270" s="832" t="s">
        <v>2248</v>
      </c>
      <c r="E270" s="832" t="s">
        <v>2249</v>
      </c>
      <c r="F270" s="849"/>
      <c r="G270" s="849"/>
      <c r="H270" s="837"/>
      <c r="I270" s="849">
        <v>1</v>
      </c>
      <c r="J270" s="849">
        <v>0</v>
      </c>
      <c r="K270" s="837"/>
      <c r="L270" s="849">
        <v>1</v>
      </c>
      <c r="M270" s="850">
        <v>0</v>
      </c>
    </row>
    <row r="271" spans="1:13" ht="14.4" customHeight="1" x14ac:dyDescent="0.3">
      <c r="A271" s="831" t="s">
        <v>2726</v>
      </c>
      <c r="B271" s="832" t="s">
        <v>2015</v>
      </c>
      <c r="C271" s="832" t="s">
        <v>2839</v>
      </c>
      <c r="D271" s="832" t="s">
        <v>2019</v>
      </c>
      <c r="E271" s="832" t="s">
        <v>2020</v>
      </c>
      <c r="F271" s="849"/>
      <c r="G271" s="849"/>
      <c r="H271" s="837">
        <v>0</v>
      </c>
      <c r="I271" s="849">
        <v>4</v>
      </c>
      <c r="J271" s="849">
        <v>275.73</v>
      </c>
      <c r="K271" s="837">
        <v>1</v>
      </c>
      <c r="L271" s="849">
        <v>4</v>
      </c>
      <c r="M271" s="850">
        <v>275.73</v>
      </c>
    </row>
    <row r="272" spans="1:13" ht="14.4" customHeight="1" x14ac:dyDescent="0.3">
      <c r="A272" s="831" t="s">
        <v>2726</v>
      </c>
      <c r="B272" s="832" t="s">
        <v>2310</v>
      </c>
      <c r="C272" s="832" t="s">
        <v>3149</v>
      </c>
      <c r="D272" s="832" t="s">
        <v>2312</v>
      </c>
      <c r="E272" s="832" t="s">
        <v>3150</v>
      </c>
      <c r="F272" s="849"/>
      <c r="G272" s="849"/>
      <c r="H272" s="837">
        <v>0</v>
      </c>
      <c r="I272" s="849">
        <v>6</v>
      </c>
      <c r="J272" s="849">
        <v>488.53999999999996</v>
      </c>
      <c r="K272" s="837">
        <v>1</v>
      </c>
      <c r="L272" s="849">
        <v>6</v>
      </c>
      <c r="M272" s="850">
        <v>488.53999999999996</v>
      </c>
    </row>
    <row r="273" spans="1:13" ht="14.4" customHeight="1" x14ac:dyDescent="0.3">
      <c r="A273" s="831" t="s">
        <v>2726</v>
      </c>
      <c r="B273" s="832" t="s">
        <v>2033</v>
      </c>
      <c r="C273" s="832" t="s">
        <v>2776</v>
      </c>
      <c r="D273" s="832" t="s">
        <v>785</v>
      </c>
      <c r="E273" s="832" t="s">
        <v>2041</v>
      </c>
      <c r="F273" s="849"/>
      <c r="G273" s="849"/>
      <c r="H273" s="837">
        <v>0</v>
      </c>
      <c r="I273" s="849">
        <v>3</v>
      </c>
      <c r="J273" s="849">
        <v>1472.67</v>
      </c>
      <c r="K273" s="837">
        <v>1</v>
      </c>
      <c r="L273" s="849">
        <v>3</v>
      </c>
      <c r="M273" s="850">
        <v>1472.67</v>
      </c>
    </row>
    <row r="274" spans="1:13" ht="14.4" customHeight="1" x14ac:dyDescent="0.3">
      <c r="A274" s="831" t="s">
        <v>2726</v>
      </c>
      <c r="B274" s="832" t="s">
        <v>2033</v>
      </c>
      <c r="C274" s="832" t="s">
        <v>2329</v>
      </c>
      <c r="D274" s="832" t="s">
        <v>785</v>
      </c>
      <c r="E274" s="832" t="s">
        <v>2330</v>
      </c>
      <c r="F274" s="849"/>
      <c r="G274" s="849"/>
      <c r="H274" s="837">
        <v>0</v>
      </c>
      <c r="I274" s="849">
        <v>6</v>
      </c>
      <c r="J274" s="849">
        <v>5542.4400000000005</v>
      </c>
      <c r="K274" s="837">
        <v>1</v>
      </c>
      <c r="L274" s="849">
        <v>6</v>
      </c>
      <c r="M274" s="850">
        <v>5542.4400000000005</v>
      </c>
    </row>
    <row r="275" spans="1:13" ht="14.4" customHeight="1" x14ac:dyDescent="0.3">
      <c r="A275" s="831" t="s">
        <v>2726</v>
      </c>
      <c r="B275" s="832" t="s">
        <v>2491</v>
      </c>
      <c r="C275" s="832" t="s">
        <v>2492</v>
      </c>
      <c r="D275" s="832" t="s">
        <v>2493</v>
      </c>
      <c r="E275" s="832" t="s">
        <v>2494</v>
      </c>
      <c r="F275" s="849"/>
      <c r="G275" s="849"/>
      <c r="H275" s="837">
        <v>0</v>
      </c>
      <c r="I275" s="849">
        <v>1</v>
      </c>
      <c r="J275" s="849">
        <v>93.43</v>
      </c>
      <c r="K275" s="837">
        <v>1</v>
      </c>
      <c r="L275" s="849">
        <v>1</v>
      </c>
      <c r="M275" s="850">
        <v>93.43</v>
      </c>
    </row>
    <row r="276" spans="1:13" ht="14.4" customHeight="1" x14ac:dyDescent="0.3">
      <c r="A276" s="831" t="s">
        <v>2726</v>
      </c>
      <c r="B276" s="832" t="s">
        <v>2491</v>
      </c>
      <c r="C276" s="832" t="s">
        <v>4649</v>
      </c>
      <c r="D276" s="832" t="s">
        <v>2493</v>
      </c>
      <c r="E276" s="832" t="s">
        <v>4650</v>
      </c>
      <c r="F276" s="849"/>
      <c r="G276" s="849"/>
      <c r="H276" s="837">
        <v>0</v>
      </c>
      <c r="I276" s="849">
        <v>4</v>
      </c>
      <c r="J276" s="849">
        <v>747.48</v>
      </c>
      <c r="K276" s="837">
        <v>1</v>
      </c>
      <c r="L276" s="849">
        <v>4</v>
      </c>
      <c r="M276" s="850">
        <v>747.48</v>
      </c>
    </row>
    <row r="277" spans="1:13" ht="14.4" customHeight="1" x14ac:dyDescent="0.3">
      <c r="A277" s="831" t="s">
        <v>2726</v>
      </c>
      <c r="B277" s="832" t="s">
        <v>2057</v>
      </c>
      <c r="C277" s="832" t="s">
        <v>2060</v>
      </c>
      <c r="D277" s="832" t="s">
        <v>795</v>
      </c>
      <c r="E277" s="832" t="s">
        <v>2061</v>
      </c>
      <c r="F277" s="849"/>
      <c r="G277" s="849"/>
      <c r="H277" s="837">
        <v>0</v>
      </c>
      <c r="I277" s="849">
        <v>1</v>
      </c>
      <c r="J277" s="849">
        <v>85.02</v>
      </c>
      <c r="K277" s="837">
        <v>1</v>
      </c>
      <c r="L277" s="849">
        <v>1</v>
      </c>
      <c r="M277" s="850">
        <v>85.02</v>
      </c>
    </row>
    <row r="278" spans="1:13" ht="14.4" customHeight="1" x14ac:dyDescent="0.3">
      <c r="A278" s="831" t="s">
        <v>2726</v>
      </c>
      <c r="B278" s="832" t="s">
        <v>2066</v>
      </c>
      <c r="C278" s="832" t="s">
        <v>2071</v>
      </c>
      <c r="D278" s="832" t="s">
        <v>817</v>
      </c>
      <c r="E278" s="832" t="s">
        <v>2072</v>
      </c>
      <c r="F278" s="849"/>
      <c r="G278" s="849"/>
      <c r="H278" s="837"/>
      <c r="I278" s="849">
        <v>1</v>
      </c>
      <c r="J278" s="849">
        <v>0</v>
      </c>
      <c r="K278" s="837"/>
      <c r="L278" s="849">
        <v>1</v>
      </c>
      <c r="M278" s="850">
        <v>0</v>
      </c>
    </row>
    <row r="279" spans="1:13" ht="14.4" customHeight="1" x14ac:dyDescent="0.3">
      <c r="A279" s="831" t="s">
        <v>2726</v>
      </c>
      <c r="B279" s="832" t="s">
        <v>2095</v>
      </c>
      <c r="C279" s="832" t="s">
        <v>4647</v>
      </c>
      <c r="D279" s="832" t="s">
        <v>691</v>
      </c>
      <c r="E279" s="832" t="s">
        <v>4648</v>
      </c>
      <c r="F279" s="849"/>
      <c r="G279" s="849"/>
      <c r="H279" s="837">
        <v>0</v>
      </c>
      <c r="I279" s="849">
        <v>6</v>
      </c>
      <c r="J279" s="849">
        <v>175.62</v>
      </c>
      <c r="K279" s="837">
        <v>1</v>
      </c>
      <c r="L279" s="849">
        <v>6</v>
      </c>
      <c r="M279" s="850">
        <v>175.62</v>
      </c>
    </row>
    <row r="280" spans="1:13" ht="14.4" customHeight="1" x14ac:dyDescent="0.3">
      <c r="A280" s="831" t="s">
        <v>2726</v>
      </c>
      <c r="B280" s="832" t="s">
        <v>2119</v>
      </c>
      <c r="C280" s="832" t="s">
        <v>2122</v>
      </c>
      <c r="D280" s="832" t="s">
        <v>885</v>
      </c>
      <c r="E280" s="832" t="s">
        <v>2123</v>
      </c>
      <c r="F280" s="849"/>
      <c r="G280" s="849"/>
      <c r="H280" s="837">
        <v>0</v>
      </c>
      <c r="I280" s="849">
        <v>1</v>
      </c>
      <c r="J280" s="849">
        <v>118.65</v>
      </c>
      <c r="K280" s="837">
        <v>1</v>
      </c>
      <c r="L280" s="849">
        <v>1</v>
      </c>
      <c r="M280" s="850">
        <v>118.65</v>
      </c>
    </row>
    <row r="281" spans="1:13" ht="14.4" customHeight="1" x14ac:dyDescent="0.3">
      <c r="A281" s="831" t="s">
        <v>2726</v>
      </c>
      <c r="B281" s="832" t="s">
        <v>2150</v>
      </c>
      <c r="C281" s="832" t="s">
        <v>2391</v>
      </c>
      <c r="D281" s="832" t="s">
        <v>2155</v>
      </c>
      <c r="E281" s="832" t="s">
        <v>2392</v>
      </c>
      <c r="F281" s="849"/>
      <c r="G281" s="849"/>
      <c r="H281" s="837">
        <v>0</v>
      </c>
      <c r="I281" s="849">
        <v>1</v>
      </c>
      <c r="J281" s="849">
        <v>74.08</v>
      </c>
      <c r="K281" s="837">
        <v>1</v>
      </c>
      <c r="L281" s="849">
        <v>1</v>
      </c>
      <c r="M281" s="850">
        <v>74.08</v>
      </c>
    </row>
    <row r="282" spans="1:13" ht="14.4" customHeight="1" x14ac:dyDescent="0.3">
      <c r="A282" s="831" t="s">
        <v>2726</v>
      </c>
      <c r="B282" s="832" t="s">
        <v>2163</v>
      </c>
      <c r="C282" s="832" t="s">
        <v>2905</v>
      </c>
      <c r="D282" s="832" t="s">
        <v>1083</v>
      </c>
      <c r="E282" s="832" t="s">
        <v>2906</v>
      </c>
      <c r="F282" s="849">
        <v>1</v>
      </c>
      <c r="G282" s="849">
        <v>0</v>
      </c>
      <c r="H282" s="837"/>
      <c r="I282" s="849"/>
      <c r="J282" s="849"/>
      <c r="K282" s="837"/>
      <c r="L282" s="849">
        <v>1</v>
      </c>
      <c r="M282" s="850">
        <v>0</v>
      </c>
    </row>
    <row r="283" spans="1:13" ht="14.4" customHeight="1" x14ac:dyDescent="0.3">
      <c r="A283" s="831" t="s">
        <v>2726</v>
      </c>
      <c r="B283" s="832" t="s">
        <v>2163</v>
      </c>
      <c r="C283" s="832" t="s">
        <v>2166</v>
      </c>
      <c r="D283" s="832" t="s">
        <v>1083</v>
      </c>
      <c r="E283" s="832" t="s">
        <v>2167</v>
      </c>
      <c r="F283" s="849"/>
      <c r="G283" s="849"/>
      <c r="H283" s="837">
        <v>0</v>
      </c>
      <c r="I283" s="849">
        <v>5</v>
      </c>
      <c r="J283" s="849">
        <v>771.80000000000007</v>
      </c>
      <c r="K283" s="837">
        <v>1</v>
      </c>
      <c r="L283" s="849">
        <v>5</v>
      </c>
      <c r="M283" s="850">
        <v>771.80000000000007</v>
      </c>
    </row>
    <row r="284" spans="1:13" ht="14.4" customHeight="1" x14ac:dyDescent="0.3">
      <c r="A284" s="831" t="s">
        <v>2726</v>
      </c>
      <c r="B284" s="832" t="s">
        <v>2163</v>
      </c>
      <c r="C284" s="832" t="s">
        <v>2164</v>
      </c>
      <c r="D284" s="832" t="s">
        <v>1083</v>
      </c>
      <c r="E284" s="832" t="s">
        <v>2165</v>
      </c>
      <c r="F284" s="849"/>
      <c r="G284" s="849"/>
      <c r="H284" s="837">
        <v>0</v>
      </c>
      <c r="I284" s="849">
        <v>5</v>
      </c>
      <c r="J284" s="849">
        <v>1125.3000000000002</v>
      </c>
      <c r="K284" s="837">
        <v>1</v>
      </c>
      <c r="L284" s="849">
        <v>5</v>
      </c>
      <c r="M284" s="850">
        <v>1125.3000000000002</v>
      </c>
    </row>
    <row r="285" spans="1:13" ht="14.4" customHeight="1" x14ac:dyDescent="0.3">
      <c r="A285" s="831" t="s">
        <v>2726</v>
      </c>
      <c r="B285" s="832" t="s">
        <v>2221</v>
      </c>
      <c r="C285" s="832" t="s">
        <v>2913</v>
      </c>
      <c r="D285" s="832" t="s">
        <v>2228</v>
      </c>
      <c r="E285" s="832" t="s">
        <v>2914</v>
      </c>
      <c r="F285" s="849"/>
      <c r="G285" s="849"/>
      <c r="H285" s="837">
        <v>0</v>
      </c>
      <c r="I285" s="849">
        <v>1</v>
      </c>
      <c r="J285" s="849">
        <v>525.16999999999996</v>
      </c>
      <c r="K285" s="837">
        <v>1</v>
      </c>
      <c r="L285" s="849">
        <v>1</v>
      </c>
      <c r="M285" s="850">
        <v>525.16999999999996</v>
      </c>
    </row>
    <row r="286" spans="1:13" ht="14.4" customHeight="1" x14ac:dyDescent="0.3">
      <c r="A286" s="831" t="s">
        <v>2726</v>
      </c>
      <c r="B286" s="832" t="s">
        <v>2246</v>
      </c>
      <c r="C286" s="832" t="s">
        <v>2247</v>
      </c>
      <c r="D286" s="832" t="s">
        <v>2248</v>
      </c>
      <c r="E286" s="832" t="s">
        <v>2249</v>
      </c>
      <c r="F286" s="849"/>
      <c r="G286" s="849"/>
      <c r="H286" s="837"/>
      <c r="I286" s="849">
        <v>22</v>
      </c>
      <c r="J286" s="849">
        <v>0</v>
      </c>
      <c r="K286" s="837"/>
      <c r="L286" s="849">
        <v>22</v>
      </c>
      <c r="M286" s="850">
        <v>0</v>
      </c>
    </row>
    <row r="287" spans="1:13" ht="14.4" customHeight="1" x14ac:dyDescent="0.3">
      <c r="A287" s="831" t="s">
        <v>2726</v>
      </c>
      <c r="B287" s="832" t="s">
        <v>2264</v>
      </c>
      <c r="C287" s="832" t="s">
        <v>2265</v>
      </c>
      <c r="D287" s="832" t="s">
        <v>1026</v>
      </c>
      <c r="E287" s="832" t="s">
        <v>2266</v>
      </c>
      <c r="F287" s="849"/>
      <c r="G287" s="849"/>
      <c r="H287" s="837"/>
      <c r="I287" s="849">
        <v>1</v>
      </c>
      <c r="J287" s="849">
        <v>0</v>
      </c>
      <c r="K287" s="837"/>
      <c r="L287" s="849">
        <v>1</v>
      </c>
      <c r="M287" s="850">
        <v>0</v>
      </c>
    </row>
    <row r="288" spans="1:13" ht="14.4" customHeight="1" x14ac:dyDescent="0.3">
      <c r="A288" s="831" t="s">
        <v>2726</v>
      </c>
      <c r="B288" s="832" t="s">
        <v>2021</v>
      </c>
      <c r="C288" s="832" t="s">
        <v>2314</v>
      </c>
      <c r="D288" s="832" t="s">
        <v>2023</v>
      </c>
      <c r="E288" s="832" t="s">
        <v>2315</v>
      </c>
      <c r="F288" s="849"/>
      <c r="G288" s="849"/>
      <c r="H288" s="837">
        <v>0</v>
      </c>
      <c r="I288" s="849">
        <v>1</v>
      </c>
      <c r="J288" s="849">
        <v>53.57</v>
      </c>
      <c r="K288" s="837">
        <v>1</v>
      </c>
      <c r="L288" s="849">
        <v>1</v>
      </c>
      <c r="M288" s="850">
        <v>53.57</v>
      </c>
    </row>
    <row r="289" spans="1:13" ht="14.4" customHeight="1" x14ac:dyDescent="0.3">
      <c r="A289" s="831" t="s">
        <v>2726</v>
      </c>
      <c r="B289" s="832" t="s">
        <v>2021</v>
      </c>
      <c r="C289" s="832" t="s">
        <v>2022</v>
      </c>
      <c r="D289" s="832" t="s">
        <v>2023</v>
      </c>
      <c r="E289" s="832" t="s">
        <v>2024</v>
      </c>
      <c r="F289" s="849"/>
      <c r="G289" s="849"/>
      <c r="H289" s="837">
        <v>0</v>
      </c>
      <c r="I289" s="849">
        <v>19</v>
      </c>
      <c r="J289" s="849">
        <v>2544.86</v>
      </c>
      <c r="K289" s="837">
        <v>1</v>
      </c>
      <c r="L289" s="849">
        <v>19</v>
      </c>
      <c r="M289" s="850">
        <v>2544.86</v>
      </c>
    </row>
    <row r="290" spans="1:13" ht="14.4" customHeight="1" x14ac:dyDescent="0.3">
      <c r="A290" s="831" t="s">
        <v>2727</v>
      </c>
      <c r="B290" s="832" t="s">
        <v>2163</v>
      </c>
      <c r="C290" s="832" t="s">
        <v>2166</v>
      </c>
      <c r="D290" s="832" t="s">
        <v>1083</v>
      </c>
      <c r="E290" s="832" t="s">
        <v>2167</v>
      </c>
      <c r="F290" s="849"/>
      <c r="G290" s="849"/>
      <c r="H290" s="837">
        <v>0</v>
      </c>
      <c r="I290" s="849">
        <v>1</v>
      </c>
      <c r="J290" s="849">
        <v>154.36000000000001</v>
      </c>
      <c r="K290" s="837">
        <v>1</v>
      </c>
      <c r="L290" s="849">
        <v>1</v>
      </c>
      <c r="M290" s="850">
        <v>154.36000000000001</v>
      </c>
    </row>
    <row r="291" spans="1:13" ht="14.4" customHeight="1" x14ac:dyDescent="0.3">
      <c r="A291" s="831" t="s">
        <v>2727</v>
      </c>
      <c r="B291" s="832" t="s">
        <v>2163</v>
      </c>
      <c r="C291" s="832" t="s">
        <v>2168</v>
      </c>
      <c r="D291" s="832" t="s">
        <v>2169</v>
      </c>
      <c r="E291" s="832" t="s">
        <v>2170</v>
      </c>
      <c r="F291" s="849"/>
      <c r="G291" s="849"/>
      <c r="H291" s="837">
        <v>0</v>
      </c>
      <c r="I291" s="849">
        <v>1</v>
      </c>
      <c r="J291" s="849">
        <v>149.52000000000001</v>
      </c>
      <c r="K291" s="837">
        <v>1</v>
      </c>
      <c r="L291" s="849">
        <v>1</v>
      </c>
      <c r="M291" s="850">
        <v>149.52000000000001</v>
      </c>
    </row>
    <row r="292" spans="1:13" ht="14.4" customHeight="1" x14ac:dyDescent="0.3">
      <c r="A292" s="831" t="s">
        <v>2727</v>
      </c>
      <c r="B292" s="832" t="s">
        <v>2246</v>
      </c>
      <c r="C292" s="832" t="s">
        <v>2247</v>
      </c>
      <c r="D292" s="832" t="s">
        <v>2248</v>
      </c>
      <c r="E292" s="832" t="s">
        <v>2249</v>
      </c>
      <c r="F292" s="849"/>
      <c r="G292" s="849"/>
      <c r="H292" s="837"/>
      <c r="I292" s="849">
        <v>4</v>
      </c>
      <c r="J292" s="849">
        <v>0</v>
      </c>
      <c r="K292" s="837"/>
      <c r="L292" s="849">
        <v>4</v>
      </c>
      <c r="M292" s="850">
        <v>0</v>
      </c>
    </row>
    <row r="293" spans="1:13" ht="14.4" customHeight="1" x14ac:dyDescent="0.3">
      <c r="A293" s="831" t="s">
        <v>2728</v>
      </c>
      <c r="B293" s="832" t="s">
        <v>2033</v>
      </c>
      <c r="C293" s="832" t="s">
        <v>2791</v>
      </c>
      <c r="D293" s="832" t="s">
        <v>785</v>
      </c>
      <c r="E293" s="832" t="s">
        <v>2039</v>
      </c>
      <c r="F293" s="849"/>
      <c r="G293" s="849"/>
      <c r="H293" s="837">
        <v>0</v>
      </c>
      <c r="I293" s="849">
        <v>1</v>
      </c>
      <c r="J293" s="849">
        <v>736.33</v>
      </c>
      <c r="K293" s="837">
        <v>1</v>
      </c>
      <c r="L293" s="849">
        <v>1</v>
      </c>
      <c r="M293" s="850">
        <v>736.33</v>
      </c>
    </row>
    <row r="294" spans="1:13" ht="14.4" customHeight="1" x14ac:dyDescent="0.3">
      <c r="A294" s="831" t="s">
        <v>2728</v>
      </c>
      <c r="B294" s="832" t="s">
        <v>2163</v>
      </c>
      <c r="C294" s="832" t="s">
        <v>2166</v>
      </c>
      <c r="D294" s="832" t="s">
        <v>1083</v>
      </c>
      <c r="E294" s="832" t="s">
        <v>2167</v>
      </c>
      <c r="F294" s="849"/>
      <c r="G294" s="849"/>
      <c r="H294" s="837">
        <v>0</v>
      </c>
      <c r="I294" s="849">
        <v>2</v>
      </c>
      <c r="J294" s="849">
        <v>308.72000000000003</v>
      </c>
      <c r="K294" s="837">
        <v>1</v>
      </c>
      <c r="L294" s="849">
        <v>2</v>
      </c>
      <c r="M294" s="850">
        <v>308.72000000000003</v>
      </c>
    </row>
    <row r="295" spans="1:13" ht="14.4" customHeight="1" x14ac:dyDescent="0.3">
      <c r="A295" s="831" t="s">
        <v>2728</v>
      </c>
      <c r="B295" s="832" t="s">
        <v>2420</v>
      </c>
      <c r="C295" s="832" t="s">
        <v>2421</v>
      </c>
      <c r="D295" s="832" t="s">
        <v>1193</v>
      </c>
      <c r="E295" s="832" t="s">
        <v>2422</v>
      </c>
      <c r="F295" s="849"/>
      <c r="G295" s="849"/>
      <c r="H295" s="837">
        <v>0</v>
      </c>
      <c r="I295" s="849">
        <v>1</v>
      </c>
      <c r="J295" s="849">
        <v>24.22</v>
      </c>
      <c r="K295" s="837">
        <v>1</v>
      </c>
      <c r="L295" s="849">
        <v>1</v>
      </c>
      <c r="M295" s="850">
        <v>24.22</v>
      </c>
    </row>
    <row r="296" spans="1:13" ht="14.4" customHeight="1" x14ac:dyDescent="0.3">
      <c r="A296" s="831" t="s">
        <v>2728</v>
      </c>
      <c r="B296" s="832" t="s">
        <v>2246</v>
      </c>
      <c r="C296" s="832" t="s">
        <v>2247</v>
      </c>
      <c r="D296" s="832" t="s">
        <v>2248</v>
      </c>
      <c r="E296" s="832" t="s">
        <v>2249</v>
      </c>
      <c r="F296" s="849"/>
      <c r="G296" s="849"/>
      <c r="H296" s="837"/>
      <c r="I296" s="849">
        <v>1</v>
      </c>
      <c r="J296" s="849">
        <v>0</v>
      </c>
      <c r="K296" s="837"/>
      <c r="L296" s="849">
        <v>1</v>
      </c>
      <c r="M296" s="850">
        <v>0</v>
      </c>
    </row>
    <row r="297" spans="1:13" ht="14.4" customHeight="1" x14ac:dyDescent="0.3">
      <c r="A297" s="831" t="s">
        <v>2729</v>
      </c>
      <c r="B297" s="832" t="s">
        <v>2015</v>
      </c>
      <c r="C297" s="832" t="s">
        <v>2839</v>
      </c>
      <c r="D297" s="832" t="s">
        <v>2019</v>
      </c>
      <c r="E297" s="832" t="s">
        <v>2020</v>
      </c>
      <c r="F297" s="849"/>
      <c r="G297" s="849"/>
      <c r="H297" s="837">
        <v>0</v>
      </c>
      <c r="I297" s="849">
        <v>1</v>
      </c>
      <c r="J297" s="849">
        <v>57.6</v>
      </c>
      <c r="K297" s="837">
        <v>1</v>
      </c>
      <c r="L297" s="849">
        <v>1</v>
      </c>
      <c r="M297" s="850">
        <v>57.6</v>
      </c>
    </row>
    <row r="298" spans="1:13" ht="14.4" customHeight="1" x14ac:dyDescent="0.3">
      <c r="A298" s="831" t="s">
        <v>2729</v>
      </c>
      <c r="B298" s="832" t="s">
        <v>2322</v>
      </c>
      <c r="C298" s="832" t="s">
        <v>4712</v>
      </c>
      <c r="D298" s="832" t="s">
        <v>947</v>
      </c>
      <c r="E298" s="832" t="s">
        <v>4713</v>
      </c>
      <c r="F298" s="849"/>
      <c r="G298" s="849"/>
      <c r="H298" s="837">
        <v>0</v>
      </c>
      <c r="I298" s="849">
        <v>1</v>
      </c>
      <c r="J298" s="849">
        <v>86.43</v>
      </c>
      <c r="K298" s="837">
        <v>1</v>
      </c>
      <c r="L298" s="849">
        <v>1</v>
      </c>
      <c r="M298" s="850">
        <v>86.43</v>
      </c>
    </row>
    <row r="299" spans="1:13" ht="14.4" customHeight="1" x14ac:dyDescent="0.3">
      <c r="A299" s="831" t="s">
        <v>2729</v>
      </c>
      <c r="B299" s="832" t="s">
        <v>2491</v>
      </c>
      <c r="C299" s="832" t="s">
        <v>4702</v>
      </c>
      <c r="D299" s="832" t="s">
        <v>4703</v>
      </c>
      <c r="E299" s="832" t="s">
        <v>4704</v>
      </c>
      <c r="F299" s="849">
        <v>2</v>
      </c>
      <c r="G299" s="849">
        <v>600.66</v>
      </c>
      <c r="H299" s="837">
        <v>1</v>
      </c>
      <c r="I299" s="849"/>
      <c r="J299" s="849"/>
      <c r="K299" s="837">
        <v>0</v>
      </c>
      <c r="L299" s="849">
        <v>2</v>
      </c>
      <c r="M299" s="850">
        <v>600.66</v>
      </c>
    </row>
    <row r="300" spans="1:13" ht="14.4" customHeight="1" x14ac:dyDescent="0.3">
      <c r="A300" s="831" t="s">
        <v>2729</v>
      </c>
      <c r="B300" s="832" t="s">
        <v>2491</v>
      </c>
      <c r="C300" s="832" t="s">
        <v>4649</v>
      </c>
      <c r="D300" s="832" t="s">
        <v>2493</v>
      </c>
      <c r="E300" s="832" t="s">
        <v>4650</v>
      </c>
      <c r="F300" s="849"/>
      <c r="G300" s="849"/>
      <c r="H300" s="837">
        <v>0</v>
      </c>
      <c r="I300" s="849">
        <v>4</v>
      </c>
      <c r="J300" s="849">
        <v>747.48</v>
      </c>
      <c r="K300" s="837">
        <v>1</v>
      </c>
      <c r="L300" s="849">
        <v>4</v>
      </c>
      <c r="M300" s="850">
        <v>747.48</v>
      </c>
    </row>
    <row r="301" spans="1:13" ht="14.4" customHeight="1" x14ac:dyDescent="0.3">
      <c r="A301" s="831" t="s">
        <v>2729</v>
      </c>
      <c r="B301" s="832" t="s">
        <v>2048</v>
      </c>
      <c r="C301" s="832" t="s">
        <v>2051</v>
      </c>
      <c r="D301" s="832" t="s">
        <v>708</v>
      </c>
      <c r="E301" s="832" t="s">
        <v>2052</v>
      </c>
      <c r="F301" s="849"/>
      <c r="G301" s="849"/>
      <c r="H301" s="837">
        <v>0</v>
      </c>
      <c r="I301" s="849">
        <v>1</v>
      </c>
      <c r="J301" s="849">
        <v>144.01</v>
      </c>
      <c r="K301" s="837">
        <v>1</v>
      </c>
      <c r="L301" s="849">
        <v>1</v>
      </c>
      <c r="M301" s="850">
        <v>144.01</v>
      </c>
    </row>
    <row r="302" spans="1:13" ht="14.4" customHeight="1" x14ac:dyDescent="0.3">
      <c r="A302" s="831" t="s">
        <v>2729</v>
      </c>
      <c r="B302" s="832" t="s">
        <v>2081</v>
      </c>
      <c r="C302" s="832" t="s">
        <v>4693</v>
      </c>
      <c r="D302" s="832" t="s">
        <v>660</v>
      </c>
      <c r="E302" s="832" t="s">
        <v>2944</v>
      </c>
      <c r="F302" s="849"/>
      <c r="G302" s="849"/>
      <c r="H302" s="837">
        <v>0</v>
      </c>
      <c r="I302" s="849">
        <v>1</v>
      </c>
      <c r="J302" s="849">
        <v>54.99</v>
      </c>
      <c r="K302" s="837">
        <v>1</v>
      </c>
      <c r="L302" s="849">
        <v>1</v>
      </c>
      <c r="M302" s="850">
        <v>54.99</v>
      </c>
    </row>
    <row r="303" spans="1:13" ht="14.4" customHeight="1" x14ac:dyDescent="0.3">
      <c r="A303" s="831" t="s">
        <v>2729</v>
      </c>
      <c r="B303" s="832" t="s">
        <v>2516</v>
      </c>
      <c r="C303" s="832" t="s">
        <v>2517</v>
      </c>
      <c r="D303" s="832" t="s">
        <v>2518</v>
      </c>
      <c r="E303" s="832" t="s">
        <v>2519</v>
      </c>
      <c r="F303" s="849"/>
      <c r="G303" s="849"/>
      <c r="H303" s="837">
        <v>0</v>
      </c>
      <c r="I303" s="849">
        <v>3</v>
      </c>
      <c r="J303" s="849">
        <v>31.02</v>
      </c>
      <c r="K303" s="837">
        <v>1</v>
      </c>
      <c r="L303" s="849">
        <v>3</v>
      </c>
      <c r="M303" s="850">
        <v>31.02</v>
      </c>
    </row>
    <row r="304" spans="1:13" ht="14.4" customHeight="1" x14ac:dyDescent="0.3">
      <c r="A304" s="831" t="s">
        <v>2729</v>
      </c>
      <c r="B304" s="832" t="s">
        <v>2115</v>
      </c>
      <c r="C304" s="832" t="s">
        <v>4250</v>
      </c>
      <c r="D304" s="832" t="s">
        <v>2117</v>
      </c>
      <c r="E304" s="832" t="s">
        <v>4251</v>
      </c>
      <c r="F304" s="849"/>
      <c r="G304" s="849"/>
      <c r="H304" s="837">
        <v>0</v>
      </c>
      <c r="I304" s="849">
        <v>4</v>
      </c>
      <c r="J304" s="849">
        <v>874.48</v>
      </c>
      <c r="K304" s="837">
        <v>1</v>
      </c>
      <c r="L304" s="849">
        <v>4</v>
      </c>
      <c r="M304" s="850">
        <v>874.48</v>
      </c>
    </row>
    <row r="305" spans="1:13" ht="14.4" customHeight="1" x14ac:dyDescent="0.3">
      <c r="A305" s="831" t="s">
        <v>2729</v>
      </c>
      <c r="B305" s="832" t="s">
        <v>2374</v>
      </c>
      <c r="C305" s="832" t="s">
        <v>3275</v>
      </c>
      <c r="D305" s="832" t="s">
        <v>2378</v>
      </c>
      <c r="E305" s="832" t="s">
        <v>3276</v>
      </c>
      <c r="F305" s="849">
        <v>3</v>
      </c>
      <c r="G305" s="849">
        <v>1290.1500000000001</v>
      </c>
      <c r="H305" s="837">
        <v>0.54279367403349787</v>
      </c>
      <c r="I305" s="849">
        <v>2</v>
      </c>
      <c r="J305" s="849">
        <v>1086.72</v>
      </c>
      <c r="K305" s="837">
        <v>0.45720632596650218</v>
      </c>
      <c r="L305" s="849">
        <v>5</v>
      </c>
      <c r="M305" s="850">
        <v>2376.87</v>
      </c>
    </row>
    <row r="306" spans="1:13" ht="14.4" customHeight="1" x14ac:dyDescent="0.3">
      <c r="A306" s="831" t="s">
        <v>2729</v>
      </c>
      <c r="B306" s="832" t="s">
        <v>2150</v>
      </c>
      <c r="C306" s="832" t="s">
        <v>2151</v>
      </c>
      <c r="D306" s="832" t="s">
        <v>2152</v>
      </c>
      <c r="E306" s="832" t="s">
        <v>2153</v>
      </c>
      <c r="F306" s="849"/>
      <c r="G306" s="849"/>
      <c r="H306" s="837">
        <v>0</v>
      </c>
      <c r="I306" s="849">
        <v>1</v>
      </c>
      <c r="J306" s="849">
        <v>105.23</v>
      </c>
      <c r="K306" s="837">
        <v>1</v>
      </c>
      <c r="L306" s="849">
        <v>1</v>
      </c>
      <c r="M306" s="850">
        <v>105.23</v>
      </c>
    </row>
    <row r="307" spans="1:13" ht="14.4" customHeight="1" x14ac:dyDescent="0.3">
      <c r="A307" s="831" t="s">
        <v>2729</v>
      </c>
      <c r="B307" s="832" t="s">
        <v>2150</v>
      </c>
      <c r="C307" s="832" t="s">
        <v>4706</v>
      </c>
      <c r="D307" s="832" t="s">
        <v>2152</v>
      </c>
      <c r="E307" s="832" t="s">
        <v>4707</v>
      </c>
      <c r="F307" s="849"/>
      <c r="G307" s="849"/>
      <c r="H307" s="837">
        <v>0</v>
      </c>
      <c r="I307" s="849">
        <v>1</v>
      </c>
      <c r="J307" s="849">
        <v>84.18</v>
      </c>
      <c r="K307" s="837">
        <v>1</v>
      </c>
      <c r="L307" s="849">
        <v>1</v>
      </c>
      <c r="M307" s="850">
        <v>84.18</v>
      </c>
    </row>
    <row r="308" spans="1:13" ht="14.4" customHeight="1" x14ac:dyDescent="0.3">
      <c r="A308" s="831" t="s">
        <v>2729</v>
      </c>
      <c r="B308" s="832" t="s">
        <v>2150</v>
      </c>
      <c r="C308" s="832" t="s">
        <v>4705</v>
      </c>
      <c r="D308" s="832" t="s">
        <v>2152</v>
      </c>
      <c r="E308" s="832" t="s">
        <v>2397</v>
      </c>
      <c r="F308" s="849"/>
      <c r="G308" s="849"/>
      <c r="H308" s="837">
        <v>0</v>
      </c>
      <c r="I308" s="849">
        <v>2</v>
      </c>
      <c r="J308" s="849">
        <v>126.28</v>
      </c>
      <c r="K308" s="837">
        <v>1</v>
      </c>
      <c r="L308" s="849">
        <v>2</v>
      </c>
      <c r="M308" s="850">
        <v>126.28</v>
      </c>
    </row>
    <row r="309" spans="1:13" ht="14.4" customHeight="1" x14ac:dyDescent="0.3">
      <c r="A309" s="831" t="s">
        <v>2729</v>
      </c>
      <c r="B309" s="832" t="s">
        <v>2163</v>
      </c>
      <c r="C309" s="832" t="s">
        <v>2166</v>
      </c>
      <c r="D309" s="832" t="s">
        <v>1083</v>
      </c>
      <c r="E309" s="832" t="s">
        <v>2167</v>
      </c>
      <c r="F309" s="849"/>
      <c r="G309" s="849"/>
      <c r="H309" s="837">
        <v>0</v>
      </c>
      <c r="I309" s="849">
        <v>2</v>
      </c>
      <c r="J309" s="849">
        <v>308.72000000000003</v>
      </c>
      <c r="K309" s="837">
        <v>1</v>
      </c>
      <c r="L309" s="849">
        <v>2</v>
      </c>
      <c r="M309" s="850">
        <v>308.72000000000003</v>
      </c>
    </row>
    <row r="310" spans="1:13" ht="14.4" customHeight="1" x14ac:dyDescent="0.3">
      <c r="A310" s="831" t="s">
        <v>2729</v>
      </c>
      <c r="B310" s="832" t="s">
        <v>2163</v>
      </c>
      <c r="C310" s="832" t="s">
        <v>4689</v>
      </c>
      <c r="D310" s="832" t="s">
        <v>4690</v>
      </c>
      <c r="E310" s="832" t="s">
        <v>5525</v>
      </c>
      <c r="F310" s="849"/>
      <c r="G310" s="849"/>
      <c r="H310" s="837">
        <v>0</v>
      </c>
      <c r="I310" s="849">
        <v>1</v>
      </c>
      <c r="J310" s="849">
        <v>75.73</v>
      </c>
      <c r="K310" s="837">
        <v>1</v>
      </c>
      <c r="L310" s="849">
        <v>1</v>
      </c>
      <c r="M310" s="850">
        <v>75.73</v>
      </c>
    </row>
    <row r="311" spans="1:13" ht="14.4" customHeight="1" x14ac:dyDescent="0.3">
      <c r="A311" s="831" t="s">
        <v>2729</v>
      </c>
      <c r="B311" s="832" t="s">
        <v>5535</v>
      </c>
      <c r="C311" s="832" t="s">
        <v>4686</v>
      </c>
      <c r="D311" s="832" t="s">
        <v>4687</v>
      </c>
      <c r="E311" s="832" t="s">
        <v>4688</v>
      </c>
      <c r="F311" s="849">
        <v>1</v>
      </c>
      <c r="G311" s="849">
        <v>0</v>
      </c>
      <c r="H311" s="837"/>
      <c r="I311" s="849"/>
      <c r="J311" s="849"/>
      <c r="K311" s="837"/>
      <c r="L311" s="849">
        <v>1</v>
      </c>
      <c r="M311" s="850">
        <v>0</v>
      </c>
    </row>
    <row r="312" spans="1:13" ht="14.4" customHeight="1" x14ac:dyDescent="0.3">
      <c r="A312" s="831" t="s">
        <v>2729</v>
      </c>
      <c r="B312" s="832" t="s">
        <v>2291</v>
      </c>
      <c r="C312" s="832" t="s">
        <v>5432</v>
      </c>
      <c r="D312" s="832" t="s">
        <v>5433</v>
      </c>
      <c r="E312" s="832" t="s">
        <v>5434</v>
      </c>
      <c r="F312" s="849">
        <v>5</v>
      </c>
      <c r="G312" s="849">
        <v>677.69999999999993</v>
      </c>
      <c r="H312" s="837">
        <v>1</v>
      </c>
      <c r="I312" s="849"/>
      <c r="J312" s="849"/>
      <c r="K312" s="837">
        <v>0</v>
      </c>
      <c r="L312" s="849">
        <v>5</v>
      </c>
      <c r="M312" s="850">
        <v>677.69999999999993</v>
      </c>
    </row>
    <row r="313" spans="1:13" ht="14.4" customHeight="1" x14ac:dyDescent="0.3">
      <c r="A313" s="831" t="s">
        <v>2731</v>
      </c>
      <c r="B313" s="832" t="s">
        <v>2033</v>
      </c>
      <c r="C313" s="832" t="s">
        <v>2791</v>
      </c>
      <c r="D313" s="832" t="s">
        <v>785</v>
      </c>
      <c r="E313" s="832" t="s">
        <v>2039</v>
      </c>
      <c r="F313" s="849"/>
      <c r="G313" s="849"/>
      <c r="H313" s="837">
        <v>0</v>
      </c>
      <c r="I313" s="849">
        <v>1</v>
      </c>
      <c r="J313" s="849">
        <v>736.33</v>
      </c>
      <c r="K313" s="837">
        <v>1</v>
      </c>
      <c r="L313" s="849">
        <v>1</v>
      </c>
      <c r="M313" s="850">
        <v>736.33</v>
      </c>
    </row>
    <row r="314" spans="1:13" ht="14.4" customHeight="1" x14ac:dyDescent="0.3">
      <c r="A314" s="831" t="s">
        <v>2732</v>
      </c>
      <c r="B314" s="832" t="s">
        <v>2033</v>
      </c>
      <c r="C314" s="832" t="s">
        <v>3003</v>
      </c>
      <c r="D314" s="832" t="s">
        <v>785</v>
      </c>
      <c r="E314" s="832" t="s">
        <v>2037</v>
      </c>
      <c r="F314" s="849"/>
      <c r="G314" s="849"/>
      <c r="H314" s="837">
        <v>0</v>
      </c>
      <c r="I314" s="849">
        <v>16</v>
      </c>
      <c r="J314" s="849">
        <v>5890.5599999999995</v>
      </c>
      <c r="K314" s="837">
        <v>1</v>
      </c>
      <c r="L314" s="849">
        <v>16</v>
      </c>
      <c r="M314" s="850">
        <v>5890.5599999999995</v>
      </c>
    </row>
    <row r="315" spans="1:13" ht="14.4" customHeight="1" x14ac:dyDescent="0.3">
      <c r="A315" s="831" t="s">
        <v>2732</v>
      </c>
      <c r="B315" s="832" t="s">
        <v>2033</v>
      </c>
      <c r="C315" s="832" t="s">
        <v>2776</v>
      </c>
      <c r="D315" s="832" t="s">
        <v>785</v>
      </c>
      <c r="E315" s="832" t="s">
        <v>2041</v>
      </c>
      <c r="F315" s="849"/>
      <c r="G315" s="849"/>
      <c r="H315" s="837">
        <v>0</v>
      </c>
      <c r="I315" s="849">
        <v>14</v>
      </c>
      <c r="J315" s="849">
        <v>6872.4600000000009</v>
      </c>
      <c r="K315" s="837">
        <v>1</v>
      </c>
      <c r="L315" s="849">
        <v>14</v>
      </c>
      <c r="M315" s="850">
        <v>6872.4600000000009</v>
      </c>
    </row>
    <row r="316" spans="1:13" ht="14.4" customHeight="1" x14ac:dyDescent="0.3">
      <c r="A316" s="831" t="s">
        <v>2732</v>
      </c>
      <c r="B316" s="832" t="s">
        <v>2033</v>
      </c>
      <c r="C316" s="832" t="s">
        <v>2791</v>
      </c>
      <c r="D316" s="832" t="s">
        <v>785</v>
      </c>
      <c r="E316" s="832" t="s">
        <v>2039</v>
      </c>
      <c r="F316" s="849"/>
      <c r="G316" s="849"/>
      <c r="H316" s="837">
        <v>0</v>
      </c>
      <c r="I316" s="849">
        <v>3</v>
      </c>
      <c r="J316" s="849">
        <v>2208.9900000000002</v>
      </c>
      <c r="K316" s="837">
        <v>1</v>
      </c>
      <c r="L316" s="849">
        <v>3</v>
      </c>
      <c r="M316" s="850">
        <v>2208.9900000000002</v>
      </c>
    </row>
    <row r="317" spans="1:13" ht="14.4" customHeight="1" x14ac:dyDescent="0.3">
      <c r="A317" s="831" t="s">
        <v>2732</v>
      </c>
      <c r="B317" s="832" t="s">
        <v>2033</v>
      </c>
      <c r="C317" s="832" t="s">
        <v>2329</v>
      </c>
      <c r="D317" s="832" t="s">
        <v>785</v>
      </c>
      <c r="E317" s="832" t="s">
        <v>2330</v>
      </c>
      <c r="F317" s="849"/>
      <c r="G317" s="849"/>
      <c r="H317" s="837">
        <v>0</v>
      </c>
      <c r="I317" s="849">
        <v>1</v>
      </c>
      <c r="J317" s="849">
        <v>923.74</v>
      </c>
      <c r="K317" s="837">
        <v>1</v>
      </c>
      <c r="L317" s="849">
        <v>1</v>
      </c>
      <c r="M317" s="850">
        <v>923.74</v>
      </c>
    </row>
    <row r="318" spans="1:13" ht="14.4" customHeight="1" x14ac:dyDescent="0.3">
      <c r="A318" s="831" t="s">
        <v>2732</v>
      </c>
      <c r="B318" s="832" t="s">
        <v>2033</v>
      </c>
      <c r="C318" s="832" t="s">
        <v>3136</v>
      </c>
      <c r="D318" s="832" t="s">
        <v>789</v>
      </c>
      <c r="E318" s="832" t="s">
        <v>5524</v>
      </c>
      <c r="F318" s="849"/>
      <c r="G318" s="849"/>
      <c r="H318" s="837">
        <v>0</v>
      </c>
      <c r="I318" s="849">
        <v>1</v>
      </c>
      <c r="J318" s="849">
        <v>1385.62</v>
      </c>
      <c r="K318" s="837">
        <v>1</v>
      </c>
      <c r="L318" s="849">
        <v>1</v>
      </c>
      <c r="M318" s="850">
        <v>1385.62</v>
      </c>
    </row>
    <row r="319" spans="1:13" ht="14.4" customHeight="1" x14ac:dyDescent="0.3">
      <c r="A319" s="831" t="s">
        <v>2732</v>
      </c>
      <c r="B319" s="832" t="s">
        <v>2033</v>
      </c>
      <c r="C319" s="832" t="s">
        <v>2040</v>
      </c>
      <c r="D319" s="832" t="s">
        <v>785</v>
      </c>
      <c r="E319" s="832" t="s">
        <v>2041</v>
      </c>
      <c r="F319" s="849"/>
      <c r="G319" s="849"/>
      <c r="H319" s="837">
        <v>0</v>
      </c>
      <c r="I319" s="849">
        <v>1</v>
      </c>
      <c r="J319" s="849">
        <v>490.89</v>
      </c>
      <c r="K319" s="837">
        <v>1</v>
      </c>
      <c r="L319" s="849">
        <v>1</v>
      </c>
      <c r="M319" s="850">
        <v>490.89</v>
      </c>
    </row>
    <row r="320" spans="1:13" ht="14.4" customHeight="1" x14ac:dyDescent="0.3">
      <c r="A320" s="831" t="s">
        <v>2732</v>
      </c>
      <c r="B320" s="832" t="s">
        <v>2491</v>
      </c>
      <c r="C320" s="832" t="s">
        <v>2492</v>
      </c>
      <c r="D320" s="832" t="s">
        <v>2493</v>
      </c>
      <c r="E320" s="832" t="s">
        <v>2494</v>
      </c>
      <c r="F320" s="849"/>
      <c r="G320" s="849"/>
      <c r="H320" s="837">
        <v>0</v>
      </c>
      <c r="I320" s="849">
        <v>1</v>
      </c>
      <c r="J320" s="849">
        <v>93.43</v>
      </c>
      <c r="K320" s="837">
        <v>1</v>
      </c>
      <c r="L320" s="849">
        <v>1</v>
      </c>
      <c r="M320" s="850">
        <v>93.43</v>
      </c>
    </row>
    <row r="321" spans="1:13" ht="14.4" customHeight="1" x14ac:dyDescent="0.3">
      <c r="A321" s="831" t="s">
        <v>2732</v>
      </c>
      <c r="B321" s="832" t="s">
        <v>2360</v>
      </c>
      <c r="C321" s="832" t="s">
        <v>2361</v>
      </c>
      <c r="D321" s="832" t="s">
        <v>2362</v>
      </c>
      <c r="E321" s="832" t="s">
        <v>2363</v>
      </c>
      <c r="F321" s="849"/>
      <c r="G321" s="849"/>
      <c r="H321" s="837">
        <v>0</v>
      </c>
      <c r="I321" s="849">
        <v>1</v>
      </c>
      <c r="J321" s="849">
        <v>117.46</v>
      </c>
      <c r="K321" s="837">
        <v>1</v>
      </c>
      <c r="L321" s="849">
        <v>1</v>
      </c>
      <c r="M321" s="850">
        <v>117.46</v>
      </c>
    </row>
    <row r="322" spans="1:13" ht="14.4" customHeight="1" x14ac:dyDescent="0.3">
      <c r="A322" s="831" t="s">
        <v>2732</v>
      </c>
      <c r="B322" s="832" t="s">
        <v>2374</v>
      </c>
      <c r="C322" s="832" t="s">
        <v>2377</v>
      </c>
      <c r="D322" s="832" t="s">
        <v>2378</v>
      </c>
      <c r="E322" s="832" t="s">
        <v>2142</v>
      </c>
      <c r="F322" s="849"/>
      <c r="G322" s="849"/>
      <c r="H322" s="837">
        <v>0</v>
      </c>
      <c r="I322" s="849">
        <v>1</v>
      </c>
      <c r="J322" s="849">
        <v>143.35</v>
      </c>
      <c r="K322" s="837">
        <v>1</v>
      </c>
      <c r="L322" s="849">
        <v>1</v>
      </c>
      <c r="M322" s="850">
        <v>143.35</v>
      </c>
    </row>
    <row r="323" spans="1:13" ht="14.4" customHeight="1" x14ac:dyDescent="0.3">
      <c r="A323" s="831" t="s">
        <v>2732</v>
      </c>
      <c r="B323" s="832" t="s">
        <v>2163</v>
      </c>
      <c r="C323" s="832" t="s">
        <v>2166</v>
      </c>
      <c r="D323" s="832" t="s">
        <v>1083</v>
      </c>
      <c r="E323" s="832" t="s">
        <v>2167</v>
      </c>
      <c r="F323" s="849"/>
      <c r="G323" s="849"/>
      <c r="H323" s="837">
        <v>0</v>
      </c>
      <c r="I323" s="849">
        <v>4</v>
      </c>
      <c r="J323" s="849">
        <v>617.44000000000005</v>
      </c>
      <c r="K323" s="837">
        <v>1</v>
      </c>
      <c r="L323" s="849">
        <v>4</v>
      </c>
      <c r="M323" s="850">
        <v>617.44000000000005</v>
      </c>
    </row>
    <row r="324" spans="1:13" ht="14.4" customHeight="1" x14ac:dyDescent="0.3">
      <c r="A324" s="831" t="s">
        <v>2732</v>
      </c>
      <c r="B324" s="832" t="s">
        <v>2163</v>
      </c>
      <c r="C324" s="832" t="s">
        <v>2164</v>
      </c>
      <c r="D324" s="832" t="s">
        <v>1083</v>
      </c>
      <c r="E324" s="832" t="s">
        <v>2165</v>
      </c>
      <c r="F324" s="849"/>
      <c r="G324" s="849"/>
      <c r="H324" s="837">
        <v>0</v>
      </c>
      <c r="I324" s="849">
        <v>1</v>
      </c>
      <c r="J324" s="849">
        <v>225.06</v>
      </c>
      <c r="K324" s="837">
        <v>1</v>
      </c>
      <c r="L324" s="849">
        <v>1</v>
      </c>
      <c r="M324" s="850">
        <v>225.06</v>
      </c>
    </row>
    <row r="325" spans="1:13" ht="14.4" customHeight="1" x14ac:dyDescent="0.3">
      <c r="A325" s="831" t="s">
        <v>2732</v>
      </c>
      <c r="B325" s="832" t="s">
        <v>2177</v>
      </c>
      <c r="C325" s="832" t="s">
        <v>2178</v>
      </c>
      <c r="D325" s="832" t="s">
        <v>2179</v>
      </c>
      <c r="E325" s="832" t="s">
        <v>1482</v>
      </c>
      <c r="F325" s="849">
        <v>1</v>
      </c>
      <c r="G325" s="849">
        <v>170.52</v>
      </c>
      <c r="H325" s="837">
        <v>1</v>
      </c>
      <c r="I325" s="849"/>
      <c r="J325" s="849"/>
      <c r="K325" s="837">
        <v>0</v>
      </c>
      <c r="L325" s="849">
        <v>1</v>
      </c>
      <c r="M325" s="850">
        <v>170.52</v>
      </c>
    </row>
    <row r="326" spans="1:13" ht="14.4" customHeight="1" x14ac:dyDescent="0.3">
      <c r="A326" s="831" t="s">
        <v>2732</v>
      </c>
      <c r="B326" s="832" t="s">
        <v>2420</v>
      </c>
      <c r="C326" s="832" t="s">
        <v>2423</v>
      </c>
      <c r="D326" s="832" t="s">
        <v>1193</v>
      </c>
      <c r="E326" s="832" t="s">
        <v>1529</v>
      </c>
      <c r="F326" s="849"/>
      <c r="G326" s="849"/>
      <c r="H326" s="837">
        <v>0</v>
      </c>
      <c r="I326" s="849">
        <v>7</v>
      </c>
      <c r="J326" s="849">
        <v>338.94000000000005</v>
      </c>
      <c r="K326" s="837">
        <v>1</v>
      </c>
      <c r="L326" s="849">
        <v>7</v>
      </c>
      <c r="M326" s="850">
        <v>338.94000000000005</v>
      </c>
    </row>
    <row r="327" spans="1:13" ht="14.4" customHeight="1" x14ac:dyDescent="0.3">
      <c r="A327" s="831" t="s">
        <v>2732</v>
      </c>
      <c r="B327" s="832" t="s">
        <v>2246</v>
      </c>
      <c r="C327" s="832" t="s">
        <v>2247</v>
      </c>
      <c r="D327" s="832" t="s">
        <v>2248</v>
      </c>
      <c r="E327" s="832" t="s">
        <v>2249</v>
      </c>
      <c r="F327" s="849"/>
      <c r="G327" s="849"/>
      <c r="H327" s="837"/>
      <c r="I327" s="849">
        <v>45</v>
      </c>
      <c r="J327" s="849">
        <v>0</v>
      </c>
      <c r="K327" s="837"/>
      <c r="L327" s="849">
        <v>45</v>
      </c>
      <c r="M327" s="850">
        <v>0</v>
      </c>
    </row>
    <row r="328" spans="1:13" ht="14.4" customHeight="1" x14ac:dyDescent="0.3">
      <c r="A328" s="831" t="s">
        <v>2732</v>
      </c>
      <c r="B328" s="832" t="s">
        <v>2409</v>
      </c>
      <c r="C328" s="832" t="s">
        <v>5474</v>
      </c>
      <c r="D328" s="832" t="s">
        <v>1717</v>
      </c>
      <c r="E328" s="832" t="s">
        <v>2412</v>
      </c>
      <c r="F328" s="849">
        <v>2</v>
      </c>
      <c r="G328" s="849">
        <v>22587.74</v>
      </c>
      <c r="H328" s="837">
        <v>1</v>
      </c>
      <c r="I328" s="849"/>
      <c r="J328" s="849"/>
      <c r="K328" s="837">
        <v>0</v>
      </c>
      <c r="L328" s="849">
        <v>2</v>
      </c>
      <c r="M328" s="850">
        <v>22587.74</v>
      </c>
    </row>
    <row r="329" spans="1:13" ht="14.4" customHeight="1" x14ac:dyDescent="0.3">
      <c r="A329" s="831" t="s">
        <v>2734</v>
      </c>
      <c r="B329" s="832" t="s">
        <v>2033</v>
      </c>
      <c r="C329" s="832" t="s">
        <v>3003</v>
      </c>
      <c r="D329" s="832" t="s">
        <v>785</v>
      </c>
      <c r="E329" s="832" t="s">
        <v>2037</v>
      </c>
      <c r="F329" s="849"/>
      <c r="G329" s="849"/>
      <c r="H329" s="837">
        <v>0</v>
      </c>
      <c r="I329" s="849">
        <v>2</v>
      </c>
      <c r="J329" s="849">
        <v>736.32</v>
      </c>
      <c r="K329" s="837">
        <v>1</v>
      </c>
      <c r="L329" s="849">
        <v>2</v>
      </c>
      <c r="M329" s="850">
        <v>736.32</v>
      </c>
    </row>
    <row r="330" spans="1:13" ht="14.4" customHeight="1" x14ac:dyDescent="0.3">
      <c r="A330" s="831" t="s">
        <v>2734</v>
      </c>
      <c r="B330" s="832" t="s">
        <v>2033</v>
      </c>
      <c r="C330" s="832" t="s">
        <v>2776</v>
      </c>
      <c r="D330" s="832" t="s">
        <v>785</v>
      </c>
      <c r="E330" s="832" t="s">
        <v>2041</v>
      </c>
      <c r="F330" s="849"/>
      <c r="G330" s="849"/>
      <c r="H330" s="837">
        <v>0</v>
      </c>
      <c r="I330" s="849">
        <v>3</v>
      </c>
      <c r="J330" s="849">
        <v>1472.67</v>
      </c>
      <c r="K330" s="837">
        <v>1</v>
      </c>
      <c r="L330" s="849">
        <v>3</v>
      </c>
      <c r="M330" s="850">
        <v>1472.67</v>
      </c>
    </row>
    <row r="331" spans="1:13" ht="14.4" customHeight="1" x14ac:dyDescent="0.3">
      <c r="A331" s="831" t="s">
        <v>2734</v>
      </c>
      <c r="B331" s="832" t="s">
        <v>2033</v>
      </c>
      <c r="C331" s="832" t="s">
        <v>2791</v>
      </c>
      <c r="D331" s="832" t="s">
        <v>785</v>
      </c>
      <c r="E331" s="832" t="s">
        <v>2039</v>
      </c>
      <c r="F331" s="849"/>
      <c r="G331" s="849"/>
      <c r="H331" s="837">
        <v>0</v>
      </c>
      <c r="I331" s="849">
        <v>3</v>
      </c>
      <c r="J331" s="849">
        <v>2208.9900000000002</v>
      </c>
      <c r="K331" s="837">
        <v>1</v>
      </c>
      <c r="L331" s="849">
        <v>3</v>
      </c>
      <c r="M331" s="850">
        <v>2208.9900000000002</v>
      </c>
    </row>
    <row r="332" spans="1:13" ht="14.4" customHeight="1" x14ac:dyDescent="0.3">
      <c r="A332" s="831" t="s">
        <v>2734</v>
      </c>
      <c r="B332" s="832" t="s">
        <v>2163</v>
      </c>
      <c r="C332" s="832" t="s">
        <v>2168</v>
      </c>
      <c r="D332" s="832" t="s">
        <v>2169</v>
      </c>
      <c r="E332" s="832" t="s">
        <v>2170</v>
      </c>
      <c r="F332" s="849"/>
      <c r="G332" s="849"/>
      <c r="H332" s="837">
        <v>0</v>
      </c>
      <c r="I332" s="849">
        <v>1</v>
      </c>
      <c r="J332" s="849">
        <v>149.52000000000001</v>
      </c>
      <c r="K332" s="837">
        <v>1</v>
      </c>
      <c r="L332" s="849">
        <v>1</v>
      </c>
      <c r="M332" s="850">
        <v>149.52000000000001</v>
      </c>
    </row>
    <row r="333" spans="1:13" ht="14.4" customHeight="1" x14ac:dyDescent="0.3">
      <c r="A333" s="831" t="s">
        <v>2734</v>
      </c>
      <c r="B333" s="832" t="s">
        <v>2163</v>
      </c>
      <c r="C333" s="832" t="s">
        <v>2164</v>
      </c>
      <c r="D333" s="832" t="s">
        <v>1083</v>
      </c>
      <c r="E333" s="832" t="s">
        <v>2165</v>
      </c>
      <c r="F333" s="849"/>
      <c r="G333" s="849"/>
      <c r="H333" s="837">
        <v>0</v>
      </c>
      <c r="I333" s="849">
        <v>1</v>
      </c>
      <c r="J333" s="849">
        <v>225.06</v>
      </c>
      <c r="K333" s="837">
        <v>1</v>
      </c>
      <c r="L333" s="849">
        <v>1</v>
      </c>
      <c r="M333" s="850">
        <v>225.06</v>
      </c>
    </row>
    <row r="334" spans="1:13" ht="14.4" customHeight="1" x14ac:dyDescent="0.3">
      <c r="A334" s="831" t="s">
        <v>2734</v>
      </c>
      <c r="B334" s="832" t="s">
        <v>2246</v>
      </c>
      <c r="C334" s="832" t="s">
        <v>2247</v>
      </c>
      <c r="D334" s="832" t="s">
        <v>2248</v>
      </c>
      <c r="E334" s="832" t="s">
        <v>2249</v>
      </c>
      <c r="F334" s="849"/>
      <c r="G334" s="849"/>
      <c r="H334" s="837"/>
      <c r="I334" s="849">
        <v>3</v>
      </c>
      <c r="J334" s="849">
        <v>0</v>
      </c>
      <c r="K334" s="837"/>
      <c r="L334" s="849">
        <v>3</v>
      </c>
      <c r="M334" s="850">
        <v>0</v>
      </c>
    </row>
    <row r="335" spans="1:13" ht="14.4" customHeight="1" x14ac:dyDescent="0.3">
      <c r="A335" s="831" t="s">
        <v>2735</v>
      </c>
      <c r="B335" s="832" t="s">
        <v>2012</v>
      </c>
      <c r="C335" s="832" t="s">
        <v>3998</v>
      </c>
      <c r="D335" s="832" t="s">
        <v>933</v>
      </c>
      <c r="E335" s="832" t="s">
        <v>2989</v>
      </c>
      <c r="F335" s="849"/>
      <c r="G335" s="849"/>
      <c r="H335" s="837">
        <v>0</v>
      </c>
      <c r="I335" s="849">
        <v>1</v>
      </c>
      <c r="J335" s="849">
        <v>41.63</v>
      </c>
      <c r="K335" s="837">
        <v>1</v>
      </c>
      <c r="L335" s="849">
        <v>1</v>
      </c>
      <c r="M335" s="850">
        <v>41.63</v>
      </c>
    </row>
    <row r="336" spans="1:13" ht="14.4" customHeight="1" x14ac:dyDescent="0.3">
      <c r="A336" s="831" t="s">
        <v>2735</v>
      </c>
      <c r="B336" s="832" t="s">
        <v>2033</v>
      </c>
      <c r="C336" s="832" t="s">
        <v>2791</v>
      </c>
      <c r="D336" s="832" t="s">
        <v>785</v>
      </c>
      <c r="E336" s="832" t="s">
        <v>2039</v>
      </c>
      <c r="F336" s="849"/>
      <c r="G336" s="849"/>
      <c r="H336" s="837">
        <v>0</v>
      </c>
      <c r="I336" s="849">
        <v>1</v>
      </c>
      <c r="J336" s="849">
        <v>736.33</v>
      </c>
      <c r="K336" s="837">
        <v>1</v>
      </c>
      <c r="L336" s="849">
        <v>1</v>
      </c>
      <c r="M336" s="850">
        <v>736.33</v>
      </c>
    </row>
    <row r="337" spans="1:13" ht="14.4" customHeight="1" x14ac:dyDescent="0.3">
      <c r="A337" s="831" t="s">
        <v>2735</v>
      </c>
      <c r="B337" s="832" t="s">
        <v>2033</v>
      </c>
      <c r="C337" s="832" t="s">
        <v>3136</v>
      </c>
      <c r="D337" s="832" t="s">
        <v>789</v>
      </c>
      <c r="E337" s="832" t="s">
        <v>5524</v>
      </c>
      <c r="F337" s="849"/>
      <c r="G337" s="849"/>
      <c r="H337" s="837">
        <v>0</v>
      </c>
      <c r="I337" s="849">
        <v>1</v>
      </c>
      <c r="J337" s="849">
        <v>1385.62</v>
      </c>
      <c r="K337" s="837">
        <v>1</v>
      </c>
      <c r="L337" s="849">
        <v>1</v>
      </c>
      <c r="M337" s="850">
        <v>1385.62</v>
      </c>
    </row>
    <row r="338" spans="1:13" ht="14.4" customHeight="1" x14ac:dyDescent="0.3">
      <c r="A338" s="831" t="s">
        <v>2735</v>
      </c>
      <c r="B338" s="832" t="s">
        <v>2033</v>
      </c>
      <c r="C338" s="832" t="s">
        <v>3091</v>
      </c>
      <c r="D338" s="832" t="s">
        <v>783</v>
      </c>
      <c r="E338" s="832" t="s">
        <v>2035</v>
      </c>
      <c r="F338" s="849"/>
      <c r="G338" s="849"/>
      <c r="H338" s="837">
        <v>0</v>
      </c>
      <c r="I338" s="849">
        <v>1</v>
      </c>
      <c r="J338" s="849">
        <v>5773.41</v>
      </c>
      <c r="K338" s="837">
        <v>1</v>
      </c>
      <c r="L338" s="849">
        <v>1</v>
      </c>
      <c r="M338" s="850">
        <v>5773.41</v>
      </c>
    </row>
    <row r="339" spans="1:13" ht="14.4" customHeight="1" x14ac:dyDescent="0.3">
      <c r="A339" s="831" t="s">
        <v>2735</v>
      </c>
      <c r="B339" s="832" t="s">
        <v>2147</v>
      </c>
      <c r="C339" s="832" t="s">
        <v>3193</v>
      </c>
      <c r="D339" s="832" t="s">
        <v>2389</v>
      </c>
      <c r="E339" s="832" t="s">
        <v>3194</v>
      </c>
      <c r="F339" s="849"/>
      <c r="G339" s="849"/>
      <c r="H339" s="837">
        <v>0</v>
      </c>
      <c r="I339" s="849">
        <v>1</v>
      </c>
      <c r="J339" s="849">
        <v>247.78</v>
      </c>
      <c r="K339" s="837">
        <v>1</v>
      </c>
      <c r="L339" s="849">
        <v>1</v>
      </c>
      <c r="M339" s="850">
        <v>247.78</v>
      </c>
    </row>
    <row r="340" spans="1:13" ht="14.4" customHeight="1" x14ac:dyDescent="0.3">
      <c r="A340" s="831" t="s">
        <v>2735</v>
      </c>
      <c r="B340" s="832" t="s">
        <v>2163</v>
      </c>
      <c r="C340" s="832" t="s">
        <v>2166</v>
      </c>
      <c r="D340" s="832" t="s">
        <v>1083</v>
      </c>
      <c r="E340" s="832" t="s">
        <v>2167</v>
      </c>
      <c r="F340" s="849"/>
      <c r="G340" s="849"/>
      <c r="H340" s="837">
        <v>0</v>
      </c>
      <c r="I340" s="849">
        <v>9</v>
      </c>
      <c r="J340" s="849">
        <v>1389.2400000000002</v>
      </c>
      <c r="K340" s="837">
        <v>1</v>
      </c>
      <c r="L340" s="849">
        <v>9</v>
      </c>
      <c r="M340" s="850">
        <v>1389.2400000000002</v>
      </c>
    </row>
    <row r="341" spans="1:13" ht="14.4" customHeight="1" x14ac:dyDescent="0.3">
      <c r="A341" s="831" t="s">
        <v>2735</v>
      </c>
      <c r="B341" s="832" t="s">
        <v>2163</v>
      </c>
      <c r="C341" s="832" t="s">
        <v>2164</v>
      </c>
      <c r="D341" s="832" t="s">
        <v>1083</v>
      </c>
      <c r="E341" s="832" t="s">
        <v>2165</v>
      </c>
      <c r="F341" s="849"/>
      <c r="G341" s="849"/>
      <c r="H341" s="837">
        <v>0</v>
      </c>
      <c r="I341" s="849">
        <v>7</v>
      </c>
      <c r="J341" s="849">
        <v>1575.42</v>
      </c>
      <c r="K341" s="837">
        <v>1</v>
      </c>
      <c r="L341" s="849">
        <v>7</v>
      </c>
      <c r="M341" s="850">
        <v>1575.42</v>
      </c>
    </row>
    <row r="342" spans="1:13" ht="14.4" customHeight="1" x14ac:dyDescent="0.3">
      <c r="A342" s="831" t="s">
        <v>2735</v>
      </c>
      <c r="B342" s="832" t="s">
        <v>2177</v>
      </c>
      <c r="C342" s="832" t="s">
        <v>2825</v>
      </c>
      <c r="D342" s="832" t="s">
        <v>2179</v>
      </c>
      <c r="E342" s="832" t="s">
        <v>2826</v>
      </c>
      <c r="F342" s="849">
        <v>1</v>
      </c>
      <c r="G342" s="849">
        <v>238.72</v>
      </c>
      <c r="H342" s="837">
        <v>1</v>
      </c>
      <c r="I342" s="849"/>
      <c r="J342" s="849"/>
      <c r="K342" s="837">
        <v>0</v>
      </c>
      <c r="L342" s="849">
        <v>1</v>
      </c>
      <c r="M342" s="850">
        <v>238.72</v>
      </c>
    </row>
    <row r="343" spans="1:13" ht="14.4" customHeight="1" x14ac:dyDescent="0.3">
      <c r="A343" s="831" t="s">
        <v>2735</v>
      </c>
      <c r="B343" s="832" t="s">
        <v>2221</v>
      </c>
      <c r="C343" s="832" t="s">
        <v>3188</v>
      </c>
      <c r="D343" s="832" t="s">
        <v>2228</v>
      </c>
      <c r="E343" s="832" t="s">
        <v>3189</v>
      </c>
      <c r="F343" s="849"/>
      <c r="G343" s="849"/>
      <c r="H343" s="837">
        <v>0</v>
      </c>
      <c r="I343" s="849">
        <v>1</v>
      </c>
      <c r="J343" s="849">
        <v>173.12</v>
      </c>
      <c r="K343" s="837">
        <v>1</v>
      </c>
      <c r="L343" s="849">
        <v>1</v>
      </c>
      <c r="M343" s="850">
        <v>173.12</v>
      </c>
    </row>
    <row r="344" spans="1:13" ht="14.4" customHeight="1" x14ac:dyDescent="0.3">
      <c r="A344" s="831" t="s">
        <v>2735</v>
      </c>
      <c r="B344" s="832" t="s">
        <v>2221</v>
      </c>
      <c r="C344" s="832" t="s">
        <v>2227</v>
      </c>
      <c r="D344" s="832" t="s">
        <v>2228</v>
      </c>
      <c r="E344" s="832" t="s">
        <v>2229</v>
      </c>
      <c r="F344" s="849"/>
      <c r="G344" s="849"/>
      <c r="H344" s="837">
        <v>0</v>
      </c>
      <c r="I344" s="849">
        <v>2</v>
      </c>
      <c r="J344" s="849">
        <v>6463.62</v>
      </c>
      <c r="K344" s="837">
        <v>1</v>
      </c>
      <c r="L344" s="849">
        <v>2</v>
      </c>
      <c r="M344" s="850">
        <v>6463.62</v>
      </c>
    </row>
    <row r="345" spans="1:13" ht="14.4" customHeight="1" x14ac:dyDescent="0.3">
      <c r="A345" s="831" t="s">
        <v>2735</v>
      </c>
      <c r="B345" s="832" t="s">
        <v>2420</v>
      </c>
      <c r="C345" s="832" t="s">
        <v>2421</v>
      </c>
      <c r="D345" s="832" t="s">
        <v>1193</v>
      </c>
      <c r="E345" s="832" t="s">
        <v>2422</v>
      </c>
      <c r="F345" s="849"/>
      <c r="G345" s="849"/>
      <c r="H345" s="837">
        <v>0</v>
      </c>
      <c r="I345" s="849">
        <v>1</v>
      </c>
      <c r="J345" s="849">
        <v>24.22</v>
      </c>
      <c r="K345" s="837">
        <v>1</v>
      </c>
      <c r="L345" s="849">
        <v>1</v>
      </c>
      <c r="M345" s="850">
        <v>24.22</v>
      </c>
    </row>
    <row r="346" spans="1:13" ht="14.4" customHeight="1" x14ac:dyDescent="0.3">
      <c r="A346" s="831" t="s">
        <v>2735</v>
      </c>
      <c r="B346" s="832" t="s">
        <v>2246</v>
      </c>
      <c r="C346" s="832" t="s">
        <v>2247</v>
      </c>
      <c r="D346" s="832" t="s">
        <v>2248</v>
      </c>
      <c r="E346" s="832" t="s">
        <v>2249</v>
      </c>
      <c r="F346" s="849"/>
      <c r="G346" s="849"/>
      <c r="H346" s="837"/>
      <c r="I346" s="849">
        <v>9</v>
      </c>
      <c r="J346" s="849">
        <v>0</v>
      </c>
      <c r="K346" s="837"/>
      <c r="L346" s="849">
        <v>9</v>
      </c>
      <c r="M346" s="850">
        <v>0</v>
      </c>
    </row>
    <row r="347" spans="1:13" ht="14.4" customHeight="1" x14ac:dyDescent="0.3">
      <c r="A347" s="831" t="s">
        <v>2735</v>
      </c>
      <c r="B347" s="832" t="s">
        <v>2285</v>
      </c>
      <c r="C347" s="832" t="s">
        <v>3957</v>
      </c>
      <c r="D347" s="832" t="s">
        <v>1024</v>
      </c>
      <c r="E347" s="832" t="s">
        <v>3958</v>
      </c>
      <c r="F347" s="849"/>
      <c r="G347" s="849"/>
      <c r="H347" s="837">
        <v>0</v>
      </c>
      <c r="I347" s="849">
        <v>2</v>
      </c>
      <c r="J347" s="849">
        <v>414.9</v>
      </c>
      <c r="K347" s="837">
        <v>1</v>
      </c>
      <c r="L347" s="849">
        <v>2</v>
      </c>
      <c r="M347" s="850">
        <v>414.9</v>
      </c>
    </row>
    <row r="348" spans="1:13" ht="14.4" customHeight="1" x14ac:dyDescent="0.3">
      <c r="A348" s="831" t="s">
        <v>2736</v>
      </c>
      <c r="B348" s="832" t="s">
        <v>2163</v>
      </c>
      <c r="C348" s="832" t="s">
        <v>2166</v>
      </c>
      <c r="D348" s="832" t="s">
        <v>1083</v>
      </c>
      <c r="E348" s="832" t="s">
        <v>2167</v>
      </c>
      <c r="F348" s="849"/>
      <c r="G348" s="849"/>
      <c r="H348" s="837">
        <v>0</v>
      </c>
      <c r="I348" s="849">
        <v>1</v>
      </c>
      <c r="J348" s="849">
        <v>154.36000000000001</v>
      </c>
      <c r="K348" s="837">
        <v>1</v>
      </c>
      <c r="L348" s="849">
        <v>1</v>
      </c>
      <c r="M348" s="850">
        <v>154.36000000000001</v>
      </c>
    </row>
    <row r="349" spans="1:13" ht="14.4" customHeight="1" x14ac:dyDescent="0.3">
      <c r="A349" s="831" t="s">
        <v>2736</v>
      </c>
      <c r="B349" s="832" t="s">
        <v>2177</v>
      </c>
      <c r="C349" s="832" t="s">
        <v>2398</v>
      </c>
      <c r="D349" s="832" t="s">
        <v>2399</v>
      </c>
      <c r="E349" s="832" t="s">
        <v>1482</v>
      </c>
      <c r="F349" s="849"/>
      <c r="G349" s="849"/>
      <c r="H349" s="837">
        <v>0</v>
      </c>
      <c r="I349" s="849">
        <v>2</v>
      </c>
      <c r="J349" s="849">
        <v>341.04</v>
      </c>
      <c r="K349" s="837">
        <v>1</v>
      </c>
      <c r="L349" s="849">
        <v>2</v>
      </c>
      <c r="M349" s="850">
        <v>341.04</v>
      </c>
    </row>
    <row r="350" spans="1:13" ht="14.4" customHeight="1" x14ac:dyDescent="0.3">
      <c r="A350" s="831" t="s">
        <v>2736</v>
      </c>
      <c r="B350" s="832" t="s">
        <v>2177</v>
      </c>
      <c r="C350" s="832" t="s">
        <v>4173</v>
      </c>
      <c r="D350" s="832" t="s">
        <v>2399</v>
      </c>
      <c r="E350" s="832" t="s">
        <v>4174</v>
      </c>
      <c r="F350" s="849"/>
      <c r="G350" s="849"/>
      <c r="H350" s="837">
        <v>0</v>
      </c>
      <c r="I350" s="849">
        <v>1</v>
      </c>
      <c r="J350" s="849">
        <v>272.83</v>
      </c>
      <c r="K350" s="837">
        <v>1</v>
      </c>
      <c r="L350" s="849">
        <v>1</v>
      </c>
      <c r="M350" s="850">
        <v>272.83</v>
      </c>
    </row>
    <row r="351" spans="1:13" ht="14.4" customHeight="1" x14ac:dyDescent="0.3">
      <c r="A351" s="831" t="s">
        <v>2736</v>
      </c>
      <c r="B351" s="832" t="s">
        <v>2246</v>
      </c>
      <c r="C351" s="832" t="s">
        <v>2247</v>
      </c>
      <c r="D351" s="832" t="s">
        <v>2248</v>
      </c>
      <c r="E351" s="832" t="s">
        <v>2249</v>
      </c>
      <c r="F351" s="849"/>
      <c r="G351" s="849"/>
      <c r="H351" s="837"/>
      <c r="I351" s="849">
        <v>1</v>
      </c>
      <c r="J351" s="849">
        <v>0</v>
      </c>
      <c r="K351" s="837"/>
      <c r="L351" s="849">
        <v>1</v>
      </c>
      <c r="M351" s="850">
        <v>0</v>
      </c>
    </row>
    <row r="352" spans="1:13" ht="14.4" customHeight="1" x14ac:dyDescent="0.3">
      <c r="A352" s="831" t="s">
        <v>2737</v>
      </c>
      <c r="B352" s="832" t="s">
        <v>2033</v>
      </c>
      <c r="C352" s="832" t="s">
        <v>2776</v>
      </c>
      <c r="D352" s="832" t="s">
        <v>785</v>
      </c>
      <c r="E352" s="832" t="s">
        <v>2041</v>
      </c>
      <c r="F352" s="849"/>
      <c r="G352" s="849"/>
      <c r="H352" s="837">
        <v>0</v>
      </c>
      <c r="I352" s="849">
        <v>2</v>
      </c>
      <c r="J352" s="849">
        <v>981.78</v>
      </c>
      <c r="K352" s="837">
        <v>1</v>
      </c>
      <c r="L352" s="849">
        <v>2</v>
      </c>
      <c r="M352" s="850">
        <v>981.78</v>
      </c>
    </row>
    <row r="353" spans="1:13" ht="14.4" customHeight="1" x14ac:dyDescent="0.3">
      <c r="A353" s="831" t="s">
        <v>2737</v>
      </c>
      <c r="B353" s="832" t="s">
        <v>2033</v>
      </c>
      <c r="C353" s="832" t="s">
        <v>2791</v>
      </c>
      <c r="D353" s="832" t="s">
        <v>785</v>
      </c>
      <c r="E353" s="832" t="s">
        <v>2039</v>
      </c>
      <c r="F353" s="849"/>
      <c r="G353" s="849"/>
      <c r="H353" s="837">
        <v>0</v>
      </c>
      <c r="I353" s="849">
        <v>1</v>
      </c>
      <c r="J353" s="849">
        <v>736.33</v>
      </c>
      <c r="K353" s="837">
        <v>1</v>
      </c>
      <c r="L353" s="849">
        <v>1</v>
      </c>
      <c r="M353" s="850">
        <v>736.33</v>
      </c>
    </row>
    <row r="354" spans="1:13" ht="14.4" customHeight="1" x14ac:dyDescent="0.3">
      <c r="A354" s="831" t="s">
        <v>2737</v>
      </c>
      <c r="B354" s="832" t="s">
        <v>2033</v>
      </c>
      <c r="C354" s="832" t="s">
        <v>3136</v>
      </c>
      <c r="D354" s="832" t="s">
        <v>789</v>
      </c>
      <c r="E354" s="832" t="s">
        <v>5524</v>
      </c>
      <c r="F354" s="849"/>
      <c r="G354" s="849"/>
      <c r="H354" s="837">
        <v>0</v>
      </c>
      <c r="I354" s="849">
        <v>2</v>
      </c>
      <c r="J354" s="849">
        <v>2771.24</v>
      </c>
      <c r="K354" s="837">
        <v>1</v>
      </c>
      <c r="L354" s="849">
        <v>2</v>
      </c>
      <c r="M354" s="850">
        <v>2771.24</v>
      </c>
    </row>
    <row r="355" spans="1:13" ht="14.4" customHeight="1" x14ac:dyDescent="0.3">
      <c r="A355" s="831" t="s">
        <v>2737</v>
      </c>
      <c r="B355" s="832" t="s">
        <v>2033</v>
      </c>
      <c r="C355" s="832" t="s">
        <v>2036</v>
      </c>
      <c r="D355" s="832" t="s">
        <v>785</v>
      </c>
      <c r="E355" s="832" t="s">
        <v>2037</v>
      </c>
      <c r="F355" s="849"/>
      <c r="G355" s="849"/>
      <c r="H355" s="837">
        <v>0</v>
      </c>
      <c r="I355" s="849">
        <v>2</v>
      </c>
      <c r="J355" s="849">
        <v>736.32</v>
      </c>
      <c r="K355" s="837">
        <v>1</v>
      </c>
      <c r="L355" s="849">
        <v>2</v>
      </c>
      <c r="M355" s="850">
        <v>736.32</v>
      </c>
    </row>
    <row r="356" spans="1:13" ht="14.4" customHeight="1" x14ac:dyDescent="0.3">
      <c r="A356" s="831" t="s">
        <v>2737</v>
      </c>
      <c r="B356" s="832" t="s">
        <v>2073</v>
      </c>
      <c r="C356" s="832" t="s">
        <v>2076</v>
      </c>
      <c r="D356" s="832" t="s">
        <v>2077</v>
      </c>
      <c r="E356" s="832" t="s">
        <v>2078</v>
      </c>
      <c r="F356" s="849"/>
      <c r="G356" s="849"/>
      <c r="H356" s="837">
        <v>0</v>
      </c>
      <c r="I356" s="849">
        <v>1</v>
      </c>
      <c r="J356" s="849">
        <v>10.65</v>
      </c>
      <c r="K356" s="837">
        <v>1</v>
      </c>
      <c r="L356" s="849">
        <v>1</v>
      </c>
      <c r="M356" s="850">
        <v>10.65</v>
      </c>
    </row>
    <row r="357" spans="1:13" ht="14.4" customHeight="1" x14ac:dyDescent="0.3">
      <c r="A357" s="831" t="s">
        <v>2737</v>
      </c>
      <c r="B357" s="832" t="s">
        <v>2073</v>
      </c>
      <c r="C357" s="832" t="s">
        <v>4761</v>
      </c>
      <c r="D357" s="832" t="s">
        <v>2077</v>
      </c>
      <c r="E357" s="832" t="s">
        <v>3992</v>
      </c>
      <c r="F357" s="849"/>
      <c r="G357" s="849"/>
      <c r="H357" s="837">
        <v>0</v>
      </c>
      <c r="I357" s="849">
        <v>2</v>
      </c>
      <c r="J357" s="849">
        <v>234.06</v>
      </c>
      <c r="K357" s="837">
        <v>1</v>
      </c>
      <c r="L357" s="849">
        <v>2</v>
      </c>
      <c r="M357" s="850">
        <v>234.06</v>
      </c>
    </row>
    <row r="358" spans="1:13" ht="14.4" customHeight="1" x14ac:dyDescent="0.3">
      <c r="A358" s="831" t="s">
        <v>2737</v>
      </c>
      <c r="B358" s="832" t="s">
        <v>2111</v>
      </c>
      <c r="C358" s="832" t="s">
        <v>2344</v>
      </c>
      <c r="D358" s="832" t="s">
        <v>929</v>
      </c>
      <c r="E358" s="832" t="s">
        <v>2345</v>
      </c>
      <c r="F358" s="849"/>
      <c r="G358" s="849"/>
      <c r="H358" s="837">
        <v>0</v>
      </c>
      <c r="I358" s="849">
        <v>1</v>
      </c>
      <c r="J358" s="849">
        <v>143.09</v>
      </c>
      <c r="K358" s="837">
        <v>1</v>
      </c>
      <c r="L358" s="849">
        <v>1</v>
      </c>
      <c r="M358" s="850">
        <v>143.09</v>
      </c>
    </row>
    <row r="359" spans="1:13" ht="14.4" customHeight="1" x14ac:dyDescent="0.3">
      <c r="A359" s="831" t="s">
        <v>2737</v>
      </c>
      <c r="B359" s="832" t="s">
        <v>2150</v>
      </c>
      <c r="C359" s="832" t="s">
        <v>4705</v>
      </c>
      <c r="D359" s="832" t="s">
        <v>2152</v>
      </c>
      <c r="E359" s="832" t="s">
        <v>2397</v>
      </c>
      <c r="F359" s="849"/>
      <c r="G359" s="849"/>
      <c r="H359" s="837">
        <v>0</v>
      </c>
      <c r="I359" s="849">
        <v>1</v>
      </c>
      <c r="J359" s="849">
        <v>59.27</v>
      </c>
      <c r="K359" s="837">
        <v>1</v>
      </c>
      <c r="L359" s="849">
        <v>1</v>
      </c>
      <c r="M359" s="850">
        <v>59.27</v>
      </c>
    </row>
    <row r="360" spans="1:13" ht="14.4" customHeight="1" x14ac:dyDescent="0.3">
      <c r="A360" s="831" t="s">
        <v>2737</v>
      </c>
      <c r="B360" s="832" t="s">
        <v>2163</v>
      </c>
      <c r="C360" s="832" t="s">
        <v>2166</v>
      </c>
      <c r="D360" s="832" t="s">
        <v>1083</v>
      </c>
      <c r="E360" s="832" t="s">
        <v>2167</v>
      </c>
      <c r="F360" s="849"/>
      <c r="G360" s="849"/>
      <c r="H360" s="837">
        <v>0</v>
      </c>
      <c r="I360" s="849">
        <v>6</v>
      </c>
      <c r="J360" s="849">
        <v>926.16000000000008</v>
      </c>
      <c r="K360" s="837">
        <v>1</v>
      </c>
      <c r="L360" s="849">
        <v>6</v>
      </c>
      <c r="M360" s="850">
        <v>926.16000000000008</v>
      </c>
    </row>
    <row r="361" spans="1:13" ht="14.4" customHeight="1" x14ac:dyDescent="0.3">
      <c r="A361" s="831" t="s">
        <v>2737</v>
      </c>
      <c r="B361" s="832" t="s">
        <v>2163</v>
      </c>
      <c r="C361" s="832" t="s">
        <v>2168</v>
      </c>
      <c r="D361" s="832" t="s">
        <v>2169</v>
      </c>
      <c r="E361" s="832" t="s">
        <v>2170</v>
      </c>
      <c r="F361" s="849"/>
      <c r="G361" s="849"/>
      <c r="H361" s="837">
        <v>0</v>
      </c>
      <c r="I361" s="849">
        <v>2</v>
      </c>
      <c r="J361" s="849">
        <v>299.04000000000002</v>
      </c>
      <c r="K361" s="837">
        <v>1</v>
      </c>
      <c r="L361" s="849">
        <v>2</v>
      </c>
      <c r="M361" s="850">
        <v>299.04000000000002</v>
      </c>
    </row>
    <row r="362" spans="1:13" ht="14.4" customHeight="1" x14ac:dyDescent="0.3">
      <c r="A362" s="831" t="s">
        <v>2737</v>
      </c>
      <c r="B362" s="832" t="s">
        <v>2163</v>
      </c>
      <c r="C362" s="832" t="s">
        <v>2164</v>
      </c>
      <c r="D362" s="832" t="s">
        <v>1083</v>
      </c>
      <c r="E362" s="832" t="s">
        <v>2165</v>
      </c>
      <c r="F362" s="849"/>
      <c r="G362" s="849"/>
      <c r="H362" s="837">
        <v>0</v>
      </c>
      <c r="I362" s="849">
        <v>1</v>
      </c>
      <c r="J362" s="849">
        <v>225.06</v>
      </c>
      <c r="K362" s="837">
        <v>1</v>
      </c>
      <c r="L362" s="849">
        <v>1</v>
      </c>
      <c r="M362" s="850">
        <v>225.06</v>
      </c>
    </row>
    <row r="363" spans="1:13" ht="14.4" customHeight="1" x14ac:dyDescent="0.3">
      <c r="A363" s="831" t="s">
        <v>2737</v>
      </c>
      <c r="B363" s="832" t="s">
        <v>2177</v>
      </c>
      <c r="C363" s="832" t="s">
        <v>2178</v>
      </c>
      <c r="D363" s="832" t="s">
        <v>2179</v>
      </c>
      <c r="E363" s="832" t="s">
        <v>1482</v>
      </c>
      <c r="F363" s="849">
        <v>4</v>
      </c>
      <c r="G363" s="849">
        <v>682.08</v>
      </c>
      <c r="H363" s="837">
        <v>1</v>
      </c>
      <c r="I363" s="849"/>
      <c r="J363" s="849"/>
      <c r="K363" s="837">
        <v>0</v>
      </c>
      <c r="L363" s="849">
        <v>4</v>
      </c>
      <c r="M363" s="850">
        <v>682.08</v>
      </c>
    </row>
    <row r="364" spans="1:13" ht="14.4" customHeight="1" x14ac:dyDescent="0.3">
      <c r="A364" s="831" t="s">
        <v>2737</v>
      </c>
      <c r="B364" s="832" t="s">
        <v>2194</v>
      </c>
      <c r="C364" s="832" t="s">
        <v>3222</v>
      </c>
      <c r="D364" s="832" t="s">
        <v>2196</v>
      </c>
      <c r="E364" s="832" t="s">
        <v>3223</v>
      </c>
      <c r="F364" s="849"/>
      <c r="G364" s="849"/>
      <c r="H364" s="837">
        <v>0</v>
      </c>
      <c r="I364" s="849">
        <v>2</v>
      </c>
      <c r="J364" s="849">
        <v>141.08000000000001</v>
      </c>
      <c r="K364" s="837">
        <v>1</v>
      </c>
      <c r="L364" s="849">
        <v>2</v>
      </c>
      <c r="M364" s="850">
        <v>141.08000000000001</v>
      </c>
    </row>
    <row r="365" spans="1:13" ht="14.4" customHeight="1" x14ac:dyDescent="0.3">
      <c r="A365" s="831" t="s">
        <v>2737</v>
      </c>
      <c r="B365" s="832" t="s">
        <v>2221</v>
      </c>
      <c r="C365" s="832" t="s">
        <v>2956</v>
      </c>
      <c r="D365" s="832" t="s">
        <v>2957</v>
      </c>
      <c r="E365" s="832" t="s">
        <v>2229</v>
      </c>
      <c r="F365" s="849">
        <v>1</v>
      </c>
      <c r="G365" s="849">
        <v>846.47</v>
      </c>
      <c r="H365" s="837">
        <v>1</v>
      </c>
      <c r="I365" s="849"/>
      <c r="J365" s="849"/>
      <c r="K365" s="837">
        <v>0</v>
      </c>
      <c r="L365" s="849">
        <v>1</v>
      </c>
      <c r="M365" s="850">
        <v>846.47</v>
      </c>
    </row>
    <row r="366" spans="1:13" ht="14.4" customHeight="1" x14ac:dyDescent="0.3">
      <c r="A366" s="831" t="s">
        <v>2737</v>
      </c>
      <c r="B366" s="832" t="s">
        <v>2246</v>
      </c>
      <c r="C366" s="832" t="s">
        <v>2247</v>
      </c>
      <c r="D366" s="832" t="s">
        <v>2248</v>
      </c>
      <c r="E366" s="832" t="s">
        <v>2249</v>
      </c>
      <c r="F366" s="849"/>
      <c r="G366" s="849"/>
      <c r="H366" s="837"/>
      <c r="I366" s="849">
        <v>6</v>
      </c>
      <c r="J366" s="849">
        <v>0</v>
      </c>
      <c r="K366" s="837"/>
      <c r="L366" s="849">
        <v>6</v>
      </c>
      <c r="M366" s="850">
        <v>0</v>
      </c>
    </row>
    <row r="367" spans="1:13" ht="14.4" customHeight="1" x14ac:dyDescent="0.3">
      <c r="A367" s="831" t="s">
        <v>2737</v>
      </c>
      <c r="B367" s="832" t="s">
        <v>2439</v>
      </c>
      <c r="C367" s="832" t="s">
        <v>2440</v>
      </c>
      <c r="D367" s="832" t="s">
        <v>2441</v>
      </c>
      <c r="E367" s="832" t="s">
        <v>2442</v>
      </c>
      <c r="F367" s="849"/>
      <c r="G367" s="849"/>
      <c r="H367" s="837">
        <v>0</v>
      </c>
      <c r="I367" s="849">
        <v>6</v>
      </c>
      <c r="J367" s="849">
        <v>28.200000000000003</v>
      </c>
      <c r="K367" s="837">
        <v>1</v>
      </c>
      <c r="L367" s="849">
        <v>6</v>
      </c>
      <c r="M367" s="850">
        <v>28.200000000000003</v>
      </c>
    </row>
    <row r="368" spans="1:13" ht="14.4" customHeight="1" x14ac:dyDescent="0.3">
      <c r="A368" s="831" t="s">
        <v>2737</v>
      </c>
      <c r="B368" s="832" t="s">
        <v>2264</v>
      </c>
      <c r="C368" s="832" t="s">
        <v>2265</v>
      </c>
      <c r="D368" s="832" t="s">
        <v>1026</v>
      </c>
      <c r="E368" s="832" t="s">
        <v>2266</v>
      </c>
      <c r="F368" s="849"/>
      <c r="G368" s="849"/>
      <c r="H368" s="837"/>
      <c r="I368" s="849">
        <v>2</v>
      </c>
      <c r="J368" s="849">
        <v>0</v>
      </c>
      <c r="K368" s="837"/>
      <c r="L368" s="849">
        <v>2</v>
      </c>
      <c r="M368" s="850">
        <v>0</v>
      </c>
    </row>
    <row r="369" spans="1:13" ht="14.4" customHeight="1" x14ac:dyDescent="0.3">
      <c r="A369" s="831" t="s">
        <v>2737</v>
      </c>
      <c r="B369" s="832" t="s">
        <v>2453</v>
      </c>
      <c r="C369" s="832" t="s">
        <v>2673</v>
      </c>
      <c r="D369" s="832" t="s">
        <v>2674</v>
      </c>
      <c r="E369" s="832" t="s">
        <v>2675</v>
      </c>
      <c r="F369" s="849"/>
      <c r="G369" s="849"/>
      <c r="H369" s="837">
        <v>0</v>
      </c>
      <c r="I369" s="849">
        <v>1</v>
      </c>
      <c r="J369" s="849">
        <v>79.48</v>
      </c>
      <c r="K369" s="837">
        <v>1</v>
      </c>
      <c r="L369" s="849">
        <v>1</v>
      </c>
      <c r="M369" s="850">
        <v>79.48</v>
      </c>
    </row>
    <row r="370" spans="1:13" ht="14.4" customHeight="1" x14ac:dyDescent="0.3">
      <c r="A370" s="831" t="s">
        <v>2737</v>
      </c>
      <c r="B370" s="832" t="s">
        <v>2277</v>
      </c>
      <c r="C370" s="832" t="s">
        <v>2456</v>
      </c>
      <c r="D370" s="832" t="s">
        <v>1439</v>
      </c>
      <c r="E370" s="832" t="s">
        <v>2457</v>
      </c>
      <c r="F370" s="849"/>
      <c r="G370" s="849"/>
      <c r="H370" s="837">
        <v>0</v>
      </c>
      <c r="I370" s="849">
        <v>2</v>
      </c>
      <c r="J370" s="849">
        <v>127.5</v>
      </c>
      <c r="K370" s="837">
        <v>1</v>
      </c>
      <c r="L370" s="849">
        <v>2</v>
      </c>
      <c r="M370" s="850">
        <v>127.5</v>
      </c>
    </row>
    <row r="371" spans="1:13" ht="14.4" customHeight="1" x14ac:dyDescent="0.3">
      <c r="A371" s="831" t="s">
        <v>2737</v>
      </c>
      <c r="B371" s="832" t="s">
        <v>2463</v>
      </c>
      <c r="C371" s="832" t="s">
        <v>2464</v>
      </c>
      <c r="D371" s="832" t="s">
        <v>2465</v>
      </c>
      <c r="E371" s="832" t="s">
        <v>2466</v>
      </c>
      <c r="F371" s="849"/>
      <c r="G371" s="849"/>
      <c r="H371" s="837">
        <v>0</v>
      </c>
      <c r="I371" s="849">
        <v>1</v>
      </c>
      <c r="J371" s="849">
        <v>58.77</v>
      </c>
      <c r="K371" s="837">
        <v>1</v>
      </c>
      <c r="L371" s="849">
        <v>1</v>
      </c>
      <c r="M371" s="850">
        <v>58.77</v>
      </c>
    </row>
    <row r="372" spans="1:13" ht="14.4" customHeight="1" x14ac:dyDescent="0.3">
      <c r="A372" s="831" t="s">
        <v>2737</v>
      </c>
      <c r="B372" s="832" t="s">
        <v>2021</v>
      </c>
      <c r="C372" s="832" t="s">
        <v>2022</v>
      </c>
      <c r="D372" s="832" t="s">
        <v>2023</v>
      </c>
      <c r="E372" s="832" t="s">
        <v>2024</v>
      </c>
      <c r="F372" s="849"/>
      <c r="G372" s="849"/>
      <c r="H372" s="837">
        <v>0</v>
      </c>
      <c r="I372" s="849">
        <v>1</v>
      </c>
      <c r="J372" s="849">
        <v>133.94</v>
      </c>
      <c r="K372" s="837">
        <v>1</v>
      </c>
      <c r="L372" s="849">
        <v>1</v>
      </c>
      <c r="M372" s="850">
        <v>133.94</v>
      </c>
    </row>
    <row r="373" spans="1:13" ht="14.4" customHeight="1" x14ac:dyDescent="0.3">
      <c r="A373" s="831" t="s">
        <v>2737</v>
      </c>
      <c r="B373" s="832" t="s">
        <v>5536</v>
      </c>
      <c r="C373" s="832" t="s">
        <v>4769</v>
      </c>
      <c r="D373" s="832" t="s">
        <v>4770</v>
      </c>
      <c r="E373" s="832" t="s">
        <v>4771</v>
      </c>
      <c r="F373" s="849">
        <v>1</v>
      </c>
      <c r="G373" s="849">
        <v>0</v>
      </c>
      <c r="H373" s="837"/>
      <c r="I373" s="849"/>
      <c r="J373" s="849"/>
      <c r="K373" s="837"/>
      <c r="L373" s="849">
        <v>1</v>
      </c>
      <c r="M373" s="850">
        <v>0</v>
      </c>
    </row>
    <row r="374" spans="1:13" ht="14.4" customHeight="1" x14ac:dyDescent="0.3">
      <c r="A374" s="831" t="s">
        <v>2738</v>
      </c>
      <c r="B374" s="832" t="s">
        <v>2025</v>
      </c>
      <c r="C374" s="832" t="s">
        <v>2028</v>
      </c>
      <c r="D374" s="832" t="s">
        <v>733</v>
      </c>
      <c r="E374" s="832" t="s">
        <v>2027</v>
      </c>
      <c r="F374" s="849"/>
      <c r="G374" s="849"/>
      <c r="H374" s="837"/>
      <c r="I374" s="849">
        <v>1</v>
      </c>
      <c r="J374" s="849">
        <v>0</v>
      </c>
      <c r="K374" s="837"/>
      <c r="L374" s="849">
        <v>1</v>
      </c>
      <c r="M374" s="850">
        <v>0</v>
      </c>
    </row>
    <row r="375" spans="1:13" ht="14.4" customHeight="1" x14ac:dyDescent="0.3">
      <c r="A375" s="831" t="s">
        <v>2738</v>
      </c>
      <c r="B375" s="832" t="s">
        <v>2033</v>
      </c>
      <c r="C375" s="832" t="s">
        <v>2042</v>
      </c>
      <c r="D375" s="832" t="s">
        <v>789</v>
      </c>
      <c r="E375" s="832" t="s">
        <v>2043</v>
      </c>
      <c r="F375" s="849"/>
      <c r="G375" s="849"/>
      <c r="H375" s="837">
        <v>0</v>
      </c>
      <c r="I375" s="849">
        <v>1</v>
      </c>
      <c r="J375" s="849">
        <v>1847.49</v>
      </c>
      <c r="K375" s="837">
        <v>1</v>
      </c>
      <c r="L375" s="849">
        <v>1</v>
      </c>
      <c r="M375" s="850">
        <v>1847.49</v>
      </c>
    </row>
    <row r="376" spans="1:13" ht="14.4" customHeight="1" x14ac:dyDescent="0.3">
      <c r="A376" s="831" t="s">
        <v>2738</v>
      </c>
      <c r="B376" s="832" t="s">
        <v>2111</v>
      </c>
      <c r="C376" s="832" t="s">
        <v>2112</v>
      </c>
      <c r="D376" s="832" t="s">
        <v>929</v>
      </c>
      <c r="E376" s="832" t="s">
        <v>2093</v>
      </c>
      <c r="F376" s="849"/>
      <c r="G376" s="849"/>
      <c r="H376" s="837">
        <v>0</v>
      </c>
      <c r="I376" s="849">
        <v>1</v>
      </c>
      <c r="J376" s="849">
        <v>47.7</v>
      </c>
      <c r="K376" s="837">
        <v>1</v>
      </c>
      <c r="L376" s="849">
        <v>1</v>
      </c>
      <c r="M376" s="850">
        <v>47.7</v>
      </c>
    </row>
    <row r="377" spans="1:13" ht="14.4" customHeight="1" x14ac:dyDescent="0.3">
      <c r="A377" s="831" t="s">
        <v>2738</v>
      </c>
      <c r="B377" s="832" t="s">
        <v>2381</v>
      </c>
      <c r="C377" s="832" t="s">
        <v>2382</v>
      </c>
      <c r="D377" s="832" t="s">
        <v>1265</v>
      </c>
      <c r="E377" s="832" t="s">
        <v>2383</v>
      </c>
      <c r="F377" s="849"/>
      <c r="G377" s="849"/>
      <c r="H377" s="837">
        <v>0</v>
      </c>
      <c r="I377" s="849">
        <v>1</v>
      </c>
      <c r="J377" s="849">
        <v>100.1</v>
      </c>
      <c r="K377" s="837">
        <v>1</v>
      </c>
      <c r="L377" s="849">
        <v>1</v>
      </c>
      <c r="M377" s="850">
        <v>100.1</v>
      </c>
    </row>
    <row r="378" spans="1:13" ht="14.4" customHeight="1" x14ac:dyDescent="0.3">
      <c r="A378" s="831" t="s">
        <v>2738</v>
      </c>
      <c r="B378" s="832" t="s">
        <v>2163</v>
      </c>
      <c r="C378" s="832" t="s">
        <v>2166</v>
      </c>
      <c r="D378" s="832" t="s">
        <v>1083</v>
      </c>
      <c r="E378" s="832" t="s">
        <v>2167</v>
      </c>
      <c r="F378" s="849"/>
      <c r="G378" s="849"/>
      <c r="H378" s="837">
        <v>0</v>
      </c>
      <c r="I378" s="849">
        <v>5</v>
      </c>
      <c r="J378" s="849">
        <v>771.80000000000007</v>
      </c>
      <c r="K378" s="837">
        <v>1</v>
      </c>
      <c r="L378" s="849">
        <v>5</v>
      </c>
      <c r="M378" s="850">
        <v>771.80000000000007</v>
      </c>
    </row>
    <row r="379" spans="1:13" ht="14.4" customHeight="1" x14ac:dyDescent="0.3">
      <c r="A379" s="831" t="s">
        <v>2738</v>
      </c>
      <c r="B379" s="832" t="s">
        <v>2163</v>
      </c>
      <c r="C379" s="832" t="s">
        <v>2164</v>
      </c>
      <c r="D379" s="832" t="s">
        <v>1083</v>
      </c>
      <c r="E379" s="832" t="s">
        <v>2165</v>
      </c>
      <c r="F379" s="849"/>
      <c r="G379" s="849"/>
      <c r="H379" s="837">
        <v>0</v>
      </c>
      <c r="I379" s="849">
        <v>6</v>
      </c>
      <c r="J379" s="849">
        <v>1350.36</v>
      </c>
      <c r="K379" s="837">
        <v>1</v>
      </c>
      <c r="L379" s="849">
        <v>6</v>
      </c>
      <c r="M379" s="850">
        <v>1350.36</v>
      </c>
    </row>
    <row r="380" spans="1:13" ht="14.4" customHeight="1" x14ac:dyDescent="0.3">
      <c r="A380" s="831" t="s">
        <v>2738</v>
      </c>
      <c r="B380" s="832" t="s">
        <v>2420</v>
      </c>
      <c r="C380" s="832" t="s">
        <v>2423</v>
      </c>
      <c r="D380" s="832" t="s">
        <v>1193</v>
      </c>
      <c r="E380" s="832" t="s">
        <v>1529</v>
      </c>
      <c r="F380" s="849"/>
      <c r="G380" s="849"/>
      <c r="H380" s="837">
        <v>0</v>
      </c>
      <c r="I380" s="849">
        <v>3</v>
      </c>
      <c r="J380" s="849">
        <v>145.26</v>
      </c>
      <c r="K380" s="837">
        <v>1</v>
      </c>
      <c r="L380" s="849">
        <v>3</v>
      </c>
      <c r="M380" s="850">
        <v>145.26</v>
      </c>
    </row>
    <row r="381" spans="1:13" ht="14.4" customHeight="1" x14ac:dyDescent="0.3">
      <c r="A381" s="831" t="s">
        <v>2738</v>
      </c>
      <c r="B381" s="832" t="s">
        <v>2230</v>
      </c>
      <c r="C381" s="832" t="s">
        <v>2544</v>
      </c>
      <c r="D381" s="832" t="s">
        <v>638</v>
      </c>
      <c r="E381" s="832" t="s">
        <v>1529</v>
      </c>
      <c r="F381" s="849"/>
      <c r="G381" s="849"/>
      <c r="H381" s="837">
        <v>0</v>
      </c>
      <c r="I381" s="849">
        <v>1</v>
      </c>
      <c r="J381" s="849">
        <v>25.71</v>
      </c>
      <c r="K381" s="837">
        <v>1</v>
      </c>
      <c r="L381" s="849">
        <v>1</v>
      </c>
      <c r="M381" s="850">
        <v>25.71</v>
      </c>
    </row>
    <row r="382" spans="1:13" ht="14.4" customHeight="1" x14ac:dyDescent="0.3">
      <c r="A382" s="831" t="s">
        <v>2738</v>
      </c>
      <c r="B382" s="832" t="s">
        <v>2246</v>
      </c>
      <c r="C382" s="832" t="s">
        <v>2247</v>
      </c>
      <c r="D382" s="832" t="s">
        <v>2248</v>
      </c>
      <c r="E382" s="832" t="s">
        <v>2249</v>
      </c>
      <c r="F382" s="849"/>
      <c r="G382" s="849"/>
      <c r="H382" s="837"/>
      <c r="I382" s="849">
        <v>9</v>
      </c>
      <c r="J382" s="849">
        <v>0</v>
      </c>
      <c r="K382" s="837"/>
      <c r="L382" s="849">
        <v>9</v>
      </c>
      <c r="M382" s="850">
        <v>0</v>
      </c>
    </row>
    <row r="383" spans="1:13" ht="14.4" customHeight="1" x14ac:dyDescent="0.3">
      <c r="A383" s="831" t="s">
        <v>2738</v>
      </c>
      <c r="B383" s="832" t="s">
        <v>5528</v>
      </c>
      <c r="C383" s="832" t="s">
        <v>4843</v>
      </c>
      <c r="D383" s="832" t="s">
        <v>4844</v>
      </c>
      <c r="E383" s="832" t="s">
        <v>4845</v>
      </c>
      <c r="F383" s="849">
        <v>44</v>
      </c>
      <c r="G383" s="849">
        <v>2747.7900000000004</v>
      </c>
      <c r="H383" s="837">
        <v>1</v>
      </c>
      <c r="I383" s="849"/>
      <c r="J383" s="849"/>
      <c r="K383" s="837">
        <v>0</v>
      </c>
      <c r="L383" s="849">
        <v>44</v>
      </c>
      <c r="M383" s="850">
        <v>2747.7900000000004</v>
      </c>
    </row>
    <row r="384" spans="1:13" ht="14.4" customHeight="1" x14ac:dyDescent="0.3">
      <c r="A384" s="831" t="s">
        <v>2738</v>
      </c>
      <c r="B384" s="832" t="s">
        <v>2264</v>
      </c>
      <c r="C384" s="832" t="s">
        <v>2265</v>
      </c>
      <c r="D384" s="832" t="s">
        <v>1026</v>
      </c>
      <c r="E384" s="832" t="s">
        <v>2266</v>
      </c>
      <c r="F384" s="849"/>
      <c r="G384" s="849"/>
      <c r="H384" s="837"/>
      <c r="I384" s="849">
        <v>5</v>
      </c>
      <c r="J384" s="849">
        <v>0</v>
      </c>
      <c r="K384" s="837"/>
      <c r="L384" s="849">
        <v>5</v>
      </c>
      <c r="M384" s="850">
        <v>0</v>
      </c>
    </row>
    <row r="385" spans="1:13" ht="14.4" customHeight="1" x14ac:dyDescent="0.3">
      <c r="A385" s="831" t="s">
        <v>2738</v>
      </c>
      <c r="B385" s="832" t="s">
        <v>2264</v>
      </c>
      <c r="C385" s="832" t="s">
        <v>4854</v>
      </c>
      <c r="D385" s="832" t="s">
        <v>4005</v>
      </c>
      <c r="E385" s="832" t="s">
        <v>2266</v>
      </c>
      <c r="F385" s="849">
        <v>2</v>
      </c>
      <c r="G385" s="849">
        <v>0</v>
      </c>
      <c r="H385" s="837"/>
      <c r="I385" s="849"/>
      <c r="J385" s="849"/>
      <c r="K385" s="837"/>
      <c r="L385" s="849">
        <v>2</v>
      </c>
      <c r="M385" s="850">
        <v>0</v>
      </c>
    </row>
    <row r="386" spans="1:13" ht="14.4" customHeight="1" x14ac:dyDescent="0.3">
      <c r="A386" s="831" t="s">
        <v>2738</v>
      </c>
      <c r="B386" s="832" t="s">
        <v>2021</v>
      </c>
      <c r="C386" s="832" t="s">
        <v>2022</v>
      </c>
      <c r="D386" s="832" t="s">
        <v>2023</v>
      </c>
      <c r="E386" s="832" t="s">
        <v>2024</v>
      </c>
      <c r="F386" s="849"/>
      <c r="G386" s="849"/>
      <c r="H386" s="837">
        <v>0</v>
      </c>
      <c r="I386" s="849">
        <v>5</v>
      </c>
      <c r="J386" s="849">
        <v>669.7</v>
      </c>
      <c r="K386" s="837">
        <v>1</v>
      </c>
      <c r="L386" s="849">
        <v>5</v>
      </c>
      <c r="M386" s="850">
        <v>669.7</v>
      </c>
    </row>
    <row r="387" spans="1:13" ht="14.4" customHeight="1" x14ac:dyDescent="0.3">
      <c r="A387" s="831" t="s">
        <v>2739</v>
      </c>
      <c r="B387" s="832" t="s">
        <v>2487</v>
      </c>
      <c r="C387" s="832" t="s">
        <v>4861</v>
      </c>
      <c r="D387" s="832" t="s">
        <v>2489</v>
      </c>
      <c r="E387" s="832" t="s">
        <v>882</v>
      </c>
      <c r="F387" s="849"/>
      <c r="G387" s="849"/>
      <c r="H387" s="837">
        <v>0</v>
      </c>
      <c r="I387" s="849">
        <v>9</v>
      </c>
      <c r="J387" s="849">
        <v>416.25</v>
      </c>
      <c r="K387" s="837">
        <v>1</v>
      </c>
      <c r="L387" s="849">
        <v>9</v>
      </c>
      <c r="M387" s="850">
        <v>416.25</v>
      </c>
    </row>
    <row r="388" spans="1:13" ht="14.4" customHeight="1" x14ac:dyDescent="0.3">
      <c r="A388" s="831" t="s">
        <v>2739</v>
      </c>
      <c r="B388" s="832" t="s">
        <v>2491</v>
      </c>
      <c r="C388" s="832" t="s">
        <v>4702</v>
      </c>
      <c r="D388" s="832" t="s">
        <v>4703</v>
      </c>
      <c r="E388" s="832" t="s">
        <v>4704</v>
      </c>
      <c r="F388" s="849">
        <v>4</v>
      </c>
      <c r="G388" s="849">
        <v>1201.32</v>
      </c>
      <c r="H388" s="837">
        <v>1</v>
      </c>
      <c r="I388" s="849"/>
      <c r="J388" s="849"/>
      <c r="K388" s="837">
        <v>0</v>
      </c>
      <c r="L388" s="849">
        <v>4</v>
      </c>
      <c r="M388" s="850">
        <v>1201.32</v>
      </c>
    </row>
    <row r="389" spans="1:13" ht="14.4" customHeight="1" x14ac:dyDescent="0.3">
      <c r="A389" s="831" t="s">
        <v>2739</v>
      </c>
      <c r="B389" s="832" t="s">
        <v>2073</v>
      </c>
      <c r="C389" s="832" t="s">
        <v>4879</v>
      </c>
      <c r="D389" s="832" t="s">
        <v>4880</v>
      </c>
      <c r="E389" s="832" t="s">
        <v>639</v>
      </c>
      <c r="F389" s="849">
        <v>1</v>
      </c>
      <c r="G389" s="849">
        <v>109.97</v>
      </c>
      <c r="H389" s="837">
        <v>1</v>
      </c>
      <c r="I389" s="849"/>
      <c r="J389" s="849"/>
      <c r="K389" s="837">
        <v>0</v>
      </c>
      <c r="L389" s="849">
        <v>1</v>
      </c>
      <c r="M389" s="850">
        <v>109.97</v>
      </c>
    </row>
    <row r="390" spans="1:13" ht="14.4" customHeight="1" x14ac:dyDescent="0.3">
      <c r="A390" s="831" t="s">
        <v>2739</v>
      </c>
      <c r="B390" s="832" t="s">
        <v>2119</v>
      </c>
      <c r="C390" s="832" t="s">
        <v>4864</v>
      </c>
      <c r="D390" s="832" t="s">
        <v>1809</v>
      </c>
      <c r="E390" s="832" t="s">
        <v>4865</v>
      </c>
      <c r="F390" s="849">
        <v>3</v>
      </c>
      <c r="G390" s="849">
        <v>711.93000000000006</v>
      </c>
      <c r="H390" s="837">
        <v>1</v>
      </c>
      <c r="I390" s="849"/>
      <c r="J390" s="849"/>
      <c r="K390" s="837">
        <v>0</v>
      </c>
      <c r="L390" s="849">
        <v>3</v>
      </c>
      <c r="M390" s="850">
        <v>711.93000000000006</v>
      </c>
    </row>
    <row r="391" spans="1:13" ht="14.4" customHeight="1" x14ac:dyDescent="0.3">
      <c r="A391" s="831" t="s">
        <v>2739</v>
      </c>
      <c r="B391" s="832" t="s">
        <v>2119</v>
      </c>
      <c r="C391" s="832" t="s">
        <v>4866</v>
      </c>
      <c r="D391" s="832" t="s">
        <v>4867</v>
      </c>
      <c r="E391" s="832" t="s">
        <v>4868</v>
      </c>
      <c r="F391" s="849">
        <v>1</v>
      </c>
      <c r="G391" s="849">
        <v>110.74</v>
      </c>
      <c r="H391" s="837">
        <v>1</v>
      </c>
      <c r="I391" s="849"/>
      <c r="J391" s="849"/>
      <c r="K391" s="837">
        <v>0</v>
      </c>
      <c r="L391" s="849">
        <v>1</v>
      </c>
      <c r="M391" s="850">
        <v>110.74</v>
      </c>
    </row>
    <row r="392" spans="1:13" ht="14.4" customHeight="1" x14ac:dyDescent="0.3">
      <c r="A392" s="831" t="s">
        <v>2739</v>
      </c>
      <c r="B392" s="832" t="s">
        <v>2119</v>
      </c>
      <c r="C392" s="832" t="s">
        <v>4871</v>
      </c>
      <c r="D392" s="832" t="s">
        <v>4867</v>
      </c>
      <c r="E392" s="832" t="s">
        <v>2452</v>
      </c>
      <c r="F392" s="849">
        <v>2</v>
      </c>
      <c r="G392" s="849">
        <v>87.22</v>
      </c>
      <c r="H392" s="837">
        <v>1</v>
      </c>
      <c r="I392" s="849"/>
      <c r="J392" s="849"/>
      <c r="K392" s="837">
        <v>0</v>
      </c>
      <c r="L392" s="849">
        <v>2</v>
      </c>
      <c r="M392" s="850">
        <v>87.22</v>
      </c>
    </row>
    <row r="393" spans="1:13" ht="14.4" customHeight="1" x14ac:dyDescent="0.3">
      <c r="A393" s="831" t="s">
        <v>2739</v>
      </c>
      <c r="B393" s="832" t="s">
        <v>2119</v>
      </c>
      <c r="C393" s="832" t="s">
        <v>4869</v>
      </c>
      <c r="D393" s="832" t="s">
        <v>1809</v>
      </c>
      <c r="E393" s="832" t="s">
        <v>4870</v>
      </c>
      <c r="F393" s="849"/>
      <c r="G393" s="849"/>
      <c r="H393" s="837">
        <v>0</v>
      </c>
      <c r="I393" s="849">
        <v>2</v>
      </c>
      <c r="J393" s="849">
        <v>610.26</v>
      </c>
      <c r="K393" s="837">
        <v>1</v>
      </c>
      <c r="L393" s="849">
        <v>2</v>
      </c>
      <c r="M393" s="850">
        <v>610.26</v>
      </c>
    </row>
    <row r="394" spans="1:13" ht="14.4" customHeight="1" x14ac:dyDescent="0.3">
      <c r="A394" s="831" t="s">
        <v>2739</v>
      </c>
      <c r="B394" s="832" t="s">
        <v>2124</v>
      </c>
      <c r="C394" s="832" t="s">
        <v>4883</v>
      </c>
      <c r="D394" s="832" t="s">
        <v>2126</v>
      </c>
      <c r="E394" s="832" t="s">
        <v>4884</v>
      </c>
      <c r="F394" s="849"/>
      <c r="G394" s="849"/>
      <c r="H394" s="837">
        <v>0</v>
      </c>
      <c r="I394" s="849">
        <v>1</v>
      </c>
      <c r="J394" s="849">
        <v>110.74</v>
      </c>
      <c r="K394" s="837">
        <v>1</v>
      </c>
      <c r="L394" s="849">
        <v>1</v>
      </c>
      <c r="M394" s="850">
        <v>110.74</v>
      </c>
    </row>
    <row r="395" spans="1:13" ht="14.4" customHeight="1" x14ac:dyDescent="0.3">
      <c r="A395" s="831" t="s">
        <v>2739</v>
      </c>
      <c r="B395" s="832" t="s">
        <v>2124</v>
      </c>
      <c r="C395" s="832" t="s">
        <v>4885</v>
      </c>
      <c r="D395" s="832" t="s">
        <v>2126</v>
      </c>
      <c r="E395" s="832" t="s">
        <v>4886</v>
      </c>
      <c r="F395" s="849"/>
      <c r="G395" s="849"/>
      <c r="H395" s="837">
        <v>0</v>
      </c>
      <c r="I395" s="849">
        <v>1</v>
      </c>
      <c r="J395" s="849">
        <v>221.48</v>
      </c>
      <c r="K395" s="837">
        <v>1</v>
      </c>
      <c r="L395" s="849">
        <v>1</v>
      </c>
      <c r="M395" s="850">
        <v>221.48</v>
      </c>
    </row>
    <row r="396" spans="1:13" ht="14.4" customHeight="1" x14ac:dyDescent="0.3">
      <c r="A396" s="831" t="s">
        <v>2739</v>
      </c>
      <c r="B396" s="832" t="s">
        <v>2139</v>
      </c>
      <c r="C396" s="832" t="s">
        <v>2372</v>
      </c>
      <c r="D396" s="832" t="s">
        <v>2373</v>
      </c>
      <c r="E396" s="832" t="s">
        <v>2287</v>
      </c>
      <c r="F396" s="849"/>
      <c r="G396" s="849"/>
      <c r="H396" s="837">
        <v>0</v>
      </c>
      <c r="I396" s="849">
        <v>2</v>
      </c>
      <c r="J396" s="849">
        <v>117.72</v>
      </c>
      <c r="K396" s="837">
        <v>1</v>
      </c>
      <c r="L396" s="849">
        <v>2</v>
      </c>
      <c r="M396" s="850">
        <v>117.72</v>
      </c>
    </row>
    <row r="397" spans="1:13" ht="14.4" customHeight="1" x14ac:dyDescent="0.3">
      <c r="A397" s="831" t="s">
        <v>2739</v>
      </c>
      <c r="B397" s="832" t="s">
        <v>2374</v>
      </c>
      <c r="C397" s="832" t="s">
        <v>4881</v>
      </c>
      <c r="D397" s="832" t="s">
        <v>2378</v>
      </c>
      <c r="E397" s="832" t="s">
        <v>3958</v>
      </c>
      <c r="F397" s="849"/>
      <c r="G397" s="849"/>
      <c r="H397" s="837">
        <v>0</v>
      </c>
      <c r="I397" s="849">
        <v>2</v>
      </c>
      <c r="J397" s="849">
        <v>632.71</v>
      </c>
      <c r="K397" s="837">
        <v>1</v>
      </c>
      <c r="L397" s="849">
        <v>2</v>
      </c>
      <c r="M397" s="850">
        <v>632.71</v>
      </c>
    </row>
    <row r="398" spans="1:13" ht="14.4" customHeight="1" x14ac:dyDescent="0.3">
      <c r="A398" s="831" t="s">
        <v>2739</v>
      </c>
      <c r="B398" s="832" t="s">
        <v>2374</v>
      </c>
      <c r="C398" s="832" t="s">
        <v>3275</v>
      </c>
      <c r="D398" s="832" t="s">
        <v>2378</v>
      </c>
      <c r="E398" s="832" t="s">
        <v>3276</v>
      </c>
      <c r="F398" s="849">
        <v>3</v>
      </c>
      <c r="G398" s="849">
        <v>1290.1500000000001</v>
      </c>
      <c r="H398" s="837">
        <v>1</v>
      </c>
      <c r="I398" s="849"/>
      <c r="J398" s="849"/>
      <c r="K398" s="837">
        <v>0</v>
      </c>
      <c r="L398" s="849">
        <v>3</v>
      </c>
      <c r="M398" s="850">
        <v>1290.1500000000001</v>
      </c>
    </row>
    <row r="399" spans="1:13" ht="14.4" customHeight="1" x14ac:dyDescent="0.3">
      <c r="A399" s="831" t="s">
        <v>2739</v>
      </c>
      <c r="B399" s="832" t="s">
        <v>2420</v>
      </c>
      <c r="C399" s="832" t="s">
        <v>4246</v>
      </c>
      <c r="D399" s="832" t="s">
        <v>4247</v>
      </c>
      <c r="E399" s="832" t="s">
        <v>4248</v>
      </c>
      <c r="F399" s="849">
        <v>2</v>
      </c>
      <c r="G399" s="849">
        <v>96.84</v>
      </c>
      <c r="H399" s="837">
        <v>1</v>
      </c>
      <c r="I399" s="849"/>
      <c r="J399" s="849"/>
      <c r="K399" s="837">
        <v>0</v>
      </c>
      <c r="L399" s="849">
        <v>2</v>
      </c>
      <c r="M399" s="850">
        <v>96.84</v>
      </c>
    </row>
    <row r="400" spans="1:13" ht="14.4" customHeight="1" x14ac:dyDescent="0.3">
      <c r="A400" s="831" t="s">
        <v>2739</v>
      </c>
      <c r="B400" s="832" t="s">
        <v>2246</v>
      </c>
      <c r="C400" s="832" t="s">
        <v>2247</v>
      </c>
      <c r="D400" s="832" t="s">
        <v>2248</v>
      </c>
      <c r="E400" s="832" t="s">
        <v>2249</v>
      </c>
      <c r="F400" s="849"/>
      <c r="G400" s="849"/>
      <c r="H400" s="837"/>
      <c r="I400" s="849">
        <v>1</v>
      </c>
      <c r="J400" s="849">
        <v>0</v>
      </c>
      <c r="K400" s="837"/>
      <c r="L400" s="849">
        <v>1</v>
      </c>
      <c r="M400" s="850">
        <v>0</v>
      </c>
    </row>
    <row r="401" spans="1:13" ht="14.4" customHeight="1" x14ac:dyDescent="0.3">
      <c r="A401" s="831" t="s">
        <v>2739</v>
      </c>
      <c r="B401" s="832" t="s">
        <v>2264</v>
      </c>
      <c r="C401" s="832" t="s">
        <v>2269</v>
      </c>
      <c r="D401" s="832" t="s">
        <v>2270</v>
      </c>
      <c r="E401" s="832" t="s">
        <v>2271</v>
      </c>
      <c r="F401" s="849">
        <v>2</v>
      </c>
      <c r="G401" s="849">
        <v>0</v>
      </c>
      <c r="H401" s="837"/>
      <c r="I401" s="849"/>
      <c r="J401" s="849"/>
      <c r="K401" s="837"/>
      <c r="L401" s="849">
        <v>2</v>
      </c>
      <c r="M401" s="850">
        <v>0</v>
      </c>
    </row>
    <row r="402" spans="1:13" ht="14.4" customHeight="1" x14ac:dyDescent="0.3">
      <c r="A402" s="831" t="s">
        <v>2739</v>
      </c>
      <c r="B402" s="832" t="s">
        <v>2264</v>
      </c>
      <c r="C402" s="832" t="s">
        <v>2447</v>
      </c>
      <c r="D402" s="832" t="s">
        <v>2270</v>
      </c>
      <c r="E402" s="832" t="s">
        <v>2266</v>
      </c>
      <c r="F402" s="849">
        <v>3</v>
      </c>
      <c r="G402" s="849">
        <v>0</v>
      </c>
      <c r="H402" s="837"/>
      <c r="I402" s="849"/>
      <c r="J402" s="849"/>
      <c r="K402" s="837"/>
      <c r="L402" s="849">
        <v>3</v>
      </c>
      <c r="M402" s="850">
        <v>0</v>
      </c>
    </row>
    <row r="403" spans="1:13" ht="14.4" customHeight="1" x14ac:dyDescent="0.3">
      <c r="A403" s="831" t="s">
        <v>2740</v>
      </c>
      <c r="B403" s="832" t="s">
        <v>2163</v>
      </c>
      <c r="C403" s="832" t="s">
        <v>2166</v>
      </c>
      <c r="D403" s="832" t="s">
        <v>1083</v>
      </c>
      <c r="E403" s="832" t="s">
        <v>2167</v>
      </c>
      <c r="F403" s="849"/>
      <c r="G403" s="849"/>
      <c r="H403" s="837">
        <v>0</v>
      </c>
      <c r="I403" s="849">
        <v>1</v>
      </c>
      <c r="J403" s="849">
        <v>154.36000000000001</v>
      </c>
      <c r="K403" s="837">
        <v>1</v>
      </c>
      <c r="L403" s="849">
        <v>1</v>
      </c>
      <c r="M403" s="850">
        <v>154.36000000000001</v>
      </c>
    </row>
    <row r="404" spans="1:13" ht="14.4" customHeight="1" x14ac:dyDescent="0.3">
      <c r="A404" s="831" t="s">
        <v>2740</v>
      </c>
      <c r="B404" s="832" t="s">
        <v>2285</v>
      </c>
      <c r="C404" s="832" t="s">
        <v>3146</v>
      </c>
      <c r="D404" s="832" t="s">
        <v>1024</v>
      </c>
      <c r="E404" s="832" t="s">
        <v>3147</v>
      </c>
      <c r="F404" s="849"/>
      <c r="G404" s="849"/>
      <c r="H404" s="837">
        <v>0</v>
      </c>
      <c r="I404" s="849">
        <v>1</v>
      </c>
      <c r="J404" s="849">
        <v>117.55</v>
      </c>
      <c r="K404" s="837">
        <v>1</v>
      </c>
      <c r="L404" s="849">
        <v>1</v>
      </c>
      <c r="M404" s="850">
        <v>117.55</v>
      </c>
    </row>
    <row r="405" spans="1:13" ht="14.4" customHeight="1" x14ac:dyDescent="0.3">
      <c r="A405" s="831" t="s">
        <v>2741</v>
      </c>
      <c r="B405" s="832" t="s">
        <v>2012</v>
      </c>
      <c r="C405" s="832" t="s">
        <v>3998</v>
      </c>
      <c r="D405" s="832" t="s">
        <v>933</v>
      </c>
      <c r="E405" s="832" t="s">
        <v>2989</v>
      </c>
      <c r="F405" s="849"/>
      <c r="G405" s="849"/>
      <c r="H405" s="837">
        <v>0</v>
      </c>
      <c r="I405" s="849">
        <v>3</v>
      </c>
      <c r="J405" s="849">
        <v>124.89000000000001</v>
      </c>
      <c r="K405" s="837">
        <v>1</v>
      </c>
      <c r="L405" s="849">
        <v>3</v>
      </c>
      <c r="M405" s="850">
        <v>124.89000000000001</v>
      </c>
    </row>
    <row r="406" spans="1:13" ht="14.4" customHeight="1" x14ac:dyDescent="0.3">
      <c r="A406" s="831" t="s">
        <v>2741</v>
      </c>
      <c r="B406" s="832" t="s">
        <v>2025</v>
      </c>
      <c r="C406" s="832" t="s">
        <v>2873</v>
      </c>
      <c r="D406" s="832" t="s">
        <v>733</v>
      </c>
      <c r="E406" s="832" t="s">
        <v>2321</v>
      </c>
      <c r="F406" s="849"/>
      <c r="G406" s="849"/>
      <c r="H406" s="837"/>
      <c r="I406" s="849">
        <v>1</v>
      </c>
      <c r="J406" s="849">
        <v>0</v>
      </c>
      <c r="K406" s="837"/>
      <c r="L406" s="849">
        <v>1</v>
      </c>
      <c r="M406" s="850">
        <v>0</v>
      </c>
    </row>
    <row r="407" spans="1:13" ht="14.4" customHeight="1" x14ac:dyDescent="0.3">
      <c r="A407" s="831" t="s">
        <v>2741</v>
      </c>
      <c r="B407" s="832" t="s">
        <v>2033</v>
      </c>
      <c r="C407" s="832" t="s">
        <v>3003</v>
      </c>
      <c r="D407" s="832" t="s">
        <v>785</v>
      </c>
      <c r="E407" s="832" t="s">
        <v>2037</v>
      </c>
      <c r="F407" s="849"/>
      <c r="G407" s="849"/>
      <c r="H407" s="837">
        <v>0</v>
      </c>
      <c r="I407" s="849">
        <v>1</v>
      </c>
      <c r="J407" s="849">
        <v>368.16</v>
      </c>
      <c r="K407" s="837">
        <v>1</v>
      </c>
      <c r="L407" s="849">
        <v>1</v>
      </c>
      <c r="M407" s="850">
        <v>368.16</v>
      </c>
    </row>
    <row r="408" spans="1:13" ht="14.4" customHeight="1" x14ac:dyDescent="0.3">
      <c r="A408" s="831" t="s">
        <v>2741</v>
      </c>
      <c r="B408" s="832" t="s">
        <v>2057</v>
      </c>
      <c r="C408" s="832" t="s">
        <v>2335</v>
      </c>
      <c r="D408" s="832" t="s">
        <v>795</v>
      </c>
      <c r="E408" s="832" t="s">
        <v>2065</v>
      </c>
      <c r="F408" s="849"/>
      <c r="G408" s="849"/>
      <c r="H408" s="837">
        <v>0</v>
      </c>
      <c r="I408" s="849">
        <v>1</v>
      </c>
      <c r="J408" s="849">
        <v>42.51</v>
      </c>
      <c r="K408" s="837">
        <v>1</v>
      </c>
      <c r="L408" s="849">
        <v>1</v>
      </c>
      <c r="M408" s="850">
        <v>42.51</v>
      </c>
    </row>
    <row r="409" spans="1:13" ht="14.4" customHeight="1" x14ac:dyDescent="0.3">
      <c r="A409" s="831" t="s">
        <v>2741</v>
      </c>
      <c r="B409" s="832" t="s">
        <v>2073</v>
      </c>
      <c r="C409" s="832" t="s">
        <v>2606</v>
      </c>
      <c r="D409" s="832" t="s">
        <v>2077</v>
      </c>
      <c r="E409" s="832" t="s">
        <v>2607</v>
      </c>
      <c r="F409" s="849"/>
      <c r="G409" s="849"/>
      <c r="H409" s="837">
        <v>0</v>
      </c>
      <c r="I409" s="849">
        <v>1</v>
      </c>
      <c r="J409" s="849">
        <v>38.04</v>
      </c>
      <c r="K409" s="837">
        <v>1</v>
      </c>
      <c r="L409" s="849">
        <v>1</v>
      </c>
      <c r="M409" s="850">
        <v>38.04</v>
      </c>
    </row>
    <row r="410" spans="1:13" ht="14.4" customHeight="1" x14ac:dyDescent="0.3">
      <c r="A410" s="831" t="s">
        <v>2741</v>
      </c>
      <c r="B410" s="832" t="s">
        <v>2516</v>
      </c>
      <c r="C410" s="832" t="s">
        <v>2520</v>
      </c>
      <c r="D410" s="832" t="s">
        <v>2518</v>
      </c>
      <c r="E410" s="832" t="s">
        <v>2521</v>
      </c>
      <c r="F410" s="849"/>
      <c r="G410" s="849"/>
      <c r="H410" s="837">
        <v>0</v>
      </c>
      <c r="I410" s="849">
        <v>1</v>
      </c>
      <c r="J410" s="849">
        <v>16.09</v>
      </c>
      <c r="K410" s="837">
        <v>1</v>
      </c>
      <c r="L410" s="849">
        <v>1</v>
      </c>
      <c r="M410" s="850">
        <v>16.09</v>
      </c>
    </row>
    <row r="411" spans="1:13" ht="14.4" customHeight="1" x14ac:dyDescent="0.3">
      <c r="A411" s="831" t="s">
        <v>2741</v>
      </c>
      <c r="B411" s="832" t="s">
        <v>2360</v>
      </c>
      <c r="C411" s="832" t="s">
        <v>2361</v>
      </c>
      <c r="D411" s="832" t="s">
        <v>2362</v>
      </c>
      <c r="E411" s="832" t="s">
        <v>2363</v>
      </c>
      <c r="F411" s="849"/>
      <c r="G411" s="849"/>
      <c r="H411" s="837">
        <v>0</v>
      </c>
      <c r="I411" s="849">
        <v>3</v>
      </c>
      <c r="J411" s="849">
        <v>352.38</v>
      </c>
      <c r="K411" s="837">
        <v>1</v>
      </c>
      <c r="L411" s="849">
        <v>3</v>
      </c>
      <c r="M411" s="850">
        <v>352.38</v>
      </c>
    </row>
    <row r="412" spans="1:13" ht="14.4" customHeight="1" x14ac:dyDescent="0.3">
      <c r="A412" s="831" t="s">
        <v>2741</v>
      </c>
      <c r="B412" s="832" t="s">
        <v>2360</v>
      </c>
      <c r="C412" s="832" t="s">
        <v>4900</v>
      </c>
      <c r="D412" s="832" t="s">
        <v>2362</v>
      </c>
      <c r="E412" s="832" t="s">
        <v>4901</v>
      </c>
      <c r="F412" s="849"/>
      <c r="G412" s="849"/>
      <c r="H412" s="837">
        <v>0</v>
      </c>
      <c r="I412" s="849">
        <v>1</v>
      </c>
      <c r="J412" s="849">
        <v>614.48</v>
      </c>
      <c r="K412" s="837">
        <v>1</v>
      </c>
      <c r="L412" s="849">
        <v>1</v>
      </c>
      <c r="M412" s="850">
        <v>614.48</v>
      </c>
    </row>
    <row r="413" spans="1:13" ht="14.4" customHeight="1" x14ac:dyDescent="0.3">
      <c r="A413" s="831" t="s">
        <v>2741</v>
      </c>
      <c r="B413" s="832" t="s">
        <v>2163</v>
      </c>
      <c r="C413" s="832" t="s">
        <v>2166</v>
      </c>
      <c r="D413" s="832" t="s">
        <v>1083</v>
      </c>
      <c r="E413" s="832" t="s">
        <v>2167</v>
      </c>
      <c r="F413" s="849"/>
      <c r="G413" s="849"/>
      <c r="H413" s="837">
        <v>0</v>
      </c>
      <c r="I413" s="849">
        <v>5</v>
      </c>
      <c r="J413" s="849">
        <v>771.80000000000007</v>
      </c>
      <c r="K413" s="837">
        <v>1</v>
      </c>
      <c r="L413" s="849">
        <v>5</v>
      </c>
      <c r="M413" s="850">
        <v>771.80000000000007</v>
      </c>
    </row>
    <row r="414" spans="1:13" ht="14.4" customHeight="1" x14ac:dyDescent="0.3">
      <c r="A414" s="831" t="s">
        <v>2741</v>
      </c>
      <c r="B414" s="832" t="s">
        <v>2163</v>
      </c>
      <c r="C414" s="832" t="s">
        <v>2164</v>
      </c>
      <c r="D414" s="832" t="s">
        <v>1083</v>
      </c>
      <c r="E414" s="832" t="s">
        <v>2165</v>
      </c>
      <c r="F414" s="849"/>
      <c r="G414" s="849"/>
      <c r="H414" s="837">
        <v>0</v>
      </c>
      <c r="I414" s="849">
        <v>3</v>
      </c>
      <c r="J414" s="849">
        <v>675.18000000000006</v>
      </c>
      <c r="K414" s="837">
        <v>1</v>
      </c>
      <c r="L414" s="849">
        <v>3</v>
      </c>
      <c r="M414" s="850">
        <v>675.18000000000006</v>
      </c>
    </row>
    <row r="415" spans="1:13" ht="14.4" customHeight="1" x14ac:dyDescent="0.3">
      <c r="A415" s="831" t="s">
        <v>2741</v>
      </c>
      <c r="B415" s="832" t="s">
        <v>2246</v>
      </c>
      <c r="C415" s="832" t="s">
        <v>2247</v>
      </c>
      <c r="D415" s="832" t="s">
        <v>2248</v>
      </c>
      <c r="E415" s="832" t="s">
        <v>2249</v>
      </c>
      <c r="F415" s="849"/>
      <c r="G415" s="849"/>
      <c r="H415" s="837"/>
      <c r="I415" s="849">
        <v>1</v>
      </c>
      <c r="J415" s="849">
        <v>0</v>
      </c>
      <c r="K415" s="837"/>
      <c r="L415" s="849">
        <v>1</v>
      </c>
      <c r="M415" s="850">
        <v>0</v>
      </c>
    </row>
    <row r="416" spans="1:13" ht="14.4" customHeight="1" x14ac:dyDescent="0.3">
      <c r="A416" s="831" t="s">
        <v>2742</v>
      </c>
      <c r="B416" s="832" t="s">
        <v>2012</v>
      </c>
      <c r="C416" s="832" t="s">
        <v>3998</v>
      </c>
      <c r="D416" s="832" t="s">
        <v>933</v>
      </c>
      <c r="E416" s="832" t="s">
        <v>2989</v>
      </c>
      <c r="F416" s="849"/>
      <c r="G416" s="849"/>
      <c r="H416" s="837">
        <v>0</v>
      </c>
      <c r="I416" s="849">
        <v>7</v>
      </c>
      <c r="J416" s="849">
        <v>291.41000000000003</v>
      </c>
      <c r="K416" s="837">
        <v>1</v>
      </c>
      <c r="L416" s="849">
        <v>7</v>
      </c>
      <c r="M416" s="850">
        <v>291.41000000000003</v>
      </c>
    </row>
    <row r="417" spans="1:13" ht="14.4" customHeight="1" x14ac:dyDescent="0.3">
      <c r="A417" s="831" t="s">
        <v>2742</v>
      </c>
      <c r="B417" s="832" t="s">
        <v>2015</v>
      </c>
      <c r="C417" s="832" t="s">
        <v>4249</v>
      </c>
      <c r="D417" s="832" t="s">
        <v>2019</v>
      </c>
      <c r="E417" s="832" t="s">
        <v>3039</v>
      </c>
      <c r="F417" s="849"/>
      <c r="G417" s="849"/>
      <c r="H417" s="837">
        <v>0</v>
      </c>
      <c r="I417" s="849">
        <v>12</v>
      </c>
      <c r="J417" s="849">
        <v>1744.8000000000002</v>
      </c>
      <c r="K417" s="837">
        <v>1</v>
      </c>
      <c r="L417" s="849">
        <v>12</v>
      </c>
      <c r="M417" s="850">
        <v>1744.8000000000002</v>
      </c>
    </row>
    <row r="418" spans="1:13" ht="14.4" customHeight="1" x14ac:dyDescent="0.3">
      <c r="A418" s="831" t="s">
        <v>2742</v>
      </c>
      <c r="B418" s="832" t="s">
        <v>2015</v>
      </c>
      <c r="C418" s="832" t="s">
        <v>3036</v>
      </c>
      <c r="D418" s="832" t="s">
        <v>2019</v>
      </c>
      <c r="E418" s="832" t="s">
        <v>3037</v>
      </c>
      <c r="F418" s="849"/>
      <c r="G418" s="849"/>
      <c r="H418" s="837"/>
      <c r="I418" s="849">
        <v>1</v>
      </c>
      <c r="J418" s="849">
        <v>0</v>
      </c>
      <c r="K418" s="837"/>
      <c r="L418" s="849">
        <v>1</v>
      </c>
      <c r="M418" s="850">
        <v>0</v>
      </c>
    </row>
    <row r="419" spans="1:13" ht="14.4" customHeight="1" x14ac:dyDescent="0.3">
      <c r="A419" s="831" t="s">
        <v>2742</v>
      </c>
      <c r="B419" s="832" t="s">
        <v>2015</v>
      </c>
      <c r="C419" s="832" t="s">
        <v>5411</v>
      </c>
      <c r="D419" s="832" t="s">
        <v>2019</v>
      </c>
      <c r="E419" s="832" t="s">
        <v>4616</v>
      </c>
      <c r="F419" s="849"/>
      <c r="G419" s="849"/>
      <c r="H419" s="837">
        <v>0</v>
      </c>
      <c r="I419" s="849">
        <v>5</v>
      </c>
      <c r="J419" s="849">
        <v>715.88</v>
      </c>
      <c r="K419" s="837">
        <v>1</v>
      </c>
      <c r="L419" s="849">
        <v>5</v>
      </c>
      <c r="M419" s="850">
        <v>715.88</v>
      </c>
    </row>
    <row r="420" spans="1:13" ht="14.4" customHeight="1" x14ac:dyDescent="0.3">
      <c r="A420" s="831" t="s">
        <v>2742</v>
      </c>
      <c r="B420" s="832" t="s">
        <v>2015</v>
      </c>
      <c r="C420" s="832" t="s">
        <v>3038</v>
      </c>
      <c r="D420" s="832" t="s">
        <v>2019</v>
      </c>
      <c r="E420" s="832" t="s">
        <v>3039</v>
      </c>
      <c r="F420" s="849"/>
      <c r="G420" s="849"/>
      <c r="H420" s="837">
        <v>0</v>
      </c>
      <c r="I420" s="849">
        <v>4</v>
      </c>
      <c r="J420" s="849">
        <v>642.04</v>
      </c>
      <c r="K420" s="837">
        <v>1</v>
      </c>
      <c r="L420" s="849">
        <v>4</v>
      </c>
      <c r="M420" s="850">
        <v>642.04</v>
      </c>
    </row>
    <row r="421" spans="1:13" ht="14.4" customHeight="1" x14ac:dyDescent="0.3">
      <c r="A421" s="831" t="s">
        <v>2742</v>
      </c>
      <c r="B421" s="832" t="s">
        <v>2310</v>
      </c>
      <c r="C421" s="832" t="s">
        <v>3149</v>
      </c>
      <c r="D421" s="832" t="s">
        <v>2312</v>
      </c>
      <c r="E421" s="832" t="s">
        <v>3150</v>
      </c>
      <c r="F421" s="849"/>
      <c r="G421" s="849"/>
      <c r="H421" s="837">
        <v>0</v>
      </c>
      <c r="I421" s="849">
        <v>4</v>
      </c>
      <c r="J421" s="849">
        <v>258</v>
      </c>
      <c r="K421" s="837">
        <v>1</v>
      </c>
      <c r="L421" s="849">
        <v>4</v>
      </c>
      <c r="M421" s="850">
        <v>258</v>
      </c>
    </row>
    <row r="422" spans="1:13" ht="14.4" customHeight="1" x14ac:dyDescent="0.3">
      <c r="A422" s="831" t="s">
        <v>2742</v>
      </c>
      <c r="B422" s="832" t="s">
        <v>2033</v>
      </c>
      <c r="C422" s="832" t="s">
        <v>2776</v>
      </c>
      <c r="D422" s="832" t="s">
        <v>785</v>
      </c>
      <c r="E422" s="832" t="s">
        <v>2041</v>
      </c>
      <c r="F422" s="849"/>
      <c r="G422" s="849"/>
      <c r="H422" s="837">
        <v>0</v>
      </c>
      <c r="I422" s="849">
        <v>4</v>
      </c>
      <c r="J422" s="849">
        <v>1963.56</v>
      </c>
      <c r="K422" s="837">
        <v>1</v>
      </c>
      <c r="L422" s="849">
        <v>4</v>
      </c>
      <c r="M422" s="850">
        <v>1963.56</v>
      </c>
    </row>
    <row r="423" spans="1:13" ht="14.4" customHeight="1" x14ac:dyDescent="0.3">
      <c r="A423" s="831" t="s">
        <v>2742</v>
      </c>
      <c r="B423" s="832" t="s">
        <v>2033</v>
      </c>
      <c r="C423" s="832" t="s">
        <v>3032</v>
      </c>
      <c r="D423" s="832" t="s">
        <v>785</v>
      </c>
      <c r="E423" s="832" t="s">
        <v>2793</v>
      </c>
      <c r="F423" s="849"/>
      <c r="G423" s="849"/>
      <c r="H423" s="837">
        <v>0</v>
      </c>
      <c r="I423" s="849">
        <v>7</v>
      </c>
      <c r="J423" s="849">
        <v>1030.82</v>
      </c>
      <c r="K423" s="837">
        <v>1</v>
      </c>
      <c r="L423" s="849">
        <v>7</v>
      </c>
      <c r="M423" s="850">
        <v>1030.82</v>
      </c>
    </row>
    <row r="424" spans="1:13" ht="14.4" customHeight="1" x14ac:dyDescent="0.3">
      <c r="A424" s="831" t="s">
        <v>2742</v>
      </c>
      <c r="B424" s="832" t="s">
        <v>2033</v>
      </c>
      <c r="C424" s="832" t="s">
        <v>2791</v>
      </c>
      <c r="D424" s="832" t="s">
        <v>785</v>
      </c>
      <c r="E424" s="832" t="s">
        <v>2039</v>
      </c>
      <c r="F424" s="849"/>
      <c r="G424" s="849"/>
      <c r="H424" s="837">
        <v>0</v>
      </c>
      <c r="I424" s="849">
        <v>2</v>
      </c>
      <c r="J424" s="849">
        <v>1472.66</v>
      </c>
      <c r="K424" s="837">
        <v>1</v>
      </c>
      <c r="L424" s="849">
        <v>2</v>
      </c>
      <c r="M424" s="850">
        <v>1472.66</v>
      </c>
    </row>
    <row r="425" spans="1:13" ht="14.4" customHeight="1" x14ac:dyDescent="0.3">
      <c r="A425" s="831" t="s">
        <v>2742</v>
      </c>
      <c r="B425" s="832" t="s">
        <v>2033</v>
      </c>
      <c r="C425" s="832" t="s">
        <v>2329</v>
      </c>
      <c r="D425" s="832" t="s">
        <v>785</v>
      </c>
      <c r="E425" s="832" t="s">
        <v>2330</v>
      </c>
      <c r="F425" s="849"/>
      <c r="G425" s="849"/>
      <c r="H425" s="837">
        <v>0</v>
      </c>
      <c r="I425" s="849">
        <v>2</v>
      </c>
      <c r="J425" s="849">
        <v>1847.48</v>
      </c>
      <c r="K425" s="837">
        <v>1</v>
      </c>
      <c r="L425" s="849">
        <v>2</v>
      </c>
      <c r="M425" s="850">
        <v>1847.48</v>
      </c>
    </row>
    <row r="426" spans="1:13" ht="14.4" customHeight="1" x14ac:dyDescent="0.3">
      <c r="A426" s="831" t="s">
        <v>2742</v>
      </c>
      <c r="B426" s="832" t="s">
        <v>2033</v>
      </c>
      <c r="C426" s="832" t="s">
        <v>5408</v>
      </c>
      <c r="D426" s="832" t="s">
        <v>789</v>
      </c>
      <c r="E426" s="832" t="s">
        <v>5409</v>
      </c>
      <c r="F426" s="849"/>
      <c r="G426" s="849"/>
      <c r="H426" s="837">
        <v>0</v>
      </c>
      <c r="I426" s="849">
        <v>1</v>
      </c>
      <c r="J426" s="849">
        <v>277.12</v>
      </c>
      <c r="K426" s="837">
        <v>1</v>
      </c>
      <c r="L426" s="849">
        <v>1</v>
      </c>
      <c r="M426" s="850">
        <v>277.12</v>
      </c>
    </row>
    <row r="427" spans="1:13" ht="14.4" customHeight="1" x14ac:dyDescent="0.3">
      <c r="A427" s="831" t="s">
        <v>2742</v>
      </c>
      <c r="B427" s="832" t="s">
        <v>2033</v>
      </c>
      <c r="C427" s="832" t="s">
        <v>3033</v>
      </c>
      <c r="D427" s="832" t="s">
        <v>789</v>
      </c>
      <c r="E427" s="832" t="s">
        <v>3034</v>
      </c>
      <c r="F427" s="849"/>
      <c r="G427" s="849"/>
      <c r="H427" s="837">
        <v>0</v>
      </c>
      <c r="I427" s="849">
        <v>1</v>
      </c>
      <c r="J427" s="849">
        <v>369.5</v>
      </c>
      <c r="K427" s="837">
        <v>1</v>
      </c>
      <c r="L427" s="849">
        <v>1</v>
      </c>
      <c r="M427" s="850">
        <v>369.5</v>
      </c>
    </row>
    <row r="428" spans="1:13" ht="14.4" customHeight="1" x14ac:dyDescent="0.3">
      <c r="A428" s="831" t="s">
        <v>2742</v>
      </c>
      <c r="B428" s="832" t="s">
        <v>2491</v>
      </c>
      <c r="C428" s="832" t="s">
        <v>4702</v>
      </c>
      <c r="D428" s="832" t="s">
        <v>4703</v>
      </c>
      <c r="E428" s="832" t="s">
        <v>4704</v>
      </c>
      <c r="F428" s="849">
        <v>1</v>
      </c>
      <c r="G428" s="849">
        <v>300.33</v>
      </c>
      <c r="H428" s="837">
        <v>1</v>
      </c>
      <c r="I428" s="849"/>
      <c r="J428" s="849"/>
      <c r="K428" s="837">
        <v>0</v>
      </c>
      <c r="L428" s="849">
        <v>1</v>
      </c>
      <c r="M428" s="850">
        <v>300.33</v>
      </c>
    </row>
    <row r="429" spans="1:13" ht="14.4" customHeight="1" x14ac:dyDescent="0.3">
      <c r="A429" s="831" t="s">
        <v>2742</v>
      </c>
      <c r="B429" s="832" t="s">
        <v>2066</v>
      </c>
      <c r="C429" s="832" t="s">
        <v>2067</v>
      </c>
      <c r="D429" s="832" t="s">
        <v>814</v>
      </c>
      <c r="E429" s="832" t="s">
        <v>2068</v>
      </c>
      <c r="F429" s="849"/>
      <c r="G429" s="849"/>
      <c r="H429" s="837"/>
      <c r="I429" s="849">
        <v>1</v>
      </c>
      <c r="J429" s="849">
        <v>0</v>
      </c>
      <c r="K429" s="837"/>
      <c r="L429" s="849">
        <v>1</v>
      </c>
      <c r="M429" s="850">
        <v>0</v>
      </c>
    </row>
    <row r="430" spans="1:13" ht="14.4" customHeight="1" x14ac:dyDescent="0.3">
      <c r="A430" s="831" t="s">
        <v>2742</v>
      </c>
      <c r="B430" s="832" t="s">
        <v>2095</v>
      </c>
      <c r="C430" s="832" t="s">
        <v>2096</v>
      </c>
      <c r="D430" s="832" t="s">
        <v>691</v>
      </c>
      <c r="E430" s="832" t="s">
        <v>2097</v>
      </c>
      <c r="F430" s="849"/>
      <c r="G430" s="849"/>
      <c r="H430" s="837">
        <v>0</v>
      </c>
      <c r="I430" s="849">
        <v>1</v>
      </c>
      <c r="J430" s="849">
        <v>8.7899999999999991</v>
      </c>
      <c r="K430" s="837">
        <v>1</v>
      </c>
      <c r="L430" s="849">
        <v>1</v>
      </c>
      <c r="M430" s="850">
        <v>8.7899999999999991</v>
      </c>
    </row>
    <row r="431" spans="1:13" ht="14.4" customHeight="1" x14ac:dyDescent="0.3">
      <c r="A431" s="831" t="s">
        <v>2742</v>
      </c>
      <c r="B431" s="832" t="s">
        <v>2128</v>
      </c>
      <c r="C431" s="832" t="s">
        <v>3284</v>
      </c>
      <c r="D431" s="832" t="s">
        <v>2528</v>
      </c>
      <c r="E431" s="832" t="s">
        <v>3285</v>
      </c>
      <c r="F431" s="849">
        <v>1</v>
      </c>
      <c r="G431" s="849">
        <v>258.41000000000003</v>
      </c>
      <c r="H431" s="837">
        <v>1</v>
      </c>
      <c r="I431" s="849"/>
      <c r="J431" s="849"/>
      <c r="K431" s="837">
        <v>0</v>
      </c>
      <c r="L431" s="849">
        <v>1</v>
      </c>
      <c r="M431" s="850">
        <v>258.41000000000003</v>
      </c>
    </row>
    <row r="432" spans="1:13" ht="14.4" customHeight="1" x14ac:dyDescent="0.3">
      <c r="A432" s="831" t="s">
        <v>2742</v>
      </c>
      <c r="B432" s="832" t="s">
        <v>2150</v>
      </c>
      <c r="C432" s="832" t="s">
        <v>2151</v>
      </c>
      <c r="D432" s="832" t="s">
        <v>2152</v>
      </c>
      <c r="E432" s="832" t="s">
        <v>2153</v>
      </c>
      <c r="F432" s="849"/>
      <c r="G432" s="849"/>
      <c r="H432" s="837">
        <v>0</v>
      </c>
      <c r="I432" s="849">
        <v>2</v>
      </c>
      <c r="J432" s="849">
        <v>210.46</v>
      </c>
      <c r="K432" s="837">
        <v>1</v>
      </c>
      <c r="L432" s="849">
        <v>2</v>
      </c>
      <c r="M432" s="850">
        <v>210.46</v>
      </c>
    </row>
    <row r="433" spans="1:13" ht="14.4" customHeight="1" x14ac:dyDescent="0.3">
      <c r="A433" s="831" t="s">
        <v>2742</v>
      </c>
      <c r="B433" s="832" t="s">
        <v>2150</v>
      </c>
      <c r="C433" s="832" t="s">
        <v>4948</v>
      </c>
      <c r="D433" s="832" t="s">
        <v>2152</v>
      </c>
      <c r="E433" s="832" t="s">
        <v>2158</v>
      </c>
      <c r="F433" s="849"/>
      <c r="G433" s="849"/>
      <c r="H433" s="837">
        <v>0</v>
      </c>
      <c r="I433" s="849">
        <v>1</v>
      </c>
      <c r="J433" s="849">
        <v>118.54</v>
      </c>
      <c r="K433" s="837">
        <v>1</v>
      </c>
      <c r="L433" s="849">
        <v>1</v>
      </c>
      <c r="M433" s="850">
        <v>118.54</v>
      </c>
    </row>
    <row r="434" spans="1:13" ht="14.4" customHeight="1" x14ac:dyDescent="0.3">
      <c r="A434" s="831" t="s">
        <v>2742</v>
      </c>
      <c r="B434" s="832" t="s">
        <v>2150</v>
      </c>
      <c r="C434" s="832" t="s">
        <v>2395</v>
      </c>
      <c r="D434" s="832" t="s">
        <v>2152</v>
      </c>
      <c r="E434" s="832" t="s">
        <v>2156</v>
      </c>
      <c r="F434" s="849"/>
      <c r="G434" s="849"/>
      <c r="H434" s="837">
        <v>0</v>
      </c>
      <c r="I434" s="849">
        <v>1</v>
      </c>
      <c r="J434" s="849">
        <v>49.08</v>
      </c>
      <c r="K434" s="837">
        <v>1</v>
      </c>
      <c r="L434" s="849">
        <v>1</v>
      </c>
      <c r="M434" s="850">
        <v>49.08</v>
      </c>
    </row>
    <row r="435" spans="1:13" ht="14.4" customHeight="1" x14ac:dyDescent="0.3">
      <c r="A435" s="831" t="s">
        <v>2742</v>
      </c>
      <c r="B435" s="832" t="s">
        <v>2163</v>
      </c>
      <c r="C435" s="832" t="s">
        <v>2166</v>
      </c>
      <c r="D435" s="832" t="s">
        <v>1083</v>
      </c>
      <c r="E435" s="832" t="s">
        <v>2167</v>
      </c>
      <c r="F435" s="849"/>
      <c r="G435" s="849"/>
      <c r="H435" s="837">
        <v>0</v>
      </c>
      <c r="I435" s="849">
        <v>19</v>
      </c>
      <c r="J435" s="849">
        <v>2932.84</v>
      </c>
      <c r="K435" s="837">
        <v>1</v>
      </c>
      <c r="L435" s="849">
        <v>19</v>
      </c>
      <c r="M435" s="850">
        <v>2932.84</v>
      </c>
    </row>
    <row r="436" spans="1:13" ht="14.4" customHeight="1" x14ac:dyDescent="0.3">
      <c r="A436" s="831" t="s">
        <v>2742</v>
      </c>
      <c r="B436" s="832" t="s">
        <v>2163</v>
      </c>
      <c r="C436" s="832" t="s">
        <v>2164</v>
      </c>
      <c r="D436" s="832" t="s">
        <v>1083</v>
      </c>
      <c r="E436" s="832" t="s">
        <v>2165</v>
      </c>
      <c r="F436" s="849"/>
      <c r="G436" s="849"/>
      <c r="H436" s="837">
        <v>0</v>
      </c>
      <c r="I436" s="849">
        <v>1</v>
      </c>
      <c r="J436" s="849">
        <v>225.06</v>
      </c>
      <c r="K436" s="837">
        <v>1</v>
      </c>
      <c r="L436" s="849">
        <v>1</v>
      </c>
      <c r="M436" s="850">
        <v>225.06</v>
      </c>
    </row>
    <row r="437" spans="1:13" ht="14.4" customHeight="1" x14ac:dyDescent="0.3">
      <c r="A437" s="831" t="s">
        <v>2742</v>
      </c>
      <c r="B437" s="832" t="s">
        <v>2177</v>
      </c>
      <c r="C437" s="832" t="s">
        <v>2825</v>
      </c>
      <c r="D437" s="832" t="s">
        <v>2179</v>
      </c>
      <c r="E437" s="832" t="s">
        <v>2826</v>
      </c>
      <c r="F437" s="849">
        <v>2</v>
      </c>
      <c r="G437" s="849">
        <v>477.44</v>
      </c>
      <c r="H437" s="837">
        <v>1</v>
      </c>
      <c r="I437" s="849"/>
      <c r="J437" s="849"/>
      <c r="K437" s="837">
        <v>0</v>
      </c>
      <c r="L437" s="849">
        <v>2</v>
      </c>
      <c r="M437" s="850">
        <v>477.44</v>
      </c>
    </row>
    <row r="438" spans="1:13" ht="14.4" customHeight="1" x14ac:dyDescent="0.3">
      <c r="A438" s="831" t="s">
        <v>2742</v>
      </c>
      <c r="B438" s="832" t="s">
        <v>2177</v>
      </c>
      <c r="C438" s="832" t="s">
        <v>2398</v>
      </c>
      <c r="D438" s="832" t="s">
        <v>2399</v>
      </c>
      <c r="E438" s="832" t="s">
        <v>1482</v>
      </c>
      <c r="F438" s="849"/>
      <c r="G438" s="849"/>
      <c r="H438" s="837">
        <v>0</v>
      </c>
      <c r="I438" s="849">
        <v>2</v>
      </c>
      <c r="J438" s="849">
        <v>341.04</v>
      </c>
      <c r="K438" s="837">
        <v>1</v>
      </c>
      <c r="L438" s="849">
        <v>2</v>
      </c>
      <c r="M438" s="850">
        <v>341.04</v>
      </c>
    </row>
    <row r="439" spans="1:13" ht="14.4" customHeight="1" x14ac:dyDescent="0.3">
      <c r="A439" s="831" t="s">
        <v>2742</v>
      </c>
      <c r="B439" s="832" t="s">
        <v>2194</v>
      </c>
      <c r="C439" s="832" t="s">
        <v>3222</v>
      </c>
      <c r="D439" s="832" t="s">
        <v>2196</v>
      </c>
      <c r="E439" s="832" t="s">
        <v>3223</v>
      </c>
      <c r="F439" s="849"/>
      <c r="G439" s="849"/>
      <c r="H439" s="837">
        <v>0</v>
      </c>
      <c r="I439" s="849">
        <v>1</v>
      </c>
      <c r="J439" s="849">
        <v>70.540000000000006</v>
      </c>
      <c r="K439" s="837">
        <v>1</v>
      </c>
      <c r="L439" s="849">
        <v>1</v>
      </c>
      <c r="M439" s="850">
        <v>70.540000000000006</v>
      </c>
    </row>
    <row r="440" spans="1:13" ht="14.4" customHeight="1" x14ac:dyDescent="0.3">
      <c r="A440" s="831" t="s">
        <v>2742</v>
      </c>
      <c r="B440" s="832" t="s">
        <v>2198</v>
      </c>
      <c r="C440" s="832" t="s">
        <v>3310</v>
      </c>
      <c r="D440" s="832" t="s">
        <v>3311</v>
      </c>
      <c r="E440" s="832" t="s">
        <v>2917</v>
      </c>
      <c r="F440" s="849">
        <v>2</v>
      </c>
      <c r="G440" s="849">
        <v>0</v>
      </c>
      <c r="H440" s="837"/>
      <c r="I440" s="849"/>
      <c r="J440" s="849"/>
      <c r="K440" s="837"/>
      <c r="L440" s="849">
        <v>2</v>
      </c>
      <c r="M440" s="850">
        <v>0</v>
      </c>
    </row>
    <row r="441" spans="1:13" ht="14.4" customHeight="1" x14ac:dyDescent="0.3">
      <c r="A441" s="831" t="s">
        <v>2742</v>
      </c>
      <c r="B441" s="832" t="s">
        <v>2221</v>
      </c>
      <c r="C441" s="832" t="s">
        <v>2227</v>
      </c>
      <c r="D441" s="832" t="s">
        <v>2228</v>
      </c>
      <c r="E441" s="832" t="s">
        <v>2229</v>
      </c>
      <c r="F441" s="849"/>
      <c r="G441" s="849"/>
      <c r="H441" s="837">
        <v>0</v>
      </c>
      <c r="I441" s="849">
        <v>6</v>
      </c>
      <c r="J441" s="849">
        <v>19390.86</v>
      </c>
      <c r="K441" s="837">
        <v>1</v>
      </c>
      <c r="L441" s="849">
        <v>6</v>
      </c>
      <c r="M441" s="850">
        <v>19390.86</v>
      </c>
    </row>
    <row r="442" spans="1:13" ht="14.4" customHeight="1" x14ac:dyDescent="0.3">
      <c r="A442" s="831" t="s">
        <v>2742</v>
      </c>
      <c r="B442" s="832" t="s">
        <v>2246</v>
      </c>
      <c r="C442" s="832" t="s">
        <v>2247</v>
      </c>
      <c r="D442" s="832" t="s">
        <v>2248</v>
      </c>
      <c r="E442" s="832" t="s">
        <v>2249</v>
      </c>
      <c r="F442" s="849"/>
      <c r="G442" s="849"/>
      <c r="H442" s="837"/>
      <c r="I442" s="849">
        <v>18</v>
      </c>
      <c r="J442" s="849">
        <v>0</v>
      </c>
      <c r="K442" s="837"/>
      <c r="L442" s="849">
        <v>18</v>
      </c>
      <c r="M442" s="850">
        <v>0</v>
      </c>
    </row>
    <row r="443" spans="1:13" ht="14.4" customHeight="1" x14ac:dyDescent="0.3">
      <c r="A443" s="831" t="s">
        <v>2742</v>
      </c>
      <c r="B443" s="832" t="s">
        <v>2257</v>
      </c>
      <c r="C443" s="832" t="s">
        <v>3041</v>
      </c>
      <c r="D443" s="832" t="s">
        <v>2259</v>
      </c>
      <c r="E443" s="832" t="s">
        <v>3042</v>
      </c>
      <c r="F443" s="849"/>
      <c r="G443" s="849"/>
      <c r="H443" s="837">
        <v>0</v>
      </c>
      <c r="I443" s="849">
        <v>1</v>
      </c>
      <c r="J443" s="849">
        <v>597.88</v>
      </c>
      <c r="K443" s="837">
        <v>1</v>
      </c>
      <c r="L443" s="849">
        <v>1</v>
      </c>
      <c r="M443" s="850">
        <v>597.88</v>
      </c>
    </row>
    <row r="444" spans="1:13" ht="14.4" customHeight="1" x14ac:dyDescent="0.3">
      <c r="A444" s="831" t="s">
        <v>2742</v>
      </c>
      <c r="B444" s="832" t="s">
        <v>5523</v>
      </c>
      <c r="C444" s="832" t="s">
        <v>4963</v>
      </c>
      <c r="D444" s="832" t="s">
        <v>4964</v>
      </c>
      <c r="E444" s="832" t="s">
        <v>4965</v>
      </c>
      <c r="F444" s="849"/>
      <c r="G444" s="849"/>
      <c r="H444" s="837">
        <v>0</v>
      </c>
      <c r="I444" s="849">
        <v>30</v>
      </c>
      <c r="J444" s="849">
        <v>4354.5</v>
      </c>
      <c r="K444" s="837">
        <v>1</v>
      </c>
      <c r="L444" s="849">
        <v>30</v>
      </c>
      <c r="M444" s="850">
        <v>4354.5</v>
      </c>
    </row>
    <row r="445" spans="1:13" ht="14.4" customHeight="1" x14ac:dyDescent="0.3">
      <c r="A445" s="831" t="s">
        <v>2742</v>
      </c>
      <c r="B445" s="832" t="s">
        <v>5523</v>
      </c>
      <c r="C445" s="832" t="s">
        <v>5393</v>
      </c>
      <c r="D445" s="832" t="s">
        <v>4964</v>
      </c>
      <c r="E445" s="832" t="s">
        <v>2083</v>
      </c>
      <c r="F445" s="849"/>
      <c r="G445" s="849"/>
      <c r="H445" s="837">
        <v>0</v>
      </c>
      <c r="I445" s="849">
        <v>2</v>
      </c>
      <c r="J445" s="849">
        <v>145.16</v>
      </c>
      <c r="K445" s="837">
        <v>1</v>
      </c>
      <c r="L445" s="849">
        <v>2</v>
      </c>
      <c r="M445" s="850">
        <v>145.16</v>
      </c>
    </row>
    <row r="446" spans="1:13" ht="14.4" customHeight="1" x14ac:dyDescent="0.3">
      <c r="A446" s="831" t="s">
        <v>2742</v>
      </c>
      <c r="B446" s="832" t="s">
        <v>2264</v>
      </c>
      <c r="C446" s="832" t="s">
        <v>2265</v>
      </c>
      <c r="D446" s="832" t="s">
        <v>1026</v>
      </c>
      <c r="E446" s="832" t="s">
        <v>2266</v>
      </c>
      <c r="F446" s="849"/>
      <c r="G446" s="849"/>
      <c r="H446" s="837"/>
      <c r="I446" s="849">
        <v>2</v>
      </c>
      <c r="J446" s="849">
        <v>0</v>
      </c>
      <c r="K446" s="837"/>
      <c r="L446" s="849">
        <v>2</v>
      </c>
      <c r="M446" s="850">
        <v>0</v>
      </c>
    </row>
    <row r="447" spans="1:13" ht="14.4" customHeight="1" x14ac:dyDescent="0.3">
      <c r="A447" s="831" t="s">
        <v>2742</v>
      </c>
      <c r="B447" s="832" t="s">
        <v>2264</v>
      </c>
      <c r="C447" s="832" t="s">
        <v>2267</v>
      </c>
      <c r="D447" s="832" t="s">
        <v>1026</v>
      </c>
      <c r="E447" s="832" t="s">
        <v>2268</v>
      </c>
      <c r="F447" s="849"/>
      <c r="G447" s="849"/>
      <c r="H447" s="837"/>
      <c r="I447" s="849">
        <v>4</v>
      </c>
      <c r="J447" s="849">
        <v>0</v>
      </c>
      <c r="K447" s="837"/>
      <c r="L447" s="849">
        <v>4</v>
      </c>
      <c r="M447" s="850">
        <v>0</v>
      </c>
    </row>
    <row r="448" spans="1:13" ht="14.4" customHeight="1" x14ac:dyDescent="0.3">
      <c r="A448" s="831" t="s">
        <v>2742</v>
      </c>
      <c r="B448" s="832" t="s">
        <v>2272</v>
      </c>
      <c r="C448" s="832" t="s">
        <v>2448</v>
      </c>
      <c r="D448" s="832" t="s">
        <v>1209</v>
      </c>
      <c r="E448" s="832" t="s">
        <v>2287</v>
      </c>
      <c r="F448" s="849"/>
      <c r="G448" s="849"/>
      <c r="H448" s="837">
        <v>0</v>
      </c>
      <c r="I448" s="849">
        <v>1</v>
      </c>
      <c r="J448" s="849">
        <v>65.989999999999995</v>
      </c>
      <c r="K448" s="837">
        <v>1</v>
      </c>
      <c r="L448" s="849">
        <v>1</v>
      </c>
      <c r="M448" s="850">
        <v>65.989999999999995</v>
      </c>
    </row>
    <row r="449" spans="1:13" ht="14.4" customHeight="1" x14ac:dyDescent="0.3">
      <c r="A449" s="831" t="s">
        <v>2742</v>
      </c>
      <c r="B449" s="832" t="s">
        <v>2272</v>
      </c>
      <c r="C449" s="832" t="s">
        <v>2273</v>
      </c>
      <c r="D449" s="832" t="s">
        <v>697</v>
      </c>
      <c r="E449" s="832" t="s">
        <v>2142</v>
      </c>
      <c r="F449" s="849"/>
      <c r="G449" s="849"/>
      <c r="H449" s="837">
        <v>0</v>
      </c>
      <c r="I449" s="849">
        <v>1</v>
      </c>
      <c r="J449" s="849">
        <v>132</v>
      </c>
      <c r="K449" s="837">
        <v>1</v>
      </c>
      <c r="L449" s="849">
        <v>1</v>
      </c>
      <c r="M449" s="850">
        <v>132</v>
      </c>
    </row>
    <row r="450" spans="1:13" ht="14.4" customHeight="1" x14ac:dyDescent="0.3">
      <c r="A450" s="831" t="s">
        <v>2742</v>
      </c>
      <c r="B450" s="832" t="s">
        <v>5537</v>
      </c>
      <c r="C450" s="832" t="s">
        <v>3029</v>
      </c>
      <c r="D450" s="832" t="s">
        <v>3030</v>
      </c>
      <c r="E450" s="832" t="s">
        <v>3031</v>
      </c>
      <c r="F450" s="849"/>
      <c r="G450" s="849"/>
      <c r="H450" s="837">
        <v>0</v>
      </c>
      <c r="I450" s="849">
        <v>1</v>
      </c>
      <c r="J450" s="849">
        <v>161.06</v>
      </c>
      <c r="K450" s="837">
        <v>1</v>
      </c>
      <c r="L450" s="849">
        <v>1</v>
      </c>
      <c r="M450" s="850">
        <v>161.06</v>
      </c>
    </row>
    <row r="451" spans="1:13" ht="14.4" customHeight="1" x14ac:dyDescent="0.3">
      <c r="A451" s="831" t="s">
        <v>2742</v>
      </c>
      <c r="B451" s="832" t="s">
        <v>2285</v>
      </c>
      <c r="C451" s="832" t="s">
        <v>3957</v>
      </c>
      <c r="D451" s="832" t="s">
        <v>1024</v>
      </c>
      <c r="E451" s="832" t="s">
        <v>3958</v>
      </c>
      <c r="F451" s="849"/>
      <c r="G451" s="849"/>
      <c r="H451" s="837">
        <v>0</v>
      </c>
      <c r="I451" s="849">
        <v>1</v>
      </c>
      <c r="J451" s="849">
        <v>207.45</v>
      </c>
      <c r="K451" s="837">
        <v>1</v>
      </c>
      <c r="L451" s="849">
        <v>1</v>
      </c>
      <c r="M451" s="850">
        <v>207.45</v>
      </c>
    </row>
    <row r="452" spans="1:13" ht="14.4" customHeight="1" x14ac:dyDescent="0.3">
      <c r="A452" s="831" t="s">
        <v>2742</v>
      </c>
      <c r="B452" s="832" t="s">
        <v>2577</v>
      </c>
      <c r="C452" s="832" t="s">
        <v>2578</v>
      </c>
      <c r="D452" s="832" t="s">
        <v>2579</v>
      </c>
      <c r="E452" s="832" t="s">
        <v>2093</v>
      </c>
      <c r="F452" s="849"/>
      <c r="G452" s="849"/>
      <c r="H452" s="837">
        <v>0</v>
      </c>
      <c r="I452" s="849">
        <v>1</v>
      </c>
      <c r="J452" s="849">
        <v>69.16</v>
      </c>
      <c r="K452" s="837">
        <v>1</v>
      </c>
      <c r="L452" s="849">
        <v>1</v>
      </c>
      <c r="M452" s="850">
        <v>69.16</v>
      </c>
    </row>
    <row r="453" spans="1:13" ht="14.4" customHeight="1" x14ac:dyDescent="0.3">
      <c r="A453" s="831" t="s">
        <v>2742</v>
      </c>
      <c r="B453" s="832" t="s">
        <v>2021</v>
      </c>
      <c r="C453" s="832" t="s">
        <v>2022</v>
      </c>
      <c r="D453" s="832" t="s">
        <v>2023</v>
      </c>
      <c r="E453" s="832" t="s">
        <v>2024</v>
      </c>
      <c r="F453" s="849"/>
      <c r="G453" s="849"/>
      <c r="H453" s="837">
        <v>0</v>
      </c>
      <c r="I453" s="849">
        <v>111</v>
      </c>
      <c r="J453" s="849">
        <v>16267.99</v>
      </c>
      <c r="K453" s="837">
        <v>1</v>
      </c>
      <c r="L453" s="849">
        <v>111</v>
      </c>
      <c r="M453" s="850">
        <v>16267.99</v>
      </c>
    </row>
    <row r="454" spans="1:13" ht="14.4" customHeight="1" x14ac:dyDescent="0.3">
      <c r="A454" s="831" t="s">
        <v>2743</v>
      </c>
      <c r="B454" s="832" t="s">
        <v>2033</v>
      </c>
      <c r="C454" s="832" t="s">
        <v>2776</v>
      </c>
      <c r="D454" s="832" t="s">
        <v>785</v>
      </c>
      <c r="E454" s="832" t="s">
        <v>2041</v>
      </c>
      <c r="F454" s="849"/>
      <c r="G454" s="849"/>
      <c r="H454" s="837">
        <v>0</v>
      </c>
      <c r="I454" s="849">
        <v>3</v>
      </c>
      <c r="J454" s="849">
        <v>1472.67</v>
      </c>
      <c r="K454" s="837">
        <v>1</v>
      </c>
      <c r="L454" s="849">
        <v>3</v>
      </c>
      <c r="M454" s="850">
        <v>1472.67</v>
      </c>
    </row>
    <row r="455" spans="1:13" ht="14.4" customHeight="1" x14ac:dyDescent="0.3">
      <c r="A455" s="831" t="s">
        <v>2743</v>
      </c>
      <c r="B455" s="832" t="s">
        <v>2033</v>
      </c>
      <c r="C455" s="832" t="s">
        <v>2040</v>
      </c>
      <c r="D455" s="832" t="s">
        <v>785</v>
      </c>
      <c r="E455" s="832" t="s">
        <v>2041</v>
      </c>
      <c r="F455" s="849"/>
      <c r="G455" s="849"/>
      <c r="H455" s="837">
        <v>0</v>
      </c>
      <c r="I455" s="849">
        <v>1</v>
      </c>
      <c r="J455" s="849">
        <v>490.89</v>
      </c>
      <c r="K455" s="837">
        <v>1</v>
      </c>
      <c r="L455" s="849">
        <v>1</v>
      </c>
      <c r="M455" s="850">
        <v>490.89</v>
      </c>
    </row>
    <row r="456" spans="1:13" ht="14.4" customHeight="1" x14ac:dyDescent="0.3">
      <c r="A456" s="831" t="s">
        <v>2743</v>
      </c>
      <c r="B456" s="832" t="s">
        <v>2246</v>
      </c>
      <c r="C456" s="832" t="s">
        <v>2247</v>
      </c>
      <c r="D456" s="832" t="s">
        <v>2248</v>
      </c>
      <c r="E456" s="832" t="s">
        <v>2249</v>
      </c>
      <c r="F456" s="849"/>
      <c r="G456" s="849"/>
      <c r="H456" s="837"/>
      <c r="I456" s="849">
        <v>4</v>
      </c>
      <c r="J456" s="849">
        <v>0</v>
      </c>
      <c r="K456" s="837"/>
      <c r="L456" s="849">
        <v>4</v>
      </c>
      <c r="M456" s="850">
        <v>0</v>
      </c>
    </row>
    <row r="457" spans="1:13" ht="14.4" customHeight="1" x14ac:dyDescent="0.3">
      <c r="A457" s="831" t="s">
        <v>2744</v>
      </c>
      <c r="B457" s="832" t="s">
        <v>2033</v>
      </c>
      <c r="C457" s="832" t="s">
        <v>2776</v>
      </c>
      <c r="D457" s="832" t="s">
        <v>785</v>
      </c>
      <c r="E457" s="832" t="s">
        <v>2041</v>
      </c>
      <c r="F457" s="849"/>
      <c r="G457" s="849"/>
      <c r="H457" s="837">
        <v>0</v>
      </c>
      <c r="I457" s="849">
        <v>2</v>
      </c>
      <c r="J457" s="849">
        <v>981.78</v>
      </c>
      <c r="K457" s="837">
        <v>1</v>
      </c>
      <c r="L457" s="849">
        <v>2</v>
      </c>
      <c r="M457" s="850">
        <v>981.78</v>
      </c>
    </row>
    <row r="458" spans="1:13" ht="14.4" customHeight="1" x14ac:dyDescent="0.3">
      <c r="A458" s="831" t="s">
        <v>2744</v>
      </c>
      <c r="B458" s="832" t="s">
        <v>2033</v>
      </c>
      <c r="C458" s="832" t="s">
        <v>2791</v>
      </c>
      <c r="D458" s="832" t="s">
        <v>785</v>
      </c>
      <c r="E458" s="832" t="s">
        <v>2039</v>
      </c>
      <c r="F458" s="849"/>
      <c r="G458" s="849"/>
      <c r="H458" s="837">
        <v>0</v>
      </c>
      <c r="I458" s="849">
        <v>4</v>
      </c>
      <c r="J458" s="849">
        <v>2945.32</v>
      </c>
      <c r="K458" s="837">
        <v>1</v>
      </c>
      <c r="L458" s="849">
        <v>4</v>
      </c>
      <c r="M458" s="850">
        <v>2945.32</v>
      </c>
    </row>
    <row r="459" spans="1:13" ht="14.4" customHeight="1" x14ac:dyDescent="0.3">
      <c r="A459" s="831" t="s">
        <v>2744</v>
      </c>
      <c r="B459" s="832" t="s">
        <v>2033</v>
      </c>
      <c r="C459" s="832" t="s">
        <v>2329</v>
      </c>
      <c r="D459" s="832" t="s">
        <v>785</v>
      </c>
      <c r="E459" s="832" t="s">
        <v>2330</v>
      </c>
      <c r="F459" s="849"/>
      <c r="G459" s="849"/>
      <c r="H459" s="837">
        <v>0</v>
      </c>
      <c r="I459" s="849">
        <v>1</v>
      </c>
      <c r="J459" s="849">
        <v>923.74</v>
      </c>
      <c r="K459" s="837">
        <v>1</v>
      </c>
      <c r="L459" s="849">
        <v>1</v>
      </c>
      <c r="M459" s="850">
        <v>923.74</v>
      </c>
    </row>
    <row r="460" spans="1:13" ht="14.4" customHeight="1" x14ac:dyDescent="0.3">
      <c r="A460" s="831" t="s">
        <v>2744</v>
      </c>
      <c r="B460" s="832" t="s">
        <v>2163</v>
      </c>
      <c r="C460" s="832" t="s">
        <v>2164</v>
      </c>
      <c r="D460" s="832" t="s">
        <v>1083</v>
      </c>
      <c r="E460" s="832" t="s">
        <v>2165</v>
      </c>
      <c r="F460" s="849"/>
      <c r="G460" s="849"/>
      <c r="H460" s="837">
        <v>0</v>
      </c>
      <c r="I460" s="849">
        <v>7</v>
      </c>
      <c r="J460" s="849">
        <v>1575.42</v>
      </c>
      <c r="K460" s="837">
        <v>1</v>
      </c>
      <c r="L460" s="849">
        <v>7</v>
      </c>
      <c r="M460" s="850">
        <v>1575.42</v>
      </c>
    </row>
    <row r="461" spans="1:13" ht="14.4" customHeight="1" x14ac:dyDescent="0.3">
      <c r="A461" s="831" t="s">
        <v>2745</v>
      </c>
      <c r="B461" s="832" t="s">
        <v>2025</v>
      </c>
      <c r="C461" s="832" t="s">
        <v>2873</v>
      </c>
      <c r="D461" s="832" t="s">
        <v>733</v>
      </c>
      <c r="E461" s="832" t="s">
        <v>2321</v>
      </c>
      <c r="F461" s="849"/>
      <c r="G461" s="849"/>
      <c r="H461" s="837"/>
      <c r="I461" s="849">
        <v>1</v>
      </c>
      <c r="J461" s="849">
        <v>0</v>
      </c>
      <c r="K461" s="837"/>
      <c r="L461" s="849">
        <v>1</v>
      </c>
      <c r="M461" s="850">
        <v>0</v>
      </c>
    </row>
    <row r="462" spans="1:13" ht="14.4" customHeight="1" x14ac:dyDescent="0.3">
      <c r="A462" s="831" t="s">
        <v>2745</v>
      </c>
      <c r="B462" s="832" t="s">
        <v>2033</v>
      </c>
      <c r="C462" s="832" t="s">
        <v>3003</v>
      </c>
      <c r="D462" s="832" t="s">
        <v>785</v>
      </c>
      <c r="E462" s="832" t="s">
        <v>2037</v>
      </c>
      <c r="F462" s="849"/>
      <c r="G462" s="849"/>
      <c r="H462" s="837">
        <v>0</v>
      </c>
      <c r="I462" s="849">
        <v>2</v>
      </c>
      <c r="J462" s="849">
        <v>736.32</v>
      </c>
      <c r="K462" s="837">
        <v>1</v>
      </c>
      <c r="L462" s="849">
        <v>2</v>
      </c>
      <c r="M462" s="850">
        <v>736.32</v>
      </c>
    </row>
    <row r="463" spans="1:13" ht="14.4" customHeight="1" x14ac:dyDescent="0.3">
      <c r="A463" s="831" t="s">
        <v>2745</v>
      </c>
      <c r="B463" s="832" t="s">
        <v>2033</v>
      </c>
      <c r="C463" s="832" t="s">
        <v>2776</v>
      </c>
      <c r="D463" s="832" t="s">
        <v>785</v>
      </c>
      <c r="E463" s="832" t="s">
        <v>2041</v>
      </c>
      <c r="F463" s="849"/>
      <c r="G463" s="849"/>
      <c r="H463" s="837">
        <v>0</v>
      </c>
      <c r="I463" s="849">
        <v>4</v>
      </c>
      <c r="J463" s="849">
        <v>1963.56</v>
      </c>
      <c r="K463" s="837">
        <v>1</v>
      </c>
      <c r="L463" s="849">
        <v>4</v>
      </c>
      <c r="M463" s="850">
        <v>1963.56</v>
      </c>
    </row>
    <row r="464" spans="1:13" ht="14.4" customHeight="1" x14ac:dyDescent="0.3">
      <c r="A464" s="831" t="s">
        <v>2745</v>
      </c>
      <c r="B464" s="832" t="s">
        <v>2033</v>
      </c>
      <c r="C464" s="832" t="s">
        <v>2791</v>
      </c>
      <c r="D464" s="832" t="s">
        <v>785</v>
      </c>
      <c r="E464" s="832" t="s">
        <v>2039</v>
      </c>
      <c r="F464" s="849"/>
      <c r="G464" s="849"/>
      <c r="H464" s="837">
        <v>0</v>
      </c>
      <c r="I464" s="849">
        <v>1</v>
      </c>
      <c r="J464" s="849">
        <v>736.33</v>
      </c>
      <c r="K464" s="837">
        <v>1</v>
      </c>
      <c r="L464" s="849">
        <v>1</v>
      </c>
      <c r="M464" s="850">
        <v>736.33</v>
      </c>
    </row>
    <row r="465" spans="1:13" ht="14.4" customHeight="1" x14ac:dyDescent="0.3">
      <c r="A465" s="831" t="s">
        <v>2745</v>
      </c>
      <c r="B465" s="832" t="s">
        <v>2048</v>
      </c>
      <c r="C465" s="832" t="s">
        <v>2049</v>
      </c>
      <c r="D465" s="832" t="s">
        <v>708</v>
      </c>
      <c r="E465" s="832" t="s">
        <v>2050</v>
      </c>
      <c r="F465" s="849"/>
      <c r="G465" s="849"/>
      <c r="H465" s="837">
        <v>0</v>
      </c>
      <c r="I465" s="849">
        <v>2</v>
      </c>
      <c r="J465" s="849">
        <v>144</v>
      </c>
      <c r="K465" s="837">
        <v>1</v>
      </c>
      <c r="L465" s="849">
        <v>2</v>
      </c>
      <c r="M465" s="850">
        <v>144</v>
      </c>
    </row>
    <row r="466" spans="1:13" ht="14.4" customHeight="1" x14ac:dyDescent="0.3">
      <c r="A466" s="831" t="s">
        <v>2745</v>
      </c>
      <c r="B466" s="832" t="s">
        <v>2073</v>
      </c>
      <c r="C466" s="832" t="s">
        <v>2076</v>
      </c>
      <c r="D466" s="832" t="s">
        <v>2077</v>
      </c>
      <c r="E466" s="832" t="s">
        <v>2078</v>
      </c>
      <c r="F466" s="849"/>
      <c r="G466" s="849"/>
      <c r="H466" s="837">
        <v>0</v>
      </c>
      <c r="I466" s="849">
        <v>1</v>
      </c>
      <c r="J466" s="849">
        <v>10.65</v>
      </c>
      <c r="K466" s="837">
        <v>1</v>
      </c>
      <c r="L466" s="849">
        <v>1</v>
      </c>
      <c r="M466" s="850">
        <v>10.65</v>
      </c>
    </row>
    <row r="467" spans="1:13" ht="14.4" customHeight="1" x14ac:dyDescent="0.3">
      <c r="A467" s="831" t="s">
        <v>2745</v>
      </c>
      <c r="B467" s="832" t="s">
        <v>2090</v>
      </c>
      <c r="C467" s="832" t="s">
        <v>3061</v>
      </c>
      <c r="D467" s="832" t="s">
        <v>3062</v>
      </c>
      <c r="E467" s="832" t="s">
        <v>3063</v>
      </c>
      <c r="F467" s="849">
        <v>1</v>
      </c>
      <c r="G467" s="849">
        <v>16.38</v>
      </c>
      <c r="H467" s="837">
        <v>1</v>
      </c>
      <c r="I467" s="849"/>
      <c r="J467" s="849"/>
      <c r="K467" s="837">
        <v>0</v>
      </c>
      <c r="L467" s="849">
        <v>1</v>
      </c>
      <c r="M467" s="850">
        <v>16.38</v>
      </c>
    </row>
    <row r="468" spans="1:13" ht="14.4" customHeight="1" x14ac:dyDescent="0.3">
      <c r="A468" s="831" t="s">
        <v>2745</v>
      </c>
      <c r="B468" s="832" t="s">
        <v>2150</v>
      </c>
      <c r="C468" s="832" t="s">
        <v>2154</v>
      </c>
      <c r="D468" s="832" t="s">
        <v>2155</v>
      </c>
      <c r="E468" s="832" t="s">
        <v>2156</v>
      </c>
      <c r="F468" s="849"/>
      <c r="G468" s="849"/>
      <c r="H468" s="837">
        <v>0</v>
      </c>
      <c r="I468" s="849">
        <v>1</v>
      </c>
      <c r="J468" s="849">
        <v>46.07</v>
      </c>
      <c r="K468" s="837">
        <v>1</v>
      </c>
      <c r="L468" s="849">
        <v>1</v>
      </c>
      <c r="M468" s="850">
        <v>46.07</v>
      </c>
    </row>
    <row r="469" spans="1:13" ht="14.4" customHeight="1" x14ac:dyDescent="0.3">
      <c r="A469" s="831" t="s">
        <v>2745</v>
      </c>
      <c r="B469" s="832" t="s">
        <v>2163</v>
      </c>
      <c r="C469" s="832" t="s">
        <v>2166</v>
      </c>
      <c r="D469" s="832" t="s">
        <v>1083</v>
      </c>
      <c r="E469" s="832" t="s">
        <v>2167</v>
      </c>
      <c r="F469" s="849"/>
      <c r="G469" s="849"/>
      <c r="H469" s="837">
        <v>0</v>
      </c>
      <c r="I469" s="849">
        <v>5</v>
      </c>
      <c r="J469" s="849">
        <v>771.80000000000007</v>
      </c>
      <c r="K469" s="837">
        <v>1</v>
      </c>
      <c r="L469" s="849">
        <v>5</v>
      </c>
      <c r="M469" s="850">
        <v>771.80000000000007</v>
      </c>
    </row>
    <row r="470" spans="1:13" ht="14.4" customHeight="1" x14ac:dyDescent="0.3">
      <c r="A470" s="831" t="s">
        <v>2745</v>
      </c>
      <c r="B470" s="832" t="s">
        <v>2163</v>
      </c>
      <c r="C470" s="832" t="s">
        <v>2168</v>
      </c>
      <c r="D470" s="832" t="s">
        <v>2169</v>
      </c>
      <c r="E470" s="832" t="s">
        <v>2170</v>
      </c>
      <c r="F470" s="849"/>
      <c r="G470" s="849"/>
      <c r="H470" s="837">
        <v>0</v>
      </c>
      <c r="I470" s="849">
        <v>1</v>
      </c>
      <c r="J470" s="849">
        <v>149.52000000000001</v>
      </c>
      <c r="K470" s="837">
        <v>1</v>
      </c>
      <c r="L470" s="849">
        <v>1</v>
      </c>
      <c r="M470" s="850">
        <v>149.52000000000001</v>
      </c>
    </row>
    <row r="471" spans="1:13" ht="14.4" customHeight="1" x14ac:dyDescent="0.3">
      <c r="A471" s="831" t="s">
        <v>2745</v>
      </c>
      <c r="B471" s="832" t="s">
        <v>2177</v>
      </c>
      <c r="C471" s="832" t="s">
        <v>2178</v>
      </c>
      <c r="D471" s="832" t="s">
        <v>2179</v>
      </c>
      <c r="E471" s="832" t="s">
        <v>1482</v>
      </c>
      <c r="F471" s="849">
        <v>1</v>
      </c>
      <c r="G471" s="849">
        <v>170.52</v>
      </c>
      <c r="H471" s="837">
        <v>1</v>
      </c>
      <c r="I471" s="849"/>
      <c r="J471" s="849"/>
      <c r="K471" s="837">
        <v>0</v>
      </c>
      <c r="L471" s="849">
        <v>1</v>
      </c>
      <c r="M471" s="850">
        <v>170.52</v>
      </c>
    </row>
    <row r="472" spans="1:13" ht="14.4" customHeight="1" x14ac:dyDescent="0.3">
      <c r="A472" s="831" t="s">
        <v>2745</v>
      </c>
      <c r="B472" s="832" t="s">
        <v>2194</v>
      </c>
      <c r="C472" s="832" t="s">
        <v>3222</v>
      </c>
      <c r="D472" s="832" t="s">
        <v>2196</v>
      </c>
      <c r="E472" s="832" t="s">
        <v>3223</v>
      </c>
      <c r="F472" s="849"/>
      <c r="G472" s="849"/>
      <c r="H472" s="837">
        <v>0</v>
      </c>
      <c r="I472" s="849">
        <v>1</v>
      </c>
      <c r="J472" s="849">
        <v>70.540000000000006</v>
      </c>
      <c r="K472" s="837">
        <v>1</v>
      </c>
      <c r="L472" s="849">
        <v>1</v>
      </c>
      <c r="M472" s="850">
        <v>70.540000000000006</v>
      </c>
    </row>
    <row r="473" spans="1:13" ht="14.4" customHeight="1" x14ac:dyDescent="0.3">
      <c r="A473" s="831" t="s">
        <v>2745</v>
      </c>
      <c r="B473" s="832" t="s">
        <v>2420</v>
      </c>
      <c r="C473" s="832" t="s">
        <v>4246</v>
      </c>
      <c r="D473" s="832" t="s">
        <v>4247</v>
      </c>
      <c r="E473" s="832" t="s">
        <v>4248</v>
      </c>
      <c r="F473" s="849">
        <v>4</v>
      </c>
      <c r="G473" s="849">
        <v>193.68</v>
      </c>
      <c r="H473" s="837">
        <v>1</v>
      </c>
      <c r="I473" s="849"/>
      <c r="J473" s="849"/>
      <c r="K473" s="837">
        <v>0</v>
      </c>
      <c r="L473" s="849">
        <v>4</v>
      </c>
      <c r="M473" s="850">
        <v>193.68</v>
      </c>
    </row>
    <row r="474" spans="1:13" ht="14.4" customHeight="1" x14ac:dyDescent="0.3">
      <c r="A474" s="831" t="s">
        <v>2745</v>
      </c>
      <c r="B474" s="832" t="s">
        <v>2246</v>
      </c>
      <c r="C474" s="832" t="s">
        <v>2247</v>
      </c>
      <c r="D474" s="832" t="s">
        <v>2248</v>
      </c>
      <c r="E474" s="832" t="s">
        <v>2249</v>
      </c>
      <c r="F474" s="849"/>
      <c r="G474" s="849"/>
      <c r="H474" s="837"/>
      <c r="I474" s="849">
        <v>9</v>
      </c>
      <c r="J474" s="849">
        <v>0</v>
      </c>
      <c r="K474" s="837"/>
      <c r="L474" s="849">
        <v>9</v>
      </c>
      <c r="M474" s="850">
        <v>0</v>
      </c>
    </row>
    <row r="475" spans="1:13" ht="14.4" customHeight="1" x14ac:dyDescent="0.3">
      <c r="A475" s="831" t="s">
        <v>2745</v>
      </c>
      <c r="B475" s="832" t="s">
        <v>2272</v>
      </c>
      <c r="C475" s="832" t="s">
        <v>2273</v>
      </c>
      <c r="D475" s="832" t="s">
        <v>697</v>
      </c>
      <c r="E475" s="832" t="s">
        <v>2142</v>
      </c>
      <c r="F475" s="849"/>
      <c r="G475" s="849"/>
      <c r="H475" s="837">
        <v>0</v>
      </c>
      <c r="I475" s="849">
        <v>1</v>
      </c>
      <c r="J475" s="849">
        <v>132</v>
      </c>
      <c r="K475" s="837">
        <v>1</v>
      </c>
      <c r="L475" s="849">
        <v>1</v>
      </c>
      <c r="M475" s="850">
        <v>132</v>
      </c>
    </row>
    <row r="476" spans="1:13" ht="14.4" customHeight="1" x14ac:dyDescent="0.3">
      <c r="A476" s="831" t="s">
        <v>2746</v>
      </c>
      <c r="B476" s="832" t="s">
        <v>2163</v>
      </c>
      <c r="C476" s="832" t="s">
        <v>2166</v>
      </c>
      <c r="D476" s="832" t="s">
        <v>1083</v>
      </c>
      <c r="E476" s="832" t="s">
        <v>2167</v>
      </c>
      <c r="F476" s="849"/>
      <c r="G476" s="849"/>
      <c r="H476" s="837">
        <v>0</v>
      </c>
      <c r="I476" s="849">
        <v>1</v>
      </c>
      <c r="J476" s="849">
        <v>154.36000000000001</v>
      </c>
      <c r="K476" s="837">
        <v>1</v>
      </c>
      <c r="L476" s="849">
        <v>1</v>
      </c>
      <c r="M476" s="850">
        <v>154.36000000000001</v>
      </c>
    </row>
    <row r="477" spans="1:13" ht="14.4" customHeight="1" x14ac:dyDescent="0.3">
      <c r="A477" s="831" t="s">
        <v>2747</v>
      </c>
      <c r="B477" s="832" t="s">
        <v>2015</v>
      </c>
      <c r="C477" s="832" t="s">
        <v>2839</v>
      </c>
      <c r="D477" s="832" t="s">
        <v>2019</v>
      </c>
      <c r="E477" s="832" t="s">
        <v>2020</v>
      </c>
      <c r="F477" s="849"/>
      <c r="G477" s="849"/>
      <c r="H477" s="837">
        <v>0</v>
      </c>
      <c r="I477" s="849">
        <v>1</v>
      </c>
      <c r="J477" s="849">
        <v>57.6</v>
      </c>
      <c r="K477" s="837">
        <v>1</v>
      </c>
      <c r="L477" s="849">
        <v>1</v>
      </c>
      <c r="M477" s="850">
        <v>57.6</v>
      </c>
    </row>
    <row r="478" spans="1:13" ht="14.4" customHeight="1" x14ac:dyDescent="0.3">
      <c r="A478" s="831" t="s">
        <v>2747</v>
      </c>
      <c r="B478" s="832" t="s">
        <v>2015</v>
      </c>
      <c r="C478" s="832" t="s">
        <v>2591</v>
      </c>
      <c r="D478" s="832" t="s">
        <v>2019</v>
      </c>
      <c r="E478" s="832" t="s">
        <v>2592</v>
      </c>
      <c r="F478" s="849"/>
      <c r="G478" s="849"/>
      <c r="H478" s="837">
        <v>0</v>
      </c>
      <c r="I478" s="849">
        <v>1</v>
      </c>
      <c r="J478" s="849">
        <v>28.81</v>
      </c>
      <c r="K478" s="837">
        <v>1</v>
      </c>
      <c r="L478" s="849">
        <v>1</v>
      </c>
      <c r="M478" s="850">
        <v>28.81</v>
      </c>
    </row>
    <row r="479" spans="1:13" ht="14.4" customHeight="1" x14ac:dyDescent="0.3">
      <c r="A479" s="831" t="s">
        <v>2747</v>
      </c>
      <c r="B479" s="832" t="s">
        <v>2322</v>
      </c>
      <c r="C479" s="832" t="s">
        <v>2485</v>
      </c>
      <c r="D479" s="832" t="s">
        <v>1641</v>
      </c>
      <c r="E479" s="832" t="s">
        <v>2486</v>
      </c>
      <c r="F479" s="849"/>
      <c r="G479" s="849"/>
      <c r="H479" s="837">
        <v>0</v>
      </c>
      <c r="I479" s="849">
        <v>1</v>
      </c>
      <c r="J479" s="849">
        <v>86.41</v>
      </c>
      <c r="K479" s="837">
        <v>1</v>
      </c>
      <c r="L479" s="849">
        <v>1</v>
      </c>
      <c r="M479" s="850">
        <v>86.41</v>
      </c>
    </row>
    <row r="480" spans="1:13" ht="14.4" customHeight="1" x14ac:dyDescent="0.3">
      <c r="A480" s="831" t="s">
        <v>2747</v>
      </c>
      <c r="B480" s="832" t="s">
        <v>2033</v>
      </c>
      <c r="C480" s="832" t="s">
        <v>3003</v>
      </c>
      <c r="D480" s="832" t="s">
        <v>785</v>
      </c>
      <c r="E480" s="832" t="s">
        <v>2037</v>
      </c>
      <c r="F480" s="849"/>
      <c r="G480" s="849"/>
      <c r="H480" s="837">
        <v>0</v>
      </c>
      <c r="I480" s="849">
        <v>1</v>
      </c>
      <c r="J480" s="849">
        <v>368.16</v>
      </c>
      <c r="K480" s="837">
        <v>1</v>
      </c>
      <c r="L480" s="849">
        <v>1</v>
      </c>
      <c r="M480" s="850">
        <v>368.16</v>
      </c>
    </row>
    <row r="481" spans="1:13" ht="14.4" customHeight="1" x14ac:dyDescent="0.3">
      <c r="A481" s="831" t="s">
        <v>2747</v>
      </c>
      <c r="B481" s="832" t="s">
        <v>2033</v>
      </c>
      <c r="C481" s="832" t="s">
        <v>2776</v>
      </c>
      <c r="D481" s="832" t="s">
        <v>785</v>
      </c>
      <c r="E481" s="832" t="s">
        <v>2041</v>
      </c>
      <c r="F481" s="849"/>
      <c r="G481" s="849"/>
      <c r="H481" s="837">
        <v>0</v>
      </c>
      <c r="I481" s="849">
        <v>2</v>
      </c>
      <c r="J481" s="849">
        <v>981.78</v>
      </c>
      <c r="K481" s="837">
        <v>1</v>
      </c>
      <c r="L481" s="849">
        <v>2</v>
      </c>
      <c r="M481" s="850">
        <v>981.78</v>
      </c>
    </row>
    <row r="482" spans="1:13" ht="14.4" customHeight="1" x14ac:dyDescent="0.3">
      <c r="A482" s="831" t="s">
        <v>2747</v>
      </c>
      <c r="B482" s="832" t="s">
        <v>2033</v>
      </c>
      <c r="C482" s="832" t="s">
        <v>2791</v>
      </c>
      <c r="D482" s="832" t="s">
        <v>785</v>
      </c>
      <c r="E482" s="832" t="s">
        <v>2039</v>
      </c>
      <c r="F482" s="849"/>
      <c r="G482" s="849"/>
      <c r="H482" s="837">
        <v>0</v>
      </c>
      <c r="I482" s="849">
        <v>2</v>
      </c>
      <c r="J482" s="849">
        <v>1472.66</v>
      </c>
      <c r="K482" s="837">
        <v>1</v>
      </c>
      <c r="L482" s="849">
        <v>2</v>
      </c>
      <c r="M482" s="850">
        <v>1472.66</v>
      </c>
    </row>
    <row r="483" spans="1:13" ht="14.4" customHeight="1" x14ac:dyDescent="0.3">
      <c r="A483" s="831" t="s">
        <v>2747</v>
      </c>
      <c r="B483" s="832" t="s">
        <v>2033</v>
      </c>
      <c r="C483" s="832" t="s">
        <v>3089</v>
      </c>
      <c r="D483" s="832" t="s">
        <v>785</v>
      </c>
      <c r="E483" s="832" t="s">
        <v>3090</v>
      </c>
      <c r="F483" s="849"/>
      <c r="G483" s="849"/>
      <c r="H483" s="837">
        <v>0</v>
      </c>
      <c r="I483" s="849">
        <v>1</v>
      </c>
      <c r="J483" s="849">
        <v>1154.68</v>
      </c>
      <c r="K483" s="837">
        <v>1</v>
      </c>
      <c r="L483" s="849">
        <v>1</v>
      </c>
      <c r="M483" s="850">
        <v>1154.68</v>
      </c>
    </row>
    <row r="484" spans="1:13" ht="14.4" customHeight="1" x14ac:dyDescent="0.3">
      <c r="A484" s="831" t="s">
        <v>2747</v>
      </c>
      <c r="B484" s="832" t="s">
        <v>2033</v>
      </c>
      <c r="C484" s="832" t="s">
        <v>2042</v>
      </c>
      <c r="D484" s="832" t="s">
        <v>789</v>
      </c>
      <c r="E484" s="832" t="s">
        <v>2043</v>
      </c>
      <c r="F484" s="849"/>
      <c r="G484" s="849"/>
      <c r="H484" s="837">
        <v>0</v>
      </c>
      <c r="I484" s="849">
        <v>1</v>
      </c>
      <c r="J484" s="849">
        <v>1847.49</v>
      </c>
      <c r="K484" s="837">
        <v>1</v>
      </c>
      <c r="L484" s="849">
        <v>1</v>
      </c>
      <c r="M484" s="850">
        <v>1847.49</v>
      </c>
    </row>
    <row r="485" spans="1:13" ht="14.4" customHeight="1" x14ac:dyDescent="0.3">
      <c r="A485" s="831" t="s">
        <v>2747</v>
      </c>
      <c r="B485" s="832" t="s">
        <v>2033</v>
      </c>
      <c r="C485" s="832" t="s">
        <v>3091</v>
      </c>
      <c r="D485" s="832" t="s">
        <v>783</v>
      </c>
      <c r="E485" s="832" t="s">
        <v>2035</v>
      </c>
      <c r="F485" s="849"/>
      <c r="G485" s="849"/>
      <c r="H485" s="837">
        <v>0</v>
      </c>
      <c r="I485" s="849">
        <v>1</v>
      </c>
      <c r="J485" s="849">
        <v>5773.41</v>
      </c>
      <c r="K485" s="837">
        <v>1</v>
      </c>
      <c r="L485" s="849">
        <v>1</v>
      </c>
      <c r="M485" s="850">
        <v>5773.41</v>
      </c>
    </row>
    <row r="486" spans="1:13" ht="14.4" customHeight="1" x14ac:dyDescent="0.3">
      <c r="A486" s="831" t="s">
        <v>2747</v>
      </c>
      <c r="B486" s="832" t="s">
        <v>2090</v>
      </c>
      <c r="C486" s="832" t="s">
        <v>4104</v>
      </c>
      <c r="D486" s="832" t="s">
        <v>934</v>
      </c>
      <c r="E486" s="832" t="s">
        <v>2345</v>
      </c>
      <c r="F486" s="849">
        <v>1</v>
      </c>
      <c r="G486" s="849">
        <v>105.32</v>
      </c>
      <c r="H486" s="837">
        <v>1</v>
      </c>
      <c r="I486" s="849"/>
      <c r="J486" s="849"/>
      <c r="K486" s="837">
        <v>0</v>
      </c>
      <c r="L486" s="849">
        <v>1</v>
      </c>
      <c r="M486" s="850">
        <v>105.32</v>
      </c>
    </row>
    <row r="487" spans="1:13" ht="14.4" customHeight="1" x14ac:dyDescent="0.3">
      <c r="A487" s="831" t="s">
        <v>2747</v>
      </c>
      <c r="B487" s="832" t="s">
        <v>2090</v>
      </c>
      <c r="C487" s="832" t="s">
        <v>2094</v>
      </c>
      <c r="D487" s="832" t="s">
        <v>934</v>
      </c>
      <c r="E487" s="832" t="s">
        <v>2093</v>
      </c>
      <c r="F487" s="849">
        <v>2</v>
      </c>
      <c r="G487" s="849">
        <v>70.22</v>
      </c>
      <c r="H487" s="837">
        <v>1</v>
      </c>
      <c r="I487" s="849"/>
      <c r="J487" s="849"/>
      <c r="K487" s="837">
        <v>0</v>
      </c>
      <c r="L487" s="849">
        <v>2</v>
      </c>
      <c r="M487" s="850">
        <v>70.22</v>
      </c>
    </row>
    <row r="488" spans="1:13" ht="14.4" customHeight="1" x14ac:dyDescent="0.3">
      <c r="A488" s="831" t="s">
        <v>2747</v>
      </c>
      <c r="B488" s="832" t="s">
        <v>2098</v>
      </c>
      <c r="C488" s="832" t="s">
        <v>3160</v>
      </c>
      <c r="D488" s="832" t="s">
        <v>652</v>
      </c>
      <c r="E488" s="832" t="s">
        <v>2104</v>
      </c>
      <c r="F488" s="849">
        <v>5</v>
      </c>
      <c r="G488" s="849">
        <v>184.3</v>
      </c>
      <c r="H488" s="837">
        <v>1</v>
      </c>
      <c r="I488" s="849"/>
      <c r="J488" s="849"/>
      <c r="K488" s="837">
        <v>0</v>
      </c>
      <c r="L488" s="849">
        <v>5</v>
      </c>
      <c r="M488" s="850">
        <v>184.3</v>
      </c>
    </row>
    <row r="489" spans="1:13" ht="14.4" customHeight="1" x14ac:dyDescent="0.3">
      <c r="A489" s="831" t="s">
        <v>2747</v>
      </c>
      <c r="B489" s="832" t="s">
        <v>2516</v>
      </c>
      <c r="C489" s="832" t="s">
        <v>5027</v>
      </c>
      <c r="D489" s="832" t="s">
        <v>5028</v>
      </c>
      <c r="E489" s="832" t="s">
        <v>5029</v>
      </c>
      <c r="F489" s="849">
        <v>3</v>
      </c>
      <c r="G489" s="849">
        <v>120.19</v>
      </c>
      <c r="H489" s="837">
        <v>1</v>
      </c>
      <c r="I489" s="849"/>
      <c r="J489" s="849"/>
      <c r="K489" s="837">
        <v>0</v>
      </c>
      <c r="L489" s="849">
        <v>3</v>
      </c>
      <c r="M489" s="850">
        <v>120.19</v>
      </c>
    </row>
    <row r="490" spans="1:13" ht="14.4" customHeight="1" x14ac:dyDescent="0.3">
      <c r="A490" s="831" t="s">
        <v>2747</v>
      </c>
      <c r="B490" s="832" t="s">
        <v>2115</v>
      </c>
      <c r="C490" s="832" t="s">
        <v>5025</v>
      </c>
      <c r="D490" s="832" t="s">
        <v>2117</v>
      </c>
      <c r="E490" s="832" t="s">
        <v>5026</v>
      </c>
      <c r="F490" s="849">
        <v>1</v>
      </c>
      <c r="G490" s="849">
        <v>0</v>
      </c>
      <c r="H490" s="837"/>
      <c r="I490" s="849"/>
      <c r="J490" s="849"/>
      <c r="K490" s="837"/>
      <c r="L490" s="849">
        <v>1</v>
      </c>
      <c r="M490" s="850">
        <v>0</v>
      </c>
    </row>
    <row r="491" spans="1:13" ht="14.4" customHeight="1" x14ac:dyDescent="0.3">
      <c r="A491" s="831" t="s">
        <v>2747</v>
      </c>
      <c r="B491" s="832" t="s">
        <v>2115</v>
      </c>
      <c r="C491" s="832" t="s">
        <v>2116</v>
      </c>
      <c r="D491" s="832" t="s">
        <v>2117</v>
      </c>
      <c r="E491" s="832" t="s">
        <v>2118</v>
      </c>
      <c r="F491" s="849"/>
      <c r="G491" s="849"/>
      <c r="H491" s="837">
        <v>0</v>
      </c>
      <c r="I491" s="849">
        <v>5</v>
      </c>
      <c r="J491" s="849">
        <v>364.4</v>
      </c>
      <c r="K491" s="837">
        <v>1</v>
      </c>
      <c r="L491" s="849">
        <v>5</v>
      </c>
      <c r="M491" s="850">
        <v>364.4</v>
      </c>
    </row>
    <row r="492" spans="1:13" ht="14.4" customHeight="1" x14ac:dyDescent="0.3">
      <c r="A492" s="831" t="s">
        <v>2747</v>
      </c>
      <c r="B492" s="832" t="s">
        <v>2150</v>
      </c>
      <c r="C492" s="832" t="s">
        <v>4706</v>
      </c>
      <c r="D492" s="832" t="s">
        <v>2152</v>
      </c>
      <c r="E492" s="832" t="s">
        <v>4707</v>
      </c>
      <c r="F492" s="849"/>
      <c r="G492" s="849"/>
      <c r="H492" s="837">
        <v>0</v>
      </c>
      <c r="I492" s="849">
        <v>2</v>
      </c>
      <c r="J492" s="849">
        <v>163.21</v>
      </c>
      <c r="K492" s="837">
        <v>1</v>
      </c>
      <c r="L492" s="849">
        <v>2</v>
      </c>
      <c r="M492" s="850">
        <v>163.21</v>
      </c>
    </row>
    <row r="493" spans="1:13" ht="14.4" customHeight="1" x14ac:dyDescent="0.3">
      <c r="A493" s="831" t="s">
        <v>2747</v>
      </c>
      <c r="B493" s="832" t="s">
        <v>2163</v>
      </c>
      <c r="C493" s="832" t="s">
        <v>3948</v>
      </c>
      <c r="D493" s="832" t="s">
        <v>3949</v>
      </c>
      <c r="E493" s="832" t="s">
        <v>3950</v>
      </c>
      <c r="F493" s="849">
        <v>6</v>
      </c>
      <c r="G493" s="849">
        <v>926.16000000000008</v>
      </c>
      <c r="H493" s="837">
        <v>1</v>
      </c>
      <c r="I493" s="849"/>
      <c r="J493" s="849"/>
      <c r="K493" s="837">
        <v>0</v>
      </c>
      <c r="L493" s="849">
        <v>6</v>
      </c>
      <c r="M493" s="850">
        <v>926.16000000000008</v>
      </c>
    </row>
    <row r="494" spans="1:13" ht="14.4" customHeight="1" x14ac:dyDescent="0.3">
      <c r="A494" s="831" t="s">
        <v>2747</v>
      </c>
      <c r="B494" s="832" t="s">
        <v>2163</v>
      </c>
      <c r="C494" s="832" t="s">
        <v>2166</v>
      </c>
      <c r="D494" s="832" t="s">
        <v>1083</v>
      </c>
      <c r="E494" s="832" t="s">
        <v>2167</v>
      </c>
      <c r="F494" s="849"/>
      <c r="G494" s="849"/>
      <c r="H494" s="837">
        <v>0</v>
      </c>
      <c r="I494" s="849">
        <v>2</v>
      </c>
      <c r="J494" s="849">
        <v>308.72000000000003</v>
      </c>
      <c r="K494" s="837">
        <v>1</v>
      </c>
      <c r="L494" s="849">
        <v>2</v>
      </c>
      <c r="M494" s="850">
        <v>308.72000000000003</v>
      </c>
    </row>
    <row r="495" spans="1:13" ht="14.4" customHeight="1" x14ac:dyDescent="0.3">
      <c r="A495" s="831" t="s">
        <v>2747</v>
      </c>
      <c r="B495" s="832" t="s">
        <v>2163</v>
      </c>
      <c r="C495" s="832" t="s">
        <v>2168</v>
      </c>
      <c r="D495" s="832" t="s">
        <v>2169</v>
      </c>
      <c r="E495" s="832" t="s">
        <v>2170</v>
      </c>
      <c r="F495" s="849"/>
      <c r="G495" s="849"/>
      <c r="H495" s="837">
        <v>0</v>
      </c>
      <c r="I495" s="849">
        <v>3</v>
      </c>
      <c r="J495" s="849">
        <v>448.56000000000006</v>
      </c>
      <c r="K495" s="837">
        <v>1</v>
      </c>
      <c r="L495" s="849">
        <v>3</v>
      </c>
      <c r="M495" s="850">
        <v>448.56000000000006</v>
      </c>
    </row>
    <row r="496" spans="1:13" ht="14.4" customHeight="1" x14ac:dyDescent="0.3">
      <c r="A496" s="831" t="s">
        <v>2747</v>
      </c>
      <c r="B496" s="832" t="s">
        <v>2163</v>
      </c>
      <c r="C496" s="832" t="s">
        <v>3076</v>
      </c>
      <c r="D496" s="832" t="s">
        <v>3077</v>
      </c>
      <c r="E496" s="832" t="s">
        <v>3078</v>
      </c>
      <c r="F496" s="849">
        <v>7</v>
      </c>
      <c r="G496" s="849">
        <v>1046.6400000000001</v>
      </c>
      <c r="H496" s="837">
        <v>1</v>
      </c>
      <c r="I496" s="849"/>
      <c r="J496" s="849"/>
      <c r="K496" s="837">
        <v>0</v>
      </c>
      <c r="L496" s="849">
        <v>7</v>
      </c>
      <c r="M496" s="850">
        <v>1046.6400000000001</v>
      </c>
    </row>
    <row r="497" spans="1:13" ht="14.4" customHeight="1" x14ac:dyDescent="0.3">
      <c r="A497" s="831" t="s">
        <v>2747</v>
      </c>
      <c r="B497" s="832" t="s">
        <v>2163</v>
      </c>
      <c r="C497" s="832" t="s">
        <v>4981</v>
      </c>
      <c r="D497" s="832" t="s">
        <v>3077</v>
      </c>
      <c r="E497" s="832" t="s">
        <v>4982</v>
      </c>
      <c r="F497" s="849">
        <v>2</v>
      </c>
      <c r="G497" s="849">
        <v>0</v>
      </c>
      <c r="H497" s="837"/>
      <c r="I497" s="849"/>
      <c r="J497" s="849"/>
      <c r="K497" s="837"/>
      <c r="L497" s="849">
        <v>2</v>
      </c>
      <c r="M497" s="850">
        <v>0</v>
      </c>
    </row>
    <row r="498" spans="1:13" ht="14.4" customHeight="1" x14ac:dyDescent="0.3">
      <c r="A498" s="831" t="s">
        <v>2747</v>
      </c>
      <c r="B498" s="832" t="s">
        <v>2194</v>
      </c>
      <c r="C498" s="832" t="s">
        <v>4983</v>
      </c>
      <c r="D498" s="832" t="s">
        <v>2196</v>
      </c>
      <c r="E498" s="832" t="s">
        <v>3357</v>
      </c>
      <c r="F498" s="849"/>
      <c r="G498" s="849"/>
      <c r="H498" s="837">
        <v>0</v>
      </c>
      <c r="I498" s="849">
        <v>2</v>
      </c>
      <c r="J498" s="849">
        <v>282.18</v>
      </c>
      <c r="K498" s="837">
        <v>1</v>
      </c>
      <c r="L498" s="849">
        <v>2</v>
      </c>
      <c r="M498" s="850">
        <v>282.18</v>
      </c>
    </row>
    <row r="499" spans="1:13" ht="14.4" customHeight="1" x14ac:dyDescent="0.3">
      <c r="A499" s="831" t="s">
        <v>2747</v>
      </c>
      <c r="B499" s="832" t="s">
        <v>2246</v>
      </c>
      <c r="C499" s="832" t="s">
        <v>2247</v>
      </c>
      <c r="D499" s="832" t="s">
        <v>2248</v>
      </c>
      <c r="E499" s="832" t="s">
        <v>2249</v>
      </c>
      <c r="F499" s="849"/>
      <c r="G499" s="849"/>
      <c r="H499" s="837"/>
      <c r="I499" s="849">
        <v>3</v>
      </c>
      <c r="J499" s="849">
        <v>0</v>
      </c>
      <c r="K499" s="837"/>
      <c r="L499" s="849">
        <v>3</v>
      </c>
      <c r="M499" s="850">
        <v>0</v>
      </c>
    </row>
    <row r="500" spans="1:13" ht="14.4" customHeight="1" x14ac:dyDescent="0.3">
      <c r="A500" s="831" t="s">
        <v>2747</v>
      </c>
      <c r="B500" s="832" t="s">
        <v>2439</v>
      </c>
      <c r="C500" s="832" t="s">
        <v>2563</v>
      </c>
      <c r="D500" s="832" t="s">
        <v>2564</v>
      </c>
      <c r="E500" s="832" t="s">
        <v>2565</v>
      </c>
      <c r="F500" s="849"/>
      <c r="G500" s="849"/>
      <c r="H500" s="837">
        <v>0</v>
      </c>
      <c r="I500" s="849">
        <v>2</v>
      </c>
      <c r="J500" s="849">
        <v>18.8</v>
      </c>
      <c r="K500" s="837">
        <v>1</v>
      </c>
      <c r="L500" s="849">
        <v>2</v>
      </c>
      <c r="M500" s="850">
        <v>18.8</v>
      </c>
    </row>
    <row r="501" spans="1:13" ht="14.4" customHeight="1" x14ac:dyDescent="0.3">
      <c r="A501" s="831" t="s">
        <v>2747</v>
      </c>
      <c r="B501" s="832" t="s">
        <v>2439</v>
      </c>
      <c r="C501" s="832" t="s">
        <v>4979</v>
      </c>
      <c r="D501" s="832" t="s">
        <v>4980</v>
      </c>
      <c r="E501" s="832" t="s">
        <v>2567</v>
      </c>
      <c r="F501" s="849"/>
      <c r="G501" s="849"/>
      <c r="H501" s="837">
        <v>0</v>
      </c>
      <c r="I501" s="849">
        <v>1</v>
      </c>
      <c r="J501" s="849">
        <v>18.809999999999999</v>
      </c>
      <c r="K501" s="837">
        <v>1</v>
      </c>
      <c r="L501" s="849">
        <v>1</v>
      </c>
      <c r="M501" s="850">
        <v>18.809999999999999</v>
      </c>
    </row>
    <row r="502" spans="1:13" ht="14.4" customHeight="1" x14ac:dyDescent="0.3">
      <c r="A502" s="831" t="s">
        <v>2747</v>
      </c>
      <c r="B502" s="832" t="s">
        <v>5537</v>
      </c>
      <c r="C502" s="832" t="s">
        <v>3086</v>
      </c>
      <c r="D502" s="832" t="s">
        <v>3087</v>
      </c>
      <c r="E502" s="832" t="s">
        <v>3088</v>
      </c>
      <c r="F502" s="849">
        <v>1</v>
      </c>
      <c r="G502" s="849">
        <v>161.06</v>
      </c>
      <c r="H502" s="837">
        <v>1</v>
      </c>
      <c r="I502" s="849"/>
      <c r="J502" s="849"/>
      <c r="K502" s="837">
        <v>0</v>
      </c>
      <c r="L502" s="849">
        <v>1</v>
      </c>
      <c r="M502" s="850">
        <v>161.06</v>
      </c>
    </row>
    <row r="503" spans="1:13" ht="14.4" customHeight="1" x14ac:dyDescent="0.3">
      <c r="A503" s="831" t="s">
        <v>2747</v>
      </c>
      <c r="B503" s="832" t="s">
        <v>2572</v>
      </c>
      <c r="C503" s="832" t="s">
        <v>2573</v>
      </c>
      <c r="D503" s="832" t="s">
        <v>2574</v>
      </c>
      <c r="E503" s="832" t="s">
        <v>2575</v>
      </c>
      <c r="F503" s="849"/>
      <c r="G503" s="849"/>
      <c r="H503" s="837">
        <v>0</v>
      </c>
      <c r="I503" s="849">
        <v>6</v>
      </c>
      <c r="J503" s="849">
        <v>4814.88</v>
      </c>
      <c r="K503" s="837">
        <v>1</v>
      </c>
      <c r="L503" s="849">
        <v>6</v>
      </c>
      <c r="M503" s="850">
        <v>4814.88</v>
      </c>
    </row>
    <row r="504" spans="1:13" ht="14.4" customHeight="1" x14ac:dyDescent="0.3">
      <c r="A504" s="831" t="s">
        <v>2747</v>
      </c>
      <c r="B504" s="832" t="s">
        <v>2572</v>
      </c>
      <c r="C504" s="832" t="s">
        <v>5045</v>
      </c>
      <c r="D504" s="832" t="s">
        <v>2574</v>
      </c>
      <c r="E504" s="832" t="s">
        <v>5538</v>
      </c>
      <c r="F504" s="849"/>
      <c r="G504" s="849"/>
      <c r="H504" s="837"/>
      <c r="I504" s="849">
        <v>1</v>
      </c>
      <c r="J504" s="849">
        <v>0</v>
      </c>
      <c r="K504" s="837"/>
      <c r="L504" s="849">
        <v>1</v>
      </c>
      <c r="M504" s="850">
        <v>0</v>
      </c>
    </row>
    <row r="505" spans="1:13" ht="14.4" customHeight="1" x14ac:dyDescent="0.3">
      <c r="A505" s="831" t="s">
        <v>2747</v>
      </c>
      <c r="B505" s="832" t="s">
        <v>5539</v>
      </c>
      <c r="C505" s="832" t="s">
        <v>5024</v>
      </c>
      <c r="D505" s="832" t="s">
        <v>5022</v>
      </c>
      <c r="E505" s="832" t="s">
        <v>2675</v>
      </c>
      <c r="F505" s="849">
        <v>1</v>
      </c>
      <c r="G505" s="849">
        <v>420.75</v>
      </c>
      <c r="H505" s="837">
        <v>1</v>
      </c>
      <c r="I505" s="849"/>
      <c r="J505" s="849"/>
      <c r="K505" s="837">
        <v>0</v>
      </c>
      <c r="L505" s="849">
        <v>1</v>
      </c>
      <c r="M505" s="850">
        <v>420.75</v>
      </c>
    </row>
    <row r="506" spans="1:13" ht="14.4" customHeight="1" x14ac:dyDescent="0.3">
      <c r="A506" s="831" t="s">
        <v>2747</v>
      </c>
      <c r="B506" s="832" t="s">
        <v>5539</v>
      </c>
      <c r="C506" s="832" t="s">
        <v>5021</v>
      </c>
      <c r="D506" s="832" t="s">
        <v>5022</v>
      </c>
      <c r="E506" s="832" t="s">
        <v>5023</v>
      </c>
      <c r="F506" s="849">
        <v>1</v>
      </c>
      <c r="G506" s="849">
        <v>1472.61</v>
      </c>
      <c r="H506" s="837">
        <v>1</v>
      </c>
      <c r="I506" s="849"/>
      <c r="J506" s="849"/>
      <c r="K506" s="837">
        <v>0</v>
      </c>
      <c r="L506" s="849">
        <v>1</v>
      </c>
      <c r="M506" s="850">
        <v>1472.61</v>
      </c>
    </row>
    <row r="507" spans="1:13" ht="14.4" customHeight="1" x14ac:dyDescent="0.3">
      <c r="A507" s="831" t="s">
        <v>2747</v>
      </c>
      <c r="B507" s="832" t="s">
        <v>2458</v>
      </c>
      <c r="C507" s="832" t="s">
        <v>2462</v>
      </c>
      <c r="D507" s="832" t="s">
        <v>1173</v>
      </c>
      <c r="E507" s="832" t="s">
        <v>2461</v>
      </c>
      <c r="F507" s="849">
        <v>1</v>
      </c>
      <c r="G507" s="849">
        <v>0</v>
      </c>
      <c r="H507" s="837"/>
      <c r="I507" s="849"/>
      <c r="J507" s="849"/>
      <c r="K507" s="837"/>
      <c r="L507" s="849">
        <v>1</v>
      </c>
      <c r="M507" s="850">
        <v>0</v>
      </c>
    </row>
    <row r="508" spans="1:13" ht="14.4" customHeight="1" x14ac:dyDescent="0.3">
      <c r="A508" s="831" t="s">
        <v>2747</v>
      </c>
      <c r="B508" s="832" t="s">
        <v>2463</v>
      </c>
      <c r="C508" s="832" t="s">
        <v>5016</v>
      </c>
      <c r="D508" s="832" t="s">
        <v>5015</v>
      </c>
      <c r="E508" s="832" t="s">
        <v>5017</v>
      </c>
      <c r="F508" s="849">
        <v>1</v>
      </c>
      <c r="G508" s="849">
        <v>64.540000000000006</v>
      </c>
      <c r="H508" s="837">
        <v>1</v>
      </c>
      <c r="I508" s="849"/>
      <c r="J508" s="849"/>
      <c r="K508" s="837">
        <v>0</v>
      </c>
      <c r="L508" s="849">
        <v>1</v>
      </c>
      <c r="M508" s="850">
        <v>64.540000000000006</v>
      </c>
    </row>
    <row r="509" spans="1:13" ht="14.4" customHeight="1" x14ac:dyDescent="0.3">
      <c r="A509" s="831" t="s">
        <v>2747</v>
      </c>
      <c r="B509" s="832" t="s">
        <v>2463</v>
      </c>
      <c r="C509" s="832" t="s">
        <v>5014</v>
      </c>
      <c r="D509" s="832" t="s">
        <v>5015</v>
      </c>
      <c r="E509" s="832" t="s">
        <v>2345</v>
      </c>
      <c r="F509" s="849">
        <v>1</v>
      </c>
      <c r="G509" s="849">
        <v>207.45</v>
      </c>
      <c r="H509" s="837">
        <v>1</v>
      </c>
      <c r="I509" s="849"/>
      <c r="J509" s="849"/>
      <c r="K509" s="837">
        <v>0</v>
      </c>
      <c r="L509" s="849">
        <v>1</v>
      </c>
      <c r="M509" s="850">
        <v>207.45</v>
      </c>
    </row>
    <row r="510" spans="1:13" ht="14.4" customHeight="1" x14ac:dyDescent="0.3">
      <c r="A510" s="831" t="s">
        <v>2747</v>
      </c>
      <c r="B510" s="832" t="s">
        <v>2577</v>
      </c>
      <c r="C510" s="832" t="s">
        <v>4990</v>
      </c>
      <c r="D510" s="832" t="s">
        <v>2579</v>
      </c>
      <c r="E510" s="832" t="s">
        <v>4991</v>
      </c>
      <c r="F510" s="849"/>
      <c r="G510" s="849"/>
      <c r="H510" s="837">
        <v>0</v>
      </c>
      <c r="I510" s="849">
        <v>1</v>
      </c>
      <c r="J510" s="849">
        <v>97.96</v>
      </c>
      <c r="K510" s="837">
        <v>1</v>
      </c>
      <c r="L510" s="849">
        <v>1</v>
      </c>
      <c r="M510" s="850">
        <v>97.96</v>
      </c>
    </row>
    <row r="511" spans="1:13" ht="14.4" customHeight="1" x14ac:dyDescent="0.3">
      <c r="A511" s="831" t="s">
        <v>2747</v>
      </c>
      <c r="B511" s="832" t="s">
        <v>2291</v>
      </c>
      <c r="C511" s="832" t="s">
        <v>3093</v>
      </c>
      <c r="D511" s="832" t="s">
        <v>3094</v>
      </c>
      <c r="E511" s="832" t="s">
        <v>1048</v>
      </c>
      <c r="F511" s="849"/>
      <c r="G511" s="849"/>
      <c r="H511" s="837">
        <v>0</v>
      </c>
      <c r="I511" s="849">
        <v>3</v>
      </c>
      <c r="J511" s="849">
        <v>99.27000000000001</v>
      </c>
      <c r="K511" s="837">
        <v>1</v>
      </c>
      <c r="L511" s="849">
        <v>3</v>
      </c>
      <c r="M511" s="850">
        <v>99.27000000000001</v>
      </c>
    </row>
    <row r="512" spans="1:13" ht="14.4" customHeight="1" x14ac:dyDescent="0.3">
      <c r="A512" s="831" t="s">
        <v>2747</v>
      </c>
      <c r="B512" s="832" t="s">
        <v>2021</v>
      </c>
      <c r="C512" s="832" t="s">
        <v>2314</v>
      </c>
      <c r="D512" s="832" t="s">
        <v>2023</v>
      </c>
      <c r="E512" s="832" t="s">
        <v>2315</v>
      </c>
      <c r="F512" s="849"/>
      <c r="G512" s="849"/>
      <c r="H512" s="837">
        <v>0</v>
      </c>
      <c r="I512" s="849">
        <v>1</v>
      </c>
      <c r="J512" s="849">
        <v>53.57</v>
      </c>
      <c r="K512" s="837">
        <v>1</v>
      </c>
      <c r="L512" s="849">
        <v>1</v>
      </c>
      <c r="M512" s="850">
        <v>53.57</v>
      </c>
    </row>
    <row r="513" spans="1:13" ht="14.4" customHeight="1" x14ac:dyDescent="0.3">
      <c r="A513" s="831" t="s">
        <v>2747</v>
      </c>
      <c r="B513" s="832" t="s">
        <v>2021</v>
      </c>
      <c r="C513" s="832" t="s">
        <v>2022</v>
      </c>
      <c r="D513" s="832" t="s">
        <v>2023</v>
      </c>
      <c r="E513" s="832" t="s">
        <v>2024</v>
      </c>
      <c r="F513" s="849"/>
      <c r="G513" s="849"/>
      <c r="H513" s="837">
        <v>0</v>
      </c>
      <c r="I513" s="849">
        <v>1</v>
      </c>
      <c r="J513" s="849">
        <v>133.94</v>
      </c>
      <c r="K513" s="837">
        <v>1</v>
      </c>
      <c r="L513" s="849">
        <v>1</v>
      </c>
      <c r="M513" s="850">
        <v>133.94</v>
      </c>
    </row>
    <row r="514" spans="1:13" ht="14.4" customHeight="1" x14ac:dyDescent="0.3">
      <c r="A514" s="831" t="s">
        <v>2747</v>
      </c>
      <c r="B514" s="832" t="s">
        <v>2242</v>
      </c>
      <c r="C514" s="832" t="s">
        <v>3100</v>
      </c>
      <c r="D514" s="832" t="s">
        <v>3101</v>
      </c>
      <c r="E514" s="832" t="s">
        <v>3102</v>
      </c>
      <c r="F514" s="849">
        <v>1</v>
      </c>
      <c r="G514" s="849">
        <v>99.94</v>
      </c>
      <c r="H514" s="837">
        <v>1</v>
      </c>
      <c r="I514" s="849"/>
      <c r="J514" s="849"/>
      <c r="K514" s="837">
        <v>0</v>
      </c>
      <c r="L514" s="849">
        <v>1</v>
      </c>
      <c r="M514" s="850">
        <v>99.94</v>
      </c>
    </row>
    <row r="515" spans="1:13" ht="14.4" customHeight="1" x14ac:dyDescent="0.3">
      <c r="A515" s="831" t="s">
        <v>2748</v>
      </c>
      <c r="B515" s="832" t="s">
        <v>2012</v>
      </c>
      <c r="C515" s="832" t="s">
        <v>3998</v>
      </c>
      <c r="D515" s="832" t="s">
        <v>933</v>
      </c>
      <c r="E515" s="832" t="s">
        <v>2989</v>
      </c>
      <c r="F515" s="849"/>
      <c r="G515" s="849"/>
      <c r="H515" s="837">
        <v>0</v>
      </c>
      <c r="I515" s="849">
        <v>1</v>
      </c>
      <c r="J515" s="849">
        <v>41.63</v>
      </c>
      <c r="K515" s="837">
        <v>1</v>
      </c>
      <c r="L515" s="849">
        <v>1</v>
      </c>
      <c r="M515" s="850">
        <v>41.63</v>
      </c>
    </row>
    <row r="516" spans="1:13" ht="14.4" customHeight="1" x14ac:dyDescent="0.3">
      <c r="A516" s="831" t="s">
        <v>2748</v>
      </c>
      <c r="B516" s="832" t="s">
        <v>2015</v>
      </c>
      <c r="C516" s="832" t="s">
        <v>2839</v>
      </c>
      <c r="D516" s="832" t="s">
        <v>2019</v>
      </c>
      <c r="E516" s="832" t="s">
        <v>2020</v>
      </c>
      <c r="F516" s="849"/>
      <c r="G516" s="849"/>
      <c r="H516" s="837">
        <v>0</v>
      </c>
      <c r="I516" s="849">
        <v>3</v>
      </c>
      <c r="J516" s="849">
        <v>172.8</v>
      </c>
      <c r="K516" s="837">
        <v>1</v>
      </c>
      <c r="L516" s="849">
        <v>3</v>
      </c>
      <c r="M516" s="850">
        <v>172.8</v>
      </c>
    </row>
    <row r="517" spans="1:13" ht="14.4" customHeight="1" x14ac:dyDescent="0.3">
      <c r="A517" s="831" t="s">
        <v>2748</v>
      </c>
      <c r="B517" s="832" t="s">
        <v>2015</v>
      </c>
      <c r="C517" s="832" t="s">
        <v>3154</v>
      </c>
      <c r="D517" s="832" t="s">
        <v>2019</v>
      </c>
      <c r="E517" s="832" t="s">
        <v>3155</v>
      </c>
      <c r="F517" s="849"/>
      <c r="G517" s="849"/>
      <c r="H517" s="837">
        <v>0</v>
      </c>
      <c r="I517" s="849">
        <v>1</v>
      </c>
      <c r="J517" s="849">
        <v>51.84</v>
      </c>
      <c r="K517" s="837">
        <v>1</v>
      </c>
      <c r="L517" s="849">
        <v>1</v>
      </c>
      <c r="M517" s="850">
        <v>51.84</v>
      </c>
    </row>
    <row r="518" spans="1:13" ht="14.4" customHeight="1" x14ac:dyDescent="0.3">
      <c r="A518" s="831" t="s">
        <v>2748</v>
      </c>
      <c r="B518" s="832" t="s">
        <v>2015</v>
      </c>
      <c r="C518" s="832" t="s">
        <v>2018</v>
      </c>
      <c r="D518" s="832" t="s">
        <v>2019</v>
      </c>
      <c r="E518" s="832" t="s">
        <v>2020</v>
      </c>
      <c r="F518" s="849"/>
      <c r="G518" s="849"/>
      <c r="H518" s="837">
        <v>0</v>
      </c>
      <c r="I518" s="849">
        <v>4</v>
      </c>
      <c r="J518" s="849">
        <v>275.73</v>
      </c>
      <c r="K518" s="837">
        <v>1</v>
      </c>
      <c r="L518" s="849">
        <v>4</v>
      </c>
      <c r="M518" s="850">
        <v>275.73</v>
      </c>
    </row>
    <row r="519" spans="1:13" ht="14.4" customHeight="1" x14ac:dyDescent="0.3">
      <c r="A519" s="831" t="s">
        <v>2748</v>
      </c>
      <c r="B519" s="832" t="s">
        <v>2310</v>
      </c>
      <c r="C519" s="832" t="s">
        <v>3149</v>
      </c>
      <c r="D519" s="832" t="s">
        <v>2312</v>
      </c>
      <c r="E519" s="832" t="s">
        <v>3150</v>
      </c>
      <c r="F519" s="849"/>
      <c r="G519" s="849"/>
      <c r="H519" s="837">
        <v>0</v>
      </c>
      <c r="I519" s="849">
        <v>2</v>
      </c>
      <c r="J519" s="849">
        <v>230.54</v>
      </c>
      <c r="K519" s="837">
        <v>1</v>
      </c>
      <c r="L519" s="849">
        <v>2</v>
      </c>
      <c r="M519" s="850">
        <v>230.54</v>
      </c>
    </row>
    <row r="520" spans="1:13" ht="14.4" customHeight="1" x14ac:dyDescent="0.3">
      <c r="A520" s="831" t="s">
        <v>2748</v>
      </c>
      <c r="B520" s="832" t="s">
        <v>2322</v>
      </c>
      <c r="C520" s="832" t="s">
        <v>5270</v>
      </c>
      <c r="D520" s="832" t="s">
        <v>5271</v>
      </c>
      <c r="E520" s="832" t="s">
        <v>5272</v>
      </c>
      <c r="F520" s="849">
        <v>1</v>
      </c>
      <c r="G520" s="849">
        <v>64.819999999999993</v>
      </c>
      <c r="H520" s="837">
        <v>1</v>
      </c>
      <c r="I520" s="849"/>
      <c r="J520" s="849"/>
      <c r="K520" s="837">
        <v>0</v>
      </c>
      <c r="L520" s="849">
        <v>1</v>
      </c>
      <c r="M520" s="850">
        <v>64.819999999999993</v>
      </c>
    </row>
    <row r="521" spans="1:13" ht="14.4" customHeight="1" x14ac:dyDescent="0.3">
      <c r="A521" s="831" t="s">
        <v>2748</v>
      </c>
      <c r="B521" s="832" t="s">
        <v>2322</v>
      </c>
      <c r="C521" s="832" t="s">
        <v>5273</v>
      </c>
      <c r="D521" s="832" t="s">
        <v>5274</v>
      </c>
      <c r="E521" s="832" t="s">
        <v>5275</v>
      </c>
      <c r="F521" s="849">
        <v>2</v>
      </c>
      <c r="G521" s="849">
        <v>146.9</v>
      </c>
      <c r="H521" s="837">
        <v>1</v>
      </c>
      <c r="I521" s="849"/>
      <c r="J521" s="849"/>
      <c r="K521" s="837">
        <v>0</v>
      </c>
      <c r="L521" s="849">
        <v>2</v>
      </c>
      <c r="M521" s="850">
        <v>146.9</v>
      </c>
    </row>
    <row r="522" spans="1:13" ht="14.4" customHeight="1" x14ac:dyDescent="0.3">
      <c r="A522" s="831" t="s">
        <v>2748</v>
      </c>
      <c r="B522" s="832" t="s">
        <v>2325</v>
      </c>
      <c r="C522" s="832" t="s">
        <v>3157</v>
      </c>
      <c r="D522" s="832" t="s">
        <v>2327</v>
      </c>
      <c r="E522" s="832" t="s">
        <v>3158</v>
      </c>
      <c r="F522" s="849"/>
      <c r="G522" s="849"/>
      <c r="H522" s="837">
        <v>0</v>
      </c>
      <c r="I522" s="849">
        <v>1</v>
      </c>
      <c r="J522" s="849">
        <v>184.74</v>
      </c>
      <c r="K522" s="837">
        <v>1</v>
      </c>
      <c r="L522" s="849">
        <v>1</v>
      </c>
      <c r="M522" s="850">
        <v>184.74</v>
      </c>
    </row>
    <row r="523" spans="1:13" ht="14.4" customHeight="1" x14ac:dyDescent="0.3">
      <c r="A523" s="831" t="s">
        <v>2748</v>
      </c>
      <c r="B523" s="832" t="s">
        <v>2033</v>
      </c>
      <c r="C523" s="832" t="s">
        <v>3152</v>
      </c>
      <c r="D523" s="832" t="s">
        <v>785</v>
      </c>
      <c r="E523" s="832" t="s">
        <v>3153</v>
      </c>
      <c r="F523" s="849"/>
      <c r="G523" s="849"/>
      <c r="H523" s="837"/>
      <c r="I523" s="849">
        <v>1</v>
      </c>
      <c r="J523" s="849">
        <v>0</v>
      </c>
      <c r="K523" s="837"/>
      <c r="L523" s="849">
        <v>1</v>
      </c>
      <c r="M523" s="850">
        <v>0</v>
      </c>
    </row>
    <row r="524" spans="1:13" ht="14.4" customHeight="1" x14ac:dyDescent="0.3">
      <c r="A524" s="831" t="s">
        <v>2748</v>
      </c>
      <c r="B524" s="832" t="s">
        <v>2033</v>
      </c>
      <c r="C524" s="832" t="s">
        <v>2776</v>
      </c>
      <c r="D524" s="832" t="s">
        <v>785</v>
      </c>
      <c r="E524" s="832" t="s">
        <v>2041</v>
      </c>
      <c r="F524" s="849"/>
      <c r="G524" s="849"/>
      <c r="H524" s="837">
        <v>0</v>
      </c>
      <c r="I524" s="849">
        <v>3</v>
      </c>
      <c r="J524" s="849">
        <v>1472.67</v>
      </c>
      <c r="K524" s="837">
        <v>1</v>
      </c>
      <c r="L524" s="849">
        <v>3</v>
      </c>
      <c r="M524" s="850">
        <v>1472.67</v>
      </c>
    </row>
    <row r="525" spans="1:13" ht="14.4" customHeight="1" x14ac:dyDescent="0.3">
      <c r="A525" s="831" t="s">
        <v>2748</v>
      </c>
      <c r="B525" s="832" t="s">
        <v>2033</v>
      </c>
      <c r="C525" s="832" t="s">
        <v>2791</v>
      </c>
      <c r="D525" s="832" t="s">
        <v>785</v>
      </c>
      <c r="E525" s="832" t="s">
        <v>2039</v>
      </c>
      <c r="F525" s="849"/>
      <c r="G525" s="849"/>
      <c r="H525" s="837">
        <v>0</v>
      </c>
      <c r="I525" s="849">
        <v>1</v>
      </c>
      <c r="J525" s="849">
        <v>736.33</v>
      </c>
      <c r="K525" s="837">
        <v>1</v>
      </c>
      <c r="L525" s="849">
        <v>1</v>
      </c>
      <c r="M525" s="850">
        <v>736.33</v>
      </c>
    </row>
    <row r="526" spans="1:13" ht="14.4" customHeight="1" x14ac:dyDescent="0.3">
      <c r="A526" s="831" t="s">
        <v>2748</v>
      </c>
      <c r="B526" s="832" t="s">
        <v>2033</v>
      </c>
      <c r="C526" s="832" t="s">
        <v>2042</v>
      </c>
      <c r="D526" s="832" t="s">
        <v>789</v>
      </c>
      <c r="E526" s="832" t="s">
        <v>2043</v>
      </c>
      <c r="F526" s="849"/>
      <c r="G526" s="849"/>
      <c r="H526" s="837">
        <v>0</v>
      </c>
      <c r="I526" s="849">
        <v>2</v>
      </c>
      <c r="J526" s="849">
        <v>3694.98</v>
      </c>
      <c r="K526" s="837">
        <v>1</v>
      </c>
      <c r="L526" s="849">
        <v>2</v>
      </c>
      <c r="M526" s="850">
        <v>3694.98</v>
      </c>
    </row>
    <row r="527" spans="1:13" ht="14.4" customHeight="1" x14ac:dyDescent="0.3">
      <c r="A527" s="831" t="s">
        <v>2748</v>
      </c>
      <c r="B527" s="832" t="s">
        <v>2491</v>
      </c>
      <c r="C527" s="832" t="s">
        <v>4649</v>
      </c>
      <c r="D527" s="832" t="s">
        <v>2493</v>
      </c>
      <c r="E527" s="832" t="s">
        <v>4650</v>
      </c>
      <c r="F527" s="849"/>
      <c r="G527" s="849"/>
      <c r="H527" s="837">
        <v>0</v>
      </c>
      <c r="I527" s="849">
        <v>3</v>
      </c>
      <c r="J527" s="849">
        <v>560.61</v>
      </c>
      <c r="K527" s="837">
        <v>1</v>
      </c>
      <c r="L527" s="849">
        <v>3</v>
      </c>
      <c r="M527" s="850">
        <v>560.61</v>
      </c>
    </row>
    <row r="528" spans="1:13" ht="14.4" customHeight="1" x14ac:dyDescent="0.3">
      <c r="A528" s="831" t="s">
        <v>2748</v>
      </c>
      <c r="B528" s="832" t="s">
        <v>2124</v>
      </c>
      <c r="C528" s="832" t="s">
        <v>4885</v>
      </c>
      <c r="D528" s="832" t="s">
        <v>2126</v>
      </c>
      <c r="E528" s="832" t="s">
        <v>4886</v>
      </c>
      <c r="F528" s="849"/>
      <c r="G528" s="849"/>
      <c r="H528" s="837">
        <v>0</v>
      </c>
      <c r="I528" s="849">
        <v>3</v>
      </c>
      <c r="J528" s="849">
        <v>664.43999999999994</v>
      </c>
      <c r="K528" s="837">
        <v>1</v>
      </c>
      <c r="L528" s="849">
        <v>3</v>
      </c>
      <c r="M528" s="850">
        <v>664.43999999999994</v>
      </c>
    </row>
    <row r="529" spans="1:13" ht="14.4" customHeight="1" x14ac:dyDescent="0.3">
      <c r="A529" s="831" t="s">
        <v>2748</v>
      </c>
      <c r="B529" s="832" t="s">
        <v>2163</v>
      </c>
      <c r="C529" s="832" t="s">
        <v>2166</v>
      </c>
      <c r="D529" s="832" t="s">
        <v>1083</v>
      </c>
      <c r="E529" s="832" t="s">
        <v>2167</v>
      </c>
      <c r="F529" s="849"/>
      <c r="G529" s="849"/>
      <c r="H529" s="837">
        <v>0</v>
      </c>
      <c r="I529" s="849">
        <v>6</v>
      </c>
      <c r="J529" s="849">
        <v>926.16000000000008</v>
      </c>
      <c r="K529" s="837">
        <v>1</v>
      </c>
      <c r="L529" s="849">
        <v>6</v>
      </c>
      <c r="M529" s="850">
        <v>926.16000000000008</v>
      </c>
    </row>
    <row r="530" spans="1:13" ht="14.4" customHeight="1" x14ac:dyDescent="0.3">
      <c r="A530" s="831" t="s">
        <v>2748</v>
      </c>
      <c r="B530" s="832" t="s">
        <v>2163</v>
      </c>
      <c r="C530" s="832" t="s">
        <v>2164</v>
      </c>
      <c r="D530" s="832" t="s">
        <v>1083</v>
      </c>
      <c r="E530" s="832" t="s">
        <v>2165</v>
      </c>
      <c r="F530" s="849"/>
      <c r="G530" s="849"/>
      <c r="H530" s="837">
        <v>0</v>
      </c>
      <c r="I530" s="849">
        <v>13</v>
      </c>
      <c r="J530" s="849">
        <v>2925.78</v>
      </c>
      <c r="K530" s="837">
        <v>1</v>
      </c>
      <c r="L530" s="849">
        <v>13</v>
      </c>
      <c r="M530" s="850">
        <v>2925.78</v>
      </c>
    </row>
    <row r="531" spans="1:13" ht="14.4" customHeight="1" x14ac:dyDescent="0.3">
      <c r="A531" s="831" t="s">
        <v>2748</v>
      </c>
      <c r="B531" s="832" t="s">
        <v>2177</v>
      </c>
      <c r="C531" s="832" t="s">
        <v>2398</v>
      </c>
      <c r="D531" s="832" t="s">
        <v>2399</v>
      </c>
      <c r="E531" s="832" t="s">
        <v>1482</v>
      </c>
      <c r="F531" s="849"/>
      <c r="G531" s="849"/>
      <c r="H531" s="837">
        <v>0</v>
      </c>
      <c r="I531" s="849">
        <v>1</v>
      </c>
      <c r="J531" s="849">
        <v>170.52</v>
      </c>
      <c r="K531" s="837">
        <v>1</v>
      </c>
      <c r="L531" s="849">
        <v>1</v>
      </c>
      <c r="M531" s="850">
        <v>170.52</v>
      </c>
    </row>
    <row r="532" spans="1:13" ht="14.4" customHeight="1" x14ac:dyDescent="0.3">
      <c r="A532" s="831" t="s">
        <v>2748</v>
      </c>
      <c r="B532" s="832" t="s">
        <v>2177</v>
      </c>
      <c r="C532" s="832" t="s">
        <v>4173</v>
      </c>
      <c r="D532" s="832" t="s">
        <v>2399</v>
      </c>
      <c r="E532" s="832" t="s">
        <v>4174</v>
      </c>
      <c r="F532" s="849"/>
      <c r="G532" s="849"/>
      <c r="H532" s="837">
        <v>0</v>
      </c>
      <c r="I532" s="849">
        <v>1</v>
      </c>
      <c r="J532" s="849">
        <v>272.83</v>
      </c>
      <c r="K532" s="837">
        <v>1</v>
      </c>
      <c r="L532" s="849">
        <v>1</v>
      </c>
      <c r="M532" s="850">
        <v>272.83</v>
      </c>
    </row>
    <row r="533" spans="1:13" ht="14.4" customHeight="1" x14ac:dyDescent="0.3">
      <c r="A533" s="831" t="s">
        <v>2748</v>
      </c>
      <c r="B533" s="832" t="s">
        <v>2194</v>
      </c>
      <c r="C533" s="832" t="s">
        <v>3222</v>
      </c>
      <c r="D533" s="832" t="s">
        <v>2196</v>
      </c>
      <c r="E533" s="832" t="s">
        <v>3223</v>
      </c>
      <c r="F533" s="849"/>
      <c r="G533" s="849"/>
      <c r="H533" s="837">
        <v>0</v>
      </c>
      <c r="I533" s="849">
        <v>1</v>
      </c>
      <c r="J533" s="849">
        <v>70.540000000000006</v>
      </c>
      <c r="K533" s="837">
        <v>1</v>
      </c>
      <c r="L533" s="849">
        <v>1</v>
      </c>
      <c r="M533" s="850">
        <v>70.540000000000006</v>
      </c>
    </row>
    <row r="534" spans="1:13" ht="14.4" customHeight="1" x14ac:dyDescent="0.3">
      <c r="A534" s="831" t="s">
        <v>2748</v>
      </c>
      <c r="B534" s="832" t="s">
        <v>2194</v>
      </c>
      <c r="C534" s="832" t="s">
        <v>4983</v>
      </c>
      <c r="D534" s="832" t="s">
        <v>2196</v>
      </c>
      <c r="E534" s="832" t="s">
        <v>3357</v>
      </c>
      <c r="F534" s="849"/>
      <c r="G534" s="849"/>
      <c r="H534" s="837">
        <v>0</v>
      </c>
      <c r="I534" s="849">
        <v>1</v>
      </c>
      <c r="J534" s="849">
        <v>141.09</v>
      </c>
      <c r="K534" s="837">
        <v>1</v>
      </c>
      <c r="L534" s="849">
        <v>1</v>
      </c>
      <c r="M534" s="850">
        <v>141.09</v>
      </c>
    </row>
    <row r="535" spans="1:13" ht="14.4" customHeight="1" x14ac:dyDescent="0.3">
      <c r="A535" s="831" t="s">
        <v>2748</v>
      </c>
      <c r="B535" s="832" t="s">
        <v>2246</v>
      </c>
      <c r="C535" s="832" t="s">
        <v>2247</v>
      </c>
      <c r="D535" s="832" t="s">
        <v>2248</v>
      </c>
      <c r="E535" s="832" t="s">
        <v>2249</v>
      </c>
      <c r="F535" s="849"/>
      <c r="G535" s="849"/>
      <c r="H535" s="837"/>
      <c r="I535" s="849">
        <v>24</v>
      </c>
      <c r="J535" s="849">
        <v>0</v>
      </c>
      <c r="K535" s="837"/>
      <c r="L535" s="849">
        <v>24</v>
      </c>
      <c r="M535" s="850">
        <v>0</v>
      </c>
    </row>
    <row r="536" spans="1:13" ht="14.4" customHeight="1" x14ac:dyDescent="0.3">
      <c r="A536" s="831" t="s">
        <v>2748</v>
      </c>
      <c r="B536" s="832" t="s">
        <v>2439</v>
      </c>
      <c r="C536" s="832" t="s">
        <v>2563</v>
      </c>
      <c r="D536" s="832" t="s">
        <v>2564</v>
      </c>
      <c r="E536" s="832" t="s">
        <v>2565</v>
      </c>
      <c r="F536" s="849"/>
      <c r="G536" s="849"/>
      <c r="H536" s="837">
        <v>0</v>
      </c>
      <c r="I536" s="849">
        <v>1</v>
      </c>
      <c r="J536" s="849">
        <v>9.4</v>
      </c>
      <c r="K536" s="837">
        <v>1</v>
      </c>
      <c r="L536" s="849">
        <v>1</v>
      </c>
      <c r="M536" s="850">
        <v>9.4</v>
      </c>
    </row>
    <row r="537" spans="1:13" ht="14.4" customHeight="1" x14ac:dyDescent="0.3">
      <c r="A537" s="831" t="s">
        <v>2748</v>
      </c>
      <c r="B537" s="832" t="s">
        <v>2264</v>
      </c>
      <c r="C537" s="832" t="s">
        <v>2265</v>
      </c>
      <c r="D537" s="832" t="s">
        <v>1026</v>
      </c>
      <c r="E537" s="832" t="s">
        <v>2266</v>
      </c>
      <c r="F537" s="849"/>
      <c r="G537" s="849"/>
      <c r="H537" s="837"/>
      <c r="I537" s="849">
        <v>3</v>
      </c>
      <c r="J537" s="849">
        <v>0</v>
      </c>
      <c r="K537" s="837"/>
      <c r="L537" s="849">
        <v>3</v>
      </c>
      <c r="M537" s="850">
        <v>0</v>
      </c>
    </row>
    <row r="538" spans="1:13" ht="14.4" customHeight="1" x14ac:dyDescent="0.3">
      <c r="A538" s="831" t="s">
        <v>2748</v>
      </c>
      <c r="B538" s="832" t="s">
        <v>2264</v>
      </c>
      <c r="C538" s="832" t="s">
        <v>2267</v>
      </c>
      <c r="D538" s="832" t="s">
        <v>1026</v>
      </c>
      <c r="E538" s="832" t="s">
        <v>2268</v>
      </c>
      <c r="F538" s="849"/>
      <c r="G538" s="849"/>
      <c r="H538" s="837"/>
      <c r="I538" s="849">
        <v>1</v>
      </c>
      <c r="J538" s="849">
        <v>0</v>
      </c>
      <c r="K538" s="837"/>
      <c r="L538" s="849">
        <v>1</v>
      </c>
      <c r="M538" s="850">
        <v>0</v>
      </c>
    </row>
    <row r="539" spans="1:13" ht="14.4" customHeight="1" x14ac:dyDescent="0.3">
      <c r="A539" s="831" t="s">
        <v>2748</v>
      </c>
      <c r="B539" s="832" t="s">
        <v>2458</v>
      </c>
      <c r="C539" s="832" t="s">
        <v>2462</v>
      </c>
      <c r="D539" s="832" t="s">
        <v>1173</v>
      </c>
      <c r="E539" s="832" t="s">
        <v>2461</v>
      </c>
      <c r="F539" s="849">
        <v>1</v>
      </c>
      <c r="G539" s="849">
        <v>0</v>
      </c>
      <c r="H539" s="837"/>
      <c r="I539" s="849"/>
      <c r="J539" s="849"/>
      <c r="K539" s="837"/>
      <c r="L539" s="849">
        <v>1</v>
      </c>
      <c r="M539" s="850">
        <v>0</v>
      </c>
    </row>
    <row r="540" spans="1:13" ht="14.4" customHeight="1" x14ac:dyDescent="0.3">
      <c r="A540" s="831" t="s">
        <v>2748</v>
      </c>
      <c r="B540" s="832" t="s">
        <v>2285</v>
      </c>
      <c r="C540" s="832" t="s">
        <v>5253</v>
      </c>
      <c r="D540" s="832" t="s">
        <v>1024</v>
      </c>
      <c r="E540" s="832" t="s">
        <v>5254</v>
      </c>
      <c r="F540" s="849"/>
      <c r="G540" s="849"/>
      <c r="H540" s="837"/>
      <c r="I540" s="849">
        <v>1</v>
      </c>
      <c r="J540" s="849">
        <v>0</v>
      </c>
      <c r="K540" s="837"/>
      <c r="L540" s="849">
        <v>1</v>
      </c>
      <c r="M540" s="850">
        <v>0</v>
      </c>
    </row>
    <row r="541" spans="1:13" ht="14.4" customHeight="1" x14ac:dyDescent="0.3">
      <c r="A541" s="831" t="s">
        <v>2748</v>
      </c>
      <c r="B541" s="832" t="s">
        <v>2285</v>
      </c>
      <c r="C541" s="832" t="s">
        <v>3146</v>
      </c>
      <c r="D541" s="832" t="s">
        <v>1024</v>
      </c>
      <c r="E541" s="832" t="s">
        <v>3147</v>
      </c>
      <c r="F541" s="849"/>
      <c r="G541" s="849"/>
      <c r="H541" s="837">
        <v>0</v>
      </c>
      <c r="I541" s="849">
        <v>1</v>
      </c>
      <c r="J541" s="849">
        <v>138.31</v>
      </c>
      <c r="K541" s="837">
        <v>1</v>
      </c>
      <c r="L541" s="849">
        <v>1</v>
      </c>
      <c r="M541" s="850">
        <v>138.31</v>
      </c>
    </row>
    <row r="542" spans="1:13" ht="14.4" customHeight="1" x14ac:dyDescent="0.3">
      <c r="A542" s="831" t="s">
        <v>2749</v>
      </c>
      <c r="B542" s="832" t="s">
        <v>2033</v>
      </c>
      <c r="C542" s="832" t="s">
        <v>2776</v>
      </c>
      <c r="D542" s="832" t="s">
        <v>785</v>
      </c>
      <c r="E542" s="832" t="s">
        <v>2041</v>
      </c>
      <c r="F542" s="849"/>
      <c r="G542" s="849"/>
      <c r="H542" s="837">
        <v>0</v>
      </c>
      <c r="I542" s="849">
        <v>1</v>
      </c>
      <c r="J542" s="849">
        <v>490.89</v>
      </c>
      <c r="K542" s="837">
        <v>1</v>
      </c>
      <c r="L542" s="849">
        <v>1</v>
      </c>
      <c r="M542" s="850">
        <v>490.89</v>
      </c>
    </row>
    <row r="543" spans="1:13" ht="14.4" customHeight="1" x14ac:dyDescent="0.3">
      <c r="A543" s="831" t="s">
        <v>2749</v>
      </c>
      <c r="B543" s="832" t="s">
        <v>2033</v>
      </c>
      <c r="C543" s="832" t="s">
        <v>2329</v>
      </c>
      <c r="D543" s="832" t="s">
        <v>785</v>
      </c>
      <c r="E543" s="832" t="s">
        <v>2330</v>
      </c>
      <c r="F543" s="849"/>
      <c r="G543" s="849"/>
      <c r="H543" s="837">
        <v>0</v>
      </c>
      <c r="I543" s="849">
        <v>1</v>
      </c>
      <c r="J543" s="849">
        <v>923.74</v>
      </c>
      <c r="K543" s="837">
        <v>1</v>
      </c>
      <c r="L543" s="849">
        <v>1</v>
      </c>
      <c r="M543" s="850">
        <v>923.74</v>
      </c>
    </row>
    <row r="544" spans="1:13" ht="14.4" customHeight="1" x14ac:dyDescent="0.3">
      <c r="A544" s="831" t="s">
        <v>2749</v>
      </c>
      <c r="B544" s="832" t="s">
        <v>2163</v>
      </c>
      <c r="C544" s="832" t="s">
        <v>2166</v>
      </c>
      <c r="D544" s="832" t="s">
        <v>1083</v>
      </c>
      <c r="E544" s="832" t="s">
        <v>2167</v>
      </c>
      <c r="F544" s="849"/>
      <c r="G544" s="849"/>
      <c r="H544" s="837">
        <v>0</v>
      </c>
      <c r="I544" s="849">
        <v>1</v>
      </c>
      <c r="J544" s="849">
        <v>154.36000000000001</v>
      </c>
      <c r="K544" s="837">
        <v>1</v>
      </c>
      <c r="L544" s="849">
        <v>1</v>
      </c>
      <c r="M544" s="850">
        <v>154.36000000000001</v>
      </c>
    </row>
    <row r="545" spans="1:13" ht="14.4" customHeight="1" x14ac:dyDescent="0.3">
      <c r="A545" s="831" t="s">
        <v>2750</v>
      </c>
      <c r="B545" s="832" t="s">
        <v>2033</v>
      </c>
      <c r="C545" s="832" t="s">
        <v>3003</v>
      </c>
      <c r="D545" s="832" t="s">
        <v>785</v>
      </c>
      <c r="E545" s="832" t="s">
        <v>2037</v>
      </c>
      <c r="F545" s="849"/>
      <c r="G545" s="849"/>
      <c r="H545" s="837">
        <v>0</v>
      </c>
      <c r="I545" s="849">
        <v>1</v>
      </c>
      <c r="J545" s="849">
        <v>368.16</v>
      </c>
      <c r="K545" s="837">
        <v>1</v>
      </c>
      <c r="L545" s="849">
        <v>1</v>
      </c>
      <c r="M545" s="850">
        <v>368.16</v>
      </c>
    </row>
    <row r="546" spans="1:13" ht="14.4" customHeight="1" x14ac:dyDescent="0.3">
      <c r="A546" s="831" t="s">
        <v>2750</v>
      </c>
      <c r="B546" s="832" t="s">
        <v>2033</v>
      </c>
      <c r="C546" s="832" t="s">
        <v>2791</v>
      </c>
      <c r="D546" s="832" t="s">
        <v>785</v>
      </c>
      <c r="E546" s="832" t="s">
        <v>2039</v>
      </c>
      <c r="F546" s="849"/>
      <c r="G546" s="849"/>
      <c r="H546" s="837">
        <v>0</v>
      </c>
      <c r="I546" s="849">
        <v>1</v>
      </c>
      <c r="J546" s="849">
        <v>736.33</v>
      </c>
      <c r="K546" s="837">
        <v>1</v>
      </c>
      <c r="L546" s="849">
        <v>1</v>
      </c>
      <c r="M546" s="850">
        <v>736.33</v>
      </c>
    </row>
    <row r="547" spans="1:13" ht="14.4" customHeight="1" x14ac:dyDescent="0.3">
      <c r="A547" s="831" t="s">
        <v>2750</v>
      </c>
      <c r="B547" s="832" t="s">
        <v>2057</v>
      </c>
      <c r="C547" s="832" t="s">
        <v>2335</v>
      </c>
      <c r="D547" s="832" t="s">
        <v>795</v>
      </c>
      <c r="E547" s="832" t="s">
        <v>2065</v>
      </c>
      <c r="F547" s="849"/>
      <c r="G547" s="849"/>
      <c r="H547" s="837">
        <v>0</v>
      </c>
      <c r="I547" s="849">
        <v>1</v>
      </c>
      <c r="J547" s="849">
        <v>42.51</v>
      </c>
      <c r="K547" s="837">
        <v>1</v>
      </c>
      <c r="L547" s="849">
        <v>1</v>
      </c>
      <c r="M547" s="850">
        <v>42.51</v>
      </c>
    </row>
    <row r="548" spans="1:13" ht="14.4" customHeight="1" x14ac:dyDescent="0.3">
      <c r="A548" s="831" t="s">
        <v>2750</v>
      </c>
      <c r="B548" s="832" t="s">
        <v>2354</v>
      </c>
      <c r="C548" s="832" t="s">
        <v>2355</v>
      </c>
      <c r="D548" s="832" t="s">
        <v>1168</v>
      </c>
      <c r="E548" s="832" t="s">
        <v>2356</v>
      </c>
      <c r="F548" s="849"/>
      <c r="G548" s="849"/>
      <c r="H548" s="837">
        <v>0</v>
      </c>
      <c r="I548" s="849">
        <v>1</v>
      </c>
      <c r="J548" s="849">
        <v>41.49</v>
      </c>
      <c r="K548" s="837">
        <v>1</v>
      </c>
      <c r="L548" s="849">
        <v>1</v>
      </c>
      <c r="M548" s="850">
        <v>41.49</v>
      </c>
    </row>
    <row r="549" spans="1:13" ht="14.4" customHeight="1" x14ac:dyDescent="0.3">
      <c r="A549" s="831" t="s">
        <v>2750</v>
      </c>
      <c r="B549" s="832" t="s">
        <v>5540</v>
      </c>
      <c r="C549" s="832" t="s">
        <v>3115</v>
      </c>
      <c r="D549" s="832" t="s">
        <v>3116</v>
      </c>
      <c r="E549" s="832" t="s">
        <v>2287</v>
      </c>
      <c r="F549" s="849">
        <v>1</v>
      </c>
      <c r="G549" s="849">
        <v>512.57000000000005</v>
      </c>
      <c r="H549" s="837">
        <v>1</v>
      </c>
      <c r="I549" s="849"/>
      <c r="J549" s="849"/>
      <c r="K549" s="837">
        <v>0</v>
      </c>
      <c r="L549" s="849">
        <v>1</v>
      </c>
      <c r="M549" s="850">
        <v>512.57000000000005</v>
      </c>
    </row>
    <row r="550" spans="1:13" ht="14.4" customHeight="1" x14ac:dyDescent="0.3">
      <c r="A550" s="831" t="s">
        <v>2750</v>
      </c>
      <c r="B550" s="832" t="s">
        <v>2150</v>
      </c>
      <c r="C550" s="832" t="s">
        <v>2393</v>
      </c>
      <c r="D550" s="832" t="s">
        <v>2155</v>
      </c>
      <c r="E550" s="832" t="s">
        <v>2394</v>
      </c>
      <c r="F550" s="849"/>
      <c r="G550" s="849"/>
      <c r="H550" s="837">
        <v>0</v>
      </c>
      <c r="I550" s="849">
        <v>1</v>
      </c>
      <c r="J550" s="849">
        <v>94.28</v>
      </c>
      <c r="K550" s="837">
        <v>1</v>
      </c>
      <c r="L550" s="849">
        <v>1</v>
      </c>
      <c r="M550" s="850">
        <v>94.28</v>
      </c>
    </row>
    <row r="551" spans="1:13" ht="14.4" customHeight="1" x14ac:dyDescent="0.3">
      <c r="A551" s="831" t="s">
        <v>2750</v>
      </c>
      <c r="B551" s="832" t="s">
        <v>2163</v>
      </c>
      <c r="C551" s="832" t="s">
        <v>2166</v>
      </c>
      <c r="D551" s="832" t="s">
        <v>1083</v>
      </c>
      <c r="E551" s="832" t="s">
        <v>2167</v>
      </c>
      <c r="F551" s="849"/>
      <c r="G551" s="849"/>
      <c r="H551" s="837">
        <v>0</v>
      </c>
      <c r="I551" s="849">
        <v>4</v>
      </c>
      <c r="J551" s="849">
        <v>617.44000000000005</v>
      </c>
      <c r="K551" s="837">
        <v>1</v>
      </c>
      <c r="L551" s="849">
        <v>4</v>
      </c>
      <c r="M551" s="850">
        <v>617.44000000000005</v>
      </c>
    </row>
    <row r="552" spans="1:13" ht="14.4" customHeight="1" x14ac:dyDescent="0.3">
      <c r="A552" s="831" t="s">
        <v>2750</v>
      </c>
      <c r="B552" s="832" t="s">
        <v>2163</v>
      </c>
      <c r="C552" s="832" t="s">
        <v>2164</v>
      </c>
      <c r="D552" s="832" t="s">
        <v>1083</v>
      </c>
      <c r="E552" s="832" t="s">
        <v>2165</v>
      </c>
      <c r="F552" s="849"/>
      <c r="G552" s="849"/>
      <c r="H552" s="837">
        <v>0</v>
      </c>
      <c r="I552" s="849">
        <v>4</v>
      </c>
      <c r="J552" s="849">
        <v>900.24</v>
      </c>
      <c r="K552" s="837">
        <v>1</v>
      </c>
      <c r="L552" s="849">
        <v>4</v>
      </c>
      <c r="M552" s="850">
        <v>900.24</v>
      </c>
    </row>
    <row r="553" spans="1:13" ht="14.4" customHeight="1" x14ac:dyDescent="0.3">
      <c r="A553" s="831" t="s">
        <v>2750</v>
      </c>
      <c r="B553" s="832" t="s">
        <v>2420</v>
      </c>
      <c r="C553" s="832" t="s">
        <v>2423</v>
      </c>
      <c r="D553" s="832" t="s">
        <v>1193</v>
      </c>
      <c r="E553" s="832" t="s">
        <v>1529</v>
      </c>
      <c r="F553" s="849"/>
      <c r="G553" s="849"/>
      <c r="H553" s="837">
        <v>0</v>
      </c>
      <c r="I553" s="849">
        <v>1</v>
      </c>
      <c r="J553" s="849">
        <v>48.42</v>
      </c>
      <c r="K553" s="837">
        <v>1</v>
      </c>
      <c r="L553" s="849">
        <v>1</v>
      </c>
      <c r="M553" s="850">
        <v>48.42</v>
      </c>
    </row>
    <row r="554" spans="1:13" ht="14.4" customHeight="1" x14ac:dyDescent="0.3">
      <c r="A554" s="831" t="s">
        <v>2750</v>
      </c>
      <c r="B554" s="832" t="s">
        <v>2230</v>
      </c>
      <c r="C554" s="832" t="s">
        <v>2425</v>
      </c>
      <c r="D554" s="832" t="s">
        <v>1338</v>
      </c>
      <c r="E554" s="832" t="s">
        <v>2339</v>
      </c>
      <c r="F554" s="849">
        <v>1</v>
      </c>
      <c r="G554" s="849">
        <v>36.270000000000003</v>
      </c>
      <c r="H554" s="837">
        <v>1</v>
      </c>
      <c r="I554" s="849"/>
      <c r="J554" s="849"/>
      <c r="K554" s="837">
        <v>0</v>
      </c>
      <c r="L554" s="849">
        <v>1</v>
      </c>
      <c r="M554" s="850">
        <v>36.270000000000003</v>
      </c>
    </row>
    <row r="555" spans="1:13" ht="14.4" customHeight="1" x14ac:dyDescent="0.3">
      <c r="A555" s="831" t="s">
        <v>2750</v>
      </c>
      <c r="B555" s="832" t="s">
        <v>2246</v>
      </c>
      <c r="C555" s="832" t="s">
        <v>2247</v>
      </c>
      <c r="D555" s="832" t="s">
        <v>2248</v>
      </c>
      <c r="E555" s="832" t="s">
        <v>2249</v>
      </c>
      <c r="F555" s="849"/>
      <c r="G555" s="849"/>
      <c r="H555" s="837"/>
      <c r="I555" s="849">
        <v>5</v>
      </c>
      <c r="J555" s="849">
        <v>0</v>
      </c>
      <c r="K555" s="837"/>
      <c r="L555" s="849">
        <v>5</v>
      </c>
      <c r="M555" s="850">
        <v>0</v>
      </c>
    </row>
    <row r="556" spans="1:13" ht="14.4" customHeight="1" x14ac:dyDescent="0.3">
      <c r="A556" s="831" t="s">
        <v>2750</v>
      </c>
      <c r="B556" s="832" t="s">
        <v>2264</v>
      </c>
      <c r="C556" s="832" t="s">
        <v>2265</v>
      </c>
      <c r="D556" s="832" t="s">
        <v>1026</v>
      </c>
      <c r="E556" s="832" t="s">
        <v>2266</v>
      </c>
      <c r="F556" s="849"/>
      <c r="G556" s="849"/>
      <c r="H556" s="837"/>
      <c r="I556" s="849">
        <v>2</v>
      </c>
      <c r="J556" s="849">
        <v>0</v>
      </c>
      <c r="K556" s="837"/>
      <c r="L556" s="849">
        <v>2</v>
      </c>
      <c r="M556" s="850">
        <v>0</v>
      </c>
    </row>
    <row r="557" spans="1:13" ht="14.4" customHeight="1" x14ac:dyDescent="0.3">
      <c r="A557" s="831" t="s">
        <v>2750</v>
      </c>
      <c r="B557" s="832" t="s">
        <v>2272</v>
      </c>
      <c r="C557" s="832" t="s">
        <v>3106</v>
      </c>
      <c r="D557" s="832" t="s">
        <v>697</v>
      </c>
      <c r="E557" s="832" t="s">
        <v>2142</v>
      </c>
      <c r="F557" s="849"/>
      <c r="G557" s="849"/>
      <c r="H557" s="837">
        <v>0</v>
      </c>
      <c r="I557" s="849">
        <v>1</v>
      </c>
      <c r="J557" s="849">
        <v>85.16</v>
      </c>
      <c r="K557" s="837">
        <v>1</v>
      </c>
      <c r="L557" s="849">
        <v>1</v>
      </c>
      <c r="M557" s="850">
        <v>85.16</v>
      </c>
    </row>
    <row r="558" spans="1:13" ht="14.4" customHeight="1" x14ac:dyDescent="0.3">
      <c r="A558" s="831" t="s">
        <v>2750</v>
      </c>
      <c r="B558" s="832" t="s">
        <v>2277</v>
      </c>
      <c r="C558" s="832" t="s">
        <v>2456</v>
      </c>
      <c r="D558" s="832" t="s">
        <v>1439</v>
      </c>
      <c r="E558" s="832" t="s">
        <v>2457</v>
      </c>
      <c r="F558" s="849"/>
      <c r="G558" s="849"/>
      <c r="H558" s="837">
        <v>0</v>
      </c>
      <c r="I558" s="849">
        <v>1</v>
      </c>
      <c r="J558" s="849">
        <v>63.75</v>
      </c>
      <c r="K558" s="837">
        <v>1</v>
      </c>
      <c r="L558" s="849">
        <v>1</v>
      </c>
      <c r="M558" s="850">
        <v>63.75</v>
      </c>
    </row>
    <row r="559" spans="1:13" ht="14.4" customHeight="1" x14ac:dyDescent="0.3">
      <c r="A559" s="831" t="s">
        <v>2751</v>
      </c>
      <c r="B559" s="832" t="s">
        <v>2015</v>
      </c>
      <c r="C559" s="832" t="s">
        <v>5391</v>
      </c>
      <c r="D559" s="832" t="s">
        <v>5390</v>
      </c>
      <c r="E559" s="832" t="s">
        <v>5392</v>
      </c>
      <c r="F559" s="849">
        <v>1</v>
      </c>
      <c r="G559" s="849">
        <v>172.91</v>
      </c>
      <c r="H559" s="837">
        <v>1</v>
      </c>
      <c r="I559" s="849"/>
      <c r="J559" s="849"/>
      <c r="K559" s="837">
        <v>0</v>
      </c>
      <c r="L559" s="849">
        <v>1</v>
      </c>
      <c r="M559" s="850">
        <v>172.91</v>
      </c>
    </row>
    <row r="560" spans="1:13" ht="14.4" customHeight="1" x14ac:dyDescent="0.3">
      <c r="A560" s="831" t="s">
        <v>2751</v>
      </c>
      <c r="B560" s="832" t="s">
        <v>5522</v>
      </c>
      <c r="C560" s="832" t="s">
        <v>5416</v>
      </c>
      <c r="D560" s="832" t="s">
        <v>5377</v>
      </c>
      <c r="E560" s="832" t="s">
        <v>5417</v>
      </c>
      <c r="F560" s="849">
        <v>2</v>
      </c>
      <c r="G560" s="849">
        <v>0</v>
      </c>
      <c r="H560" s="837"/>
      <c r="I560" s="849"/>
      <c r="J560" s="849"/>
      <c r="K560" s="837"/>
      <c r="L560" s="849">
        <v>2</v>
      </c>
      <c r="M560" s="850">
        <v>0</v>
      </c>
    </row>
    <row r="561" spans="1:13" ht="14.4" customHeight="1" x14ac:dyDescent="0.3">
      <c r="A561" s="831" t="s">
        <v>2751</v>
      </c>
      <c r="B561" s="832" t="s">
        <v>5522</v>
      </c>
      <c r="C561" s="832" t="s">
        <v>5418</v>
      </c>
      <c r="D561" s="832" t="s">
        <v>5377</v>
      </c>
      <c r="E561" s="832" t="s">
        <v>5419</v>
      </c>
      <c r="F561" s="849">
        <v>2</v>
      </c>
      <c r="G561" s="849">
        <v>138.22</v>
      </c>
      <c r="H561" s="837">
        <v>1</v>
      </c>
      <c r="I561" s="849"/>
      <c r="J561" s="849"/>
      <c r="K561" s="837">
        <v>0</v>
      </c>
      <c r="L561" s="849">
        <v>2</v>
      </c>
      <c r="M561" s="850">
        <v>138.22</v>
      </c>
    </row>
    <row r="562" spans="1:13" ht="14.4" customHeight="1" x14ac:dyDescent="0.3">
      <c r="A562" s="831" t="s">
        <v>2751</v>
      </c>
      <c r="B562" s="832" t="s">
        <v>2033</v>
      </c>
      <c r="C562" s="832" t="s">
        <v>3127</v>
      </c>
      <c r="D562" s="832" t="s">
        <v>789</v>
      </c>
      <c r="E562" s="832" t="s">
        <v>5524</v>
      </c>
      <c r="F562" s="849"/>
      <c r="G562" s="849"/>
      <c r="H562" s="837">
        <v>0</v>
      </c>
      <c r="I562" s="849">
        <v>1</v>
      </c>
      <c r="J562" s="849">
        <v>1385.62</v>
      </c>
      <c r="K562" s="837">
        <v>1</v>
      </c>
      <c r="L562" s="849">
        <v>1</v>
      </c>
      <c r="M562" s="850">
        <v>1385.62</v>
      </c>
    </row>
    <row r="563" spans="1:13" ht="14.4" customHeight="1" x14ac:dyDescent="0.3">
      <c r="A563" s="831" t="s">
        <v>2751</v>
      </c>
      <c r="B563" s="832" t="s">
        <v>2163</v>
      </c>
      <c r="C563" s="832" t="s">
        <v>2166</v>
      </c>
      <c r="D563" s="832" t="s">
        <v>1083</v>
      </c>
      <c r="E563" s="832" t="s">
        <v>2167</v>
      </c>
      <c r="F563" s="849"/>
      <c r="G563" s="849"/>
      <c r="H563" s="837">
        <v>0</v>
      </c>
      <c r="I563" s="849">
        <v>2</v>
      </c>
      <c r="J563" s="849">
        <v>308.72000000000003</v>
      </c>
      <c r="K563" s="837">
        <v>1</v>
      </c>
      <c r="L563" s="849">
        <v>2</v>
      </c>
      <c r="M563" s="850">
        <v>308.72000000000003</v>
      </c>
    </row>
    <row r="564" spans="1:13" ht="14.4" customHeight="1" x14ac:dyDescent="0.3">
      <c r="A564" s="831" t="s">
        <v>2751</v>
      </c>
      <c r="B564" s="832" t="s">
        <v>2163</v>
      </c>
      <c r="C564" s="832" t="s">
        <v>2164</v>
      </c>
      <c r="D564" s="832" t="s">
        <v>1083</v>
      </c>
      <c r="E564" s="832" t="s">
        <v>2165</v>
      </c>
      <c r="F564" s="849"/>
      <c r="G564" s="849"/>
      <c r="H564" s="837">
        <v>0</v>
      </c>
      <c r="I564" s="849">
        <v>1</v>
      </c>
      <c r="J564" s="849">
        <v>225.06</v>
      </c>
      <c r="K564" s="837">
        <v>1</v>
      </c>
      <c r="L564" s="849">
        <v>1</v>
      </c>
      <c r="M564" s="850">
        <v>225.06</v>
      </c>
    </row>
    <row r="565" spans="1:13" ht="14.4" customHeight="1" x14ac:dyDescent="0.3">
      <c r="A565" s="831" t="s">
        <v>2751</v>
      </c>
      <c r="B565" s="832" t="s">
        <v>2163</v>
      </c>
      <c r="C565" s="832" t="s">
        <v>5415</v>
      </c>
      <c r="D565" s="832" t="s">
        <v>1083</v>
      </c>
      <c r="E565" s="832" t="s">
        <v>2167</v>
      </c>
      <c r="F565" s="849">
        <v>1</v>
      </c>
      <c r="G565" s="849">
        <v>154.36000000000001</v>
      </c>
      <c r="H565" s="837">
        <v>1</v>
      </c>
      <c r="I565" s="849"/>
      <c r="J565" s="849"/>
      <c r="K565" s="837">
        <v>0</v>
      </c>
      <c r="L565" s="849">
        <v>1</v>
      </c>
      <c r="M565" s="850">
        <v>154.36000000000001</v>
      </c>
    </row>
    <row r="566" spans="1:13" ht="14.4" customHeight="1" x14ac:dyDescent="0.3">
      <c r="A566" s="831" t="s">
        <v>2751</v>
      </c>
      <c r="B566" s="832" t="s">
        <v>2194</v>
      </c>
      <c r="C566" s="832" t="s">
        <v>3222</v>
      </c>
      <c r="D566" s="832" t="s">
        <v>2196</v>
      </c>
      <c r="E566" s="832" t="s">
        <v>3223</v>
      </c>
      <c r="F566" s="849"/>
      <c r="G566" s="849"/>
      <c r="H566" s="837">
        <v>0</v>
      </c>
      <c r="I566" s="849">
        <v>3</v>
      </c>
      <c r="J566" s="849">
        <v>211.62</v>
      </c>
      <c r="K566" s="837">
        <v>1</v>
      </c>
      <c r="L566" s="849">
        <v>3</v>
      </c>
      <c r="M566" s="850">
        <v>211.62</v>
      </c>
    </row>
    <row r="567" spans="1:13" ht="14.4" customHeight="1" x14ac:dyDescent="0.3">
      <c r="A567" s="831" t="s">
        <v>2751</v>
      </c>
      <c r="B567" s="832" t="s">
        <v>2246</v>
      </c>
      <c r="C567" s="832" t="s">
        <v>2247</v>
      </c>
      <c r="D567" s="832" t="s">
        <v>2248</v>
      </c>
      <c r="E567" s="832" t="s">
        <v>2249</v>
      </c>
      <c r="F567" s="849"/>
      <c r="G567" s="849"/>
      <c r="H567" s="837"/>
      <c r="I567" s="849">
        <v>3</v>
      </c>
      <c r="J567" s="849">
        <v>0</v>
      </c>
      <c r="K567" s="837"/>
      <c r="L567" s="849">
        <v>3</v>
      </c>
      <c r="M567" s="850">
        <v>0</v>
      </c>
    </row>
    <row r="568" spans="1:13" ht="14.4" customHeight="1" x14ac:dyDescent="0.3">
      <c r="A568" s="831" t="s">
        <v>2751</v>
      </c>
      <c r="B568" s="832" t="s">
        <v>2272</v>
      </c>
      <c r="C568" s="832" t="s">
        <v>3125</v>
      </c>
      <c r="D568" s="832" t="s">
        <v>697</v>
      </c>
      <c r="E568" s="832" t="s">
        <v>3126</v>
      </c>
      <c r="F568" s="849"/>
      <c r="G568" s="849"/>
      <c r="H568" s="837">
        <v>0</v>
      </c>
      <c r="I568" s="849">
        <v>1</v>
      </c>
      <c r="J568" s="849">
        <v>170.32</v>
      </c>
      <c r="K568" s="837">
        <v>1</v>
      </c>
      <c r="L568" s="849">
        <v>1</v>
      </c>
      <c r="M568" s="850">
        <v>170.32</v>
      </c>
    </row>
    <row r="569" spans="1:13" ht="14.4" customHeight="1" x14ac:dyDescent="0.3">
      <c r="A569" s="831" t="s">
        <v>2751</v>
      </c>
      <c r="B569" s="832" t="s">
        <v>2291</v>
      </c>
      <c r="C569" s="832" t="s">
        <v>2299</v>
      </c>
      <c r="D569" s="832" t="s">
        <v>1067</v>
      </c>
      <c r="E569" s="832" t="s">
        <v>1068</v>
      </c>
      <c r="F569" s="849"/>
      <c r="G569" s="849"/>
      <c r="H569" s="837">
        <v>0</v>
      </c>
      <c r="I569" s="849">
        <v>45</v>
      </c>
      <c r="J569" s="849">
        <v>10918.349999999999</v>
      </c>
      <c r="K569" s="837">
        <v>1</v>
      </c>
      <c r="L569" s="849">
        <v>45</v>
      </c>
      <c r="M569" s="850">
        <v>10918.349999999999</v>
      </c>
    </row>
    <row r="570" spans="1:13" ht="14.4" customHeight="1" x14ac:dyDescent="0.3">
      <c r="A570" s="831" t="s">
        <v>2751</v>
      </c>
      <c r="B570" s="832" t="s">
        <v>2291</v>
      </c>
      <c r="C570" s="832" t="s">
        <v>3129</v>
      </c>
      <c r="D570" s="832" t="s">
        <v>1067</v>
      </c>
      <c r="E570" s="832" t="s">
        <v>3130</v>
      </c>
      <c r="F570" s="849"/>
      <c r="G570" s="849"/>
      <c r="H570" s="837">
        <v>0</v>
      </c>
      <c r="I570" s="849">
        <v>17</v>
      </c>
      <c r="J570" s="849">
        <v>24667.68</v>
      </c>
      <c r="K570" s="837">
        <v>1</v>
      </c>
      <c r="L570" s="849">
        <v>17</v>
      </c>
      <c r="M570" s="850">
        <v>24667.68</v>
      </c>
    </row>
    <row r="571" spans="1:13" ht="14.4" customHeight="1" x14ac:dyDescent="0.3">
      <c r="A571" s="831" t="s">
        <v>2751</v>
      </c>
      <c r="B571" s="832" t="s">
        <v>2291</v>
      </c>
      <c r="C571" s="832" t="s">
        <v>2585</v>
      </c>
      <c r="D571" s="832" t="s">
        <v>2586</v>
      </c>
      <c r="E571" s="832" t="s">
        <v>1699</v>
      </c>
      <c r="F571" s="849"/>
      <c r="G571" s="849"/>
      <c r="H571" s="837">
        <v>0</v>
      </c>
      <c r="I571" s="849">
        <v>7</v>
      </c>
      <c r="J571" s="849">
        <v>1359.82</v>
      </c>
      <c r="K571" s="837">
        <v>1</v>
      </c>
      <c r="L571" s="849">
        <v>7</v>
      </c>
      <c r="M571" s="850">
        <v>1359.82</v>
      </c>
    </row>
    <row r="572" spans="1:13" ht="14.4" customHeight="1" x14ac:dyDescent="0.3">
      <c r="A572" s="831" t="s">
        <v>2751</v>
      </c>
      <c r="B572" s="832" t="s">
        <v>2291</v>
      </c>
      <c r="C572" s="832" t="s">
        <v>2479</v>
      </c>
      <c r="D572" s="832" t="s">
        <v>1462</v>
      </c>
      <c r="E572" s="832" t="s">
        <v>1046</v>
      </c>
      <c r="F572" s="849"/>
      <c r="G572" s="849"/>
      <c r="H572" s="837">
        <v>0</v>
      </c>
      <c r="I572" s="849">
        <v>15</v>
      </c>
      <c r="J572" s="849">
        <v>1942.6499999999999</v>
      </c>
      <c r="K572" s="837">
        <v>1</v>
      </c>
      <c r="L572" s="849">
        <v>15</v>
      </c>
      <c r="M572" s="850">
        <v>1942.6499999999999</v>
      </c>
    </row>
    <row r="573" spans="1:13" ht="14.4" customHeight="1" x14ac:dyDescent="0.3">
      <c r="A573" s="831" t="s">
        <v>2751</v>
      </c>
      <c r="B573" s="832" t="s">
        <v>2291</v>
      </c>
      <c r="C573" s="832" t="s">
        <v>2589</v>
      </c>
      <c r="D573" s="832" t="s">
        <v>2590</v>
      </c>
      <c r="E573" s="832" t="s">
        <v>1051</v>
      </c>
      <c r="F573" s="849"/>
      <c r="G573" s="849"/>
      <c r="H573" s="837">
        <v>0</v>
      </c>
      <c r="I573" s="849">
        <v>2</v>
      </c>
      <c r="J573" s="849">
        <v>254.68</v>
      </c>
      <c r="K573" s="837">
        <v>1</v>
      </c>
      <c r="L573" s="849">
        <v>2</v>
      </c>
      <c r="M573" s="850">
        <v>254.68</v>
      </c>
    </row>
    <row r="574" spans="1:13" ht="14.4" customHeight="1" x14ac:dyDescent="0.3">
      <c r="A574" s="831" t="s">
        <v>2751</v>
      </c>
      <c r="B574" s="832" t="s">
        <v>2021</v>
      </c>
      <c r="C574" s="832" t="s">
        <v>2314</v>
      </c>
      <c r="D574" s="832" t="s">
        <v>2023</v>
      </c>
      <c r="E574" s="832" t="s">
        <v>2315</v>
      </c>
      <c r="F574" s="849"/>
      <c r="G574" s="849"/>
      <c r="H574" s="837">
        <v>0</v>
      </c>
      <c r="I574" s="849">
        <v>3</v>
      </c>
      <c r="J574" s="849">
        <v>160.71</v>
      </c>
      <c r="K574" s="837">
        <v>1</v>
      </c>
      <c r="L574" s="849">
        <v>3</v>
      </c>
      <c r="M574" s="850">
        <v>160.71</v>
      </c>
    </row>
    <row r="575" spans="1:13" ht="14.4" customHeight="1" x14ac:dyDescent="0.3">
      <c r="A575" s="831" t="s">
        <v>2751</v>
      </c>
      <c r="B575" s="832" t="s">
        <v>2021</v>
      </c>
      <c r="C575" s="832" t="s">
        <v>2022</v>
      </c>
      <c r="D575" s="832" t="s">
        <v>2023</v>
      </c>
      <c r="E575" s="832" t="s">
        <v>2024</v>
      </c>
      <c r="F575" s="849"/>
      <c r="G575" s="849"/>
      <c r="H575" s="837">
        <v>0</v>
      </c>
      <c r="I575" s="849">
        <v>30</v>
      </c>
      <c r="J575" s="849">
        <v>4578.46</v>
      </c>
      <c r="K575" s="837">
        <v>1</v>
      </c>
      <c r="L575" s="849">
        <v>30</v>
      </c>
      <c r="M575" s="850">
        <v>4578.46</v>
      </c>
    </row>
    <row r="576" spans="1:13" ht="14.4" customHeight="1" x14ac:dyDescent="0.3">
      <c r="A576" s="831" t="s">
        <v>2752</v>
      </c>
      <c r="B576" s="832" t="s">
        <v>2015</v>
      </c>
      <c r="C576" s="832" t="s">
        <v>2839</v>
      </c>
      <c r="D576" s="832" t="s">
        <v>2019</v>
      </c>
      <c r="E576" s="832" t="s">
        <v>2020</v>
      </c>
      <c r="F576" s="849"/>
      <c r="G576" s="849"/>
      <c r="H576" s="837">
        <v>0</v>
      </c>
      <c r="I576" s="849">
        <v>1</v>
      </c>
      <c r="J576" s="849">
        <v>57.6</v>
      </c>
      <c r="K576" s="837">
        <v>1</v>
      </c>
      <c r="L576" s="849">
        <v>1</v>
      </c>
      <c r="M576" s="850">
        <v>57.6</v>
      </c>
    </row>
    <row r="577" spans="1:13" ht="14.4" customHeight="1" x14ac:dyDescent="0.3">
      <c r="A577" s="831" t="s">
        <v>2752</v>
      </c>
      <c r="B577" s="832" t="s">
        <v>2322</v>
      </c>
      <c r="C577" s="832" t="s">
        <v>5097</v>
      </c>
      <c r="D577" s="832" t="s">
        <v>4760</v>
      </c>
      <c r="E577" s="832" t="s">
        <v>5098</v>
      </c>
      <c r="F577" s="849">
        <v>1</v>
      </c>
      <c r="G577" s="849">
        <v>0</v>
      </c>
      <c r="H577" s="837"/>
      <c r="I577" s="849"/>
      <c r="J577" s="849"/>
      <c r="K577" s="837"/>
      <c r="L577" s="849">
        <v>1</v>
      </c>
      <c r="M577" s="850">
        <v>0</v>
      </c>
    </row>
    <row r="578" spans="1:13" ht="14.4" customHeight="1" x14ac:dyDescent="0.3">
      <c r="A578" s="831" t="s">
        <v>2752</v>
      </c>
      <c r="B578" s="832" t="s">
        <v>2322</v>
      </c>
      <c r="C578" s="832" t="s">
        <v>5099</v>
      </c>
      <c r="D578" s="832" t="s">
        <v>4760</v>
      </c>
      <c r="E578" s="832" t="s">
        <v>5100</v>
      </c>
      <c r="F578" s="849">
        <v>4</v>
      </c>
      <c r="G578" s="849">
        <v>144.08000000000001</v>
      </c>
      <c r="H578" s="837">
        <v>1</v>
      </c>
      <c r="I578" s="849"/>
      <c r="J578" s="849"/>
      <c r="K578" s="837">
        <v>0</v>
      </c>
      <c r="L578" s="849">
        <v>4</v>
      </c>
      <c r="M578" s="850">
        <v>144.08000000000001</v>
      </c>
    </row>
    <row r="579" spans="1:13" ht="14.4" customHeight="1" x14ac:dyDescent="0.3">
      <c r="A579" s="831" t="s">
        <v>2752</v>
      </c>
      <c r="B579" s="832" t="s">
        <v>2033</v>
      </c>
      <c r="C579" s="832" t="s">
        <v>2776</v>
      </c>
      <c r="D579" s="832" t="s">
        <v>785</v>
      </c>
      <c r="E579" s="832" t="s">
        <v>2041</v>
      </c>
      <c r="F579" s="849"/>
      <c r="G579" s="849"/>
      <c r="H579" s="837">
        <v>0</v>
      </c>
      <c r="I579" s="849">
        <v>1</v>
      </c>
      <c r="J579" s="849">
        <v>490.89</v>
      </c>
      <c r="K579" s="837">
        <v>1</v>
      </c>
      <c r="L579" s="849">
        <v>1</v>
      </c>
      <c r="M579" s="850">
        <v>490.89</v>
      </c>
    </row>
    <row r="580" spans="1:13" ht="14.4" customHeight="1" x14ac:dyDescent="0.3">
      <c r="A580" s="831" t="s">
        <v>2752</v>
      </c>
      <c r="B580" s="832" t="s">
        <v>2491</v>
      </c>
      <c r="C580" s="832" t="s">
        <v>4702</v>
      </c>
      <c r="D580" s="832" t="s">
        <v>4703</v>
      </c>
      <c r="E580" s="832" t="s">
        <v>4704</v>
      </c>
      <c r="F580" s="849">
        <v>4</v>
      </c>
      <c r="G580" s="849">
        <v>1201.32</v>
      </c>
      <c r="H580" s="837">
        <v>1</v>
      </c>
      <c r="I580" s="849"/>
      <c r="J580" s="849"/>
      <c r="K580" s="837">
        <v>0</v>
      </c>
      <c r="L580" s="849">
        <v>4</v>
      </c>
      <c r="M580" s="850">
        <v>1201.32</v>
      </c>
    </row>
    <row r="581" spans="1:13" ht="14.4" customHeight="1" x14ac:dyDescent="0.3">
      <c r="A581" s="831" t="s">
        <v>2752</v>
      </c>
      <c r="B581" s="832" t="s">
        <v>2491</v>
      </c>
      <c r="C581" s="832" t="s">
        <v>5092</v>
      </c>
      <c r="D581" s="832" t="s">
        <v>4703</v>
      </c>
      <c r="E581" s="832" t="s">
        <v>4704</v>
      </c>
      <c r="F581" s="849">
        <v>3</v>
      </c>
      <c r="G581" s="849">
        <v>900.99</v>
      </c>
      <c r="H581" s="837">
        <v>1</v>
      </c>
      <c r="I581" s="849"/>
      <c r="J581" s="849"/>
      <c r="K581" s="837">
        <v>0</v>
      </c>
      <c r="L581" s="849">
        <v>3</v>
      </c>
      <c r="M581" s="850">
        <v>900.99</v>
      </c>
    </row>
    <row r="582" spans="1:13" ht="14.4" customHeight="1" x14ac:dyDescent="0.3">
      <c r="A582" s="831" t="s">
        <v>2752</v>
      </c>
      <c r="B582" s="832" t="s">
        <v>2491</v>
      </c>
      <c r="C582" s="832" t="s">
        <v>5093</v>
      </c>
      <c r="D582" s="832" t="s">
        <v>4703</v>
      </c>
      <c r="E582" s="832" t="s">
        <v>5094</v>
      </c>
      <c r="F582" s="849">
        <v>1</v>
      </c>
      <c r="G582" s="849">
        <v>0</v>
      </c>
      <c r="H582" s="837"/>
      <c r="I582" s="849"/>
      <c r="J582" s="849"/>
      <c r="K582" s="837"/>
      <c r="L582" s="849">
        <v>1</v>
      </c>
      <c r="M582" s="850">
        <v>0</v>
      </c>
    </row>
    <row r="583" spans="1:13" ht="14.4" customHeight="1" x14ac:dyDescent="0.3">
      <c r="A583" s="831" t="s">
        <v>2752</v>
      </c>
      <c r="B583" s="832" t="s">
        <v>2331</v>
      </c>
      <c r="C583" s="832" t="s">
        <v>5102</v>
      </c>
      <c r="D583" s="832" t="s">
        <v>5103</v>
      </c>
      <c r="E583" s="832" t="s">
        <v>5104</v>
      </c>
      <c r="F583" s="849">
        <v>2</v>
      </c>
      <c r="G583" s="849">
        <v>918.6</v>
      </c>
      <c r="H583" s="837">
        <v>1</v>
      </c>
      <c r="I583" s="849"/>
      <c r="J583" s="849"/>
      <c r="K583" s="837">
        <v>0</v>
      </c>
      <c r="L583" s="849">
        <v>2</v>
      </c>
      <c r="M583" s="850">
        <v>918.6</v>
      </c>
    </row>
    <row r="584" spans="1:13" ht="14.4" customHeight="1" x14ac:dyDescent="0.3">
      <c r="A584" s="831" t="s">
        <v>2752</v>
      </c>
      <c r="B584" s="832" t="s">
        <v>2090</v>
      </c>
      <c r="C584" s="832" t="s">
        <v>4104</v>
      </c>
      <c r="D584" s="832" t="s">
        <v>934</v>
      </c>
      <c r="E584" s="832" t="s">
        <v>2345</v>
      </c>
      <c r="F584" s="849">
        <v>1</v>
      </c>
      <c r="G584" s="849">
        <v>105.32</v>
      </c>
      <c r="H584" s="837">
        <v>0.33333333333333331</v>
      </c>
      <c r="I584" s="849">
        <v>2</v>
      </c>
      <c r="J584" s="849">
        <v>210.64</v>
      </c>
      <c r="K584" s="837">
        <v>0.66666666666666663</v>
      </c>
      <c r="L584" s="849">
        <v>3</v>
      </c>
      <c r="M584" s="850">
        <v>315.95999999999998</v>
      </c>
    </row>
    <row r="585" spans="1:13" ht="14.4" customHeight="1" x14ac:dyDescent="0.3">
      <c r="A585" s="831" t="s">
        <v>2752</v>
      </c>
      <c r="B585" s="832" t="s">
        <v>2090</v>
      </c>
      <c r="C585" s="832" t="s">
        <v>3061</v>
      </c>
      <c r="D585" s="832" t="s">
        <v>3062</v>
      </c>
      <c r="E585" s="832" t="s">
        <v>3063</v>
      </c>
      <c r="F585" s="849">
        <v>7</v>
      </c>
      <c r="G585" s="849">
        <v>114.66</v>
      </c>
      <c r="H585" s="837">
        <v>1</v>
      </c>
      <c r="I585" s="849"/>
      <c r="J585" s="849"/>
      <c r="K585" s="837">
        <v>0</v>
      </c>
      <c r="L585" s="849">
        <v>7</v>
      </c>
      <c r="M585" s="850">
        <v>114.66</v>
      </c>
    </row>
    <row r="586" spans="1:13" ht="14.4" customHeight="1" x14ac:dyDescent="0.3">
      <c r="A586" s="831" t="s">
        <v>2752</v>
      </c>
      <c r="B586" s="832" t="s">
        <v>2090</v>
      </c>
      <c r="C586" s="832" t="s">
        <v>5080</v>
      </c>
      <c r="D586" s="832" t="s">
        <v>3062</v>
      </c>
      <c r="E586" s="832" t="s">
        <v>5081</v>
      </c>
      <c r="F586" s="849">
        <v>2</v>
      </c>
      <c r="G586" s="849">
        <v>0</v>
      </c>
      <c r="H586" s="837"/>
      <c r="I586" s="849"/>
      <c r="J586" s="849"/>
      <c r="K586" s="837"/>
      <c r="L586" s="849">
        <v>2</v>
      </c>
      <c r="M586" s="850">
        <v>0</v>
      </c>
    </row>
    <row r="587" spans="1:13" ht="14.4" customHeight="1" x14ac:dyDescent="0.3">
      <c r="A587" s="831" t="s">
        <v>2752</v>
      </c>
      <c r="B587" s="832" t="s">
        <v>2111</v>
      </c>
      <c r="C587" s="832" t="s">
        <v>5109</v>
      </c>
      <c r="D587" s="832" t="s">
        <v>2514</v>
      </c>
      <c r="E587" s="832" t="s">
        <v>5110</v>
      </c>
      <c r="F587" s="849">
        <v>2</v>
      </c>
      <c r="G587" s="849">
        <v>317.98</v>
      </c>
      <c r="H587" s="837">
        <v>0.49703013630111298</v>
      </c>
      <c r="I587" s="849">
        <v>2</v>
      </c>
      <c r="J587" s="849">
        <v>321.77999999999997</v>
      </c>
      <c r="K587" s="837">
        <v>0.50296986369888708</v>
      </c>
      <c r="L587" s="849">
        <v>4</v>
      </c>
      <c r="M587" s="850">
        <v>639.76</v>
      </c>
    </row>
    <row r="588" spans="1:13" ht="14.4" customHeight="1" x14ac:dyDescent="0.3">
      <c r="A588" s="831" t="s">
        <v>2752</v>
      </c>
      <c r="B588" s="832" t="s">
        <v>2139</v>
      </c>
      <c r="C588" s="832" t="s">
        <v>5077</v>
      </c>
      <c r="D588" s="832" t="s">
        <v>2373</v>
      </c>
      <c r="E588" s="832" t="s">
        <v>3276</v>
      </c>
      <c r="F588" s="849">
        <v>1</v>
      </c>
      <c r="G588" s="849">
        <v>0</v>
      </c>
      <c r="H588" s="837"/>
      <c r="I588" s="849"/>
      <c r="J588" s="849"/>
      <c r="K588" s="837"/>
      <c r="L588" s="849">
        <v>1</v>
      </c>
      <c r="M588" s="850">
        <v>0</v>
      </c>
    </row>
    <row r="589" spans="1:13" ht="14.4" customHeight="1" x14ac:dyDescent="0.3">
      <c r="A589" s="831" t="s">
        <v>2752</v>
      </c>
      <c r="B589" s="832" t="s">
        <v>2139</v>
      </c>
      <c r="C589" s="832" t="s">
        <v>5078</v>
      </c>
      <c r="D589" s="832" t="s">
        <v>2373</v>
      </c>
      <c r="E589" s="832" t="s">
        <v>2271</v>
      </c>
      <c r="F589" s="849"/>
      <c r="G589" s="849"/>
      <c r="H589" s="837">
        <v>0</v>
      </c>
      <c r="I589" s="849">
        <v>1</v>
      </c>
      <c r="J589" s="849">
        <v>196.21</v>
      </c>
      <c r="K589" s="837">
        <v>1</v>
      </c>
      <c r="L589" s="849">
        <v>1</v>
      </c>
      <c r="M589" s="850">
        <v>196.21</v>
      </c>
    </row>
    <row r="590" spans="1:13" ht="14.4" customHeight="1" x14ac:dyDescent="0.3">
      <c r="A590" s="831" t="s">
        <v>2752</v>
      </c>
      <c r="B590" s="832" t="s">
        <v>2139</v>
      </c>
      <c r="C590" s="832" t="s">
        <v>2532</v>
      </c>
      <c r="D590" s="832" t="s">
        <v>2373</v>
      </c>
      <c r="E590" s="832" t="s">
        <v>2533</v>
      </c>
      <c r="F590" s="849">
        <v>1</v>
      </c>
      <c r="G590" s="849">
        <v>392.41</v>
      </c>
      <c r="H590" s="837">
        <v>0.49999362919358331</v>
      </c>
      <c r="I590" s="849">
        <v>1</v>
      </c>
      <c r="J590" s="849">
        <v>392.42</v>
      </c>
      <c r="K590" s="837">
        <v>0.50000637080641663</v>
      </c>
      <c r="L590" s="849">
        <v>2</v>
      </c>
      <c r="M590" s="850">
        <v>784.83</v>
      </c>
    </row>
    <row r="591" spans="1:13" ht="14.4" customHeight="1" x14ac:dyDescent="0.3">
      <c r="A591" s="831" t="s">
        <v>2752</v>
      </c>
      <c r="B591" s="832" t="s">
        <v>2374</v>
      </c>
      <c r="C591" s="832" t="s">
        <v>5111</v>
      </c>
      <c r="D591" s="832" t="s">
        <v>2378</v>
      </c>
      <c r="E591" s="832" t="s">
        <v>5112</v>
      </c>
      <c r="F591" s="849">
        <v>3</v>
      </c>
      <c r="G591" s="849">
        <v>1984.8600000000001</v>
      </c>
      <c r="H591" s="837">
        <v>0.70365394091726086</v>
      </c>
      <c r="I591" s="849">
        <v>1</v>
      </c>
      <c r="J591" s="849">
        <v>835.93</v>
      </c>
      <c r="K591" s="837">
        <v>0.2963460590827392</v>
      </c>
      <c r="L591" s="849">
        <v>4</v>
      </c>
      <c r="M591" s="850">
        <v>2820.79</v>
      </c>
    </row>
    <row r="592" spans="1:13" ht="14.4" customHeight="1" x14ac:dyDescent="0.3">
      <c r="A592" s="831" t="s">
        <v>2752</v>
      </c>
      <c r="B592" s="832" t="s">
        <v>2536</v>
      </c>
      <c r="C592" s="832" t="s">
        <v>5087</v>
      </c>
      <c r="D592" s="832" t="s">
        <v>5088</v>
      </c>
      <c r="E592" s="832" t="s">
        <v>5089</v>
      </c>
      <c r="F592" s="849">
        <v>1</v>
      </c>
      <c r="G592" s="849">
        <v>416.52</v>
      </c>
      <c r="H592" s="837">
        <v>1</v>
      </c>
      <c r="I592" s="849"/>
      <c r="J592" s="849"/>
      <c r="K592" s="837">
        <v>0</v>
      </c>
      <c r="L592" s="849">
        <v>1</v>
      </c>
      <c r="M592" s="850">
        <v>416.52</v>
      </c>
    </row>
    <row r="593" spans="1:13" ht="14.4" customHeight="1" x14ac:dyDescent="0.3">
      <c r="A593" s="831" t="s">
        <v>2752</v>
      </c>
      <c r="B593" s="832" t="s">
        <v>2536</v>
      </c>
      <c r="C593" s="832" t="s">
        <v>5090</v>
      </c>
      <c r="D593" s="832" t="s">
        <v>5088</v>
      </c>
      <c r="E593" s="832" t="s">
        <v>5089</v>
      </c>
      <c r="F593" s="849"/>
      <c r="G593" s="849"/>
      <c r="H593" s="837">
        <v>0</v>
      </c>
      <c r="I593" s="849">
        <v>2</v>
      </c>
      <c r="J593" s="849">
        <v>833.04</v>
      </c>
      <c r="K593" s="837">
        <v>1</v>
      </c>
      <c r="L593" s="849">
        <v>2</v>
      </c>
      <c r="M593" s="850">
        <v>833.04</v>
      </c>
    </row>
    <row r="594" spans="1:13" ht="14.4" customHeight="1" x14ac:dyDescent="0.3">
      <c r="A594" s="831" t="s">
        <v>2752</v>
      </c>
      <c r="B594" s="832" t="s">
        <v>2163</v>
      </c>
      <c r="C594" s="832" t="s">
        <v>2166</v>
      </c>
      <c r="D594" s="832" t="s">
        <v>1083</v>
      </c>
      <c r="E594" s="832" t="s">
        <v>2167</v>
      </c>
      <c r="F594" s="849"/>
      <c r="G594" s="849"/>
      <c r="H594" s="837">
        <v>0</v>
      </c>
      <c r="I594" s="849">
        <v>11</v>
      </c>
      <c r="J594" s="849">
        <v>1697.96</v>
      </c>
      <c r="K594" s="837">
        <v>1</v>
      </c>
      <c r="L594" s="849">
        <v>11</v>
      </c>
      <c r="M594" s="850">
        <v>1697.96</v>
      </c>
    </row>
    <row r="595" spans="1:13" ht="14.4" customHeight="1" x14ac:dyDescent="0.3">
      <c r="A595" s="831" t="s">
        <v>2752</v>
      </c>
      <c r="B595" s="832" t="s">
        <v>2194</v>
      </c>
      <c r="C595" s="832" t="s">
        <v>4533</v>
      </c>
      <c r="D595" s="832" t="s">
        <v>4534</v>
      </c>
      <c r="E595" s="832" t="s">
        <v>3223</v>
      </c>
      <c r="F595" s="849">
        <v>4</v>
      </c>
      <c r="G595" s="849">
        <v>478.8</v>
      </c>
      <c r="H595" s="837">
        <v>1</v>
      </c>
      <c r="I595" s="849"/>
      <c r="J595" s="849"/>
      <c r="K595" s="837">
        <v>0</v>
      </c>
      <c r="L595" s="849">
        <v>4</v>
      </c>
      <c r="M595" s="850">
        <v>478.8</v>
      </c>
    </row>
    <row r="596" spans="1:13" ht="14.4" customHeight="1" x14ac:dyDescent="0.3">
      <c r="A596" s="831" t="s">
        <v>2752</v>
      </c>
      <c r="B596" s="832" t="s">
        <v>2420</v>
      </c>
      <c r="C596" s="832" t="s">
        <v>4246</v>
      </c>
      <c r="D596" s="832" t="s">
        <v>4247</v>
      </c>
      <c r="E596" s="832" t="s">
        <v>4248</v>
      </c>
      <c r="F596" s="849">
        <v>3</v>
      </c>
      <c r="G596" s="849">
        <v>145.26</v>
      </c>
      <c r="H596" s="837">
        <v>1</v>
      </c>
      <c r="I596" s="849"/>
      <c r="J596" s="849"/>
      <c r="K596" s="837">
        <v>0</v>
      </c>
      <c r="L596" s="849">
        <v>3</v>
      </c>
      <c r="M596" s="850">
        <v>145.26</v>
      </c>
    </row>
    <row r="597" spans="1:13" ht="14.4" customHeight="1" x14ac:dyDescent="0.3">
      <c r="A597" s="831" t="s">
        <v>2752</v>
      </c>
      <c r="B597" s="832" t="s">
        <v>2463</v>
      </c>
      <c r="C597" s="832" t="s">
        <v>5016</v>
      </c>
      <c r="D597" s="832" t="s">
        <v>5015</v>
      </c>
      <c r="E597" s="832" t="s">
        <v>5017</v>
      </c>
      <c r="F597" s="849">
        <v>1</v>
      </c>
      <c r="G597" s="849">
        <v>64.540000000000006</v>
      </c>
      <c r="H597" s="837">
        <v>1</v>
      </c>
      <c r="I597" s="849"/>
      <c r="J597" s="849"/>
      <c r="K597" s="837">
        <v>0</v>
      </c>
      <c r="L597" s="849">
        <v>1</v>
      </c>
      <c r="M597" s="850">
        <v>64.540000000000006</v>
      </c>
    </row>
    <row r="598" spans="1:13" ht="14.4" customHeight="1" x14ac:dyDescent="0.3">
      <c r="A598" s="831" t="s">
        <v>2752</v>
      </c>
      <c r="B598" s="832" t="s">
        <v>2021</v>
      </c>
      <c r="C598" s="832" t="s">
        <v>2022</v>
      </c>
      <c r="D598" s="832" t="s">
        <v>2023</v>
      </c>
      <c r="E598" s="832" t="s">
        <v>2024</v>
      </c>
      <c r="F598" s="849"/>
      <c r="G598" s="849"/>
      <c r="H598" s="837">
        <v>0</v>
      </c>
      <c r="I598" s="849">
        <v>13</v>
      </c>
      <c r="J598" s="849">
        <v>1741.2199999999998</v>
      </c>
      <c r="K598" s="837">
        <v>1</v>
      </c>
      <c r="L598" s="849">
        <v>13</v>
      </c>
      <c r="M598" s="850">
        <v>1741.2199999999998</v>
      </c>
    </row>
    <row r="599" spans="1:13" ht="14.4" customHeight="1" x14ac:dyDescent="0.3">
      <c r="A599" s="831" t="s">
        <v>2753</v>
      </c>
      <c r="B599" s="832" t="s">
        <v>2033</v>
      </c>
      <c r="C599" s="832" t="s">
        <v>3003</v>
      </c>
      <c r="D599" s="832" t="s">
        <v>785</v>
      </c>
      <c r="E599" s="832" t="s">
        <v>2037</v>
      </c>
      <c r="F599" s="849"/>
      <c r="G599" s="849"/>
      <c r="H599" s="837">
        <v>0</v>
      </c>
      <c r="I599" s="849">
        <v>4</v>
      </c>
      <c r="J599" s="849">
        <v>1472.64</v>
      </c>
      <c r="K599" s="837">
        <v>1</v>
      </c>
      <c r="L599" s="849">
        <v>4</v>
      </c>
      <c r="M599" s="850">
        <v>1472.64</v>
      </c>
    </row>
    <row r="600" spans="1:13" ht="14.4" customHeight="1" x14ac:dyDescent="0.3">
      <c r="A600" s="831" t="s">
        <v>2753</v>
      </c>
      <c r="B600" s="832" t="s">
        <v>2033</v>
      </c>
      <c r="C600" s="832" t="s">
        <v>3032</v>
      </c>
      <c r="D600" s="832" t="s">
        <v>785</v>
      </c>
      <c r="E600" s="832" t="s">
        <v>2793</v>
      </c>
      <c r="F600" s="849"/>
      <c r="G600" s="849"/>
      <c r="H600" s="837">
        <v>0</v>
      </c>
      <c r="I600" s="849">
        <v>1</v>
      </c>
      <c r="J600" s="849">
        <v>147.26</v>
      </c>
      <c r="K600" s="837">
        <v>1</v>
      </c>
      <c r="L600" s="849">
        <v>1</v>
      </c>
      <c r="M600" s="850">
        <v>147.26</v>
      </c>
    </row>
    <row r="601" spans="1:13" ht="14.4" customHeight="1" x14ac:dyDescent="0.3">
      <c r="A601" s="831" t="s">
        <v>2753</v>
      </c>
      <c r="B601" s="832" t="s">
        <v>2163</v>
      </c>
      <c r="C601" s="832" t="s">
        <v>2166</v>
      </c>
      <c r="D601" s="832" t="s">
        <v>1083</v>
      </c>
      <c r="E601" s="832" t="s">
        <v>2167</v>
      </c>
      <c r="F601" s="849"/>
      <c r="G601" s="849"/>
      <c r="H601" s="837">
        <v>0</v>
      </c>
      <c r="I601" s="849">
        <v>4</v>
      </c>
      <c r="J601" s="849">
        <v>617.44000000000005</v>
      </c>
      <c r="K601" s="837">
        <v>1</v>
      </c>
      <c r="L601" s="849">
        <v>4</v>
      </c>
      <c r="M601" s="850">
        <v>617.44000000000005</v>
      </c>
    </row>
    <row r="602" spans="1:13" ht="14.4" customHeight="1" x14ac:dyDescent="0.3">
      <c r="A602" s="831" t="s">
        <v>2753</v>
      </c>
      <c r="B602" s="832" t="s">
        <v>2163</v>
      </c>
      <c r="C602" s="832" t="s">
        <v>2164</v>
      </c>
      <c r="D602" s="832" t="s">
        <v>1083</v>
      </c>
      <c r="E602" s="832" t="s">
        <v>2165</v>
      </c>
      <c r="F602" s="849"/>
      <c r="G602" s="849"/>
      <c r="H602" s="837">
        <v>0</v>
      </c>
      <c r="I602" s="849">
        <v>1</v>
      </c>
      <c r="J602" s="849">
        <v>225.06</v>
      </c>
      <c r="K602" s="837">
        <v>1</v>
      </c>
      <c r="L602" s="849">
        <v>1</v>
      </c>
      <c r="M602" s="850">
        <v>225.06</v>
      </c>
    </row>
    <row r="603" spans="1:13" ht="14.4" customHeight="1" x14ac:dyDescent="0.3">
      <c r="A603" s="831" t="s">
        <v>2753</v>
      </c>
      <c r="B603" s="832" t="s">
        <v>2246</v>
      </c>
      <c r="C603" s="832" t="s">
        <v>2247</v>
      </c>
      <c r="D603" s="832" t="s">
        <v>2248</v>
      </c>
      <c r="E603" s="832" t="s">
        <v>2249</v>
      </c>
      <c r="F603" s="849"/>
      <c r="G603" s="849"/>
      <c r="H603" s="837"/>
      <c r="I603" s="849">
        <v>5</v>
      </c>
      <c r="J603" s="849">
        <v>0</v>
      </c>
      <c r="K603" s="837"/>
      <c r="L603" s="849">
        <v>5</v>
      </c>
      <c r="M603" s="850">
        <v>0</v>
      </c>
    </row>
    <row r="604" spans="1:13" ht="14.4" customHeight="1" x14ac:dyDescent="0.3">
      <c r="A604" s="831" t="s">
        <v>2754</v>
      </c>
      <c r="B604" s="832" t="s">
        <v>2012</v>
      </c>
      <c r="C604" s="832" t="s">
        <v>3998</v>
      </c>
      <c r="D604" s="832" t="s">
        <v>933</v>
      </c>
      <c r="E604" s="832" t="s">
        <v>2989</v>
      </c>
      <c r="F604" s="849"/>
      <c r="G604" s="849"/>
      <c r="H604" s="837">
        <v>0</v>
      </c>
      <c r="I604" s="849">
        <v>1</v>
      </c>
      <c r="J604" s="849">
        <v>41.63</v>
      </c>
      <c r="K604" s="837">
        <v>1</v>
      </c>
      <c r="L604" s="849">
        <v>1</v>
      </c>
      <c r="M604" s="850">
        <v>41.63</v>
      </c>
    </row>
    <row r="605" spans="1:13" ht="14.4" customHeight="1" x14ac:dyDescent="0.3">
      <c r="A605" s="831" t="s">
        <v>2754</v>
      </c>
      <c r="B605" s="832" t="s">
        <v>2033</v>
      </c>
      <c r="C605" s="832" t="s">
        <v>2776</v>
      </c>
      <c r="D605" s="832" t="s">
        <v>785</v>
      </c>
      <c r="E605" s="832" t="s">
        <v>2041</v>
      </c>
      <c r="F605" s="849"/>
      <c r="G605" s="849"/>
      <c r="H605" s="837">
        <v>0</v>
      </c>
      <c r="I605" s="849">
        <v>3</v>
      </c>
      <c r="J605" s="849">
        <v>1472.67</v>
      </c>
      <c r="K605" s="837">
        <v>1</v>
      </c>
      <c r="L605" s="849">
        <v>3</v>
      </c>
      <c r="M605" s="850">
        <v>1472.67</v>
      </c>
    </row>
    <row r="606" spans="1:13" ht="14.4" customHeight="1" x14ac:dyDescent="0.3">
      <c r="A606" s="831" t="s">
        <v>2754</v>
      </c>
      <c r="B606" s="832" t="s">
        <v>2033</v>
      </c>
      <c r="C606" s="832" t="s">
        <v>2791</v>
      </c>
      <c r="D606" s="832" t="s">
        <v>785</v>
      </c>
      <c r="E606" s="832" t="s">
        <v>2039</v>
      </c>
      <c r="F606" s="849"/>
      <c r="G606" s="849"/>
      <c r="H606" s="837">
        <v>0</v>
      </c>
      <c r="I606" s="849">
        <v>3</v>
      </c>
      <c r="J606" s="849">
        <v>2208.9900000000002</v>
      </c>
      <c r="K606" s="837">
        <v>1</v>
      </c>
      <c r="L606" s="849">
        <v>3</v>
      </c>
      <c r="M606" s="850">
        <v>2208.9900000000002</v>
      </c>
    </row>
    <row r="607" spans="1:13" ht="14.4" customHeight="1" x14ac:dyDescent="0.3">
      <c r="A607" s="831" t="s">
        <v>2754</v>
      </c>
      <c r="B607" s="832" t="s">
        <v>2033</v>
      </c>
      <c r="C607" s="832" t="s">
        <v>2329</v>
      </c>
      <c r="D607" s="832" t="s">
        <v>785</v>
      </c>
      <c r="E607" s="832" t="s">
        <v>2330</v>
      </c>
      <c r="F607" s="849"/>
      <c r="G607" s="849"/>
      <c r="H607" s="837">
        <v>0</v>
      </c>
      <c r="I607" s="849">
        <v>1</v>
      </c>
      <c r="J607" s="849">
        <v>923.74</v>
      </c>
      <c r="K607" s="837">
        <v>1</v>
      </c>
      <c r="L607" s="849">
        <v>1</v>
      </c>
      <c r="M607" s="850">
        <v>923.74</v>
      </c>
    </row>
    <row r="608" spans="1:13" ht="14.4" customHeight="1" x14ac:dyDescent="0.3">
      <c r="A608" s="831" t="s">
        <v>2754</v>
      </c>
      <c r="B608" s="832" t="s">
        <v>2033</v>
      </c>
      <c r="C608" s="832" t="s">
        <v>3136</v>
      </c>
      <c r="D608" s="832" t="s">
        <v>789</v>
      </c>
      <c r="E608" s="832" t="s">
        <v>5524</v>
      </c>
      <c r="F608" s="849"/>
      <c r="G608" s="849"/>
      <c r="H608" s="837">
        <v>0</v>
      </c>
      <c r="I608" s="849">
        <v>3</v>
      </c>
      <c r="J608" s="849">
        <v>4156.8599999999997</v>
      </c>
      <c r="K608" s="837">
        <v>1</v>
      </c>
      <c r="L608" s="849">
        <v>3</v>
      </c>
      <c r="M608" s="850">
        <v>4156.8599999999997</v>
      </c>
    </row>
    <row r="609" spans="1:13" ht="14.4" customHeight="1" x14ac:dyDescent="0.3">
      <c r="A609" s="831" t="s">
        <v>2754</v>
      </c>
      <c r="B609" s="832" t="s">
        <v>2033</v>
      </c>
      <c r="C609" s="832" t="s">
        <v>3127</v>
      </c>
      <c r="D609" s="832" t="s">
        <v>789</v>
      </c>
      <c r="E609" s="832" t="s">
        <v>5524</v>
      </c>
      <c r="F609" s="849"/>
      <c r="G609" s="849"/>
      <c r="H609" s="837">
        <v>0</v>
      </c>
      <c r="I609" s="849">
        <v>2</v>
      </c>
      <c r="J609" s="849">
        <v>2771.24</v>
      </c>
      <c r="K609" s="837">
        <v>1</v>
      </c>
      <c r="L609" s="849">
        <v>2</v>
      </c>
      <c r="M609" s="850">
        <v>2771.24</v>
      </c>
    </row>
    <row r="610" spans="1:13" ht="14.4" customHeight="1" x14ac:dyDescent="0.3">
      <c r="A610" s="831" t="s">
        <v>2754</v>
      </c>
      <c r="B610" s="832" t="s">
        <v>2381</v>
      </c>
      <c r="C610" s="832" t="s">
        <v>2382</v>
      </c>
      <c r="D610" s="832" t="s">
        <v>1265</v>
      </c>
      <c r="E610" s="832" t="s">
        <v>2383</v>
      </c>
      <c r="F610" s="849"/>
      <c r="G610" s="849"/>
      <c r="H610" s="837">
        <v>0</v>
      </c>
      <c r="I610" s="849">
        <v>1</v>
      </c>
      <c r="J610" s="849">
        <v>100.1</v>
      </c>
      <c r="K610" s="837">
        <v>1</v>
      </c>
      <c r="L610" s="849">
        <v>1</v>
      </c>
      <c r="M610" s="850">
        <v>100.1</v>
      </c>
    </row>
    <row r="611" spans="1:13" ht="14.4" customHeight="1" x14ac:dyDescent="0.3">
      <c r="A611" s="831" t="s">
        <v>2754</v>
      </c>
      <c r="B611" s="832" t="s">
        <v>2163</v>
      </c>
      <c r="C611" s="832" t="s">
        <v>2166</v>
      </c>
      <c r="D611" s="832" t="s">
        <v>1083</v>
      </c>
      <c r="E611" s="832" t="s">
        <v>2167</v>
      </c>
      <c r="F611" s="849"/>
      <c r="G611" s="849"/>
      <c r="H611" s="837">
        <v>0</v>
      </c>
      <c r="I611" s="849">
        <v>10</v>
      </c>
      <c r="J611" s="849">
        <v>1543.6000000000001</v>
      </c>
      <c r="K611" s="837">
        <v>1</v>
      </c>
      <c r="L611" s="849">
        <v>10</v>
      </c>
      <c r="M611" s="850">
        <v>1543.6000000000001</v>
      </c>
    </row>
    <row r="612" spans="1:13" ht="14.4" customHeight="1" x14ac:dyDescent="0.3">
      <c r="A612" s="831" t="s">
        <v>2754</v>
      </c>
      <c r="B612" s="832" t="s">
        <v>2163</v>
      </c>
      <c r="C612" s="832" t="s">
        <v>2168</v>
      </c>
      <c r="D612" s="832" t="s">
        <v>2169</v>
      </c>
      <c r="E612" s="832" t="s">
        <v>2170</v>
      </c>
      <c r="F612" s="849"/>
      <c r="G612" s="849"/>
      <c r="H612" s="837">
        <v>0</v>
      </c>
      <c r="I612" s="849">
        <v>2</v>
      </c>
      <c r="J612" s="849">
        <v>299.04000000000002</v>
      </c>
      <c r="K612" s="837">
        <v>1</v>
      </c>
      <c r="L612" s="849">
        <v>2</v>
      </c>
      <c r="M612" s="850">
        <v>299.04000000000002</v>
      </c>
    </row>
    <row r="613" spans="1:13" ht="14.4" customHeight="1" x14ac:dyDescent="0.3">
      <c r="A613" s="831" t="s">
        <v>2754</v>
      </c>
      <c r="B613" s="832" t="s">
        <v>2163</v>
      </c>
      <c r="C613" s="832" t="s">
        <v>2164</v>
      </c>
      <c r="D613" s="832" t="s">
        <v>1083</v>
      </c>
      <c r="E613" s="832" t="s">
        <v>2165</v>
      </c>
      <c r="F613" s="849"/>
      <c r="G613" s="849"/>
      <c r="H613" s="837">
        <v>0</v>
      </c>
      <c r="I613" s="849">
        <v>2</v>
      </c>
      <c r="J613" s="849">
        <v>450.12</v>
      </c>
      <c r="K613" s="837">
        <v>1</v>
      </c>
      <c r="L613" s="849">
        <v>2</v>
      </c>
      <c r="M613" s="850">
        <v>450.12</v>
      </c>
    </row>
    <row r="614" spans="1:13" ht="14.4" customHeight="1" x14ac:dyDescent="0.3">
      <c r="A614" s="831" t="s">
        <v>2754</v>
      </c>
      <c r="B614" s="832" t="s">
        <v>2194</v>
      </c>
      <c r="C614" s="832" t="s">
        <v>4533</v>
      </c>
      <c r="D614" s="832" t="s">
        <v>4534</v>
      </c>
      <c r="E614" s="832" t="s">
        <v>3223</v>
      </c>
      <c r="F614" s="849">
        <v>1</v>
      </c>
      <c r="G614" s="849">
        <v>119.7</v>
      </c>
      <c r="H614" s="837">
        <v>1</v>
      </c>
      <c r="I614" s="849"/>
      <c r="J614" s="849"/>
      <c r="K614" s="837">
        <v>0</v>
      </c>
      <c r="L614" s="849">
        <v>1</v>
      </c>
      <c r="M614" s="850">
        <v>119.7</v>
      </c>
    </row>
    <row r="615" spans="1:13" ht="14.4" customHeight="1" x14ac:dyDescent="0.3">
      <c r="A615" s="831" t="s">
        <v>2754</v>
      </c>
      <c r="B615" s="832" t="s">
        <v>2194</v>
      </c>
      <c r="C615" s="832" t="s">
        <v>5122</v>
      </c>
      <c r="D615" s="832" t="s">
        <v>4534</v>
      </c>
      <c r="E615" s="832" t="s">
        <v>3223</v>
      </c>
      <c r="F615" s="849">
        <v>2</v>
      </c>
      <c r="G615" s="849">
        <v>239.4</v>
      </c>
      <c r="H615" s="837">
        <v>1</v>
      </c>
      <c r="I615" s="849"/>
      <c r="J615" s="849"/>
      <c r="K615" s="837">
        <v>0</v>
      </c>
      <c r="L615" s="849">
        <v>2</v>
      </c>
      <c r="M615" s="850">
        <v>239.4</v>
      </c>
    </row>
    <row r="616" spans="1:13" ht="14.4" customHeight="1" x14ac:dyDescent="0.3">
      <c r="A616" s="831" t="s">
        <v>2754</v>
      </c>
      <c r="B616" s="832" t="s">
        <v>2420</v>
      </c>
      <c r="C616" s="832" t="s">
        <v>2423</v>
      </c>
      <c r="D616" s="832" t="s">
        <v>1193</v>
      </c>
      <c r="E616" s="832" t="s">
        <v>1529</v>
      </c>
      <c r="F616" s="849"/>
      <c r="G616" s="849"/>
      <c r="H616" s="837">
        <v>0</v>
      </c>
      <c r="I616" s="849">
        <v>1</v>
      </c>
      <c r="J616" s="849">
        <v>48.42</v>
      </c>
      <c r="K616" s="837">
        <v>1</v>
      </c>
      <c r="L616" s="849">
        <v>1</v>
      </c>
      <c r="M616" s="850">
        <v>48.42</v>
      </c>
    </row>
    <row r="617" spans="1:13" ht="14.4" customHeight="1" x14ac:dyDescent="0.3">
      <c r="A617" s="831" t="s">
        <v>2754</v>
      </c>
      <c r="B617" s="832" t="s">
        <v>2246</v>
      </c>
      <c r="C617" s="832" t="s">
        <v>2247</v>
      </c>
      <c r="D617" s="832" t="s">
        <v>2248</v>
      </c>
      <c r="E617" s="832" t="s">
        <v>2249</v>
      </c>
      <c r="F617" s="849"/>
      <c r="G617" s="849"/>
      <c r="H617" s="837"/>
      <c r="I617" s="849">
        <v>4</v>
      </c>
      <c r="J617" s="849">
        <v>0</v>
      </c>
      <c r="K617" s="837"/>
      <c r="L617" s="849">
        <v>4</v>
      </c>
      <c r="M617" s="850">
        <v>0</v>
      </c>
    </row>
    <row r="618" spans="1:13" ht="14.4" customHeight="1" x14ac:dyDescent="0.3">
      <c r="A618" s="831" t="s">
        <v>2754</v>
      </c>
      <c r="B618" s="832" t="s">
        <v>2439</v>
      </c>
      <c r="C618" s="832" t="s">
        <v>2440</v>
      </c>
      <c r="D618" s="832" t="s">
        <v>2441</v>
      </c>
      <c r="E618" s="832" t="s">
        <v>2442</v>
      </c>
      <c r="F618" s="849"/>
      <c r="G618" s="849"/>
      <c r="H618" s="837">
        <v>0</v>
      </c>
      <c r="I618" s="849">
        <v>1</v>
      </c>
      <c r="J618" s="849">
        <v>4.7</v>
      </c>
      <c r="K618" s="837">
        <v>1</v>
      </c>
      <c r="L618" s="849">
        <v>1</v>
      </c>
      <c r="M618" s="850">
        <v>4.7</v>
      </c>
    </row>
    <row r="619" spans="1:13" ht="14.4" customHeight="1" x14ac:dyDescent="0.3">
      <c r="A619" s="831" t="s">
        <v>2754</v>
      </c>
      <c r="B619" s="832" t="s">
        <v>2021</v>
      </c>
      <c r="C619" s="832" t="s">
        <v>2314</v>
      </c>
      <c r="D619" s="832" t="s">
        <v>2023</v>
      </c>
      <c r="E619" s="832" t="s">
        <v>2315</v>
      </c>
      <c r="F619" s="849"/>
      <c r="G619" s="849"/>
      <c r="H619" s="837">
        <v>0</v>
      </c>
      <c r="I619" s="849">
        <v>1</v>
      </c>
      <c r="J619" s="849">
        <v>53.57</v>
      </c>
      <c r="K619" s="837">
        <v>1</v>
      </c>
      <c r="L619" s="849">
        <v>1</v>
      </c>
      <c r="M619" s="850">
        <v>53.57</v>
      </c>
    </row>
    <row r="620" spans="1:13" ht="14.4" customHeight="1" x14ac:dyDescent="0.3">
      <c r="A620" s="831" t="s">
        <v>2754</v>
      </c>
      <c r="B620" s="832" t="s">
        <v>2021</v>
      </c>
      <c r="C620" s="832" t="s">
        <v>2022</v>
      </c>
      <c r="D620" s="832" t="s">
        <v>2023</v>
      </c>
      <c r="E620" s="832" t="s">
        <v>2024</v>
      </c>
      <c r="F620" s="849"/>
      <c r="G620" s="849"/>
      <c r="H620" s="837">
        <v>0</v>
      </c>
      <c r="I620" s="849">
        <v>46</v>
      </c>
      <c r="J620" s="849">
        <v>7281.7600000000011</v>
      </c>
      <c r="K620" s="837">
        <v>1</v>
      </c>
      <c r="L620" s="849">
        <v>46</v>
      </c>
      <c r="M620" s="850">
        <v>7281.7600000000011</v>
      </c>
    </row>
    <row r="621" spans="1:13" ht="14.4" customHeight="1" x14ac:dyDescent="0.3">
      <c r="A621" s="831" t="s">
        <v>2755</v>
      </c>
      <c r="B621" s="832" t="s">
        <v>2325</v>
      </c>
      <c r="C621" s="832" t="s">
        <v>2326</v>
      </c>
      <c r="D621" s="832" t="s">
        <v>2327</v>
      </c>
      <c r="E621" s="832" t="s">
        <v>2328</v>
      </c>
      <c r="F621" s="849"/>
      <c r="G621" s="849"/>
      <c r="H621" s="837">
        <v>0</v>
      </c>
      <c r="I621" s="849">
        <v>2</v>
      </c>
      <c r="J621" s="849">
        <v>241.22</v>
      </c>
      <c r="K621" s="837">
        <v>1</v>
      </c>
      <c r="L621" s="849">
        <v>2</v>
      </c>
      <c r="M621" s="850">
        <v>241.22</v>
      </c>
    </row>
    <row r="622" spans="1:13" ht="14.4" customHeight="1" x14ac:dyDescent="0.3">
      <c r="A622" s="831" t="s">
        <v>2755</v>
      </c>
      <c r="B622" s="832" t="s">
        <v>2491</v>
      </c>
      <c r="C622" s="832" t="s">
        <v>4702</v>
      </c>
      <c r="D622" s="832" t="s">
        <v>4703</v>
      </c>
      <c r="E622" s="832" t="s">
        <v>4704</v>
      </c>
      <c r="F622" s="849">
        <v>1</v>
      </c>
      <c r="G622" s="849">
        <v>300.33</v>
      </c>
      <c r="H622" s="837">
        <v>1</v>
      </c>
      <c r="I622" s="849"/>
      <c r="J622" s="849"/>
      <c r="K622" s="837">
        <v>0</v>
      </c>
      <c r="L622" s="849">
        <v>1</v>
      </c>
      <c r="M622" s="850">
        <v>300.33</v>
      </c>
    </row>
    <row r="623" spans="1:13" ht="14.4" customHeight="1" x14ac:dyDescent="0.3">
      <c r="A623" s="831" t="s">
        <v>2755</v>
      </c>
      <c r="B623" s="832" t="s">
        <v>2086</v>
      </c>
      <c r="C623" s="832" t="s">
        <v>5193</v>
      </c>
      <c r="D623" s="832" t="s">
        <v>5194</v>
      </c>
      <c r="E623" s="832" t="s">
        <v>2533</v>
      </c>
      <c r="F623" s="849">
        <v>2</v>
      </c>
      <c r="G623" s="849">
        <v>468.14</v>
      </c>
      <c r="H623" s="837">
        <v>1</v>
      </c>
      <c r="I623" s="849"/>
      <c r="J623" s="849"/>
      <c r="K623" s="837">
        <v>0</v>
      </c>
      <c r="L623" s="849">
        <v>2</v>
      </c>
      <c r="M623" s="850">
        <v>468.14</v>
      </c>
    </row>
    <row r="624" spans="1:13" ht="14.4" customHeight="1" x14ac:dyDescent="0.3">
      <c r="A624" s="831" t="s">
        <v>2755</v>
      </c>
      <c r="B624" s="832" t="s">
        <v>2098</v>
      </c>
      <c r="C624" s="832" t="s">
        <v>3220</v>
      </c>
      <c r="D624" s="832" t="s">
        <v>652</v>
      </c>
      <c r="E624" s="832" t="s">
        <v>3158</v>
      </c>
      <c r="F624" s="849">
        <v>1</v>
      </c>
      <c r="G624" s="849">
        <v>122.87</v>
      </c>
      <c r="H624" s="837">
        <v>1</v>
      </c>
      <c r="I624" s="849"/>
      <c r="J624" s="849"/>
      <c r="K624" s="837">
        <v>0</v>
      </c>
      <c r="L624" s="849">
        <v>1</v>
      </c>
      <c r="M624" s="850">
        <v>122.87</v>
      </c>
    </row>
    <row r="625" spans="1:13" ht="14.4" customHeight="1" x14ac:dyDescent="0.3">
      <c r="A625" s="831" t="s">
        <v>2755</v>
      </c>
      <c r="B625" s="832" t="s">
        <v>2128</v>
      </c>
      <c r="C625" s="832" t="s">
        <v>5217</v>
      </c>
      <c r="D625" s="832" t="s">
        <v>5218</v>
      </c>
      <c r="E625" s="832" t="s">
        <v>5219</v>
      </c>
      <c r="F625" s="849">
        <v>1</v>
      </c>
      <c r="G625" s="849">
        <v>43.61</v>
      </c>
      <c r="H625" s="837">
        <v>1</v>
      </c>
      <c r="I625" s="849"/>
      <c r="J625" s="849"/>
      <c r="K625" s="837">
        <v>0</v>
      </c>
      <c r="L625" s="849">
        <v>1</v>
      </c>
      <c r="M625" s="850">
        <v>43.61</v>
      </c>
    </row>
    <row r="626" spans="1:13" ht="14.4" customHeight="1" x14ac:dyDescent="0.3">
      <c r="A626" s="831" t="s">
        <v>2755</v>
      </c>
      <c r="B626" s="832" t="s">
        <v>2368</v>
      </c>
      <c r="C626" s="832" t="s">
        <v>5222</v>
      </c>
      <c r="D626" s="832" t="s">
        <v>5223</v>
      </c>
      <c r="E626" s="832" t="s">
        <v>5224</v>
      </c>
      <c r="F626" s="849">
        <v>2</v>
      </c>
      <c r="G626" s="849">
        <v>335.76</v>
      </c>
      <c r="H626" s="837">
        <v>1</v>
      </c>
      <c r="I626" s="849"/>
      <c r="J626" s="849"/>
      <c r="K626" s="837">
        <v>0</v>
      </c>
      <c r="L626" s="849">
        <v>2</v>
      </c>
      <c r="M626" s="850">
        <v>335.76</v>
      </c>
    </row>
    <row r="627" spans="1:13" ht="14.4" customHeight="1" x14ac:dyDescent="0.3">
      <c r="A627" s="831" t="s">
        <v>2755</v>
      </c>
      <c r="B627" s="832" t="s">
        <v>2374</v>
      </c>
      <c r="C627" s="832" t="s">
        <v>5213</v>
      </c>
      <c r="D627" s="832" t="s">
        <v>2378</v>
      </c>
      <c r="E627" s="832" t="s">
        <v>5214</v>
      </c>
      <c r="F627" s="849">
        <v>1</v>
      </c>
      <c r="G627" s="849">
        <v>0</v>
      </c>
      <c r="H627" s="837"/>
      <c r="I627" s="849"/>
      <c r="J627" s="849"/>
      <c r="K627" s="837"/>
      <c r="L627" s="849">
        <v>1</v>
      </c>
      <c r="M627" s="850">
        <v>0</v>
      </c>
    </row>
    <row r="628" spans="1:13" ht="14.4" customHeight="1" x14ac:dyDescent="0.3">
      <c r="A628" s="831" t="s">
        <v>2755</v>
      </c>
      <c r="B628" s="832" t="s">
        <v>2147</v>
      </c>
      <c r="C628" s="832" t="s">
        <v>2388</v>
      </c>
      <c r="D628" s="832" t="s">
        <v>2389</v>
      </c>
      <c r="E628" s="832" t="s">
        <v>2390</v>
      </c>
      <c r="F628" s="849"/>
      <c r="G628" s="849"/>
      <c r="H628" s="837">
        <v>0</v>
      </c>
      <c r="I628" s="849">
        <v>8</v>
      </c>
      <c r="J628" s="849">
        <v>275.82999999999993</v>
      </c>
      <c r="K628" s="837">
        <v>1</v>
      </c>
      <c r="L628" s="849">
        <v>8</v>
      </c>
      <c r="M628" s="850">
        <v>275.82999999999993</v>
      </c>
    </row>
    <row r="629" spans="1:13" ht="14.4" customHeight="1" x14ac:dyDescent="0.3">
      <c r="A629" s="831" t="s">
        <v>2755</v>
      </c>
      <c r="B629" s="832" t="s">
        <v>2150</v>
      </c>
      <c r="C629" s="832" t="s">
        <v>4948</v>
      </c>
      <c r="D629" s="832" t="s">
        <v>2152</v>
      </c>
      <c r="E629" s="832" t="s">
        <v>2158</v>
      </c>
      <c r="F629" s="849"/>
      <c r="G629" s="849"/>
      <c r="H629" s="837">
        <v>0</v>
      </c>
      <c r="I629" s="849">
        <v>2</v>
      </c>
      <c r="J629" s="849">
        <v>237.08</v>
      </c>
      <c r="K629" s="837">
        <v>1</v>
      </c>
      <c r="L629" s="849">
        <v>2</v>
      </c>
      <c r="M629" s="850">
        <v>237.08</v>
      </c>
    </row>
    <row r="630" spans="1:13" ht="14.4" customHeight="1" x14ac:dyDescent="0.3">
      <c r="A630" s="831" t="s">
        <v>2755</v>
      </c>
      <c r="B630" s="832" t="s">
        <v>5541</v>
      </c>
      <c r="C630" s="832" t="s">
        <v>5206</v>
      </c>
      <c r="D630" s="832" t="s">
        <v>5205</v>
      </c>
      <c r="E630" s="832" t="s">
        <v>2142</v>
      </c>
      <c r="F630" s="849">
        <v>3</v>
      </c>
      <c r="G630" s="849">
        <v>2384.04</v>
      </c>
      <c r="H630" s="837">
        <v>1</v>
      </c>
      <c r="I630" s="849"/>
      <c r="J630" s="849"/>
      <c r="K630" s="837">
        <v>0</v>
      </c>
      <c r="L630" s="849">
        <v>3</v>
      </c>
      <c r="M630" s="850">
        <v>2384.04</v>
      </c>
    </row>
    <row r="631" spans="1:13" ht="14.4" customHeight="1" x14ac:dyDescent="0.3">
      <c r="A631" s="831" t="s">
        <v>2755</v>
      </c>
      <c r="B631" s="832" t="s">
        <v>5541</v>
      </c>
      <c r="C631" s="832" t="s">
        <v>5204</v>
      </c>
      <c r="D631" s="832" t="s">
        <v>5205</v>
      </c>
      <c r="E631" s="832" t="s">
        <v>2533</v>
      </c>
      <c r="F631" s="849">
        <v>1</v>
      </c>
      <c r="G631" s="849">
        <v>0</v>
      </c>
      <c r="H631" s="837"/>
      <c r="I631" s="849"/>
      <c r="J631" s="849"/>
      <c r="K631" s="837"/>
      <c r="L631" s="849">
        <v>1</v>
      </c>
      <c r="M631" s="850">
        <v>0</v>
      </c>
    </row>
    <row r="632" spans="1:13" ht="14.4" customHeight="1" x14ac:dyDescent="0.3">
      <c r="A632" s="831" t="s">
        <v>2755</v>
      </c>
      <c r="B632" s="832" t="s">
        <v>2420</v>
      </c>
      <c r="C632" s="832" t="s">
        <v>5212</v>
      </c>
      <c r="D632" s="832" t="s">
        <v>1193</v>
      </c>
      <c r="E632" s="832" t="s">
        <v>4248</v>
      </c>
      <c r="F632" s="849">
        <v>1</v>
      </c>
      <c r="G632" s="849">
        <v>48.42</v>
      </c>
      <c r="H632" s="837">
        <v>1</v>
      </c>
      <c r="I632" s="849"/>
      <c r="J632" s="849"/>
      <c r="K632" s="837">
        <v>0</v>
      </c>
      <c r="L632" s="849">
        <v>1</v>
      </c>
      <c r="M632" s="850">
        <v>48.42</v>
      </c>
    </row>
    <row r="633" spans="1:13" ht="14.4" customHeight="1" x14ac:dyDescent="0.3">
      <c r="A633" s="831" t="s">
        <v>2755</v>
      </c>
      <c r="B633" s="832" t="s">
        <v>2264</v>
      </c>
      <c r="C633" s="832" t="s">
        <v>2265</v>
      </c>
      <c r="D633" s="832" t="s">
        <v>1026</v>
      </c>
      <c r="E633" s="832" t="s">
        <v>2266</v>
      </c>
      <c r="F633" s="849"/>
      <c r="G633" s="849"/>
      <c r="H633" s="837"/>
      <c r="I633" s="849">
        <v>2</v>
      </c>
      <c r="J633" s="849">
        <v>0</v>
      </c>
      <c r="K633" s="837"/>
      <c r="L633" s="849">
        <v>2</v>
      </c>
      <c r="M633" s="850">
        <v>0</v>
      </c>
    </row>
    <row r="634" spans="1:13" ht="14.4" customHeight="1" x14ac:dyDescent="0.3">
      <c r="A634" s="831" t="s">
        <v>2755</v>
      </c>
      <c r="B634" s="832" t="s">
        <v>2264</v>
      </c>
      <c r="C634" s="832" t="s">
        <v>2267</v>
      </c>
      <c r="D634" s="832" t="s">
        <v>1026</v>
      </c>
      <c r="E634" s="832" t="s">
        <v>2268</v>
      </c>
      <c r="F634" s="849"/>
      <c r="G634" s="849"/>
      <c r="H634" s="837"/>
      <c r="I634" s="849">
        <v>1</v>
      </c>
      <c r="J634" s="849">
        <v>0</v>
      </c>
      <c r="K634" s="837"/>
      <c r="L634" s="849">
        <v>1</v>
      </c>
      <c r="M634" s="850">
        <v>0</v>
      </c>
    </row>
    <row r="635" spans="1:13" ht="14.4" customHeight="1" x14ac:dyDescent="0.3">
      <c r="A635" s="831" t="s">
        <v>2755</v>
      </c>
      <c r="B635" s="832" t="s">
        <v>2568</v>
      </c>
      <c r="C635" s="832" t="s">
        <v>3313</v>
      </c>
      <c r="D635" s="832" t="s">
        <v>3314</v>
      </c>
      <c r="E635" s="832" t="s">
        <v>3315</v>
      </c>
      <c r="F635" s="849">
        <v>2</v>
      </c>
      <c r="G635" s="849">
        <v>282.5</v>
      </c>
      <c r="H635" s="837">
        <v>1</v>
      </c>
      <c r="I635" s="849"/>
      <c r="J635" s="849"/>
      <c r="K635" s="837">
        <v>0</v>
      </c>
      <c r="L635" s="849">
        <v>2</v>
      </c>
      <c r="M635" s="850">
        <v>282.5</v>
      </c>
    </row>
    <row r="636" spans="1:13" ht="14.4" customHeight="1" x14ac:dyDescent="0.3">
      <c r="A636" s="831" t="s">
        <v>2755</v>
      </c>
      <c r="B636" s="832" t="s">
        <v>2463</v>
      </c>
      <c r="C636" s="832" t="s">
        <v>5207</v>
      </c>
      <c r="D636" s="832" t="s">
        <v>5208</v>
      </c>
      <c r="E636" s="832" t="s">
        <v>5209</v>
      </c>
      <c r="F636" s="849">
        <v>2</v>
      </c>
      <c r="G636" s="849">
        <v>414.9</v>
      </c>
      <c r="H636" s="837">
        <v>1</v>
      </c>
      <c r="I636" s="849"/>
      <c r="J636" s="849"/>
      <c r="K636" s="837">
        <v>0</v>
      </c>
      <c r="L636" s="849">
        <v>2</v>
      </c>
      <c r="M636" s="850">
        <v>414.9</v>
      </c>
    </row>
    <row r="637" spans="1:13" ht="14.4" customHeight="1" x14ac:dyDescent="0.3">
      <c r="A637" s="831" t="s">
        <v>2755</v>
      </c>
      <c r="B637" s="832" t="s">
        <v>2463</v>
      </c>
      <c r="C637" s="832" t="s">
        <v>5210</v>
      </c>
      <c r="D637" s="832" t="s">
        <v>5208</v>
      </c>
      <c r="E637" s="832" t="s">
        <v>5211</v>
      </c>
      <c r="F637" s="849">
        <v>1</v>
      </c>
      <c r="G637" s="849">
        <v>0</v>
      </c>
      <c r="H637" s="837"/>
      <c r="I637" s="849"/>
      <c r="J637" s="849"/>
      <c r="K637" s="837"/>
      <c r="L637" s="849">
        <v>1</v>
      </c>
      <c r="M637" s="850">
        <v>0</v>
      </c>
    </row>
    <row r="638" spans="1:13" ht="14.4" customHeight="1" x14ac:dyDescent="0.3">
      <c r="A638" s="831" t="s">
        <v>2756</v>
      </c>
      <c r="B638" s="832" t="s">
        <v>2322</v>
      </c>
      <c r="C638" s="832" t="s">
        <v>5237</v>
      </c>
      <c r="D638" s="832" t="s">
        <v>5238</v>
      </c>
      <c r="E638" s="832" t="s">
        <v>5239</v>
      </c>
      <c r="F638" s="849"/>
      <c r="G638" s="849"/>
      <c r="H638" s="837">
        <v>0</v>
      </c>
      <c r="I638" s="849">
        <v>1</v>
      </c>
      <c r="J638" s="849">
        <v>73.45</v>
      </c>
      <c r="K638" s="837">
        <v>1</v>
      </c>
      <c r="L638" s="849">
        <v>1</v>
      </c>
      <c r="M638" s="850">
        <v>73.45</v>
      </c>
    </row>
    <row r="639" spans="1:13" ht="14.4" customHeight="1" x14ac:dyDescent="0.3">
      <c r="A639" s="831" t="s">
        <v>2756</v>
      </c>
      <c r="B639" s="832" t="s">
        <v>2325</v>
      </c>
      <c r="C639" s="832" t="s">
        <v>2326</v>
      </c>
      <c r="D639" s="832" t="s">
        <v>2327</v>
      </c>
      <c r="E639" s="832" t="s">
        <v>2328</v>
      </c>
      <c r="F639" s="849"/>
      <c r="G639" s="849"/>
      <c r="H639" s="837">
        <v>0</v>
      </c>
      <c r="I639" s="849">
        <v>1</v>
      </c>
      <c r="J639" s="849">
        <v>120.61</v>
      </c>
      <c r="K639" s="837">
        <v>1</v>
      </c>
      <c r="L639" s="849">
        <v>1</v>
      </c>
      <c r="M639" s="850">
        <v>120.61</v>
      </c>
    </row>
    <row r="640" spans="1:13" ht="14.4" customHeight="1" x14ac:dyDescent="0.3">
      <c r="A640" s="831" t="s">
        <v>2756</v>
      </c>
      <c r="B640" s="832" t="s">
        <v>2033</v>
      </c>
      <c r="C640" s="832" t="s">
        <v>2776</v>
      </c>
      <c r="D640" s="832" t="s">
        <v>785</v>
      </c>
      <c r="E640" s="832" t="s">
        <v>2041</v>
      </c>
      <c r="F640" s="849"/>
      <c r="G640" s="849"/>
      <c r="H640" s="837">
        <v>0</v>
      </c>
      <c r="I640" s="849">
        <v>2</v>
      </c>
      <c r="J640" s="849">
        <v>981.78</v>
      </c>
      <c r="K640" s="837">
        <v>1</v>
      </c>
      <c r="L640" s="849">
        <v>2</v>
      </c>
      <c r="M640" s="850">
        <v>981.78</v>
      </c>
    </row>
    <row r="641" spans="1:13" ht="14.4" customHeight="1" x14ac:dyDescent="0.3">
      <c r="A641" s="831" t="s">
        <v>2756</v>
      </c>
      <c r="B641" s="832" t="s">
        <v>2033</v>
      </c>
      <c r="C641" s="832" t="s">
        <v>2791</v>
      </c>
      <c r="D641" s="832" t="s">
        <v>785</v>
      </c>
      <c r="E641" s="832" t="s">
        <v>2039</v>
      </c>
      <c r="F641" s="849"/>
      <c r="G641" s="849"/>
      <c r="H641" s="837">
        <v>0</v>
      </c>
      <c r="I641" s="849">
        <v>2</v>
      </c>
      <c r="J641" s="849">
        <v>1472.66</v>
      </c>
      <c r="K641" s="837">
        <v>1</v>
      </c>
      <c r="L641" s="849">
        <v>2</v>
      </c>
      <c r="M641" s="850">
        <v>1472.66</v>
      </c>
    </row>
    <row r="642" spans="1:13" ht="14.4" customHeight="1" x14ac:dyDescent="0.3">
      <c r="A642" s="831" t="s">
        <v>2756</v>
      </c>
      <c r="B642" s="832" t="s">
        <v>2033</v>
      </c>
      <c r="C642" s="832" t="s">
        <v>3136</v>
      </c>
      <c r="D642" s="832" t="s">
        <v>789</v>
      </c>
      <c r="E642" s="832" t="s">
        <v>5524</v>
      </c>
      <c r="F642" s="849"/>
      <c r="G642" s="849"/>
      <c r="H642" s="837">
        <v>0</v>
      </c>
      <c r="I642" s="849">
        <v>2</v>
      </c>
      <c r="J642" s="849">
        <v>2771.24</v>
      </c>
      <c r="K642" s="837">
        <v>1</v>
      </c>
      <c r="L642" s="849">
        <v>2</v>
      </c>
      <c r="M642" s="850">
        <v>2771.24</v>
      </c>
    </row>
    <row r="643" spans="1:13" ht="14.4" customHeight="1" x14ac:dyDescent="0.3">
      <c r="A643" s="831" t="s">
        <v>2756</v>
      </c>
      <c r="B643" s="832" t="s">
        <v>2066</v>
      </c>
      <c r="C643" s="832" t="s">
        <v>2603</v>
      </c>
      <c r="D643" s="832" t="s">
        <v>2604</v>
      </c>
      <c r="E643" s="832" t="s">
        <v>2605</v>
      </c>
      <c r="F643" s="849">
        <v>1</v>
      </c>
      <c r="G643" s="849">
        <v>0</v>
      </c>
      <c r="H643" s="837"/>
      <c r="I643" s="849"/>
      <c r="J643" s="849"/>
      <c r="K643" s="837"/>
      <c r="L643" s="849">
        <v>1</v>
      </c>
      <c r="M643" s="850">
        <v>0</v>
      </c>
    </row>
    <row r="644" spans="1:13" ht="14.4" customHeight="1" x14ac:dyDescent="0.3">
      <c r="A644" s="831" t="s">
        <v>2756</v>
      </c>
      <c r="B644" s="832" t="s">
        <v>2098</v>
      </c>
      <c r="C644" s="832" t="s">
        <v>3220</v>
      </c>
      <c r="D644" s="832" t="s">
        <v>652</v>
      </c>
      <c r="E644" s="832" t="s">
        <v>3158</v>
      </c>
      <c r="F644" s="849">
        <v>1</v>
      </c>
      <c r="G644" s="849">
        <v>122.87</v>
      </c>
      <c r="H644" s="837">
        <v>1</v>
      </c>
      <c r="I644" s="849"/>
      <c r="J644" s="849"/>
      <c r="K644" s="837">
        <v>0</v>
      </c>
      <c r="L644" s="849">
        <v>1</v>
      </c>
      <c r="M644" s="850">
        <v>122.87</v>
      </c>
    </row>
    <row r="645" spans="1:13" ht="14.4" customHeight="1" x14ac:dyDescent="0.3">
      <c r="A645" s="831" t="s">
        <v>2756</v>
      </c>
      <c r="B645" s="832" t="s">
        <v>2111</v>
      </c>
      <c r="C645" s="832" t="s">
        <v>2344</v>
      </c>
      <c r="D645" s="832" t="s">
        <v>929</v>
      </c>
      <c r="E645" s="832" t="s">
        <v>2345</v>
      </c>
      <c r="F645" s="849"/>
      <c r="G645" s="849"/>
      <c r="H645" s="837">
        <v>0</v>
      </c>
      <c r="I645" s="849">
        <v>1</v>
      </c>
      <c r="J645" s="849">
        <v>143.09</v>
      </c>
      <c r="K645" s="837">
        <v>1</v>
      </c>
      <c r="L645" s="849">
        <v>1</v>
      </c>
      <c r="M645" s="850">
        <v>143.09</v>
      </c>
    </row>
    <row r="646" spans="1:13" ht="14.4" customHeight="1" x14ac:dyDescent="0.3">
      <c r="A646" s="831" t="s">
        <v>2756</v>
      </c>
      <c r="B646" s="832" t="s">
        <v>2128</v>
      </c>
      <c r="C646" s="832" t="s">
        <v>5217</v>
      </c>
      <c r="D646" s="832" t="s">
        <v>5218</v>
      </c>
      <c r="E646" s="832" t="s">
        <v>5219</v>
      </c>
      <c r="F646" s="849">
        <v>3</v>
      </c>
      <c r="G646" s="849">
        <v>110.72999999999999</v>
      </c>
      <c r="H646" s="837">
        <v>1</v>
      </c>
      <c r="I646" s="849"/>
      <c r="J646" s="849"/>
      <c r="K646" s="837">
        <v>0</v>
      </c>
      <c r="L646" s="849">
        <v>3</v>
      </c>
      <c r="M646" s="850">
        <v>110.72999999999999</v>
      </c>
    </row>
    <row r="647" spans="1:13" ht="14.4" customHeight="1" x14ac:dyDescent="0.3">
      <c r="A647" s="831" t="s">
        <v>2756</v>
      </c>
      <c r="B647" s="832" t="s">
        <v>2374</v>
      </c>
      <c r="C647" s="832" t="s">
        <v>4881</v>
      </c>
      <c r="D647" s="832" t="s">
        <v>2378</v>
      </c>
      <c r="E647" s="832" t="s">
        <v>3958</v>
      </c>
      <c r="F647" s="849">
        <v>1</v>
      </c>
      <c r="G647" s="849">
        <v>279.52999999999997</v>
      </c>
      <c r="H647" s="837">
        <v>1</v>
      </c>
      <c r="I647" s="849"/>
      <c r="J647" s="849"/>
      <c r="K647" s="837">
        <v>0</v>
      </c>
      <c r="L647" s="849">
        <v>1</v>
      </c>
      <c r="M647" s="850">
        <v>279.52999999999997</v>
      </c>
    </row>
    <row r="648" spans="1:13" ht="14.4" customHeight="1" x14ac:dyDescent="0.3">
      <c r="A648" s="831" t="s">
        <v>2756</v>
      </c>
      <c r="B648" s="832" t="s">
        <v>2374</v>
      </c>
      <c r="C648" s="832" t="s">
        <v>3275</v>
      </c>
      <c r="D648" s="832" t="s">
        <v>2378</v>
      </c>
      <c r="E648" s="832" t="s">
        <v>3276</v>
      </c>
      <c r="F648" s="849">
        <v>1</v>
      </c>
      <c r="G648" s="849">
        <v>430.05</v>
      </c>
      <c r="H648" s="837">
        <v>1</v>
      </c>
      <c r="I648" s="849"/>
      <c r="J648" s="849"/>
      <c r="K648" s="837">
        <v>0</v>
      </c>
      <c r="L648" s="849">
        <v>1</v>
      </c>
      <c r="M648" s="850">
        <v>430.05</v>
      </c>
    </row>
    <row r="649" spans="1:13" ht="14.4" customHeight="1" x14ac:dyDescent="0.3">
      <c r="A649" s="831" t="s">
        <v>2756</v>
      </c>
      <c r="B649" s="832" t="s">
        <v>2147</v>
      </c>
      <c r="C649" s="832" t="s">
        <v>5240</v>
      </c>
      <c r="D649" s="832" t="s">
        <v>2389</v>
      </c>
      <c r="E649" s="832" t="s">
        <v>1377</v>
      </c>
      <c r="F649" s="849">
        <v>3</v>
      </c>
      <c r="G649" s="849">
        <v>0</v>
      </c>
      <c r="H649" s="837"/>
      <c r="I649" s="849"/>
      <c r="J649" s="849"/>
      <c r="K649" s="837"/>
      <c r="L649" s="849">
        <v>3</v>
      </c>
      <c r="M649" s="850">
        <v>0</v>
      </c>
    </row>
    <row r="650" spans="1:13" ht="14.4" customHeight="1" x14ac:dyDescent="0.3">
      <c r="A650" s="831" t="s">
        <v>2756</v>
      </c>
      <c r="B650" s="832" t="s">
        <v>2163</v>
      </c>
      <c r="C650" s="832" t="s">
        <v>2166</v>
      </c>
      <c r="D650" s="832" t="s">
        <v>1083</v>
      </c>
      <c r="E650" s="832" t="s">
        <v>2167</v>
      </c>
      <c r="F650" s="849"/>
      <c r="G650" s="849"/>
      <c r="H650" s="837">
        <v>0</v>
      </c>
      <c r="I650" s="849">
        <v>1</v>
      </c>
      <c r="J650" s="849">
        <v>154.36000000000001</v>
      </c>
      <c r="K650" s="837">
        <v>1</v>
      </c>
      <c r="L650" s="849">
        <v>1</v>
      </c>
      <c r="M650" s="850">
        <v>154.36000000000001</v>
      </c>
    </row>
    <row r="651" spans="1:13" ht="14.4" customHeight="1" x14ac:dyDescent="0.3">
      <c r="A651" s="831" t="s">
        <v>2756</v>
      </c>
      <c r="B651" s="832" t="s">
        <v>2163</v>
      </c>
      <c r="C651" s="832" t="s">
        <v>2164</v>
      </c>
      <c r="D651" s="832" t="s">
        <v>1083</v>
      </c>
      <c r="E651" s="832" t="s">
        <v>2165</v>
      </c>
      <c r="F651" s="849"/>
      <c r="G651" s="849"/>
      <c r="H651" s="837">
        <v>0</v>
      </c>
      <c r="I651" s="849">
        <v>6</v>
      </c>
      <c r="J651" s="849">
        <v>1350.36</v>
      </c>
      <c r="K651" s="837">
        <v>1</v>
      </c>
      <c r="L651" s="849">
        <v>6</v>
      </c>
      <c r="M651" s="850">
        <v>1350.36</v>
      </c>
    </row>
    <row r="652" spans="1:13" ht="14.4" customHeight="1" x14ac:dyDescent="0.3">
      <c r="A652" s="831" t="s">
        <v>2756</v>
      </c>
      <c r="B652" s="832" t="s">
        <v>2177</v>
      </c>
      <c r="C652" s="832" t="s">
        <v>2825</v>
      </c>
      <c r="D652" s="832" t="s">
        <v>2179</v>
      </c>
      <c r="E652" s="832" t="s">
        <v>2826</v>
      </c>
      <c r="F652" s="849">
        <v>2</v>
      </c>
      <c r="G652" s="849">
        <v>477.44</v>
      </c>
      <c r="H652" s="837">
        <v>1</v>
      </c>
      <c r="I652" s="849"/>
      <c r="J652" s="849"/>
      <c r="K652" s="837">
        <v>0</v>
      </c>
      <c r="L652" s="849">
        <v>2</v>
      </c>
      <c r="M652" s="850">
        <v>477.44</v>
      </c>
    </row>
    <row r="653" spans="1:13" ht="14.4" customHeight="1" x14ac:dyDescent="0.3">
      <c r="A653" s="831" t="s">
        <v>2756</v>
      </c>
      <c r="B653" s="832" t="s">
        <v>2221</v>
      </c>
      <c r="C653" s="832" t="s">
        <v>2956</v>
      </c>
      <c r="D653" s="832" t="s">
        <v>2957</v>
      </c>
      <c r="E653" s="832" t="s">
        <v>2229</v>
      </c>
      <c r="F653" s="849">
        <v>1</v>
      </c>
      <c r="G653" s="849">
        <v>846.47</v>
      </c>
      <c r="H653" s="837">
        <v>1</v>
      </c>
      <c r="I653" s="849"/>
      <c r="J653" s="849"/>
      <c r="K653" s="837">
        <v>0</v>
      </c>
      <c r="L653" s="849">
        <v>1</v>
      </c>
      <c r="M653" s="850">
        <v>846.47</v>
      </c>
    </row>
    <row r="654" spans="1:13" ht="14.4" customHeight="1" x14ac:dyDescent="0.3">
      <c r="A654" s="831" t="s">
        <v>2756</v>
      </c>
      <c r="B654" s="832" t="s">
        <v>5541</v>
      </c>
      <c r="C654" s="832" t="s">
        <v>5206</v>
      </c>
      <c r="D654" s="832" t="s">
        <v>5205</v>
      </c>
      <c r="E654" s="832" t="s">
        <v>2142</v>
      </c>
      <c r="F654" s="849">
        <v>3</v>
      </c>
      <c r="G654" s="849">
        <v>2384.04</v>
      </c>
      <c r="H654" s="837">
        <v>1</v>
      </c>
      <c r="I654" s="849"/>
      <c r="J654" s="849"/>
      <c r="K654" s="837">
        <v>0</v>
      </c>
      <c r="L654" s="849">
        <v>3</v>
      </c>
      <c r="M654" s="850">
        <v>2384.04</v>
      </c>
    </row>
    <row r="655" spans="1:13" ht="14.4" customHeight="1" x14ac:dyDescent="0.3">
      <c r="A655" s="831" t="s">
        <v>2756</v>
      </c>
      <c r="B655" s="832" t="s">
        <v>2420</v>
      </c>
      <c r="C655" s="832" t="s">
        <v>4246</v>
      </c>
      <c r="D655" s="832" t="s">
        <v>4247</v>
      </c>
      <c r="E655" s="832" t="s">
        <v>4248</v>
      </c>
      <c r="F655" s="849">
        <v>2</v>
      </c>
      <c r="G655" s="849">
        <v>96.84</v>
      </c>
      <c r="H655" s="837">
        <v>1</v>
      </c>
      <c r="I655" s="849"/>
      <c r="J655" s="849"/>
      <c r="K655" s="837">
        <v>0</v>
      </c>
      <c r="L655" s="849">
        <v>2</v>
      </c>
      <c r="M655" s="850">
        <v>96.84</v>
      </c>
    </row>
    <row r="656" spans="1:13" ht="14.4" customHeight="1" x14ac:dyDescent="0.3">
      <c r="A656" s="831" t="s">
        <v>2756</v>
      </c>
      <c r="B656" s="832" t="s">
        <v>2246</v>
      </c>
      <c r="C656" s="832" t="s">
        <v>2247</v>
      </c>
      <c r="D656" s="832" t="s">
        <v>2248</v>
      </c>
      <c r="E656" s="832" t="s">
        <v>2249</v>
      </c>
      <c r="F656" s="849"/>
      <c r="G656" s="849"/>
      <c r="H656" s="837"/>
      <c r="I656" s="849">
        <v>7</v>
      </c>
      <c r="J656" s="849">
        <v>0</v>
      </c>
      <c r="K656" s="837"/>
      <c r="L656" s="849">
        <v>7</v>
      </c>
      <c r="M656" s="850">
        <v>0</v>
      </c>
    </row>
    <row r="657" spans="1:13" ht="14.4" customHeight="1" x14ac:dyDescent="0.3">
      <c r="A657" s="831" t="s">
        <v>2756</v>
      </c>
      <c r="B657" s="832" t="s">
        <v>2264</v>
      </c>
      <c r="C657" s="832" t="s">
        <v>2267</v>
      </c>
      <c r="D657" s="832" t="s">
        <v>1026</v>
      </c>
      <c r="E657" s="832" t="s">
        <v>2268</v>
      </c>
      <c r="F657" s="849"/>
      <c r="G657" s="849"/>
      <c r="H657" s="837"/>
      <c r="I657" s="849">
        <v>1</v>
      </c>
      <c r="J657" s="849">
        <v>0</v>
      </c>
      <c r="K657" s="837"/>
      <c r="L657" s="849">
        <v>1</v>
      </c>
      <c r="M657" s="850">
        <v>0</v>
      </c>
    </row>
    <row r="658" spans="1:13" ht="14.4" customHeight="1" x14ac:dyDescent="0.3">
      <c r="A658" s="831" t="s">
        <v>2756</v>
      </c>
      <c r="B658" s="832" t="s">
        <v>2272</v>
      </c>
      <c r="C658" s="832" t="s">
        <v>2448</v>
      </c>
      <c r="D658" s="832" t="s">
        <v>1209</v>
      </c>
      <c r="E658" s="832" t="s">
        <v>2287</v>
      </c>
      <c r="F658" s="849"/>
      <c r="G658" s="849"/>
      <c r="H658" s="837">
        <v>0</v>
      </c>
      <c r="I658" s="849">
        <v>1</v>
      </c>
      <c r="J658" s="849">
        <v>65.989999999999995</v>
      </c>
      <c r="K658" s="837">
        <v>1</v>
      </c>
      <c r="L658" s="849">
        <v>1</v>
      </c>
      <c r="M658" s="850">
        <v>65.989999999999995</v>
      </c>
    </row>
    <row r="659" spans="1:13" ht="14.4" customHeight="1" x14ac:dyDescent="0.3">
      <c r="A659" s="831" t="s">
        <v>2756</v>
      </c>
      <c r="B659" s="832" t="s">
        <v>2449</v>
      </c>
      <c r="C659" s="832" t="s">
        <v>5241</v>
      </c>
      <c r="D659" s="832" t="s">
        <v>2451</v>
      </c>
      <c r="E659" s="832" t="s">
        <v>5242</v>
      </c>
      <c r="F659" s="849"/>
      <c r="G659" s="849"/>
      <c r="H659" s="837">
        <v>0</v>
      </c>
      <c r="I659" s="849">
        <v>2</v>
      </c>
      <c r="J659" s="849">
        <v>491.82</v>
      </c>
      <c r="K659" s="837">
        <v>1</v>
      </c>
      <c r="L659" s="849">
        <v>2</v>
      </c>
      <c r="M659" s="850">
        <v>491.82</v>
      </c>
    </row>
    <row r="660" spans="1:13" ht="14.4" customHeight="1" x14ac:dyDescent="0.3">
      <c r="A660" s="831" t="s">
        <v>2756</v>
      </c>
      <c r="B660" s="832" t="s">
        <v>2568</v>
      </c>
      <c r="C660" s="832" t="s">
        <v>3313</v>
      </c>
      <c r="D660" s="832" t="s">
        <v>3314</v>
      </c>
      <c r="E660" s="832" t="s">
        <v>3315</v>
      </c>
      <c r="F660" s="849">
        <v>2</v>
      </c>
      <c r="G660" s="849">
        <v>282.5</v>
      </c>
      <c r="H660" s="837">
        <v>1</v>
      </c>
      <c r="I660" s="849"/>
      <c r="J660" s="849"/>
      <c r="K660" s="837">
        <v>0</v>
      </c>
      <c r="L660" s="849">
        <v>2</v>
      </c>
      <c r="M660" s="850">
        <v>282.5</v>
      </c>
    </row>
    <row r="661" spans="1:13" ht="14.4" customHeight="1" x14ac:dyDescent="0.3">
      <c r="A661" s="831" t="s">
        <v>2756</v>
      </c>
      <c r="B661" s="832" t="s">
        <v>2285</v>
      </c>
      <c r="C661" s="832" t="s">
        <v>5228</v>
      </c>
      <c r="D661" s="832" t="s">
        <v>5229</v>
      </c>
      <c r="E661" s="832" t="s">
        <v>2268</v>
      </c>
      <c r="F661" s="849">
        <v>1</v>
      </c>
      <c r="G661" s="849">
        <v>97.96</v>
      </c>
      <c r="H661" s="837">
        <v>1</v>
      </c>
      <c r="I661" s="849"/>
      <c r="J661" s="849"/>
      <c r="K661" s="837">
        <v>0</v>
      </c>
      <c r="L661" s="849">
        <v>1</v>
      </c>
      <c r="M661" s="850">
        <v>97.96</v>
      </c>
    </row>
    <row r="662" spans="1:13" ht="14.4" customHeight="1" thickBot="1" x14ac:dyDescent="0.35">
      <c r="A662" s="839" t="s">
        <v>2756</v>
      </c>
      <c r="B662" s="840" t="s">
        <v>2021</v>
      </c>
      <c r="C662" s="840" t="s">
        <v>2022</v>
      </c>
      <c r="D662" s="840" t="s">
        <v>2023</v>
      </c>
      <c r="E662" s="840" t="s">
        <v>2024</v>
      </c>
      <c r="F662" s="851"/>
      <c r="G662" s="851"/>
      <c r="H662" s="845">
        <v>0</v>
      </c>
      <c r="I662" s="851">
        <v>1</v>
      </c>
      <c r="J662" s="851">
        <v>133.94</v>
      </c>
      <c r="K662" s="845">
        <v>1</v>
      </c>
      <c r="L662" s="851">
        <v>1</v>
      </c>
      <c r="M662" s="852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579</v>
      </c>
      <c r="B5" s="730" t="s">
        <v>580</v>
      </c>
      <c r="C5" s="731" t="s">
        <v>581</v>
      </c>
      <c r="D5" s="731" t="s">
        <v>581</v>
      </c>
      <c r="E5" s="731"/>
      <c r="F5" s="731" t="s">
        <v>581</v>
      </c>
      <c r="G5" s="731" t="s">
        <v>581</v>
      </c>
      <c r="H5" s="731" t="s">
        <v>581</v>
      </c>
      <c r="I5" s="732" t="s">
        <v>581</v>
      </c>
      <c r="J5" s="733" t="s">
        <v>73</v>
      </c>
    </row>
    <row r="6" spans="1:10" ht="14.4" customHeight="1" x14ac:dyDescent="0.3">
      <c r="A6" s="729" t="s">
        <v>579</v>
      </c>
      <c r="B6" s="730" t="s">
        <v>5543</v>
      </c>
      <c r="C6" s="731">
        <v>73.814889999999991</v>
      </c>
      <c r="D6" s="731">
        <v>47.901110000000003</v>
      </c>
      <c r="E6" s="731"/>
      <c r="F6" s="731">
        <v>39.559100000000008</v>
      </c>
      <c r="G6" s="731">
        <v>55</v>
      </c>
      <c r="H6" s="731">
        <v>-15.440899999999992</v>
      </c>
      <c r="I6" s="732">
        <v>0.7192563636363638</v>
      </c>
      <c r="J6" s="733" t="s">
        <v>1</v>
      </c>
    </row>
    <row r="7" spans="1:10" ht="14.4" customHeight="1" x14ac:dyDescent="0.3">
      <c r="A7" s="729" t="s">
        <v>579</v>
      </c>
      <c r="B7" s="730" t="s">
        <v>5544</v>
      </c>
      <c r="C7" s="731">
        <v>10.709490000000002</v>
      </c>
      <c r="D7" s="731">
        <v>19.612560000000009</v>
      </c>
      <c r="E7" s="731"/>
      <c r="F7" s="731">
        <v>29.418839999999999</v>
      </c>
      <c r="G7" s="731">
        <v>27.5</v>
      </c>
      <c r="H7" s="731">
        <v>1.9188399999999994</v>
      </c>
      <c r="I7" s="732">
        <v>1.0697760000000001</v>
      </c>
      <c r="J7" s="733" t="s">
        <v>1</v>
      </c>
    </row>
    <row r="8" spans="1:10" ht="14.4" customHeight="1" x14ac:dyDescent="0.3">
      <c r="A8" s="729" t="s">
        <v>579</v>
      </c>
      <c r="B8" s="730" t="s">
        <v>5545</v>
      </c>
      <c r="C8" s="731">
        <v>66.570170000000005</v>
      </c>
      <c r="D8" s="731">
        <v>55.057289999999995</v>
      </c>
      <c r="E8" s="731"/>
      <c r="F8" s="731">
        <v>54.433539999999994</v>
      </c>
      <c r="G8" s="731">
        <v>64.166669433593754</v>
      </c>
      <c r="H8" s="731">
        <v>-9.7331294335937599</v>
      </c>
      <c r="I8" s="732">
        <v>0.84831487251077287</v>
      </c>
      <c r="J8" s="733" t="s">
        <v>1</v>
      </c>
    </row>
    <row r="9" spans="1:10" ht="14.4" customHeight="1" x14ac:dyDescent="0.3">
      <c r="A9" s="729" t="s">
        <v>579</v>
      </c>
      <c r="B9" s="730" t="s">
        <v>5546</v>
      </c>
      <c r="C9" s="731">
        <v>3.4397500000000005</v>
      </c>
      <c r="D9" s="731">
        <v>0.97936000000000012</v>
      </c>
      <c r="E9" s="731"/>
      <c r="F9" s="731">
        <v>2.3151299999999999</v>
      </c>
      <c r="G9" s="731">
        <v>4.5833334960937497</v>
      </c>
      <c r="H9" s="731">
        <v>-2.2682034960937498</v>
      </c>
      <c r="I9" s="732">
        <v>0.50511925478979924</v>
      </c>
      <c r="J9" s="733" t="s">
        <v>1</v>
      </c>
    </row>
    <row r="10" spans="1:10" ht="14.4" customHeight="1" x14ac:dyDescent="0.3">
      <c r="A10" s="729" t="s">
        <v>579</v>
      </c>
      <c r="B10" s="730" t="s">
        <v>5547</v>
      </c>
      <c r="C10" s="731">
        <v>748.82463999999982</v>
      </c>
      <c r="D10" s="731">
        <v>767.01876000000004</v>
      </c>
      <c r="E10" s="731"/>
      <c r="F10" s="731">
        <v>898.01201999999989</v>
      </c>
      <c r="G10" s="731">
        <v>844.72399218750013</v>
      </c>
      <c r="H10" s="731">
        <v>53.288027812499763</v>
      </c>
      <c r="I10" s="732">
        <v>1.0630833601334146</v>
      </c>
      <c r="J10" s="733" t="s">
        <v>1</v>
      </c>
    </row>
    <row r="11" spans="1:10" ht="14.4" customHeight="1" x14ac:dyDescent="0.3">
      <c r="A11" s="729" t="s">
        <v>579</v>
      </c>
      <c r="B11" s="730" t="s">
        <v>5548</v>
      </c>
      <c r="C11" s="731">
        <v>4064.6473299999989</v>
      </c>
      <c r="D11" s="731">
        <v>4075.73405</v>
      </c>
      <c r="E11" s="731"/>
      <c r="F11" s="731">
        <v>4000.2540400000003</v>
      </c>
      <c r="G11" s="731">
        <v>4223.8523359375004</v>
      </c>
      <c r="H11" s="731">
        <v>-223.5982959375001</v>
      </c>
      <c r="I11" s="732">
        <v>0.9470629467713455</v>
      </c>
      <c r="J11" s="733" t="s">
        <v>1</v>
      </c>
    </row>
    <row r="12" spans="1:10" ht="14.4" customHeight="1" x14ac:dyDescent="0.3">
      <c r="A12" s="729" t="s">
        <v>579</v>
      </c>
      <c r="B12" s="730" t="s">
        <v>5549</v>
      </c>
      <c r="C12" s="731">
        <v>172.16034999999999</v>
      </c>
      <c r="D12" s="731">
        <v>148.78411</v>
      </c>
      <c r="E12" s="731"/>
      <c r="F12" s="731">
        <v>203.49805000000001</v>
      </c>
      <c r="G12" s="731">
        <v>201.9879921875</v>
      </c>
      <c r="H12" s="731">
        <v>1.5100578125000084</v>
      </c>
      <c r="I12" s="732">
        <v>1.0074759781318994</v>
      </c>
      <c r="J12" s="733" t="s">
        <v>1</v>
      </c>
    </row>
    <row r="13" spans="1:10" ht="14.4" customHeight="1" x14ac:dyDescent="0.3">
      <c r="A13" s="729" t="s">
        <v>579</v>
      </c>
      <c r="B13" s="730" t="s">
        <v>5550</v>
      </c>
      <c r="C13" s="731">
        <v>40.44473</v>
      </c>
      <c r="D13" s="731">
        <v>25.515619999999998</v>
      </c>
      <c r="E13" s="731"/>
      <c r="F13" s="731">
        <v>30.932459999999999</v>
      </c>
      <c r="G13" s="731">
        <v>43.295288391113282</v>
      </c>
      <c r="H13" s="731">
        <v>-12.362828391113283</v>
      </c>
      <c r="I13" s="732">
        <v>0.71445326153201338</v>
      </c>
      <c r="J13" s="733" t="s">
        <v>1</v>
      </c>
    </row>
    <row r="14" spans="1:10" ht="14.4" customHeight="1" x14ac:dyDescent="0.3">
      <c r="A14" s="729" t="s">
        <v>579</v>
      </c>
      <c r="B14" s="730" t="s">
        <v>5551</v>
      </c>
      <c r="C14" s="731">
        <v>69.46099000000001</v>
      </c>
      <c r="D14" s="731">
        <v>72.03537</v>
      </c>
      <c r="E14" s="731"/>
      <c r="F14" s="731">
        <v>90.024439999999998</v>
      </c>
      <c r="G14" s="731">
        <v>101.77317578125</v>
      </c>
      <c r="H14" s="731">
        <v>-11.748735781250005</v>
      </c>
      <c r="I14" s="732">
        <v>0.88455960334280426</v>
      </c>
      <c r="J14" s="733" t="s">
        <v>1</v>
      </c>
    </row>
    <row r="15" spans="1:10" ht="14.4" customHeight="1" x14ac:dyDescent="0.3">
      <c r="A15" s="729" t="s">
        <v>579</v>
      </c>
      <c r="B15" s="730" t="s">
        <v>5552</v>
      </c>
      <c r="C15" s="731">
        <v>220.50456999999997</v>
      </c>
      <c r="D15" s="731">
        <v>242.18361999999999</v>
      </c>
      <c r="E15" s="731"/>
      <c r="F15" s="731">
        <v>241.36318</v>
      </c>
      <c r="G15" s="731">
        <v>262.81694921874998</v>
      </c>
      <c r="H15" s="731">
        <v>-21.453769218749983</v>
      </c>
      <c r="I15" s="732">
        <v>0.91836991760796449</v>
      </c>
      <c r="J15" s="733" t="s">
        <v>1</v>
      </c>
    </row>
    <row r="16" spans="1:10" ht="14.4" customHeight="1" x14ac:dyDescent="0.3">
      <c r="A16" s="729" t="s">
        <v>579</v>
      </c>
      <c r="B16" s="730" t="s">
        <v>5553</v>
      </c>
      <c r="C16" s="731">
        <v>181.29728000000003</v>
      </c>
      <c r="D16" s="731">
        <v>140.57444000000001</v>
      </c>
      <c r="E16" s="731"/>
      <c r="F16" s="731">
        <v>213.20848000000001</v>
      </c>
      <c r="G16" s="731">
        <v>199.60099914550784</v>
      </c>
      <c r="H16" s="731">
        <v>13.607480854492167</v>
      </c>
      <c r="I16" s="732">
        <v>1.0681734105177119</v>
      </c>
      <c r="J16" s="733" t="s">
        <v>1</v>
      </c>
    </row>
    <row r="17" spans="1:10" ht="14.4" customHeight="1" x14ac:dyDescent="0.3">
      <c r="A17" s="729" t="s">
        <v>579</v>
      </c>
      <c r="B17" s="730" t="s">
        <v>5554</v>
      </c>
      <c r="C17" s="731">
        <v>0</v>
      </c>
      <c r="D17" s="731">
        <v>5.6412100000000214</v>
      </c>
      <c r="E17" s="731"/>
      <c r="F17" s="731">
        <v>1.242</v>
      </c>
      <c r="G17" s="731">
        <v>4.5833330078124996</v>
      </c>
      <c r="H17" s="731">
        <v>-3.3413330078124996</v>
      </c>
      <c r="I17" s="732">
        <v>0.27098183742768733</v>
      </c>
      <c r="J17" s="733" t="s">
        <v>1</v>
      </c>
    </row>
    <row r="18" spans="1:10" ht="14.4" customHeight="1" x14ac:dyDescent="0.3">
      <c r="A18" s="729" t="s">
        <v>579</v>
      </c>
      <c r="B18" s="730" t="s">
        <v>5555</v>
      </c>
      <c r="C18" s="731">
        <v>54.714180000000006</v>
      </c>
      <c r="D18" s="731">
        <v>92.858859999999993</v>
      </c>
      <c r="E18" s="731"/>
      <c r="F18" s="731">
        <v>86.105840000000001</v>
      </c>
      <c r="G18" s="731">
        <v>142.42199560546874</v>
      </c>
      <c r="H18" s="731">
        <v>-56.316155605468737</v>
      </c>
      <c r="I18" s="732">
        <v>0.60458245676129041</v>
      </c>
      <c r="J18" s="733" t="s">
        <v>1</v>
      </c>
    </row>
    <row r="19" spans="1:10" ht="14.4" customHeight="1" x14ac:dyDescent="0.3">
      <c r="A19" s="729" t="s">
        <v>579</v>
      </c>
      <c r="B19" s="730" t="s">
        <v>5556</v>
      </c>
      <c r="C19" s="731">
        <v>11053.530320000003</v>
      </c>
      <c r="D19" s="731">
        <v>12217.853900000002</v>
      </c>
      <c r="E19" s="731"/>
      <c r="F19" s="731">
        <v>12227.853799999995</v>
      </c>
      <c r="G19" s="731">
        <v>12523.48509375</v>
      </c>
      <c r="H19" s="731">
        <v>-295.63129375000426</v>
      </c>
      <c r="I19" s="732">
        <v>0.97639384791558204</v>
      </c>
      <c r="J19" s="733" t="s">
        <v>1</v>
      </c>
    </row>
    <row r="20" spans="1:10" ht="14.4" customHeight="1" x14ac:dyDescent="0.3">
      <c r="A20" s="729" t="s">
        <v>579</v>
      </c>
      <c r="B20" s="730" t="s">
        <v>591</v>
      </c>
      <c r="C20" s="731">
        <v>16760.118690000003</v>
      </c>
      <c r="D20" s="731">
        <v>17911.750260000001</v>
      </c>
      <c r="E20" s="731"/>
      <c r="F20" s="731">
        <v>18118.220919999996</v>
      </c>
      <c r="G20" s="731">
        <v>18699.791158142089</v>
      </c>
      <c r="H20" s="731">
        <v>-581.57023814209242</v>
      </c>
      <c r="I20" s="732">
        <v>0.96889963993587858</v>
      </c>
      <c r="J20" s="733" t="s">
        <v>592</v>
      </c>
    </row>
    <row r="22" spans="1:10" ht="14.4" customHeight="1" x14ac:dyDescent="0.3">
      <c r="A22" s="729" t="s">
        <v>579</v>
      </c>
      <c r="B22" s="730" t="s">
        <v>580</v>
      </c>
      <c r="C22" s="731" t="s">
        <v>581</v>
      </c>
      <c r="D22" s="731" t="s">
        <v>581</v>
      </c>
      <c r="E22" s="731"/>
      <c r="F22" s="731" t="s">
        <v>581</v>
      </c>
      <c r="G22" s="731" t="s">
        <v>581</v>
      </c>
      <c r="H22" s="731" t="s">
        <v>581</v>
      </c>
      <c r="I22" s="732" t="s">
        <v>581</v>
      </c>
      <c r="J22" s="733" t="s">
        <v>73</v>
      </c>
    </row>
    <row r="23" spans="1:10" ht="14.4" customHeight="1" x14ac:dyDescent="0.3">
      <c r="A23" s="729" t="s">
        <v>593</v>
      </c>
      <c r="B23" s="730" t="s">
        <v>594</v>
      </c>
      <c r="C23" s="731" t="s">
        <v>581</v>
      </c>
      <c r="D23" s="731" t="s">
        <v>581</v>
      </c>
      <c r="E23" s="731"/>
      <c r="F23" s="731" t="s">
        <v>581</v>
      </c>
      <c r="G23" s="731" t="s">
        <v>581</v>
      </c>
      <c r="H23" s="731" t="s">
        <v>581</v>
      </c>
      <c r="I23" s="732" t="s">
        <v>581</v>
      </c>
      <c r="J23" s="733" t="s">
        <v>0</v>
      </c>
    </row>
    <row r="24" spans="1:10" ht="14.4" customHeight="1" x14ac:dyDescent="0.3">
      <c r="A24" s="729" t="s">
        <v>593</v>
      </c>
      <c r="B24" s="730" t="s">
        <v>5545</v>
      </c>
      <c r="C24" s="731">
        <v>5.5776000000000003</v>
      </c>
      <c r="D24" s="731">
        <v>4.3259800000000004</v>
      </c>
      <c r="E24" s="731"/>
      <c r="F24" s="731">
        <v>3.2485300000000001</v>
      </c>
      <c r="G24" s="731">
        <v>5</v>
      </c>
      <c r="H24" s="731">
        <v>-1.7514699999999999</v>
      </c>
      <c r="I24" s="732">
        <v>0.64970600000000001</v>
      </c>
      <c r="J24" s="733" t="s">
        <v>1</v>
      </c>
    </row>
    <row r="25" spans="1:10" ht="14.4" customHeight="1" x14ac:dyDescent="0.3">
      <c r="A25" s="729" t="s">
        <v>593</v>
      </c>
      <c r="B25" s="730" t="s">
        <v>5546</v>
      </c>
      <c r="C25" s="731">
        <v>0</v>
      </c>
      <c r="D25" s="731">
        <v>0.15862000000000001</v>
      </c>
      <c r="E25" s="731"/>
      <c r="F25" s="731">
        <v>0.25217000000000001</v>
      </c>
      <c r="G25" s="731">
        <v>1</v>
      </c>
      <c r="H25" s="731">
        <v>-0.74782999999999999</v>
      </c>
      <c r="I25" s="732">
        <v>0.25217000000000001</v>
      </c>
      <c r="J25" s="733" t="s">
        <v>1</v>
      </c>
    </row>
    <row r="26" spans="1:10" ht="14.4" customHeight="1" x14ac:dyDescent="0.3">
      <c r="A26" s="729" t="s">
        <v>593</v>
      </c>
      <c r="B26" s="730" t="s">
        <v>5547</v>
      </c>
      <c r="C26" s="731">
        <v>97.941320000000005</v>
      </c>
      <c r="D26" s="731">
        <v>106.44735999999999</v>
      </c>
      <c r="E26" s="731"/>
      <c r="F26" s="731">
        <v>112.35526000000004</v>
      </c>
      <c r="G26" s="731">
        <v>114</v>
      </c>
      <c r="H26" s="731">
        <v>-1.6447399999999561</v>
      </c>
      <c r="I26" s="732">
        <v>0.98557245614035127</v>
      </c>
      <c r="J26" s="733" t="s">
        <v>1</v>
      </c>
    </row>
    <row r="27" spans="1:10" ht="14.4" customHeight="1" x14ac:dyDescent="0.3">
      <c r="A27" s="729" t="s">
        <v>593</v>
      </c>
      <c r="B27" s="730" t="s">
        <v>5548</v>
      </c>
      <c r="C27" s="731">
        <v>255.99888000000004</v>
      </c>
      <c r="D27" s="731">
        <v>241.20386999999997</v>
      </c>
      <c r="E27" s="731"/>
      <c r="F27" s="731">
        <v>254.93814999999992</v>
      </c>
      <c r="G27" s="731">
        <v>257</v>
      </c>
      <c r="H27" s="731">
        <v>-2.0618500000000779</v>
      </c>
      <c r="I27" s="732">
        <v>0.99197723735408527</v>
      </c>
      <c r="J27" s="733" t="s">
        <v>1</v>
      </c>
    </row>
    <row r="28" spans="1:10" ht="14.4" customHeight="1" x14ac:dyDescent="0.3">
      <c r="A28" s="729" t="s">
        <v>593</v>
      </c>
      <c r="B28" s="730" t="s">
        <v>5549</v>
      </c>
      <c r="C28" s="731">
        <v>33.3217</v>
      </c>
      <c r="D28" s="731">
        <v>34.256859999999996</v>
      </c>
      <c r="E28" s="731"/>
      <c r="F28" s="731">
        <v>45.714700000000001</v>
      </c>
      <c r="G28" s="731">
        <v>49</v>
      </c>
      <c r="H28" s="731">
        <v>-3.2852999999999994</v>
      </c>
      <c r="I28" s="732">
        <v>0.93295306122448984</v>
      </c>
      <c r="J28" s="733" t="s">
        <v>1</v>
      </c>
    </row>
    <row r="29" spans="1:10" ht="14.4" customHeight="1" x14ac:dyDescent="0.3">
      <c r="A29" s="729" t="s">
        <v>593</v>
      </c>
      <c r="B29" s="730" t="s">
        <v>5551</v>
      </c>
      <c r="C29" s="731">
        <v>10.866</v>
      </c>
      <c r="D29" s="731">
        <v>9.7279999999999998</v>
      </c>
      <c r="E29" s="731"/>
      <c r="F29" s="731">
        <v>10.766</v>
      </c>
      <c r="G29" s="731">
        <v>11</v>
      </c>
      <c r="H29" s="731">
        <v>-0.23399999999999999</v>
      </c>
      <c r="I29" s="732">
        <v>0.97872727272727278</v>
      </c>
      <c r="J29" s="733" t="s">
        <v>1</v>
      </c>
    </row>
    <row r="30" spans="1:10" ht="14.4" customHeight="1" x14ac:dyDescent="0.3">
      <c r="A30" s="729" t="s">
        <v>593</v>
      </c>
      <c r="B30" s="730" t="s">
        <v>5552</v>
      </c>
      <c r="C30" s="731">
        <v>30.3232</v>
      </c>
      <c r="D30" s="731">
        <v>31.112599999999997</v>
      </c>
      <c r="E30" s="731"/>
      <c r="F30" s="731">
        <v>32.273000000000003</v>
      </c>
      <c r="G30" s="731">
        <v>37</v>
      </c>
      <c r="H30" s="731">
        <v>-4.7269999999999968</v>
      </c>
      <c r="I30" s="732">
        <v>0.87224324324324332</v>
      </c>
      <c r="J30" s="733" t="s">
        <v>1</v>
      </c>
    </row>
    <row r="31" spans="1:10" ht="14.4" customHeight="1" x14ac:dyDescent="0.3">
      <c r="A31" s="729" t="s">
        <v>593</v>
      </c>
      <c r="B31" s="730" t="s">
        <v>5553</v>
      </c>
      <c r="C31" s="731">
        <v>48.780249999999995</v>
      </c>
      <c r="D31" s="731">
        <v>43.424550000000004</v>
      </c>
      <c r="E31" s="731"/>
      <c r="F31" s="731">
        <v>46.102409999999999</v>
      </c>
      <c r="G31" s="731">
        <v>65</v>
      </c>
      <c r="H31" s="731">
        <v>-18.897590000000001</v>
      </c>
      <c r="I31" s="732">
        <v>0.70926784615384619</v>
      </c>
      <c r="J31" s="733" t="s">
        <v>1</v>
      </c>
    </row>
    <row r="32" spans="1:10" ht="14.4" customHeight="1" x14ac:dyDescent="0.3">
      <c r="A32" s="729" t="s">
        <v>593</v>
      </c>
      <c r="B32" s="730" t="s">
        <v>5555</v>
      </c>
      <c r="C32" s="731">
        <v>17.24991</v>
      </c>
      <c r="D32" s="731">
        <v>17.72139</v>
      </c>
      <c r="E32" s="731"/>
      <c r="F32" s="731">
        <v>30.99</v>
      </c>
      <c r="G32" s="731">
        <v>37</v>
      </c>
      <c r="H32" s="731">
        <v>-6.0100000000000016</v>
      </c>
      <c r="I32" s="732">
        <v>0.83756756756756756</v>
      </c>
      <c r="J32" s="733" t="s">
        <v>1</v>
      </c>
    </row>
    <row r="33" spans="1:10" ht="14.4" customHeight="1" x14ac:dyDescent="0.3">
      <c r="A33" s="729" t="s">
        <v>593</v>
      </c>
      <c r="B33" s="730" t="s">
        <v>595</v>
      </c>
      <c r="C33" s="731">
        <v>500.0588600000001</v>
      </c>
      <c r="D33" s="731">
        <v>488.37922999999995</v>
      </c>
      <c r="E33" s="731"/>
      <c r="F33" s="731">
        <v>536.64022</v>
      </c>
      <c r="G33" s="731">
        <v>576</v>
      </c>
      <c r="H33" s="731">
        <v>-39.359780000000001</v>
      </c>
      <c r="I33" s="732">
        <v>0.93166704861111116</v>
      </c>
      <c r="J33" s="733" t="s">
        <v>596</v>
      </c>
    </row>
    <row r="34" spans="1:10" ht="14.4" customHeight="1" x14ac:dyDescent="0.3">
      <c r="A34" s="729" t="s">
        <v>581</v>
      </c>
      <c r="B34" s="730" t="s">
        <v>581</v>
      </c>
      <c r="C34" s="731" t="s">
        <v>581</v>
      </c>
      <c r="D34" s="731" t="s">
        <v>581</v>
      </c>
      <c r="E34" s="731"/>
      <c r="F34" s="731" t="s">
        <v>581</v>
      </c>
      <c r="G34" s="731" t="s">
        <v>581</v>
      </c>
      <c r="H34" s="731" t="s">
        <v>581</v>
      </c>
      <c r="I34" s="732" t="s">
        <v>581</v>
      </c>
      <c r="J34" s="733" t="s">
        <v>597</v>
      </c>
    </row>
    <row r="35" spans="1:10" ht="14.4" customHeight="1" x14ac:dyDescent="0.3">
      <c r="A35" s="729" t="s">
        <v>598</v>
      </c>
      <c r="B35" s="730" t="s">
        <v>599</v>
      </c>
      <c r="C35" s="731" t="s">
        <v>581</v>
      </c>
      <c r="D35" s="731" t="s">
        <v>581</v>
      </c>
      <c r="E35" s="731"/>
      <c r="F35" s="731" t="s">
        <v>581</v>
      </c>
      <c r="G35" s="731" t="s">
        <v>581</v>
      </c>
      <c r="H35" s="731" t="s">
        <v>581</v>
      </c>
      <c r="I35" s="732" t="s">
        <v>581</v>
      </c>
      <c r="J35" s="733" t="s">
        <v>0</v>
      </c>
    </row>
    <row r="36" spans="1:10" ht="14.4" customHeight="1" x14ac:dyDescent="0.3">
      <c r="A36" s="729" t="s">
        <v>598</v>
      </c>
      <c r="B36" s="730" t="s">
        <v>5545</v>
      </c>
      <c r="C36" s="731">
        <v>10.61373</v>
      </c>
      <c r="D36" s="731">
        <v>8.0874600000000001</v>
      </c>
      <c r="E36" s="731"/>
      <c r="F36" s="731">
        <v>10.6076</v>
      </c>
      <c r="G36" s="731">
        <v>11</v>
      </c>
      <c r="H36" s="731">
        <v>-0.3924000000000003</v>
      </c>
      <c r="I36" s="732">
        <v>0.9643272727272727</v>
      </c>
      <c r="J36" s="733" t="s">
        <v>1</v>
      </c>
    </row>
    <row r="37" spans="1:10" ht="14.4" customHeight="1" x14ac:dyDescent="0.3">
      <c r="A37" s="729" t="s">
        <v>598</v>
      </c>
      <c r="B37" s="730" t="s">
        <v>5546</v>
      </c>
      <c r="C37" s="731">
        <v>0</v>
      </c>
      <c r="D37" s="731">
        <v>0</v>
      </c>
      <c r="E37" s="731"/>
      <c r="F37" s="731">
        <v>0.97693000000000008</v>
      </c>
      <c r="G37" s="731">
        <v>0</v>
      </c>
      <c r="H37" s="731">
        <v>0.97693000000000008</v>
      </c>
      <c r="I37" s="732" t="s">
        <v>581</v>
      </c>
      <c r="J37" s="733" t="s">
        <v>1</v>
      </c>
    </row>
    <row r="38" spans="1:10" ht="14.4" customHeight="1" x14ac:dyDescent="0.3">
      <c r="A38" s="729" t="s">
        <v>598</v>
      </c>
      <c r="B38" s="730" t="s">
        <v>5547</v>
      </c>
      <c r="C38" s="731">
        <v>163.56779999999995</v>
      </c>
      <c r="D38" s="731">
        <v>143.05098000000001</v>
      </c>
      <c r="E38" s="731"/>
      <c r="F38" s="731">
        <v>181.71255999999997</v>
      </c>
      <c r="G38" s="731">
        <v>174</v>
      </c>
      <c r="H38" s="731">
        <v>7.7125599999999679</v>
      </c>
      <c r="I38" s="732">
        <v>1.0443250574712641</v>
      </c>
      <c r="J38" s="733" t="s">
        <v>1</v>
      </c>
    </row>
    <row r="39" spans="1:10" ht="14.4" customHeight="1" x14ac:dyDescent="0.3">
      <c r="A39" s="729" t="s">
        <v>598</v>
      </c>
      <c r="B39" s="730" t="s">
        <v>5548</v>
      </c>
      <c r="C39" s="731">
        <v>203.25648000000001</v>
      </c>
      <c r="D39" s="731">
        <v>206.17489000000003</v>
      </c>
      <c r="E39" s="731"/>
      <c r="F39" s="731">
        <v>244.15194000000002</v>
      </c>
      <c r="G39" s="731">
        <v>240</v>
      </c>
      <c r="H39" s="731">
        <v>4.1519400000000246</v>
      </c>
      <c r="I39" s="732">
        <v>1.0172997500000001</v>
      </c>
      <c r="J39" s="733" t="s">
        <v>1</v>
      </c>
    </row>
    <row r="40" spans="1:10" ht="14.4" customHeight="1" x14ac:dyDescent="0.3">
      <c r="A40" s="729" t="s">
        <v>598</v>
      </c>
      <c r="B40" s="730" t="s">
        <v>5549</v>
      </c>
      <c r="C40" s="731">
        <v>34.839750000000002</v>
      </c>
      <c r="D40" s="731">
        <v>36.006900000000009</v>
      </c>
      <c r="E40" s="731"/>
      <c r="F40" s="731">
        <v>51.714550000000003</v>
      </c>
      <c r="G40" s="731">
        <v>52</v>
      </c>
      <c r="H40" s="731">
        <v>-0.28544999999999732</v>
      </c>
      <c r="I40" s="732">
        <v>0.99451057692307698</v>
      </c>
      <c r="J40" s="733" t="s">
        <v>1</v>
      </c>
    </row>
    <row r="41" spans="1:10" ht="14.4" customHeight="1" x14ac:dyDescent="0.3">
      <c r="A41" s="729" t="s">
        <v>598</v>
      </c>
      <c r="B41" s="730" t="s">
        <v>5551</v>
      </c>
      <c r="C41" s="731">
        <v>14.172000000000001</v>
      </c>
      <c r="D41" s="731">
        <v>13.885909999999999</v>
      </c>
      <c r="E41" s="731"/>
      <c r="F41" s="731">
        <v>13.036</v>
      </c>
      <c r="G41" s="731">
        <v>18</v>
      </c>
      <c r="H41" s="731">
        <v>-4.9640000000000004</v>
      </c>
      <c r="I41" s="732">
        <v>0.72422222222222221</v>
      </c>
      <c r="J41" s="733" t="s">
        <v>1</v>
      </c>
    </row>
    <row r="42" spans="1:10" ht="14.4" customHeight="1" x14ac:dyDescent="0.3">
      <c r="A42" s="729" t="s">
        <v>598</v>
      </c>
      <c r="B42" s="730" t="s">
        <v>5552</v>
      </c>
      <c r="C42" s="731">
        <v>34.290999999999997</v>
      </c>
      <c r="D42" s="731">
        <v>33.206149999999994</v>
      </c>
      <c r="E42" s="731"/>
      <c r="F42" s="731">
        <v>38.473999999999997</v>
      </c>
      <c r="G42" s="731">
        <v>40</v>
      </c>
      <c r="H42" s="731">
        <v>-1.5260000000000034</v>
      </c>
      <c r="I42" s="732">
        <v>0.96184999999999987</v>
      </c>
      <c r="J42" s="733" t="s">
        <v>1</v>
      </c>
    </row>
    <row r="43" spans="1:10" ht="14.4" customHeight="1" x14ac:dyDescent="0.3">
      <c r="A43" s="729" t="s">
        <v>598</v>
      </c>
      <c r="B43" s="730" t="s">
        <v>5553</v>
      </c>
      <c r="C43" s="731">
        <v>55.867220000000003</v>
      </c>
      <c r="D43" s="731">
        <v>55.866840000000003</v>
      </c>
      <c r="E43" s="731"/>
      <c r="F43" s="731">
        <v>82.934080000000009</v>
      </c>
      <c r="G43" s="731">
        <v>73</v>
      </c>
      <c r="H43" s="731">
        <v>9.9340800000000087</v>
      </c>
      <c r="I43" s="732">
        <v>1.136083287671233</v>
      </c>
      <c r="J43" s="733" t="s">
        <v>1</v>
      </c>
    </row>
    <row r="44" spans="1:10" ht="14.4" customHeight="1" x14ac:dyDescent="0.3">
      <c r="A44" s="729" t="s">
        <v>598</v>
      </c>
      <c r="B44" s="730" t="s">
        <v>5555</v>
      </c>
      <c r="C44" s="731">
        <v>1.1164499999999999</v>
      </c>
      <c r="D44" s="731">
        <v>3.2642999999999995</v>
      </c>
      <c r="E44" s="731"/>
      <c r="F44" s="731">
        <v>3.4918700000000005</v>
      </c>
      <c r="G44" s="731">
        <v>15</v>
      </c>
      <c r="H44" s="731">
        <v>-11.50813</v>
      </c>
      <c r="I44" s="732">
        <v>0.23279133333333338</v>
      </c>
      <c r="J44" s="733" t="s">
        <v>1</v>
      </c>
    </row>
    <row r="45" spans="1:10" ht="14.4" customHeight="1" x14ac:dyDescent="0.3">
      <c r="A45" s="729" t="s">
        <v>598</v>
      </c>
      <c r="B45" s="730" t="s">
        <v>600</v>
      </c>
      <c r="C45" s="731">
        <v>517.72442999999998</v>
      </c>
      <c r="D45" s="731">
        <v>499.54343000000011</v>
      </c>
      <c r="E45" s="731"/>
      <c r="F45" s="731">
        <v>627.09952999999996</v>
      </c>
      <c r="G45" s="731">
        <v>621</v>
      </c>
      <c r="H45" s="731">
        <v>6.0995299999999588</v>
      </c>
      <c r="I45" s="732">
        <v>1.0098221095008051</v>
      </c>
      <c r="J45" s="733" t="s">
        <v>596</v>
      </c>
    </row>
    <row r="46" spans="1:10" ht="14.4" customHeight="1" x14ac:dyDescent="0.3">
      <c r="A46" s="729" t="s">
        <v>581</v>
      </c>
      <c r="B46" s="730" t="s">
        <v>581</v>
      </c>
      <c r="C46" s="731" t="s">
        <v>581</v>
      </c>
      <c r="D46" s="731" t="s">
        <v>581</v>
      </c>
      <c r="E46" s="731"/>
      <c r="F46" s="731" t="s">
        <v>581</v>
      </c>
      <c r="G46" s="731" t="s">
        <v>581</v>
      </c>
      <c r="H46" s="731" t="s">
        <v>581</v>
      </c>
      <c r="I46" s="732" t="s">
        <v>581</v>
      </c>
      <c r="J46" s="733" t="s">
        <v>597</v>
      </c>
    </row>
    <row r="47" spans="1:10" ht="14.4" customHeight="1" x14ac:dyDescent="0.3">
      <c r="A47" s="729" t="s">
        <v>601</v>
      </c>
      <c r="B47" s="730" t="s">
        <v>602</v>
      </c>
      <c r="C47" s="731" t="s">
        <v>581</v>
      </c>
      <c r="D47" s="731" t="s">
        <v>581</v>
      </c>
      <c r="E47" s="731"/>
      <c r="F47" s="731" t="s">
        <v>581</v>
      </c>
      <c r="G47" s="731" t="s">
        <v>581</v>
      </c>
      <c r="H47" s="731" t="s">
        <v>581</v>
      </c>
      <c r="I47" s="732" t="s">
        <v>581</v>
      </c>
      <c r="J47" s="733" t="s">
        <v>0</v>
      </c>
    </row>
    <row r="48" spans="1:10" ht="14.4" customHeight="1" x14ac:dyDescent="0.3">
      <c r="A48" s="729" t="s">
        <v>601</v>
      </c>
      <c r="B48" s="730" t="s">
        <v>5545</v>
      </c>
      <c r="C48" s="731">
        <v>10.883050000000001</v>
      </c>
      <c r="D48" s="731">
        <v>8.3664000000000005</v>
      </c>
      <c r="E48" s="731"/>
      <c r="F48" s="731">
        <v>9.4195200000000003</v>
      </c>
      <c r="G48" s="731">
        <v>11</v>
      </c>
      <c r="H48" s="731">
        <v>-1.5804799999999997</v>
      </c>
      <c r="I48" s="732">
        <v>0.85632000000000008</v>
      </c>
      <c r="J48" s="733" t="s">
        <v>1</v>
      </c>
    </row>
    <row r="49" spans="1:10" ht="14.4" customHeight="1" x14ac:dyDescent="0.3">
      <c r="A49" s="729" t="s">
        <v>601</v>
      </c>
      <c r="B49" s="730" t="s">
        <v>5547</v>
      </c>
      <c r="C49" s="731">
        <v>222.62179000000003</v>
      </c>
      <c r="D49" s="731">
        <v>224.62773000000001</v>
      </c>
      <c r="E49" s="731"/>
      <c r="F49" s="731">
        <v>260.41417999999987</v>
      </c>
      <c r="G49" s="731">
        <v>247</v>
      </c>
      <c r="H49" s="731">
        <v>13.414179999999874</v>
      </c>
      <c r="I49" s="732">
        <v>1.054308421052631</v>
      </c>
      <c r="J49" s="733" t="s">
        <v>1</v>
      </c>
    </row>
    <row r="50" spans="1:10" ht="14.4" customHeight="1" x14ac:dyDescent="0.3">
      <c r="A50" s="729" t="s">
        <v>601</v>
      </c>
      <c r="B50" s="730" t="s">
        <v>5548</v>
      </c>
      <c r="C50" s="731">
        <v>163.86597999999998</v>
      </c>
      <c r="D50" s="731">
        <v>164.62164000000001</v>
      </c>
      <c r="E50" s="731"/>
      <c r="F50" s="731">
        <v>170.15907000000001</v>
      </c>
      <c r="G50" s="731">
        <v>182</v>
      </c>
      <c r="H50" s="731">
        <v>-11.840929999999986</v>
      </c>
      <c r="I50" s="732">
        <v>0.93493994505494515</v>
      </c>
      <c r="J50" s="733" t="s">
        <v>1</v>
      </c>
    </row>
    <row r="51" spans="1:10" ht="14.4" customHeight="1" x14ac:dyDescent="0.3">
      <c r="A51" s="729" t="s">
        <v>601</v>
      </c>
      <c r="B51" s="730" t="s">
        <v>5549</v>
      </c>
      <c r="C51" s="731">
        <v>32.867100000000001</v>
      </c>
      <c r="D51" s="731">
        <v>30.322550000000003</v>
      </c>
      <c r="E51" s="731"/>
      <c r="F51" s="731">
        <v>42.043999999999997</v>
      </c>
      <c r="G51" s="731">
        <v>45</v>
      </c>
      <c r="H51" s="731">
        <v>-2.9560000000000031</v>
      </c>
      <c r="I51" s="732">
        <v>0.93431111111111109</v>
      </c>
      <c r="J51" s="733" t="s">
        <v>1</v>
      </c>
    </row>
    <row r="52" spans="1:10" ht="14.4" customHeight="1" x14ac:dyDescent="0.3">
      <c r="A52" s="729" t="s">
        <v>601</v>
      </c>
      <c r="B52" s="730" t="s">
        <v>5550</v>
      </c>
      <c r="C52" s="731">
        <v>0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581</v>
      </c>
      <c r="J52" s="733" t="s">
        <v>1</v>
      </c>
    </row>
    <row r="53" spans="1:10" ht="14.4" customHeight="1" x14ac:dyDescent="0.3">
      <c r="A53" s="729" t="s">
        <v>601</v>
      </c>
      <c r="B53" s="730" t="s">
        <v>5551</v>
      </c>
      <c r="C53" s="731">
        <v>10.031000000000001</v>
      </c>
      <c r="D53" s="731">
        <v>10.63902</v>
      </c>
      <c r="E53" s="731"/>
      <c r="F53" s="731">
        <v>11.300529999999998</v>
      </c>
      <c r="G53" s="731">
        <v>12</v>
      </c>
      <c r="H53" s="731">
        <v>-0.69947000000000159</v>
      </c>
      <c r="I53" s="732">
        <v>0.94171083333333316</v>
      </c>
      <c r="J53" s="733" t="s">
        <v>1</v>
      </c>
    </row>
    <row r="54" spans="1:10" ht="14.4" customHeight="1" x14ac:dyDescent="0.3">
      <c r="A54" s="729" t="s">
        <v>601</v>
      </c>
      <c r="B54" s="730" t="s">
        <v>5552</v>
      </c>
      <c r="C54" s="731">
        <v>40.47</v>
      </c>
      <c r="D54" s="731">
        <v>41.1</v>
      </c>
      <c r="E54" s="731"/>
      <c r="F54" s="731">
        <v>42.442500000000003</v>
      </c>
      <c r="G54" s="731">
        <v>43</v>
      </c>
      <c r="H54" s="731">
        <v>-0.55749999999999744</v>
      </c>
      <c r="I54" s="732">
        <v>0.98703488372093029</v>
      </c>
      <c r="J54" s="733" t="s">
        <v>1</v>
      </c>
    </row>
    <row r="55" spans="1:10" ht="14.4" customHeight="1" x14ac:dyDescent="0.3">
      <c r="A55" s="729" t="s">
        <v>601</v>
      </c>
      <c r="B55" s="730" t="s">
        <v>5553</v>
      </c>
      <c r="C55" s="731">
        <v>56.234700000000004</v>
      </c>
      <c r="D55" s="731">
        <v>32.134500000000003</v>
      </c>
      <c r="E55" s="731"/>
      <c r="F55" s="731">
        <v>51.950099999999999</v>
      </c>
      <c r="G55" s="731">
        <v>54</v>
      </c>
      <c r="H55" s="731">
        <v>-2.0499000000000009</v>
      </c>
      <c r="I55" s="732">
        <v>0.96203888888888889</v>
      </c>
      <c r="J55" s="733" t="s">
        <v>1</v>
      </c>
    </row>
    <row r="56" spans="1:10" ht="14.4" customHeight="1" x14ac:dyDescent="0.3">
      <c r="A56" s="729" t="s">
        <v>601</v>
      </c>
      <c r="B56" s="730" t="s">
        <v>5555</v>
      </c>
      <c r="C56" s="731">
        <v>2.9146199999999998</v>
      </c>
      <c r="D56" s="731">
        <v>1.5003199999999997</v>
      </c>
      <c r="E56" s="731"/>
      <c r="F56" s="731">
        <v>2.5804699999999996</v>
      </c>
      <c r="G56" s="731">
        <v>2</v>
      </c>
      <c r="H56" s="731">
        <v>0.5804699999999996</v>
      </c>
      <c r="I56" s="732">
        <v>1.2902349999999998</v>
      </c>
      <c r="J56" s="733" t="s">
        <v>1</v>
      </c>
    </row>
    <row r="57" spans="1:10" ht="14.4" customHeight="1" x14ac:dyDescent="0.3">
      <c r="A57" s="729" t="s">
        <v>601</v>
      </c>
      <c r="B57" s="730" t="s">
        <v>603</v>
      </c>
      <c r="C57" s="731">
        <v>539.88824</v>
      </c>
      <c r="D57" s="731">
        <v>513.31216000000006</v>
      </c>
      <c r="E57" s="731"/>
      <c r="F57" s="731">
        <v>590.31036999999981</v>
      </c>
      <c r="G57" s="731">
        <v>595</v>
      </c>
      <c r="H57" s="731">
        <v>-4.6896300000001929</v>
      </c>
      <c r="I57" s="732">
        <v>0.99211826890756272</v>
      </c>
      <c r="J57" s="733" t="s">
        <v>596</v>
      </c>
    </row>
    <row r="58" spans="1:10" ht="14.4" customHeight="1" x14ac:dyDescent="0.3">
      <c r="A58" s="729" t="s">
        <v>581</v>
      </c>
      <c r="B58" s="730" t="s">
        <v>581</v>
      </c>
      <c r="C58" s="731" t="s">
        <v>581</v>
      </c>
      <c r="D58" s="731" t="s">
        <v>581</v>
      </c>
      <c r="E58" s="731"/>
      <c r="F58" s="731" t="s">
        <v>581</v>
      </c>
      <c r="G58" s="731" t="s">
        <v>581</v>
      </c>
      <c r="H58" s="731" t="s">
        <v>581</v>
      </c>
      <c r="I58" s="732" t="s">
        <v>581</v>
      </c>
      <c r="J58" s="733" t="s">
        <v>597</v>
      </c>
    </row>
    <row r="59" spans="1:10" ht="14.4" customHeight="1" x14ac:dyDescent="0.3">
      <c r="A59" s="729" t="s">
        <v>604</v>
      </c>
      <c r="B59" s="730" t="s">
        <v>605</v>
      </c>
      <c r="C59" s="731" t="s">
        <v>581</v>
      </c>
      <c r="D59" s="731" t="s">
        <v>581</v>
      </c>
      <c r="E59" s="731"/>
      <c r="F59" s="731" t="s">
        <v>581</v>
      </c>
      <c r="G59" s="731" t="s">
        <v>581</v>
      </c>
      <c r="H59" s="731" t="s">
        <v>581</v>
      </c>
      <c r="I59" s="732" t="s">
        <v>581</v>
      </c>
      <c r="J59" s="733" t="s">
        <v>0</v>
      </c>
    </row>
    <row r="60" spans="1:10" ht="14.4" customHeight="1" x14ac:dyDescent="0.3">
      <c r="A60" s="729" t="s">
        <v>604</v>
      </c>
      <c r="B60" s="730" t="s">
        <v>5547</v>
      </c>
      <c r="C60" s="731">
        <v>108.12862</v>
      </c>
      <c r="D60" s="731">
        <v>106.16336000000001</v>
      </c>
      <c r="E60" s="731"/>
      <c r="F60" s="731">
        <v>129.75689000000003</v>
      </c>
      <c r="G60" s="731">
        <v>117</v>
      </c>
      <c r="H60" s="731">
        <v>12.756890000000027</v>
      </c>
      <c r="I60" s="732">
        <v>1.1090332478632481</v>
      </c>
      <c r="J60" s="733" t="s">
        <v>1</v>
      </c>
    </row>
    <row r="61" spans="1:10" ht="14.4" customHeight="1" x14ac:dyDescent="0.3">
      <c r="A61" s="729" t="s">
        <v>604</v>
      </c>
      <c r="B61" s="730" t="s">
        <v>5548</v>
      </c>
      <c r="C61" s="731">
        <v>31.860629999999997</v>
      </c>
      <c r="D61" s="731">
        <v>38.654650000000004</v>
      </c>
      <c r="E61" s="731"/>
      <c r="F61" s="731">
        <v>54.973840000000003</v>
      </c>
      <c r="G61" s="731">
        <v>51</v>
      </c>
      <c r="H61" s="731">
        <v>3.9738400000000027</v>
      </c>
      <c r="I61" s="732">
        <v>1.0779184313725492</v>
      </c>
      <c r="J61" s="733" t="s">
        <v>1</v>
      </c>
    </row>
    <row r="62" spans="1:10" ht="14.4" customHeight="1" x14ac:dyDescent="0.3">
      <c r="A62" s="729" t="s">
        <v>604</v>
      </c>
      <c r="B62" s="730" t="s">
        <v>5550</v>
      </c>
      <c r="C62" s="731">
        <v>30.666180000000001</v>
      </c>
      <c r="D62" s="731">
        <v>13.194040000000001</v>
      </c>
      <c r="E62" s="731"/>
      <c r="F62" s="731">
        <v>16.719840000000001</v>
      </c>
      <c r="G62" s="731">
        <v>27</v>
      </c>
      <c r="H62" s="731">
        <v>-10.280159999999999</v>
      </c>
      <c r="I62" s="732">
        <v>0.61925333333333343</v>
      </c>
      <c r="J62" s="733" t="s">
        <v>1</v>
      </c>
    </row>
    <row r="63" spans="1:10" ht="14.4" customHeight="1" x14ac:dyDescent="0.3">
      <c r="A63" s="729" t="s">
        <v>604</v>
      </c>
      <c r="B63" s="730" t="s">
        <v>5551</v>
      </c>
      <c r="C63" s="731">
        <v>4.1959999999999997</v>
      </c>
      <c r="D63" s="731">
        <v>2.73</v>
      </c>
      <c r="E63" s="731"/>
      <c r="F63" s="731">
        <v>5.2460000000000004</v>
      </c>
      <c r="G63" s="731">
        <v>15</v>
      </c>
      <c r="H63" s="731">
        <v>-9.7539999999999996</v>
      </c>
      <c r="I63" s="732">
        <v>0.34973333333333334</v>
      </c>
      <c r="J63" s="733" t="s">
        <v>1</v>
      </c>
    </row>
    <row r="64" spans="1:10" ht="14.4" customHeight="1" x14ac:dyDescent="0.3">
      <c r="A64" s="729" t="s">
        <v>604</v>
      </c>
      <c r="B64" s="730" t="s">
        <v>5552</v>
      </c>
      <c r="C64" s="731">
        <v>28.560279999999995</v>
      </c>
      <c r="D64" s="731">
        <v>40.790909999999997</v>
      </c>
      <c r="E64" s="731"/>
      <c r="F64" s="731">
        <v>40.295539999999995</v>
      </c>
      <c r="G64" s="731">
        <v>43</v>
      </c>
      <c r="H64" s="731">
        <v>-2.7044600000000045</v>
      </c>
      <c r="I64" s="732">
        <v>0.93710558139534872</v>
      </c>
      <c r="J64" s="733" t="s">
        <v>1</v>
      </c>
    </row>
    <row r="65" spans="1:10" ht="14.4" customHeight="1" x14ac:dyDescent="0.3">
      <c r="A65" s="729" t="s">
        <v>604</v>
      </c>
      <c r="B65" s="730" t="s">
        <v>5556</v>
      </c>
      <c r="C65" s="731">
        <v>0</v>
      </c>
      <c r="D65" s="731">
        <v>0</v>
      </c>
      <c r="E65" s="731"/>
      <c r="F65" s="731">
        <v>166.48632000000001</v>
      </c>
      <c r="G65" s="731">
        <v>0</v>
      </c>
      <c r="H65" s="731">
        <v>166.48632000000001</v>
      </c>
      <c r="I65" s="732" t="s">
        <v>581</v>
      </c>
      <c r="J65" s="733" t="s">
        <v>1</v>
      </c>
    </row>
    <row r="66" spans="1:10" ht="14.4" customHeight="1" x14ac:dyDescent="0.3">
      <c r="A66" s="729" t="s">
        <v>604</v>
      </c>
      <c r="B66" s="730" t="s">
        <v>606</v>
      </c>
      <c r="C66" s="731">
        <v>203.41171</v>
      </c>
      <c r="D66" s="731">
        <v>201.53296</v>
      </c>
      <c r="E66" s="731"/>
      <c r="F66" s="731">
        <v>413.47843</v>
      </c>
      <c r="G66" s="731">
        <v>253</v>
      </c>
      <c r="H66" s="731">
        <v>160.47843</v>
      </c>
      <c r="I66" s="732">
        <v>1.63430209486166</v>
      </c>
      <c r="J66" s="733" t="s">
        <v>596</v>
      </c>
    </row>
    <row r="67" spans="1:10" ht="14.4" customHeight="1" x14ac:dyDescent="0.3">
      <c r="A67" s="729" t="s">
        <v>581</v>
      </c>
      <c r="B67" s="730" t="s">
        <v>581</v>
      </c>
      <c r="C67" s="731" t="s">
        <v>581</v>
      </c>
      <c r="D67" s="731" t="s">
        <v>581</v>
      </c>
      <c r="E67" s="731"/>
      <c r="F67" s="731" t="s">
        <v>581</v>
      </c>
      <c r="G67" s="731" t="s">
        <v>581</v>
      </c>
      <c r="H67" s="731" t="s">
        <v>581</v>
      </c>
      <c r="I67" s="732" t="s">
        <v>581</v>
      </c>
      <c r="J67" s="733" t="s">
        <v>597</v>
      </c>
    </row>
    <row r="68" spans="1:10" ht="14.4" customHeight="1" x14ac:dyDescent="0.3">
      <c r="A68" s="729" t="s">
        <v>607</v>
      </c>
      <c r="B68" s="730" t="s">
        <v>608</v>
      </c>
      <c r="C68" s="731" t="s">
        <v>581</v>
      </c>
      <c r="D68" s="731" t="s">
        <v>581</v>
      </c>
      <c r="E68" s="731"/>
      <c r="F68" s="731" t="s">
        <v>581</v>
      </c>
      <c r="G68" s="731" t="s">
        <v>581</v>
      </c>
      <c r="H68" s="731" t="s">
        <v>581</v>
      </c>
      <c r="I68" s="732" t="s">
        <v>581</v>
      </c>
      <c r="J68" s="733" t="s">
        <v>0</v>
      </c>
    </row>
    <row r="69" spans="1:10" ht="14.4" customHeight="1" x14ac:dyDescent="0.3">
      <c r="A69" s="729" t="s">
        <v>607</v>
      </c>
      <c r="B69" s="730" t="s">
        <v>5545</v>
      </c>
      <c r="C69" s="731">
        <v>37.273020000000002</v>
      </c>
      <c r="D69" s="731">
        <v>32.691139999999997</v>
      </c>
      <c r="E69" s="731"/>
      <c r="F69" s="731">
        <v>28.605999999999991</v>
      </c>
      <c r="G69" s="731">
        <v>36</v>
      </c>
      <c r="H69" s="731">
        <v>-7.394000000000009</v>
      </c>
      <c r="I69" s="732">
        <v>0.79461111111111082</v>
      </c>
      <c r="J69" s="733" t="s">
        <v>1</v>
      </c>
    </row>
    <row r="70" spans="1:10" ht="14.4" customHeight="1" x14ac:dyDescent="0.3">
      <c r="A70" s="729" t="s">
        <v>607</v>
      </c>
      <c r="B70" s="730" t="s">
        <v>5546</v>
      </c>
      <c r="C70" s="731">
        <v>3.4397500000000005</v>
      </c>
      <c r="D70" s="731">
        <v>0.82074000000000014</v>
      </c>
      <c r="E70" s="731"/>
      <c r="F70" s="731">
        <v>1.0860300000000001</v>
      </c>
      <c r="G70" s="731">
        <v>4</v>
      </c>
      <c r="H70" s="731">
        <v>-2.9139699999999999</v>
      </c>
      <c r="I70" s="732">
        <v>0.27150750000000001</v>
      </c>
      <c r="J70" s="733" t="s">
        <v>1</v>
      </c>
    </row>
    <row r="71" spans="1:10" ht="14.4" customHeight="1" x14ac:dyDescent="0.3">
      <c r="A71" s="729" t="s">
        <v>607</v>
      </c>
      <c r="B71" s="730" t="s">
        <v>5547</v>
      </c>
      <c r="C71" s="731">
        <v>148.40924999999996</v>
      </c>
      <c r="D71" s="731">
        <v>172.36605</v>
      </c>
      <c r="E71" s="731"/>
      <c r="F71" s="731">
        <v>201.81667000000004</v>
      </c>
      <c r="G71" s="731">
        <v>179</v>
      </c>
      <c r="H71" s="731">
        <v>22.816670000000045</v>
      </c>
      <c r="I71" s="732">
        <v>1.127467430167598</v>
      </c>
      <c r="J71" s="733" t="s">
        <v>1</v>
      </c>
    </row>
    <row r="72" spans="1:10" ht="14.4" customHeight="1" x14ac:dyDescent="0.3">
      <c r="A72" s="729" t="s">
        <v>607</v>
      </c>
      <c r="B72" s="730" t="s">
        <v>5548</v>
      </c>
      <c r="C72" s="731">
        <v>560.68598999999983</v>
      </c>
      <c r="D72" s="731">
        <v>510.68427999999994</v>
      </c>
      <c r="E72" s="731"/>
      <c r="F72" s="731">
        <v>522.85926000000018</v>
      </c>
      <c r="G72" s="731">
        <v>532</v>
      </c>
      <c r="H72" s="731">
        <v>-9.1407399999998233</v>
      </c>
      <c r="I72" s="732">
        <v>0.98281815789473714</v>
      </c>
      <c r="J72" s="733" t="s">
        <v>1</v>
      </c>
    </row>
    <row r="73" spans="1:10" ht="14.4" customHeight="1" x14ac:dyDescent="0.3">
      <c r="A73" s="729" t="s">
        <v>607</v>
      </c>
      <c r="B73" s="730" t="s">
        <v>5549</v>
      </c>
      <c r="C73" s="731">
        <v>48.141800000000003</v>
      </c>
      <c r="D73" s="731">
        <v>48.197800000000001</v>
      </c>
      <c r="E73" s="731"/>
      <c r="F73" s="731">
        <v>64.024799999999999</v>
      </c>
      <c r="G73" s="731">
        <v>57</v>
      </c>
      <c r="H73" s="731">
        <v>7.024799999999999</v>
      </c>
      <c r="I73" s="732">
        <v>1.1232421052631578</v>
      </c>
      <c r="J73" s="733" t="s">
        <v>1</v>
      </c>
    </row>
    <row r="74" spans="1:10" ht="14.4" customHeight="1" x14ac:dyDescent="0.3">
      <c r="A74" s="729" t="s">
        <v>607</v>
      </c>
      <c r="B74" s="730" t="s">
        <v>5550</v>
      </c>
      <c r="C74" s="731">
        <v>0</v>
      </c>
      <c r="D74" s="731">
        <v>0.98099999999999998</v>
      </c>
      <c r="E74" s="731"/>
      <c r="F74" s="731">
        <v>0.98117999999999994</v>
      </c>
      <c r="G74" s="731">
        <v>1</v>
      </c>
      <c r="H74" s="731">
        <v>-1.8820000000000059E-2</v>
      </c>
      <c r="I74" s="732">
        <v>0.98117999999999994</v>
      </c>
      <c r="J74" s="733" t="s">
        <v>1</v>
      </c>
    </row>
    <row r="75" spans="1:10" ht="14.4" customHeight="1" x14ac:dyDescent="0.3">
      <c r="A75" s="729" t="s">
        <v>607</v>
      </c>
      <c r="B75" s="730" t="s">
        <v>5551</v>
      </c>
      <c r="C75" s="731">
        <v>22.877790000000001</v>
      </c>
      <c r="D75" s="731">
        <v>22.005659999999999</v>
      </c>
      <c r="E75" s="731"/>
      <c r="F75" s="731">
        <v>28.937729999999998</v>
      </c>
      <c r="G75" s="731">
        <v>25</v>
      </c>
      <c r="H75" s="731">
        <v>3.9377299999999984</v>
      </c>
      <c r="I75" s="732">
        <v>1.1575092</v>
      </c>
      <c r="J75" s="733" t="s">
        <v>1</v>
      </c>
    </row>
    <row r="76" spans="1:10" ht="14.4" customHeight="1" x14ac:dyDescent="0.3">
      <c r="A76" s="729" t="s">
        <v>607</v>
      </c>
      <c r="B76" s="730" t="s">
        <v>5552</v>
      </c>
      <c r="C76" s="731">
        <v>81.833799999999982</v>
      </c>
      <c r="D76" s="731">
        <v>91.440100000000001</v>
      </c>
      <c r="E76" s="731"/>
      <c r="F76" s="731">
        <v>85.190300000000008</v>
      </c>
      <c r="G76" s="731">
        <v>95</v>
      </c>
      <c r="H76" s="731">
        <v>-9.8096999999999923</v>
      </c>
      <c r="I76" s="732">
        <v>0.89674000000000009</v>
      </c>
      <c r="J76" s="733" t="s">
        <v>1</v>
      </c>
    </row>
    <row r="77" spans="1:10" ht="14.4" customHeight="1" x14ac:dyDescent="0.3">
      <c r="A77" s="729" t="s">
        <v>607</v>
      </c>
      <c r="B77" s="730" t="s">
        <v>5553</v>
      </c>
      <c r="C77" s="731">
        <v>19.39376</v>
      </c>
      <c r="D77" s="731">
        <v>8.847760000000001</v>
      </c>
      <c r="E77" s="731"/>
      <c r="F77" s="731">
        <v>32.221890000000002</v>
      </c>
      <c r="G77" s="731">
        <v>8</v>
      </c>
      <c r="H77" s="731">
        <v>24.221890000000002</v>
      </c>
      <c r="I77" s="732">
        <v>4.0277362500000002</v>
      </c>
      <c r="J77" s="733" t="s">
        <v>1</v>
      </c>
    </row>
    <row r="78" spans="1:10" ht="14.4" customHeight="1" x14ac:dyDescent="0.3">
      <c r="A78" s="729" t="s">
        <v>607</v>
      </c>
      <c r="B78" s="730" t="s">
        <v>5555</v>
      </c>
      <c r="C78" s="731">
        <v>33.294000000000004</v>
      </c>
      <c r="D78" s="731">
        <v>70.37285</v>
      </c>
      <c r="E78" s="731"/>
      <c r="F78" s="731">
        <v>49.043500000000002</v>
      </c>
      <c r="G78" s="731">
        <v>88</v>
      </c>
      <c r="H78" s="731">
        <v>-38.956499999999998</v>
      </c>
      <c r="I78" s="732">
        <v>0.55731249999999999</v>
      </c>
      <c r="J78" s="733" t="s">
        <v>1</v>
      </c>
    </row>
    <row r="79" spans="1:10" ht="14.4" customHeight="1" x14ac:dyDescent="0.3">
      <c r="A79" s="729" t="s">
        <v>607</v>
      </c>
      <c r="B79" s="730" t="s">
        <v>609</v>
      </c>
      <c r="C79" s="731">
        <v>955.34915999999976</v>
      </c>
      <c r="D79" s="731">
        <v>958.40737999999999</v>
      </c>
      <c r="E79" s="731"/>
      <c r="F79" s="731">
        <v>1014.7673600000003</v>
      </c>
      <c r="G79" s="731">
        <v>1025</v>
      </c>
      <c r="H79" s="731">
        <v>-10.232639999999719</v>
      </c>
      <c r="I79" s="732">
        <v>0.99001693658536616</v>
      </c>
      <c r="J79" s="733" t="s">
        <v>596</v>
      </c>
    </row>
    <row r="80" spans="1:10" ht="14.4" customHeight="1" x14ac:dyDescent="0.3">
      <c r="A80" s="729" t="s">
        <v>581</v>
      </c>
      <c r="B80" s="730" t="s">
        <v>581</v>
      </c>
      <c r="C80" s="731" t="s">
        <v>581</v>
      </c>
      <c r="D80" s="731" t="s">
        <v>581</v>
      </c>
      <c r="E80" s="731"/>
      <c r="F80" s="731" t="s">
        <v>581</v>
      </c>
      <c r="G80" s="731" t="s">
        <v>581</v>
      </c>
      <c r="H80" s="731" t="s">
        <v>581</v>
      </c>
      <c r="I80" s="732" t="s">
        <v>581</v>
      </c>
      <c r="J80" s="733" t="s">
        <v>597</v>
      </c>
    </row>
    <row r="81" spans="1:10" ht="14.4" customHeight="1" x14ac:dyDescent="0.3">
      <c r="A81" s="729" t="s">
        <v>610</v>
      </c>
      <c r="B81" s="730" t="s">
        <v>611</v>
      </c>
      <c r="C81" s="731" t="s">
        <v>581</v>
      </c>
      <c r="D81" s="731" t="s">
        <v>581</v>
      </c>
      <c r="E81" s="731"/>
      <c r="F81" s="731" t="s">
        <v>581</v>
      </c>
      <c r="G81" s="731" t="s">
        <v>581</v>
      </c>
      <c r="H81" s="731" t="s">
        <v>581</v>
      </c>
      <c r="I81" s="732" t="s">
        <v>581</v>
      </c>
      <c r="J81" s="733" t="s">
        <v>0</v>
      </c>
    </row>
    <row r="82" spans="1:10" ht="14.4" customHeight="1" x14ac:dyDescent="0.3">
      <c r="A82" s="729" t="s">
        <v>610</v>
      </c>
      <c r="B82" s="730" t="s">
        <v>5543</v>
      </c>
      <c r="C82" s="731">
        <v>73.814889999999991</v>
      </c>
      <c r="D82" s="731">
        <v>47.901110000000003</v>
      </c>
      <c r="E82" s="731"/>
      <c r="F82" s="731">
        <v>39.559100000000008</v>
      </c>
      <c r="G82" s="731">
        <v>55</v>
      </c>
      <c r="H82" s="731">
        <v>-15.440899999999992</v>
      </c>
      <c r="I82" s="732">
        <v>0.7192563636363638</v>
      </c>
      <c r="J82" s="733" t="s">
        <v>1</v>
      </c>
    </row>
    <row r="83" spans="1:10" ht="14.4" customHeight="1" x14ac:dyDescent="0.3">
      <c r="A83" s="729" t="s">
        <v>610</v>
      </c>
      <c r="B83" s="730" t="s">
        <v>5544</v>
      </c>
      <c r="C83" s="731">
        <v>10.709490000000002</v>
      </c>
      <c r="D83" s="731">
        <v>19.612560000000009</v>
      </c>
      <c r="E83" s="731"/>
      <c r="F83" s="731">
        <v>29.418839999999999</v>
      </c>
      <c r="G83" s="731">
        <v>28</v>
      </c>
      <c r="H83" s="731">
        <v>1.4188399999999994</v>
      </c>
      <c r="I83" s="732">
        <v>1.0506728571428572</v>
      </c>
      <c r="J83" s="733" t="s">
        <v>1</v>
      </c>
    </row>
    <row r="84" spans="1:10" ht="14.4" customHeight="1" x14ac:dyDescent="0.3">
      <c r="A84" s="729" t="s">
        <v>610</v>
      </c>
      <c r="B84" s="730" t="s">
        <v>5547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581</v>
      </c>
      <c r="J84" s="733" t="s">
        <v>1</v>
      </c>
    </row>
    <row r="85" spans="1:10" ht="14.4" customHeight="1" x14ac:dyDescent="0.3">
      <c r="A85" s="729" t="s">
        <v>610</v>
      </c>
      <c r="B85" s="730" t="s">
        <v>5548</v>
      </c>
      <c r="C85" s="731">
        <v>2578.7453999999993</v>
      </c>
      <c r="D85" s="731">
        <v>2710.9859100000003</v>
      </c>
      <c r="E85" s="731"/>
      <c r="F85" s="731">
        <v>2612.0680400000001</v>
      </c>
      <c r="G85" s="731">
        <v>2750</v>
      </c>
      <c r="H85" s="731">
        <v>-137.93195999999989</v>
      </c>
      <c r="I85" s="732">
        <v>0.94984292363636369</v>
      </c>
      <c r="J85" s="733" t="s">
        <v>1</v>
      </c>
    </row>
    <row r="86" spans="1:10" ht="14.4" customHeight="1" x14ac:dyDescent="0.3">
      <c r="A86" s="729" t="s">
        <v>610</v>
      </c>
      <c r="B86" s="730" t="s">
        <v>5550</v>
      </c>
      <c r="C86" s="731">
        <v>9.7785499999999992</v>
      </c>
      <c r="D86" s="731">
        <v>11.340579999999999</v>
      </c>
      <c r="E86" s="731"/>
      <c r="F86" s="731">
        <v>13.231440000000001</v>
      </c>
      <c r="G86" s="731">
        <v>15</v>
      </c>
      <c r="H86" s="731">
        <v>-1.768559999999999</v>
      </c>
      <c r="I86" s="732">
        <v>0.8820960000000001</v>
      </c>
      <c r="J86" s="733" t="s">
        <v>1</v>
      </c>
    </row>
    <row r="87" spans="1:10" ht="14.4" customHeight="1" x14ac:dyDescent="0.3">
      <c r="A87" s="729" t="s">
        <v>610</v>
      </c>
      <c r="B87" s="730" t="s">
        <v>5553</v>
      </c>
      <c r="C87" s="731">
        <v>1.02135</v>
      </c>
      <c r="D87" s="731">
        <v>0.30079000000000089</v>
      </c>
      <c r="E87" s="731"/>
      <c r="F87" s="731">
        <v>0</v>
      </c>
      <c r="G87" s="731">
        <v>1</v>
      </c>
      <c r="H87" s="731">
        <v>-1</v>
      </c>
      <c r="I87" s="732">
        <v>0</v>
      </c>
      <c r="J87" s="733" t="s">
        <v>1</v>
      </c>
    </row>
    <row r="88" spans="1:10" ht="14.4" customHeight="1" x14ac:dyDescent="0.3">
      <c r="A88" s="729" t="s">
        <v>610</v>
      </c>
      <c r="B88" s="730" t="s">
        <v>5554</v>
      </c>
      <c r="C88" s="731">
        <v>0</v>
      </c>
      <c r="D88" s="731">
        <v>5.6412100000000214</v>
      </c>
      <c r="E88" s="731"/>
      <c r="F88" s="731">
        <v>1.242</v>
      </c>
      <c r="G88" s="731">
        <v>5</v>
      </c>
      <c r="H88" s="731">
        <v>-3.758</v>
      </c>
      <c r="I88" s="732">
        <v>0.24840000000000001</v>
      </c>
      <c r="J88" s="733" t="s">
        <v>1</v>
      </c>
    </row>
    <row r="89" spans="1:10" ht="14.4" customHeight="1" x14ac:dyDescent="0.3">
      <c r="A89" s="729" t="s">
        <v>610</v>
      </c>
      <c r="B89" s="730" t="s">
        <v>5556</v>
      </c>
      <c r="C89" s="731">
        <v>10721.357920000004</v>
      </c>
      <c r="D89" s="731">
        <v>11904.133250000003</v>
      </c>
      <c r="E89" s="731"/>
      <c r="F89" s="731">
        <v>11906.087379999995</v>
      </c>
      <c r="G89" s="731">
        <v>12217</v>
      </c>
      <c r="H89" s="731">
        <v>-310.91262000000461</v>
      </c>
      <c r="I89" s="732">
        <v>0.97455082098714862</v>
      </c>
      <c r="J89" s="733" t="s">
        <v>1</v>
      </c>
    </row>
    <row r="90" spans="1:10" ht="14.4" customHeight="1" x14ac:dyDescent="0.3">
      <c r="A90" s="729" t="s">
        <v>610</v>
      </c>
      <c r="B90" s="730" t="s">
        <v>612</v>
      </c>
      <c r="C90" s="731">
        <v>13395.427600000003</v>
      </c>
      <c r="D90" s="731">
        <v>14699.915410000003</v>
      </c>
      <c r="E90" s="731"/>
      <c r="F90" s="731">
        <v>14601.606799999996</v>
      </c>
      <c r="G90" s="731">
        <v>15069</v>
      </c>
      <c r="H90" s="731">
        <v>-467.39320000000407</v>
      </c>
      <c r="I90" s="732">
        <v>0.96898313093105026</v>
      </c>
      <c r="J90" s="733" t="s">
        <v>596</v>
      </c>
    </row>
    <row r="91" spans="1:10" ht="14.4" customHeight="1" x14ac:dyDescent="0.3">
      <c r="A91" s="729" t="s">
        <v>581</v>
      </c>
      <c r="B91" s="730" t="s">
        <v>581</v>
      </c>
      <c r="C91" s="731" t="s">
        <v>581</v>
      </c>
      <c r="D91" s="731" t="s">
        <v>581</v>
      </c>
      <c r="E91" s="731"/>
      <c r="F91" s="731" t="s">
        <v>581</v>
      </c>
      <c r="G91" s="731" t="s">
        <v>581</v>
      </c>
      <c r="H91" s="731" t="s">
        <v>581</v>
      </c>
      <c r="I91" s="732" t="s">
        <v>581</v>
      </c>
      <c r="J91" s="733" t="s">
        <v>597</v>
      </c>
    </row>
    <row r="92" spans="1:10" ht="14.4" customHeight="1" x14ac:dyDescent="0.3">
      <c r="A92" s="729" t="s">
        <v>5557</v>
      </c>
      <c r="B92" s="730" t="s">
        <v>5558</v>
      </c>
      <c r="C92" s="731" t="s">
        <v>581</v>
      </c>
      <c r="D92" s="731" t="s">
        <v>581</v>
      </c>
      <c r="E92" s="731"/>
      <c r="F92" s="731" t="s">
        <v>581</v>
      </c>
      <c r="G92" s="731" t="s">
        <v>581</v>
      </c>
      <c r="H92" s="731" t="s">
        <v>581</v>
      </c>
      <c r="I92" s="732" t="s">
        <v>581</v>
      </c>
      <c r="J92" s="733" t="s">
        <v>0</v>
      </c>
    </row>
    <row r="93" spans="1:10" ht="14.4" customHeight="1" x14ac:dyDescent="0.3">
      <c r="A93" s="729" t="s">
        <v>5557</v>
      </c>
      <c r="B93" s="730" t="s">
        <v>5548</v>
      </c>
      <c r="C93" s="731">
        <v>50.488540000000008</v>
      </c>
      <c r="D93" s="731">
        <v>35.680279999999996</v>
      </c>
      <c r="E93" s="731"/>
      <c r="F93" s="731">
        <v>24.116099999999999</v>
      </c>
      <c r="G93" s="731">
        <v>39</v>
      </c>
      <c r="H93" s="731">
        <v>-14.883900000000001</v>
      </c>
      <c r="I93" s="732">
        <v>0.61836153846153841</v>
      </c>
      <c r="J93" s="733" t="s">
        <v>1</v>
      </c>
    </row>
    <row r="94" spans="1:10" ht="14.4" customHeight="1" x14ac:dyDescent="0.3">
      <c r="A94" s="729" t="s">
        <v>5557</v>
      </c>
      <c r="B94" s="730" t="s">
        <v>5556</v>
      </c>
      <c r="C94" s="731">
        <v>332.17240000000004</v>
      </c>
      <c r="D94" s="731">
        <v>250.92770000000002</v>
      </c>
      <c r="E94" s="731"/>
      <c r="F94" s="731">
        <v>126.2183</v>
      </c>
      <c r="G94" s="731">
        <v>226</v>
      </c>
      <c r="H94" s="731">
        <v>-99.781700000000001</v>
      </c>
      <c r="I94" s="732">
        <v>0.55848805309734517</v>
      </c>
      <c r="J94" s="733" t="s">
        <v>1</v>
      </c>
    </row>
    <row r="95" spans="1:10" ht="14.4" customHeight="1" x14ac:dyDescent="0.3">
      <c r="A95" s="729" t="s">
        <v>5557</v>
      </c>
      <c r="B95" s="730" t="s">
        <v>5559</v>
      </c>
      <c r="C95" s="731">
        <v>382.66094000000004</v>
      </c>
      <c r="D95" s="731">
        <v>286.60798</v>
      </c>
      <c r="E95" s="731"/>
      <c r="F95" s="731">
        <v>150.33439999999999</v>
      </c>
      <c r="G95" s="731">
        <v>265</v>
      </c>
      <c r="H95" s="731">
        <v>-114.66560000000001</v>
      </c>
      <c r="I95" s="732">
        <v>0.56729962264150935</v>
      </c>
      <c r="J95" s="733" t="s">
        <v>596</v>
      </c>
    </row>
    <row r="96" spans="1:10" ht="14.4" customHeight="1" x14ac:dyDescent="0.3">
      <c r="A96" s="729" t="s">
        <v>581</v>
      </c>
      <c r="B96" s="730" t="s">
        <v>581</v>
      </c>
      <c r="C96" s="731" t="s">
        <v>581</v>
      </c>
      <c r="D96" s="731" t="s">
        <v>581</v>
      </c>
      <c r="E96" s="731"/>
      <c r="F96" s="731" t="s">
        <v>581</v>
      </c>
      <c r="G96" s="731" t="s">
        <v>581</v>
      </c>
      <c r="H96" s="731" t="s">
        <v>581</v>
      </c>
      <c r="I96" s="732" t="s">
        <v>581</v>
      </c>
      <c r="J96" s="733" t="s">
        <v>597</v>
      </c>
    </row>
    <row r="97" spans="1:10" ht="14.4" customHeight="1" x14ac:dyDescent="0.3">
      <c r="A97" s="729" t="s">
        <v>613</v>
      </c>
      <c r="B97" s="730" t="s">
        <v>614</v>
      </c>
      <c r="C97" s="731" t="s">
        <v>581</v>
      </c>
      <c r="D97" s="731" t="s">
        <v>581</v>
      </c>
      <c r="E97" s="731"/>
      <c r="F97" s="731" t="s">
        <v>581</v>
      </c>
      <c r="G97" s="731" t="s">
        <v>581</v>
      </c>
      <c r="H97" s="731" t="s">
        <v>581</v>
      </c>
      <c r="I97" s="732" t="s">
        <v>581</v>
      </c>
      <c r="J97" s="733" t="s">
        <v>0</v>
      </c>
    </row>
    <row r="98" spans="1:10" ht="14.4" customHeight="1" x14ac:dyDescent="0.3">
      <c r="A98" s="729" t="s">
        <v>613</v>
      </c>
      <c r="B98" s="730" t="s">
        <v>5545</v>
      </c>
      <c r="C98" s="731">
        <v>2.2227700000000001</v>
      </c>
      <c r="D98" s="731">
        <v>1.5863099999999999</v>
      </c>
      <c r="E98" s="731"/>
      <c r="F98" s="731">
        <v>2.5518900000000002</v>
      </c>
      <c r="G98" s="731">
        <v>2</v>
      </c>
      <c r="H98" s="731">
        <v>0.55189000000000021</v>
      </c>
      <c r="I98" s="732">
        <v>1.2759450000000001</v>
      </c>
      <c r="J98" s="733" t="s">
        <v>1</v>
      </c>
    </row>
    <row r="99" spans="1:10" ht="14.4" customHeight="1" x14ac:dyDescent="0.3">
      <c r="A99" s="729" t="s">
        <v>613</v>
      </c>
      <c r="B99" s="730" t="s">
        <v>5546</v>
      </c>
      <c r="C99" s="731">
        <v>0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581</v>
      </c>
      <c r="J99" s="733" t="s">
        <v>1</v>
      </c>
    </row>
    <row r="100" spans="1:10" ht="14.4" customHeight="1" x14ac:dyDescent="0.3">
      <c r="A100" s="729" t="s">
        <v>613</v>
      </c>
      <c r="B100" s="730" t="s">
        <v>5547</v>
      </c>
      <c r="C100" s="731">
        <v>8.1558600000000006</v>
      </c>
      <c r="D100" s="731">
        <v>14.363280000000003</v>
      </c>
      <c r="E100" s="731"/>
      <c r="F100" s="731">
        <v>11.95646</v>
      </c>
      <c r="G100" s="731">
        <v>14</v>
      </c>
      <c r="H100" s="731">
        <v>-2.0435400000000001</v>
      </c>
      <c r="I100" s="732">
        <v>0.85403285714285715</v>
      </c>
      <c r="J100" s="733" t="s">
        <v>1</v>
      </c>
    </row>
    <row r="101" spans="1:10" ht="14.4" customHeight="1" x14ac:dyDescent="0.3">
      <c r="A101" s="729" t="s">
        <v>613</v>
      </c>
      <c r="B101" s="730" t="s">
        <v>5548</v>
      </c>
      <c r="C101" s="731">
        <v>219.74543000000003</v>
      </c>
      <c r="D101" s="731">
        <v>167.72853000000003</v>
      </c>
      <c r="E101" s="731"/>
      <c r="F101" s="731">
        <v>116.98764</v>
      </c>
      <c r="G101" s="731">
        <v>174</v>
      </c>
      <c r="H101" s="731">
        <v>-57.012360000000001</v>
      </c>
      <c r="I101" s="732">
        <v>0.6723427586206896</v>
      </c>
      <c r="J101" s="733" t="s">
        <v>1</v>
      </c>
    </row>
    <row r="102" spans="1:10" ht="14.4" customHeight="1" x14ac:dyDescent="0.3">
      <c r="A102" s="729" t="s">
        <v>613</v>
      </c>
      <c r="B102" s="730" t="s">
        <v>5549</v>
      </c>
      <c r="C102" s="731">
        <v>22.99</v>
      </c>
      <c r="D102" s="731">
        <v>0</v>
      </c>
      <c r="E102" s="731"/>
      <c r="F102" s="731">
        <v>0</v>
      </c>
      <c r="G102" s="731">
        <v>0</v>
      </c>
      <c r="H102" s="731">
        <v>0</v>
      </c>
      <c r="I102" s="732" t="s">
        <v>581</v>
      </c>
      <c r="J102" s="733" t="s">
        <v>1</v>
      </c>
    </row>
    <row r="103" spans="1:10" ht="14.4" customHeight="1" x14ac:dyDescent="0.3">
      <c r="A103" s="729" t="s">
        <v>613</v>
      </c>
      <c r="B103" s="730" t="s">
        <v>5551</v>
      </c>
      <c r="C103" s="731">
        <v>7.3182</v>
      </c>
      <c r="D103" s="731">
        <v>13.046779999999998</v>
      </c>
      <c r="E103" s="731"/>
      <c r="F103" s="731">
        <v>20.73818</v>
      </c>
      <c r="G103" s="731">
        <v>20</v>
      </c>
      <c r="H103" s="731">
        <v>0.73817999999999984</v>
      </c>
      <c r="I103" s="732">
        <v>1.0369090000000001</v>
      </c>
      <c r="J103" s="733" t="s">
        <v>1</v>
      </c>
    </row>
    <row r="104" spans="1:10" ht="14.4" customHeight="1" x14ac:dyDescent="0.3">
      <c r="A104" s="729" t="s">
        <v>613</v>
      </c>
      <c r="B104" s="730" t="s">
        <v>5552</v>
      </c>
      <c r="C104" s="731">
        <v>5.0262900000000004</v>
      </c>
      <c r="D104" s="731">
        <v>4.5338600000000007</v>
      </c>
      <c r="E104" s="731"/>
      <c r="F104" s="731">
        <v>2.68784</v>
      </c>
      <c r="G104" s="731">
        <v>5</v>
      </c>
      <c r="H104" s="731">
        <v>-2.31216</v>
      </c>
      <c r="I104" s="732">
        <v>0.53756800000000005</v>
      </c>
      <c r="J104" s="733" t="s">
        <v>1</v>
      </c>
    </row>
    <row r="105" spans="1:10" ht="14.4" customHeight="1" x14ac:dyDescent="0.3">
      <c r="A105" s="729" t="s">
        <v>613</v>
      </c>
      <c r="B105" s="730" t="s">
        <v>5555</v>
      </c>
      <c r="C105" s="731">
        <v>0.13919999999999999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581</v>
      </c>
      <c r="J105" s="733" t="s">
        <v>1</v>
      </c>
    </row>
    <row r="106" spans="1:10" ht="14.4" customHeight="1" x14ac:dyDescent="0.3">
      <c r="A106" s="729" t="s">
        <v>613</v>
      </c>
      <c r="B106" s="730" t="s">
        <v>5556</v>
      </c>
      <c r="C106" s="731">
        <v>0</v>
      </c>
      <c r="D106" s="731">
        <v>62.792950000000005</v>
      </c>
      <c r="E106" s="731"/>
      <c r="F106" s="731">
        <v>29.061800000000002</v>
      </c>
      <c r="G106" s="731">
        <v>81</v>
      </c>
      <c r="H106" s="731">
        <v>-51.938199999999995</v>
      </c>
      <c r="I106" s="732">
        <v>0.35878765432098769</v>
      </c>
      <c r="J106" s="733" t="s">
        <v>1</v>
      </c>
    </row>
    <row r="107" spans="1:10" ht="14.4" customHeight="1" x14ac:dyDescent="0.3">
      <c r="A107" s="729" t="s">
        <v>613</v>
      </c>
      <c r="B107" s="730" t="s">
        <v>615</v>
      </c>
      <c r="C107" s="731">
        <v>265.59775000000008</v>
      </c>
      <c r="D107" s="731">
        <v>264.05171000000007</v>
      </c>
      <c r="E107" s="731"/>
      <c r="F107" s="731">
        <v>183.98381000000001</v>
      </c>
      <c r="G107" s="731">
        <v>296</v>
      </c>
      <c r="H107" s="731">
        <v>-112.01618999999999</v>
      </c>
      <c r="I107" s="732">
        <v>0.62156692567567573</v>
      </c>
      <c r="J107" s="733" t="s">
        <v>596</v>
      </c>
    </row>
    <row r="108" spans="1:10" ht="14.4" customHeight="1" x14ac:dyDescent="0.3">
      <c r="A108" s="729" t="s">
        <v>581</v>
      </c>
      <c r="B108" s="730" t="s">
        <v>581</v>
      </c>
      <c r="C108" s="731" t="s">
        <v>581</v>
      </c>
      <c r="D108" s="731" t="s">
        <v>581</v>
      </c>
      <c r="E108" s="731"/>
      <c r="F108" s="731" t="s">
        <v>581</v>
      </c>
      <c r="G108" s="731" t="s">
        <v>581</v>
      </c>
      <c r="H108" s="731" t="s">
        <v>581</v>
      </c>
      <c r="I108" s="732" t="s">
        <v>581</v>
      </c>
      <c r="J108" s="733" t="s">
        <v>597</v>
      </c>
    </row>
    <row r="109" spans="1:10" ht="14.4" customHeight="1" x14ac:dyDescent="0.3">
      <c r="A109" s="729" t="s">
        <v>579</v>
      </c>
      <c r="B109" s="730" t="s">
        <v>591</v>
      </c>
      <c r="C109" s="731">
        <v>16760.118690000007</v>
      </c>
      <c r="D109" s="731">
        <v>17911.750260000004</v>
      </c>
      <c r="E109" s="731"/>
      <c r="F109" s="731">
        <v>18118.220919999992</v>
      </c>
      <c r="G109" s="731">
        <v>18700</v>
      </c>
      <c r="H109" s="731">
        <v>-581.77908000000753</v>
      </c>
      <c r="I109" s="732">
        <v>0.96888881925133652</v>
      </c>
      <c r="J109" s="733" t="s">
        <v>592</v>
      </c>
    </row>
  </sheetData>
  <mergeCells count="3">
    <mergeCell ref="A1:I1"/>
    <mergeCell ref="F3:I3"/>
    <mergeCell ref="C4:D4"/>
  </mergeCells>
  <conditionalFormatting sqref="F21 F110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09">
    <cfRule type="expression" dxfId="32" priority="6">
      <formula>$H22&gt;0</formula>
    </cfRule>
  </conditionalFormatting>
  <conditionalFormatting sqref="A22:A109">
    <cfRule type="expression" dxfId="31" priority="5">
      <formula>AND($J22&lt;&gt;"mezeraKL",$J22&lt;&gt;"")</formula>
    </cfRule>
  </conditionalFormatting>
  <conditionalFormatting sqref="I22:I109">
    <cfRule type="expression" dxfId="30" priority="7">
      <formula>$I22&gt;1</formula>
    </cfRule>
  </conditionalFormatting>
  <conditionalFormatting sqref="B22:B109">
    <cfRule type="expression" dxfId="29" priority="4">
      <formula>OR($J22="NS",$J22="SumaNS",$J22="Účet")</formula>
    </cfRule>
  </conditionalFormatting>
  <conditionalFormatting sqref="A22:D109 F22:I109">
    <cfRule type="expression" dxfId="28" priority="8">
      <formula>AND($J22&lt;&gt;"",$J22&lt;&gt;"mezeraKL")</formula>
    </cfRule>
  </conditionalFormatting>
  <conditionalFormatting sqref="B22:D109 F22:I109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09 F22:I109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7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6741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16.754494060716549</v>
      </c>
      <c r="J3" s="203">
        <f>SUBTOTAL(9,J5:J1048576)</f>
        <v>990990</v>
      </c>
      <c r="K3" s="204">
        <f>SUBTOTAL(9,K5:K1048576)</f>
        <v>16603536.069229493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579</v>
      </c>
      <c r="B5" s="825" t="s">
        <v>580</v>
      </c>
      <c r="C5" s="828" t="s">
        <v>593</v>
      </c>
      <c r="D5" s="862" t="s">
        <v>594</v>
      </c>
      <c r="E5" s="828" t="s">
        <v>5560</v>
      </c>
      <c r="F5" s="862" t="s">
        <v>5561</v>
      </c>
      <c r="G5" s="828" t="s">
        <v>5562</v>
      </c>
      <c r="H5" s="828" t="s">
        <v>5563</v>
      </c>
      <c r="I5" s="225">
        <v>147.1875</v>
      </c>
      <c r="J5" s="225">
        <v>10</v>
      </c>
      <c r="K5" s="848">
        <v>1471.8800048828125</v>
      </c>
    </row>
    <row r="6" spans="1:11" ht="14.4" customHeight="1" x14ac:dyDescent="0.3">
      <c r="A6" s="831" t="s">
        <v>579</v>
      </c>
      <c r="B6" s="832" t="s">
        <v>580</v>
      </c>
      <c r="C6" s="835" t="s">
        <v>593</v>
      </c>
      <c r="D6" s="863" t="s">
        <v>594</v>
      </c>
      <c r="E6" s="835" t="s">
        <v>5560</v>
      </c>
      <c r="F6" s="863" t="s">
        <v>5561</v>
      </c>
      <c r="G6" s="835" t="s">
        <v>5564</v>
      </c>
      <c r="H6" s="835" t="s">
        <v>5565</v>
      </c>
      <c r="I6" s="849">
        <v>147.17499542236328</v>
      </c>
      <c r="J6" s="849">
        <v>10</v>
      </c>
      <c r="K6" s="850">
        <v>1471.7299957275391</v>
      </c>
    </row>
    <row r="7" spans="1:11" ht="14.4" customHeight="1" x14ac:dyDescent="0.3">
      <c r="A7" s="831" t="s">
        <v>579</v>
      </c>
      <c r="B7" s="832" t="s">
        <v>580</v>
      </c>
      <c r="C7" s="835" t="s">
        <v>593</v>
      </c>
      <c r="D7" s="863" t="s">
        <v>594</v>
      </c>
      <c r="E7" s="835" t="s">
        <v>5560</v>
      </c>
      <c r="F7" s="863" t="s">
        <v>5561</v>
      </c>
      <c r="G7" s="835" t="s">
        <v>5566</v>
      </c>
      <c r="H7" s="835" t="s">
        <v>5567</v>
      </c>
      <c r="I7" s="849">
        <v>152.46000671386719</v>
      </c>
      <c r="J7" s="849">
        <v>2</v>
      </c>
      <c r="K7" s="850">
        <v>304.92001342773437</v>
      </c>
    </row>
    <row r="8" spans="1:11" ht="14.4" customHeight="1" x14ac:dyDescent="0.3">
      <c r="A8" s="831" t="s">
        <v>579</v>
      </c>
      <c r="B8" s="832" t="s">
        <v>580</v>
      </c>
      <c r="C8" s="835" t="s">
        <v>593</v>
      </c>
      <c r="D8" s="863" t="s">
        <v>594</v>
      </c>
      <c r="E8" s="835" t="s">
        <v>5568</v>
      </c>
      <c r="F8" s="863" t="s">
        <v>5569</v>
      </c>
      <c r="G8" s="835" t="s">
        <v>5570</v>
      </c>
      <c r="H8" s="835" t="s">
        <v>5571</v>
      </c>
      <c r="I8" s="849">
        <v>90.629997253417969</v>
      </c>
      <c r="J8" s="849">
        <v>1</v>
      </c>
      <c r="K8" s="850">
        <v>90.629997253417969</v>
      </c>
    </row>
    <row r="9" spans="1:11" ht="14.4" customHeight="1" x14ac:dyDescent="0.3">
      <c r="A9" s="831" t="s">
        <v>579</v>
      </c>
      <c r="B9" s="832" t="s">
        <v>580</v>
      </c>
      <c r="C9" s="835" t="s">
        <v>593</v>
      </c>
      <c r="D9" s="863" t="s">
        <v>594</v>
      </c>
      <c r="E9" s="835" t="s">
        <v>5568</v>
      </c>
      <c r="F9" s="863" t="s">
        <v>5569</v>
      </c>
      <c r="G9" s="835" t="s">
        <v>5572</v>
      </c>
      <c r="H9" s="835" t="s">
        <v>5573</v>
      </c>
      <c r="I9" s="849">
        <v>53.849998474121094</v>
      </c>
      <c r="J9" s="849">
        <v>3</v>
      </c>
      <c r="K9" s="850">
        <v>161.53999328613281</v>
      </c>
    </row>
    <row r="10" spans="1:11" ht="14.4" customHeight="1" x14ac:dyDescent="0.3">
      <c r="A10" s="831" t="s">
        <v>579</v>
      </c>
      <c r="B10" s="832" t="s">
        <v>580</v>
      </c>
      <c r="C10" s="835" t="s">
        <v>593</v>
      </c>
      <c r="D10" s="863" t="s">
        <v>594</v>
      </c>
      <c r="E10" s="835" t="s">
        <v>5574</v>
      </c>
      <c r="F10" s="863" t="s">
        <v>5575</v>
      </c>
      <c r="G10" s="835" t="s">
        <v>5576</v>
      </c>
      <c r="H10" s="835" t="s">
        <v>5577</v>
      </c>
      <c r="I10" s="849">
        <v>104.05999755859375</v>
      </c>
      <c r="J10" s="849">
        <v>20</v>
      </c>
      <c r="K10" s="850">
        <v>2081.199951171875</v>
      </c>
    </row>
    <row r="11" spans="1:11" ht="14.4" customHeight="1" x14ac:dyDescent="0.3">
      <c r="A11" s="831" t="s">
        <v>579</v>
      </c>
      <c r="B11" s="832" t="s">
        <v>580</v>
      </c>
      <c r="C11" s="835" t="s">
        <v>593</v>
      </c>
      <c r="D11" s="863" t="s">
        <v>594</v>
      </c>
      <c r="E11" s="835" t="s">
        <v>5574</v>
      </c>
      <c r="F11" s="863" t="s">
        <v>5575</v>
      </c>
      <c r="G11" s="835" t="s">
        <v>5578</v>
      </c>
      <c r="H11" s="835" t="s">
        <v>5579</v>
      </c>
      <c r="I11" s="849">
        <v>5.179999828338623</v>
      </c>
      <c r="J11" s="849">
        <v>100</v>
      </c>
      <c r="K11" s="850">
        <v>517.5</v>
      </c>
    </row>
    <row r="12" spans="1:11" ht="14.4" customHeight="1" x14ac:dyDescent="0.3">
      <c r="A12" s="831" t="s">
        <v>579</v>
      </c>
      <c r="B12" s="832" t="s">
        <v>580</v>
      </c>
      <c r="C12" s="835" t="s">
        <v>593</v>
      </c>
      <c r="D12" s="863" t="s">
        <v>594</v>
      </c>
      <c r="E12" s="835" t="s">
        <v>5574</v>
      </c>
      <c r="F12" s="863" t="s">
        <v>5575</v>
      </c>
      <c r="G12" s="835" t="s">
        <v>5580</v>
      </c>
      <c r="H12" s="835" t="s">
        <v>5581</v>
      </c>
      <c r="I12" s="849">
        <v>4.1100001335144043</v>
      </c>
      <c r="J12" s="849">
        <v>20</v>
      </c>
      <c r="K12" s="850">
        <v>82.199996948242188</v>
      </c>
    </row>
    <row r="13" spans="1:11" ht="14.4" customHeight="1" x14ac:dyDescent="0.3">
      <c r="A13" s="831" t="s">
        <v>579</v>
      </c>
      <c r="B13" s="832" t="s">
        <v>580</v>
      </c>
      <c r="C13" s="835" t="s">
        <v>593</v>
      </c>
      <c r="D13" s="863" t="s">
        <v>594</v>
      </c>
      <c r="E13" s="835" t="s">
        <v>5574</v>
      </c>
      <c r="F13" s="863" t="s">
        <v>5575</v>
      </c>
      <c r="G13" s="835" t="s">
        <v>5582</v>
      </c>
      <c r="H13" s="835" t="s">
        <v>5583</v>
      </c>
      <c r="I13" s="849">
        <v>6.25</v>
      </c>
      <c r="J13" s="849">
        <v>80</v>
      </c>
      <c r="K13" s="850">
        <v>500</v>
      </c>
    </row>
    <row r="14" spans="1:11" ht="14.4" customHeight="1" x14ac:dyDescent="0.3">
      <c r="A14" s="831" t="s">
        <v>579</v>
      </c>
      <c r="B14" s="832" t="s">
        <v>580</v>
      </c>
      <c r="C14" s="835" t="s">
        <v>593</v>
      </c>
      <c r="D14" s="863" t="s">
        <v>594</v>
      </c>
      <c r="E14" s="835" t="s">
        <v>5574</v>
      </c>
      <c r="F14" s="863" t="s">
        <v>5575</v>
      </c>
      <c r="G14" s="835" t="s">
        <v>5582</v>
      </c>
      <c r="H14" s="835" t="s">
        <v>5584</v>
      </c>
      <c r="I14" s="849">
        <v>6.2399997711181641</v>
      </c>
      <c r="J14" s="849">
        <v>100</v>
      </c>
      <c r="K14" s="850">
        <v>624</v>
      </c>
    </row>
    <row r="15" spans="1:11" ht="14.4" customHeight="1" x14ac:dyDescent="0.3">
      <c r="A15" s="831" t="s">
        <v>579</v>
      </c>
      <c r="B15" s="832" t="s">
        <v>580</v>
      </c>
      <c r="C15" s="835" t="s">
        <v>593</v>
      </c>
      <c r="D15" s="863" t="s">
        <v>594</v>
      </c>
      <c r="E15" s="835" t="s">
        <v>5574</v>
      </c>
      <c r="F15" s="863" t="s">
        <v>5575</v>
      </c>
      <c r="G15" s="835" t="s">
        <v>5585</v>
      </c>
      <c r="H15" s="835" t="s">
        <v>5586</v>
      </c>
      <c r="I15" s="849">
        <v>9.0133336385091152</v>
      </c>
      <c r="J15" s="849">
        <v>140</v>
      </c>
      <c r="K15" s="850">
        <v>1261.7999877929687</v>
      </c>
    </row>
    <row r="16" spans="1:11" ht="14.4" customHeight="1" x14ac:dyDescent="0.3">
      <c r="A16" s="831" t="s">
        <v>579</v>
      </c>
      <c r="B16" s="832" t="s">
        <v>580</v>
      </c>
      <c r="C16" s="835" t="s">
        <v>593</v>
      </c>
      <c r="D16" s="863" t="s">
        <v>594</v>
      </c>
      <c r="E16" s="835" t="s">
        <v>5574</v>
      </c>
      <c r="F16" s="863" t="s">
        <v>5575</v>
      </c>
      <c r="G16" s="835" t="s">
        <v>5587</v>
      </c>
      <c r="H16" s="835" t="s">
        <v>5588</v>
      </c>
      <c r="I16" s="849">
        <v>8.5900001525878906</v>
      </c>
      <c r="J16" s="849">
        <v>100</v>
      </c>
      <c r="K16" s="850">
        <v>859.00001525878906</v>
      </c>
    </row>
    <row r="17" spans="1:11" ht="14.4" customHeight="1" x14ac:dyDescent="0.3">
      <c r="A17" s="831" t="s">
        <v>579</v>
      </c>
      <c r="B17" s="832" t="s">
        <v>580</v>
      </c>
      <c r="C17" s="835" t="s">
        <v>593</v>
      </c>
      <c r="D17" s="863" t="s">
        <v>594</v>
      </c>
      <c r="E17" s="835" t="s">
        <v>5574</v>
      </c>
      <c r="F17" s="863" t="s">
        <v>5575</v>
      </c>
      <c r="G17" s="835" t="s">
        <v>5587</v>
      </c>
      <c r="H17" s="835" t="s">
        <v>5589</v>
      </c>
      <c r="I17" s="849">
        <v>8.5900001525878906</v>
      </c>
      <c r="J17" s="849">
        <v>130</v>
      </c>
      <c r="K17" s="850">
        <v>1116.7000122070312</v>
      </c>
    </row>
    <row r="18" spans="1:11" ht="14.4" customHeight="1" x14ac:dyDescent="0.3">
      <c r="A18" s="831" t="s">
        <v>579</v>
      </c>
      <c r="B18" s="832" t="s">
        <v>580</v>
      </c>
      <c r="C18" s="835" t="s">
        <v>593</v>
      </c>
      <c r="D18" s="863" t="s">
        <v>594</v>
      </c>
      <c r="E18" s="835" t="s">
        <v>5574</v>
      </c>
      <c r="F18" s="863" t="s">
        <v>5575</v>
      </c>
      <c r="G18" s="835" t="s">
        <v>5590</v>
      </c>
      <c r="H18" s="835" t="s">
        <v>5591</v>
      </c>
      <c r="I18" s="849">
        <v>0.62727272510528564</v>
      </c>
      <c r="J18" s="849">
        <v>10000</v>
      </c>
      <c r="K18" s="850">
        <v>6280</v>
      </c>
    </row>
    <row r="19" spans="1:11" ht="14.4" customHeight="1" x14ac:dyDescent="0.3">
      <c r="A19" s="831" t="s">
        <v>579</v>
      </c>
      <c r="B19" s="832" t="s">
        <v>580</v>
      </c>
      <c r="C19" s="835" t="s">
        <v>593</v>
      </c>
      <c r="D19" s="863" t="s">
        <v>594</v>
      </c>
      <c r="E19" s="835" t="s">
        <v>5574</v>
      </c>
      <c r="F19" s="863" t="s">
        <v>5575</v>
      </c>
      <c r="G19" s="835" t="s">
        <v>5592</v>
      </c>
      <c r="H19" s="835" t="s">
        <v>5593</v>
      </c>
      <c r="I19" s="849">
        <v>1.2899999618530273</v>
      </c>
      <c r="J19" s="849">
        <v>19100</v>
      </c>
      <c r="K19" s="850">
        <v>24639</v>
      </c>
    </row>
    <row r="20" spans="1:11" ht="14.4" customHeight="1" x14ac:dyDescent="0.3">
      <c r="A20" s="831" t="s">
        <v>579</v>
      </c>
      <c r="B20" s="832" t="s">
        <v>580</v>
      </c>
      <c r="C20" s="835" t="s">
        <v>593</v>
      </c>
      <c r="D20" s="863" t="s">
        <v>594</v>
      </c>
      <c r="E20" s="835" t="s">
        <v>5574</v>
      </c>
      <c r="F20" s="863" t="s">
        <v>5575</v>
      </c>
      <c r="G20" s="835" t="s">
        <v>5594</v>
      </c>
      <c r="H20" s="835" t="s">
        <v>5595</v>
      </c>
      <c r="I20" s="849">
        <v>2.7400000095367432</v>
      </c>
      <c r="J20" s="849">
        <v>50</v>
      </c>
      <c r="K20" s="850">
        <v>136.80000305175781</v>
      </c>
    </row>
    <row r="21" spans="1:11" ht="14.4" customHeight="1" x14ac:dyDescent="0.3">
      <c r="A21" s="831" t="s">
        <v>579</v>
      </c>
      <c r="B21" s="832" t="s">
        <v>580</v>
      </c>
      <c r="C21" s="835" t="s">
        <v>593</v>
      </c>
      <c r="D21" s="863" t="s">
        <v>594</v>
      </c>
      <c r="E21" s="835" t="s">
        <v>5574</v>
      </c>
      <c r="F21" s="863" t="s">
        <v>5575</v>
      </c>
      <c r="G21" s="835" t="s">
        <v>5596</v>
      </c>
      <c r="H21" s="835" t="s">
        <v>5597</v>
      </c>
      <c r="I21" s="849">
        <v>86.370002746582031</v>
      </c>
      <c r="J21" s="849">
        <v>20</v>
      </c>
      <c r="K21" s="850">
        <v>1727.4000244140625</v>
      </c>
    </row>
    <row r="22" spans="1:11" ht="14.4" customHeight="1" x14ac:dyDescent="0.3">
      <c r="A22" s="831" t="s">
        <v>579</v>
      </c>
      <c r="B22" s="832" t="s">
        <v>580</v>
      </c>
      <c r="C22" s="835" t="s">
        <v>593</v>
      </c>
      <c r="D22" s="863" t="s">
        <v>594</v>
      </c>
      <c r="E22" s="835" t="s">
        <v>5574</v>
      </c>
      <c r="F22" s="863" t="s">
        <v>5575</v>
      </c>
      <c r="G22" s="835" t="s">
        <v>5598</v>
      </c>
      <c r="H22" s="835" t="s">
        <v>5599</v>
      </c>
      <c r="I22" s="849">
        <v>111.55000305175781</v>
      </c>
      <c r="J22" s="849">
        <v>4</v>
      </c>
      <c r="K22" s="850">
        <v>446.20001220703125</v>
      </c>
    </row>
    <row r="23" spans="1:11" ht="14.4" customHeight="1" x14ac:dyDescent="0.3">
      <c r="A23" s="831" t="s">
        <v>579</v>
      </c>
      <c r="B23" s="832" t="s">
        <v>580</v>
      </c>
      <c r="C23" s="835" t="s">
        <v>593</v>
      </c>
      <c r="D23" s="863" t="s">
        <v>594</v>
      </c>
      <c r="E23" s="835" t="s">
        <v>5574</v>
      </c>
      <c r="F23" s="863" t="s">
        <v>5575</v>
      </c>
      <c r="G23" s="835" t="s">
        <v>5600</v>
      </c>
      <c r="H23" s="835" t="s">
        <v>5601</v>
      </c>
      <c r="I23" s="849">
        <v>790.8800048828125</v>
      </c>
      <c r="J23" s="849">
        <v>1</v>
      </c>
      <c r="K23" s="850">
        <v>790.8800048828125</v>
      </c>
    </row>
    <row r="24" spans="1:11" ht="14.4" customHeight="1" x14ac:dyDescent="0.3">
      <c r="A24" s="831" t="s">
        <v>579</v>
      </c>
      <c r="B24" s="832" t="s">
        <v>580</v>
      </c>
      <c r="C24" s="835" t="s">
        <v>593</v>
      </c>
      <c r="D24" s="863" t="s">
        <v>594</v>
      </c>
      <c r="E24" s="835" t="s">
        <v>5574</v>
      </c>
      <c r="F24" s="863" t="s">
        <v>5575</v>
      </c>
      <c r="G24" s="835" t="s">
        <v>5602</v>
      </c>
      <c r="H24" s="835" t="s">
        <v>5603</v>
      </c>
      <c r="I24" s="849">
        <v>642.09002685546875</v>
      </c>
      <c r="J24" s="849">
        <v>1</v>
      </c>
      <c r="K24" s="850">
        <v>642.09002685546875</v>
      </c>
    </row>
    <row r="25" spans="1:11" ht="14.4" customHeight="1" x14ac:dyDescent="0.3">
      <c r="A25" s="831" t="s">
        <v>579</v>
      </c>
      <c r="B25" s="832" t="s">
        <v>580</v>
      </c>
      <c r="C25" s="835" t="s">
        <v>593</v>
      </c>
      <c r="D25" s="863" t="s">
        <v>594</v>
      </c>
      <c r="E25" s="835" t="s">
        <v>5574</v>
      </c>
      <c r="F25" s="863" t="s">
        <v>5575</v>
      </c>
      <c r="G25" s="835" t="s">
        <v>5604</v>
      </c>
      <c r="H25" s="835" t="s">
        <v>5605</v>
      </c>
      <c r="I25" s="849">
        <v>22.148999595642088</v>
      </c>
      <c r="J25" s="849">
        <v>325</v>
      </c>
      <c r="K25" s="850">
        <v>7198.25</v>
      </c>
    </row>
    <row r="26" spans="1:11" ht="14.4" customHeight="1" x14ac:dyDescent="0.3">
      <c r="A26" s="831" t="s">
        <v>579</v>
      </c>
      <c r="B26" s="832" t="s">
        <v>580</v>
      </c>
      <c r="C26" s="835" t="s">
        <v>593</v>
      </c>
      <c r="D26" s="863" t="s">
        <v>594</v>
      </c>
      <c r="E26" s="835" t="s">
        <v>5574</v>
      </c>
      <c r="F26" s="863" t="s">
        <v>5575</v>
      </c>
      <c r="G26" s="835" t="s">
        <v>5606</v>
      </c>
      <c r="H26" s="835" t="s">
        <v>5607</v>
      </c>
      <c r="I26" s="849">
        <v>30.180000305175781</v>
      </c>
      <c r="J26" s="849">
        <v>25</v>
      </c>
      <c r="K26" s="850">
        <v>754.5</v>
      </c>
    </row>
    <row r="27" spans="1:11" ht="14.4" customHeight="1" x14ac:dyDescent="0.3">
      <c r="A27" s="831" t="s">
        <v>579</v>
      </c>
      <c r="B27" s="832" t="s">
        <v>580</v>
      </c>
      <c r="C27" s="835" t="s">
        <v>593</v>
      </c>
      <c r="D27" s="863" t="s">
        <v>594</v>
      </c>
      <c r="E27" s="835" t="s">
        <v>5574</v>
      </c>
      <c r="F27" s="863" t="s">
        <v>5575</v>
      </c>
      <c r="G27" s="835" t="s">
        <v>5608</v>
      </c>
      <c r="H27" s="835" t="s">
        <v>5609</v>
      </c>
      <c r="I27" s="849">
        <v>5.1699999570846558</v>
      </c>
      <c r="J27" s="849">
        <v>130</v>
      </c>
      <c r="K27" s="850">
        <v>671.80000305175781</v>
      </c>
    </row>
    <row r="28" spans="1:11" ht="14.4" customHeight="1" x14ac:dyDescent="0.3">
      <c r="A28" s="831" t="s">
        <v>579</v>
      </c>
      <c r="B28" s="832" t="s">
        <v>580</v>
      </c>
      <c r="C28" s="835" t="s">
        <v>593</v>
      </c>
      <c r="D28" s="863" t="s">
        <v>594</v>
      </c>
      <c r="E28" s="835" t="s">
        <v>5574</v>
      </c>
      <c r="F28" s="863" t="s">
        <v>5575</v>
      </c>
      <c r="G28" s="835" t="s">
        <v>5610</v>
      </c>
      <c r="H28" s="835" t="s">
        <v>5611</v>
      </c>
      <c r="I28" s="849">
        <v>9.7699999809265137</v>
      </c>
      <c r="J28" s="849">
        <v>30</v>
      </c>
      <c r="K28" s="850">
        <v>293.20000457763672</v>
      </c>
    </row>
    <row r="29" spans="1:11" ht="14.4" customHeight="1" x14ac:dyDescent="0.3">
      <c r="A29" s="831" t="s">
        <v>579</v>
      </c>
      <c r="B29" s="832" t="s">
        <v>580</v>
      </c>
      <c r="C29" s="835" t="s">
        <v>593</v>
      </c>
      <c r="D29" s="863" t="s">
        <v>594</v>
      </c>
      <c r="E29" s="835" t="s">
        <v>5574</v>
      </c>
      <c r="F29" s="863" t="s">
        <v>5575</v>
      </c>
      <c r="G29" s="835" t="s">
        <v>5612</v>
      </c>
      <c r="H29" s="835" t="s">
        <v>5613</v>
      </c>
      <c r="I29" s="849">
        <v>44.290000915527344</v>
      </c>
      <c r="J29" s="849">
        <v>10</v>
      </c>
      <c r="K29" s="850">
        <v>442.8699951171875</v>
      </c>
    </row>
    <row r="30" spans="1:11" ht="14.4" customHeight="1" x14ac:dyDescent="0.3">
      <c r="A30" s="831" t="s">
        <v>579</v>
      </c>
      <c r="B30" s="832" t="s">
        <v>580</v>
      </c>
      <c r="C30" s="835" t="s">
        <v>593</v>
      </c>
      <c r="D30" s="863" t="s">
        <v>594</v>
      </c>
      <c r="E30" s="835" t="s">
        <v>5574</v>
      </c>
      <c r="F30" s="863" t="s">
        <v>5575</v>
      </c>
      <c r="G30" s="835" t="s">
        <v>5614</v>
      </c>
      <c r="H30" s="835" t="s">
        <v>5615</v>
      </c>
      <c r="I30" s="849">
        <v>113.27999877929687</v>
      </c>
      <c r="J30" s="849">
        <v>10</v>
      </c>
      <c r="K30" s="850">
        <v>1132.75</v>
      </c>
    </row>
    <row r="31" spans="1:11" ht="14.4" customHeight="1" x14ac:dyDescent="0.3">
      <c r="A31" s="831" t="s">
        <v>579</v>
      </c>
      <c r="B31" s="832" t="s">
        <v>580</v>
      </c>
      <c r="C31" s="835" t="s">
        <v>593</v>
      </c>
      <c r="D31" s="863" t="s">
        <v>594</v>
      </c>
      <c r="E31" s="835" t="s">
        <v>5574</v>
      </c>
      <c r="F31" s="863" t="s">
        <v>5575</v>
      </c>
      <c r="G31" s="835" t="s">
        <v>5616</v>
      </c>
      <c r="H31" s="835" t="s">
        <v>5617</v>
      </c>
      <c r="I31" s="849">
        <v>144.60599822998046</v>
      </c>
      <c r="J31" s="849">
        <v>35</v>
      </c>
      <c r="K31" s="850">
        <v>5036.4100036621094</v>
      </c>
    </row>
    <row r="32" spans="1:11" ht="14.4" customHeight="1" x14ac:dyDescent="0.3">
      <c r="A32" s="831" t="s">
        <v>579</v>
      </c>
      <c r="B32" s="832" t="s">
        <v>580</v>
      </c>
      <c r="C32" s="835" t="s">
        <v>593</v>
      </c>
      <c r="D32" s="863" t="s">
        <v>594</v>
      </c>
      <c r="E32" s="835" t="s">
        <v>5574</v>
      </c>
      <c r="F32" s="863" t="s">
        <v>5575</v>
      </c>
      <c r="G32" s="835" t="s">
        <v>5618</v>
      </c>
      <c r="H32" s="835" t="s">
        <v>5619</v>
      </c>
      <c r="I32" s="849">
        <v>8.0100002288818359</v>
      </c>
      <c r="J32" s="849">
        <v>1050</v>
      </c>
      <c r="K32" s="850">
        <v>8410.6499633789062</v>
      </c>
    </row>
    <row r="33" spans="1:11" ht="14.4" customHeight="1" x14ac:dyDescent="0.3">
      <c r="A33" s="831" t="s">
        <v>579</v>
      </c>
      <c r="B33" s="832" t="s">
        <v>580</v>
      </c>
      <c r="C33" s="835" t="s">
        <v>593</v>
      </c>
      <c r="D33" s="863" t="s">
        <v>594</v>
      </c>
      <c r="E33" s="835" t="s">
        <v>5574</v>
      </c>
      <c r="F33" s="863" t="s">
        <v>5575</v>
      </c>
      <c r="G33" s="835" t="s">
        <v>5620</v>
      </c>
      <c r="H33" s="835" t="s">
        <v>5621</v>
      </c>
      <c r="I33" s="849">
        <v>4.8428572246006558</v>
      </c>
      <c r="J33" s="849">
        <v>350</v>
      </c>
      <c r="K33" s="850">
        <v>1695</v>
      </c>
    </row>
    <row r="34" spans="1:11" ht="14.4" customHeight="1" x14ac:dyDescent="0.3">
      <c r="A34" s="831" t="s">
        <v>579</v>
      </c>
      <c r="B34" s="832" t="s">
        <v>580</v>
      </c>
      <c r="C34" s="835" t="s">
        <v>593</v>
      </c>
      <c r="D34" s="863" t="s">
        <v>594</v>
      </c>
      <c r="E34" s="835" t="s">
        <v>5574</v>
      </c>
      <c r="F34" s="863" t="s">
        <v>5575</v>
      </c>
      <c r="G34" s="835" t="s">
        <v>5622</v>
      </c>
      <c r="H34" s="835" t="s">
        <v>5623</v>
      </c>
      <c r="I34" s="849">
        <v>9.1700000762939453</v>
      </c>
      <c r="J34" s="849">
        <v>50</v>
      </c>
      <c r="K34" s="850">
        <v>458.5</v>
      </c>
    </row>
    <row r="35" spans="1:11" ht="14.4" customHeight="1" x14ac:dyDescent="0.3">
      <c r="A35" s="831" t="s">
        <v>579</v>
      </c>
      <c r="B35" s="832" t="s">
        <v>580</v>
      </c>
      <c r="C35" s="835" t="s">
        <v>593</v>
      </c>
      <c r="D35" s="863" t="s">
        <v>594</v>
      </c>
      <c r="E35" s="835" t="s">
        <v>5574</v>
      </c>
      <c r="F35" s="863" t="s">
        <v>5575</v>
      </c>
      <c r="G35" s="835" t="s">
        <v>5624</v>
      </c>
      <c r="H35" s="835" t="s">
        <v>5625</v>
      </c>
      <c r="I35" s="849">
        <v>0.85545456409454346</v>
      </c>
      <c r="J35" s="849">
        <v>1100</v>
      </c>
      <c r="K35" s="850">
        <v>941</v>
      </c>
    </row>
    <row r="36" spans="1:11" ht="14.4" customHeight="1" x14ac:dyDescent="0.3">
      <c r="A36" s="831" t="s">
        <v>579</v>
      </c>
      <c r="B36" s="832" t="s">
        <v>580</v>
      </c>
      <c r="C36" s="835" t="s">
        <v>593</v>
      </c>
      <c r="D36" s="863" t="s">
        <v>594</v>
      </c>
      <c r="E36" s="835" t="s">
        <v>5574</v>
      </c>
      <c r="F36" s="863" t="s">
        <v>5575</v>
      </c>
      <c r="G36" s="835" t="s">
        <v>5626</v>
      </c>
      <c r="H36" s="835" t="s">
        <v>5627</v>
      </c>
      <c r="I36" s="849">
        <v>1.5149999856948853</v>
      </c>
      <c r="J36" s="849">
        <v>200</v>
      </c>
      <c r="K36" s="850">
        <v>303</v>
      </c>
    </row>
    <row r="37" spans="1:11" ht="14.4" customHeight="1" x14ac:dyDescent="0.3">
      <c r="A37" s="831" t="s">
        <v>579</v>
      </c>
      <c r="B37" s="832" t="s">
        <v>580</v>
      </c>
      <c r="C37" s="835" t="s">
        <v>593</v>
      </c>
      <c r="D37" s="863" t="s">
        <v>594</v>
      </c>
      <c r="E37" s="835" t="s">
        <v>5574</v>
      </c>
      <c r="F37" s="863" t="s">
        <v>5575</v>
      </c>
      <c r="G37" s="835" t="s">
        <v>5628</v>
      </c>
      <c r="H37" s="835" t="s">
        <v>5629</v>
      </c>
      <c r="I37" s="849">
        <v>2.059999942779541</v>
      </c>
      <c r="J37" s="849">
        <v>100</v>
      </c>
      <c r="K37" s="850">
        <v>206</v>
      </c>
    </row>
    <row r="38" spans="1:11" ht="14.4" customHeight="1" x14ac:dyDescent="0.3">
      <c r="A38" s="831" t="s">
        <v>579</v>
      </c>
      <c r="B38" s="832" t="s">
        <v>580</v>
      </c>
      <c r="C38" s="835" t="s">
        <v>593</v>
      </c>
      <c r="D38" s="863" t="s">
        <v>594</v>
      </c>
      <c r="E38" s="835" t="s">
        <v>5574</v>
      </c>
      <c r="F38" s="863" t="s">
        <v>5575</v>
      </c>
      <c r="G38" s="835" t="s">
        <v>5630</v>
      </c>
      <c r="H38" s="835" t="s">
        <v>5631</v>
      </c>
      <c r="I38" s="849">
        <v>7.5100002288818359</v>
      </c>
      <c r="J38" s="849">
        <v>160</v>
      </c>
      <c r="K38" s="850">
        <v>1201.6000366210937</v>
      </c>
    </row>
    <row r="39" spans="1:11" ht="14.4" customHeight="1" x14ac:dyDescent="0.3">
      <c r="A39" s="831" t="s">
        <v>579</v>
      </c>
      <c r="B39" s="832" t="s">
        <v>580</v>
      </c>
      <c r="C39" s="835" t="s">
        <v>593</v>
      </c>
      <c r="D39" s="863" t="s">
        <v>594</v>
      </c>
      <c r="E39" s="835" t="s">
        <v>5574</v>
      </c>
      <c r="F39" s="863" t="s">
        <v>5575</v>
      </c>
      <c r="G39" s="835" t="s">
        <v>5632</v>
      </c>
      <c r="H39" s="835" t="s">
        <v>5633</v>
      </c>
      <c r="I39" s="849">
        <v>98.375</v>
      </c>
      <c r="J39" s="849">
        <v>16</v>
      </c>
      <c r="K39" s="850">
        <v>1573.9899597167969</v>
      </c>
    </row>
    <row r="40" spans="1:11" ht="14.4" customHeight="1" x14ac:dyDescent="0.3">
      <c r="A40" s="831" t="s">
        <v>579</v>
      </c>
      <c r="B40" s="832" t="s">
        <v>580</v>
      </c>
      <c r="C40" s="835" t="s">
        <v>593</v>
      </c>
      <c r="D40" s="863" t="s">
        <v>594</v>
      </c>
      <c r="E40" s="835" t="s">
        <v>5574</v>
      </c>
      <c r="F40" s="863" t="s">
        <v>5575</v>
      </c>
      <c r="G40" s="835" t="s">
        <v>5634</v>
      </c>
      <c r="H40" s="835" t="s">
        <v>5635</v>
      </c>
      <c r="I40" s="849">
        <v>0.37999999523162842</v>
      </c>
      <c r="J40" s="849">
        <v>25</v>
      </c>
      <c r="K40" s="850">
        <v>9.5</v>
      </c>
    </row>
    <row r="41" spans="1:11" ht="14.4" customHeight="1" x14ac:dyDescent="0.3">
      <c r="A41" s="831" t="s">
        <v>579</v>
      </c>
      <c r="B41" s="832" t="s">
        <v>580</v>
      </c>
      <c r="C41" s="835" t="s">
        <v>593</v>
      </c>
      <c r="D41" s="863" t="s">
        <v>594</v>
      </c>
      <c r="E41" s="835" t="s">
        <v>5574</v>
      </c>
      <c r="F41" s="863" t="s">
        <v>5575</v>
      </c>
      <c r="G41" s="835" t="s">
        <v>5636</v>
      </c>
      <c r="H41" s="835" t="s">
        <v>5637</v>
      </c>
      <c r="I41" s="849">
        <v>8.5799999237060547</v>
      </c>
      <c r="J41" s="849">
        <v>372</v>
      </c>
      <c r="K41" s="850">
        <v>3191.7600250244141</v>
      </c>
    </row>
    <row r="42" spans="1:11" ht="14.4" customHeight="1" x14ac:dyDescent="0.3">
      <c r="A42" s="831" t="s">
        <v>579</v>
      </c>
      <c r="B42" s="832" t="s">
        <v>580</v>
      </c>
      <c r="C42" s="835" t="s">
        <v>593</v>
      </c>
      <c r="D42" s="863" t="s">
        <v>594</v>
      </c>
      <c r="E42" s="835" t="s">
        <v>5574</v>
      </c>
      <c r="F42" s="863" t="s">
        <v>5575</v>
      </c>
      <c r="G42" s="835" t="s">
        <v>5638</v>
      </c>
      <c r="H42" s="835" t="s">
        <v>5639</v>
      </c>
      <c r="I42" s="849">
        <v>13.229999542236328</v>
      </c>
      <c r="J42" s="849">
        <v>20</v>
      </c>
      <c r="K42" s="850">
        <v>264.5</v>
      </c>
    </row>
    <row r="43" spans="1:11" ht="14.4" customHeight="1" x14ac:dyDescent="0.3">
      <c r="A43" s="831" t="s">
        <v>579</v>
      </c>
      <c r="B43" s="832" t="s">
        <v>580</v>
      </c>
      <c r="C43" s="835" t="s">
        <v>593</v>
      </c>
      <c r="D43" s="863" t="s">
        <v>594</v>
      </c>
      <c r="E43" s="835" t="s">
        <v>5574</v>
      </c>
      <c r="F43" s="863" t="s">
        <v>5575</v>
      </c>
      <c r="G43" s="835" t="s">
        <v>5640</v>
      </c>
      <c r="H43" s="835" t="s">
        <v>5641</v>
      </c>
      <c r="I43" s="849">
        <v>18.860000610351563</v>
      </c>
      <c r="J43" s="849">
        <v>60</v>
      </c>
      <c r="K43" s="850">
        <v>1131.6000366210937</v>
      </c>
    </row>
    <row r="44" spans="1:11" ht="14.4" customHeight="1" x14ac:dyDescent="0.3">
      <c r="A44" s="831" t="s">
        <v>579</v>
      </c>
      <c r="B44" s="832" t="s">
        <v>580</v>
      </c>
      <c r="C44" s="835" t="s">
        <v>593</v>
      </c>
      <c r="D44" s="863" t="s">
        <v>594</v>
      </c>
      <c r="E44" s="835" t="s">
        <v>5574</v>
      </c>
      <c r="F44" s="863" t="s">
        <v>5575</v>
      </c>
      <c r="G44" s="835" t="s">
        <v>5642</v>
      </c>
      <c r="H44" s="835" t="s">
        <v>5643</v>
      </c>
      <c r="I44" s="849">
        <v>13.229999542236328</v>
      </c>
      <c r="J44" s="849">
        <v>6</v>
      </c>
      <c r="K44" s="850">
        <v>79.379997253417969</v>
      </c>
    </row>
    <row r="45" spans="1:11" ht="14.4" customHeight="1" x14ac:dyDescent="0.3">
      <c r="A45" s="831" t="s">
        <v>579</v>
      </c>
      <c r="B45" s="832" t="s">
        <v>580</v>
      </c>
      <c r="C45" s="835" t="s">
        <v>593</v>
      </c>
      <c r="D45" s="863" t="s">
        <v>594</v>
      </c>
      <c r="E45" s="835" t="s">
        <v>5574</v>
      </c>
      <c r="F45" s="863" t="s">
        <v>5575</v>
      </c>
      <c r="G45" s="835" t="s">
        <v>5644</v>
      </c>
      <c r="H45" s="835" t="s">
        <v>5645</v>
      </c>
      <c r="I45" s="849">
        <v>2.5066666603088379</v>
      </c>
      <c r="J45" s="849">
        <v>120</v>
      </c>
      <c r="K45" s="850">
        <v>300.80000305175781</v>
      </c>
    </row>
    <row r="46" spans="1:11" ht="14.4" customHeight="1" x14ac:dyDescent="0.3">
      <c r="A46" s="831" t="s">
        <v>579</v>
      </c>
      <c r="B46" s="832" t="s">
        <v>580</v>
      </c>
      <c r="C46" s="835" t="s">
        <v>593</v>
      </c>
      <c r="D46" s="863" t="s">
        <v>594</v>
      </c>
      <c r="E46" s="835" t="s">
        <v>5574</v>
      </c>
      <c r="F46" s="863" t="s">
        <v>5575</v>
      </c>
      <c r="G46" s="835" t="s">
        <v>5646</v>
      </c>
      <c r="H46" s="835" t="s">
        <v>5647</v>
      </c>
      <c r="I46" s="849">
        <v>3.9700000286102295</v>
      </c>
      <c r="J46" s="849">
        <v>20</v>
      </c>
      <c r="K46" s="850">
        <v>79.400001525878906</v>
      </c>
    </row>
    <row r="47" spans="1:11" ht="14.4" customHeight="1" x14ac:dyDescent="0.3">
      <c r="A47" s="831" t="s">
        <v>579</v>
      </c>
      <c r="B47" s="832" t="s">
        <v>580</v>
      </c>
      <c r="C47" s="835" t="s">
        <v>593</v>
      </c>
      <c r="D47" s="863" t="s">
        <v>594</v>
      </c>
      <c r="E47" s="835" t="s">
        <v>5574</v>
      </c>
      <c r="F47" s="863" t="s">
        <v>5575</v>
      </c>
      <c r="G47" s="835" t="s">
        <v>5648</v>
      </c>
      <c r="H47" s="835" t="s">
        <v>5649</v>
      </c>
      <c r="I47" s="849">
        <v>4.4866665204366045</v>
      </c>
      <c r="J47" s="849">
        <v>60</v>
      </c>
      <c r="K47" s="850">
        <v>269.20000457763672</v>
      </c>
    </row>
    <row r="48" spans="1:11" ht="14.4" customHeight="1" x14ac:dyDescent="0.3">
      <c r="A48" s="831" t="s">
        <v>579</v>
      </c>
      <c r="B48" s="832" t="s">
        <v>580</v>
      </c>
      <c r="C48" s="835" t="s">
        <v>593</v>
      </c>
      <c r="D48" s="863" t="s">
        <v>594</v>
      </c>
      <c r="E48" s="835" t="s">
        <v>5574</v>
      </c>
      <c r="F48" s="863" t="s">
        <v>5575</v>
      </c>
      <c r="G48" s="835" t="s">
        <v>5650</v>
      </c>
      <c r="H48" s="835" t="s">
        <v>5651</v>
      </c>
      <c r="I48" s="849">
        <v>12.649999618530273</v>
      </c>
      <c r="J48" s="849">
        <v>15</v>
      </c>
      <c r="K48" s="850">
        <v>189.75</v>
      </c>
    </row>
    <row r="49" spans="1:11" ht="14.4" customHeight="1" x14ac:dyDescent="0.3">
      <c r="A49" s="831" t="s">
        <v>579</v>
      </c>
      <c r="B49" s="832" t="s">
        <v>580</v>
      </c>
      <c r="C49" s="835" t="s">
        <v>593</v>
      </c>
      <c r="D49" s="863" t="s">
        <v>594</v>
      </c>
      <c r="E49" s="835" t="s">
        <v>5574</v>
      </c>
      <c r="F49" s="863" t="s">
        <v>5575</v>
      </c>
      <c r="G49" s="835" t="s">
        <v>5652</v>
      </c>
      <c r="H49" s="835" t="s">
        <v>5653</v>
      </c>
      <c r="I49" s="849">
        <v>17.620000839233398</v>
      </c>
      <c r="J49" s="849">
        <v>1</v>
      </c>
      <c r="K49" s="850">
        <v>17.620000839233398</v>
      </c>
    </row>
    <row r="50" spans="1:11" ht="14.4" customHeight="1" x14ac:dyDescent="0.3">
      <c r="A50" s="831" t="s">
        <v>579</v>
      </c>
      <c r="B50" s="832" t="s">
        <v>580</v>
      </c>
      <c r="C50" s="835" t="s">
        <v>593</v>
      </c>
      <c r="D50" s="863" t="s">
        <v>594</v>
      </c>
      <c r="E50" s="835" t="s">
        <v>5574</v>
      </c>
      <c r="F50" s="863" t="s">
        <v>5575</v>
      </c>
      <c r="G50" s="835" t="s">
        <v>5654</v>
      </c>
      <c r="H50" s="835" t="s">
        <v>5655</v>
      </c>
      <c r="I50" s="849">
        <v>22.309999465942383</v>
      </c>
      <c r="J50" s="849">
        <v>1</v>
      </c>
      <c r="K50" s="850">
        <v>22.309999465942383</v>
      </c>
    </row>
    <row r="51" spans="1:11" ht="14.4" customHeight="1" x14ac:dyDescent="0.3">
      <c r="A51" s="831" t="s">
        <v>579</v>
      </c>
      <c r="B51" s="832" t="s">
        <v>580</v>
      </c>
      <c r="C51" s="835" t="s">
        <v>593</v>
      </c>
      <c r="D51" s="863" t="s">
        <v>594</v>
      </c>
      <c r="E51" s="835" t="s">
        <v>5574</v>
      </c>
      <c r="F51" s="863" t="s">
        <v>5575</v>
      </c>
      <c r="G51" s="835" t="s">
        <v>5656</v>
      </c>
      <c r="H51" s="835" t="s">
        <v>5657</v>
      </c>
      <c r="I51" s="849">
        <v>112.52999877929687</v>
      </c>
      <c r="J51" s="849">
        <v>8</v>
      </c>
      <c r="K51" s="850">
        <v>900.239990234375</v>
      </c>
    </row>
    <row r="52" spans="1:11" ht="14.4" customHeight="1" x14ac:dyDescent="0.3">
      <c r="A52" s="831" t="s">
        <v>579</v>
      </c>
      <c r="B52" s="832" t="s">
        <v>580</v>
      </c>
      <c r="C52" s="835" t="s">
        <v>593</v>
      </c>
      <c r="D52" s="863" t="s">
        <v>594</v>
      </c>
      <c r="E52" s="835" t="s">
        <v>5574</v>
      </c>
      <c r="F52" s="863" t="s">
        <v>5575</v>
      </c>
      <c r="G52" s="835" t="s">
        <v>5658</v>
      </c>
      <c r="H52" s="835" t="s">
        <v>5659</v>
      </c>
      <c r="I52" s="849">
        <v>2.7050000429153442</v>
      </c>
      <c r="J52" s="849">
        <v>16</v>
      </c>
      <c r="K52" s="850">
        <v>43.630000829696655</v>
      </c>
    </row>
    <row r="53" spans="1:11" ht="14.4" customHeight="1" x14ac:dyDescent="0.3">
      <c r="A53" s="831" t="s">
        <v>579</v>
      </c>
      <c r="B53" s="832" t="s">
        <v>580</v>
      </c>
      <c r="C53" s="835" t="s">
        <v>593</v>
      </c>
      <c r="D53" s="863" t="s">
        <v>594</v>
      </c>
      <c r="E53" s="835" t="s">
        <v>5574</v>
      </c>
      <c r="F53" s="863" t="s">
        <v>5575</v>
      </c>
      <c r="G53" s="835" t="s">
        <v>5660</v>
      </c>
      <c r="H53" s="835" t="s">
        <v>5661</v>
      </c>
      <c r="I53" s="849">
        <v>37.090000152587891</v>
      </c>
      <c r="J53" s="849">
        <v>400</v>
      </c>
      <c r="K53" s="850">
        <v>14835</v>
      </c>
    </row>
    <row r="54" spans="1:11" ht="14.4" customHeight="1" x14ac:dyDescent="0.3">
      <c r="A54" s="831" t="s">
        <v>579</v>
      </c>
      <c r="B54" s="832" t="s">
        <v>580</v>
      </c>
      <c r="C54" s="835" t="s">
        <v>593</v>
      </c>
      <c r="D54" s="863" t="s">
        <v>594</v>
      </c>
      <c r="E54" s="835" t="s">
        <v>5574</v>
      </c>
      <c r="F54" s="863" t="s">
        <v>5575</v>
      </c>
      <c r="G54" s="835" t="s">
        <v>5662</v>
      </c>
      <c r="H54" s="835" t="s">
        <v>5663</v>
      </c>
      <c r="I54" s="849">
        <v>0.4257142756666456</v>
      </c>
      <c r="J54" s="849">
        <v>700</v>
      </c>
      <c r="K54" s="850">
        <v>298</v>
      </c>
    </row>
    <row r="55" spans="1:11" ht="14.4" customHeight="1" x14ac:dyDescent="0.3">
      <c r="A55" s="831" t="s">
        <v>579</v>
      </c>
      <c r="B55" s="832" t="s">
        <v>580</v>
      </c>
      <c r="C55" s="835" t="s">
        <v>593</v>
      </c>
      <c r="D55" s="863" t="s">
        <v>594</v>
      </c>
      <c r="E55" s="835" t="s">
        <v>5574</v>
      </c>
      <c r="F55" s="863" t="s">
        <v>5575</v>
      </c>
      <c r="G55" s="835" t="s">
        <v>5664</v>
      </c>
      <c r="H55" s="835" t="s">
        <v>5665</v>
      </c>
      <c r="I55" s="849">
        <v>1.5900000333786011</v>
      </c>
      <c r="J55" s="849">
        <v>600</v>
      </c>
      <c r="K55" s="850">
        <v>954.75</v>
      </c>
    </row>
    <row r="56" spans="1:11" ht="14.4" customHeight="1" x14ac:dyDescent="0.3">
      <c r="A56" s="831" t="s">
        <v>579</v>
      </c>
      <c r="B56" s="832" t="s">
        <v>580</v>
      </c>
      <c r="C56" s="835" t="s">
        <v>593</v>
      </c>
      <c r="D56" s="863" t="s">
        <v>594</v>
      </c>
      <c r="E56" s="835" t="s">
        <v>5574</v>
      </c>
      <c r="F56" s="863" t="s">
        <v>5575</v>
      </c>
      <c r="G56" s="835" t="s">
        <v>5666</v>
      </c>
      <c r="H56" s="835" t="s">
        <v>5667</v>
      </c>
      <c r="I56" s="849">
        <v>0.67000001668930054</v>
      </c>
      <c r="J56" s="849">
        <v>3600</v>
      </c>
      <c r="K56" s="850">
        <v>2412</v>
      </c>
    </row>
    <row r="57" spans="1:11" ht="14.4" customHeight="1" x14ac:dyDescent="0.3">
      <c r="A57" s="831" t="s">
        <v>579</v>
      </c>
      <c r="B57" s="832" t="s">
        <v>580</v>
      </c>
      <c r="C57" s="835" t="s">
        <v>593</v>
      </c>
      <c r="D57" s="863" t="s">
        <v>594</v>
      </c>
      <c r="E57" s="835" t="s">
        <v>5574</v>
      </c>
      <c r="F57" s="863" t="s">
        <v>5575</v>
      </c>
      <c r="G57" s="835" t="s">
        <v>5668</v>
      </c>
      <c r="H57" s="835" t="s">
        <v>5669</v>
      </c>
      <c r="I57" s="849">
        <v>27.8744445376926</v>
      </c>
      <c r="J57" s="849">
        <v>34</v>
      </c>
      <c r="K57" s="850">
        <v>947.73000335693359</v>
      </c>
    </row>
    <row r="58" spans="1:11" ht="14.4" customHeight="1" x14ac:dyDescent="0.3">
      <c r="A58" s="831" t="s">
        <v>579</v>
      </c>
      <c r="B58" s="832" t="s">
        <v>580</v>
      </c>
      <c r="C58" s="835" t="s">
        <v>593</v>
      </c>
      <c r="D58" s="863" t="s">
        <v>594</v>
      </c>
      <c r="E58" s="835" t="s">
        <v>5574</v>
      </c>
      <c r="F58" s="863" t="s">
        <v>5575</v>
      </c>
      <c r="G58" s="835" t="s">
        <v>5670</v>
      </c>
      <c r="H58" s="835" t="s">
        <v>5671</v>
      </c>
      <c r="I58" s="849">
        <v>28.735713958740234</v>
      </c>
      <c r="J58" s="849">
        <v>208</v>
      </c>
      <c r="K58" s="850">
        <v>5977.0199584960937</v>
      </c>
    </row>
    <row r="59" spans="1:11" ht="14.4" customHeight="1" x14ac:dyDescent="0.3">
      <c r="A59" s="831" t="s">
        <v>579</v>
      </c>
      <c r="B59" s="832" t="s">
        <v>580</v>
      </c>
      <c r="C59" s="835" t="s">
        <v>593</v>
      </c>
      <c r="D59" s="863" t="s">
        <v>594</v>
      </c>
      <c r="E59" s="835" t="s">
        <v>5574</v>
      </c>
      <c r="F59" s="863" t="s">
        <v>5575</v>
      </c>
      <c r="G59" s="835" t="s">
        <v>5672</v>
      </c>
      <c r="H59" s="835" t="s">
        <v>5673</v>
      </c>
      <c r="I59" s="849">
        <v>9.3299999237060547</v>
      </c>
      <c r="J59" s="849">
        <v>1</v>
      </c>
      <c r="K59" s="850">
        <v>9.3299999237060547</v>
      </c>
    </row>
    <row r="60" spans="1:11" ht="14.4" customHeight="1" x14ac:dyDescent="0.3">
      <c r="A60" s="831" t="s">
        <v>579</v>
      </c>
      <c r="B60" s="832" t="s">
        <v>580</v>
      </c>
      <c r="C60" s="835" t="s">
        <v>593</v>
      </c>
      <c r="D60" s="863" t="s">
        <v>594</v>
      </c>
      <c r="E60" s="835" t="s">
        <v>5574</v>
      </c>
      <c r="F60" s="863" t="s">
        <v>5575</v>
      </c>
      <c r="G60" s="835" t="s">
        <v>5674</v>
      </c>
      <c r="H60" s="835" t="s">
        <v>5675</v>
      </c>
      <c r="I60" s="849">
        <v>314.79998779296875</v>
      </c>
      <c r="J60" s="849">
        <v>2</v>
      </c>
      <c r="K60" s="850">
        <v>629.5999755859375</v>
      </c>
    </row>
    <row r="61" spans="1:11" ht="14.4" customHeight="1" x14ac:dyDescent="0.3">
      <c r="A61" s="831" t="s">
        <v>579</v>
      </c>
      <c r="B61" s="832" t="s">
        <v>580</v>
      </c>
      <c r="C61" s="835" t="s">
        <v>593</v>
      </c>
      <c r="D61" s="863" t="s">
        <v>594</v>
      </c>
      <c r="E61" s="835" t="s">
        <v>5574</v>
      </c>
      <c r="F61" s="863" t="s">
        <v>5575</v>
      </c>
      <c r="G61" s="835" t="s">
        <v>5676</v>
      </c>
      <c r="H61" s="835" t="s">
        <v>5677</v>
      </c>
      <c r="I61" s="849">
        <v>314.79998779296875</v>
      </c>
      <c r="J61" s="849">
        <v>1</v>
      </c>
      <c r="K61" s="850">
        <v>314.79998779296875</v>
      </c>
    </row>
    <row r="62" spans="1:11" ht="14.4" customHeight="1" x14ac:dyDescent="0.3">
      <c r="A62" s="831" t="s">
        <v>579</v>
      </c>
      <c r="B62" s="832" t="s">
        <v>580</v>
      </c>
      <c r="C62" s="835" t="s">
        <v>593</v>
      </c>
      <c r="D62" s="863" t="s">
        <v>594</v>
      </c>
      <c r="E62" s="835" t="s">
        <v>5574</v>
      </c>
      <c r="F62" s="863" t="s">
        <v>5575</v>
      </c>
      <c r="G62" s="835" t="s">
        <v>5678</v>
      </c>
      <c r="H62" s="835" t="s">
        <v>5679</v>
      </c>
      <c r="I62" s="849">
        <v>314.79998779296875</v>
      </c>
      <c r="J62" s="849">
        <v>2</v>
      </c>
      <c r="K62" s="850">
        <v>629.5999755859375</v>
      </c>
    </row>
    <row r="63" spans="1:11" ht="14.4" customHeight="1" x14ac:dyDescent="0.3">
      <c r="A63" s="831" t="s">
        <v>579</v>
      </c>
      <c r="B63" s="832" t="s">
        <v>580</v>
      </c>
      <c r="C63" s="835" t="s">
        <v>593</v>
      </c>
      <c r="D63" s="863" t="s">
        <v>594</v>
      </c>
      <c r="E63" s="835" t="s">
        <v>5680</v>
      </c>
      <c r="F63" s="863" t="s">
        <v>5681</v>
      </c>
      <c r="G63" s="835" t="s">
        <v>5682</v>
      </c>
      <c r="H63" s="835" t="s">
        <v>5683</v>
      </c>
      <c r="I63" s="849">
        <v>650.33001708984375</v>
      </c>
      <c r="J63" s="849">
        <v>2</v>
      </c>
      <c r="K63" s="850">
        <v>1300.6500244140625</v>
      </c>
    </row>
    <row r="64" spans="1:11" ht="14.4" customHeight="1" x14ac:dyDescent="0.3">
      <c r="A64" s="831" t="s">
        <v>579</v>
      </c>
      <c r="B64" s="832" t="s">
        <v>580</v>
      </c>
      <c r="C64" s="835" t="s">
        <v>593</v>
      </c>
      <c r="D64" s="863" t="s">
        <v>594</v>
      </c>
      <c r="E64" s="835" t="s">
        <v>5680</v>
      </c>
      <c r="F64" s="863" t="s">
        <v>5681</v>
      </c>
      <c r="G64" s="835" t="s">
        <v>5684</v>
      </c>
      <c r="H64" s="835" t="s">
        <v>5685</v>
      </c>
      <c r="I64" s="849">
        <v>6.2900000413258867</v>
      </c>
      <c r="J64" s="849">
        <v>56</v>
      </c>
      <c r="K64" s="850">
        <v>352.24000072479248</v>
      </c>
    </row>
    <row r="65" spans="1:11" ht="14.4" customHeight="1" x14ac:dyDescent="0.3">
      <c r="A65" s="831" t="s">
        <v>579</v>
      </c>
      <c r="B65" s="832" t="s">
        <v>580</v>
      </c>
      <c r="C65" s="835" t="s">
        <v>593</v>
      </c>
      <c r="D65" s="863" t="s">
        <v>594</v>
      </c>
      <c r="E65" s="835" t="s">
        <v>5680</v>
      </c>
      <c r="F65" s="863" t="s">
        <v>5681</v>
      </c>
      <c r="G65" s="835" t="s">
        <v>5686</v>
      </c>
      <c r="H65" s="835" t="s">
        <v>5687</v>
      </c>
      <c r="I65" s="849">
        <v>2.9100000858306885</v>
      </c>
      <c r="J65" s="849">
        <v>50</v>
      </c>
      <c r="K65" s="850">
        <v>145.5</v>
      </c>
    </row>
    <row r="66" spans="1:11" ht="14.4" customHeight="1" x14ac:dyDescent="0.3">
      <c r="A66" s="831" t="s">
        <v>579</v>
      </c>
      <c r="B66" s="832" t="s">
        <v>580</v>
      </c>
      <c r="C66" s="835" t="s">
        <v>593</v>
      </c>
      <c r="D66" s="863" t="s">
        <v>594</v>
      </c>
      <c r="E66" s="835" t="s">
        <v>5680</v>
      </c>
      <c r="F66" s="863" t="s">
        <v>5681</v>
      </c>
      <c r="G66" s="835" t="s">
        <v>5688</v>
      </c>
      <c r="H66" s="835" t="s">
        <v>5689</v>
      </c>
      <c r="I66" s="849">
        <v>2.9000000953674316</v>
      </c>
      <c r="J66" s="849">
        <v>200</v>
      </c>
      <c r="K66" s="850">
        <v>580</v>
      </c>
    </row>
    <row r="67" spans="1:11" ht="14.4" customHeight="1" x14ac:dyDescent="0.3">
      <c r="A67" s="831" t="s">
        <v>579</v>
      </c>
      <c r="B67" s="832" t="s">
        <v>580</v>
      </c>
      <c r="C67" s="835" t="s">
        <v>593</v>
      </c>
      <c r="D67" s="863" t="s">
        <v>594</v>
      </c>
      <c r="E67" s="835" t="s">
        <v>5680</v>
      </c>
      <c r="F67" s="863" t="s">
        <v>5681</v>
      </c>
      <c r="G67" s="835" t="s">
        <v>5690</v>
      </c>
      <c r="H67" s="835" t="s">
        <v>5691</v>
      </c>
      <c r="I67" s="849">
        <v>9.9999997764825821E-3</v>
      </c>
      <c r="J67" s="849">
        <v>1050</v>
      </c>
      <c r="K67" s="850">
        <v>10.5</v>
      </c>
    </row>
    <row r="68" spans="1:11" ht="14.4" customHeight="1" x14ac:dyDescent="0.3">
      <c r="A68" s="831" t="s">
        <v>579</v>
      </c>
      <c r="B68" s="832" t="s">
        <v>580</v>
      </c>
      <c r="C68" s="835" t="s">
        <v>593</v>
      </c>
      <c r="D68" s="863" t="s">
        <v>594</v>
      </c>
      <c r="E68" s="835" t="s">
        <v>5680</v>
      </c>
      <c r="F68" s="863" t="s">
        <v>5681</v>
      </c>
      <c r="G68" s="835" t="s">
        <v>5692</v>
      </c>
      <c r="H68" s="835" t="s">
        <v>5693</v>
      </c>
      <c r="I68" s="849">
        <v>6.0500001907348633</v>
      </c>
      <c r="J68" s="849">
        <v>230</v>
      </c>
      <c r="K68" s="850">
        <v>1391.5</v>
      </c>
    </row>
    <row r="69" spans="1:11" ht="14.4" customHeight="1" x14ac:dyDescent="0.3">
      <c r="A69" s="831" t="s">
        <v>579</v>
      </c>
      <c r="B69" s="832" t="s">
        <v>580</v>
      </c>
      <c r="C69" s="835" t="s">
        <v>593</v>
      </c>
      <c r="D69" s="863" t="s">
        <v>594</v>
      </c>
      <c r="E69" s="835" t="s">
        <v>5680</v>
      </c>
      <c r="F69" s="863" t="s">
        <v>5681</v>
      </c>
      <c r="G69" s="835" t="s">
        <v>5694</v>
      </c>
      <c r="H69" s="835" t="s">
        <v>5695</v>
      </c>
      <c r="I69" s="849">
        <v>33.880001068115234</v>
      </c>
      <c r="J69" s="849">
        <v>1</v>
      </c>
      <c r="K69" s="850">
        <v>33.880001068115234</v>
      </c>
    </row>
    <row r="70" spans="1:11" ht="14.4" customHeight="1" x14ac:dyDescent="0.3">
      <c r="A70" s="831" t="s">
        <v>579</v>
      </c>
      <c r="B70" s="832" t="s">
        <v>580</v>
      </c>
      <c r="C70" s="835" t="s">
        <v>593</v>
      </c>
      <c r="D70" s="863" t="s">
        <v>594</v>
      </c>
      <c r="E70" s="835" t="s">
        <v>5680</v>
      </c>
      <c r="F70" s="863" t="s">
        <v>5681</v>
      </c>
      <c r="G70" s="835" t="s">
        <v>5696</v>
      </c>
      <c r="H70" s="835" t="s">
        <v>5697</v>
      </c>
      <c r="I70" s="849">
        <v>11.071818351745605</v>
      </c>
      <c r="J70" s="849">
        <v>800</v>
      </c>
      <c r="K70" s="850">
        <v>8836.5</v>
      </c>
    </row>
    <row r="71" spans="1:11" ht="14.4" customHeight="1" x14ac:dyDescent="0.3">
      <c r="A71" s="831" t="s">
        <v>579</v>
      </c>
      <c r="B71" s="832" t="s">
        <v>580</v>
      </c>
      <c r="C71" s="835" t="s">
        <v>593</v>
      </c>
      <c r="D71" s="863" t="s">
        <v>594</v>
      </c>
      <c r="E71" s="835" t="s">
        <v>5680</v>
      </c>
      <c r="F71" s="863" t="s">
        <v>5681</v>
      </c>
      <c r="G71" s="835" t="s">
        <v>5698</v>
      </c>
      <c r="H71" s="835" t="s">
        <v>5699</v>
      </c>
      <c r="I71" s="849">
        <v>6.1416666507720947</v>
      </c>
      <c r="J71" s="849">
        <v>160</v>
      </c>
      <c r="K71" s="850">
        <v>983</v>
      </c>
    </row>
    <row r="72" spans="1:11" ht="14.4" customHeight="1" x14ac:dyDescent="0.3">
      <c r="A72" s="831" t="s">
        <v>579</v>
      </c>
      <c r="B72" s="832" t="s">
        <v>580</v>
      </c>
      <c r="C72" s="835" t="s">
        <v>593</v>
      </c>
      <c r="D72" s="863" t="s">
        <v>594</v>
      </c>
      <c r="E72" s="835" t="s">
        <v>5680</v>
      </c>
      <c r="F72" s="863" t="s">
        <v>5681</v>
      </c>
      <c r="G72" s="835" t="s">
        <v>5700</v>
      </c>
      <c r="H72" s="835" t="s">
        <v>5701</v>
      </c>
      <c r="I72" s="849">
        <v>3.4522222677866616</v>
      </c>
      <c r="J72" s="849">
        <v>1320</v>
      </c>
      <c r="K72" s="850">
        <v>4558.7999267578125</v>
      </c>
    </row>
    <row r="73" spans="1:11" ht="14.4" customHeight="1" x14ac:dyDescent="0.3">
      <c r="A73" s="831" t="s">
        <v>579</v>
      </c>
      <c r="B73" s="832" t="s">
        <v>580</v>
      </c>
      <c r="C73" s="835" t="s">
        <v>593</v>
      </c>
      <c r="D73" s="863" t="s">
        <v>594</v>
      </c>
      <c r="E73" s="835" t="s">
        <v>5680</v>
      </c>
      <c r="F73" s="863" t="s">
        <v>5681</v>
      </c>
      <c r="G73" s="835" t="s">
        <v>5698</v>
      </c>
      <c r="H73" s="835" t="s">
        <v>5702</v>
      </c>
      <c r="I73" s="849">
        <v>6.1599998474121094</v>
      </c>
      <c r="J73" s="849">
        <v>20</v>
      </c>
      <c r="K73" s="850">
        <v>123.19999694824219</v>
      </c>
    </row>
    <row r="74" spans="1:11" ht="14.4" customHeight="1" x14ac:dyDescent="0.3">
      <c r="A74" s="831" t="s">
        <v>579</v>
      </c>
      <c r="B74" s="832" t="s">
        <v>580</v>
      </c>
      <c r="C74" s="835" t="s">
        <v>593</v>
      </c>
      <c r="D74" s="863" t="s">
        <v>594</v>
      </c>
      <c r="E74" s="835" t="s">
        <v>5680</v>
      </c>
      <c r="F74" s="863" t="s">
        <v>5681</v>
      </c>
      <c r="G74" s="835" t="s">
        <v>5700</v>
      </c>
      <c r="H74" s="835" t="s">
        <v>5703</v>
      </c>
      <c r="I74" s="849">
        <v>3.4600000381469727</v>
      </c>
      <c r="J74" s="849">
        <v>160</v>
      </c>
      <c r="K74" s="850">
        <v>553.5999755859375</v>
      </c>
    </row>
    <row r="75" spans="1:11" ht="14.4" customHeight="1" x14ac:dyDescent="0.3">
      <c r="A75" s="831" t="s">
        <v>579</v>
      </c>
      <c r="B75" s="832" t="s">
        <v>580</v>
      </c>
      <c r="C75" s="835" t="s">
        <v>593</v>
      </c>
      <c r="D75" s="863" t="s">
        <v>594</v>
      </c>
      <c r="E75" s="835" t="s">
        <v>5680</v>
      </c>
      <c r="F75" s="863" t="s">
        <v>5681</v>
      </c>
      <c r="G75" s="835" t="s">
        <v>5704</v>
      </c>
      <c r="H75" s="835" t="s">
        <v>5705</v>
      </c>
      <c r="I75" s="849">
        <v>37.75</v>
      </c>
      <c r="J75" s="849">
        <v>120</v>
      </c>
      <c r="K75" s="850">
        <v>4530.199951171875</v>
      </c>
    </row>
    <row r="76" spans="1:11" ht="14.4" customHeight="1" x14ac:dyDescent="0.3">
      <c r="A76" s="831" t="s">
        <v>579</v>
      </c>
      <c r="B76" s="832" t="s">
        <v>580</v>
      </c>
      <c r="C76" s="835" t="s">
        <v>593</v>
      </c>
      <c r="D76" s="863" t="s">
        <v>594</v>
      </c>
      <c r="E76" s="835" t="s">
        <v>5680</v>
      </c>
      <c r="F76" s="863" t="s">
        <v>5681</v>
      </c>
      <c r="G76" s="835" t="s">
        <v>5706</v>
      </c>
      <c r="H76" s="835" t="s">
        <v>5707</v>
      </c>
      <c r="I76" s="849">
        <v>17.929999611594461</v>
      </c>
      <c r="J76" s="849">
        <v>1000</v>
      </c>
      <c r="K76" s="850">
        <v>17925</v>
      </c>
    </row>
    <row r="77" spans="1:11" ht="14.4" customHeight="1" x14ac:dyDescent="0.3">
      <c r="A77" s="831" t="s">
        <v>579</v>
      </c>
      <c r="B77" s="832" t="s">
        <v>580</v>
      </c>
      <c r="C77" s="835" t="s">
        <v>593</v>
      </c>
      <c r="D77" s="863" t="s">
        <v>594</v>
      </c>
      <c r="E77" s="835" t="s">
        <v>5680</v>
      </c>
      <c r="F77" s="863" t="s">
        <v>5681</v>
      </c>
      <c r="G77" s="835" t="s">
        <v>5708</v>
      </c>
      <c r="H77" s="835" t="s">
        <v>5709</v>
      </c>
      <c r="I77" s="849">
        <v>17.979999542236328</v>
      </c>
      <c r="J77" s="849">
        <v>300</v>
      </c>
      <c r="K77" s="850">
        <v>5394</v>
      </c>
    </row>
    <row r="78" spans="1:11" ht="14.4" customHeight="1" x14ac:dyDescent="0.3">
      <c r="A78" s="831" t="s">
        <v>579</v>
      </c>
      <c r="B78" s="832" t="s">
        <v>580</v>
      </c>
      <c r="C78" s="835" t="s">
        <v>593</v>
      </c>
      <c r="D78" s="863" t="s">
        <v>594</v>
      </c>
      <c r="E78" s="835" t="s">
        <v>5680</v>
      </c>
      <c r="F78" s="863" t="s">
        <v>5681</v>
      </c>
      <c r="G78" s="835" t="s">
        <v>5710</v>
      </c>
      <c r="H78" s="835" t="s">
        <v>5711</v>
      </c>
      <c r="I78" s="849">
        <v>13.199999809265137</v>
      </c>
      <c r="J78" s="849">
        <v>190</v>
      </c>
      <c r="K78" s="850">
        <v>2508</v>
      </c>
    </row>
    <row r="79" spans="1:11" ht="14.4" customHeight="1" x14ac:dyDescent="0.3">
      <c r="A79" s="831" t="s">
        <v>579</v>
      </c>
      <c r="B79" s="832" t="s">
        <v>580</v>
      </c>
      <c r="C79" s="835" t="s">
        <v>593</v>
      </c>
      <c r="D79" s="863" t="s">
        <v>594</v>
      </c>
      <c r="E79" s="835" t="s">
        <v>5680</v>
      </c>
      <c r="F79" s="863" t="s">
        <v>5681</v>
      </c>
      <c r="G79" s="835" t="s">
        <v>5712</v>
      </c>
      <c r="H79" s="835" t="s">
        <v>5713</v>
      </c>
      <c r="I79" s="849">
        <v>13.199999809265137</v>
      </c>
      <c r="J79" s="849">
        <v>200</v>
      </c>
      <c r="K79" s="850">
        <v>2640</v>
      </c>
    </row>
    <row r="80" spans="1:11" ht="14.4" customHeight="1" x14ac:dyDescent="0.3">
      <c r="A80" s="831" t="s">
        <v>579</v>
      </c>
      <c r="B80" s="832" t="s">
        <v>580</v>
      </c>
      <c r="C80" s="835" t="s">
        <v>593</v>
      </c>
      <c r="D80" s="863" t="s">
        <v>594</v>
      </c>
      <c r="E80" s="835" t="s">
        <v>5680</v>
      </c>
      <c r="F80" s="863" t="s">
        <v>5681</v>
      </c>
      <c r="G80" s="835" t="s">
        <v>5714</v>
      </c>
      <c r="H80" s="835" t="s">
        <v>5715</v>
      </c>
      <c r="I80" s="849">
        <v>22.989999771118164</v>
      </c>
      <c r="J80" s="849">
        <v>10</v>
      </c>
      <c r="K80" s="850">
        <v>229.89999389648437</v>
      </c>
    </row>
    <row r="81" spans="1:11" ht="14.4" customHeight="1" x14ac:dyDescent="0.3">
      <c r="A81" s="831" t="s">
        <v>579</v>
      </c>
      <c r="B81" s="832" t="s">
        <v>580</v>
      </c>
      <c r="C81" s="835" t="s">
        <v>593</v>
      </c>
      <c r="D81" s="863" t="s">
        <v>594</v>
      </c>
      <c r="E81" s="835" t="s">
        <v>5680</v>
      </c>
      <c r="F81" s="863" t="s">
        <v>5681</v>
      </c>
      <c r="G81" s="835" t="s">
        <v>5716</v>
      </c>
      <c r="H81" s="835" t="s">
        <v>5717</v>
      </c>
      <c r="I81" s="849">
        <v>22.989999771118164</v>
      </c>
      <c r="J81" s="849">
        <v>20</v>
      </c>
      <c r="K81" s="850">
        <v>459.79998779296875</v>
      </c>
    </row>
    <row r="82" spans="1:11" ht="14.4" customHeight="1" x14ac:dyDescent="0.3">
      <c r="A82" s="831" t="s">
        <v>579</v>
      </c>
      <c r="B82" s="832" t="s">
        <v>580</v>
      </c>
      <c r="C82" s="835" t="s">
        <v>593</v>
      </c>
      <c r="D82" s="863" t="s">
        <v>594</v>
      </c>
      <c r="E82" s="835" t="s">
        <v>5680</v>
      </c>
      <c r="F82" s="863" t="s">
        <v>5681</v>
      </c>
      <c r="G82" s="835" t="s">
        <v>5718</v>
      </c>
      <c r="H82" s="835" t="s">
        <v>5719</v>
      </c>
      <c r="I82" s="849">
        <v>22.989999771118164</v>
      </c>
      <c r="J82" s="849">
        <v>10</v>
      </c>
      <c r="K82" s="850">
        <v>229.89999389648437</v>
      </c>
    </row>
    <row r="83" spans="1:11" ht="14.4" customHeight="1" x14ac:dyDescent="0.3">
      <c r="A83" s="831" t="s">
        <v>579</v>
      </c>
      <c r="B83" s="832" t="s">
        <v>580</v>
      </c>
      <c r="C83" s="835" t="s">
        <v>593</v>
      </c>
      <c r="D83" s="863" t="s">
        <v>594</v>
      </c>
      <c r="E83" s="835" t="s">
        <v>5680</v>
      </c>
      <c r="F83" s="863" t="s">
        <v>5681</v>
      </c>
      <c r="G83" s="835" t="s">
        <v>5720</v>
      </c>
      <c r="H83" s="835" t="s">
        <v>5721</v>
      </c>
      <c r="I83" s="849">
        <v>22.989999771118164</v>
      </c>
      <c r="J83" s="849">
        <v>10</v>
      </c>
      <c r="K83" s="850">
        <v>229.89999389648437</v>
      </c>
    </row>
    <row r="84" spans="1:11" ht="14.4" customHeight="1" x14ac:dyDescent="0.3">
      <c r="A84" s="831" t="s">
        <v>579</v>
      </c>
      <c r="B84" s="832" t="s">
        <v>580</v>
      </c>
      <c r="C84" s="835" t="s">
        <v>593</v>
      </c>
      <c r="D84" s="863" t="s">
        <v>594</v>
      </c>
      <c r="E84" s="835" t="s">
        <v>5680</v>
      </c>
      <c r="F84" s="863" t="s">
        <v>5681</v>
      </c>
      <c r="G84" s="835" t="s">
        <v>5722</v>
      </c>
      <c r="H84" s="835" t="s">
        <v>5723</v>
      </c>
      <c r="I84" s="849">
        <v>4.0300002098083496</v>
      </c>
      <c r="J84" s="849">
        <v>750</v>
      </c>
      <c r="K84" s="850">
        <v>3022.5</v>
      </c>
    </row>
    <row r="85" spans="1:11" ht="14.4" customHeight="1" x14ac:dyDescent="0.3">
      <c r="A85" s="831" t="s">
        <v>579</v>
      </c>
      <c r="B85" s="832" t="s">
        <v>580</v>
      </c>
      <c r="C85" s="835" t="s">
        <v>593</v>
      </c>
      <c r="D85" s="863" t="s">
        <v>594</v>
      </c>
      <c r="E85" s="835" t="s">
        <v>5680</v>
      </c>
      <c r="F85" s="863" t="s">
        <v>5681</v>
      </c>
      <c r="G85" s="835" t="s">
        <v>5724</v>
      </c>
      <c r="H85" s="835" t="s">
        <v>5725</v>
      </c>
      <c r="I85" s="849">
        <v>9.6800003051757812</v>
      </c>
      <c r="J85" s="849">
        <v>1450</v>
      </c>
      <c r="K85" s="850">
        <v>14036</v>
      </c>
    </row>
    <row r="86" spans="1:11" ht="14.4" customHeight="1" x14ac:dyDescent="0.3">
      <c r="A86" s="831" t="s">
        <v>579</v>
      </c>
      <c r="B86" s="832" t="s">
        <v>580</v>
      </c>
      <c r="C86" s="835" t="s">
        <v>593</v>
      </c>
      <c r="D86" s="863" t="s">
        <v>594</v>
      </c>
      <c r="E86" s="835" t="s">
        <v>5680</v>
      </c>
      <c r="F86" s="863" t="s">
        <v>5681</v>
      </c>
      <c r="G86" s="835" t="s">
        <v>5726</v>
      </c>
      <c r="H86" s="835" t="s">
        <v>5727</v>
      </c>
      <c r="I86" s="849">
        <v>10.074999809265137</v>
      </c>
      <c r="J86" s="849">
        <v>60</v>
      </c>
      <c r="K86" s="850">
        <v>604.5</v>
      </c>
    </row>
    <row r="87" spans="1:11" ht="14.4" customHeight="1" x14ac:dyDescent="0.3">
      <c r="A87" s="831" t="s">
        <v>579</v>
      </c>
      <c r="B87" s="832" t="s">
        <v>580</v>
      </c>
      <c r="C87" s="835" t="s">
        <v>593</v>
      </c>
      <c r="D87" s="863" t="s">
        <v>594</v>
      </c>
      <c r="E87" s="835" t="s">
        <v>5680</v>
      </c>
      <c r="F87" s="863" t="s">
        <v>5681</v>
      </c>
      <c r="G87" s="835" t="s">
        <v>5728</v>
      </c>
      <c r="H87" s="835" t="s">
        <v>5729</v>
      </c>
      <c r="I87" s="849">
        <v>10.074999809265137</v>
      </c>
      <c r="J87" s="849">
        <v>60</v>
      </c>
      <c r="K87" s="850">
        <v>604.5</v>
      </c>
    </row>
    <row r="88" spans="1:11" ht="14.4" customHeight="1" x14ac:dyDescent="0.3">
      <c r="A88" s="831" t="s">
        <v>579</v>
      </c>
      <c r="B88" s="832" t="s">
        <v>580</v>
      </c>
      <c r="C88" s="835" t="s">
        <v>593</v>
      </c>
      <c r="D88" s="863" t="s">
        <v>594</v>
      </c>
      <c r="E88" s="835" t="s">
        <v>5680</v>
      </c>
      <c r="F88" s="863" t="s">
        <v>5681</v>
      </c>
      <c r="G88" s="835" t="s">
        <v>5730</v>
      </c>
      <c r="H88" s="835" t="s">
        <v>5731</v>
      </c>
      <c r="I88" s="849">
        <v>4.619999885559082</v>
      </c>
      <c r="J88" s="849">
        <v>20</v>
      </c>
      <c r="K88" s="850">
        <v>92.400001525878906</v>
      </c>
    </row>
    <row r="89" spans="1:11" ht="14.4" customHeight="1" x14ac:dyDescent="0.3">
      <c r="A89" s="831" t="s">
        <v>579</v>
      </c>
      <c r="B89" s="832" t="s">
        <v>580</v>
      </c>
      <c r="C89" s="835" t="s">
        <v>593</v>
      </c>
      <c r="D89" s="863" t="s">
        <v>594</v>
      </c>
      <c r="E89" s="835" t="s">
        <v>5680</v>
      </c>
      <c r="F89" s="863" t="s">
        <v>5681</v>
      </c>
      <c r="G89" s="835" t="s">
        <v>5732</v>
      </c>
      <c r="H89" s="835" t="s">
        <v>5733</v>
      </c>
      <c r="I89" s="849">
        <v>3.1500000953674316</v>
      </c>
      <c r="J89" s="849">
        <v>10</v>
      </c>
      <c r="K89" s="850">
        <v>31.5</v>
      </c>
    </row>
    <row r="90" spans="1:11" ht="14.4" customHeight="1" x14ac:dyDescent="0.3">
      <c r="A90" s="831" t="s">
        <v>579</v>
      </c>
      <c r="B90" s="832" t="s">
        <v>580</v>
      </c>
      <c r="C90" s="835" t="s">
        <v>593</v>
      </c>
      <c r="D90" s="863" t="s">
        <v>594</v>
      </c>
      <c r="E90" s="835" t="s">
        <v>5680</v>
      </c>
      <c r="F90" s="863" t="s">
        <v>5681</v>
      </c>
      <c r="G90" s="835" t="s">
        <v>5734</v>
      </c>
      <c r="H90" s="835" t="s">
        <v>5735</v>
      </c>
      <c r="I90" s="849">
        <v>2.059999942779541</v>
      </c>
      <c r="J90" s="849">
        <v>5</v>
      </c>
      <c r="K90" s="850">
        <v>10.300000190734863</v>
      </c>
    </row>
    <row r="91" spans="1:11" ht="14.4" customHeight="1" x14ac:dyDescent="0.3">
      <c r="A91" s="831" t="s">
        <v>579</v>
      </c>
      <c r="B91" s="832" t="s">
        <v>580</v>
      </c>
      <c r="C91" s="835" t="s">
        <v>593</v>
      </c>
      <c r="D91" s="863" t="s">
        <v>594</v>
      </c>
      <c r="E91" s="835" t="s">
        <v>5680</v>
      </c>
      <c r="F91" s="863" t="s">
        <v>5681</v>
      </c>
      <c r="G91" s="835" t="s">
        <v>5736</v>
      </c>
      <c r="H91" s="835" t="s">
        <v>5737</v>
      </c>
      <c r="I91" s="849">
        <v>80.580001831054688</v>
      </c>
      <c r="J91" s="849">
        <v>16</v>
      </c>
      <c r="K91" s="850">
        <v>1289.2799987792969</v>
      </c>
    </row>
    <row r="92" spans="1:11" ht="14.4" customHeight="1" x14ac:dyDescent="0.3">
      <c r="A92" s="831" t="s">
        <v>579</v>
      </c>
      <c r="B92" s="832" t="s">
        <v>580</v>
      </c>
      <c r="C92" s="835" t="s">
        <v>593</v>
      </c>
      <c r="D92" s="863" t="s">
        <v>594</v>
      </c>
      <c r="E92" s="835" t="s">
        <v>5680</v>
      </c>
      <c r="F92" s="863" t="s">
        <v>5681</v>
      </c>
      <c r="G92" s="835" t="s">
        <v>5738</v>
      </c>
      <c r="H92" s="835" t="s">
        <v>5739</v>
      </c>
      <c r="I92" s="849">
        <v>39.930000305175781</v>
      </c>
      <c r="J92" s="849">
        <v>40</v>
      </c>
      <c r="K92" s="850">
        <v>1597.199951171875</v>
      </c>
    </row>
    <row r="93" spans="1:11" ht="14.4" customHeight="1" x14ac:dyDescent="0.3">
      <c r="A93" s="831" t="s">
        <v>579</v>
      </c>
      <c r="B93" s="832" t="s">
        <v>580</v>
      </c>
      <c r="C93" s="835" t="s">
        <v>593</v>
      </c>
      <c r="D93" s="863" t="s">
        <v>594</v>
      </c>
      <c r="E93" s="835" t="s">
        <v>5680</v>
      </c>
      <c r="F93" s="863" t="s">
        <v>5681</v>
      </c>
      <c r="G93" s="835" t="s">
        <v>5740</v>
      </c>
      <c r="H93" s="835" t="s">
        <v>5741</v>
      </c>
      <c r="I93" s="849">
        <v>1.8799999952316284</v>
      </c>
      <c r="J93" s="849">
        <v>100</v>
      </c>
      <c r="K93" s="850">
        <v>187.89999389648437</v>
      </c>
    </row>
    <row r="94" spans="1:11" ht="14.4" customHeight="1" x14ac:dyDescent="0.3">
      <c r="A94" s="831" t="s">
        <v>579</v>
      </c>
      <c r="B94" s="832" t="s">
        <v>580</v>
      </c>
      <c r="C94" s="835" t="s">
        <v>593</v>
      </c>
      <c r="D94" s="863" t="s">
        <v>594</v>
      </c>
      <c r="E94" s="835" t="s">
        <v>5680</v>
      </c>
      <c r="F94" s="863" t="s">
        <v>5681</v>
      </c>
      <c r="G94" s="835" t="s">
        <v>5742</v>
      </c>
      <c r="H94" s="835" t="s">
        <v>5743</v>
      </c>
      <c r="I94" s="849">
        <v>37.509998321533203</v>
      </c>
      <c r="J94" s="849">
        <v>8</v>
      </c>
      <c r="K94" s="850">
        <v>300.08000183105469</v>
      </c>
    </row>
    <row r="95" spans="1:11" ht="14.4" customHeight="1" x14ac:dyDescent="0.3">
      <c r="A95" s="831" t="s">
        <v>579</v>
      </c>
      <c r="B95" s="832" t="s">
        <v>580</v>
      </c>
      <c r="C95" s="835" t="s">
        <v>593</v>
      </c>
      <c r="D95" s="863" t="s">
        <v>594</v>
      </c>
      <c r="E95" s="835" t="s">
        <v>5680</v>
      </c>
      <c r="F95" s="863" t="s">
        <v>5681</v>
      </c>
      <c r="G95" s="835" t="s">
        <v>5744</v>
      </c>
      <c r="H95" s="835" t="s">
        <v>5745</v>
      </c>
      <c r="I95" s="849">
        <v>11.739999771118164</v>
      </c>
      <c r="J95" s="849">
        <v>50</v>
      </c>
      <c r="K95" s="850">
        <v>587.00000762939453</v>
      </c>
    </row>
    <row r="96" spans="1:11" ht="14.4" customHeight="1" x14ac:dyDescent="0.3">
      <c r="A96" s="831" t="s">
        <v>579</v>
      </c>
      <c r="B96" s="832" t="s">
        <v>580</v>
      </c>
      <c r="C96" s="835" t="s">
        <v>593</v>
      </c>
      <c r="D96" s="863" t="s">
        <v>594</v>
      </c>
      <c r="E96" s="835" t="s">
        <v>5680</v>
      </c>
      <c r="F96" s="863" t="s">
        <v>5681</v>
      </c>
      <c r="G96" s="835" t="s">
        <v>5746</v>
      </c>
      <c r="H96" s="835" t="s">
        <v>5747</v>
      </c>
      <c r="I96" s="849">
        <v>13.310000419616699</v>
      </c>
      <c r="J96" s="849">
        <v>9</v>
      </c>
      <c r="K96" s="850">
        <v>119.79000282287598</v>
      </c>
    </row>
    <row r="97" spans="1:11" ht="14.4" customHeight="1" x14ac:dyDescent="0.3">
      <c r="A97" s="831" t="s">
        <v>579</v>
      </c>
      <c r="B97" s="832" t="s">
        <v>580</v>
      </c>
      <c r="C97" s="835" t="s">
        <v>593</v>
      </c>
      <c r="D97" s="863" t="s">
        <v>594</v>
      </c>
      <c r="E97" s="835" t="s">
        <v>5680</v>
      </c>
      <c r="F97" s="863" t="s">
        <v>5681</v>
      </c>
      <c r="G97" s="835" t="s">
        <v>5748</v>
      </c>
      <c r="H97" s="835" t="s">
        <v>5749</v>
      </c>
      <c r="I97" s="849">
        <v>2.2899999618530273</v>
      </c>
      <c r="J97" s="849">
        <v>100</v>
      </c>
      <c r="K97" s="850">
        <v>229</v>
      </c>
    </row>
    <row r="98" spans="1:11" ht="14.4" customHeight="1" x14ac:dyDescent="0.3">
      <c r="A98" s="831" t="s">
        <v>579</v>
      </c>
      <c r="B98" s="832" t="s">
        <v>580</v>
      </c>
      <c r="C98" s="835" t="s">
        <v>593</v>
      </c>
      <c r="D98" s="863" t="s">
        <v>594</v>
      </c>
      <c r="E98" s="835" t="s">
        <v>5680</v>
      </c>
      <c r="F98" s="863" t="s">
        <v>5681</v>
      </c>
      <c r="G98" s="835" t="s">
        <v>5750</v>
      </c>
      <c r="H98" s="835" t="s">
        <v>5751</v>
      </c>
      <c r="I98" s="849">
        <v>62.831666946411133</v>
      </c>
      <c r="J98" s="849">
        <v>60</v>
      </c>
      <c r="K98" s="850">
        <v>3769.7098999023437</v>
      </c>
    </row>
    <row r="99" spans="1:11" ht="14.4" customHeight="1" x14ac:dyDescent="0.3">
      <c r="A99" s="831" t="s">
        <v>579</v>
      </c>
      <c r="B99" s="832" t="s">
        <v>580</v>
      </c>
      <c r="C99" s="835" t="s">
        <v>593</v>
      </c>
      <c r="D99" s="863" t="s">
        <v>594</v>
      </c>
      <c r="E99" s="835" t="s">
        <v>5680</v>
      </c>
      <c r="F99" s="863" t="s">
        <v>5681</v>
      </c>
      <c r="G99" s="835" t="s">
        <v>5752</v>
      </c>
      <c r="H99" s="835" t="s">
        <v>5753</v>
      </c>
      <c r="I99" s="849">
        <v>9.1999998092651367</v>
      </c>
      <c r="J99" s="849">
        <v>2200</v>
      </c>
      <c r="K99" s="850">
        <v>20240</v>
      </c>
    </row>
    <row r="100" spans="1:11" ht="14.4" customHeight="1" x14ac:dyDescent="0.3">
      <c r="A100" s="831" t="s">
        <v>579</v>
      </c>
      <c r="B100" s="832" t="s">
        <v>580</v>
      </c>
      <c r="C100" s="835" t="s">
        <v>593</v>
      </c>
      <c r="D100" s="863" t="s">
        <v>594</v>
      </c>
      <c r="E100" s="835" t="s">
        <v>5680</v>
      </c>
      <c r="F100" s="863" t="s">
        <v>5681</v>
      </c>
      <c r="G100" s="835" t="s">
        <v>5754</v>
      </c>
      <c r="H100" s="835" t="s">
        <v>5755</v>
      </c>
      <c r="I100" s="849">
        <v>2.3399999141693115</v>
      </c>
      <c r="J100" s="849">
        <v>100</v>
      </c>
      <c r="K100" s="850">
        <v>234</v>
      </c>
    </row>
    <row r="101" spans="1:11" ht="14.4" customHeight="1" x14ac:dyDescent="0.3">
      <c r="A101" s="831" t="s">
        <v>579</v>
      </c>
      <c r="B101" s="832" t="s">
        <v>580</v>
      </c>
      <c r="C101" s="835" t="s">
        <v>593</v>
      </c>
      <c r="D101" s="863" t="s">
        <v>594</v>
      </c>
      <c r="E101" s="835" t="s">
        <v>5680</v>
      </c>
      <c r="F101" s="863" t="s">
        <v>5681</v>
      </c>
      <c r="G101" s="835" t="s">
        <v>5756</v>
      </c>
      <c r="H101" s="835" t="s">
        <v>5757</v>
      </c>
      <c r="I101" s="849">
        <v>2.04749995470047</v>
      </c>
      <c r="J101" s="849">
        <v>400</v>
      </c>
      <c r="K101" s="850">
        <v>819</v>
      </c>
    </row>
    <row r="102" spans="1:11" ht="14.4" customHeight="1" x14ac:dyDescent="0.3">
      <c r="A102" s="831" t="s">
        <v>579</v>
      </c>
      <c r="B102" s="832" t="s">
        <v>580</v>
      </c>
      <c r="C102" s="835" t="s">
        <v>593</v>
      </c>
      <c r="D102" s="863" t="s">
        <v>594</v>
      </c>
      <c r="E102" s="835" t="s">
        <v>5680</v>
      </c>
      <c r="F102" s="863" t="s">
        <v>5681</v>
      </c>
      <c r="G102" s="835" t="s">
        <v>5758</v>
      </c>
      <c r="H102" s="835" t="s">
        <v>5759</v>
      </c>
      <c r="I102" s="849">
        <v>6.2909999847412106</v>
      </c>
      <c r="J102" s="849">
        <v>215</v>
      </c>
      <c r="K102" s="850">
        <v>1352.6500244140625</v>
      </c>
    </row>
    <row r="103" spans="1:11" ht="14.4" customHeight="1" x14ac:dyDescent="0.3">
      <c r="A103" s="831" t="s">
        <v>579</v>
      </c>
      <c r="B103" s="832" t="s">
        <v>580</v>
      </c>
      <c r="C103" s="835" t="s">
        <v>593</v>
      </c>
      <c r="D103" s="863" t="s">
        <v>594</v>
      </c>
      <c r="E103" s="835" t="s">
        <v>5680</v>
      </c>
      <c r="F103" s="863" t="s">
        <v>5681</v>
      </c>
      <c r="G103" s="835" t="s">
        <v>5760</v>
      </c>
      <c r="H103" s="835" t="s">
        <v>5761</v>
      </c>
      <c r="I103" s="849">
        <v>172.5</v>
      </c>
      <c r="J103" s="849">
        <v>3</v>
      </c>
      <c r="K103" s="850">
        <v>517.5</v>
      </c>
    </row>
    <row r="104" spans="1:11" ht="14.4" customHeight="1" x14ac:dyDescent="0.3">
      <c r="A104" s="831" t="s">
        <v>579</v>
      </c>
      <c r="B104" s="832" t="s">
        <v>580</v>
      </c>
      <c r="C104" s="835" t="s">
        <v>593</v>
      </c>
      <c r="D104" s="863" t="s">
        <v>594</v>
      </c>
      <c r="E104" s="835" t="s">
        <v>5680</v>
      </c>
      <c r="F104" s="863" t="s">
        <v>5681</v>
      </c>
      <c r="G104" s="835" t="s">
        <v>5762</v>
      </c>
      <c r="H104" s="835" t="s">
        <v>5763</v>
      </c>
      <c r="I104" s="849">
        <v>6.1700000762939453</v>
      </c>
      <c r="J104" s="849">
        <v>520</v>
      </c>
      <c r="K104" s="850">
        <v>3208.4000244140625</v>
      </c>
    </row>
    <row r="105" spans="1:11" ht="14.4" customHeight="1" x14ac:dyDescent="0.3">
      <c r="A105" s="831" t="s">
        <v>579</v>
      </c>
      <c r="B105" s="832" t="s">
        <v>580</v>
      </c>
      <c r="C105" s="835" t="s">
        <v>593</v>
      </c>
      <c r="D105" s="863" t="s">
        <v>594</v>
      </c>
      <c r="E105" s="835" t="s">
        <v>5680</v>
      </c>
      <c r="F105" s="863" t="s">
        <v>5681</v>
      </c>
      <c r="G105" s="835" t="s">
        <v>5764</v>
      </c>
      <c r="H105" s="835" t="s">
        <v>5765</v>
      </c>
      <c r="I105" s="849">
        <v>159.19999694824219</v>
      </c>
      <c r="J105" s="849">
        <v>55</v>
      </c>
      <c r="K105" s="850">
        <v>8756</v>
      </c>
    </row>
    <row r="106" spans="1:11" ht="14.4" customHeight="1" x14ac:dyDescent="0.3">
      <c r="A106" s="831" t="s">
        <v>579</v>
      </c>
      <c r="B106" s="832" t="s">
        <v>580</v>
      </c>
      <c r="C106" s="835" t="s">
        <v>593</v>
      </c>
      <c r="D106" s="863" t="s">
        <v>594</v>
      </c>
      <c r="E106" s="835" t="s">
        <v>5680</v>
      </c>
      <c r="F106" s="863" t="s">
        <v>5681</v>
      </c>
      <c r="G106" s="835" t="s">
        <v>5766</v>
      </c>
      <c r="H106" s="835" t="s">
        <v>5767</v>
      </c>
      <c r="I106" s="849">
        <v>159.19999694824219</v>
      </c>
      <c r="J106" s="849">
        <v>35</v>
      </c>
      <c r="K106" s="850">
        <v>5572</v>
      </c>
    </row>
    <row r="107" spans="1:11" ht="14.4" customHeight="1" x14ac:dyDescent="0.3">
      <c r="A107" s="831" t="s">
        <v>579</v>
      </c>
      <c r="B107" s="832" t="s">
        <v>580</v>
      </c>
      <c r="C107" s="835" t="s">
        <v>593</v>
      </c>
      <c r="D107" s="863" t="s">
        <v>594</v>
      </c>
      <c r="E107" s="835" t="s">
        <v>5680</v>
      </c>
      <c r="F107" s="863" t="s">
        <v>5681</v>
      </c>
      <c r="G107" s="835" t="s">
        <v>5766</v>
      </c>
      <c r="H107" s="835" t="s">
        <v>5768</v>
      </c>
      <c r="I107" s="849">
        <v>159.19999694824219</v>
      </c>
      <c r="J107" s="849">
        <v>10</v>
      </c>
      <c r="K107" s="850">
        <v>1592</v>
      </c>
    </row>
    <row r="108" spans="1:11" ht="14.4" customHeight="1" x14ac:dyDescent="0.3">
      <c r="A108" s="831" t="s">
        <v>579</v>
      </c>
      <c r="B108" s="832" t="s">
        <v>580</v>
      </c>
      <c r="C108" s="835" t="s">
        <v>593</v>
      </c>
      <c r="D108" s="863" t="s">
        <v>594</v>
      </c>
      <c r="E108" s="835" t="s">
        <v>5680</v>
      </c>
      <c r="F108" s="863" t="s">
        <v>5681</v>
      </c>
      <c r="G108" s="835" t="s">
        <v>5769</v>
      </c>
      <c r="H108" s="835" t="s">
        <v>5770</v>
      </c>
      <c r="I108" s="849">
        <v>34.507999420166016</v>
      </c>
      <c r="J108" s="849">
        <v>17</v>
      </c>
      <c r="K108" s="850">
        <v>586.63999176025391</v>
      </c>
    </row>
    <row r="109" spans="1:11" ht="14.4" customHeight="1" x14ac:dyDescent="0.3">
      <c r="A109" s="831" t="s">
        <v>579</v>
      </c>
      <c r="B109" s="832" t="s">
        <v>580</v>
      </c>
      <c r="C109" s="835" t="s">
        <v>593</v>
      </c>
      <c r="D109" s="863" t="s">
        <v>594</v>
      </c>
      <c r="E109" s="835" t="s">
        <v>5680</v>
      </c>
      <c r="F109" s="863" t="s">
        <v>5681</v>
      </c>
      <c r="G109" s="835" t="s">
        <v>5771</v>
      </c>
      <c r="H109" s="835" t="s">
        <v>5772</v>
      </c>
      <c r="I109" s="849">
        <v>1072.06005859375</v>
      </c>
      <c r="J109" s="849">
        <v>35</v>
      </c>
      <c r="K109" s="850">
        <v>37522.0986328125</v>
      </c>
    </row>
    <row r="110" spans="1:11" ht="14.4" customHeight="1" x14ac:dyDescent="0.3">
      <c r="A110" s="831" t="s">
        <v>579</v>
      </c>
      <c r="B110" s="832" t="s">
        <v>580</v>
      </c>
      <c r="C110" s="835" t="s">
        <v>593</v>
      </c>
      <c r="D110" s="863" t="s">
        <v>594</v>
      </c>
      <c r="E110" s="835" t="s">
        <v>5680</v>
      </c>
      <c r="F110" s="863" t="s">
        <v>5681</v>
      </c>
      <c r="G110" s="835" t="s">
        <v>5773</v>
      </c>
      <c r="H110" s="835" t="s">
        <v>5774</v>
      </c>
      <c r="I110" s="849">
        <v>6.6500000953674316</v>
      </c>
      <c r="J110" s="849">
        <v>6</v>
      </c>
      <c r="K110" s="850">
        <v>39.900001525878906</v>
      </c>
    </row>
    <row r="111" spans="1:11" ht="14.4" customHeight="1" x14ac:dyDescent="0.3">
      <c r="A111" s="831" t="s">
        <v>579</v>
      </c>
      <c r="B111" s="832" t="s">
        <v>580</v>
      </c>
      <c r="C111" s="835" t="s">
        <v>593</v>
      </c>
      <c r="D111" s="863" t="s">
        <v>594</v>
      </c>
      <c r="E111" s="835" t="s">
        <v>5680</v>
      </c>
      <c r="F111" s="863" t="s">
        <v>5681</v>
      </c>
      <c r="G111" s="835" t="s">
        <v>5775</v>
      </c>
      <c r="H111" s="835" t="s">
        <v>5776</v>
      </c>
      <c r="I111" s="849">
        <v>6.6500000953674316</v>
      </c>
      <c r="J111" s="849">
        <v>3</v>
      </c>
      <c r="K111" s="850">
        <v>19.950000762939453</v>
      </c>
    </row>
    <row r="112" spans="1:11" ht="14.4" customHeight="1" x14ac:dyDescent="0.3">
      <c r="A112" s="831" t="s">
        <v>579</v>
      </c>
      <c r="B112" s="832" t="s">
        <v>580</v>
      </c>
      <c r="C112" s="835" t="s">
        <v>593</v>
      </c>
      <c r="D112" s="863" t="s">
        <v>594</v>
      </c>
      <c r="E112" s="835" t="s">
        <v>5680</v>
      </c>
      <c r="F112" s="863" t="s">
        <v>5681</v>
      </c>
      <c r="G112" s="835" t="s">
        <v>5777</v>
      </c>
      <c r="H112" s="835" t="s">
        <v>5778</v>
      </c>
      <c r="I112" s="849">
        <v>9.1899995803833008</v>
      </c>
      <c r="J112" s="849">
        <v>10</v>
      </c>
      <c r="K112" s="850">
        <v>91.900001525878906</v>
      </c>
    </row>
    <row r="113" spans="1:11" ht="14.4" customHeight="1" x14ac:dyDescent="0.3">
      <c r="A113" s="831" t="s">
        <v>579</v>
      </c>
      <c r="B113" s="832" t="s">
        <v>580</v>
      </c>
      <c r="C113" s="835" t="s">
        <v>593</v>
      </c>
      <c r="D113" s="863" t="s">
        <v>594</v>
      </c>
      <c r="E113" s="835" t="s">
        <v>5680</v>
      </c>
      <c r="F113" s="863" t="s">
        <v>5681</v>
      </c>
      <c r="G113" s="835" t="s">
        <v>5779</v>
      </c>
      <c r="H113" s="835" t="s">
        <v>5780</v>
      </c>
      <c r="I113" s="849">
        <v>9.6800003051757812</v>
      </c>
      <c r="J113" s="849">
        <v>10</v>
      </c>
      <c r="K113" s="850">
        <v>96.800003051757813</v>
      </c>
    </row>
    <row r="114" spans="1:11" ht="14.4" customHeight="1" x14ac:dyDescent="0.3">
      <c r="A114" s="831" t="s">
        <v>579</v>
      </c>
      <c r="B114" s="832" t="s">
        <v>580</v>
      </c>
      <c r="C114" s="835" t="s">
        <v>593</v>
      </c>
      <c r="D114" s="863" t="s">
        <v>594</v>
      </c>
      <c r="E114" s="835" t="s">
        <v>5680</v>
      </c>
      <c r="F114" s="863" t="s">
        <v>5681</v>
      </c>
      <c r="G114" s="835" t="s">
        <v>5781</v>
      </c>
      <c r="H114" s="835" t="s">
        <v>5782</v>
      </c>
      <c r="I114" s="849">
        <v>195.56428527832031</v>
      </c>
      <c r="J114" s="849">
        <v>24</v>
      </c>
      <c r="K114" s="850">
        <v>4686.0599670410156</v>
      </c>
    </row>
    <row r="115" spans="1:11" ht="14.4" customHeight="1" x14ac:dyDescent="0.3">
      <c r="A115" s="831" t="s">
        <v>579</v>
      </c>
      <c r="B115" s="832" t="s">
        <v>580</v>
      </c>
      <c r="C115" s="835" t="s">
        <v>593</v>
      </c>
      <c r="D115" s="863" t="s">
        <v>594</v>
      </c>
      <c r="E115" s="835" t="s">
        <v>5680</v>
      </c>
      <c r="F115" s="863" t="s">
        <v>5681</v>
      </c>
      <c r="G115" s="835" t="s">
        <v>5783</v>
      </c>
      <c r="H115" s="835" t="s">
        <v>5784</v>
      </c>
      <c r="I115" s="849">
        <v>1.0872727524150501</v>
      </c>
      <c r="J115" s="849">
        <v>11200</v>
      </c>
      <c r="K115" s="850">
        <v>12172</v>
      </c>
    </row>
    <row r="116" spans="1:11" ht="14.4" customHeight="1" x14ac:dyDescent="0.3">
      <c r="A116" s="831" t="s">
        <v>579</v>
      </c>
      <c r="B116" s="832" t="s">
        <v>580</v>
      </c>
      <c r="C116" s="835" t="s">
        <v>593</v>
      </c>
      <c r="D116" s="863" t="s">
        <v>594</v>
      </c>
      <c r="E116" s="835" t="s">
        <v>5680</v>
      </c>
      <c r="F116" s="863" t="s">
        <v>5681</v>
      </c>
      <c r="G116" s="835" t="s">
        <v>5785</v>
      </c>
      <c r="H116" s="835" t="s">
        <v>5786</v>
      </c>
      <c r="I116" s="849">
        <v>0.47999998927116394</v>
      </c>
      <c r="J116" s="849">
        <v>3400</v>
      </c>
      <c r="K116" s="850">
        <v>1632</v>
      </c>
    </row>
    <row r="117" spans="1:11" ht="14.4" customHeight="1" x14ac:dyDescent="0.3">
      <c r="A117" s="831" t="s">
        <v>579</v>
      </c>
      <c r="B117" s="832" t="s">
        <v>580</v>
      </c>
      <c r="C117" s="835" t="s">
        <v>593</v>
      </c>
      <c r="D117" s="863" t="s">
        <v>594</v>
      </c>
      <c r="E117" s="835" t="s">
        <v>5680</v>
      </c>
      <c r="F117" s="863" t="s">
        <v>5681</v>
      </c>
      <c r="G117" s="835" t="s">
        <v>5787</v>
      </c>
      <c r="H117" s="835" t="s">
        <v>5788</v>
      </c>
      <c r="I117" s="849">
        <v>1.6699999570846558</v>
      </c>
      <c r="J117" s="849">
        <v>9200</v>
      </c>
      <c r="K117" s="850">
        <v>15364</v>
      </c>
    </row>
    <row r="118" spans="1:11" ht="14.4" customHeight="1" x14ac:dyDescent="0.3">
      <c r="A118" s="831" t="s">
        <v>579</v>
      </c>
      <c r="B118" s="832" t="s">
        <v>580</v>
      </c>
      <c r="C118" s="835" t="s">
        <v>593</v>
      </c>
      <c r="D118" s="863" t="s">
        <v>594</v>
      </c>
      <c r="E118" s="835" t="s">
        <v>5680</v>
      </c>
      <c r="F118" s="863" t="s">
        <v>5681</v>
      </c>
      <c r="G118" s="835" t="s">
        <v>5789</v>
      </c>
      <c r="H118" s="835" t="s">
        <v>5790</v>
      </c>
      <c r="I118" s="849">
        <v>0.67000001668930054</v>
      </c>
      <c r="J118" s="849">
        <v>5800</v>
      </c>
      <c r="K118" s="850">
        <v>3886</v>
      </c>
    </row>
    <row r="119" spans="1:11" ht="14.4" customHeight="1" x14ac:dyDescent="0.3">
      <c r="A119" s="831" t="s">
        <v>579</v>
      </c>
      <c r="B119" s="832" t="s">
        <v>580</v>
      </c>
      <c r="C119" s="835" t="s">
        <v>593</v>
      </c>
      <c r="D119" s="863" t="s">
        <v>594</v>
      </c>
      <c r="E119" s="835" t="s">
        <v>5680</v>
      </c>
      <c r="F119" s="863" t="s">
        <v>5681</v>
      </c>
      <c r="G119" s="835" t="s">
        <v>5791</v>
      </c>
      <c r="H119" s="835" t="s">
        <v>5792</v>
      </c>
      <c r="I119" s="849">
        <v>1.6425000131130219</v>
      </c>
      <c r="J119" s="849">
        <v>400</v>
      </c>
      <c r="K119" s="850">
        <v>657</v>
      </c>
    </row>
    <row r="120" spans="1:11" ht="14.4" customHeight="1" x14ac:dyDescent="0.3">
      <c r="A120" s="831" t="s">
        <v>579</v>
      </c>
      <c r="B120" s="832" t="s">
        <v>580</v>
      </c>
      <c r="C120" s="835" t="s">
        <v>593</v>
      </c>
      <c r="D120" s="863" t="s">
        <v>594</v>
      </c>
      <c r="E120" s="835" t="s">
        <v>5680</v>
      </c>
      <c r="F120" s="863" t="s">
        <v>5681</v>
      </c>
      <c r="G120" s="835" t="s">
        <v>5793</v>
      </c>
      <c r="H120" s="835" t="s">
        <v>5794</v>
      </c>
      <c r="I120" s="849">
        <v>5.1999998092651367</v>
      </c>
      <c r="J120" s="849">
        <v>60</v>
      </c>
      <c r="K120" s="850">
        <v>312</v>
      </c>
    </row>
    <row r="121" spans="1:11" ht="14.4" customHeight="1" x14ac:dyDescent="0.3">
      <c r="A121" s="831" t="s">
        <v>579</v>
      </c>
      <c r="B121" s="832" t="s">
        <v>580</v>
      </c>
      <c r="C121" s="835" t="s">
        <v>593</v>
      </c>
      <c r="D121" s="863" t="s">
        <v>594</v>
      </c>
      <c r="E121" s="835" t="s">
        <v>5680</v>
      </c>
      <c r="F121" s="863" t="s">
        <v>5681</v>
      </c>
      <c r="G121" s="835" t="s">
        <v>5795</v>
      </c>
      <c r="H121" s="835" t="s">
        <v>5796</v>
      </c>
      <c r="I121" s="849">
        <v>8.8400001525878906</v>
      </c>
      <c r="J121" s="849">
        <v>6</v>
      </c>
      <c r="K121" s="850">
        <v>53.040000915527344</v>
      </c>
    </row>
    <row r="122" spans="1:11" ht="14.4" customHeight="1" x14ac:dyDescent="0.3">
      <c r="A122" s="831" t="s">
        <v>579</v>
      </c>
      <c r="B122" s="832" t="s">
        <v>580</v>
      </c>
      <c r="C122" s="835" t="s">
        <v>593</v>
      </c>
      <c r="D122" s="863" t="s">
        <v>594</v>
      </c>
      <c r="E122" s="835" t="s">
        <v>5680</v>
      </c>
      <c r="F122" s="863" t="s">
        <v>5681</v>
      </c>
      <c r="G122" s="835" t="s">
        <v>5797</v>
      </c>
      <c r="H122" s="835" t="s">
        <v>5798</v>
      </c>
      <c r="I122" s="849">
        <v>8.4700002670288086</v>
      </c>
      <c r="J122" s="849">
        <v>60</v>
      </c>
      <c r="K122" s="850">
        <v>508.20001220703125</v>
      </c>
    </row>
    <row r="123" spans="1:11" ht="14.4" customHeight="1" x14ac:dyDescent="0.3">
      <c r="A123" s="831" t="s">
        <v>579</v>
      </c>
      <c r="B123" s="832" t="s">
        <v>580</v>
      </c>
      <c r="C123" s="835" t="s">
        <v>593</v>
      </c>
      <c r="D123" s="863" t="s">
        <v>594</v>
      </c>
      <c r="E123" s="835" t="s">
        <v>5680</v>
      </c>
      <c r="F123" s="863" t="s">
        <v>5681</v>
      </c>
      <c r="G123" s="835" t="s">
        <v>5799</v>
      </c>
      <c r="H123" s="835" t="s">
        <v>5800</v>
      </c>
      <c r="I123" s="849">
        <v>2.1800000667572021</v>
      </c>
      <c r="J123" s="849">
        <v>3800</v>
      </c>
      <c r="K123" s="850">
        <v>8284</v>
      </c>
    </row>
    <row r="124" spans="1:11" ht="14.4" customHeight="1" x14ac:dyDescent="0.3">
      <c r="A124" s="831" t="s">
        <v>579</v>
      </c>
      <c r="B124" s="832" t="s">
        <v>580</v>
      </c>
      <c r="C124" s="835" t="s">
        <v>593</v>
      </c>
      <c r="D124" s="863" t="s">
        <v>594</v>
      </c>
      <c r="E124" s="835" t="s">
        <v>5680</v>
      </c>
      <c r="F124" s="863" t="s">
        <v>5681</v>
      </c>
      <c r="G124" s="835" t="s">
        <v>5799</v>
      </c>
      <c r="H124" s="835" t="s">
        <v>5801</v>
      </c>
      <c r="I124" s="849">
        <v>2.1800000667572021</v>
      </c>
      <c r="J124" s="849">
        <v>500</v>
      </c>
      <c r="K124" s="850">
        <v>1090</v>
      </c>
    </row>
    <row r="125" spans="1:11" ht="14.4" customHeight="1" x14ac:dyDescent="0.3">
      <c r="A125" s="831" t="s">
        <v>579</v>
      </c>
      <c r="B125" s="832" t="s">
        <v>580</v>
      </c>
      <c r="C125" s="835" t="s">
        <v>593</v>
      </c>
      <c r="D125" s="863" t="s">
        <v>594</v>
      </c>
      <c r="E125" s="835" t="s">
        <v>5680</v>
      </c>
      <c r="F125" s="863" t="s">
        <v>5681</v>
      </c>
      <c r="G125" s="835" t="s">
        <v>5802</v>
      </c>
      <c r="H125" s="835" t="s">
        <v>5803</v>
      </c>
      <c r="I125" s="849">
        <v>6.2333332697550459</v>
      </c>
      <c r="J125" s="849">
        <v>35</v>
      </c>
      <c r="K125" s="850">
        <v>218.19999694824219</v>
      </c>
    </row>
    <row r="126" spans="1:11" ht="14.4" customHeight="1" x14ac:dyDescent="0.3">
      <c r="A126" s="831" t="s">
        <v>579</v>
      </c>
      <c r="B126" s="832" t="s">
        <v>580</v>
      </c>
      <c r="C126" s="835" t="s">
        <v>593</v>
      </c>
      <c r="D126" s="863" t="s">
        <v>594</v>
      </c>
      <c r="E126" s="835" t="s">
        <v>5680</v>
      </c>
      <c r="F126" s="863" t="s">
        <v>5681</v>
      </c>
      <c r="G126" s="835" t="s">
        <v>5804</v>
      </c>
      <c r="H126" s="835" t="s">
        <v>5805</v>
      </c>
      <c r="I126" s="849">
        <v>168.19000244140625</v>
      </c>
      <c r="J126" s="849">
        <v>10</v>
      </c>
      <c r="K126" s="850">
        <v>1681.9000244140625</v>
      </c>
    </row>
    <row r="127" spans="1:11" ht="14.4" customHeight="1" x14ac:dyDescent="0.3">
      <c r="A127" s="831" t="s">
        <v>579</v>
      </c>
      <c r="B127" s="832" t="s">
        <v>580</v>
      </c>
      <c r="C127" s="835" t="s">
        <v>593</v>
      </c>
      <c r="D127" s="863" t="s">
        <v>594</v>
      </c>
      <c r="E127" s="835" t="s">
        <v>5680</v>
      </c>
      <c r="F127" s="863" t="s">
        <v>5681</v>
      </c>
      <c r="G127" s="835" t="s">
        <v>5806</v>
      </c>
      <c r="H127" s="835" t="s">
        <v>5807</v>
      </c>
      <c r="I127" s="849">
        <v>168.19000244140625</v>
      </c>
      <c r="J127" s="849">
        <v>30</v>
      </c>
      <c r="K127" s="850">
        <v>5045.7000732421875</v>
      </c>
    </row>
    <row r="128" spans="1:11" ht="14.4" customHeight="1" x14ac:dyDescent="0.3">
      <c r="A128" s="831" t="s">
        <v>579</v>
      </c>
      <c r="B128" s="832" t="s">
        <v>580</v>
      </c>
      <c r="C128" s="835" t="s">
        <v>593</v>
      </c>
      <c r="D128" s="863" t="s">
        <v>594</v>
      </c>
      <c r="E128" s="835" t="s">
        <v>5680</v>
      </c>
      <c r="F128" s="863" t="s">
        <v>5681</v>
      </c>
      <c r="G128" s="835" t="s">
        <v>5808</v>
      </c>
      <c r="H128" s="835" t="s">
        <v>5809</v>
      </c>
      <c r="I128" s="849">
        <v>168.19000244140625</v>
      </c>
      <c r="J128" s="849">
        <v>10</v>
      </c>
      <c r="K128" s="850">
        <v>1681.9000244140625</v>
      </c>
    </row>
    <row r="129" spans="1:11" ht="14.4" customHeight="1" x14ac:dyDescent="0.3">
      <c r="A129" s="831" t="s">
        <v>579</v>
      </c>
      <c r="B129" s="832" t="s">
        <v>580</v>
      </c>
      <c r="C129" s="835" t="s">
        <v>593</v>
      </c>
      <c r="D129" s="863" t="s">
        <v>594</v>
      </c>
      <c r="E129" s="835" t="s">
        <v>5680</v>
      </c>
      <c r="F129" s="863" t="s">
        <v>5681</v>
      </c>
      <c r="G129" s="835" t="s">
        <v>5810</v>
      </c>
      <c r="H129" s="835" t="s">
        <v>5811</v>
      </c>
      <c r="I129" s="849">
        <v>1.2699999809265137</v>
      </c>
      <c r="J129" s="849">
        <v>225</v>
      </c>
      <c r="K129" s="850">
        <v>285.75</v>
      </c>
    </row>
    <row r="130" spans="1:11" ht="14.4" customHeight="1" x14ac:dyDescent="0.3">
      <c r="A130" s="831" t="s">
        <v>579</v>
      </c>
      <c r="B130" s="832" t="s">
        <v>580</v>
      </c>
      <c r="C130" s="835" t="s">
        <v>593</v>
      </c>
      <c r="D130" s="863" t="s">
        <v>594</v>
      </c>
      <c r="E130" s="835" t="s">
        <v>5680</v>
      </c>
      <c r="F130" s="863" t="s">
        <v>5681</v>
      </c>
      <c r="G130" s="835" t="s">
        <v>5812</v>
      </c>
      <c r="H130" s="835" t="s">
        <v>5813</v>
      </c>
      <c r="I130" s="849">
        <v>1.0299999713897705</v>
      </c>
      <c r="J130" s="849">
        <v>150</v>
      </c>
      <c r="K130" s="850">
        <v>154.5</v>
      </c>
    </row>
    <row r="131" spans="1:11" ht="14.4" customHeight="1" x14ac:dyDescent="0.3">
      <c r="A131" s="831" t="s">
        <v>579</v>
      </c>
      <c r="B131" s="832" t="s">
        <v>580</v>
      </c>
      <c r="C131" s="835" t="s">
        <v>593</v>
      </c>
      <c r="D131" s="863" t="s">
        <v>594</v>
      </c>
      <c r="E131" s="835" t="s">
        <v>5680</v>
      </c>
      <c r="F131" s="863" t="s">
        <v>5681</v>
      </c>
      <c r="G131" s="835" t="s">
        <v>5814</v>
      </c>
      <c r="H131" s="835" t="s">
        <v>5815</v>
      </c>
      <c r="I131" s="849">
        <v>3.6700000762939453</v>
      </c>
      <c r="J131" s="849">
        <v>500</v>
      </c>
      <c r="K131" s="850">
        <v>1835</v>
      </c>
    </row>
    <row r="132" spans="1:11" ht="14.4" customHeight="1" x14ac:dyDescent="0.3">
      <c r="A132" s="831" t="s">
        <v>579</v>
      </c>
      <c r="B132" s="832" t="s">
        <v>580</v>
      </c>
      <c r="C132" s="835" t="s">
        <v>593</v>
      </c>
      <c r="D132" s="863" t="s">
        <v>594</v>
      </c>
      <c r="E132" s="835" t="s">
        <v>5680</v>
      </c>
      <c r="F132" s="863" t="s">
        <v>5681</v>
      </c>
      <c r="G132" s="835" t="s">
        <v>5816</v>
      </c>
      <c r="H132" s="835" t="s">
        <v>5817</v>
      </c>
      <c r="I132" s="849">
        <v>3.1366667747497559</v>
      </c>
      <c r="J132" s="849">
        <v>300</v>
      </c>
      <c r="K132" s="850">
        <v>941</v>
      </c>
    </row>
    <row r="133" spans="1:11" ht="14.4" customHeight="1" x14ac:dyDescent="0.3">
      <c r="A133" s="831" t="s">
        <v>579</v>
      </c>
      <c r="B133" s="832" t="s">
        <v>580</v>
      </c>
      <c r="C133" s="835" t="s">
        <v>593</v>
      </c>
      <c r="D133" s="863" t="s">
        <v>594</v>
      </c>
      <c r="E133" s="835" t="s">
        <v>5680</v>
      </c>
      <c r="F133" s="863" t="s">
        <v>5681</v>
      </c>
      <c r="G133" s="835" t="s">
        <v>5818</v>
      </c>
      <c r="H133" s="835" t="s">
        <v>5819</v>
      </c>
      <c r="I133" s="849">
        <v>0.4699999988079071</v>
      </c>
      <c r="J133" s="849">
        <v>5700</v>
      </c>
      <c r="K133" s="850">
        <v>2679</v>
      </c>
    </row>
    <row r="134" spans="1:11" ht="14.4" customHeight="1" x14ac:dyDescent="0.3">
      <c r="A134" s="831" t="s">
        <v>579</v>
      </c>
      <c r="B134" s="832" t="s">
        <v>580</v>
      </c>
      <c r="C134" s="835" t="s">
        <v>593</v>
      </c>
      <c r="D134" s="863" t="s">
        <v>594</v>
      </c>
      <c r="E134" s="835" t="s">
        <v>5680</v>
      </c>
      <c r="F134" s="863" t="s">
        <v>5681</v>
      </c>
      <c r="G134" s="835" t="s">
        <v>5820</v>
      </c>
      <c r="H134" s="835" t="s">
        <v>5821</v>
      </c>
      <c r="I134" s="849">
        <v>21.229999542236328</v>
      </c>
      <c r="J134" s="849">
        <v>22</v>
      </c>
      <c r="K134" s="850">
        <v>467.05999755859375</v>
      </c>
    </row>
    <row r="135" spans="1:11" ht="14.4" customHeight="1" x14ac:dyDescent="0.3">
      <c r="A135" s="831" t="s">
        <v>579</v>
      </c>
      <c r="B135" s="832" t="s">
        <v>580</v>
      </c>
      <c r="C135" s="835" t="s">
        <v>593</v>
      </c>
      <c r="D135" s="863" t="s">
        <v>594</v>
      </c>
      <c r="E135" s="835" t="s">
        <v>5680</v>
      </c>
      <c r="F135" s="863" t="s">
        <v>5681</v>
      </c>
      <c r="G135" s="835" t="s">
        <v>5822</v>
      </c>
      <c r="H135" s="835" t="s">
        <v>5823</v>
      </c>
      <c r="I135" s="849">
        <v>2.369999885559082</v>
      </c>
      <c r="J135" s="849">
        <v>900</v>
      </c>
      <c r="K135" s="850">
        <v>2133</v>
      </c>
    </row>
    <row r="136" spans="1:11" ht="14.4" customHeight="1" x14ac:dyDescent="0.3">
      <c r="A136" s="831" t="s">
        <v>579</v>
      </c>
      <c r="B136" s="832" t="s">
        <v>580</v>
      </c>
      <c r="C136" s="835" t="s">
        <v>593</v>
      </c>
      <c r="D136" s="863" t="s">
        <v>594</v>
      </c>
      <c r="E136" s="835" t="s">
        <v>5680</v>
      </c>
      <c r="F136" s="863" t="s">
        <v>5681</v>
      </c>
      <c r="G136" s="835" t="s">
        <v>5824</v>
      </c>
      <c r="H136" s="835" t="s">
        <v>5825</v>
      </c>
      <c r="I136" s="849">
        <v>2.0799999237060547</v>
      </c>
      <c r="J136" s="849">
        <v>10</v>
      </c>
      <c r="K136" s="850">
        <v>20.799999237060547</v>
      </c>
    </row>
    <row r="137" spans="1:11" ht="14.4" customHeight="1" x14ac:dyDescent="0.3">
      <c r="A137" s="831" t="s">
        <v>579</v>
      </c>
      <c r="B137" s="832" t="s">
        <v>580</v>
      </c>
      <c r="C137" s="835" t="s">
        <v>593</v>
      </c>
      <c r="D137" s="863" t="s">
        <v>594</v>
      </c>
      <c r="E137" s="835" t="s">
        <v>5680</v>
      </c>
      <c r="F137" s="863" t="s">
        <v>5681</v>
      </c>
      <c r="G137" s="835" t="s">
        <v>5826</v>
      </c>
      <c r="H137" s="835" t="s">
        <v>5827</v>
      </c>
      <c r="I137" s="849">
        <v>3.7599999904632568</v>
      </c>
      <c r="J137" s="849">
        <v>20</v>
      </c>
      <c r="K137" s="850">
        <v>75.199996948242187</v>
      </c>
    </row>
    <row r="138" spans="1:11" ht="14.4" customHeight="1" x14ac:dyDescent="0.3">
      <c r="A138" s="831" t="s">
        <v>579</v>
      </c>
      <c r="B138" s="832" t="s">
        <v>580</v>
      </c>
      <c r="C138" s="835" t="s">
        <v>593</v>
      </c>
      <c r="D138" s="863" t="s">
        <v>594</v>
      </c>
      <c r="E138" s="835" t="s">
        <v>5680</v>
      </c>
      <c r="F138" s="863" t="s">
        <v>5681</v>
      </c>
      <c r="G138" s="835" t="s">
        <v>5828</v>
      </c>
      <c r="H138" s="835" t="s">
        <v>5829</v>
      </c>
      <c r="I138" s="849">
        <v>1.9833333492279053</v>
      </c>
      <c r="J138" s="849">
        <v>200</v>
      </c>
      <c r="K138" s="850">
        <v>396.5</v>
      </c>
    </row>
    <row r="139" spans="1:11" ht="14.4" customHeight="1" x14ac:dyDescent="0.3">
      <c r="A139" s="831" t="s">
        <v>579</v>
      </c>
      <c r="B139" s="832" t="s">
        <v>580</v>
      </c>
      <c r="C139" s="835" t="s">
        <v>593</v>
      </c>
      <c r="D139" s="863" t="s">
        <v>594</v>
      </c>
      <c r="E139" s="835" t="s">
        <v>5680</v>
      </c>
      <c r="F139" s="863" t="s">
        <v>5681</v>
      </c>
      <c r="G139" s="835" t="s">
        <v>5830</v>
      </c>
      <c r="H139" s="835" t="s">
        <v>5831</v>
      </c>
      <c r="I139" s="849">
        <v>2.0433332920074463</v>
      </c>
      <c r="J139" s="849">
        <v>150</v>
      </c>
      <c r="K139" s="850">
        <v>306.5</v>
      </c>
    </row>
    <row r="140" spans="1:11" ht="14.4" customHeight="1" x14ac:dyDescent="0.3">
      <c r="A140" s="831" t="s">
        <v>579</v>
      </c>
      <c r="B140" s="832" t="s">
        <v>580</v>
      </c>
      <c r="C140" s="835" t="s">
        <v>593</v>
      </c>
      <c r="D140" s="863" t="s">
        <v>594</v>
      </c>
      <c r="E140" s="835" t="s">
        <v>5680</v>
      </c>
      <c r="F140" s="863" t="s">
        <v>5681</v>
      </c>
      <c r="G140" s="835" t="s">
        <v>5832</v>
      </c>
      <c r="H140" s="835" t="s">
        <v>5833</v>
      </c>
      <c r="I140" s="849">
        <v>2.7000000476837158</v>
      </c>
      <c r="J140" s="849">
        <v>800</v>
      </c>
      <c r="K140" s="850">
        <v>2160</v>
      </c>
    </row>
    <row r="141" spans="1:11" ht="14.4" customHeight="1" x14ac:dyDescent="0.3">
      <c r="A141" s="831" t="s">
        <v>579</v>
      </c>
      <c r="B141" s="832" t="s">
        <v>580</v>
      </c>
      <c r="C141" s="835" t="s">
        <v>593</v>
      </c>
      <c r="D141" s="863" t="s">
        <v>594</v>
      </c>
      <c r="E141" s="835" t="s">
        <v>5680</v>
      </c>
      <c r="F141" s="863" t="s">
        <v>5681</v>
      </c>
      <c r="G141" s="835" t="s">
        <v>5834</v>
      </c>
      <c r="H141" s="835" t="s">
        <v>5835</v>
      </c>
      <c r="I141" s="849">
        <v>3.0966665744781494</v>
      </c>
      <c r="J141" s="849">
        <v>350</v>
      </c>
      <c r="K141" s="850">
        <v>1084</v>
      </c>
    </row>
    <row r="142" spans="1:11" ht="14.4" customHeight="1" x14ac:dyDescent="0.3">
      <c r="A142" s="831" t="s">
        <v>579</v>
      </c>
      <c r="B142" s="832" t="s">
        <v>580</v>
      </c>
      <c r="C142" s="835" t="s">
        <v>593</v>
      </c>
      <c r="D142" s="863" t="s">
        <v>594</v>
      </c>
      <c r="E142" s="835" t="s">
        <v>5680</v>
      </c>
      <c r="F142" s="863" t="s">
        <v>5681</v>
      </c>
      <c r="G142" s="835" t="s">
        <v>5836</v>
      </c>
      <c r="H142" s="835" t="s">
        <v>5837</v>
      </c>
      <c r="I142" s="849">
        <v>8.5</v>
      </c>
      <c r="J142" s="849">
        <v>15</v>
      </c>
      <c r="K142" s="850">
        <v>127.5</v>
      </c>
    </row>
    <row r="143" spans="1:11" ht="14.4" customHeight="1" x14ac:dyDescent="0.3">
      <c r="A143" s="831" t="s">
        <v>579</v>
      </c>
      <c r="B143" s="832" t="s">
        <v>580</v>
      </c>
      <c r="C143" s="835" t="s">
        <v>593</v>
      </c>
      <c r="D143" s="863" t="s">
        <v>594</v>
      </c>
      <c r="E143" s="835" t="s">
        <v>5680</v>
      </c>
      <c r="F143" s="863" t="s">
        <v>5681</v>
      </c>
      <c r="G143" s="835" t="s">
        <v>5838</v>
      </c>
      <c r="H143" s="835" t="s">
        <v>5839</v>
      </c>
      <c r="I143" s="849">
        <v>2.1666667461395264</v>
      </c>
      <c r="J143" s="849">
        <v>150</v>
      </c>
      <c r="K143" s="850">
        <v>325</v>
      </c>
    </row>
    <row r="144" spans="1:11" ht="14.4" customHeight="1" x14ac:dyDescent="0.3">
      <c r="A144" s="831" t="s">
        <v>579</v>
      </c>
      <c r="B144" s="832" t="s">
        <v>580</v>
      </c>
      <c r="C144" s="835" t="s">
        <v>593</v>
      </c>
      <c r="D144" s="863" t="s">
        <v>594</v>
      </c>
      <c r="E144" s="835" t="s">
        <v>5680</v>
      </c>
      <c r="F144" s="863" t="s">
        <v>5681</v>
      </c>
      <c r="G144" s="835" t="s">
        <v>5838</v>
      </c>
      <c r="H144" s="835" t="s">
        <v>5840</v>
      </c>
      <c r="I144" s="849">
        <v>2.1650000810623169</v>
      </c>
      <c r="J144" s="849">
        <v>100</v>
      </c>
      <c r="K144" s="850">
        <v>216.5</v>
      </c>
    </row>
    <row r="145" spans="1:11" ht="14.4" customHeight="1" x14ac:dyDescent="0.3">
      <c r="A145" s="831" t="s">
        <v>579</v>
      </c>
      <c r="B145" s="832" t="s">
        <v>580</v>
      </c>
      <c r="C145" s="835" t="s">
        <v>593</v>
      </c>
      <c r="D145" s="863" t="s">
        <v>594</v>
      </c>
      <c r="E145" s="835" t="s">
        <v>5680</v>
      </c>
      <c r="F145" s="863" t="s">
        <v>5681</v>
      </c>
      <c r="G145" s="835" t="s">
        <v>5820</v>
      </c>
      <c r="H145" s="835" t="s">
        <v>5841</v>
      </c>
      <c r="I145" s="849">
        <v>21.239999771118164</v>
      </c>
      <c r="J145" s="849">
        <v>10</v>
      </c>
      <c r="K145" s="850">
        <v>212.39999389648437</v>
      </c>
    </row>
    <row r="146" spans="1:11" ht="14.4" customHeight="1" x14ac:dyDescent="0.3">
      <c r="A146" s="831" t="s">
        <v>579</v>
      </c>
      <c r="B146" s="832" t="s">
        <v>580</v>
      </c>
      <c r="C146" s="835" t="s">
        <v>593</v>
      </c>
      <c r="D146" s="863" t="s">
        <v>594</v>
      </c>
      <c r="E146" s="835" t="s">
        <v>5680</v>
      </c>
      <c r="F146" s="863" t="s">
        <v>5681</v>
      </c>
      <c r="G146" s="835" t="s">
        <v>5842</v>
      </c>
      <c r="H146" s="835" t="s">
        <v>5843</v>
      </c>
      <c r="I146" s="849">
        <v>5</v>
      </c>
      <c r="J146" s="849">
        <v>90</v>
      </c>
      <c r="K146" s="850">
        <v>450</v>
      </c>
    </row>
    <row r="147" spans="1:11" ht="14.4" customHeight="1" x14ac:dyDescent="0.3">
      <c r="A147" s="831" t="s">
        <v>579</v>
      </c>
      <c r="B147" s="832" t="s">
        <v>580</v>
      </c>
      <c r="C147" s="835" t="s">
        <v>593</v>
      </c>
      <c r="D147" s="863" t="s">
        <v>594</v>
      </c>
      <c r="E147" s="835" t="s">
        <v>5680</v>
      </c>
      <c r="F147" s="863" t="s">
        <v>5681</v>
      </c>
      <c r="G147" s="835" t="s">
        <v>5844</v>
      </c>
      <c r="H147" s="835" t="s">
        <v>5845</v>
      </c>
      <c r="I147" s="849">
        <v>2.5199999809265137</v>
      </c>
      <c r="J147" s="849">
        <v>100</v>
      </c>
      <c r="K147" s="850">
        <v>252</v>
      </c>
    </row>
    <row r="148" spans="1:11" ht="14.4" customHeight="1" x14ac:dyDescent="0.3">
      <c r="A148" s="831" t="s">
        <v>579</v>
      </c>
      <c r="B148" s="832" t="s">
        <v>580</v>
      </c>
      <c r="C148" s="835" t="s">
        <v>593</v>
      </c>
      <c r="D148" s="863" t="s">
        <v>594</v>
      </c>
      <c r="E148" s="835" t="s">
        <v>5680</v>
      </c>
      <c r="F148" s="863" t="s">
        <v>5681</v>
      </c>
      <c r="G148" s="835" t="s">
        <v>5846</v>
      </c>
      <c r="H148" s="835" t="s">
        <v>5847</v>
      </c>
      <c r="I148" s="849">
        <v>21.236666361490887</v>
      </c>
      <c r="J148" s="849">
        <v>36</v>
      </c>
      <c r="K148" s="850">
        <v>764.44000244140625</v>
      </c>
    </row>
    <row r="149" spans="1:11" ht="14.4" customHeight="1" x14ac:dyDescent="0.3">
      <c r="A149" s="831" t="s">
        <v>579</v>
      </c>
      <c r="B149" s="832" t="s">
        <v>580</v>
      </c>
      <c r="C149" s="835" t="s">
        <v>593</v>
      </c>
      <c r="D149" s="863" t="s">
        <v>594</v>
      </c>
      <c r="E149" s="835" t="s">
        <v>5680</v>
      </c>
      <c r="F149" s="863" t="s">
        <v>5681</v>
      </c>
      <c r="G149" s="835" t="s">
        <v>5846</v>
      </c>
      <c r="H149" s="835" t="s">
        <v>5848</v>
      </c>
      <c r="I149" s="849">
        <v>21.239999771118164</v>
      </c>
      <c r="J149" s="849">
        <v>110</v>
      </c>
      <c r="K149" s="850">
        <v>2336.3999938964844</v>
      </c>
    </row>
    <row r="150" spans="1:11" ht="14.4" customHeight="1" x14ac:dyDescent="0.3">
      <c r="A150" s="831" t="s">
        <v>579</v>
      </c>
      <c r="B150" s="832" t="s">
        <v>580</v>
      </c>
      <c r="C150" s="835" t="s">
        <v>593</v>
      </c>
      <c r="D150" s="863" t="s">
        <v>594</v>
      </c>
      <c r="E150" s="835" t="s">
        <v>5849</v>
      </c>
      <c r="F150" s="863" t="s">
        <v>5850</v>
      </c>
      <c r="G150" s="835" t="s">
        <v>5851</v>
      </c>
      <c r="H150" s="835" t="s">
        <v>5852</v>
      </c>
      <c r="I150" s="849">
        <v>10.39181848005815</v>
      </c>
      <c r="J150" s="849">
        <v>3800</v>
      </c>
      <c r="K150" s="850">
        <v>39466</v>
      </c>
    </row>
    <row r="151" spans="1:11" ht="14.4" customHeight="1" x14ac:dyDescent="0.3">
      <c r="A151" s="831" t="s">
        <v>579</v>
      </c>
      <c r="B151" s="832" t="s">
        <v>580</v>
      </c>
      <c r="C151" s="835" t="s">
        <v>593</v>
      </c>
      <c r="D151" s="863" t="s">
        <v>594</v>
      </c>
      <c r="E151" s="835" t="s">
        <v>5849</v>
      </c>
      <c r="F151" s="863" t="s">
        <v>5850</v>
      </c>
      <c r="G151" s="835" t="s">
        <v>5853</v>
      </c>
      <c r="H151" s="835" t="s">
        <v>5854</v>
      </c>
      <c r="I151" s="849">
        <v>16.458570752825057</v>
      </c>
      <c r="J151" s="849">
        <v>115</v>
      </c>
      <c r="K151" s="850">
        <v>1892.7000427246094</v>
      </c>
    </row>
    <row r="152" spans="1:11" ht="14.4" customHeight="1" x14ac:dyDescent="0.3">
      <c r="A152" s="831" t="s">
        <v>579</v>
      </c>
      <c r="B152" s="832" t="s">
        <v>580</v>
      </c>
      <c r="C152" s="835" t="s">
        <v>593</v>
      </c>
      <c r="D152" s="863" t="s">
        <v>594</v>
      </c>
      <c r="E152" s="835" t="s">
        <v>5855</v>
      </c>
      <c r="F152" s="863" t="s">
        <v>5856</v>
      </c>
      <c r="G152" s="835" t="s">
        <v>5857</v>
      </c>
      <c r="H152" s="835" t="s">
        <v>5858</v>
      </c>
      <c r="I152" s="849">
        <v>0.47999998927116394</v>
      </c>
      <c r="J152" s="849">
        <v>2300</v>
      </c>
      <c r="K152" s="850">
        <v>1104</v>
      </c>
    </row>
    <row r="153" spans="1:11" ht="14.4" customHeight="1" x14ac:dyDescent="0.3">
      <c r="A153" s="831" t="s">
        <v>579</v>
      </c>
      <c r="B153" s="832" t="s">
        <v>580</v>
      </c>
      <c r="C153" s="835" t="s">
        <v>593</v>
      </c>
      <c r="D153" s="863" t="s">
        <v>594</v>
      </c>
      <c r="E153" s="835" t="s">
        <v>5855</v>
      </c>
      <c r="F153" s="863" t="s">
        <v>5856</v>
      </c>
      <c r="G153" s="835" t="s">
        <v>5859</v>
      </c>
      <c r="H153" s="835" t="s">
        <v>5860</v>
      </c>
      <c r="I153" s="849">
        <v>0.30400000810623168</v>
      </c>
      <c r="J153" s="849">
        <v>1000</v>
      </c>
      <c r="K153" s="850">
        <v>304</v>
      </c>
    </row>
    <row r="154" spans="1:11" ht="14.4" customHeight="1" x14ac:dyDescent="0.3">
      <c r="A154" s="831" t="s">
        <v>579</v>
      </c>
      <c r="B154" s="832" t="s">
        <v>580</v>
      </c>
      <c r="C154" s="835" t="s">
        <v>593</v>
      </c>
      <c r="D154" s="863" t="s">
        <v>594</v>
      </c>
      <c r="E154" s="835" t="s">
        <v>5855</v>
      </c>
      <c r="F154" s="863" t="s">
        <v>5856</v>
      </c>
      <c r="G154" s="835" t="s">
        <v>5861</v>
      </c>
      <c r="H154" s="835" t="s">
        <v>5862</v>
      </c>
      <c r="I154" s="849">
        <v>0.56999999284744263</v>
      </c>
      <c r="J154" s="849">
        <v>100</v>
      </c>
      <c r="K154" s="850">
        <v>57</v>
      </c>
    </row>
    <row r="155" spans="1:11" ht="14.4" customHeight="1" x14ac:dyDescent="0.3">
      <c r="A155" s="831" t="s">
        <v>579</v>
      </c>
      <c r="B155" s="832" t="s">
        <v>580</v>
      </c>
      <c r="C155" s="835" t="s">
        <v>593</v>
      </c>
      <c r="D155" s="863" t="s">
        <v>594</v>
      </c>
      <c r="E155" s="835" t="s">
        <v>5855</v>
      </c>
      <c r="F155" s="863" t="s">
        <v>5856</v>
      </c>
      <c r="G155" s="835" t="s">
        <v>5863</v>
      </c>
      <c r="H155" s="835" t="s">
        <v>5864</v>
      </c>
      <c r="I155" s="849">
        <v>0.53181819482283155</v>
      </c>
      <c r="J155" s="849">
        <v>11000</v>
      </c>
      <c r="K155" s="850">
        <v>5850</v>
      </c>
    </row>
    <row r="156" spans="1:11" ht="14.4" customHeight="1" x14ac:dyDescent="0.3">
      <c r="A156" s="831" t="s">
        <v>579</v>
      </c>
      <c r="B156" s="832" t="s">
        <v>580</v>
      </c>
      <c r="C156" s="835" t="s">
        <v>593</v>
      </c>
      <c r="D156" s="863" t="s">
        <v>594</v>
      </c>
      <c r="E156" s="835" t="s">
        <v>5855</v>
      </c>
      <c r="F156" s="863" t="s">
        <v>5856</v>
      </c>
      <c r="G156" s="835" t="s">
        <v>5865</v>
      </c>
      <c r="H156" s="835" t="s">
        <v>5866</v>
      </c>
      <c r="I156" s="849">
        <v>1.8033332824707031</v>
      </c>
      <c r="J156" s="849">
        <v>1000</v>
      </c>
      <c r="K156" s="850">
        <v>1804</v>
      </c>
    </row>
    <row r="157" spans="1:11" ht="14.4" customHeight="1" x14ac:dyDescent="0.3">
      <c r="A157" s="831" t="s">
        <v>579</v>
      </c>
      <c r="B157" s="832" t="s">
        <v>580</v>
      </c>
      <c r="C157" s="835" t="s">
        <v>593</v>
      </c>
      <c r="D157" s="863" t="s">
        <v>594</v>
      </c>
      <c r="E157" s="835" t="s">
        <v>5855</v>
      </c>
      <c r="F157" s="863" t="s">
        <v>5856</v>
      </c>
      <c r="G157" s="835" t="s">
        <v>5867</v>
      </c>
      <c r="H157" s="835" t="s">
        <v>5868</v>
      </c>
      <c r="I157" s="849">
        <v>1.8066666126251221</v>
      </c>
      <c r="J157" s="849">
        <v>300</v>
      </c>
      <c r="K157" s="850">
        <v>542</v>
      </c>
    </row>
    <row r="158" spans="1:11" ht="14.4" customHeight="1" x14ac:dyDescent="0.3">
      <c r="A158" s="831" t="s">
        <v>579</v>
      </c>
      <c r="B158" s="832" t="s">
        <v>580</v>
      </c>
      <c r="C158" s="835" t="s">
        <v>593</v>
      </c>
      <c r="D158" s="863" t="s">
        <v>594</v>
      </c>
      <c r="E158" s="835" t="s">
        <v>5869</v>
      </c>
      <c r="F158" s="863" t="s">
        <v>5870</v>
      </c>
      <c r="G158" s="835" t="s">
        <v>5871</v>
      </c>
      <c r="H158" s="835" t="s">
        <v>5872</v>
      </c>
      <c r="I158" s="849">
        <v>0.68999999761581421</v>
      </c>
      <c r="J158" s="849">
        <v>7000</v>
      </c>
      <c r="K158" s="850">
        <v>4830</v>
      </c>
    </row>
    <row r="159" spans="1:11" ht="14.4" customHeight="1" x14ac:dyDescent="0.3">
      <c r="A159" s="831" t="s">
        <v>579</v>
      </c>
      <c r="B159" s="832" t="s">
        <v>580</v>
      </c>
      <c r="C159" s="835" t="s">
        <v>593</v>
      </c>
      <c r="D159" s="863" t="s">
        <v>594</v>
      </c>
      <c r="E159" s="835" t="s">
        <v>5869</v>
      </c>
      <c r="F159" s="863" t="s">
        <v>5870</v>
      </c>
      <c r="G159" s="835" t="s">
        <v>5873</v>
      </c>
      <c r="H159" s="835" t="s">
        <v>5874</v>
      </c>
      <c r="I159" s="849">
        <v>0.68999999761581421</v>
      </c>
      <c r="J159" s="849">
        <v>30000</v>
      </c>
      <c r="K159" s="850">
        <v>20700</v>
      </c>
    </row>
    <row r="160" spans="1:11" ht="14.4" customHeight="1" x14ac:dyDescent="0.3">
      <c r="A160" s="831" t="s">
        <v>579</v>
      </c>
      <c r="B160" s="832" t="s">
        <v>580</v>
      </c>
      <c r="C160" s="835" t="s">
        <v>593</v>
      </c>
      <c r="D160" s="863" t="s">
        <v>594</v>
      </c>
      <c r="E160" s="835" t="s">
        <v>5869</v>
      </c>
      <c r="F160" s="863" t="s">
        <v>5870</v>
      </c>
      <c r="G160" s="835" t="s">
        <v>5875</v>
      </c>
      <c r="H160" s="835" t="s">
        <v>5876</v>
      </c>
      <c r="I160" s="849">
        <v>0.68999999761581421</v>
      </c>
      <c r="J160" s="849">
        <v>400</v>
      </c>
      <c r="K160" s="850">
        <v>276</v>
      </c>
    </row>
    <row r="161" spans="1:11" ht="14.4" customHeight="1" x14ac:dyDescent="0.3">
      <c r="A161" s="831" t="s">
        <v>579</v>
      </c>
      <c r="B161" s="832" t="s">
        <v>580</v>
      </c>
      <c r="C161" s="835" t="s">
        <v>593</v>
      </c>
      <c r="D161" s="863" t="s">
        <v>594</v>
      </c>
      <c r="E161" s="835" t="s">
        <v>5869</v>
      </c>
      <c r="F161" s="863" t="s">
        <v>5870</v>
      </c>
      <c r="G161" s="835" t="s">
        <v>5877</v>
      </c>
      <c r="H161" s="835" t="s">
        <v>5878</v>
      </c>
      <c r="I161" s="849">
        <v>12.590000152587891</v>
      </c>
      <c r="J161" s="849">
        <v>50</v>
      </c>
      <c r="K161" s="850">
        <v>629.5</v>
      </c>
    </row>
    <row r="162" spans="1:11" ht="14.4" customHeight="1" x14ac:dyDescent="0.3">
      <c r="A162" s="831" t="s">
        <v>579</v>
      </c>
      <c r="B162" s="832" t="s">
        <v>580</v>
      </c>
      <c r="C162" s="835" t="s">
        <v>593</v>
      </c>
      <c r="D162" s="863" t="s">
        <v>594</v>
      </c>
      <c r="E162" s="835" t="s">
        <v>5869</v>
      </c>
      <c r="F162" s="863" t="s">
        <v>5870</v>
      </c>
      <c r="G162" s="835" t="s">
        <v>5879</v>
      </c>
      <c r="H162" s="835" t="s">
        <v>5880</v>
      </c>
      <c r="I162" s="849">
        <v>12.579999923706055</v>
      </c>
      <c r="J162" s="849">
        <v>50</v>
      </c>
      <c r="K162" s="850">
        <v>629</v>
      </c>
    </row>
    <row r="163" spans="1:11" ht="14.4" customHeight="1" x14ac:dyDescent="0.3">
      <c r="A163" s="831" t="s">
        <v>579</v>
      </c>
      <c r="B163" s="832" t="s">
        <v>580</v>
      </c>
      <c r="C163" s="835" t="s">
        <v>593</v>
      </c>
      <c r="D163" s="863" t="s">
        <v>594</v>
      </c>
      <c r="E163" s="835" t="s">
        <v>5869</v>
      </c>
      <c r="F163" s="863" t="s">
        <v>5870</v>
      </c>
      <c r="G163" s="835" t="s">
        <v>5881</v>
      </c>
      <c r="H163" s="835" t="s">
        <v>5882</v>
      </c>
      <c r="I163" s="849">
        <v>12.590000152587891</v>
      </c>
      <c r="J163" s="849">
        <v>100</v>
      </c>
      <c r="K163" s="850">
        <v>1259</v>
      </c>
    </row>
    <row r="164" spans="1:11" ht="14.4" customHeight="1" x14ac:dyDescent="0.3">
      <c r="A164" s="831" t="s">
        <v>579</v>
      </c>
      <c r="B164" s="832" t="s">
        <v>580</v>
      </c>
      <c r="C164" s="835" t="s">
        <v>593</v>
      </c>
      <c r="D164" s="863" t="s">
        <v>594</v>
      </c>
      <c r="E164" s="835" t="s">
        <v>5869</v>
      </c>
      <c r="F164" s="863" t="s">
        <v>5870</v>
      </c>
      <c r="G164" s="835" t="s">
        <v>5883</v>
      </c>
      <c r="H164" s="835" t="s">
        <v>5884</v>
      </c>
      <c r="I164" s="849">
        <v>12.505000114440918</v>
      </c>
      <c r="J164" s="849">
        <v>150</v>
      </c>
      <c r="K164" s="850">
        <v>1879.5</v>
      </c>
    </row>
    <row r="165" spans="1:11" ht="14.4" customHeight="1" x14ac:dyDescent="0.3">
      <c r="A165" s="831" t="s">
        <v>579</v>
      </c>
      <c r="B165" s="832" t="s">
        <v>580</v>
      </c>
      <c r="C165" s="835" t="s">
        <v>593</v>
      </c>
      <c r="D165" s="863" t="s">
        <v>594</v>
      </c>
      <c r="E165" s="835" t="s">
        <v>5885</v>
      </c>
      <c r="F165" s="863" t="s">
        <v>5886</v>
      </c>
      <c r="G165" s="835" t="s">
        <v>5887</v>
      </c>
      <c r="H165" s="835" t="s">
        <v>5888</v>
      </c>
      <c r="I165" s="849">
        <v>267.78333536783856</v>
      </c>
      <c r="J165" s="849">
        <v>30</v>
      </c>
      <c r="K165" s="850">
        <v>8033.5</v>
      </c>
    </row>
    <row r="166" spans="1:11" ht="14.4" customHeight="1" x14ac:dyDescent="0.3">
      <c r="A166" s="831" t="s">
        <v>579</v>
      </c>
      <c r="B166" s="832" t="s">
        <v>580</v>
      </c>
      <c r="C166" s="835" t="s">
        <v>593</v>
      </c>
      <c r="D166" s="863" t="s">
        <v>594</v>
      </c>
      <c r="E166" s="835" t="s">
        <v>5885</v>
      </c>
      <c r="F166" s="863" t="s">
        <v>5886</v>
      </c>
      <c r="G166" s="835" t="s">
        <v>5889</v>
      </c>
      <c r="H166" s="835" t="s">
        <v>5890</v>
      </c>
      <c r="I166" s="849">
        <v>442.3900146484375</v>
      </c>
      <c r="J166" s="849">
        <v>80</v>
      </c>
      <c r="K166" s="850">
        <v>35391.05908203125</v>
      </c>
    </row>
    <row r="167" spans="1:11" ht="14.4" customHeight="1" x14ac:dyDescent="0.3">
      <c r="A167" s="831" t="s">
        <v>579</v>
      </c>
      <c r="B167" s="832" t="s">
        <v>580</v>
      </c>
      <c r="C167" s="835" t="s">
        <v>593</v>
      </c>
      <c r="D167" s="863" t="s">
        <v>594</v>
      </c>
      <c r="E167" s="835" t="s">
        <v>5891</v>
      </c>
      <c r="F167" s="863" t="s">
        <v>5892</v>
      </c>
      <c r="G167" s="835" t="s">
        <v>5893</v>
      </c>
      <c r="H167" s="835" t="s">
        <v>5894</v>
      </c>
      <c r="I167" s="849">
        <v>15.574615111717812</v>
      </c>
      <c r="J167" s="849">
        <v>1810</v>
      </c>
      <c r="K167" s="850">
        <v>28187.400344848633</v>
      </c>
    </row>
    <row r="168" spans="1:11" ht="14.4" customHeight="1" x14ac:dyDescent="0.3">
      <c r="A168" s="831" t="s">
        <v>579</v>
      </c>
      <c r="B168" s="832" t="s">
        <v>580</v>
      </c>
      <c r="C168" s="835" t="s">
        <v>598</v>
      </c>
      <c r="D168" s="863" t="s">
        <v>599</v>
      </c>
      <c r="E168" s="835" t="s">
        <v>5560</v>
      </c>
      <c r="F168" s="863" t="s">
        <v>5561</v>
      </c>
      <c r="G168" s="835" t="s">
        <v>5562</v>
      </c>
      <c r="H168" s="835" t="s">
        <v>5563</v>
      </c>
      <c r="I168" s="849">
        <v>147.19092886788505</v>
      </c>
      <c r="J168" s="849">
        <v>31</v>
      </c>
      <c r="K168" s="850">
        <v>4562.8599853515625</v>
      </c>
    </row>
    <row r="169" spans="1:11" ht="14.4" customHeight="1" x14ac:dyDescent="0.3">
      <c r="A169" s="831" t="s">
        <v>579</v>
      </c>
      <c r="B169" s="832" t="s">
        <v>580</v>
      </c>
      <c r="C169" s="835" t="s">
        <v>598</v>
      </c>
      <c r="D169" s="863" t="s">
        <v>599</v>
      </c>
      <c r="E169" s="835" t="s">
        <v>5560</v>
      </c>
      <c r="F169" s="863" t="s">
        <v>5561</v>
      </c>
      <c r="G169" s="835" t="s">
        <v>5564</v>
      </c>
      <c r="H169" s="835" t="s">
        <v>5565</v>
      </c>
      <c r="I169" s="849">
        <v>147.17285374232702</v>
      </c>
      <c r="J169" s="849">
        <v>31</v>
      </c>
      <c r="K169" s="850">
        <v>4562.3700561523437</v>
      </c>
    </row>
    <row r="170" spans="1:11" ht="14.4" customHeight="1" x14ac:dyDescent="0.3">
      <c r="A170" s="831" t="s">
        <v>579</v>
      </c>
      <c r="B170" s="832" t="s">
        <v>580</v>
      </c>
      <c r="C170" s="835" t="s">
        <v>598</v>
      </c>
      <c r="D170" s="863" t="s">
        <v>599</v>
      </c>
      <c r="E170" s="835" t="s">
        <v>5560</v>
      </c>
      <c r="F170" s="863" t="s">
        <v>5561</v>
      </c>
      <c r="G170" s="835" t="s">
        <v>5566</v>
      </c>
      <c r="H170" s="835" t="s">
        <v>5567</v>
      </c>
      <c r="I170" s="849">
        <v>152.46000671386719</v>
      </c>
      <c r="J170" s="849">
        <v>2</v>
      </c>
      <c r="K170" s="850">
        <v>304.92001342773437</v>
      </c>
    </row>
    <row r="171" spans="1:11" ht="14.4" customHeight="1" x14ac:dyDescent="0.3">
      <c r="A171" s="831" t="s">
        <v>579</v>
      </c>
      <c r="B171" s="832" t="s">
        <v>580</v>
      </c>
      <c r="C171" s="835" t="s">
        <v>598</v>
      </c>
      <c r="D171" s="863" t="s">
        <v>599</v>
      </c>
      <c r="E171" s="835" t="s">
        <v>5568</v>
      </c>
      <c r="F171" s="863" t="s">
        <v>5569</v>
      </c>
      <c r="G171" s="835" t="s">
        <v>5895</v>
      </c>
      <c r="H171" s="835" t="s">
        <v>5896</v>
      </c>
      <c r="I171" s="849">
        <v>38.360000610351563</v>
      </c>
      <c r="J171" s="849">
        <v>4</v>
      </c>
      <c r="K171" s="850">
        <v>153.42999267578125</v>
      </c>
    </row>
    <row r="172" spans="1:11" ht="14.4" customHeight="1" x14ac:dyDescent="0.3">
      <c r="A172" s="831" t="s">
        <v>579</v>
      </c>
      <c r="B172" s="832" t="s">
        <v>580</v>
      </c>
      <c r="C172" s="835" t="s">
        <v>598</v>
      </c>
      <c r="D172" s="863" t="s">
        <v>599</v>
      </c>
      <c r="E172" s="835" t="s">
        <v>5568</v>
      </c>
      <c r="F172" s="863" t="s">
        <v>5569</v>
      </c>
      <c r="G172" s="835" t="s">
        <v>5897</v>
      </c>
      <c r="H172" s="835" t="s">
        <v>5898</v>
      </c>
      <c r="I172" s="849">
        <v>3.190000057220459</v>
      </c>
      <c r="J172" s="849">
        <v>225</v>
      </c>
      <c r="K172" s="850">
        <v>717.75</v>
      </c>
    </row>
    <row r="173" spans="1:11" ht="14.4" customHeight="1" x14ac:dyDescent="0.3">
      <c r="A173" s="831" t="s">
        <v>579</v>
      </c>
      <c r="B173" s="832" t="s">
        <v>580</v>
      </c>
      <c r="C173" s="835" t="s">
        <v>598</v>
      </c>
      <c r="D173" s="863" t="s">
        <v>599</v>
      </c>
      <c r="E173" s="835" t="s">
        <v>5568</v>
      </c>
      <c r="F173" s="863" t="s">
        <v>5569</v>
      </c>
      <c r="G173" s="835" t="s">
        <v>5572</v>
      </c>
      <c r="H173" s="835" t="s">
        <v>5573</v>
      </c>
      <c r="I173" s="849">
        <v>52.880001068115234</v>
      </c>
      <c r="J173" s="849">
        <v>2</v>
      </c>
      <c r="K173" s="850">
        <v>105.75</v>
      </c>
    </row>
    <row r="174" spans="1:11" ht="14.4" customHeight="1" x14ac:dyDescent="0.3">
      <c r="A174" s="831" t="s">
        <v>579</v>
      </c>
      <c r="B174" s="832" t="s">
        <v>580</v>
      </c>
      <c r="C174" s="835" t="s">
        <v>598</v>
      </c>
      <c r="D174" s="863" t="s">
        <v>599</v>
      </c>
      <c r="E174" s="835" t="s">
        <v>5574</v>
      </c>
      <c r="F174" s="863" t="s">
        <v>5575</v>
      </c>
      <c r="G174" s="835" t="s">
        <v>5576</v>
      </c>
      <c r="H174" s="835" t="s">
        <v>5899</v>
      </c>
      <c r="I174" s="849">
        <v>104.05999755859375</v>
      </c>
      <c r="J174" s="849">
        <v>50</v>
      </c>
      <c r="K174" s="850">
        <v>5203</v>
      </c>
    </row>
    <row r="175" spans="1:11" ht="14.4" customHeight="1" x14ac:dyDescent="0.3">
      <c r="A175" s="831" t="s">
        <v>579</v>
      </c>
      <c r="B175" s="832" t="s">
        <v>580</v>
      </c>
      <c r="C175" s="835" t="s">
        <v>598</v>
      </c>
      <c r="D175" s="863" t="s">
        <v>599</v>
      </c>
      <c r="E175" s="835" t="s">
        <v>5574</v>
      </c>
      <c r="F175" s="863" t="s">
        <v>5575</v>
      </c>
      <c r="G175" s="835" t="s">
        <v>5900</v>
      </c>
      <c r="H175" s="835" t="s">
        <v>5901</v>
      </c>
      <c r="I175" s="849">
        <v>713.55999755859375</v>
      </c>
      <c r="J175" s="849">
        <v>2</v>
      </c>
      <c r="K175" s="850">
        <v>1427.1199951171875</v>
      </c>
    </row>
    <row r="176" spans="1:11" ht="14.4" customHeight="1" x14ac:dyDescent="0.3">
      <c r="A176" s="831" t="s">
        <v>579</v>
      </c>
      <c r="B176" s="832" t="s">
        <v>580</v>
      </c>
      <c r="C176" s="835" t="s">
        <v>598</v>
      </c>
      <c r="D176" s="863" t="s">
        <v>599</v>
      </c>
      <c r="E176" s="835" t="s">
        <v>5574</v>
      </c>
      <c r="F176" s="863" t="s">
        <v>5575</v>
      </c>
      <c r="G176" s="835" t="s">
        <v>5902</v>
      </c>
      <c r="H176" s="835" t="s">
        <v>5903</v>
      </c>
      <c r="I176" s="849">
        <v>749.27001953125</v>
      </c>
      <c r="J176" s="849">
        <v>1</v>
      </c>
      <c r="K176" s="850">
        <v>749.27001953125</v>
      </c>
    </row>
    <row r="177" spans="1:11" ht="14.4" customHeight="1" x14ac:dyDescent="0.3">
      <c r="A177" s="831" t="s">
        <v>579</v>
      </c>
      <c r="B177" s="832" t="s">
        <v>580</v>
      </c>
      <c r="C177" s="835" t="s">
        <v>598</v>
      </c>
      <c r="D177" s="863" t="s">
        <v>599</v>
      </c>
      <c r="E177" s="835" t="s">
        <v>5574</v>
      </c>
      <c r="F177" s="863" t="s">
        <v>5575</v>
      </c>
      <c r="G177" s="835" t="s">
        <v>5904</v>
      </c>
      <c r="H177" s="835" t="s">
        <v>5905</v>
      </c>
      <c r="I177" s="849">
        <v>0.43666666746139526</v>
      </c>
      <c r="J177" s="849">
        <v>6000</v>
      </c>
      <c r="K177" s="850">
        <v>2630</v>
      </c>
    </row>
    <row r="178" spans="1:11" ht="14.4" customHeight="1" x14ac:dyDescent="0.3">
      <c r="A178" s="831" t="s">
        <v>579</v>
      </c>
      <c r="B178" s="832" t="s">
        <v>580</v>
      </c>
      <c r="C178" s="835" t="s">
        <v>598</v>
      </c>
      <c r="D178" s="863" t="s">
        <v>599</v>
      </c>
      <c r="E178" s="835" t="s">
        <v>5574</v>
      </c>
      <c r="F178" s="863" t="s">
        <v>5575</v>
      </c>
      <c r="G178" s="835" t="s">
        <v>5906</v>
      </c>
      <c r="H178" s="835" t="s">
        <v>5907</v>
      </c>
      <c r="I178" s="849">
        <v>0.87999999523162842</v>
      </c>
      <c r="J178" s="849">
        <v>12000</v>
      </c>
      <c r="K178" s="850">
        <v>10559.999969482422</v>
      </c>
    </row>
    <row r="179" spans="1:11" ht="14.4" customHeight="1" x14ac:dyDescent="0.3">
      <c r="A179" s="831" t="s">
        <v>579</v>
      </c>
      <c r="B179" s="832" t="s">
        <v>580</v>
      </c>
      <c r="C179" s="835" t="s">
        <v>598</v>
      </c>
      <c r="D179" s="863" t="s">
        <v>599</v>
      </c>
      <c r="E179" s="835" t="s">
        <v>5574</v>
      </c>
      <c r="F179" s="863" t="s">
        <v>5575</v>
      </c>
      <c r="G179" s="835" t="s">
        <v>5908</v>
      </c>
      <c r="H179" s="835" t="s">
        <v>5909</v>
      </c>
      <c r="I179" s="849">
        <v>3.01111110051473</v>
      </c>
      <c r="J179" s="849">
        <v>9200</v>
      </c>
      <c r="K179" s="850">
        <v>27703.999908447266</v>
      </c>
    </row>
    <row r="180" spans="1:11" ht="14.4" customHeight="1" x14ac:dyDescent="0.3">
      <c r="A180" s="831" t="s">
        <v>579</v>
      </c>
      <c r="B180" s="832" t="s">
        <v>580</v>
      </c>
      <c r="C180" s="835" t="s">
        <v>598</v>
      </c>
      <c r="D180" s="863" t="s">
        <v>599</v>
      </c>
      <c r="E180" s="835" t="s">
        <v>5574</v>
      </c>
      <c r="F180" s="863" t="s">
        <v>5575</v>
      </c>
      <c r="G180" s="835" t="s">
        <v>5910</v>
      </c>
      <c r="H180" s="835" t="s">
        <v>5911</v>
      </c>
      <c r="I180" s="849">
        <v>0.476666659116745</v>
      </c>
      <c r="J180" s="849">
        <v>900</v>
      </c>
      <c r="K180" s="850">
        <v>429</v>
      </c>
    </row>
    <row r="181" spans="1:11" ht="14.4" customHeight="1" x14ac:dyDescent="0.3">
      <c r="A181" s="831" t="s">
        <v>579</v>
      </c>
      <c r="B181" s="832" t="s">
        <v>580</v>
      </c>
      <c r="C181" s="835" t="s">
        <v>598</v>
      </c>
      <c r="D181" s="863" t="s">
        <v>599</v>
      </c>
      <c r="E181" s="835" t="s">
        <v>5574</v>
      </c>
      <c r="F181" s="863" t="s">
        <v>5575</v>
      </c>
      <c r="G181" s="835" t="s">
        <v>5912</v>
      </c>
      <c r="H181" s="835" t="s">
        <v>5913</v>
      </c>
      <c r="I181" s="849">
        <v>1.1699999570846558</v>
      </c>
      <c r="J181" s="849">
        <v>400</v>
      </c>
      <c r="K181" s="850">
        <v>468</v>
      </c>
    </row>
    <row r="182" spans="1:11" ht="14.4" customHeight="1" x14ac:dyDescent="0.3">
      <c r="A182" s="831" t="s">
        <v>579</v>
      </c>
      <c r="B182" s="832" t="s">
        <v>580</v>
      </c>
      <c r="C182" s="835" t="s">
        <v>598</v>
      </c>
      <c r="D182" s="863" t="s">
        <v>599</v>
      </c>
      <c r="E182" s="835" t="s">
        <v>5574</v>
      </c>
      <c r="F182" s="863" t="s">
        <v>5575</v>
      </c>
      <c r="G182" s="835" t="s">
        <v>5914</v>
      </c>
      <c r="H182" s="835" t="s">
        <v>5915</v>
      </c>
      <c r="I182" s="849">
        <v>0.43999999761581421</v>
      </c>
      <c r="J182" s="849">
        <v>14000</v>
      </c>
      <c r="K182" s="850">
        <v>6160</v>
      </c>
    </row>
    <row r="183" spans="1:11" ht="14.4" customHeight="1" x14ac:dyDescent="0.3">
      <c r="A183" s="831" t="s">
        <v>579</v>
      </c>
      <c r="B183" s="832" t="s">
        <v>580</v>
      </c>
      <c r="C183" s="835" t="s">
        <v>598</v>
      </c>
      <c r="D183" s="863" t="s">
        <v>599</v>
      </c>
      <c r="E183" s="835" t="s">
        <v>5574</v>
      </c>
      <c r="F183" s="863" t="s">
        <v>5575</v>
      </c>
      <c r="G183" s="835" t="s">
        <v>5594</v>
      </c>
      <c r="H183" s="835" t="s">
        <v>5595</v>
      </c>
      <c r="I183" s="849">
        <v>2.7400000095367432</v>
      </c>
      <c r="J183" s="849">
        <v>550</v>
      </c>
      <c r="K183" s="850">
        <v>1505.2000122070312</v>
      </c>
    </row>
    <row r="184" spans="1:11" ht="14.4" customHeight="1" x14ac:dyDescent="0.3">
      <c r="A184" s="831" t="s">
        <v>579</v>
      </c>
      <c r="B184" s="832" t="s">
        <v>580</v>
      </c>
      <c r="C184" s="835" t="s">
        <v>598</v>
      </c>
      <c r="D184" s="863" t="s">
        <v>599</v>
      </c>
      <c r="E184" s="835" t="s">
        <v>5574</v>
      </c>
      <c r="F184" s="863" t="s">
        <v>5575</v>
      </c>
      <c r="G184" s="835" t="s">
        <v>5916</v>
      </c>
      <c r="H184" s="835" t="s">
        <v>5917</v>
      </c>
      <c r="I184" s="849">
        <v>5.0175000429153442</v>
      </c>
      <c r="J184" s="849">
        <v>350</v>
      </c>
      <c r="K184" s="850">
        <v>1755.1900177001953</v>
      </c>
    </row>
    <row r="185" spans="1:11" ht="14.4" customHeight="1" x14ac:dyDescent="0.3">
      <c r="A185" s="831" t="s">
        <v>579</v>
      </c>
      <c r="B185" s="832" t="s">
        <v>580</v>
      </c>
      <c r="C185" s="835" t="s">
        <v>598</v>
      </c>
      <c r="D185" s="863" t="s">
        <v>599</v>
      </c>
      <c r="E185" s="835" t="s">
        <v>5574</v>
      </c>
      <c r="F185" s="863" t="s">
        <v>5575</v>
      </c>
      <c r="G185" s="835" t="s">
        <v>5918</v>
      </c>
      <c r="H185" s="835" t="s">
        <v>5919</v>
      </c>
      <c r="I185" s="849">
        <v>164.22000122070312</v>
      </c>
      <c r="J185" s="849">
        <v>3</v>
      </c>
      <c r="K185" s="850">
        <v>492.66000366210937</v>
      </c>
    </row>
    <row r="186" spans="1:11" ht="14.4" customHeight="1" x14ac:dyDescent="0.3">
      <c r="A186" s="831" t="s">
        <v>579</v>
      </c>
      <c r="B186" s="832" t="s">
        <v>580</v>
      </c>
      <c r="C186" s="835" t="s">
        <v>598</v>
      </c>
      <c r="D186" s="863" t="s">
        <v>599</v>
      </c>
      <c r="E186" s="835" t="s">
        <v>5574</v>
      </c>
      <c r="F186" s="863" t="s">
        <v>5575</v>
      </c>
      <c r="G186" s="835" t="s">
        <v>5596</v>
      </c>
      <c r="H186" s="835" t="s">
        <v>5597</v>
      </c>
      <c r="I186" s="849">
        <v>86.379997253417969</v>
      </c>
      <c r="J186" s="849">
        <v>30</v>
      </c>
      <c r="K186" s="850">
        <v>2591.3999633789062</v>
      </c>
    </row>
    <row r="187" spans="1:11" ht="14.4" customHeight="1" x14ac:dyDescent="0.3">
      <c r="A187" s="831" t="s">
        <v>579</v>
      </c>
      <c r="B187" s="832" t="s">
        <v>580</v>
      </c>
      <c r="C187" s="835" t="s">
        <v>598</v>
      </c>
      <c r="D187" s="863" t="s">
        <v>599</v>
      </c>
      <c r="E187" s="835" t="s">
        <v>5574</v>
      </c>
      <c r="F187" s="863" t="s">
        <v>5575</v>
      </c>
      <c r="G187" s="835" t="s">
        <v>5600</v>
      </c>
      <c r="H187" s="835" t="s">
        <v>5601</v>
      </c>
      <c r="I187" s="849">
        <v>790.8800048828125</v>
      </c>
      <c r="J187" s="849">
        <v>2</v>
      </c>
      <c r="K187" s="850">
        <v>1581.760009765625</v>
      </c>
    </row>
    <row r="188" spans="1:11" ht="14.4" customHeight="1" x14ac:dyDescent="0.3">
      <c r="A188" s="831" t="s">
        <v>579</v>
      </c>
      <c r="B188" s="832" t="s">
        <v>580</v>
      </c>
      <c r="C188" s="835" t="s">
        <v>598</v>
      </c>
      <c r="D188" s="863" t="s">
        <v>599</v>
      </c>
      <c r="E188" s="835" t="s">
        <v>5574</v>
      </c>
      <c r="F188" s="863" t="s">
        <v>5575</v>
      </c>
      <c r="G188" s="835" t="s">
        <v>5602</v>
      </c>
      <c r="H188" s="835" t="s">
        <v>5920</v>
      </c>
      <c r="I188" s="849">
        <v>646.6099853515625</v>
      </c>
      <c r="J188" s="849">
        <v>1</v>
      </c>
      <c r="K188" s="850">
        <v>646.6099853515625</v>
      </c>
    </row>
    <row r="189" spans="1:11" ht="14.4" customHeight="1" x14ac:dyDescent="0.3">
      <c r="A189" s="831" t="s">
        <v>579</v>
      </c>
      <c r="B189" s="832" t="s">
        <v>580</v>
      </c>
      <c r="C189" s="835" t="s">
        <v>598</v>
      </c>
      <c r="D189" s="863" t="s">
        <v>599</v>
      </c>
      <c r="E189" s="835" t="s">
        <v>5574</v>
      </c>
      <c r="F189" s="863" t="s">
        <v>5575</v>
      </c>
      <c r="G189" s="835" t="s">
        <v>5921</v>
      </c>
      <c r="H189" s="835" t="s">
        <v>5922</v>
      </c>
      <c r="I189" s="849">
        <v>139.46000671386719</v>
      </c>
      <c r="J189" s="849">
        <v>15</v>
      </c>
      <c r="K189" s="850">
        <v>2091.840087890625</v>
      </c>
    </row>
    <row r="190" spans="1:11" ht="14.4" customHeight="1" x14ac:dyDescent="0.3">
      <c r="A190" s="831" t="s">
        <v>579</v>
      </c>
      <c r="B190" s="832" t="s">
        <v>580</v>
      </c>
      <c r="C190" s="835" t="s">
        <v>598</v>
      </c>
      <c r="D190" s="863" t="s">
        <v>599</v>
      </c>
      <c r="E190" s="835" t="s">
        <v>5574</v>
      </c>
      <c r="F190" s="863" t="s">
        <v>5575</v>
      </c>
      <c r="G190" s="835" t="s">
        <v>5604</v>
      </c>
      <c r="H190" s="835" t="s">
        <v>5605</v>
      </c>
      <c r="I190" s="849">
        <v>22.148332913716633</v>
      </c>
      <c r="J190" s="849">
        <v>400</v>
      </c>
      <c r="K190" s="850">
        <v>8859.5</v>
      </c>
    </row>
    <row r="191" spans="1:11" ht="14.4" customHeight="1" x14ac:dyDescent="0.3">
      <c r="A191" s="831" t="s">
        <v>579</v>
      </c>
      <c r="B191" s="832" t="s">
        <v>580</v>
      </c>
      <c r="C191" s="835" t="s">
        <v>598</v>
      </c>
      <c r="D191" s="863" t="s">
        <v>599</v>
      </c>
      <c r="E191" s="835" t="s">
        <v>5574</v>
      </c>
      <c r="F191" s="863" t="s">
        <v>5575</v>
      </c>
      <c r="G191" s="835" t="s">
        <v>5606</v>
      </c>
      <c r="H191" s="835" t="s">
        <v>5607</v>
      </c>
      <c r="I191" s="849">
        <v>30.174000167846678</v>
      </c>
      <c r="J191" s="849">
        <v>140</v>
      </c>
      <c r="K191" s="850">
        <v>4224.3499755859375</v>
      </c>
    </row>
    <row r="192" spans="1:11" ht="14.4" customHeight="1" x14ac:dyDescent="0.3">
      <c r="A192" s="831" t="s">
        <v>579</v>
      </c>
      <c r="B192" s="832" t="s">
        <v>580</v>
      </c>
      <c r="C192" s="835" t="s">
        <v>598</v>
      </c>
      <c r="D192" s="863" t="s">
        <v>599</v>
      </c>
      <c r="E192" s="835" t="s">
        <v>5574</v>
      </c>
      <c r="F192" s="863" t="s">
        <v>5575</v>
      </c>
      <c r="G192" s="835" t="s">
        <v>5923</v>
      </c>
      <c r="H192" s="835" t="s">
        <v>5924</v>
      </c>
      <c r="I192" s="849">
        <v>3.619999885559082</v>
      </c>
      <c r="J192" s="849">
        <v>50</v>
      </c>
      <c r="K192" s="850">
        <v>181</v>
      </c>
    </row>
    <row r="193" spans="1:11" ht="14.4" customHeight="1" x14ac:dyDescent="0.3">
      <c r="A193" s="831" t="s">
        <v>579</v>
      </c>
      <c r="B193" s="832" t="s">
        <v>580</v>
      </c>
      <c r="C193" s="835" t="s">
        <v>598</v>
      </c>
      <c r="D193" s="863" t="s">
        <v>599</v>
      </c>
      <c r="E193" s="835" t="s">
        <v>5574</v>
      </c>
      <c r="F193" s="863" t="s">
        <v>5575</v>
      </c>
      <c r="G193" s="835" t="s">
        <v>5608</v>
      </c>
      <c r="H193" s="835" t="s">
        <v>5609</v>
      </c>
      <c r="I193" s="849">
        <v>5.179999828338623</v>
      </c>
      <c r="J193" s="849">
        <v>110</v>
      </c>
      <c r="K193" s="850">
        <v>569.79998779296875</v>
      </c>
    </row>
    <row r="194" spans="1:11" ht="14.4" customHeight="1" x14ac:dyDescent="0.3">
      <c r="A194" s="831" t="s">
        <v>579</v>
      </c>
      <c r="B194" s="832" t="s">
        <v>580</v>
      </c>
      <c r="C194" s="835" t="s">
        <v>598</v>
      </c>
      <c r="D194" s="863" t="s">
        <v>599</v>
      </c>
      <c r="E194" s="835" t="s">
        <v>5574</v>
      </c>
      <c r="F194" s="863" t="s">
        <v>5575</v>
      </c>
      <c r="G194" s="835" t="s">
        <v>5610</v>
      </c>
      <c r="H194" s="835" t="s">
        <v>5611</v>
      </c>
      <c r="I194" s="849">
        <v>9.7799997329711914</v>
      </c>
      <c r="J194" s="849">
        <v>30</v>
      </c>
      <c r="K194" s="850">
        <v>293.39999389648437</v>
      </c>
    </row>
    <row r="195" spans="1:11" ht="14.4" customHeight="1" x14ac:dyDescent="0.3">
      <c r="A195" s="831" t="s">
        <v>579</v>
      </c>
      <c r="B195" s="832" t="s">
        <v>580</v>
      </c>
      <c r="C195" s="835" t="s">
        <v>598</v>
      </c>
      <c r="D195" s="863" t="s">
        <v>599</v>
      </c>
      <c r="E195" s="835" t="s">
        <v>5574</v>
      </c>
      <c r="F195" s="863" t="s">
        <v>5575</v>
      </c>
      <c r="G195" s="835" t="s">
        <v>5925</v>
      </c>
      <c r="H195" s="835" t="s">
        <v>5926</v>
      </c>
      <c r="I195" s="849">
        <v>123.19000244140625</v>
      </c>
      <c r="J195" s="849">
        <v>20</v>
      </c>
      <c r="K195" s="850">
        <v>2463.760009765625</v>
      </c>
    </row>
    <row r="196" spans="1:11" ht="14.4" customHeight="1" x14ac:dyDescent="0.3">
      <c r="A196" s="831" t="s">
        <v>579</v>
      </c>
      <c r="B196" s="832" t="s">
        <v>580</v>
      </c>
      <c r="C196" s="835" t="s">
        <v>598</v>
      </c>
      <c r="D196" s="863" t="s">
        <v>599</v>
      </c>
      <c r="E196" s="835" t="s">
        <v>5574</v>
      </c>
      <c r="F196" s="863" t="s">
        <v>5575</v>
      </c>
      <c r="G196" s="835" t="s">
        <v>5927</v>
      </c>
      <c r="H196" s="835" t="s">
        <v>5928</v>
      </c>
      <c r="I196" s="849">
        <v>128</v>
      </c>
      <c r="J196" s="849">
        <v>10</v>
      </c>
      <c r="K196" s="850">
        <v>1279.949951171875</v>
      </c>
    </row>
    <row r="197" spans="1:11" ht="14.4" customHeight="1" x14ac:dyDescent="0.3">
      <c r="A197" s="831" t="s">
        <v>579</v>
      </c>
      <c r="B197" s="832" t="s">
        <v>580</v>
      </c>
      <c r="C197" s="835" t="s">
        <v>598</v>
      </c>
      <c r="D197" s="863" t="s">
        <v>599</v>
      </c>
      <c r="E197" s="835" t="s">
        <v>5574</v>
      </c>
      <c r="F197" s="863" t="s">
        <v>5575</v>
      </c>
      <c r="G197" s="835" t="s">
        <v>5929</v>
      </c>
      <c r="H197" s="835" t="s">
        <v>5930</v>
      </c>
      <c r="I197" s="849">
        <v>55.369998931884766</v>
      </c>
      <c r="J197" s="849">
        <v>10</v>
      </c>
      <c r="K197" s="850">
        <v>553.72998046875</v>
      </c>
    </row>
    <row r="198" spans="1:11" ht="14.4" customHeight="1" x14ac:dyDescent="0.3">
      <c r="A198" s="831" t="s">
        <v>579</v>
      </c>
      <c r="B198" s="832" t="s">
        <v>580</v>
      </c>
      <c r="C198" s="835" t="s">
        <v>598</v>
      </c>
      <c r="D198" s="863" t="s">
        <v>599</v>
      </c>
      <c r="E198" s="835" t="s">
        <v>5574</v>
      </c>
      <c r="F198" s="863" t="s">
        <v>5575</v>
      </c>
      <c r="G198" s="835" t="s">
        <v>5931</v>
      </c>
      <c r="H198" s="835" t="s">
        <v>5932</v>
      </c>
      <c r="I198" s="849">
        <v>283.01998901367187</v>
      </c>
      <c r="J198" s="849">
        <v>15</v>
      </c>
      <c r="K198" s="850">
        <v>4245.2398681640625</v>
      </c>
    </row>
    <row r="199" spans="1:11" ht="14.4" customHeight="1" x14ac:dyDescent="0.3">
      <c r="A199" s="831" t="s">
        <v>579</v>
      </c>
      <c r="B199" s="832" t="s">
        <v>580</v>
      </c>
      <c r="C199" s="835" t="s">
        <v>598</v>
      </c>
      <c r="D199" s="863" t="s">
        <v>599</v>
      </c>
      <c r="E199" s="835" t="s">
        <v>5574</v>
      </c>
      <c r="F199" s="863" t="s">
        <v>5575</v>
      </c>
      <c r="G199" s="835" t="s">
        <v>5933</v>
      </c>
      <c r="H199" s="835" t="s">
        <v>5934</v>
      </c>
      <c r="I199" s="849">
        <v>61.529998779296875</v>
      </c>
      <c r="J199" s="849">
        <v>40</v>
      </c>
      <c r="K199" s="850">
        <v>2461</v>
      </c>
    </row>
    <row r="200" spans="1:11" ht="14.4" customHeight="1" x14ac:dyDescent="0.3">
      <c r="A200" s="831" t="s">
        <v>579</v>
      </c>
      <c r="B200" s="832" t="s">
        <v>580</v>
      </c>
      <c r="C200" s="835" t="s">
        <v>598</v>
      </c>
      <c r="D200" s="863" t="s">
        <v>599</v>
      </c>
      <c r="E200" s="835" t="s">
        <v>5574</v>
      </c>
      <c r="F200" s="863" t="s">
        <v>5575</v>
      </c>
      <c r="G200" s="835" t="s">
        <v>5935</v>
      </c>
      <c r="H200" s="835" t="s">
        <v>5936</v>
      </c>
      <c r="I200" s="849">
        <v>1392.5799560546875</v>
      </c>
      <c r="J200" s="849">
        <v>1</v>
      </c>
      <c r="K200" s="850">
        <v>1392.5799560546875</v>
      </c>
    </row>
    <row r="201" spans="1:11" ht="14.4" customHeight="1" x14ac:dyDescent="0.3">
      <c r="A201" s="831" t="s">
        <v>579</v>
      </c>
      <c r="B201" s="832" t="s">
        <v>580</v>
      </c>
      <c r="C201" s="835" t="s">
        <v>598</v>
      </c>
      <c r="D201" s="863" t="s">
        <v>599</v>
      </c>
      <c r="E201" s="835" t="s">
        <v>5574</v>
      </c>
      <c r="F201" s="863" t="s">
        <v>5575</v>
      </c>
      <c r="G201" s="835" t="s">
        <v>5616</v>
      </c>
      <c r="H201" s="835" t="s">
        <v>5617</v>
      </c>
      <c r="I201" s="849">
        <v>144.11090781471947</v>
      </c>
      <c r="J201" s="849">
        <v>62</v>
      </c>
      <c r="K201" s="850">
        <v>8949.880126953125</v>
      </c>
    </row>
    <row r="202" spans="1:11" ht="14.4" customHeight="1" x14ac:dyDescent="0.3">
      <c r="A202" s="831" t="s">
        <v>579</v>
      </c>
      <c r="B202" s="832" t="s">
        <v>580</v>
      </c>
      <c r="C202" s="835" t="s">
        <v>598</v>
      </c>
      <c r="D202" s="863" t="s">
        <v>599</v>
      </c>
      <c r="E202" s="835" t="s">
        <v>5574</v>
      </c>
      <c r="F202" s="863" t="s">
        <v>5575</v>
      </c>
      <c r="G202" s="835" t="s">
        <v>5620</v>
      </c>
      <c r="H202" s="835" t="s">
        <v>5621</v>
      </c>
      <c r="I202" s="849">
        <v>4.8400001525878906</v>
      </c>
      <c r="J202" s="849">
        <v>100</v>
      </c>
      <c r="K202" s="850">
        <v>484</v>
      </c>
    </row>
    <row r="203" spans="1:11" ht="14.4" customHeight="1" x14ac:dyDescent="0.3">
      <c r="A203" s="831" t="s">
        <v>579</v>
      </c>
      <c r="B203" s="832" t="s">
        <v>580</v>
      </c>
      <c r="C203" s="835" t="s">
        <v>598</v>
      </c>
      <c r="D203" s="863" t="s">
        <v>599</v>
      </c>
      <c r="E203" s="835" t="s">
        <v>5574</v>
      </c>
      <c r="F203" s="863" t="s">
        <v>5575</v>
      </c>
      <c r="G203" s="835" t="s">
        <v>5937</v>
      </c>
      <c r="H203" s="835" t="s">
        <v>5938</v>
      </c>
      <c r="I203" s="849">
        <v>3.25</v>
      </c>
      <c r="J203" s="849">
        <v>150</v>
      </c>
      <c r="K203" s="850">
        <v>487.5</v>
      </c>
    </row>
    <row r="204" spans="1:11" ht="14.4" customHeight="1" x14ac:dyDescent="0.3">
      <c r="A204" s="831" t="s">
        <v>579</v>
      </c>
      <c r="B204" s="832" t="s">
        <v>580</v>
      </c>
      <c r="C204" s="835" t="s">
        <v>598</v>
      </c>
      <c r="D204" s="863" t="s">
        <v>599</v>
      </c>
      <c r="E204" s="835" t="s">
        <v>5574</v>
      </c>
      <c r="F204" s="863" t="s">
        <v>5575</v>
      </c>
      <c r="G204" s="835" t="s">
        <v>5939</v>
      </c>
      <c r="H204" s="835" t="s">
        <v>5940</v>
      </c>
      <c r="I204" s="849">
        <v>1.3799999952316284</v>
      </c>
      <c r="J204" s="849">
        <v>850</v>
      </c>
      <c r="K204" s="850">
        <v>1173</v>
      </c>
    </row>
    <row r="205" spans="1:11" ht="14.4" customHeight="1" x14ac:dyDescent="0.3">
      <c r="A205" s="831" t="s">
        <v>579</v>
      </c>
      <c r="B205" s="832" t="s">
        <v>580</v>
      </c>
      <c r="C205" s="835" t="s">
        <v>598</v>
      </c>
      <c r="D205" s="863" t="s">
        <v>599</v>
      </c>
      <c r="E205" s="835" t="s">
        <v>5574</v>
      </c>
      <c r="F205" s="863" t="s">
        <v>5575</v>
      </c>
      <c r="G205" s="835" t="s">
        <v>5941</v>
      </c>
      <c r="H205" s="835" t="s">
        <v>5942</v>
      </c>
      <c r="I205" s="849">
        <v>13.020000457763672</v>
      </c>
      <c r="J205" s="849">
        <v>3</v>
      </c>
      <c r="K205" s="850">
        <v>39.060001373291016</v>
      </c>
    </row>
    <row r="206" spans="1:11" ht="14.4" customHeight="1" x14ac:dyDescent="0.3">
      <c r="A206" s="831" t="s">
        <v>579</v>
      </c>
      <c r="B206" s="832" t="s">
        <v>580</v>
      </c>
      <c r="C206" s="835" t="s">
        <v>598</v>
      </c>
      <c r="D206" s="863" t="s">
        <v>599</v>
      </c>
      <c r="E206" s="835" t="s">
        <v>5574</v>
      </c>
      <c r="F206" s="863" t="s">
        <v>5575</v>
      </c>
      <c r="G206" s="835" t="s">
        <v>5624</v>
      </c>
      <c r="H206" s="835" t="s">
        <v>5625</v>
      </c>
      <c r="I206" s="849">
        <v>0.85333335399627686</v>
      </c>
      <c r="J206" s="849">
        <v>2000</v>
      </c>
      <c r="K206" s="850">
        <v>1709</v>
      </c>
    </row>
    <row r="207" spans="1:11" ht="14.4" customHeight="1" x14ac:dyDescent="0.3">
      <c r="A207" s="831" t="s">
        <v>579</v>
      </c>
      <c r="B207" s="832" t="s">
        <v>580</v>
      </c>
      <c r="C207" s="835" t="s">
        <v>598</v>
      </c>
      <c r="D207" s="863" t="s">
        <v>599</v>
      </c>
      <c r="E207" s="835" t="s">
        <v>5574</v>
      </c>
      <c r="F207" s="863" t="s">
        <v>5575</v>
      </c>
      <c r="G207" s="835" t="s">
        <v>5626</v>
      </c>
      <c r="H207" s="835" t="s">
        <v>5627</v>
      </c>
      <c r="I207" s="849">
        <v>1.512499988079071</v>
      </c>
      <c r="J207" s="849">
        <v>600</v>
      </c>
      <c r="K207" s="850">
        <v>908</v>
      </c>
    </row>
    <row r="208" spans="1:11" ht="14.4" customHeight="1" x14ac:dyDescent="0.3">
      <c r="A208" s="831" t="s">
        <v>579</v>
      </c>
      <c r="B208" s="832" t="s">
        <v>580</v>
      </c>
      <c r="C208" s="835" t="s">
        <v>598</v>
      </c>
      <c r="D208" s="863" t="s">
        <v>599</v>
      </c>
      <c r="E208" s="835" t="s">
        <v>5574</v>
      </c>
      <c r="F208" s="863" t="s">
        <v>5575</v>
      </c>
      <c r="G208" s="835" t="s">
        <v>5628</v>
      </c>
      <c r="H208" s="835" t="s">
        <v>5629</v>
      </c>
      <c r="I208" s="849">
        <v>2.0699999332427979</v>
      </c>
      <c r="J208" s="849">
        <v>200</v>
      </c>
      <c r="K208" s="850">
        <v>414</v>
      </c>
    </row>
    <row r="209" spans="1:11" ht="14.4" customHeight="1" x14ac:dyDescent="0.3">
      <c r="A209" s="831" t="s">
        <v>579</v>
      </c>
      <c r="B209" s="832" t="s">
        <v>580</v>
      </c>
      <c r="C209" s="835" t="s">
        <v>598</v>
      </c>
      <c r="D209" s="863" t="s">
        <v>599</v>
      </c>
      <c r="E209" s="835" t="s">
        <v>5574</v>
      </c>
      <c r="F209" s="863" t="s">
        <v>5575</v>
      </c>
      <c r="G209" s="835" t="s">
        <v>5943</v>
      </c>
      <c r="H209" s="835" t="s">
        <v>5944</v>
      </c>
      <c r="I209" s="849">
        <v>3.7957142421177457</v>
      </c>
      <c r="J209" s="849">
        <v>400</v>
      </c>
      <c r="K209" s="850">
        <v>1518.5</v>
      </c>
    </row>
    <row r="210" spans="1:11" ht="14.4" customHeight="1" x14ac:dyDescent="0.3">
      <c r="A210" s="831" t="s">
        <v>579</v>
      </c>
      <c r="B210" s="832" t="s">
        <v>580</v>
      </c>
      <c r="C210" s="835" t="s">
        <v>598</v>
      </c>
      <c r="D210" s="863" t="s">
        <v>599</v>
      </c>
      <c r="E210" s="835" t="s">
        <v>5574</v>
      </c>
      <c r="F210" s="863" t="s">
        <v>5575</v>
      </c>
      <c r="G210" s="835" t="s">
        <v>5630</v>
      </c>
      <c r="H210" s="835" t="s">
        <v>5631</v>
      </c>
      <c r="I210" s="849">
        <v>7.5112501978874207</v>
      </c>
      <c r="J210" s="849">
        <v>192</v>
      </c>
      <c r="K210" s="850">
        <v>1442.1600341796875</v>
      </c>
    </row>
    <row r="211" spans="1:11" ht="14.4" customHeight="1" x14ac:dyDescent="0.3">
      <c r="A211" s="831" t="s">
        <v>579</v>
      </c>
      <c r="B211" s="832" t="s">
        <v>580</v>
      </c>
      <c r="C211" s="835" t="s">
        <v>598</v>
      </c>
      <c r="D211" s="863" t="s">
        <v>599</v>
      </c>
      <c r="E211" s="835" t="s">
        <v>5574</v>
      </c>
      <c r="F211" s="863" t="s">
        <v>5575</v>
      </c>
      <c r="G211" s="835" t="s">
        <v>5945</v>
      </c>
      <c r="H211" s="835" t="s">
        <v>5946</v>
      </c>
      <c r="I211" s="849">
        <v>15.029999732971191</v>
      </c>
      <c r="J211" s="849">
        <v>1</v>
      </c>
      <c r="K211" s="850">
        <v>15.029999732971191</v>
      </c>
    </row>
    <row r="212" spans="1:11" ht="14.4" customHeight="1" x14ac:dyDescent="0.3">
      <c r="A212" s="831" t="s">
        <v>579</v>
      </c>
      <c r="B212" s="832" t="s">
        <v>580</v>
      </c>
      <c r="C212" s="835" t="s">
        <v>598</v>
      </c>
      <c r="D212" s="863" t="s">
        <v>599</v>
      </c>
      <c r="E212" s="835" t="s">
        <v>5574</v>
      </c>
      <c r="F212" s="863" t="s">
        <v>5575</v>
      </c>
      <c r="G212" s="835" t="s">
        <v>5632</v>
      </c>
      <c r="H212" s="835" t="s">
        <v>5633</v>
      </c>
      <c r="I212" s="849">
        <v>98.373999023437506</v>
      </c>
      <c r="J212" s="849">
        <v>9</v>
      </c>
      <c r="K212" s="850">
        <v>885.35999298095703</v>
      </c>
    </row>
    <row r="213" spans="1:11" ht="14.4" customHeight="1" x14ac:dyDescent="0.3">
      <c r="A213" s="831" t="s">
        <v>579</v>
      </c>
      <c r="B213" s="832" t="s">
        <v>580</v>
      </c>
      <c r="C213" s="835" t="s">
        <v>598</v>
      </c>
      <c r="D213" s="863" t="s">
        <v>599</v>
      </c>
      <c r="E213" s="835" t="s">
        <v>5574</v>
      </c>
      <c r="F213" s="863" t="s">
        <v>5575</v>
      </c>
      <c r="G213" s="835" t="s">
        <v>5636</v>
      </c>
      <c r="H213" s="835" t="s">
        <v>5637</v>
      </c>
      <c r="I213" s="849">
        <v>8.5799999237060547</v>
      </c>
      <c r="J213" s="849">
        <v>396</v>
      </c>
      <c r="K213" s="850">
        <v>3397.6800231933594</v>
      </c>
    </row>
    <row r="214" spans="1:11" ht="14.4" customHeight="1" x14ac:dyDescent="0.3">
      <c r="A214" s="831" t="s">
        <v>579</v>
      </c>
      <c r="B214" s="832" t="s">
        <v>580</v>
      </c>
      <c r="C214" s="835" t="s">
        <v>598</v>
      </c>
      <c r="D214" s="863" t="s">
        <v>599</v>
      </c>
      <c r="E214" s="835" t="s">
        <v>5574</v>
      </c>
      <c r="F214" s="863" t="s">
        <v>5575</v>
      </c>
      <c r="G214" s="835" t="s">
        <v>5947</v>
      </c>
      <c r="H214" s="835" t="s">
        <v>5948</v>
      </c>
      <c r="I214" s="849">
        <v>15.760000228881836</v>
      </c>
      <c r="J214" s="849">
        <v>550</v>
      </c>
      <c r="K214" s="850">
        <v>8665.25</v>
      </c>
    </row>
    <row r="215" spans="1:11" ht="14.4" customHeight="1" x14ac:dyDescent="0.3">
      <c r="A215" s="831" t="s">
        <v>579</v>
      </c>
      <c r="B215" s="832" t="s">
        <v>580</v>
      </c>
      <c r="C215" s="835" t="s">
        <v>598</v>
      </c>
      <c r="D215" s="863" t="s">
        <v>599</v>
      </c>
      <c r="E215" s="835" t="s">
        <v>5574</v>
      </c>
      <c r="F215" s="863" t="s">
        <v>5575</v>
      </c>
      <c r="G215" s="835" t="s">
        <v>5949</v>
      </c>
      <c r="H215" s="835" t="s">
        <v>5950</v>
      </c>
      <c r="I215" s="849">
        <v>68.150001525878906</v>
      </c>
      <c r="J215" s="849">
        <v>192</v>
      </c>
      <c r="K215" s="850">
        <v>13084.6396484375</v>
      </c>
    </row>
    <row r="216" spans="1:11" ht="14.4" customHeight="1" x14ac:dyDescent="0.3">
      <c r="A216" s="831" t="s">
        <v>579</v>
      </c>
      <c r="B216" s="832" t="s">
        <v>580</v>
      </c>
      <c r="C216" s="835" t="s">
        <v>598</v>
      </c>
      <c r="D216" s="863" t="s">
        <v>599</v>
      </c>
      <c r="E216" s="835" t="s">
        <v>5574</v>
      </c>
      <c r="F216" s="863" t="s">
        <v>5575</v>
      </c>
      <c r="G216" s="835" t="s">
        <v>5644</v>
      </c>
      <c r="H216" s="835" t="s">
        <v>5645</v>
      </c>
      <c r="I216" s="849">
        <v>2.5039999961853026</v>
      </c>
      <c r="J216" s="849">
        <v>220</v>
      </c>
      <c r="K216" s="850">
        <v>550.80000305175781</v>
      </c>
    </row>
    <row r="217" spans="1:11" ht="14.4" customHeight="1" x14ac:dyDescent="0.3">
      <c r="A217" s="831" t="s">
        <v>579</v>
      </c>
      <c r="B217" s="832" t="s">
        <v>580</v>
      </c>
      <c r="C217" s="835" t="s">
        <v>598</v>
      </c>
      <c r="D217" s="863" t="s">
        <v>599</v>
      </c>
      <c r="E217" s="835" t="s">
        <v>5574</v>
      </c>
      <c r="F217" s="863" t="s">
        <v>5575</v>
      </c>
      <c r="G217" s="835" t="s">
        <v>5951</v>
      </c>
      <c r="H217" s="835" t="s">
        <v>5952</v>
      </c>
      <c r="I217" s="849">
        <v>3.2699999809265137</v>
      </c>
      <c r="J217" s="849">
        <v>340</v>
      </c>
      <c r="K217" s="850">
        <v>1111.8000183105469</v>
      </c>
    </row>
    <row r="218" spans="1:11" ht="14.4" customHeight="1" x14ac:dyDescent="0.3">
      <c r="A218" s="831" t="s">
        <v>579</v>
      </c>
      <c r="B218" s="832" t="s">
        <v>580</v>
      </c>
      <c r="C218" s="835" t="s">
        <v>598</v>
      </c>
      <c r="D218" s="863" t="s">
        <v>599</v>
      </c>
      <c r="E218" s="835" t="s">
        <v>5574</v>
      </c>
      <c r="F218" s="863" t="s">
        <v>5575</v>
      </c>
      <c r="G218" s="835" t="s">
        <v>5646</v>
      </c>
      <c r="H218" s="835" t="s">
        <v>5647</v>
      </c>
      <c r="I218" s="849">
        <v>3.9660000324249269</v>
      </c>
      <c r="J218" s="849">
        <v>120</v>
      </c>
      <c r="K218" s="850">
        <v>475.79999542236328</v>
      </c>
    </row>
    <row r="219" spans="1:11" ht="14.4" customHeight="1" x14ac:dyDescent="0.3">
      <c r="A219" s="831" t="s">
        <v>579</v>
      </c>
      <c r="B219" s="832" t="s">
        <v>580</v>
      </c>
      <c r="C219" s="835" t="s">
        <v>598</v>
      </c>
      <c r="D219" s="863" t="s">
        <v>599</v>
      </c>
      <c r="E219" s="835" t="s">
        <v>5574</v>
      </c>
      <c r="F219" s="863" t="s">
        <v>5575</v>
      </c>
      <c r="G219" s="835" t="s">
        <v>5648</v>
      </c>
      <c r="H219" s="835" t="s">
        <v>5649</v>
      </c>
      <c r="I219" s="849">
        <v>4.4842856270926337</v>
      </c>
      <c r="J219" s="849">
        <v>140</v>
      </c>
      <c r="K219" s="850">
        <v>627.80000305175781</v>
      </c>
    </row>
    <row r="220" spans="1:11" ht="14.4" customHeight="1" x14ac:dyDescent="0.3">
      <c r="A220" s="831" t="s">
        <v>579</v>
      </c>
      <c r="B220" s="832" t="s">
        <v>580</v>
      </c>
      <c r="C220" s="835" t="s">
        <v>598</v>
      </c>
      <c r="D220" s="863" t="s">
        <v>599</v>
      </c>
      <c r="E220" s="835" t="s">
        <v>5574</v>
      </c>
      <c r="F220" s="863" t="s">
        <v>5575</v>
      </c>
      <c r="G220" s="835" t="s">
        <v>5953</v>
      </c>
      <c r="H220" s="835" t="s">
        <v>5954</v>
      </c>
      <c r="I220" s="849">
        <v>183.08999633789062</v>
      </c>
      <c r="J220" s="849">
        <v>1</v>
      </c>
      <c r="K220" s="850">
        <v>183.08999633789062</v>
      </c>
    </row>
    <row r="221" spans="1:11" ht="14.4" customHeight="1" x14ac:dyDescent="0.3">
      <c r="A221" s="831" t="s">
        <v>579</v>
      </c>
      <c r="B221" s="832" t="s">
        <v>580</v>
      </c>
      <c r="C221" s="835" t="s">
        <v>598</v>
      </c>
      <c r="D221" s="863" t="s">
        <v>599</v>
      </c>
      <c r="E221" s="835" t="s">
        <v>5574</v>
      </c>
      <c r="F221" s="863" t="s">
        <v>5575</v>
      </c>
      <c r="G221" s="835" t="s">
        <v>5955</v>
      </c>
      <c r="H221" s="835" t="s">
        <v>5956</v>
      </c>
      <c r="I221" s="849">
        <v>243.52000427246094</v>
      </c>
      <c r="J221" s="849">
        <v>1</v>
      </c>
      <c r="K221" s="850">
        <v>243.52400207519531</v>
      </c>
    </row>
    <row r="222" spans="1:11" ht="14.4" customHeight="1" x14ac:dyDescent="0.3">
      <c r="A222" s="831" t="s">
        <v>579</v>
      </c>
      <c r="B222" s="832" t="s">
        <v>580</v>
      </c>
      <c r="C222" s="835" t="s">
        <v>598</v>
      </c>
      <c r="D222" s="863" t="s">
        <v>599</v>
      </c>
      <c r="E222" s="835" t="s">
        <v>5574</v>
      </c>
      <c r="F222" s="863" t="s">
        <v>5575</v>
      </c>
      <c r="G222" s="835" t="s">
        <v>5652</v>
      </c>
      <c r="H222" s="835" t="s">
        <v>5653</v>
      </c>
      <c r="I222" s="849">
        <v>17.620000839233398</v>
      </c>
      <c r="J222" s="849">
        <v>1</v>
      </c>
      <c r="K222" s="850">
        <v>17.620000839233398</v>
      </c>
    </row>
    <row r="223" spans="1:11" ht="14.4" customHeight="1" x14ac:dyDescent="0.3">
      <c r="A223" s="831" t="s">
        <v>579</v>
      </c>
      <c r="B223" s="832" t="s">
        <v>580</v>
      </c>
      <c r="C223" s="835" t="s">
        <v>598</v>
      </c>
      <c r="D223" s="863" t="s">
        <v>599</v>
      </c>
      <c r="E223" s="835" t="s">
        <v>5574</v>
      </c>
      <c r="F223" s="863" t="s">
        <v>5575</v>
      </c>
      <c r="G223" s="835" t="s">
        <v>5654</v>
      </c>
      <c r="H223" s="835" t="s">
        <v>5655</v>
      </c>
      <c r="I223" s="849">
        <v>22.309999465942383</v>
      </c>
      <c r="J223" s="849">
        <v>1</v>
      </c>
      <c r="K223" s="850">
        <v>22.309999465942383</v>
      </c>
    </row>
    <row r="224" spans="1:11" ht="14.4" customHeight="1" x14ac:dyDescent="0.3">
      <c r="A224" s="831" t="s">
        <v>579</v>
      </c>
      <c r="B224" s="832" t="s">
        <v>580</v>
      </c>
      <c r="C224" s="835" t="s">
        <v>598</v>
      </c>
      <c r="D224" s="863" t="s">
        <v>599</v>
      </c>
      <c r="E224" s="835" t="s">
        <v>5574</v>
      </c>
      <c r="F224" s="863" t="s">
        <v>5575</v>
      </c>
      <c r="G224" s="835" t="s">
        <v>5957</v>
      </c>
      <c r="H224" s="835" t="s">
        <v>5958</v>
      </c>
      <c r="I224" s="849">
        <v>899.84002685546875</v>
      </c>
      <c r="J224" s="849">
        <v>2</v>
      </c>
      <c r="K224" s="850">
        <v>1799.6800537109375</v>
      </c>
    </row>
    <row r="225" spans="1:11" ht="14.4" customHeight="1" x14ac:dyDescent="0.3">
      <c r="A225" s="831" t="s">
        <v>579</v>
      </c>
      <c r="B225" s="832" t="s">
        <v>580</v>
      </c>
      <c r="C225" s="835" t="s">
        <v>598</v>
      </c>
      <c r="D225" s="863" t="s">
        <v>599</v>
      </c>
      <c r="E225" s="835" t="s">
        <v>5574</v>
      </c>
      <c r="F225" s="863" t="s">
        <v>5575</v>
      </c>
      <c r="G225" s="835" t="s">
        <v>5959</v>
      </c>
      <c r="H225" s="835" t="s">
        <v>5960</v>
      </c>
      <c r="I225" s="849">
        <v>1083.8900146484375</v>
      </c>
      <c r="J225" s="849">
        <v>1</v>
      </c>
      <c r="K225" s="850">
        <v>1083.8900146484375</v>
      </c>
    </row>
    <row r="226" spans="1:11" ht="14.4" customHeight="1" x14ac:dyDescent="0.3">
      <c r="A226" s="831" t="s">
        <v>579</v>
      </c>
      <c r="B226" s="832" t="s">
        <v>580</v>
      </c>
      <c r="C226" s="835" t="s">
        <v>598</v>
      </c>
      <c r="D226" s="863" t="s">
        <v>599</v>
      </c>
      <c r="E226" s="835" t="s">
        <v>5574</v>
      </c>
      <c r="F226" s="863" t="s">
        <v>5575</v>
      </c>
      <c r="G226" s="835" t="s">
        <v>5961</v>
      </c>
      <c r="H226" s="835" t="s">
        <v>5962</v>
      </c>
      <c r="I226" s="849">
        <v>67.319999694824219</v>
      </c>
      <c r="J226" s="849">
        <v>35</v>
      </c>
      <c r="K226" s="850">
        <v>2356.239990234375</v>
      </c>
    </row>
    <row r="227" spans="1:11" ht="14.4" customHeight="1" x14ac:dyDescent="0.3">
      <c r="A227" s="831" t="s">
        <v>579</v>
      </c>
      <c r="B227" s="832" t="s">
        <v>580</v>
      </c>
      <c r="C227" s="835" t="s">
        <v>598</v>
      </c>
      <c r="D227" s="863" t="s">
        <v>599</v>
      </c>
      <c r="E227" s="835" t="s">
        <v>5574</v>
      </c>
      <c r="F227" s="863" t="s">
        <v>5575</v>
      </c>
      <c r="G227" s="835" t="s">
        <v>5963</v>
      </c>
      <c r="H227" s="835" t="s">
        <v>5964</v>
      </c>
      <c r="I227" s="849">
        <v>393.42667643229169</v>
      </c>
      <c r="J227" s="849">
        <v>30</v>
      </c>
      <c r="K227" s="850">
        <v>11802.81982421875</v>
      </c>
    </row>
    <row r="228" spans="1:11" ht="14.4" customHeight="1" x14ac:dyDescent="0.3">
      <c r="A228" s="831" t="s">
        <v>579</v>
      </c>
      <c r="B228" s="832" t="s">
        <v>580</v>
      </c>
      <c r="C228" s="835" t="s">
        <v>598</v>
      </c>
      <c r="D228" s="863" t="s">
        <v>599</v>
      </c>
      <c r="E228" s="835" t="s">
        <v>5574</v>
      </c>
      <c r="F228" s="863" t="s">
        <v>5575</v>
      </c>
      <c r="G228" s="835" t="s">
        <v>5965</v>
      </c>
      <c r="H228" s="835" t="s">
        <v>5966</v>
      </c>
      <c r="I228" s="849">
        <v>10.119999885559082</v>
      </c>
      <c r="J228" s="849">
        <v>77</v>
      </c>
      <c r="K228" s="850">
        <v>779.23998260498047</v>
      </c>
    </row>
    <row r="229" spans="1:11" ht="14.4" customHeight="1" x14ac:dyDescent="0.3">
      <c r="A229" s="831" t="s">
        <v>579</v>
      </c>
      <c r="B229" s="832" t="s">
        <v>580</v>
      </c>
      <c r="C229" s="835" t="s">
        <v>598</v>
      </c>
      <c r="D229" s="863" t="s">
        <v>599</v>
      </c>
      <c r="E229" s="835" t="s">
        <v>5574</v>
      </c>
      <c r="F229" s="863" t="s">
        <v>5575</v>
      </c>
      <c r="G229" s="835" t="s">
        <v>5666</v>
      </c>
      <c r="H229" s="835" t="s">
        <v>5667</v>
      </c>
      <c r="I229" s="849">
        <v>0.67000001668930054</v>
      </c>
      <c r="J229" s="849">
        <v>3100</v>
      </c>
      <c r="K229" s="850">
        <v>2077</v>
      </c>
    </row>
    <row r="230" spans="1:11" ht="14.4" customHeight="1" x14ac:dyDescent="0.3">
      <c r="A230" s="831" t="s">
        <v>579</v>
      </c>
      <c r="B230" s="832" t="s">
        <v>580</v>
      </c>
      <c r="C230" s="835" t="s">
        <v>598</v>
      </c>
      <c r="D230" s="863" t="s">
        <v>599</v>
      </c>
      <c r="E230" s="835" t="s">
        <v>5574</v>
      </c>
      <c r="F230" s="863" t="s">
        <v>5575</v>
      </c>
      <c r="G230" s="835" t="s">
        <v>5668</v>
      </c>
      <c r="H230" s="835" t="s">
        <v>5669</v>
      </c>
      <c r="I230" s="849">
        <v>27.87624979019165</v>
      </c>
      <c r="J230" s="849">
        <v>48</v>
      </c>
      <c r="K230" s="850">
        <v>1338.0599975585937</v>
      </c>
    </row>
    <row r="231" spans="1:11" ht="14.4" customHeight="1" x14ac:dyDescent="0.3">
      <c r="A231" s="831" t="s">
        <v>579</v>
      </c>
      <c r="B231" s="832" t="s">
        <v>580</v>
      </c>
      <c r="C231" s="835" t="s">
        <v>598</v>
      </c>
      <c r="D231" s="863" t="s">
        <v>599</v>
      </c>
      <c r="E231" s="835" t="s">
        <v>5574</v>
      </c>
      <c r="F231" s="863" t="s">
        <v>5575</v>
      </c>
      <c r="G231" s="835" t="s">
        <v>5670</v>
      </c>
      <c r="H231" s="835" t="s">
        <v>5671</v>
      </c>
      <c r="I231" s="849">
        <v>28.734999656677246</v>
      </c>
      <c r="J231" s="849">
        <v>144</v>
      </c>
      <c r="K231" s="850">
        <v>4137.840087890625</v>
      </c>
    </row>
    <row r="232" spans="1:11" ht="14.4" customHeight="1" x14ac:dyDescent="0.3">
      <c r="A232" s="831" t="s">
        <v>579</v>
      </c>
      <c r="B232" s="832" t="s">
        <v>580</v>
      </c>
      <c r="C232" s="835" t="s">
        <v>598</v>
      </c>
      <c r="D232" s="863" t="s">
        <v>599</v>
      </c>
      <c r="E232" s="835" t="s">
        <v>5574</v>
      </c>
      <c r="F232" s="863" t="s">
        <v>5575</v>
      </c>
      <c r="G232" s="835" t="s">
        <v>5967</v>
      </c>
      <c r="H232" s="835" t="s">
        <v>5968</v>
      </c>
      <c r="I232" s="849">
        <v>18.899999618530273</v>
      </c>
      <c r="J232" s="849">
        <v>1</v>
      </c>
      <c r="K232" s="850">
        <v>18.899999618530273</v>
      </c>
    </row>
    <row r="233" spans="1:11" ht="14.4" customHeight="1" x14ac:dyDescent="0.3">
      <c r="A233" s="831" t="s">
        <v>579</v>
      </c>
      <c r="B233" s="832" t="s">
        <v>580</v>
      </c>
      <c r="C233" s="835" t="s">
        <v>598</v>
      </c>
      <c r="D233" s="863" t="s">
        <v>599</v>
      </c>
      <c r="E233" s="835" t="s">
        <v>5574</v>
      </c>
      <c r="F233" s="863" t="s">
        <v>5575</v>
      </c>
      <c r="G233" s="835" t="s">
        <v>5672</v>
      </c>
      <c r="H233" s="835" t="s">
        <v>5673</v>
      </c>
      <c r="I233" s="849">
        <v>9.3299999237060547</v>
      </c>
      <c r="J233" s="849">
        <v>1</v>
      </c>
      <c r="K233" s="850">
        <v>9.3299999237060547</v>
      </c>
    </row>
    <row r="234" spans="1:11" ht="14.4" customHeight="1" x14ac:dyDescent="0.3">
      <c r="A234" s="831" t="s">
        <v>579</v>
      </c>
      <c r="B234" s="832" t="s">
        <v>580</v>
      </c>
      <c r="C234" s="835" t="s">
        <v>598</v>
      </c>
      <c r="D234" s="863" t="s">
        <v>599</v>
      </c>
      <c r="E234" s="835" t="s">
        <v>5574</v>
      </c>
      <c r="F234" s="863" t="s">
        <v>5575</v>
      </c>
      <c r="G234" s="835" t="s">
        <v>5969</v>
      </c>
      <c r="H234" s="835" t="s">
        <v>5970</v>
      </c>
      <c r="I234" s="849">
        <v>1</v>
      </c>
      <c r="J234" s="849">
        <v>180</v>
      </c>
      <c r="K234" s="850">
        <v>180.22000122070312</v>
      </c>
    </row>
    <row r="235" spans="1:11" ht="14.4" customHeight="1" x14ac:dyDescent="0.3">
      <c r="A235" s="831" t="s">
        <v>579</v>
      </c>
      <c r="B235" s="832" t="s">
        <v>580</v>
      </c>
      <c r="C235" s="835" t="s">
        <v>598</v>
      </c>
      <c r="D235" s="863" t="s">
        <v>599</v>
      </c>
      <c r="E235" s="835" t="s">
        <v>5680</v>
      </c>
      <c r="F235" s="863" t="s">
        <v>5681</v>
      </c>
      <c r="G235" s="835" t="s">
        <v>5684</v>
      </c>
      <c r="H235" s="835" t="s">
        <v>5685</v>
      </c>
      <c r="I235" s="849">
        <v>6.2960000991821286</v>
      </c>
      <c r="J235" s="849">
        <v>50</v>
      </c>
      <c r="K235" s="850">
        <v>314.80000305175781</v>
      </c>
    </row>
    <row r="236" spans="1:11" ht="14.4" customHeight="1" x14ac:dyDescent="0.3">
      <c r="A236" s="831" t="s">
        <v>579</v>
      </c>
      <c r="B236" s="832" t="s">
        <v>580</v>
      </c>
      <c r="C236" s="835" t="s">
        <v>598</v>
      </c>
      <c r="D236" s="863" t="s">
        <v>599</v>
      </c>
      <c r="E236" s="835" t="s">
        <v>5680</v>
      </c>
      <c r="F236" s="863" t="s">
        <v>5681</v>
      </c>
      <c r="G236" s="835" t="s">
        <v>5971</v>
      </c>
      <c r="H236" s="835" t="s">
        <v>5972</v>
      </c>
      <c r="I236" s="849">
        <v>181.5</v>
      </c>
      <c r="J236" s="849">
        <v>10</v>
      </c>
      <c r="K236" s="850">
        <v>1815</v>
      </c>
    </row>
    <row r="237" spans="1:11" ht="14.4" customHeight="1" x14ac:dyDescent="0.3">
      <c r="A237" s="831" t="s">
        <v>579</v>
      </c>
      <c r="B237" s="832" t="s">
        <v>580</v>
      </c>
      <c r="C237" s="835" t="s">
        <v>598</v>
      </c>
      <c r="D237" s="863" t="s">
        <v>599</v>
      </c>
      <c r="E237" s="835" t="s">
        <v>5680</v>
      </c>
      <c r="F237" s="863" t="s">
        <v>5681</v>
      </c>
      <c r="G237" s="835" t="s">
        <v>5690</v>
      </c>
      <c r="H237" s="835" t="s">
        <v>5691</v>
      </c>
      <c r="I237" s="849">
        <v>1.0999999754130841E-2</v>
      </c>
      <c r="J237" s="849">
        <v>1500</v>
      </c>
      <c r="K237" s="850">
        <v>17</v>
      </c>
    </row>
    <row r="238" spans="1:11" ht="14.4" customHeight="1" x14ac:dyDescent="0.3">
      <c r="A238" s="831" t="s">
        <v>579</v>
      </c>
      <c r="B238" s="832" t="s">
        <v>580</v>
      </c>
      <c r="C238" s="835" t="s">
        <v>598</v>
      </c>
      <c r="D238" s="863" t="s">
        <v>599</v>
      </c>
      <c r="E238" s="835" t="s">
        <v>5680</v>
      </c>
      <c r="F238" s="863" t="s">
        <v>5681</v>
      </c>
      <c r="G238" s="835" t="s">
        <v>5973</v>
      </c>
      <c r="H238" s="835" t="s">
        <v>5974</v>
      </c>
      <c r="I238" s="849">
        <v>15.92400016784668</v>
      </c>
      <c r="J238" s="849">
        <v>700</v>
      </c>
      <c r="K238" s="850">
        <v>11147.5</v>
      </c>
    </row>
    <row r="239" spans="1:11" ht="14.4" customHeight="1" x14ac:dyDescent="0.3">
      <c r="A239" s="831" t="s">
        <v>579</v>
      </c>
      <c r="B239" s="832" t="s">
        <v>580</v>
      </c>
      <c r="C239" s="835" t="s">
        <v>598</v>
      </c>
      <c r="D239" s="863" t="s">
        <v>599</v>
      </c>
      <c r="E239" s="835" t="s">
        <v>5680</v>
      </c>
      <c r="F239" s="863" t="s">
        <v>5681</v>
      </c>
      <c r="G239" s="835" t="s">
        <v>5698</v>
      </c>
      <c r="H239" s="835" t="s">
        <v>5699</v>
      </c>
      <c r="I239" s="849">
        <v>6.1466665267944336</v>
      </c>
      <c r="J239" s="849">
        <v>240</v>
      </c>
      <c r="K239" s="850">
        <v>1475.2000122070312</v>
      </c>
    </row>
    <row r="240" spans="1:11" ht="14.4" customHeight="1" x14ac:dyDescent="0.3">
      <c r="A240" s="831" t="s">
        <v>579</v>
      </c>
      <c r="B240" s="832" t="s">
        <v>580</v>
      </c>
      <c r="C240" s="835" t="s">
        <v>598</v>
      </c>
      <c r="D240" s="863" t="s">
        <v>599</v>
      </c>
      <c r="E240" s="835" t="s">
        <v>5680</v>
      </c>
      <c r="F240" s="863" t="s">
        <v>5681</v>
      </c>
      <c r="G240" s="835" t="s">
        <v>5700</v>
      </c>
      <c r="H240" s="835" t="s">
        <v>5701</v>
      </c>
      <c r="I240" s="849">
        <v>3.4522222677866616</v>
      </c>
      <c r="J240" s="849">
        <v>1040</v>
      </c>
      <c r="K240" s="850">
        <v>3590.0000610351562</v>
      </c>
    </row>
    <row r="241" spans="1:11" ht="14.4" customHeight="1" x14ac:dyDescent="0.3">
      <c r="A241" s="831" t="s">
        <v>579</v>
      </c>
      <c r="B241" s="832" t="s">
        <v>580</v>
      </c>
      <c r="C241" s="835" t="s">
        <v>598</v>
      </c>
      <c r="D241" s="863" t="s">
        <v>599</v>
      </c>
      <c r="E241" s="835" t="s">
        <v>5680</v>
      </c>
      <c r="F241" s="863" t="s">
        <v>5681</v>
      </c>
      <c r="G241" s="835" t="s">
        <v>5700</v>
      </c>
      <c r="H241" s="835" t="s">
        <v>5703</v>
      </c>
      <c r="I241" s="849">
        <v>3.4600000381469727</v>
      </c>
      <c r="J241" s="849">
        <v>120</v>
      </c>
      <c r="K241" s="850">
        <v>415.20001220703125</v>
      </c>
    </row>
    <row r="242" spans="1:11" ht="14.4" customHeight="1" x14ac:dyDescent="0.3">
      <c r="A242" s="831" t="s">
        <v>579</v>
      </c>
      <c r="B242" s="832" t="s">
        <v>580</v>
      </c>
      <c r="C242" s="835" t="s">
        <v>598</v>
      </c>
      <c r="D242" s="863" t="s">
        <v>599</v>
      </c>
      <c r="E242" s="835" t="s">
        <v>5680</v>
      </c>
      <c r="F242" s="863" t="s">
        <v>5681</v>
      </c>
      <c r="G242" s="835" t="s">
        <v>5706</v>
      </c>
      <c r="H242" s="835" t="s">
        <v>5707</v>
      </c>
      <c r="I242" s="849">
        <v>17.979999542236328</v>
      </c>
      <c r="J242" s="849">
        <v>1000</v>
      </c>
      <c r="K242" s="850">
        <v>17980</v>
      </c>
    </row>
    <row r="243" spans="1:11" ht="14.4" customHeight="1" x14ac:dyDescent="0.3">
      <c r="A243" s="831" t="s">
        <v>579</v>
      </c>
      <c r="B243" s="832" t="s">
        <v>580</v>
      </c>
      <c r="C243" s="835" t="s">
        <v>598</v>
      </c>
      <c r="D243" s="863" t="s">
        <v>599</v>
      </c>
      <c r="E243" s="835" t="s">
        <v>5680</v>
      </c>
      <c r="F243" s="863" t="s">
        <v>5681</v>
      </c>
      <c r="G243" s="835" t="s">
        <v>5708</v>
      </c>
      <c r="H243" s="835" t="s">
        <v>5709</v>
      </c>
      <c r="I243" s="849">
        <v>17.979999542236328</v>
      </c>
      <c r="J243" s="849">
        <v>400</v>
      </c>
      <c r="K243" s="850">
        <v>7192.0000305175781</v>
      </c>
    </row>
    <row r="244" spans="1:11" ht="14.4" customHeight="1" x14ac:dyDescent="0.3">
      <c r="A244" s="831" t="s">
        <v>579</v>
      </c>
      <c r="B244" s="832" t="s">
        <v>580</v>
      </c>
      <c r="C244" s="835" t="s">
        <v>598</v>
      </c>
      <c r="D244" s="863" t="s">
        <v>599</v>
      </c>
      <c r="E244" s="835" t="s">
        <v>5680</v>
      </c>
      <c r="F244" s="863" t="s">
        <v>5681</v>
      </c>
      <c r="G244" s="835" t="s">
        <v>5710</v>
      </c>
      <c r="H244" s="835" t="s">
        <v>5711</v>
      </c>
      <c r="I244" s="849">
        <v>13.199999809265137</v>
      </c>
      <c r="J244" s="849">
        <v>140</v>
      </c>
      <c r="K244" s="850">
        <v>1848</v>
      </c>
    </row>
    <row r="245" spans="1:11" ht="14.4" customHeight="1" x14ac:dyDescent="0.3">
      <c r="A245" s="831" t="s">
        <v>579</v>
      </c>
      <c r="B245" s="832" t="s">
        <v>580</v>
      </c>
      <c r="C245" s="835" t="s">
        <v>598</v>
      </c>
      <c r="D245" s="863" t="s">
        <v>599</v>
      </c>
      <c r="E245" s="835" t="s">
        <v>5680</v>
      </c>
      <c r="F245" s="863" t="s">
        <v>5681</v>
      </c>
      <c r="G245" s="835" t="s">
        <v>5712</v>
      </c>
      <c r="H245" s="835" t="s">
        <v>5713</v>
      </c>
      <c r="I245" s="849">
        <v>13.199999809265137</v>
      </c>
      <c r="J245" s="849">
        <v>120</v>
      </c>
      <c r="K245" s="850">
        <v>1584</v>
      </c>
    </row>
    <row r="246" spans="1:11" ht="14.4" customHeight="1" x14ac:dyDescent="0.3">
      <c r="A246" s="831" t="s">
        <v>579</v>
      </c>
      <c r="B246" s="832" t="s">
        <v>580</v>
      </c>
      <c r="C246" s="835" t="s">
        <v>598</v>
      </c>
      <c r="D246" s="863" t="s">
        <v>599</v>
      </c>
      <c r="E246" s="835" t="s">
        <v>5680</v>
      </c>
      <c r="F246" s="863" t="s">
        <v>5681</v>
      </c>
      <c r="G246" s="835" t="s">
        <v>5975</v>
      </c>
      <c r="H246" s="835" t="s">
        <v>5976</v>
      </c>
      <c r="I246" s="849">
        <v>13.199999809265137</v>
      </c>
      <c r="J246" s="849">
        <v>10</v>
      </c>
      <c r="K246" s="850">
        <v>132</v>
      </c>
    </row>
    <row r="247" spans="1:11" ht="14.4" customHeight="1" x14ac:dyDescent="0.3">
      <c r="A247" s="831" t="s">
        <v>579</v>
      </c>
      <c r="B247" s="832" t="s">
        <v>580</v>
      </c>
      <c r="C247" s="835" t="s">
        <v>598</v>
      </c>
      <c r="D247" s="863" t="s">
        <v>599</v>
      </c>
      <c r="E247" s="835" t="s">
        <v>5680</v>
      </c>
      <c r="F247" s="863" t="s">
        <v>5681</v>
      </c>
      <c r="G247" s="835" t="s">
        <v>5977</v>
      </c>
      <c r="H247" s="835" t="s">
        <v>5978</v>
      </c>
      <c r="I247" s="849">
        <v>365.42001342773437</v>
      </c>
      <c r="J247" s="849">
        <v>6</v>
      </c>
      <c r="K247" s="850">
        <v>2192.5100708007812</v>
      </c>
    </row>
    <row r="248" spans="1:11" ht="14.4" customHeight="1" x14ac:dyDescent="0.3">
      <c r="A248" s="831" t="s">
        <v>579</v>
      </c>
      <c r="B248" s="832" t="s">
        <v>580</v>
      </c>
      <c r="C248" s="835" t="s">
        <v>598</v>
      </c>
      <c r="D248" s="863" t="s">
        <v>599</v>
      </c>
      <c r="E248" s="835" t="s">
        <v>5680</v>
      </c>
      <c r="F248" s="863" t="s">
        <v>5681</v>
      </c>
      <c r="G248" s="835" t="s">
        <v>5979</v>
      </c>
      <c r="H248" s="835" t="s">
        <v>5980</v>
      </c>
      <c r="I248" s="849">
        <v>365.42001342773437</v>
      </c>
      <c r="J248" s="849">
        <v>11</v>
      </c>
      <c r="K248" s="850">
        <v>4019.6200561523437</v>
      </c>
    </row>
    <row r="249" spans="1:11" ht="14.4" customHeight="1" x14ac:dyDescent="0.3">
      <c r="A249" s="831" t="s">
        <v>579</v>
      </c>
      <c r="B249" s="832" t="s">
        <v>580</v>
      </c>
      <c r="C249" s="835" t="s">
        <v>598</v>
      </c>
      <c r="D249" s="863" t="s">
        <v>599</v>
      </c>
      <c r="E249" s="835" t="s">
        <v>5680</v>
      </c>
      <c r="F249" s="863" t="s">
        <v>5681</v>
      </c>
      <c r="G249" s="835" t="s">
        <v>5714</v>
      </c>
      <c r="H249" s="835" t="s">
        <v>5715</v>
      </c>
      <c r="I249" s="849">
        <v>22.989999771118164</v>
      </c>
      <c r="J249" s="849">
        <v>10</v>
      </c>
      <c r="K249" s="850">
        <v>229.89999389648437</v>
      </c>
    </row>
    <row r="250" spans="1:11" ht="14.4" customHeight="1" x14ac:dyDescent="0.3">
      <c r="A250" s="831" t="s">
        <v>579</v>
      </c>
      <c r="B250" s="832" t="s">
        <v>580</v>
      </c>
      <c r="C250" s="835" t="s">
        <v>598</v>
      </c>
      <c r="D250" s="863" t="s">
        <v>599</v>
      </c>
      <c r="E250" s="835" t="s">
        <v>5680</v>
      </c>
      <c r="F250" s="863" t="s">
        <v>5681</v>
      </c>
      <c r="G250" s="835" t="s">
        <v>5716</v>
      </c>
      <c r="H250" s="835" t="s">
        <v>5717</v>
      </c>
      <c r="I250" s="849">
        <v>22.989999771118164</v>
      </c>
      <c r="J250" s="849">
        <v>10</v>
      </c>
      <c r="K250" s="850">
        <v>229.89999389648437</v>
      </c>
    </row>
    <row r="251" spans="1:11" ht="14.4" customHeight="1" x14ac:dyDescent="0.3">
      <c r="A251" s="831" t="s">
        <v>579</v>
      </c>
      <c r="B251" s="832" t="s">
        <v>580</v>
      </c>
      <c r="C251" s="835" t="s">
        <v>598</v>
      </c>
      <c r="D251" s="863" t="s">
        <v>599</v>
      </c>
      <c r="E251" s="835" t="s">
        <v>5680</v>
      </c>
      <c r="F251" s="863" t="s">
        <v>5681</v>
      </c>
      <c r="G251" s="835" t="s">
        <v>5722</v>
      </c>
      <c r="H251" s="835" t="s">
        <v>5723</v>
      </c>
      <c r="I251" s="849">
        <v>4.0300002098083496</v>
      </c>
      <c r="J251" s="849">
        <v>450</v>
      </c>
      <c r="K251" s="850">
        <v>1813.5</v>
      </c>
    </row>
    <row r="252" spans="1:11" ht="14.4" customHeight="1" x14ac:dyDescent="0.3">
      <c r="A252" s="831" t="s">
        <v>579</v>
      </c>
      <c r="B252" s="832" t="s">
        <v>580</v>
      </c>
      <c r="C252" s="835" t="s">
        <v>598</v>
      </c>
      <c r="D252" s="863" t="s">
        <v>599</v>
      </c>
      <c r="E252" s="835" t="s">
        <v>5680</v>
      </c>
      <c r="F252" s="863" t="s">
        <v>5681</v>
      </c>
      <c r="G252" s="835" t="s">
        <v>5724</v>
      </c>
      <c r="H252" s="835" t="s">
        <v>5725</v>
      </c>
      <c r="I252" s="849">
        <v>9.6800003051757812</v>
      </c>
      <c r="J252" s="849">
        <v>1500</v>
      </c>
      <c r="K252" s="850">
        <v>14520</v>
      </c>
    </row>
    <row r="253" spans="1:11" ht="14.4" customHeight="1" x14ac:dyDescent="0.3">
      <c r="A253" s="831" t="s">
        <v>579</v>
      </c>
      <c r="B253" s="832" t="s">
        <v>580</v>
      </c>
      <c r="C253" s="835" t="s">
        <v>598</v>
      </c>
      <c r="D253" s="863" t="s">
        <v>599</v>
      </c>
      <c r="E253" s="835" t="s">
        <v>5680</v>
      </c>
      <c r="F253" s="863" t="s">
        <v>5681</v>
      </c>
      <c r="G253" s="835" t="s">
        <v>5730</v>
      </c>
      <c r="H253" s="835" t="s">
        <v>5731</v>
      </c>
      <c r="I253" s="849">
        <v>4.625</v>
      </c>
      <c r="J253" s="849">
        <v>30</v>
      </c>
      <c r="K253" s="850">
        <v>138.79999923706055</v>
      </c>
    </row>
    <row r="254" spans="1:11" ht="14.4" customHeight="1" x14ac:dyDescent="0.3">
      <c r="A254" s="831" t="s">
        <v>579</v>
      </c>
      <c r="B254" s="832" t="s">
        <v>580</v>
      </c>
      <c r="C254" s="835" t="s">
        <v>598</v>
      </c>
      <c r="D254" s="863" t="s">
        <v>599</v>
      </c>
      <c r="E254" s="835" t="s">
        <v>5680</v>
      </c>
      <c r="F254" s="863" t="s">
        <v>5681</v>
      </c>
      <c r="G254" s="835" t="s">
        <v>5732</v>
      </c>
      <c r="H254" s="835" t="s">
        <v>5733</v>
      </c>
      <c r="I254" s="849">
        <v>3.1500000953674316</v>
      </c>
      <c r="J254" s="849">
        <v>20</v>
      </c>
      <c r="K254" s="850">
        <v>63</v>
      </c>
    </row>
    <row r="255" spans="1:11" ht="14.4" customHeight="1" x14ac:dyDescent="0.3">
      <c r="A255" s="831" t="s">
        <v>579</v>
      </c>
      <c r="B255" s="832" t="s">
        <v>580</v>
      </c>
      <c r="C255" s="835" t="s">
        <v>598</v>
      </c>
      <c r="D255" s="863" t="s">
        <v>599</v>
      </c>
      <c r="E255" s="835" t="s">
        <v>5680</v>
      </c>
      <c r="F255" s="863" t="s">
        <v>5681</v>
      </c>
      <c r="G255" s="835" t="s">
        <v>5981</v>
      </c>
      <c r="H255" s="835" t="s">
        <v>5982</v>
      </c>
      <c r="I255" s="849">
        <v>1109.27001953125</v>
      </c>
      <c r="J255" s="849">
        <v>1</v>
      </c>
      <c r="K255" s="850">
        <v>1109.27001953125</v>
      </c>
    </row>
    <row r="256" spans="1:11" ht="14.4" customHeight="1" x14ac:dyDescent="0.3">
      <c r="A256" s="831" t="s">
        <v>579</v>
      </c>
      <c r="B256" s="832" t="s">
        <v>580</v>
      </c>
      <c r="C256" s="835" t="s">
        <v>598</v>
      </c>
      <c r="D256" s="863" t="s">
        <v>599</v>
      </c>
      <c r="E256" s="835" t="s">
        <v>5680</v>
      </c>
      <c r="F256" s="863" t="s">
        <v>5681</v>
      </c>
      <c r="G256" s="835" t="s">
        <v>5736</v>
      </c>
      <c r="H256" s="835" t="s">
        <v>5737</v>
      </c>
      <c r="I256" s="849">
        <v>80.569999694824219</v>
      </c>
      <c r="J256" s="849">
        <v>10</v>
      </c>
      <c r="K256" s="850">
        <v>805.70001220703125</v>
      </c>
    </row>
    <row r="257" spans="1:11" ht="14.4" customHeight="1" x14ac:dyDescent="0.3">
      <c r="A257" s="831" t="s">
        <v>579</v>
      </c>
      <c r="B257" s="832" t="s">
        <v>580</v>
      </c>
      <c r="C257" s="835" t="s">
        <v>598</v>
      </c>
      <c r="D257" s="863" t="s">
        <v>599</v>
      </c>
      <c r="E257" s="835" t="s">
        <v>5680</v>
      </c>
      <c r="F257" s="863" t="s">
        <v>5681</v>
      </c>
      <c r="G257" s="835" t="s">
        <v>5983</v>
      </c>
      <c r="H257" s="835" t="s">
        <v>5984</v>
      </c>
      <c r="I257" s="849">
        <v>381.20001220703125</v>
      </c>
      <c r="J257" s="849">
        <v>1</v>
      </c>
      <c r="K257" s="850">
        <v>381.20001220703125</v>
      </c>
    </row>
    <row r="258" spans="1:11" ht="14.4" customHeight="1" x14ac:dyDescent="0.3">
      <c r="A258" s="831" t="s">
        <v>579</v>
      </c>
      <c r="B258" s="832" t="s">
        <v>580</v>
      </c>
      <c r="C258" s="835" t="s">
        <v>598</v>
      </c>
      <c r="D258" s="863" t="s">
        <v>599</v>
      </c>
      <c r="E258" s="835" t="s">
        <v>5680</v>
      </c>
      <c r="F258" s="863" t="s">
        <v>5681</v>
      </c>
      <c r="G258" s="835" t="s">
        <v>5985</v>
      </c>
      <c r="H258" s="835" t="s">
        <v>5986</v>
      </c>
      <c r="I258" s="849">
        <v>1.0499999523162842</v>
      </c>
      <c r="J258" s="849">
        <v>500</v>
      </c>
      <c r="K258" s="850">
        <v>524.10000610351562</v>
      </c>
    </row>
    <row r="259" spans="1:11" ht="14.4" customHeight="1" x14ac:dyDescent="0.3">
      <c r="A259" s="831" t="s">
        <v>579</v>
      </c>
      <c r="B259" s="832" t="s">
        <v>580</v>
      </c>
      <c r="C259" s="835" t="s">
        <v>598</v>
      </c>
      <c r="D259" s="863" t="s">
        <v>599</v>
      </c>
      <c r="E259" s="835" t="s">
        <v>5680</v>
      </c>
      <c r="F259" s="863" t="s">
        <v>5681</v>
      </c>
      <c r="G259" s="835" t="s">
        <v>5985</v>
      </c>
      <c r="H259" s="835" t="s">
        <v>5987</v>
      </c>
      <c r="I259" s="849">
        <v>1.0499999523162842</v>
      </c>
      <c r="J259" s="849">
        <v>100</v>
      </c>
      <c r="K259" s="850">
        <v>105</v>
      </c>
    </row>
    <row r="260" spans="1:11" ht="14.4" customHeight="1" x14ac:dyDescent="0.3">
      <c r="A260" s="831" t="s">
        <v>579</v>
      </c>
      <c r="B260" s="832" t="s">
        <v>580</v>
      </c>
      <c r="C260" s="835" t="s">
        <v>598</v>
      </c>
      <c r="D260" s="863" t="s">
        <v>599</v>
      </c>
      <c r="E260" s="835" t="s">
        <v>5680</v>
      </c>
      <c r="F260" s="863" t="s">
        <v>5681</v>
      </c>
      <c r="G260" s="835" t="s">
        <v>5744</v>
      </c>
      <c r="H260" s="835" t="s">
        <v>5745</v>
      </c>
      <c r="I260" s="849">
        <v>11.737777498033312</v>
      </c>
      <c r="J260" s="849">
        <v>102</v>
      </c>
      <c r="K260" s="850">
        <v>1197.2300186157227</v>
      </c>
    </row>
    <row r="261" spans="1:11" ht="14.4" customHeight="1" x14ac:dyDescent="0.3">
      <c r="A261" s="831" t="s">
        <v>579</v>
      </c>
      <c r="B261" s="832" t="s">
        <v>580</v>
      </c>
      <c r="C261" s="835" t="s">
        <v>598</v>
      </c>
      <c r="D261" s="863" t="s">
        <v>599</v>
      </c>
      <c r="E261" s="835" t="s">
        <v>5680</v>
      </c>
      <c r="F261" s="863" t="s">
        <v>5681</v>
      </c>
      <c r="G261" s="835" t="s">
        <v>5746</v>
      </c>
      <c r="H261" s="835" t="s">
        <v>5747</v>
      </c>
      <c r="I261" s="849">
        <v>13.310000419616699</v>
      </c>
      <c r="J261" s="849">
        <v>22</v>
      </c>
      <c r="K261" s="850">
        <v>292.82000732421875</v>
      </c>
    </row>
    <row r="262" spans="1:11" ht="14.4" customHeight="1" x14ac:dyDescent="0.3">
      <c r="A262" s="831" t="s">
        <v>579</v>
      </c>
      <c r="B262" s="832" t="s">
        <v>580</v>
      </c>
      <c r="C262" s="835" t="s">
        <v>598</v>
      </c>
      <c r="D262" s="863" t="s">
        <v>599</v>
      </c>
      <c r="E262" s="835" t="s">
        <v>5680</v>
      </c>
      <c r="F262" s="863" t="s">
        <v>5681</v>
      </c>
      <c r="G262" s="835" t="s">
        <v>5748</v>
      </c>
      <c r="H262" s="835" t="s">
        <v>5749</v>
      </c>
      <c r="I262" s="849">
        <v>2.2866666316986084</v>
      </c>
      <c r="J262" s="849">
        <v>150</v>
      </c>
      <c r="K262" s="850">
        <v>343</v>
      </c>
    </row>
    <row r="263" spans="1:11" ht="14.4" customHeight="1" x14ac:dyDescent="0.3">
      <c r="A263" s="831" t="s">
        <v>579</v>
      </c>
      <c r="B263" s="832" t="s">
        <v>580</v>
      </c>
      <c r="C263" s="835" t="s">
        <v>598</v>
      </c>
      <c r="D263" s="863" t="s">
        <v>599</v>
      </c>
      <c r="E263" s="835" t="s">
        <v>5680</v>
      </c>
      <c r="F263" s="863" t="s">
        <v>5681</v>
      </c>
      <c r="G263" s="835" t="s">
        <v>5988</v>
      </c>
      <c r="H263" s="835" t="s">
        <v>5989</v>
      </c>
      <c r="I263" s="849">
        <v>5.3228572436741421</v>
      </c>
      <c r="J263" s="849">
        <v>700</v>
      </c>
      <c r="K263" s="850">
        <v>3726.4000244140625</v>
      </c>
    </row>
    <row r="264" spans="1:11" ht="14.4" customHeight="1" x14ac:dyDescent="0.3">
      <c r="A264" s="831" t="s">
        <v>579</v>
      </c>
      <c r="B264" s="832" t="s">
        <v>580</v>
      </c>
      <c r="C264" s="835" t="s">
        <v>598</v>
      </c>
      <c r="D264" s="863" t="s">
        <v>599</v>
      </c>
      <c r="E264" s="835" t="s">
        <v>5680</v>
      </c>
      <c r="F264" s="863" t="s">
        <v>5681</v>
      </c>
      <c r="G264" s="835" t="s">
        <v>5990</v>
      </c>
      <c r="H264" s="835" t="s">
        <v>5991</v>
      </c>
      <c r="I264" s="849">
        <v>7.9899997711181641</v>
      </c>
      <c r="J264" s="849">
        <v>100</v>
      </c>
      <c r="K264" s="850">
        <v>798.5999755859375</v>
      </c>
    </row>
    <row r="265" spans="1:11" ht="14.4" customHeight="1" x14ac:dyDescent="0.3">
      <c r="A265" s="831" t="s">
        <v>579</v>
      </c>
      <c r="B265" s="832" t="s">
        <v>580</v>
      </c>
      <c r="C265" s="835" t="s">
        <v>598</v>
      </c>
      <c r="D265" s="863" t="s">
        <v>599</v>
      </c>
      <c r="E265" s="835" t="s">
        <v>5680</v>
      </c>
      <c r="F265" s="863" t="s">
        <v>5681</v>
      </c>
      <c r="G265" s="835" t="s">
        <v>5992</v>
      </c>
      <c r="H265" s="835" t="s">
        <v>5993</v>
      </c>
      <c r="I265" s="849">
        <v>62.759998321533203</v>
      </c>
      <c r="J265" s="849">
        <v>4</v>
      </c>
      <c r="K265" s="850">
        <v>251.03999328613281</v>
      </c>
    </row>
    <row r="266" spans="1:11" ht="14.4" customHeight="1" x14ac:dyDescent="0.3">
      <c r="A266" s="831" t="s">
        <v>579</v>
      </c>
      <c r="B266" s="832" t="s">
        <v>580</v>
      </c>
      <c r="C266" s="835" t="s">
        <v>598</v>
      </c>
      <c r="D266" s="863" t="s">
        <v>599</v>
      </c>
      <c r="E266" s="835" t="s">
        <v>5680</v>
      </c>
      <c r="F266" s="863" t="s">
        <v>5681</v>
      </c>
      <c r="G266" s="835" t="s">
        <v>5994</v>
      </c>
      <c r="H266" s="835" t="s">
        <v>5995</v>
      </c>
      <c r="I266" s="849">
        <v>2.8549998998641968</v>
      </c>
      <c r="J266" s="849">
        <v>100</v>
      </c>
      <c r="K266" s="850">
        <v>285.5</v>
      </c>
    </row>
    <row r="267" spans="1:11" ht="14.4" customHeight="1" x14ac:dyDescent="0.3">
      <c r="A267" s="831" t="s">
        <v>579</v>
      </c>
      <c r="B267" s="832" t="s">
        <v>580</v>
      </c>
      <c r="C267" s="835" t="s">
        <v>598</v>
      </c>
      <c r="D267" s="863" t="s">
        <v>599</v>
      </c>
      <c r="E267" s="835" t="s">
        <v>5680</v>
      </c>
      <c r="F267" s="863" t="s">
        <v>5681</v>
      </c>
      <c r="G267" s="835" t="s">
        <v>5996</v>
      </c>
      <c r="H267" s="835" t="s">
        <v>5997</v>
      </c>
      <c r="I267" s="849">
        <v>2.4200000762939453</v>
      </c>
      <c r="J267" s="849">
        <v>100</v>
      </c>
      <c r="K267" s="850">
        <v>242</v>
      </c>
    </row>
    <row r="268" spans="1:11" ht="14.4" customHeight="1" x14ac:dyDescent="0.3">
      <c r="A268" s="831" t="s">
        <v>579</v>
      </c>
      <c r="B268" s="832" t="s">
        <v>580</v>
      </c>
      <c r="C268" s="835" t="s">
        <v>598</v>
      </c>
      <c r="D268" s="863" t="s">
        <v>599</v>
      </c>
      <c r="E268" s="835" t="s">
        <v>5680</v>
      </c>
      <c r="F268" s="863" t="s">
        <v>5681</v>
      </c>
      <c r="G268" s="835" t="s">
        <v>5752</v>
      </c>
      <c r="H268" s="835" t="s">
        <v>5753</v>
      </c>
      <c r="I268" s="849">
        <v>9.1999998092651367</v>
      </c>
      <c r="J268" s="849">
        <v>2950</v>
      </c>
      <c r="K268" s="850">
        <v>27140</v>
      </c>
    </row>
    <row r="269" spans="1:11" ht="14.4" customHeight="1" x14ac:dyDescent="0.3">
      <c r="A269" s="831" t="s">
        <v>579</v>
      </c>
      <c r="B269" s="832" t="s">
        <v>580</v>
      </c>
      <c r="C269" s="835" t="s">
        <v>598</v>
      </c>
      <c r="D269" s="863" t="s">
        <v>599</v>
      </c>
      <c r="E269" s="835" t="s">
        <v>5680</v>
      </c>
      <c r="F269" s="863" t="s">
        <v>5681</v>
      </c>
      <c r="G269" s="835" t="s">
        <v>5754</v>
      </c>
      <c r="H269" s="835" t="s">
        <v>5755</v>
      </c>
      <c r="I269" s="849">
        <v>2.3399999141693115</v>
      </c>
      <c r="J269" s="849">
        <v>100</v>
      </c>
      <c r="K269" s="850">
        <v>234</v>
      </c>
    </row>
    <row r="270" spans="1:11" ht="14.4" customHeight="1" x14ac:dyDescent="0.3">
      <c r="A270" s="831" t="s">
        <v>579</v>
      </c>
      <c r="B270" s="832" t="s">
        <v>580</v>
      </c>
      <c r="C270" s="835" t="s">
        <v>598</v>
      </c>
      <c r="D270" s="863" t="s">
        <v>599</v>
      </c>
      <c r="E270" s="835" t="s">
        <v>5680</v>
      </c>
      <c r="F270" s="863" t="s">
        <v>5681</v>
      </c>
      <c r="G270" s="835" t="s">
        <v>5756</v>
      </c>
      <c r="H270" s="835" t="s">
        <v>5757</v>
      </c>
      <c r="I270" s="849">
        <v>2.04749995470047</v>
      </c>
      <c r="J270" s="849">
        <v>500</v>
      </c>
      <c r="K270" s="850">
        <v>1024</v>
      </c>
    </row>
    <row r="271" spans="1:11" ht="14.4" customHeight="1" x14ac:dyDescent="0.3">
      <c r="A271" s="831" t="s">
        <v>579</v>
      </c>
      <c r="B271" s="832" t="s">
        <v>580</v>
      </c>
      <c r="C271" s="835" t="s">
        <v>598</v>
      </c>
      <c r="D271" s="863" t="s">
        <v>599</v>
      </c>
      <c r="E271" s="835" t="s">
        <v>5680</v>
      </c>
      <c r="F271" s="863" t="s">
        <v>5681</v>
      </c>
      <c r="G271" s="835" t="s">
        <v>5758</v>
      </c>
      <c r="H271" s="835" t="s">
        <v>5759</v>
      </c>
      <c r="I271" s="849">
        <v>6.2899999618530273</v>
      </c>
      <c r="J271" s="849">
        <v>60</v>
      </c>
      <c r="K271" s="850">
        <v>377.39999389648437</v>
      </c>
    </row>
    <row r="272" spans="1:11" ht="14.4" customHeight="1" x14ac:dyDescent="0.3">
      <c r="A272" s="831" t="s">
        <v>579</v>
      </c>
      <c r="B272" s="832" t="s">
        <v>580</v>
      </c>
      <c r="C272" s="835" t="s">
        <v>598</v>
      </c>
      <c r="D272" s="863" t="s">
        <v>599</v>
      </c>
      <c r="E272" s="835" t="s">
        <v>5680</v>
      </c>
      <c r="F272" s="863" t="s">
        <v>5681</v>
      </c>
      <c r="G272" s="835" t="s">
        <v>5760</v>
      </c>
      <c r="H272" s="835" t="s">
        <v>5761</v>
      </c>
      <c r="I272" s="849">
        <v>172.5</v>
      </c>
      <c r="J272" s="849">
        <v>1</v>
      </c>
      <c r="K272" s="850">
        <v>172.5</v>
      </c>
    </row>
    <row r="273" spans="1:11" ht="14.4" customHeight="1" x14ac:dyDescent="0.3">
      <c r="A273" s="831" t="s">
        <v>579</v>
      </c>
      <c r="B273" s="832" t="s">
        <v>580</v>
      </c>
      <c r="C273" s="835" t="s">
        <v>598</v>
      </c>
      <c r="D273" s="863" t="s">
        <v>599</v>
      </c>
      <c r="E273" s="835" t="s">
        <v>5680</v>
      </c>
      <c r="F273" s="863" t="s">
        <v>5681</v>
      </c>
      <c r="G273" s="835" t="s">
        <v>5998</v>
      </c>
      <c r="H273" s="835" t="s">
        <v>5999</v>
      </c>
      <c r="I273" s="849">
        <v>143.47999572753906</v>
      </c>
      <c r="J273" s="849">
        <v>20</v>
      </c>
      <c r="K273" s="850">
        <v>2869.570068359375</v>
      </c>
    </row>
    <row r="274" spans="1:11" ht="14.4" customHeight="1" x14ac:dyDescent="0.3">
      <c r="A274" s="831" t="s">
        <v>579</v>
      </c>
      <c r="B274" s="832" t="s">
        <v>580</v>
      </c>
      <c r="C274" s="835" t="s">
        <v>598</v>
      </c>
      <c r="D274" s="863" t="s">
        <v>599</v>
      </c>
      <c r="E274" s="835" t="s">
        <v>5680</v>
      </c>
      <c r="F274" s="863" t="s">
        <v>5681</v>
      </c>
      <c r="G274" s="835" t="s">
        <v>6000</v>
      </c>
      <c r="H274" s="835" t="s">
        <v>6001</v>
      </c>
      <c r="I274" s="849">
        <v>73.269996643066406</v>
      </c>
      <c r="J274" s="849">
        <v>90</v>
      </c>
      <c r="K274" s="850">
        <v>6594</v>
      </c>
    </row>
    <row r="275" spans="1:11" ht="14.4" customHeight="1" x14ac:dyDescent="0.3">
      <c r="A275" s="831" t="s">
        <v>579</v>
      </c>
      <c r="B275" s="832" t="s">
        <v>580</v>
      </c>
      <c r="C275" s="835" t="s">
        <v>598</v>
      </c>
      <c r="D275" s="863" t="s">
        <v>599</v>
      </c>
      <c r="E275" s="835" t="s">
        <v>5680</v>
      </c>
      <c r="F275" s="863" t="s">
        <v>5681</v>
      </c>
      <c r="G275" s="835" t="s">
        <v>5762</v>
      </c>
      <c r="H275" s="835" t="s">
        <v>5763</v>
      </c>
      <c r="I275" s="849">
        <v>6.1700000762939453</v>
      </c>
      <c r="J275" s="849">
        <v>600</v>
      </c>
      <c r="K275" s="850">
        <v>3702</v>
      </c>
    </row>
    <row r="276" spans="1:11" ht="14.4" customHeight="1" x14ac:dyDescent="0.3">
      <c r="A276" s="831" t="s">
        <v>579</v>
      </c>
      <c r="B276" s="832" t="s">
        <v>580</v>
      </c>
      <c r="C276" s="835" t="s">
        <v>598</v>
      </c>
      <c r="D276" s="863" t="s">
        <v>599</v>
      </c>
      <c r="E276" s="835" t="s">
        <v>5680</v>
      </c>
      <c r="F276" s="863" t="s">
        <v>5681</v>
      </c>
      <c r="G276" s="835" t="s">
        <v>6002</v>
      </c>
      <c r="H276" s="835" t="s">
        <v>6003</v>
      </c>
      <c r="I276" s="849">
        <v>204.41000366210937</v>
      </c>
      <c r="J276" s="849">
        <v>4</v>
      </c>
      <c r="K276" s="850">
        <v>817.6400146484375</v>
      </c>
    </row>
    <row r="277" spans="1:11" ht="14.4" customHeight="1" x14ac:dyDescent="0.3">
      <c r="A277" s="831" t="s">
        <v>579</v>
      </c>
      <c r="B277" s="832" t="s">
        <v>580</v>
      </c>
      <c r="C277" s="835" t="s">
        <v>598</v>
      </c>
      <c r="D277" s="863" t="s">
        <v>599</v>
      </c>
      <c r="E277" s="835" t="s">
        <v>5680</v>
      </c>
      <c r="F277" s="863" t="s">
        <v>5681</v>
      </c>
      <c r="G277" s="835" t="s">
        <v>6002</v>
      </c>
      <c r="H277" s="835" t="s">
        <v>6004</v>
      </c>
      <c r="I277" s="849">
        <v>204.39999389648437</v>
      </c>
      <c r="J277" s="849">
        <v>6</v>
      </c>
      <c r="K277" s="850">
        <v>1226.4000244140625</v>
      </c>
    </row>
    <row r="278" spans="1:11" ht="14.4" customHeight="1" x14ac:dyDescent="0.3">
      <c r="A278" s="831" t="s">
        <v>579</v>
      </c>
      <c r="B278" s="832" t="s">
        <v>580</v>
      </c>
      <c r="C278" s="835" t="s">
        <v>598</v>
      </c>
      <c r="D278" s="863" t="s">
        <v>599</v>
      </c>
      <c r="E278" s="835" t="s">
        <v>5680</v>
      </c>
      <c r="F278" s="863" t="s">
        <v>5681</v>
      </c>
      <c r="G278" s="835" t="s">
        <v>5766</v>
      </c>
      <c r="H278" s="835" t="s">
        <v>5767</v>
      </c>
      <c r="I278" s="849">
        <v>159.19999694824219</v>
      </c>
      <c r="J278" s="849">
        <v>12</v>
      </c>
      <c r="K278" s="850">
        <v>1910.4000244140625</v>
      </c>
    </row>
    <row r="279" spans="1:11" ht="14.4" customHeight="1" x14ac:dyDescent="0.3">
      <c r="A279" s="831" t="s">
        <v>579</v>
      </c>
      <c r="B279" s="832" t="s">
        <v>580</v>
      </c>
      <c r="C279" s="835" t="s">
        <v>598</v>
      </c>
      <c r="D279" s="863" t="s">
        <v>599</v>
      </c>
      <c r="E279" s="835" t="s">
        <v>5680</v>
      </c>
      <c r="F279" s="863" t="s">
        <v>5681</v>
      </c>
      <c r="G279" s="835" t="s">
        <v>5773</v>
      </c>
      <c r="H279" s="835" t="s">
        <v>5774</v>
      </c>
      <c r="I279" s="849">
        <v>7.440000057220459</v>
      </c>
      <c r="J279" s="849">
        <v>10</v>
      </c>
      <c r="K279" s="850">
        <v>74.400001525878906</v>
      </c>
    </row>
    <row r="280" spans="1:11" ht="14.4" customHeight="1" x14ac:dyDescent="0.3">
      <c r="A280" s="831" t="s">
        <v>579</v>
      </c>
      <c r="B280" s="832" t="s">
        <v>580</v>
      </c>
      <c r="C280" s="835" t="s">
        <v>598</v>
      </c>
      <c r="D280" s="863" t="s">
        <v>599</v>
      </c>
      <c r="E280" s="835" t="s">
        <v>5680</v>
      </c>
      <c r="F280" s="863" t="s">
        <v>5681</v>
      </c>
      <c r="G280" s="835" t="s">
        <v>6005</v>
      </c>
      <c r="H280" s="835" t="s">
        <v>6006</v>
      </c>
      <c r="I280" s="849">
        <v>12.100000381469727</v>
      </c>
      <c r="J280" s="849">
        <v>10</v>
      </c>
      <c r="K280" s="850">
        <v>121</v>
      </c>
    </row>
    <row r="281" spans="1:11" ht="14.4" customHeight="1" x14ac:dyDescent="0.3">
      <c r="A281" s="831" t="s">
        <v>579</v>
      </c>
      <c r="B281" s="832" t="s">
        <v>580</v>
      </c>
      <c r="C281" s="835" t="s">
        <v>598</v>
      </c>
      <c r="D281" s="863" t="s">
        <v>599</v>
      </c>
      <c r="E281" s="835" t="s">
        <v>5680</v>
      </c>
      <c r="F281" s="863" t="s">
        <v>5681</v>
      </c>
      <c r="G281" s="835" t="s">
        <v>5779</v>
      </c>
      <c r="H281" s="835" t="s">
        <v>5780</v>
      </c>
      <c r="I281" s="849">
        <v>9.6800003051757812</v>
      </c>
      <c r="J281" s="849">
        <v>10</v>
      </c>
      <c r="K281" s="850">
        <v>96.800003051757813</v>
      </c>
    </row>
    <row r="282" spans="1:11" ht="14.4" customHeight="1" x14ac:dyDescent="0.3">
      <c r="A282" s="831" t="s">
        <v>579</v>
      </c>
      <c r="B282" s="832" t="s">
        <v>580</v>
      </c>
      <c r="C282" s="835" t="s">
        <v>598</v>
      </c>
      <c r="D282" s="863" t="s">
        <v>599</v>
      </c>
      <c r="E282" s="835" t="s">
        <v>5680</v>
      </c>
      <c r="F282" s="863" t="s">
        <v>5681</v>
      </c>
      <c r="G282" s="835" t="s">
        <v>5781</v>
      </c>
      <c r="H282" s="835" t="s">
        <v>5782</v>
      </c>
      <c r="I282" s="849">
        <v>206.03999328613281</v>
      </c>
      <c r="J282" s="849">
        <v>6</v>
      </c>
      <c r="K282" s="850">
        <v>1236.239990234375</v>
      </c>
    </row>
    <row r="283" spans="1:11" ht="14.4" customHeight="1" x14ac:dyDescent="0.3">
      <c r="A283" s="831" t="s">
        <v>579</v>
      </c>
      <c r="B283" s="832" t="s">
        <v>580</v>
      </c>
      <c r="C283" s="835" t="s">
        <v>598</v>
      </c>
      <c r="D283" s="863" t="s">
        <v>599</v>
      </c>
      <c r="E283" s="835" t="s">
        <v>5680</v>
      </c>
      <c r="F283" s="863" t="s">
        <v>5681</v>
      </c>
      <c r="G283" s="835" t="s">
        <v>5783</v>
      </c>
      <c r="H283" s="835" t="s">
        <v>5784</v>
      </c>
      <c r="I283" s="849">
        <v>1.0900000333786011</v>
      </c>
      <c r="J283" s="849">
        <v>12200</v>
      </c>
      <c r="K283" s="850">
        <v>13298</v>
      </c>
    </row>
    <row r="284" spans="1:11" ht="14.4" customHeight="1" x14ac:dyDescent="0.3">
      <c r="A284" s="831" t="s">
        <v>579</v>
      </c>
      <c r="B284" s="832" t="s">
        <v>580</v>
      </c>
      <c r="C284" s="835" t="s">
        <v>598</v>
      </c>
      <c r="D284" s="863" t="s">
        <v>599</v>
      </c>
      <c r="E284" s="835" t="s">
        <v>5680</v>
      </c>
      <c r="F284" s="863" t="s">
        <v>5681</v>
      </c>
      <c r="G284" s="835" t="s">
        <v>5785</v>
      </c>
      <c r="H284" s="835" t="s">
        <v>5786</v>
      </c>
      <c r="I284" s="849">
        <v>0.47999998927116394</v>
      </c>
      <c r="J284" s="849">
        <v>2200</v>
      </c>
      <c r="K284" s="850">
        <v>1056</v>
      </c>
    </row>
    <row r="285" spans="1:11" ht="14.4" customHeight="1" x14ac:dyDescent="0.3">
      <c r="A285" s="831" t="s">
        <v>579</v>
      </c>
      <c r="B285" s="832" t="s">
        <v>580</v>
      </c>
      <c r="C285" s="835" t="s">
        <v>598</v>
      </c>
      <c r="D285" s="863" t="s">
        <v>599</v>
      </c>
      <c r="E285" s="835" t="s">
        <v>5680</v>
      </c>
      <c r="F285" s="863" t="s">
        <v>5681</v>
      </c>
      <c r="G285" s="835" t="s">
        <v>5787</v>
      </c>
      <c r="H285" s="835" t="s">
        <v>5788</v>
      </c>
      <c r="I285" s="849">
        <v>1.6699999570846558</v>
      </c>
      <c r="J285" s="849">
        <v>6100</v>
      </c>
      <c r="K285" s="850">
        <v>10187</v>
      </c>
    </row>
    <row r="286" spans="1:11" ht="14.4" customHeight="1" x14ac:dyDescent="0.3">
      <c r="A286" s="831" t="s">
        <v>579</v>
      </c>
      <c r="B286" s="832" t="s">
        <v>580</v>
      </c>
      <c r="C286" s="835" t="s">
        <v>598</v>
      </c>
      <c r="D286" s="863" t="s">
        <v>599</v>
      </c>
      <c r="E286" s="835" t="s">
        <v>5680</v>
      </c>
      <c r="F286" s="863" t="s">
        <v>5681</v>
      </c>
      <c r="G286" s="835" t="s">
        <v>5789</v>
      </c>
      <c r="H286" s="835" t="s">
        <v>5790</v>
      </c>
      <c r="I286" s="849">
        <v>0.67000001668930054</v>
      </c>
      <c r="J286" s="849">
        <v>13900</v>
      </c>
      <c r="K286" s="850">
        <v>9313</v>
      </c>
    </row>
    <row r="287" spans="1:11" ht="14.4" customHeight="1" x14ac:dyDescent="0.3">
      <c r="A287" s="831" t="s">
        <v>579</v>
      </c>
      <c r="B287" s="832" t="s">
        <v>580</v>
      </c>
      <c r="C287" s="835" t="s">
        <v>598</v>
      </c>
      <c r="D287" s="863" t="s">
        <v>599</v>
      </c>
      <c r="E287" s="835" t="s">
        <v>5680</v>
      </c>
      <c r="F287" s="863" t="s">
        <v>5681</v>
      </c>
      <c r="G287" s="835" t="s">
        <v>6007</v>
      </c>
      <c r="H287" s="835" t="s">
        <v>6008</v>
      </c>
      <c r="I287" s="849">
        <v>2.75</v>
      </c>
      <c r="J287" s="849">
        <v>500</v>
      </c>
      <c r="K287" s="850">
        <v>1375</v>
      </c>
    </row>
    <row r="288" spans="1:11" ht="14.4" customHeight="1" x14ac:dyDescent="0.3">
      <c r="A288" s="831" t="s">
        <v>579</v>
      </c>
      <c r="B288" s="832" t="s">
        <v>580</v>
      </c>
      <c r="C288" s="835" t="s">
        <v>598</v>
      </c>
      <c r="D288" s="863" t="s">
        <v>599</v>
      </c>
      <c r="E288" s="835" t="s">
        <v>5680</v>
      </c>
      <c r="F288" s="863" t="s">
        <v>5681</v>
      </c>
      <c r="G288" s="835" t="s">
        <v>6009</v>
      </c>
      <c r="H288" s="835" t="s">
        <v>6010</v>
      </c>
      <c r="I288" s="849">
        <v>7.429999828338623</v>
      </c>
      <c r="J288" s="849">
        <v>125</v>
      </c>
      <c r="K288" s="850">
        <v>928.75</v>
      </c>
    </row>
    <row r="289" spans="1:11" ht="14.4" customHeight="1" x14ac:dyDescent="0.3">
      <c r="A289" s="831" t="s">
        <v>579</v>
      </c>
      <c r="B289" s="832" t="s">
        <v>580</v>
      </c>
      <c r="C289" s="835" t="s">
        <v>598</v>
      </c>
      <c r="D289" s="863" t="s">
        <v>599</v>
      </c>
      <c r="E289" s="835" t="s">
        <v>5680</v>
      </c>
      <c r="F289" s="863" t="s">
        <v>5681</v>
      </c>
      <c r="G289" s="835" t="s">
        <v>6011</v>
      </c>
      <c r="H289" s="835" t="s">
        <v>6012</v>
      </c>
      <c r="I289" s="849">
        <v>9.8000001907348633</v>
      </c>
      <c r="J289" s="849">
        <v>100</v>
      </c>
      <c r="K289" s="850">
        <v>980.0999755859375</v>
      </c>
    </row>
    <row r="290" spans="1:11" ht="14.4" customHeight="1" x14ac:dyDescent="0.3">
      <c r="A290" s="831" t="s">
        <v>579</v>
      </c>
      <c r="B290" s="832" t="s">
        <v>580</v>
      </c>
      <c r="C290" s="835" t="s">
        <v>598</v>
      </c>
      <c r="D290" s="863" t="s">
        <v>599</v>
      </c>
      <c r="E290" s="835" t="s">
        <v>5680</v>
      </c>
      <c r="F290" s="863" t="s">
        <v>5681</v>
      </c>
      <c r="G290" s="835" t="s">
        <v>5797</v>
      </c>
      <c r="H290" s="835" t="s">
        <v>5798</v>
      </c>
      <c r="I290" s="849">
        <v>8.4700002670288086</v>
      </c>
      <c r="J290" s="849">
        <v>660</v>
      </c>
      <c r="K290" s="850">
        <v>5590.2000732421875</v>
      </c>
    </row>
    <row r="291" spans="1:11" ht="14.4" customHeight="1" x14ac:dyDescent="0.3">
      <c r="A291" s="831" t="s">
        <v>579</v>
      </c>
      <c r="B291" s="832" t="s">
        <v>580</v>
      </c>
      <c r="C291" s="835" t="s">
        <v>598</v>
      </c>
      <c r="D291" s="863" t="s">
        <v>599</v>
      </c>
      <c r="E291" s="835" t="s">
        <v>5680</v>
      </c>
      <c r="F291" s="863" t="s">
        <v>5681</v>
      </c>
      <c r="G291" s="835" t="s">
        <v>6013</v>
      </c>
      <c r="H291" s="835" t="s">
        <v>6014</v>
      </c>
      <c r="I291" s="849">
        <v>10.519999821980795</v>
      </c>
      <c r="J291" s="849">
        <v>300</v>
      </c>
      <c r="K291" s="850">
        <v>3156.010009765625</v>
      </c>
    </row>
    <row r="292" spans="1:11" ht="14.4" customHeight="1" x14ac:dyDescent="0.3">
      <c r="A292" s="831" t="s">
        <v>579</v>
      </c>
      <c r="B292" s="832" t="s">
        <v>580</v>
      </c>
      <c r="C292" s="835" t="s">
        <v>598</v>
      </c>
      <c r="D292" s="863" t="s">
        <v>599</v>
      </c>
      <c r="E292" s="835" t="s">
        <v>5680</v>
      </c>
      <c r="F292" s="863" t="s">
        <v>5681</v>
      </c>
      <c r="G292" s="835" t="s">
        <v>5799</v>
      </c>
      <c r="H292" s="835" t="s">
        <v>5800</v>
      </c>
      <c r="I292" s="849">
        <v>2.1777778466542563</v>
      </c>
      <c r="J292" s="849">
        <v>3900</v>
      </c>
      <c r="K292" s="850">
        <v>8495</v>
      </c>
    </row>
    <row r="293" spans="1:11" ht="14.4" customHeight="1" x14ac:dyDescent="0.3">
      <c r="A293" s="831" t="s">
        <v>579</v>
      </c>
      <c r="B293" s="832" t="s">
        <v>580</v>
      </c>
      <c r="C293" s="835" t="s">
        <v>598</v>
      </c>
      <c r="D293" s="863" t="s">
        <v>599</v>
      </c>
      <c r="E293" s="835" t="s">
        <v>5680</v>
      </c>
      <c r="F293" s="863" t="s">
        <v>5681</v>
      </c>
      <c r="G293" s="835" t="s">
        <v>5799</v>
      </c>
      <c r="H293" s="835" t="s">
        <v>5801</v>
      </c>
      <c r="I293" s="849">
        <v>2.1800000667572021</v>
      </c>
      <c r="J293" s="849">
        <v>400</v>
      </c>
      <c r="K293" s="850">
        <v>872</v>
      </c>
    </row>
    <row r="294" spans="1:11" ht="14.4" customHeight="1" x14ac:dyDescent="0.3">
      <c r="A294" s="831" t="s">
        <v>579</v>
      </c>
      <c r="B294" s="832" t="s">
        <v>580</v>
      </c>
      <c r="C294" s="835" t="s">
        <v>598</v>
      </c>
      <c r="D294" s="863" t="s">
        <v>599</v>
      </c>
      <c r="E294" s="835" t="s">
        <v>5680</v>
      </c>
      <c r="F294" s="863" t="s">
        <v>5681</v>
      </c>
      <c r="G294" s="835" t="s">
        <v>6015</v>
      </c>
      <c r="H294" s="835" t="s">
        <v>6016</v>
      </c>
      <c r="I294" s="849">
        <v>15.039999961853027</v>
      </c>
      <c r="J294" s="849">
        <v>50</v>
      </c>
      <c r="K294" s="850">
        <v>751.99996948242187</v>
      </c>
    </row>
    <row r="295" spans="1:11" ht="14.4" customHeight="1" x14ac:dyDescent="0.3">
      <c r="A295" s="831" t="s">
        <v>579</v>
      </c>
      <c r="B295" s="832" t="s">
        <v>580</v>
      </c>
      <c r="C295" s="835" t="s">
        <v>598</v>
      </c>
      <c r="D295" s="863" t="s">
        <v>599</v>
      </c>
      <c r="E295" s="835" t="s">
        <v>5680</v>
      </c>
      <c r="F295" s="863" t="s">
        <v>5681</v>
      </c>
      <c r="G295" s="835" t="s">
        <v>6017</v>
      </c>
      <c r="H295" s="835" t="s">
        <v>6018</v>
      </c>
      <c r="I295" s="849">
        <v>25.409999847412109</v>
      </c>
      <c r="J295" s="849">
        <v>4</v>
      </c>
      <c r="K295" s="850">
        <v>101.63999938964844</v>
      </c>
    </row>
    <row r="296" spans="1:11" ht="14.4" customHeight="1" x14ac:dyDescent="0.3">
      <c r="A296" s="831" t="s">
        <v>579</v>
      </c>
      <c r="B296" s="832" t="s">
        <v>580</v>
      </c>
      <c r="C296" s="835" t="s">
        <v>598</v>
      </c>
      <c r="D296" s="863" t="s">
        <v>599</v>
      </c>
      <c r="E296" s="835" t="s">
        <v>5680</v>
      </c>
      <c r="F296" s="863" t="s">
        <v>5681</v>
      </c>
      <c r="G296" s="835" t="s">
        <v>5802</v>
      </c>
      <c r="H296" s="835" t="s">
        <v>5803</v>
      </c>
      <c r="I296" s="849">
        <v>6.2300000190734863</v>
      </c>
      <c r="J296" s="849">
        <v>85</v>
      </c>
      <c r="K296" s="850">
        <v>529.54999160766602</v>
      </c>
    </row>
    <row r="297" spans="1:11" ht="14.4" customHeight="1" x14ac:dyDescent="0.3">
      <c r="A297" s="831" t="s">
        <v>579</v>
      </c>
      <c r="B297" s="832" t="s">
        <v>580</v>
      </c>
      <c r="C297" s="835" t="s">
        <v>598</v>
      </c>
      <c r="D297" s="863" t="s">
        <v>599</v>
      </c>
      <c r="E297" s="835" t="s">
        <v>5680</v>
      </c>
      <c r="F297" s="863" t="s">
        <v>5681</v>
      </c>
      <c r="G297" s="835" t="s">
        <v>6019</v>
      </c>
      <c r="H297" s="835" t="s">
        <v>6020</v>
      </c>
      <c r="I297" s="849">
        <v>37.150001525878906</v>
      </c>
      <c r="J297" s="849">
        <v>480</v>
      </c>
      <c r="K297" s="850">
        <v>17830.560546875</v>
      </c>
    </row>
    <row r="298" spans="1:11" ht="14.4" customHeight="1" x14ac:dyDescent="0.3">
      <c r="A298" s="831" t="s">
        <v>579</v>
      </c>
      <c r="B298" s="832" t="s">
        <v>580</v>
      </c>
      <c r="C298" s="835" t="s">
        <v>598</v>
      </c>
      <c r="D298" s="863" t="s">
        <v>599</v>
      </c>
      <c r="E298" s="835" t="s">
        <v>5680</v>
      </c>
      <c r="F298" s="863" t="s">
        <v>5681</v>
      </c>
      <c r="G298" s="835" t="s">
        <v>5810</v>
      </c>
      <c r="H298" s="835" t="s">
        <v>5811</v>
      </c>
      <c r="I298" s="849">
        <v>1.2699999809265137</v>
      </c>
      <c r="J298" s="849">
        <v>375</v>
      </c>
      <c r="K298" s="850">
        <v>476.25</v>
      </c>
    </row>
    <row r="299" spans="1:11" ht="14.4" customHeight="1" x14ac:dyDescent="0.3">
      <c r="A299" s="831" t="s">
        <v>579</v>
      </c>
      <c r="B299" s="832" t="s">
        <v>580</v>
      </c>
      <c r="C299" s="835" t="s">
        <v>598</v>
      </c>
      <c r="D299" s="863" t="s">
        <v>599</v>
      </c>
      <c r="E299" s="835" t="s">
        <v>5680</v>
      </c>
      <c r="F299" s="863" t="s">
        <v>5681</v>
      </c>
      <c r="G299" s="835" t="s">
        <v>5812</v>
      </c>
      <c r="H299" s="835" t="s">
        <v>5813</v>
      </c>
      <c r="I299" s="849">
        <v>1.0299999713897705</v>
      </c>
      <c r="J299" s="849">
        <v>375</v>
      </c>
      <c r="K299" s="850">
        <v>386.25</v>
      </c>
    </row>
    <row r="300" spans="1:11" ht="14.4" customHeight="1" x14ac:dyDescent="0.3">
      <c r="A300" s="831" t="s">
        <v>579</v>
      </c>
      <c r="B300" s="832" t="s">
        <v>580</v>
      </c>
      <c r="C300" s="835" t="s">
        <v>598</v>
      </c>
      <c r="D300" s="863" t="s">
        <v>599</v>
      </c>
      <c r="E300" s="835" t="s">
        <v>5680</v>
      </c>
      <c r="F300" s="863" t="s">
        <v>5681</v>
      </c>
      <c r="G300" s="835" t="s">
        <v>6021</v>
      </c>
      <c r="H300" s="835" t="s">
        <v>6022</v>
      </c>
      <c r="I300" s="849">
        <v>7.380000114440918</v>
      </c>
      <c r="J300" s="849">
        <v>200</v>
      </c>
      <c r="K300" s="850">
        <v>1476.199951171875</v>
      </c>
    </row>
    <row r="301" spans="1:11" ht="14.4" customHeight="1" x14ac:dyDescent="0.3">
      <c r="A301" s="831" t="s">
        <v>579</v>
      </c>
      <c r="B301" s="832" t="s">
        <v>580</v>
      </c>
      <c r="C301" s="835" t="s">
        <v>598</v>
      </c>
      <c r="D301" s="863" t="s">
        <v>599</v>
      </c>
      <c r="E301" s="835" t="s">
        <v>5680</v>
      </c>
      <c r="F301" s="863" t="s">
        <v>5681</v>
      </c>
      <c r="G301" s="835" t="s">
        <v>5816</v>
      </c>
      <c r="H301" s="835" t="s">
        <v>5817</v>
      </c>
      <c r="I301" s="849">
        <v>3.1340001106262205</v>
      </c>
      <c r="J301" s="849">
        <v>400</v>
      </c>
      <c r="K301" s="850">
        <v>1253.5</v>
      </c>
    </row>
    <row r="302" spans="1:11" ht="14.4" customHeight="1" x14ac:dyDescent="0.3">
      <c r="A302" s="831" t="s">
        <v>579</v>
      </c>
      <c r="B302" s="832" t="s">
        <v>580</v>
      </c>
      <c r="C302" s="835" t="s">
        <v>598</v>
      </c>
      <c r="D302" s="863" t="s">
        <v>599</v>
      </c>
      <c r="E302" s="835" t="s">
        <v>5680</v>
      </c>
      <c r="F302" s="863" t="s">
        <v>5681</v>
      </c>
      <c r="G302" s="835" t="s">
        <v>5818</v>
      </c>
      <c r="H302" s="835" t="s">
        <v>5819</v>
      </c>
      <c r="I302" s="849">
        <v>0.4699999988079071</v>
      </c>
      <c r="J302" s="849">
        <v>6000</v>
      </c>
      <c r="K302" s="850">
        <v>2820</v>
      </c>
    </row>
    <row r="303" spans="1:11" ht="14.4" customHeight="1" x14ac:dyDescent="0.3">
      <c r="A303" s="831" t="s">
        <v>579</v>
      </c>
      <c r="B303" s="832" t="s">
        <v>580</v>
      </c>
      <c r="C303" s="835" t="s">
        <v>598</v>
      </c>
      <c r="D303" s="863" t="s">
        <v>599</v>
      </c>
      <c r="E303" s="835" t="s">
        <v>5680</v>
      </c>
      <c r="F303" s="863" t="s">
        <v>5681</v>
      </c>
      <c r="G303" s="835" t="s">
        <v>6023</v>
      </c>
      <c r="H303" s="835" t="s">
        <v>6024</v>
      </c>
      <c r="I303" s="849">
        <v>0.56000000238418579</v>
      </c>
      <c r="J303" s="849">
        <v>450</v>
      </c>
      <c r="K303" s="850">
        <v>252</v>
      </c>
    </row>
    <row r="304" spans="1:11" ht="14.4" customHeight="1" x14ac:dyDescent="0.3">
      <c r="A304" s="831" t="s">
        <v>579</v>
      </c>
      <c r="B304" s="832" t="s">
        <v>580</v>
      </c>
      <c r="C304" s="835" t="s">
        <v>598</v>
      </c>
      <c r="D304" s="863" t="s">
        <v>599</v>
      </c>
      <c r="E304" s="835" t="s">
        <v>5680</v>
      </c>
      <c r="F304" s="863" t="s">
        <v>5681</v>
      </c>
      <c r="G304" s="835" t="s">
        <v>5822</v>
      </c>
      <c r="H304" s="835" t="s">
        <v>5823</v>
      </c>
      <c r="I304" s="849">
        <v>2.369999885559082</v>
      </c>
      <c r="J304" s="849">
        <v>50</v>
      </c>
      <c r="K304" s="850">
        <v>118.5</v>
      </c>
    </row>
    <row r="305" spans="1:11" ht="14.4" customHeight="1" x14ac:dyDescent="0.3">
      <c r="A305" s="831" t="s">
        <v>579</v>
      </c>
      <c r="B305" s="832" t="s">
        <v>580</v>
      </c>
      <c r="C305" s="835" t="s">
        <v>598</v>
      </c>
      <c r="D305" s="863" t="s">
        <v>599</v>
      </c>
      <c r="E305" s="835" t="s">
        <v>5680</v>
      </c>
      <c r="F305" s="863" t="s">
        <v>5681</v>
      </c>
      <c r="G305" s="835" t="s">
        <v>5826</v>
      </c>
      <c r="H305" s="835" t="s">
        <v>5827</v>
      </c>
      <c r="I305" s="849">
        <v>3.7524999976158142</v>
      </c>
      <c r="J305" s="849">
        <v>140</v>
      </c>
      <c r="K305" s="850">
        <v>525.30000305175781</v>
      </c>
    </row>
    <row r="306" spans="1:11" ht="14.4" customHeight="1" x14ac:dyDescent="0.3">
      <c r="A306" s="831" t="s">
        <v>579</v>
      </c>
      <c r="B306" s="832" t="s">
        <v>580</v>
      </c>
      <c r="C306" s="835" t="s">
        <v>598</v>
      </c>
      <c r="D306" s="863" t="s">
        <v>599</v>
      </c>
      <c r="E306" s="835" t="s">
        <v>5680</v>
      </c>
      <c r="F306" s="863" t="s">
        <v>5681</v>
      </c>
      <c r="G306" s="835" t="s">
        <v>5828</v>
      </c>
      <c r="H306" s="835" t="s">
        <v>5829</v>
      </c>
      <c r="I306" s="849">
        <v>1.9833333492279053</v>
      </c>
      <c r="J306" s="849">
        <v>1150</v>
      </c>
      <c r="K306" s="850">
        <v>2281.5</v>
      </c>
    </row>
    <row r="307" spans="1:11" ht="14.4" customHeight="1" x14ac:dyDescent="0.3">
      <c r="A307" s="831" t="s">
        <v>579</v>
      </c>
      <c r="B307" s="832" t="s">
        <v>580</v>
      </c>
      <c r="C307" s="835" t="s">
        <v>598</v>
      </c>
      <c r="D307" s="863" t="s">
        <v>599</v>
      </c>
      <c r="E307" s="835" t="s">
        <v>5680</v>
      </c>
      <c r="F307" s="863" t="s">
        <v>5681</v>
      </c>
      <c r="G307" s="835" t="s">
        <v>5830</v>
      </c>
      <c r="H307" s="835" t="s">
        <v>5831</v>
      </c>
      <c r="I307" s="849">
        <v>2.0449999570846558</v>
      </c>
      <c r="J307" s="849">
        <v>100</v>
      </c>
      <c r="K307" s="850">
        <v>204.5</v>
      </c>
    </row>
    <row r="308" spans="1:11" ht="14.4" customHeight="1" x14ac:dyDescent="0.3">
      <c r="A308" s="831" t="s">
        <v>579</v>
      </c>
      <c r="B308" s="832" t="s">
        <v>580</v>
      </c>
      <c r="C308" s="835" t="s">
        <v>598</v>
      </c>
      <c r="D308" s="863" t="s">
        <v>599</v>
      </c>
      <c r="E308" s="835" t="s">
        <v>5680</v>
      </c>
      <c r="F308" s="863" t="s">
        <v>5681</v>
      </c>
      <c r="G308" s="835" t="s">
        <v>5832</v>
      </c>
      <c r="H308" s="835" t="s">
        <v>5833</v>
      </c>
      <c r="I308" s="849">
        <v>2.7000000476837158</v>
      </c>
      <c r="J308" s="849">
        <v>850</v>
      </c>
      <c r="K308" s="850">
        <v>2295</v>
      </c>
    </row>
    <row r="309" spans="1:11" ht="14.4" customHeight="1" x14ac:dyDescent="0.3">
      <c r="A309" s="831" t="s">
        <v>579</v>
      </c>
      <c r="B309" s="832" t="s">
        <v>580</v>
      </c>
      <c r="C309" s="835" t="s">
        <v>598</v>
      </c>
      <c r="D309" s="863" t="s">
        <v>599</v>
      </c>
      <c r="E309" s="835" t="s">
        <v>5680</v>
      </c>
      <c r="F309" s="863" t="s">
        <v>5681</v>
      </c>
      <c r="G309" s="835" t="s">
        <v>6025</v>
      </c>
      <c r="H309" s="835" t="s">
        <v>6026</v>
      </c>
      <c r="I309" s="849">
        <v>1.9299999475479126</v>
      </c>
      <c r="J309" s="849">
        <v>100</v>
      </c>
      <c r="K309" s="850">
        <v>193</v>
      </c>
    </row>
    <row r="310" spans="1:11" ht="14.4" customHeight="1" x14ac:dyDescent="0.3">
      <c r="A310" s="831" t="s">
        <v>579</v>
      </c>
      <c r="B310" s="832" t="s">
        <v>580</v>
      </c>
      <c r="C310" s="835" t="s">
        <v>598</v>
      </c>
      <c r="D310" s="863" t="s">
        <v>599</v>
      </c>
      <c r="E310" s="835" t="s">
        <v>5680</v>
      </c>
      <c r="F310" s="863" t="s">
        <v>5681</v>
      </c>
      <c r="G310" s="835" t="s">
        <v>5834</v>
      </c>
      <c r="H310" s="835" t="s">
        <v>5835</v>
      </c>
      <c r="I310" s="849">
        <v>3.0959999084472658</v>
      </c>
      <c r="J310" s="849">
        <v>350</v>
      </c>
      <c r="K310" s="850">
        <v>1084</v>
      </c>
    </row>
    <row r="311" spans="1:11" ht="14.4" customHeight="1" x14ac:dyDescent="0.3">
      <c r="A311" s="831" t="s">
        <v>579</v>
      </c>
      <c r="B311" s="832" t="s">
        <v>580</v>
      </c>
      <c r="C311" s="835" t="s">
        <v>598</v>
      </c>
      <c r="D311" s="863" t="s">
        <v>599</v>
      </c>
      <c r="E311" s="835" t="s">
        <v>5680</v>
      </c>
      <c r="F311" s="863" t="s">
        <v>5681</v>
      </c>
      <c r="G311" s="835" t="s">
        <v>6027</v>
      </c>
      <c r="H311" s="835" t="s">
        <v>6028</v>
      </c>
      <c r="I311" s="849">
        <v>1.9299999475479126</v>
      </c>
      <c r="J311" s="849">
        <v>50</v>
      </c>
      <c r="K311" s="850">
        <v>96.5</v>
      </c>
    </row>
    <row r="312" spans="1:11" ht="14.4" customHeight="1" x14ac:dyDescent="0.3">
      <c r="A312" s="831" t="s">
        <v>579</v>
      </c>
      <c r="B312" s="832" t="s">
        <v>580</v>
      </c>
      <c r="C312" s="835" t="s">
        <v>598</v>
      </c>
      <c r="D312" s="863" t="s">
        <v>599</v>
      </c>
      <c r="E312" s="835" t="s">
        <v>5680</v>
      </c>
      <c r="F312" s="863" t="s">
        <v>5681</v>
      </c>
      <c r="G312" s="835" t="s">
        <v>5838</v>
      </c>
      <c r="H312" s="835" t="s">
        <v>5839</v>
      </c>
      <c r="I312" s="849">
        <v>2.1675000786781311</v>
      </c>
      <c r="J312" s="849">
        <v>200</v>
      </c>
      <c r="K312" s="850">
        <v>433.5</v>
      </c>
    </row>
    <row r="313" spans="1:11" ht="14.4" customHeight="1" x14ac:dyDescent="0.3">
      <c r="A313" s="831" t="s">
        <v>579</v>
      </c>
      <c r="B313" s="832" t="s">
        <v>580</v>
      </c>
      <c r="C313" s="835" t="s">
        <v>598</v>
      </c>
      <c r="D313" s="863" t="s">
        <v>599</v>
      </c>
      <c r="E313" s="835" t="s">
        <v>5680</v>
      </c>
      <c r="F313" s="863" t="s">
        <v>5681</v>
      </c>
      <c r="G313" s="835" t="s">
        <v>5838</v>
      </c>
      <c r="H313" s="835" t="s">
        <v>5840</v>
      </c>
      <c r="I313" s="849">
        <v>2.1650000810623169</v>
      </c>
      <c r="J313" s="849">
        <v>150</v>
      </c>
      <c r="K313" s="850">
        <v>324.5</v>
      </c>
    </row>
    <row r="314" spans="1:11" ht="14.4" customHeight="1" x14ac:dyDescent="0.3">
      <c r="A314" s="831" t="s">
        <v>579</v>
      </c>
      <c r="B314" s="832" t="s">
        <v>580</v>
      </c>
      <c r="C314" s="835" t="s">
        <v>598</v>
      </c>
      <c r="D314" s="863" t="s">
        <v>599</v>
      </c>
      <c r="E314" s="835" t="s">
        <v>5680</v>
      </c>
      <c r="F314" s="863" t="s">
        <v>5681</v>
      </c>
      <c r="G314" s="835" t="s">
        <v>6029</v>
      </c>
      <c r="H314" s="835" t="s">
        <v>6030</v>
      </c>
      <c r="I314" s="849">
        <v>4.7300000190734863</v>
      </c>
      <c r="J314" s="849">
        <v>150</v>
      </c>
      <c r="K314" s="850">
        <v>709.5</v>
      </c>
    </row>
    <row r="315" spans="1:11" ht="14.4" customHeight="1" x14ac:dyDescent="0.3">
      <c r="A315" s="831" t="s">
        <v>579</v>
      </c>
      <c r="B315" s="832" t="s">
        <v>580</v>
      </c>
      <c r="C315" s="835" t="s">
        <v>598</v>
      </c>
      <c r="D315" s="863" t="s">
        <v>599</v>
      </c>
      <c r="E315" s="835" t="s">
        <v>5680</v>
      </c>
      <c r="F315" s="863" t="s">
        <v>5681</v>
      </c>
      <c r="G315" s="835" t="s">
        <v>5820</v>
      </c>
      <c r="H315" s="835" t="s">
        <v>5841</v>
      </c>
      <c r="I315" s="849">
        <v>21.234999656677246</v>
      </c>
      <c r="J315" s="849">
        <v>100</v>
      </c>
      <c r="K315" s="850">
        <v>2123.5</v>
      </c>
    </row>
    <row r="316" spans="1:11" ht="14.4" customHeight="1" x14ac:dyDescent="0.3">
      <c r="A316" s="831" t="s">
        <v>579</v>
      </c>
      <c r="B316" s="832" t="s">
        <v>580</v>
      </c>
      <c r="C316" s="835" t="s">
        <v>598</v>
      </c>
      <c r="D316" s="863" t="s">
        <v>599</v>
      </c>
      <c r="E316" s="835" t="s">
        <v>5680</v>
      </c>
      <c r="F316" s="863" t="s">
        <v>5681</v>
      </c>
      <c r="G316" s="835" t="s">
        <v>5842</v>
      </c>
      <c r="H316" s="835" t="s">
        <v>5843</v>
      </c>
      <c r="I316" s="849">
        <v>5</v>
      </c>
      <c r="J316" s="849">
        <v>100</v>
      </c>
      <c r="K316" s="850">
        <v>500</v>
      </c>
    </row>
    <row r="317" spans="1:11" ht="14.4" customHeight="1" x14ac:dyDescent="0.3">
      <c r="A317" s="831" t="s">
        <v>579</v>
      </c>
      <c r="B317" s="832" t="s">
        <v>580</v>
      </c>
      <c r="C317" s="835" t="s">
        <v>598</v>
      </c>
      <c r="D317" s="863" t="s">
        <v>599</v>
      </c>
      <c r="E317" s="835" t="s">
        <v>5680</v>
      </c>
      <c r="F317" s="863" t="s">
        <v>5681</v>
      </c>
      <c r="G317" s="835" t="s">
        <v>5844</v>
      </c>
      <c r="H317" s="835" t="s">
        <v>5845</v>
      </c>
      <c r="I317" s="849">
        <v>2.5133333206176758</v>
      </c>
      <c r="J317" s="849">
        <v>150</v>
      </c>
      <c r="K317" s="850">
        <v>377</v>
      </c>
    </row>
    <row r="318" spans="1:11" ht="14.4" customHeight="1" x14ac:dyDescent="0.3">
      <c r="A318" s="831" t="s">
        <v>579</v>
      </c>
      <c r="B318" s="832" t="s">
        <v>580</v>
      </c>
      <c r="C318" s="835" t="s">
        <v>598</v>
      </c>
      <c r="D318" s="863" t="s">
        <v>599</v>
      </c>
      <c r="E318" s="835" t="s">
        <v>5680</v>
      </c>
      <c r="F318" s="863" t="s">
        <v>5681</v>
      </c>
      <c r="G318" s="835" t="s">
        <v>5846</v>
      </c>
      <c r="H318" s="835" t="s">
        <v>5847</v>
      </c>
      <c r="I318" s="849">
        <v>21.239999771118164</v>
      </c>
      <c r="J318" s="849">
        <v>80</v>
      </c>
      <c r="K318" s="850">
        <v>1699.2000122070312</v>
      </c>
    </row>
    <row r="319" spans="1:11" ht="14.4" customHeight="1" x14ac:dyDescent="0.3">
      <c r="A319" s="831" t="s">
        <v>579</v>
      </c>
      <c r="B319" s="832" t="s">
        <v>580</v>
      </c>
      <c r="C319" s="835" t="s">
        <v>598</v>
      </c>
      <c r="D319" s="863" t="s">
        <v>599</v>
      </c>
      <c r="E319" s="835" t="s">
        <v>5680</v>
      </c>
      <c r="F319" s="863" t="s">
        <v>5681</v>
      </c>
      <c r="G319" s="835" t="s">
        <v>5846</v>
      </c>
      <c r="H319" s="835" t="s">
        <v>5848</v>
      </c>
      <c r="I319" s="849">
        <v>21.229999542236328</v>
      </c>
      <c r="J319" s="849">
        <v>50</v>
      </c>
      <c r="K319" s="850">
        <v>1061.5</v>
      </c>
    </row>
    <row r="320" spans="1:11" ht="14.4" customHeight="1" x14ac:dyDescent="0.3">
      <c r="A320" s="831" t="s">
        <v>579</v>
      </c>
      <c r="B320" s="832" t="s">
        <v>580</v>
      </c>
      <c r="C320" s="835" t="s">
        <v>598</v>
      </c>
      <c r="D320" s="863" t="s">
        <v>599</v>
      </c>
      <c r="E320" s="835" t="s">
        <v>5849</v>
      </c>
      <c r="F320" s="863" t="s">
        <v>5850</v>
      </c>
      <c r="G320" s="835" t="s">
        <v>5851</v>
      </c>
      <c r="H320" s="835" t="s">
        <v>5852</v>
      </c>
      <c r="I320" s="849">
        <v>10.429166952768961</v>
      </c>
      <c r="J320" s="849">
        <v>4350</v>
      </c>
      <c r="K320" s="850">
        <v>45183.5</v>
      </c>
    </row>
    <row r="321" spans="1:11" ht="14.4" customHeight="1" x14ac:dyDescent="0.3">
      <c r="A321" s="831" t="s">
        <v>579</v>
      </c>
      <c r="B321" s="832" t="s">
        <v>580</v>
      </c>
      <c r="C321" s="835" t="s">
        <v>598</v>
      </c>
      <c r="D321" s="863" t="s">
        <v>599</v>
      </c>
      <c r="E321" s="835" t="s">
        <v>5849</v>
      </c>
      <c r="F321" s="863" t="s">
        <v>5850</v>
      </c>
      <c r="G321" s="835" t="s">
        <v>6031</v>
      </c>
      <c r="H321" s="835" t="s">
        <v>6032</v>
      </c>
      <c r="I321" s="849">
        <v>7.0060001373291012</v>
      </c>
      <c r="J321" s="849">
        <v>155</v>
      </c>
      <c r="K321" s="850">
        <v>1086.0500030517578</v>
      </c>
    </row>
    <row r="322" spans="1:11" ht="14.4" customHeight="1" x14ac:dyDescent="0.3">
      <c r="A322" s="831" t="s">
        <v>579</v>
      </c>
      <c r="B322" s="832" t="s">
        <v>580</v>
      </c>
      <c r="C322" s="835" t="s">
        <v>598</v>
      </c>
      <c r="D322" s="863" t="s">
        <v>599</v>
      </c>
      <c r="E322" s="835" t="s">
        <v>5855</v>
      </c>
      <c r="F322" s="863" t="s">
        <v>5856</v>
      </c>
      <c r="G322" s="835" t="s">
        <v>5857</v>
      </c>
      <c r="H322" s="835" t="s">
        <v>5858</v>
      </c>
      <c r="I322" s="849">
        <v>0.47999998927116394</v>
      </c>
      <c r="J322" s="849">
        <v>3700</v>
      </c>
      <c r="K322" s="850">
        <v>1776</v>
      </c>
    </row>
    <row r="323" spans="1:11" ht="14.4" customHeight="1" x14ac:dyDescent="0.3">
      <c r="A323" s="831" t="s">
        <v>579</v>
      </c>
      <c r="B323" s="832" t="s">
        <v>580</v>
      </c>
      <c r="C323" s="835" t="s">
        <v>598</v>
      </c>
      <c r="D323" s="863" t="s">
        <v>599</v>
      </c>
      <c r="E323" s="835" t="s">
        <v>5855</v>
      </c>
      <c r="F323" s="863" t="s">
        <v>5856</v>
      </c>
      <c r="G323" s="835" t="s">
        <v>6033</v>
      </c>
      <c r="H323" s="835" t="s">
        <v>6034</v>
      </c>
      <c r="I323" s="849">
        <v>0.30500000715255737</v>
      </c>
      <c r="J323" s="849">
        <v>700</v>
      </c>
      <c r="K323" s="850">
        <v>214</v>
      </c>
    </row>
    <row r="324" spans="1:11" ht="14.4" customHeight="1" x14ac:dyDescent="0.3">
      <c r="A324" s="831" t="s">
        <v>579</v>
      </c>
      <c r="B324" s="832" t="s">
        <v>580</v>
      </c>
      <c r="C324" s="835" t="s">
        <v>598</v>
      </c>
      <c r="D324" s="863" t="s">
        <v>599</v>
      </c>
      <c r="E324" s="835" t="s">
        <v>5855</v>
      </c>
      <c r="F324" s="863" t="s">
        <v>5856</v>
      </c>
      <c r="G324" s="835" t="s">
        <v>5863</v>
      </c>
      <c r="H324" s="835" t="s">
        <v>5864</v>
      </c>
      <c r="I324" s="849">
        <v>0.53200001418590548</v>
      </c>
      <c r="J324" s="849">
        <v>13700</v>
      </c>
      <c r="K324" s="850">
        <v>7305</v>
      </c>
    </row>
    <row r="325" spans="1:11" ht="14.4" customHeight="1" x14ac:dyDescent="0.3">
      <c r="A325" s="831" t="s">
        <v>579</v>
      </c>
      <c r="B325" s="832" t="s">
        <v>580</v>
      </c>
      <c r="C325" s="835" t="s">
        <v>598</v>
      </c>
      <c r="D325" s="863" t="s">
        <v>599</v>
      </c>
      <c r="E325" s="835" t="s">
        <v>5855</v>
      </c>
      <c r="F325" s="863" t="s">
        <v>5856</v>
      </c>
      <c r="G325" s="835" t="s">
        <v>5865</v>
      </c>
      <c r="H325" s="835" t="s">
        <v>5866</v>
      </c>
      <c r="I325" s="849">
        <v>1.7999999523162842</v>
      </c>
      <c r="J325" s="849">
        <v>1300</v>
      </c>
      <c r="K325" s="850">
        <v>2340</v>
      </c>
    </row>
    <row r="326" spans="1:11" ht="14.4" customHeight="1" x14ac:dyDescent="0.3">
      <c r="A326" s="831" t="s">
        <v>579</v>
      </c>
      <c r="B326" s="832" t="s">
        <v>580</v>
      </c>
      <c r="C326" s="835" t="s">
        <v>598</v>
      </c>
      <c r="D326" s="863" t="s">
        <v>599</v>
      </c>
      <c r="E326" s="835" t="s">
        <v>5869</v>
      </c>
      <c r="F326" s="863" t="s">
        <v>5870</v>
      </c>
      <c r="G326" s="835" t="s">
        <v>5871</v>
      </c>
      <c r="H326" s="835" t="s">
        <v>5872</v>
      </c>
      <c r="I326" s="849">
        <v>0.68999999761581421</v>
      </c>
      <c r="J326" s="849">
        <v>3800</v>
      </c>
      <c r="K326" s="850">
        <v>2622</v>
      </c>
    </row>
    <row r="327" spans="1:11" ht="14.4" customHeight="1" x14ac:dyDescent="0.3">
      <c r="A327" s="831" t="s">
        <v>579</v>
      </c>
      <c r="B327" s="832" t="s">
        <v>580</v>
      </c>
      <c r="C327" s="835" t="s">
        <v>598</v>
      </c>
      <c r="D327" s="863" t="s">
        <v>599</v>
      </c>
      <c r="E327" s="835" t="s">
        <v>5869</v>
      </c>
      <c r="F327" s="863" t="s">
        <v>5870</v>
      </c>
      <c r="G327" s="835" t="s">
        <v>5873</v>
      </c>
      <c r="H327" s="835" t="s">
        <v>5874</v>
      </c>
      <c r="I327" s="849">
        <v>0.68999999761581421</v>
      </c>
      <c r="J327" s="849">
        <v>42000</v>
      </c>
      <c r="K327" s="850">
        <v>28980</v>
      </c>
    </row>
    <row r="328" spans="1:11" ht="14.4" customHeight="1" x14ac:dyDescent="0.3">
      <c r="A328" s="831" t="s">
        <v>579</v>
      </c>
      <c r="B328" s="832" t="s">
        <v>580</v>
      </c>
      <c r="C328" s="835" t="s">
        <v>598</v>
      </c>
      <c r="D328" s="863" t="s">
        <v>599</v>
      </c>
      <c r="E328" s="835" t="s">
        <v>5869</v>
      </c>
      <c r="F328" s="863" t="s">
        <v>5870</v>
      </c>
      <c r="G328" s="835" t="s">
        <v>5879</v>
      </c>
      <c r="H328" s="835" t="s">
        <v>5880</v>
      </c>
      <c r="I328" s="849">
        <v>12.590000152587891</v>
      </c>
      <c r="J328" s="849">
        <v>100</v>
      </c>
      <c r="K328" s="850">
        <v>1259</v>
      </c>
    </row>
    <row r="329" spans="1:11" ht="14.4" customHeight="1" x14ac:dyDescent="0.3">
      <c r="A329" s="831" t="s">
        <v>579</v>
      </c>
      <c r="B329" s="832" t="s">
        <v>580</v>
      </c>
      <c r="C329" s="835" t="s">
        <v>598</v>
      </c>
      <c r="D329" s="863" t="s">
        <v>599</v>
      </c>
      <c r="E329" s="835" t="s">
        <v>5869</v>
      </c>
      <c r="F329" s="863" t="s">
        <v>5870</v>
      </c>
      <c r="G329" s="835" t="s">
        <v>5883</v>
      </c>
      <c r="H329" s="835" t="s">
        <v>5884</v>
      </c>
      <c r="I329" s="849">
        <v>12.579999923706055</v>
      </c>
      <c r="J329" s="849">
        <v>100</v>
      </c>
      <c r="K329" s="850">
        <v>1258</v>
      </c>
    </row>
    <row r="330" spans="1:11" ht="14.4" customHeight="1" x14ac:dyDescent="0.3">
      <c r="A330" s="831" t="s">
        <v>579</v>
      </c>
      <c r="B330" s="832" t="s">
        <v>580</v>
      </c>
      <c r="C330" s="835" t="s">
        <v>598</v>
      </c>
      <c r="D330" s="863" t="s">
        <v>599</v>
      </c>
      <c r="E330" s="835" t="s">
        <v>5869</v>
      </c>
      <c r="F330" s="863" t="s">
        <v>5870</v>
      </c>
      <c r="G330" s="835" t="s">
        <v>6035</v>
      </c>
      <c r="H330" s="835" t="s">
        <v>6036</v>
      </c>
      <c r="I330" s="849">
        <v>12.579999923706055</v>
      </c>
      <c r="J330" s="849">
        <v>50</v>
      </c>
      <c r="K330" s="850">
        <v>629</v>
      </c>
    </row>
    <row r="331" spans="1:11" ht="14.4" customHeight="1" x14ac:dyDescent="0.3">
      <c r="A331" s="831" t="s">
        <v>579</v>
      </c>
      <c r="B331" s="832" t="s">
        <v>580</v>
      </c>
      <c r="C331" s="835" t="s">
        <v>598</v>
      </c>
      <c r="D331" s="863" t="s">
        <v>599</v>
      </c>
      <c r="E331" s="835" t="s">
        <v>5885</v>
      </c>
      <c r="F331" s="863" t="s">
        <v>5886</v>
      </c>
      <c r="G331" s="835" t="s">
        <v>5887</v>
      </c>
      <c r="H331" s="835" t="s">
        <v>5888</v>
      </c>
      <c r="I331" s="849">
        <v>267.78500366210937</v>
      </c>
      <c r="J331" s="849">
        <v>120</v>
      </c>
      <c r="K331" s="850">
        <v>32134.179931640625</v>
      </c>
    </row>
    <row r="332" spans="1:11" ht="14.4" customHeight="1" x14ac:dyDescent="0.3">
      <c r="A332" s="831" t="s">
        <v>579</v>
      </c>
      <c r="B332" s="832" t="s">
        <v>580</v>
      </c>
      <c r="C332" s="835" t="s">
        <v>598</v>
      </c>
      <c r="D332" s="863" t="s">
        <v>599</v>
      </c>
      <c r="E332" s="835" t="s">
        <v>5885</v>
      </c>
      <c r="F332" s="863" t="s">
        <v>5886</v>
      </c>
      <c r="G332" s="835" t="s">
        <v>6037</v>
      </c>
      <c r="H332" s="835" t="s">
        <v>6038</v>
      </c>
      <c r="I332" s="849">
        <v>985.26668294270837</v>
      </c>
      <c r="J332" s="849">
        <v>30</v>
      </c>
      <c r="K332" s="850">
        <v>29558.0302734375</v>
      </c>
    </row>
    <row r="333" spans="1:11" ht="14.4" customHeight="1" x14ac:dyDescent="0.3">
      <c r="A333" s="831" t="s">
        <v>579</v>
      </c>
      <c r="B333" s="832" t="s">
        <v>580</v>
      </c>
      <c r="C333" s="835" t="s">
        <v>598</v>
      </c>
      <c r="D333" s="863" t="s">
        <v>599</v>
      </c>
      <c r="E333" s="835" t="s">
        <v>5885</v>
      </c>
      <c r="F333" s="863" t="s">
        <v>5886</v>
      </c>
      <c r="G333" s="835" t="s">
        <v>6037</v>
      </c>
      <c r="H333" s="835" t="s">
        <v>6039</v>
      </c>
      <c r="I333" s="849">
        <v>928.20001220703125</v>
      </c>
      <c r="J333" s="849">
        <v>10</v>
      </c>
      <c r="K333" s="850">
        <v>9282.0302734375</v>
      </c>
    </row>
    <row r="334" spans="1:11" ht="14.4" customHeight="1" x14ac:dyDescent="0.3">
      <c r="A334" s="831" t="s">
        <v>579</v>
      </c>
      <c r="B334" s="832" t="s">
        <v>580</v>
      </c>
      <c r="C334" s="835" t="s">
        <v>598</v>
      </c>
      <c r="D334" s="863" t="s">
        <v>599</v>
      </c>
      <c r="E334" s="835" t="s">
        <v>5885</v>
      </c>
      <c r="F334" s="863" t="s">
        <v>5886</v>
      </c>
      <c r="G334" s="835" t="s">
        <v>6040</v>
      </c>
      <c r="H334" s="835" t="s">
        <v>6041</v>
      </c>
      <c r="I334" s="849">
        <v>928.20001220703125</v>
      </c>
      <c r="J334" s="849">
        <v>10</v>
      </c>
      <c r="K334" s="850">
        <v>9282.0400390625</v>
      </c>
    </row>
    <row r="335" spans="1:11" ht="14.4" customHeight="1" x14ac:dyDescent="0.3">
      <c r="A335" s="831" t="s">
        <v>579</v>
      </c>
      <c r="B335" s="832" t="s">
        <v>580</v>
      </c>
      <c r="C335" s="835" t="s">
        <v>598</v>
      </c>
      <c r="D335" s="863" t="s">
        <v>599</v>
      </c>
      <c r="E335" s="835" t="s">
        <v>5891</v>
      </c>
      <c r="F335" s="863" t="s">
        <v>5892</v>
      </c>
      <c r="G335" s="835" t="s">
        <v>5893</v>
      </c>
      <c r="H335" s="835" t="s">
        <v>5894</v>
      </c>
      <c r="I335" s="849">
        <v>15.574999809265137</v>
      </c>
      <c r="J335" s="849">
        <v>120</v>
      </c>
      <c r="K335" s="850">
        <v>1869.0499877929687</v>
      </c>
    </row>
    <row r="336" spans="1:11" ht="14.4" customHeight="1" x14ac:dyDescent="0.3">
      <c r="A336" s="831" t="s">
        <v>579</v>
      </c>
      <c r="B336" s="832" t="s">
        <v>580</v>
      </c>
      <c r="C336" s="835" t="s">
        <v>598</v>
      </c>
      <c r="D336" s="863" t="s">
        <v>599</v>
      </c>
      <c r="E336" s="835" t="s">
        <v>5891</v>
      </c>
      <c r="F336" s="863" t="s">
        <v>5892</v>
      </c>
      <c r="G336" s="835" t="s">
        <v>6042</v>
      </c>
      <c r="H336" s="835" t="s">
        <v>6043</v>
      </c>
      <c r="I336" s="849">
        <v>23.479999542236328</v>
      </c>
      <c r="J336" s="849">
        <v>30</v>
      </c>
      <c r="K336" s="850">
        <v>704.4000244140625</v>
      </c>
    </row>
    <row r="337" spans="1:11" ht="14.4" customHeight="1" x14ac:dyDescent="0.3">
      <c r="A337" s="831" t="s">
        <v>579</v>
      </c>
      <c r="B337" s="832" t="s">
        <v>580</v>
      </c>
      <c r="C337" s="835" t="s">
        <v>598</v>
      </c>
      <c r="D337" s="863" t="s">
        <v>599</v>
      </c>
      <c r="E337" s="835" t="s">
        <v>5891</v>
      </c>
      <c r="F337" s="863" t="s">
        <v>5892</v>
      </c>
      <c r="G337" s="835" t="s">
        <v>6044</v>
      </c>
      <c r="H337" s="835" t="s">
        <v>6045</v>
      </c>
      <c r="I337" s="849">
        <v>19.964999198913574</v>
      </c>
      <c r="J337" s="849">
        <v>46</v>
      </c>
      <c r="K337" s="850">
        <v>918.41999816894531</v>
      </c>
    </row>
    <row r="338" spans="1:11" ht="14.4" customHeight="1" x14ac:dyDescent="0.3">
      <c r="A338" s="831" t="s">
        <v>579</v>
      </c>
      <c r="B338" s="832" t="s">
        <v>580</v>
      </c>
      <c r="C338" s="835" t="s">
        <v>601</v>
      </c>
      <c r="D338" s="863" t="s">
        <v>602</v>
      </c>
      <c r="E338" s="835" t="s">
        <v>5560</v>
      </c>
      <c r="F338" s="863" t="s">
        <v>5561</v>
      </c>
      <c r="G338" s="835" t="s">
        <v>5562</v>
      </c>
      <c r="H338" s="835" t="s">
        <v>5563</v>
      </c>
      <c r="I338" s="849">
        <v>147.19250106811523</v>
      </c>
      <c r="J338" s="849">
        <v>32</v>
      </c>
      <c r="K338" s="850">
        <v>4710.1600341796875</v>
      </c>
    </row>
    <row r="339" spans="1:11" ht="14.4" customHeight="1" x14ac:dyDescent="0.3">
      <c r="A339" s="831" t="s">
        <v>579</v>
      </c>
      <c r="B339" s="832" t="s">
        <v>580</v>
      </c>
      <c r="C339" s="835" t="s">
        <v>601</v>
      </c>
      <c r="D339" s="863" t="s">
        <v>602</v>
      </c>
      <c r="E339" s="835" t="s">
        <v>5560</v>
      </c>
      <c r="F339" s="863" t="s">
        <v>5561</v>
      </c>
      <c r="G339" s="835" t="s">
        <v>5564</v>
      </c>
      <c r="H339" s="835" t="s">
        <v>5565</v>
      </c>
      <c r="I339" s="849">
        <v>147.16999816894531</v>
      </c>
      <c r="J339" s="849">
        <v>32</v>
      </c>
      <c r="K339" s="850">
        <v>4709.3600463867187</v>
      </c>
    </row>
    <row r="340" spans="1:11" ht="14.4" customHeight="1" x14ac:dyDescent="0.3">
      <c r="A340" s="831" t="s">
        <v>579</v>
      </c>
      <c r="B340" s="832" t="s">
        <v>580</v>
      </c>
      <c r="C340" s="835" t="s">
        <v>601</v>
      </c>
      <c r="D340" s="863" t="s">
        <v>602</v>
      </c>
      <c r="E340" s="835" t="s">
        <v>5574</v>
      </c>
      <c r="F340" s="863" t="s">
        <v>5575</v>
      </c>
      <c r="G340" s="835" t="s">
        <v>5902</v>
      </c>
      <c r="H340" s="835" t="s">
        <v>5903</v>
      </c>
      <c r="I340" s="849">
        <v>749.27001953125</v>
      </c>
      <c r="J340" s="849">
        <v>10</v>
      </c>
      <c r="K340" s="850">
        <v>7492.7001953125</v>
      </c>
    </row>
    <row r="341" spans="1:11" ht="14.4" customHeight="1" x14ac:dyDescent="0.3">
      <c r="A341" s="831" t="s">
        <v>579</v>
      </c>
      <c r="B341" s="832" t="s">
        <v>580</v>
      </c>
      <c r="C341" s="835" t="s">
        <v>601</v>
      </c>
      <c r="D341" s="863" t="s">
        <v>602</v>
      </c>
      <c r="E341" s="835" t="s">
        <v>5574</v>
      </c>
      <c r="F341" s="863" t="s">
        <v>5575</v>
      </c>
      <c r="G341" s="835" t="s">
        <v>5904</v>
      </c>
      <c r="H341" s="835" t="s">
        <v>5905</v>
      </c>
      <c r="I341" s="849">
        <v>0.434285717351096</v>
      </c>
      <c r="J341" s="849">
        <v>19500</v>
      </c>
      <c r="K341" s="850">
        <v>8460</v>
      </c>
    </row>
    <row r="342" spans="1:11" ht="14.4" customHeight="1" x14ac:dyDescent="0.3">
      <c r="A342" s="831" t="s">
        <v>579</v>
      </c>
      <c r="B342" s="832" t="s">
        <v>580</v>
      </c>
      <c r="C342" s="835" t="s">
        <v>601</v>
      </c>
      <c r="D342" s="863" t="s">
        <v>602</v>
      </c>
      <c r="E342" s="835" t="s">
        <v>5574</v>
      </c>
      <c r="F342" s="863" t="s">
        <v>5575</v>
      </c>
      <c r="G342" s="835" t="s">
        <v>5906</v>
      </c>
      <c r="H342" s="835" t="s">
        <v>5907</v>
      </c>
      <c r="I342" s="849">
        <v>0.87999999523162842</v>
      </c>
      <c r="J342" s="849">
        <v>12000</v>
      </c>
      <c r="K342" s="850">
        <v>10559.999969482422</v>
      </c>
    </row>
    <row r="343" spans="1:11" ht="14.4" customHeight="1" x14ac:dyDescent="0.3">
      <c r="A343" s="831" t="s">
        <v>579</v>
      </c>
      <c r="B343" s="832" t="s">
        <v>580</v>
      </c>
      <c r="C343" s="835" t="s">
        <v>601</v>
      </c>
      <c r="D343" s="863" t="s">
        <v>602</v>
      </c>
      <c r="E343" s="835" t="s">
        <v>5574</v>
      </c>
      <c r="F343" s="863" t="s">
        <v>5575</v>
      </c>
      <c r="G343" s="835" t="s">
        <v>5908</v>
      </c>
      <c r="H343" s="835" t="s">
        <v>5909</v>
      </c>
      <c r="I343" s="849">
        <v>3.0119999885559081</v>
      </c>
      <c r="J343" s="849">
        <v>7200</v>
      </c>
      <c r="K343" s="850">
        <v>21685.199829101563</v>
      </c>
    </row>
    <row r="344" spans="1:11" ht="14.4" customHeight="1" x14ac:dyDescent="0.3">
      <c r="A344" s="831" t="s">
        <v>579</v>
      </c>
      <c r="B344" s="832" t="s">
        <v>580</v>
      </c>
      <c r="C344" s="835" t="s">
        <v>601</v>
      </c>
      <c r="D344" s="863" t="s">
        <v>602</v>
      </c>
      <c r="E344" s="835" t="s">
        <v>5574</v>
      </c>
      <c r="F344" s="863" t="s">
        <v>5575</v>
      </c>
      <c r="G344" s="835" t="s">
        <v>5914</v>
      </c>
      <c r="H344" s="835" t="s">
        <v>5915</v>
      </c>
      <c r="I344" s="849">
        <v>0.43999999761581421</v>
      </c>
      <c r="J344" s="849">
        <v>36700</v>
      </c>
      <c r="K344" s="850">
        <v>16147.7099609375</v>
      </c>
    </row>
    <row r="345" spans="1:11" ht="14.4" customHeight="1" x14ac:dyDescent="0.3">
      <c r="A345" s="831" t="s">
        <v>579</v>
      </c>
      <c r="B345" s="832" t="s">
        <v>580</v>
      </c>
      <c r="C345" s="835" t="s">
        <v>601</v>
      </c>
      <c r="D345" s="863" t="s">
        <v>602</v>
      </c>
      <c r="E345" s="835" t="s">
        <v>5574</v>
      </c>
      <c r="F345" s="863" t="s">
        <v>5575</v>
      </c>
      <c r="G345" s="835" t="s">
        <v>6046</v>
      </c>
      <c r="H345" s="835" t="s">
        <v>6047</v>
      </c>
      <c r="I345" s="849">
        <v>2.0499999523162842</v>
      </c>
      <c r="J345" s="849">
        <v>200</v>
      </c>
      <c r="K345" s="850">
        <v>410.3900146484375</v>
      </c>
    </row>
    <row r="346" spans="1:11" ht="14.4" customHeight="1" x14ac:dyDescent="0.3">
      <c r="A346" s="831" t="s">
        <v>579</v>
      </c>
      <c r="B346" s="832" t="s">
        <v>580</v>
      </c>
      <c r="C346" s="835" t="s">
        <v>601</v>
      </c>
      <c r="D346" s="863" t="s">
        <v>602</v>
      </c>
      <c r="E346" s="835" t="s">
        <v>5574</v>
      </c>
      <c r="F346" s="863" t="s">
        <v>5575</v>
      </c>
      <c r="G346" s="835" t="s">
        <v>6046</v>
      </c>
      <c r="H346" s="835" t="s">
        <v>6048</v>
      </c>
      <c r="I346" s="849">
        <v>2.0499999523162842</v>
      </c>
      <c r="J346" s="849">
        <v>1000</v>
      </c>
      <c r="K346" s="850">
        <v>2051.56005859375</v>
      </c>
    </row>
    <row r="347" spans="1:11" ht="14.4" customHeight="1" x14ac:dyDescent="0.3">
      <c r="A347" s="831" t="s">
        <v>579</v>
      </c>
      <c r="B347" s="832" t="s">
        <v>580</v>
      </c>
      <c r="C347" s="835" t="s">
        <v>601</v>
      </c>
      <c r="D347" s="863" t="s">
        <v>602</v>
      </c>
      <c r="E347" s="835" t="s">
        <v>5574</v>
      </c>
      <c r="F347" s="863" t="s">
        <v>5575</v>
      </c>
      <c r="G347" s="835" t="s">
        <v>5594</v>
      </c>
      <c r="H347" s="835" t="s">
        <v>5595</v>
      </c>
      <c r="I347" s="849">
        <v>2.7400000095367432</v>
      </c>
      <c r="J347" s="849">
        <v>800</v>
      </c>
      <c r="K347" s="850">
        <v>2188.780029296875</v>
      </c>
    </row>
    <row r="348" spans="1:11" ht="14.4" customHeight="1" x14ac:dyDescent="0.3">
      <c r="A348" s="831" t="s">
        <v>579</v>
      </c>
      <c r="B348" s="832" t="s">
        <v>580</v>
      </c>
      <c r="C348" s="835" t="s">
        <v>601</v>
      </c>
      <c r="D348" s="863" t="s">
        <v>602</v>
      </c>
      <c r="E348" s="835" t="s">
        <v>5574</v>
      </c>
      <c r="F348" s="863" t="s">
        <v>5575</v>
      </c>
      <c r="G348" s="835" t="s">
        <v>5916</v>
      </c>
      <c r="H348" s="835" t="s">
        <v>5917</v>
      </c>
      <c r="I348" s="849">
        <v>5.0199999809265137</v>
      </c>
      <c r="J348" s="849">
        <v>1900</v>
      </c>
      <c r="K348" s="850">
        <v>9530.18017578125</v>
      </c>
    </row>
    <row r="349" spans="1:11" ht="14.4" customHeight="1" x14ac:dyDescent="0.3">
      <c r="A349" s="831" t="s">
        <v>579</v>
      </c>
      <c r="B349" s="832" t="s">
        <v>580</v>
      </c>
      <c r="C349" s="835" t="s">
        <v>601</v>
      </c>
      <c r="D349" s="863" t="s">
        <v>602</v>
      </c>
      <c r="E349" s="835" t="s">
        <v>5574</v>
      </c>
      <c r="F349" s="863" t="s">
        <v>5575</v>
      </c>
      <c r="G349" s="835" t="s">
        <v>6049</v>
      </c>
      <c r="H349" s="835" t="s">
        <v>6050</v>
      </c>
      <c r="I349" s="849">
        <v>274.48001098632812</v>
      </c>
      <c r="J349" s="849">
        <v>6</v>
      </c>
      <c r="K349" s="850">
        <v>1646.8800659179687</v>
      </c>
    </row>
    <row r="350" spans="1:11" ht="14.4" customHeight="1" x14ac:dyDescent="0.3">
      <c r="A350" s="831" t="s">
        <v>579</v>
      </c>
      <c r="B350" s="832" t="s">
        <v>580</v>
      </c>
      <c r="C350" s="835" t="s">
        <v>601</v>
      </c>
      <c r="D350" s="863" t="s">
        <v>602</v>
      </c>
      <c r="E350" s="835" t="s">
        <v>5574</v>
      </c>
      <c r="F350" s="863" t="s">
        <v>5575</v>
      </c>
      <c r="G350" s="835" t="s">
        <v>5918</v>
      </c>
      <c r="H350" s="835" t="s">
        <v>5919</v>
      </c>
      <c r="I350" s="849">
        <v>164.22000122070312</v>
      </c>
      <c r="J350" s="849">
        <v>7</v>
      </c>
      <c r="K350" s="850">
        <v>1149.5400085449219</v>
      </c>
    </row>
    <row r="351" spans="1:11" ht="14.4" customHeight="1" x14ac:dyDescent="0.3">
      <c r="A351" s="831" t="s">
        <v>579</v>
      </c>
      <c r="B351" s="832" t="s">
        <v>580</v>
      </c>
      <c r="C351" s="835" t="s">
        <v>601</v>
      </c>
      <c r="D351" s="863" t="s">
        <v>602</v>
      </c>
      <c r="E351" s="835" t="s">
        <v>5574</v>
      </c>
      <c r="F351" s="863" t="s">
        <v>5575</v>
      </c>
      <c r="G351" s="835" t="s">
        <v>5596</v>
      </c>
      <c r="H351" s="835" t="s">
        <v>5597</v>
      </c>
      <c r="I351" s="849">
        <v>85.378747940063477</v>
      </c>
      <c r="J351" s="849">
        <v>170</v>
      </c>
      <c r="K351" s="850">
        <v>14444.039978027344</v>
      </c>
    </row>
    <row r="352" spans="1:11" ht="14.4" customHeight="1" x14ac:dyDescent="0.3">
      <c r="A352" s="831" t="s">
        <v>579</v>
      </c>
      <c r="B352" s="832" t="s">
        <v>580</v>
      </c>
      <c r="C352" s="835" t="s">
        <v>601</v>
      </c>
      <c r="D352" s="863" t="s">
        <v>602</v>
      </c>
      <c r="E352" s="835" t="s">
        <v>5574</v>
      </c>
      <c r="F352" s="863" t="s">
        <v>5575</v>
      </c>
      <c r="G352" s="835" t="s">
        <v>6051</v>
      </c>
      <c r="H352" s="835" t="s">
        <v>6052</v>
      </c>
      <c r="I352" s="849">
        <v>47.529998779296875</v>
      </c>
      <c r="J352" s="849">
        <v>6</v>
      </c>
      <c r="K352" s="850">
        <v>285.20001220703125</v>
      </c>
    </row>
    <row r="353" spans="1:11" ht="14.4" customHeight="1" x14ac:dyDescent="0.3">
      <c r="A353" s="831" t="s">
        <v>579</v>
      </c>
      <c r="B353" s="832" t="s">
        <v>580</v>
      </c>
      <c r="C353" s="835" t="s">
        <v>601</v>
      </c>
      <c r="D353" s="863" t="s">
        <v>602</v>
      </c>
      <c r="E353" s="835" t="s">
        <v>5574</v>
      </c>
      <c r="F353" s="863" t="s">
        <v>5575</v>
      </c>
      <c r="G353" s="835" t="s">
        <v>6053</v>
      </c>
      <c r="H353" s="835" t="s">
        <v>6054</v>
      </c>
      <c r="I353" s="849">
        <v>130.22999572753906</v>
      </c>
      <c r="J353" s="849">
        <v>30</v>
      </c>
      <c r="K353" s="850">
        <v>3906.9798583984375</v>
      </c>
    </row>
    <row r="354" spans="1:11" ht="14.4" customHeight="1" x14ac:dyDescent="0.3">
      <c r="A354" s="831" t="s">
        <v>579</v>
      </c>
      <c r="B354" s="832" t="s">
        <v>580</v>
      </c>
      <c r="C354" s="835" t="s">
        <v>601</v>
      </c>
      <c r="D354" s="863" t="s">
        <v>602</v>
      </c>
      <c r="E354" s="835" t="s">
        <v>5574</v>
      </c>
      <c r="F354" s="863" t="s">
        <v>5575</v>
      </c>
      <c r="G354" s="835" t="s">
        <v>5598</v>
      </c>
      <c r="H354" s="835" t="s">
        <v>5599</v>
      </c>
      <c r="I354" s="849">
        <v>111.55000305175781</v>
      </c>
      <c r="J354" s="849">
        <v>2</v>
      </c>
      <c r="K354" s="850">
        <v>223.10000610351562</v>
      </c>
    </row>
    <row r="355" spans="1:11" ht="14.4" customHeight="1" x14ac:dyDescent="0.3">
      <c r="A355" s="831" t="s">
        <v>579</v>
      </c>
      <c r="B355" s="832" t="s">
        <v>580</v>
      </c>
      <c r="C355" s="835" t="s">
        <v>601</v>
      </c>
      <c r="D355" s="863" t="s">
        <v>602</v>
      </c>
      <c r="E355" s="835" t="s">
        <v>5574</v>
      </c>
      <c r="F355" s="863" t="s">
        <v>5575</v>
      </c>
      <c r="G355" s="835" t="s">
        <v>5600</v>
      </c>
      <c r="H355" s="835" t="s">
        <v>5601</v>
      </c>
      <c r="I355" s="849">
        <v>790.8800048828125</v>
      </c>
      <c r="J355" s="849">
        <v>4</v>
      </c>
      <c r="K355" s="850">
        <v>3163.5198974609375</v>
      </c>
    </row>
    <row r="356" spans="1:11" ht="14.4" customHeight="1" x14ac:dyDescent="0.3">
      <c r="A356" s="831" t="s">
        <v>579</v>
      </c>
      <c r="B356" s="832" t="s">
        <v>580</v>
      </c>
      <c r="C356" s="835" t="s">
        <v>601</v>
      </c>
      <c r="D356" s="863" t="s">
        <v>602</v>
      </c>
      <c r="E356" s="835" t="s">
        <v>5574</v>
      </c>
      <c r="F356" s="863" t="s">
        <v>5575</v>
      </c>
      <c r="G356" s="835" t="s">
        <v>6055</v>
      </c>
      <c r="H356" s="835" t="s">
        <v>6056</v>
      </c>
      <c r="I356" s="849">
        <v>65.900001525878906</v>
      </c>
      <c r="J356" s="849">
        <v>10</v>
      </c>
      <c r="K356" s="850">
        <v>659</v>
      </c>
    </row>
    <row r="357" spans="1:11" ht="14.4" customHeight="1" x14ac:dyDescent="0.3">
      <c r="A357" s="831" t="s">
        <v>579</v>
      </c>
      <c r="B357" s="832" t="s">
        <v>580</v>
      </c>
      <c r="C357" s="835" t="s">
        <v>601</v>
      </c>
      <c r="D357" s="863" t="s">
        <v>602</v>
      </c>
      <c r="E357" s="835" t="s">
        <v>5574</v>
      </c>
      <c r="F357" s="863" t="s">
        <v>5575</v>
      </c>
      <c r="G357" s="835" t="s">
        <v>6057</v>
      </c>
      <c r="H357" s="835" t="s">
        <v>6058</v>
      </c>
      <c r="I357" s="849">
        <v>69.699996948242188</v>
      </c>
      <c r="J357" s="849">
        <v>10</v>
      </c>
      <c r="K357" s="850">
        <v>696.96002197265625</v>
      </c>
    </row>
    <row r="358" spans="1:11" ht="14.4" customHeight="1" x14ac:dyDescent="0.3">
      <c r="A358" s="831" t="s">
        <v>579</v>
      </c>
      <c r="B358" s="832" t="s">
        <v>580</v>
      </c>
      <c r="C358" s="835" t="s">
        <v>601</v>
      </c>
      <c r="D358" s="863" t="s">
        <v>602</v>
      </c>
      <c r="E358" s="835" t="s">
        <v>5574</v>
      </c>
      <c r="F358" s="863" t="s">
        <v>5575</v>
      </c>
      <c r="G358" s="835" t="s">
        <v>5606</v>
      </c>
      <c r="H358" s="835" t="s">
        <v>5607</v>
      </c>
      <c r="I358" s="849">
        <v>30.174285888671875</v>
      </c>
      <c r="J358" s="849">
        <v>110</v>
      </c>
      <c r="K358" s="850">
        <v>3319</v>
      </c>
    </row>
    <row r="359" spans="1:11" ht="14.4" customHeight="1" x14ac:dyDescent="0.3">
      <c r="A359" s="831" t="s">
        <v>579</v>
      </c>
      <c r="B359" s="832" t="s">
        <v>580</v>
      </c>
      <c r="C359" s="835" t="s">
        <v>601</v>
      </c>
      <c r="D359" s="863" t="s">
        <v>602</v>
      </c>
      <c r="E359" s="835" t="s">
        <v>5574</v>
      </c>
      <c r="F359" s="863" t="s">
        <v>5575</v>
      </c>
      <c r="G359" s="835" t="s">
        <v>6059</v>
      </c>
      <c r="H359" s="835" t="s">
        <v>6060</v>
      </c>
      <c r="I359" s="849">
        <v>2.869999885559082</v>
      </c>
      <c r="J359" s="849">
        <v>100</v>
      </c>
      <c r="K359" s="850">
        <v>287</v>
      </c>
    </row>
    <row r="360" spans="1:11" ht="14.4" customHeight="1" x14ac:dyDescent="0.3">
      <c r="A360" s="831" t="s">
        <v>579</v>
      </c>
      <c r="B360" s="832" t="s">
        <v>580</v>
      </c>
      <c r="C360" s="835" t="s">
        <v>601</v>
      </c>
      <c r="D360" s="863" t="s">
        <v>602</v>
      </c>
      <c r="E360" s="835" t="s">
        <v>5574</v>
      </c>
      <c r="F360" s="863" t="s">
        <v>5575</v>
      </c>
      <c r="G360" s="835" t="s">
        <v>5608</v>
      </c>
      <c r="H360" s="835" t="s">
        <v>5609</v>
      </c>
      <c r="I360" s="849">
        <v>5.1749999523162842</v>
      </c>
      <c r="J360" s="849">
        <v>400</v>
      </c>
      <c r="K360" s="850">
        <v>2069.5</v>
      </c>
    </row>
    <row r="361" spans="1:11" ht="14.4" customHeight="1" x14ac:dyDescent="0.3">
      <c r="A361" s="831" t="s">
        <v>579</v>
      </c>
      <c r="B361" s="832" t="s">
        <v>580</v>
      </c>
      <c r="C361" s="835" t="s">
        <v>601</v>
      </c>
      <c r="D361" s="863" t="s">
        <v>602</v>
      </c>
      <c r="E361" s="835" t="s">
        <v>5574</v>
      </c>
      <c r="F361" s="863" t="s">
        <v>5575</v>
      </c>
      <c r="G361" s="835" t="s">
        <v>5925</v>
      </c>
      <c r="H361" s="835" t="s">
        <v>5926</v>
      </c>
      <c r="I361" s="849">
        <v>123.19000244140625</v>
      </c>
      <c r="J361" s="849">
        <v>30</v>
      </c>
      <c r="K361" s="850">
        <v>3695.639892578125</v>
      </c>
    </row>
    <row r="362" spans="1:11" ht="14.4" customHeight="1" x14ac:dyDescent="0.3">
      <c r="A362" s="831" t="s">
        <v>579</v>
      </c>
      <c r="B362" s="832" t="s">
        <v>580</v>
      </c>
      <c r="C362" s="835" t="s">
        <v>601</v>
      </c>
      <c r="D362" s="863" t="s">
        <v>602</v>
      </c>
      <c r="E362" s="835" t="s">
        <v>5574</v>
      </c>
      <c r="F362" s="863" t="s">
        <v>5575</v>
      </c>
      <c r="G362" s="835" t="s">
        <v>5927</v>
      </c>
      <c r="H362" s="835" t="s">
        <v>5928</v>
      </c>
      <c r="I362" s="849">
        <v>166.78571428571428</v>
      </c>
      <c r="J362" s="849">
        <v>50</v>
      </c>
      <c r="K362" s="850">
        <v>7757.329833984375</v>
      </c>
    </row>
    <row r="363" spans="1:11" ht="14.4" customHeight="1" x14ac:dyDescent="0.3">
      <c r="A363" s="831" t="s">
        <v>579</v>
      </c>
      <c r="B363" s="832" t="s">
        <v>580</v>
      </c>
      <c r="C363" s="835" t="s">
        <v>601</v>
      </c>
      <c r="D363" s="863" t="s">
        <v>602</v>
      </c>
      <c r="E363" s="835" t="s">
        <v>5574</v>
      </c>
      <c r="F363" s="863" t="s">
        <v>5575</v>
      </c>
      <c r="G363" s="835" t="s">
        <v>6061</v>
      </c>
      <c r="H363" s="835" t="s">
        <v>6062</v>
      </c>
      <c r="I363" s="849">
        <v>322</v>
      </c>
      <c r="J363" s="849">
        <v>10</v>
      </c>
      <c r="K363" s="850">
        <v>3220</v>
      </c>
    </row>
    <row r="364" spans="1:11" ht="14.4" customHeight="1" x14ac:dyDescent="0.3">
      <c r="A364" s="831" t="s">
        <v>579</v>
      </c>
      <c r="B364" s="832" t="s">
        <v>580</v>
      </c>
      <c r="C364" s="835" t="s">
        <v>601</v>
      </c>
      <c r="D364" s="863" t="s">
        <v>602</v>
      </c>
      <c r="E364" s="835" t="s">
        <v>5574</v>
      </c>
      <c r="F364" s="863" t="s">
        <v>5575</v>
      </c>
      <c r="G364" s="835" t="s">
        <v>6063</v>
      </c>
      <c r="H364" s="835" t="s">
        <v>6064</v>
      </c>
      <c r="I364" s="849">
        <v>92</v>
      </c>
      <c r="J364" s="849">
        <v>15</v>
      </c>
      <c r="K364" s="850">
        <v>1380</v>
      </c>
    </row>
    <row r="365" spans="1:11" ht="14.4" customHeight="1" x14ac:dyDescent="0.3">
      <c r="A365" s="831" t="s">
        <v>579</v>
      </c>
      <c r="B365" s="832" t="s">
        <v>580</v>
      </c>
      <c r="C365" s="835" t="s">
        <v>601</v>
      </c>
      <c r="D365" s="863" t="s">
        <v>602</v>
      </c>
      <c r="E365" s="835" t="s">
        <v>5574</v>
      </c>
      <c r="F365" s="863" t="s">
        <v>5575</v>
      </c>
      <c r="G365" s="835" t="s">
        <v>6065</v>
      </c>
      <c r="H365" s="835" t="s">
        <v>6066</v>
      </c>
      <c r="I365" s="849">
        <v>293.25</v>
      </c>
      <c r="J365" s="849">
        <v>40</v>
      </c>
      <c r="K365" s="850">
        <v>11730</v>
      </c>
    </row>
    <row r="366" spans="1:11" ht="14.4" customHeight="1" x14ac:dyDescent="0.3">
      <c r="A366" s="831" t="s">
        <v>579</v>
      </c>
      <c r="B366" s="832" t="s">
        <v>580</v>
      </c>
      <c r="C366" s="835" t="s">
        <v>601</v>
      </c>
      <c r="D366" s="863" t="s">
        <v>602</v>
      </c>
      <c r="E366" s="835" t="s">
        <v>5574</v>
      </c>
      <c r="F366" s="863" t="s">
        <v>5575</v>
      </c>
      <c r="G366" s="835" t="s">
        <v>6067</v>
      </c>
      <c r="H366" s="835" t="s">
        <v>6068</v>
      </c>
      <c r="I366" s="849">
        <v>129.25999450683594</v>
      </c>
      <c r="J366" s="849">
        <v>10</v>
      </c>
      <c r="K366" s="850">
        <v>1292.5999755859375</v>
      </c>
    </row>
    <row r="367" spans="1:11" ht="14.4" customHeight="1" x14ac:dyDescent="0.3">
      <c r="A367" s="831" t="s">
        <v>579</v>
      </c>
      <c r="B367" s="832" t="s">
        <v>580</v>
      </c>
      <c r="C367" s="835" t="s">
        <v>601</v>
      </c>
      <c r="D367" s="863" t="s">
        <v>602</v>
      </c>
      <c r="E367" s="835" t="s">
        <v>5574</v>
      </c>
      <c r="F367" s="863" t="s">
        <v>5575</v>
      </c>
      <c r="G367" s="835" t="s">
        <v>5931</v>
      </c>
      <c r="H367" s="835" t="s">
        <v>5932</v>
      </c>
      <c r="I367" s="849">
        <v>283.01699523925782</v>
      </c>
      <c r="J367" s="849">
        <v>60</v>
      </c>
      <c r="K367" s="850">
        <v>16980.869873046875</v>
      </c>
    </row>
    <row r="368" spans="1:11" ht="14.4" customHeight="1" x14ac:dyDescent="0.3">
      <c r="A368" s="831" t="s">
        <v>579</v>
      </c>
      <c r="B368" s="832" t="s">
        <v>580</v>
      </c>
      <c r="C368" s="835" t="s">
        <v>601</v>
      </c>
      <c r="D368" s="863" t="s">
        <v>602</v>
      </c>
      <c r="E368" s="835" t="s">
        <v>5574</v>
      </c>
      <c r="F368" s="863" t="s">
        <v>5575</v>
      </c>
      <c r="G368" s="835" t="s">
        <v>6069</v>
      </c>
      <c r="H368" s="835" t="s">
        <v>6070</v>
      </c>
      <c r="I368" s="849">
        <v>159.55000305175781</v>
      </c>
      <c r="J368" s="849">
        <v>10</v>
      </c>
      <c r="K368" s="850">
        <v>1595.52001953125</v>
      </c>
    </row>
    <row r="369" spans="1:11" ht="14.4" customHeight="1" x14ac:dyDescent="0.3">
      <c r="A369" s="831" t="s">
        <v>579</v>
      </c>
      <c r="B369" s="832" t="s">
        <v>580</v>
      </c>
      <c r="C369" s="835" t="s">
        <v>601</v>
      </c>
      <c r="D369" s="863" t="s">
        <v>602</v>
      </c>
      <c r="E369" s="835" t="s">
        <v>5574</v>
      </c>
      <c r="F369" s="863" t="s">
        <v>5575</v>
      </c>
      <c r="G369" s="835" t="s">
        <v>6071</v>
      </c>
      <c r="H369" s="835" t="s">
        <v>6072</v>
      </c>
      <c r="I369" s="849">
        <v>300</v>
      </c>
      <c r="J369" s="849">
        <v>5</v>
      </c>
      <c r="K369" s="850">
        <v>1500</v>
      </c>
    </row>
    <row r="370" spans="1:11" ht="14.4" customHeight="1" x14ac:dyDescent="0.3">
      <c r="A370" s="831" t="s">
        <v>579</v>
      </c>
      <c r="B370" s="832" t="s">
        <v>580</v>
      </c>
      <c r="C370" s="835" t="s">
        <v>601</v>
      </c>
      <c r="D370" s="863" t="s">
        <v>602</v>
      </c>
      <c r="E370" s="835" t="s">
        <v>5574</v>
      </c>
      <c r="F370" s="863" t="s">
        <v>5575</v>
      </c>
      <c r="G370" s="835" t="s">
        <v>5935</v>
      </c>
      <c r="H370" s="835" t="s">
        <v>5936</v>
      </c>
      <c r="I370" s="849">
        <v>1392.5799560546875</v>
      </c>
      <c r="J370" s="849">
        <v>5</v>
      </c>
      <c r="K370" s="850">
        <v>6962.8997802734375</v>
      </c>
    </row>
    <row r="371" spans="1:11" ht="14.4" customHeight="1" x14ac:dyDescent="0.3">
      <c r="A371" s="831" t="s">
        <v>579</v>
      </c>
      <c r="B371" s="832" t="s">
        <v>580</v>
      </c>
      <c r="C371" s="835" t="s">
        <v>601</v>
      </c>
      <c r="D371" s="863" t="s">
        <v>602</v>
      </c>
      <c r="E371" s="835" t="s">
        <v>5574</v>
      </c>
      <c r="F371" s="863" t="s">
        <v>5575</v>
      </c>
      <c r="G371" s="835" t="s">
        <v>5616</v>
      </c>
      <c r="H371" s="835" t="s">
        <v>5617</v>
      </c>
      <c r="I371" s="849">
        <v>145.96624755859375</v>
      </c>
      <c r="J371" s="849">
        <v>170</v>
      </c>
      <c r="K371" s="850">
        <v>24746.30029296875</v>
      </c>
    </row>
    <row r="372" spans="1:11" ht="14.4" customHeight="1" x14ac:dyDescent="0.3">
      <c r="A372" s="831" t="s">
        <v>579</v>
      </c>
      <c r="B372" s="832" t="s">
        <v>580</v>
      </c>
      <c r="C372" s="835" t="s">
        <v>601</v>
      </c>
      <c r="D372" s="863" t="s">
        <v>602</v>
      </c>
      <c r="E372" s="835" t="s">
        <v>5574</v>
      </c>
      <c r="F372" s="863" t="s">
        <v>5575</v>
      </c>
      <c r="G372" s="835" t="s">
        <v>6073</v>
      </c>
      <c r="H372" s="835" t="s">
        <v>6074</v>
      </c>
      <c r="I372" s="849">
        <v>599.1500244140625</v>
      </c>
      <c r="J372" s="849">
        <v>2</v>
      </c>
      <c r="K372" s="850">
        <v>1198.300048828125</v>
      </c>
    </row>
    <row r="373" spans="1:11" ht="14.4" customHeight="1" x14ac:dyDescent="0.3">
      <c r="A373" s="831" t="s">
        <v>579</v>
      </c>
      <c r="B373" s="832" t="s">
        <v>580</v>
      </c>
      <c r="C373" s="835" t="s">
        <v>601</v>
      </c>
      <c r="D373" s="863" t="s">
        <v>602</v>
      </c>
      <c r="E373" s="835" t="s">
        <v>5574</v>
      </c>
      <c r="F373" s="863" t="s">
        <v>5575</v>
      </c>
      <c r="G373" s="835" t="s">
        <v>5618</v>
      </c>
      <c r="H373" s="835" t="s">
        <v>5619</v>
      </c>
      <c r="I373" s="849">
        <v>8.0100002288818359</v>
      </c>
      <c r="J373" s="849">
        <v>1100</v>
      </c>
      <c r="K373" s="850">
        <v>8811.25</v>
      </c>
    </row>
    <row r="374" spans="1:11" ht="14.4" customHeight="1" x14ac:dyDescent="0.3">
      <c r="A374" s="831" t="s">
        <v>579</v>
      </c>
      <c r="B374" s="832" t="s">
        <v>580</v>
      </c>
      <c r="C374" s="835" t="s">
        <v>601</v>
      </c>
      <c r="D374" s="863" t="s">
        <v>602</v>
      </c>
      <c r="E374" s="835" t="s">
        <v>5574</v>
      </c>
      <c r="F374" s="863" t="s">
        <v>5575</v>
      </c>
      <c r="G374" s="835" t="s">
        <v>6075</v>
      </c>
      <c r="H374" s="835" t="s">
        <v>6076</v>
      </c>
      <c r="I374" s="849">
        <v>895.18499755859375</v>
      </c>
      <c r="J374" s="849">
        <v>2</v>
      </c>
      <c r="K374" s="850">
        <v>1790.3699951171875</v>
      </c>
    </row>
    <row r="375" spans="1:11" ht="14.4" customHeight="1" x14ac:dyDescent="0.3">
      <c r="A375" s="831" t="s">
        <v>579</v>
      </c>
      <c r="B375" s="832" t="s">
        <v>580</v>
      </c>
      <c r="C375" s="835" t="s">
        <v>601</v>
      </c>
      <c r="D375" s="863" t="s">
        <v>602</v>
      </c>
      <c r="E375" s="835" t="s">
        <v>5574</v>
      </c>
      <c r="F375" s="863" t="s">
        <v>5575</v>
      </c>
      <c r="G375" s="835" t="s">
        <v>6077</v>
      </c>
      <c r="H375" s="835" t="s">
        <v>6078</v>
      </c>
      <c r="I375" s="849">
        <v>3.440000057220459</v>
      </c>
      <c r="J375" s="849">
        <v>100</v>
      </c>
      <c r="K375" s="850">
        <v>344</v>
      </c>
    </row>
    <row r="376" spans="1:11" ht="14.4" customHeight="1" x14ac:dyDescent="0.3">
      <c r="A376" s="831" t="s">
        <v>579</v>
      </c>
      <c r="B376" s="832" t="s">
        <v>580</v>
      </c>
      <c r="C376" s="835" t="s">
        <v>601</v>
      </c>
      <c r="D376" s="863" t="s">
        <v>602</v>
      </c>
      <c r="E376" s="835" t="s">
        <v>5574</v>
      </c>
      <c r="F376" s="863" t="s">
        <v>5575</v>
      </c>
      <c r="G376" s="835" t="s">
        <v>6079</v>
      </c>
      <c r="H376" s="835" t="s">
        <v>6080</v>
      </c>
      <c r="I376" s="849">
        <v>11.144999980926514</v>
      </c>
      <c r="J376" s="849">
        <v>100</v>
      </c>
      <c r="K376" s="850">
        <v>1114.5</v>
      </c>
    </row>
    <row r="377" spans="1:11" ht="14.4" customHeight="1" x14ac:dyDescent="0.3">
      <c r="A377" s="831" t="s">
        <v>579</v>
      </c>
      <c r="B377" s="832" t="s">
        <v>580</v>
      </c>
      <c r="C377" s="835" t="s">
        <v>601</v>
      </c>
      <c r="D377" s="863" t="s">
        <v>602</v>
      </c>
      <c r="E377" s="835" t="s">
        <v>5574</v>
      </c>
      <c r="F377" s="863" t="s">
        <v>5575</v>
      </c>
      <c r="G377" s="835" t="s">
        <v>5941</v>
      </c>
      <c r="H377" s="835" t="s">
        <v>5942</v>
      </c>
      <c r="I377" s="849">
        <v>13.020000457763672</v>
      </c>
      <c r="J377" s="849">
        <v>1</v>
      </c>
      <c r="K377" s="850">
        <v>13.020000457763672</v>
      </c>
    </row>
    <row r="378" spans="1:11" ht="14.4" customHeight="1" x14ac:dyDescent="0.3">
      <c r="A378" s="831" t="s">
        <v>579</v>
      </c>
      <c r="B378" s="832" t="s">
        <v>580</v>
      </c>
      <c r="C378" s="835" t="s">
        <v>601</v>
      </c>
      <c r="D378" s="863" t="s">
        <v>602</v>
      </c>
      <c r="E378" s="835" t="s">
        <v>5574</v>
      </c>
      <c r="F378" s="863" t="s">
        <v>5575</v>
      </c>
      <c r="G378" s="835" t="s">
        <v>5624</v>
      </c>
      <c r="H378" s="835" t="s">
        <v>5625</v>
      </c>
      <c r="I378" s="849">
        <v>0.85500001907348633</v>
      </c>
      <c r="J378" s="849">
        <v>1050</v>
      </c>
      <c r="K378" s="850">
        <v>898.5</v>
      </c>
    </row>
    <row r="379" spans="1:11" ht="14.4" customHeight="1" x14ac:dyDescent="0.3">
      <c r="A379" s="831" t="s">
        <v>579</v>
      </c>
      <c r="B379" s="832" t="s">
        <v>580</v>
      </c>
      <c r="C379" s="835" t="s">
        <v>601</v>
      </c>
      <c r="D379" s="863" t="s">
        <v>602</v>
      </c>
      <c r="E379" s="835" t="s">
        <v>5574</v>
      </c>
      <c r="F379" s="863" t="s">
        <v>5575</v>
      </c>
      <c r="G379" s="835" t="s">
        <v>5628</v>
      </c>
      <c r="H379" s="835" t="s">
        <v>5629</v>
      </c>
      <c r="I379" s="849">
        <v>2.0642856529780795</v>
      </c>
      <c r="J379" s="849">
        <v>1100</v>
      </c>
      <c r="K379" s="850">
        <v>2271</v>
      </c>
    </row>
    <row r="380" spans="1:11" ht="14.4" customHeight="1" x14ac:dyDescent="0.3">
      <c r="A380" s="831" t="s">
        <v>579</v>
      </c>
      <c r="B380" s="832" t="s">
        <v>580</v>
      </c>
      <c r="C380" s="835" t="s">
        <v>601</v>
      </c>
      <c r="D380" s="863" t="s">
        <v>602</v>
      </c>
      <c r="E380" s="835" t="s">
        <v>5574</v>
      </c>
      <c r="F380" s="863" t="s">
        <v>5575</v>
      </c>
      <c r="G380" s="835" t="s">
        <v>6081</v>
      </c>
      <c r="H380" s="835" t="s">
        <v>6082</v>
      </c>
      <c r="I380" s="849">
        <v>53.770000457763672</v>
      </c>
      <c r="J380" s="849">
        <v>12</v>
      </c>
      <c r="K380" s="850">
        <v>645.28997802734375</v>
      </c>
    </row>
    <row r="381" spans="1:11" ht="14.4" customHeight="1" x14ac:dyDescent="0.3">
      <c r="A381" s="831" t="s">
        <v>579</v>
      </c>
      <c r="B381" s="832" t="s">
        <v>580</v>
      </c>
      <c r="C381" s="835" t="s">
        <v>601</v>
      </c>
      <c r="D381" s="863" t="s">
        <v>602</v>
      </c>
      <c r="E381" s="835" t="s">
        <v>5574</v>
      </c>
      <c r="F381" s="863" t="s">
        <v>5575</v>
      </c>
      <c r="G381" s="835" t="s">
        <v>5630</v>
      </c>
      <c r="H381" s="835" t="s">
        <v>5631</v>
      </c>
      <c r="I381" s="849">
        <v>7.5100002288818359</v>
      </c>
      <c r="J381" s="849">
        <v>20</v>
      </c>
      <c r="K381" s="850">
        <v>150.19999694824219</v>
      </c>
    </row>
    <row r="382" spans="1:11" ht="14.4" customHeight="1" x14ac:dyDescent="0.3">
      <c r="A382" s="831" t="s">
        <v>579</v>
      </c>
      <c r="B382" s="832" t="s">
        <v>580</v>
      </c>
      <c r="C382" s="835" t="s">
        <v>601</v>
      </c>
      <c r="D382" s="863" t="s">
        <v>602</v>
      </c>
      <c r="E382" s="835" t="s">
        <v>5574</v>
      </c>
      <c r="F382" s="863" t="s">
        <v>5575</v>
      </c>
      <c r="G382" s="835" t="s">
        <v>6083</v>
      </c>
      <c r="H382" s="835" t="s">
        <v>6084</v>
      </c>
      <c r="I382" s="849">
        <v>67.760002136230469</v>
      </c>
      <c r="J382" s="849">
        <v>6</v>
      </c>
      <c r="K382" s="850">
        <v>406.56001281738281</v>
      </c>
    </row>
    <row r="383" spans="1:11" ht="14.4" customHeight="1" x14ac:dyDescent="0.3">
      <c r="A383" s="831" t="s">
        <v>579</v>
      </c>
      <c r="B383" s="832" t="s">
        <v>580</v>
      </c>
      <c r="C383" s="835" t="s">
        <v>601</v>
      </c>
      <c r="D383" s="863" t="s">
        <v>602</v>
      </c>
      <c r="E383" s="835" t="s">
        <v>5574</v>
      </c>
      <c r="F383" s="863" t="s">
        <v>5575</v>
      </c>
      <c r="G383" s="835" t="s">
        <v>5945</v>
      </c>
      <c r="H383" s="835" t="s">
        <v>5946</v>
      </c>
      <c r="I383" s="849">
        <v>15.029999732971191</v>
      </c>
      <c r="J383" s="849">
        <v>1</v>
      </c>
      <c r="K383" s="850">
        <v>15.029999732971191</v>
      </c>
    </row>
    <row r="384" spans="1:11" ht="14.4" customHeight="1" x14ac:dyDescent="0.3">
      <c r="A384" s="831" t="s">
        <v>579</v>
      </c>
      <c r="B384" s="832" t="s">
        <v>580</v>
      </c>
      <c r="C384" s="835" t="s">
        <v>601</v>
      </c>
      <c r="D384" s="863" t="s">
        <v>602</v>
      </c>
      <c r="E384" s="835" t="s">
        <v>5574</v>
      </c>
      <c r="F384" s="863" t="s">
        <v>5575</v>
      </c>
      <c r="G384" s="835" t="s">
        <v>5634</v>
      </c>
      <c r="H384" s="835" t="s">
        <v>5635</v>
      </c>
      <c r="I384" s="849">
        <v>0.37999999523162842</v>
      </c>
      <c r="J384" s="849">
        <v>1</v>
      </c>
      <c r="K384" s="850">
        <v>0.37999999523162842</v>
      </c>
    </row>
    <row r="385" spans="1:11" ht="14.4" customHeight="1" x14ac:dyDescent="0.3">
      <c r="A385" s="831" t="s">
        <v>579</v>
      </c>
      <c r="B385" s="832" t="s">
        <v>580</v>
      </c>
      <c r="C385" s="835" t="s">
        <v>601</v>
      </c>
      <c r="D385" s="863" t="s">
        <v>602</v>
      </c>
      <c r="E385" s="835" t="s">
        <v>5574</v>
      </c>
      <c r="F385" s="863" t="s">
        <v>5575</v>
      </c>
      <c r="G385" s="835" t="s">
        <v>5636</v>
      </c>
      <c r="H385" s="835" t="s">
        <v>5637</v>
      </c>
      <c r="I385" s="849">
        <v>8.5799999237060547</v>
      </c>
      <c r="J385" s="849">
        <v>60</v>
      </c>
      <c r="K385" s="850">
        <v>514.79998779296875</v>
      </c>
    </row>
    <row r="386" spans="1:11" ht="14.4" customHeight="1" x14ac:dyDescent="0.3">
      <c r="A386" s="831" t="s">
        <v>579</v>
      </c>
      <c r="B386" s="832" t="s">
        <v>580</v>
      </c>
      <c r="C386" s="835" t="s">
        <v>601</v>
      </c>
      <c r="D386" s="863" t="s">
        <v>602</v>
      </c>
      <c r="E386" s="835" t="s">
        <v>5574</v>
      </c>
      <c r="F386" s="863" t="s">
        <v>5575</v>
      </c>
      <c r="G386" s="835" t="s">
        <v>6085</v>
      </c>
      <c r="H386" s="835" t="s">
        <v>6086</v>
      </c>
      <c r="I386" s="849">
        <v>23.840000152587891</v>
      </c>
      <c r="J386" s="849">
        <v>384</v>
      </c>
      <c r="K386" s="850">
        <v>9154.2099609375</v>
      </c>
    </row>
    <row r="387" spans="1:11" ht="14.4" customHeight="1" x14ac:dyDescent="0.3">
      <c r="A387" s="831" t="s">
        <v>579</v>
      </c>
      <c r="B387" s="832" t="s">
        <v>580</v>
      </c>
      <c r="C387" s="835" t="s">
        <v>601</v>
      </c>
      <c r="D387" s="863" t="s">
        <v>602</v>
      </c>
      <c r="E387" s="835" t="s">
        <v>5574</v>
      </c>
      <c r="F387" s="863" t="s">
        <v>5575</v>
      </c>
      <c r="G387" s="835" t="s">
        <v>5640</v>
      </c>
      <c r="H387" s="835" t="s">
        <v>5641</v>
      </c>
      <c r="I387" s="849">
        <v>18.860000610351563</v>
      </c>
      <c r="J387" s="849">
        <v>30</v>
      </c>
      <c r="K387" s="850">
        <v>565.79998779296875</v>
      </c>
    </row>
    <row r="388" spans="1:11" ht="14.4" customHeight="1" x14ac:dyDescent="0.3">
      <c r="A388" s="831" t="s">
        <v>579</v>
      </c>
      <c r="B388" s="832" t="s">
        <v>580</v>
      </c>
      <c r="C388" s="835" t="s">
        <v>601</v>
      </c>
      <c r="D388" s="863" t="s">
        <v>602</v>
      </c>
      <c r="E388" s="835" t="s">
        <v>5574</v>
      </c>
      <c r="F388" s="863" t="s">
        <v>5575</v>
      </c>
      <c r="G388" s="835" t="s">
        <v>6087</v>
      </c>
      <c r="H388" s="835" t="s">
        <v>6088</v>
      </c>
      <c r="I388" s="849">
        <v>7.5900001525878906</v>
      </c>
      <c r="J388" s="849">
        <v>1</v>
      </c>
      <c r="K388" s="850">
        <v>7.5900001525878906</v>
      </c>
    </row>
    <row r="389" spans="1:11" ht="14.4" customHeight="1" x14ac:dyDescent="0.3">
      <c r="A389" s="831" t="s">
        <v>579</v>
      </c>
      <c r="B389" s="832" t="s">
        <v>580</v>
      </c>
      <c r="C389" s="835" t="s">
        <v>601</v>
      </c>
      <c r="D389" s="863" t="s">
        <v>602</v>
      </c>
      <c r="E389" s="835" t="s">
        <v>5574</v>
      </c>
      <c r="F389" s="863" t="s">
        <v>5575</v>
      </c>
      <c r="G389" s="835" t="s">
        <v>6089</v>
      </c>
      <c r="H389" s="835" t="s">
        <v>6090</v>
      </c>
      <c r="I389" s="849">
        <v>8.6285715103149414</v>
      </c>
      <c r="J389" s="849">
        <v>190</v>
      </c>
      <c r="K389" s="850">
        <v>1639.4999694824219</v>
      </c>
    </row>
    <row r="390" spans="1:11" ht="14.4" customHeight="1" x14ac:dyDescent="0.3">
      <c r="A390" s="831" t="s">
        <v>579</v>
      </c>
      <c r="B390" s="832" t="s">
        <v>580</v>
      </c>
      <c r="C390" s="835" t="s">
        <v>601</v>
      </c>
      <c r="D390" s="863" t="s">
        <v>602</v>
      </c>
      <c r="E390" s="835" t="s">
        <v>5574</v>
      </c>
      <c r="F390" s="863" t="s">
        <v>5575</v>
      </c>
      <c r="G390" s="835" t="s">
        <v>5951</v>
      </c>
      <c r="H390" s="835" t="s">
        <v>5952</v>
      </c>
      <c r="I390" s="849">
        <v>3.2699999809265137</v>
      </c>
      <c r="J390" s="849">
        <v>100</v>
      </c>
      <c r="K390" s="850">
        <v>327</v>
      </c>
    </row>
    <row r="391" spans="1:11" ht="14.4" customHeight="1" x14ac:dyDescent="0.3">
      <c r="A391" s="831" t="s">
        <v>579</v>
      </c>
      <c r="B391" s="832" t="s">
        <v>580</v>
      </c>
      <c r="C391" s="835" t="s">
        <v>601</v>
      </c>
      <c r="D391" s="863" t="s">
        <v>602</v>
      </c>
      <c r="E391" s="835" t="s">
        <v>5574</v>
      </c>
      <c r="F391" s="863" t="s">
        <v>5575</v>
      </c>
      <c r="G391" s="835" t="s">
        <v>5646</v>
      </c>
      <c r="H391" s="835" t="s">
        <v>5647</v>
      </c>
      <c r="I391" s="849">
        <v>3.9700000286102295</v>
      </c>
      <c r="J391" s="849">
        <v>160</v>
      </c>
      <c r="K391" s="850">
        <v>635.19999694824219</v>
      </c>
    </row>
    <row r="392" spans="1:11" ht="14.4" customHeight="1" x14ac:dyDescent="0.3">
      <c r="A392" s="831" t="s">
        <v>579</v>
      </c>
      <c r="B392" s="832" t="s">
        <v>580</v>
      </c>
      <c r="C392" s="835" t="s">
        <v>601</v>
      </c>
      <c r="D392" s="863" t="s">
        <v>602</v>
      </c>
      <c r="E392" s="835" t="s">
        <v>5574</v>
      </c>
      <c r="F392" s="863" t="s">
        <v>5575</v>
      </c>
      <c r="G392" s="835" t="s">
        <v>6091</v>
      </c>
      <c r="H392" s="835" t="s">
        <v>6092</v>
      </c>
      <c r="I392" s="849">
        <v>9.380000114440918</v>
      </c>
      <c r="J392" s="849">
        <v>1</v>
      </c>
      <c r="K392" s="850">
        <v>9.380000114440918</v>
      </c>
    </row>
    <row r="393" spans="1:11" ht="14.4" customHeight="1" x14ac:dyDescent="0.3">
      <c r="A393" s="831" t="s">
        <v>579</v>
      </c>
      <c r="B393" s="832" t="s">
        <v>580</v>
      </c>
      <c r="C393" s="835" t="s">
        <v>601</v>
      </c>
      <c r="D393" s="863" t="s">
        <v>602</v>
      </c>
      <c r="E393" s="835" t="s">
        <v>5574</v>
      </c>
      <c r="F393" s="863" t="s">
        <v>5575</v>
      </c>
      <c r="G393" s="835" t="s">
        <v>5650</v>
      </c>
      <c r="H393" s="835" t="s">
        <v>5651</v>
      </c>
      <c r="I393" s="849">
        <v>12.649999618530273</v>
      </c>
      <c r="J393" s="849">
        <v>285</v>
      </c>
      <c r="K393" s="850">
        <v>3605.25</v>
      </c>
    </row>
    <row r="394" spans="1:11" ht="14.4" customHeight="1" x14ac:dyDescent="0.3">
      <c r="A394" s="831" t="s">
        <v>579</v>
      </c>
      <c r="B394" s="832" t="s">
        <v>580</v>
      </c>
      <c r="C394" s="835" t="s">
        <v>601</v>
      </c>
      <c r="D394" s="863" t="s">
        <v>602</v>
      </c>
      <c r="E394" s="835" t="s">
        <v>5574</v>
      </c>
      <c r="F394" s="863" t="s">
        <v>5575</v>
      </c>
      <c r="G394" s="835" t="s">
        <v>5957</v>
      </c>
      <c r="H394" s="835" t="s">
        <v>5958</v>
      </c>
      <c r="I394" s="849">
        <v>899.84002685546875</v>
      </c>
      <c r="J394" s="849">
        <v>12</v>
      </c>
      <c r="K394" s="850">
        <v>10798.080322265625</v>
      </c>
    </row>
    <row r="395" spans="1:11" ht="14.4" customHeight="1" x14ac:dyDescent="0.3">
      <c r="A395" s="831" t="s">
        <v>579</v>
      </c>
      <c r="B395" s="832" t="s">
        <v>580</v>
      </c>
      <c r="C395" s="835" t="s">
        <v>601</v>
      </c>
      <c r="D395" s="863" t="s">
        <v>602</v>
      </c>
      <c r="E395" s="835" t="s">
        <v>5574</v>
      </c>
      <c r="F395" s="863" t="s">
        <v>5575</v>
      </c>
      <c r="G395" s="835" t="s">
        <v>5658</v>
      </c>
      <c r="H395" s="835" t="s">
        <v>5659</v>
      </c>
      <c r="I395" s="849">
        <v>2.6800000667572021</v>
      </c>
      <c r="J395" s="849">
        <v>1</v>
      </c>
      <c r="K395" s="850">
        <v>2.6800000667572021</v>
      </c>
    </row>
    <row r="396" spans="1:11" ht="14.4" customHeight="1" x14ac:dyDescent="0.3">
      <c r="A396" s="831" t="s">
        <v>579</v>
      </c>
      <c r="B396" s="832" t="s">
        <v>580</v>
      </c>
      <c r="C396" s="835" t="s">
        <v>601</v>
      </c>
      <c r="D396" s="863" t="s">
        <v>602</v>
      </c>
      <c r="E396" s="835" t="s">
        <v>5574</v>
      </c>
      <c r="F396" s="863" t="s">
        <v>5575</v>
      </c>
      <c r="G396" s="835" t="s">
        <v>5660</v>
      </c>
      <c r="H396" s="835" t="s">
        <v>5661</v>
      </c>
      <c r="I396" s="849">
        <v>37.090000152587891</v>
      </c>
      <c r="J396" s="849">
        <v>100</v>
      </c>
      <c r="K396" s="850">
        <v>3708.75</v>
      </c>
    </row>
    <row r="397" spans="1:11" ht="14.4" customHeight="1" x14ac:dyDescent="0.3">
      <c r="A397" s="831" t="s">
        <v>579</v>
      </c>
      <c r="B397" s="832" t="s">
        <v>580</v>
      </c>
      <c r="C397" s="835" t="s">
        <v>601</v>
      </c>
      <c r="D397" s="863" t="s">
        <v>602</v>
      </c>
      <c r="E397" s="835" t="s">
        <v>5574</v>
      </c>
      <c r="F397" s="863" t="s">
        <v>5575</v>
      </c>
      <c r="G397" s="835" t="s">
        <v>6093</v>
      </c>
      <c r="H397" s="835" t="s">
        <v>6094</v>
      </c>
      <c r="I397" s="849">
        <v>39.099998474121094</v>
      </c>
      <c r="J397" s="849">
        <v>10</v>
      </c>
      <c r="K397" s="850">
        <v>391</v>
      </c>
    </row>
    <row r="398" spans="1:11" ht="14.4" customHeight="1" x14ac:dyDescent="0.3">
      <c r="A398" s="831" t="s">
        <v>579</v>
      </c>
      <c r="B398" s="832" t="s">
        <v>580</v>
      </c>
      <c r="C398" s="835" t="s">
        <v>601</v>
      </c>
      <c r="D398" s="863" t="s">
        <v>602</v>
      </c>
      <c r="E398" s="835" t="s">
        <v>5574</v>
      </c>
      <c r="F398" s="863" t="s">
        <v>5575</v>
      </c>
      <c r="G398" s="835" t="s">
        <v>6095</v>
      </c>
      <c r="H398" s="835" t="s">
        <v>6096</v>
      </c>
      <c r="I398" s="849">
        <v>591.69000244140625</v>
      </c>
      <c r="J398" s="849">
        <v>12</v>
      </c>
      <c r="K398" s="850">
        <v>7100.27978515625</v>
      </c>
    </row>
    <row r="399" spans="1:11" ht="14.4" customHeight="1" x14ac:dyDescent="0.3">
      <c r="A399" s="831" t="s">
        <v>579</v>
      </c>
      <c r="B399" s="832" t="s">
        <v>580</v>
      </c>
      <c r="C399" s="835" t="s">
        <v>601</v>
      </c>
      <c r="D399" s="863" t="s">
        <v>602</v>
      </c>
      <c r="E399" s="835" t="s">
        <v>5574</v>
      </c>
      <c r="F399" s="863" t="s">
        <v>5575</v>
      </c>
      <c r="G399" s="835" t="s">
        <v>6097</v>
      </c>
      <c r="H399" s="835" t="s">
        <v>6098</v>
      </c>
      <c r="I399" s="849">
        <v>510.1199951171875</v>
      </c>
      <c r="J399" s="849">
        <v>3</v>
      </c>
      <c r="K399" s="850">
        <v>1530.3599853515625</v>
      </c>
    </row>
    <row r="400" spans="1:11" ht="14.4" customHeight="1" x14ac:dyDescent="0.3">
      <c r="A400" s="831" t="s">
        <v>579</v>
      </c>
      <c r="B400" s="832" t="s">
        <v>580</v>
      </c>
      <c r="C400" s="835" t="s">
        <v>601</v>
      </c>
      <c r="D400" s="863" t="s">
        <v>602</v>
      </c>
      <c r="E400" s="835" t="s">
        <v>5574</v>
      </c>
      <c r="F400" s="863" t="s">
        <v>5575</v>
      </c>
      <c r="G400" s="835" t="s">
        <v>5668</v>
      </c>
      <c r="H400" s="835" t="s">
        <v>5669</v>
      </c>
      <c r="I400" s="849">
        <v>27.87375020980835</v>
      </c>
      <c r="J400" s="849">
        <v>48</v>
      </c>
      <c r="K400" s="850">
        <v>1337.9400024414062</v>
      </c>
    </row>
    <row r="401" spans="1:11" ht="14.4" customHeight="1" x14ac:dyDescent="0.3">
      <c r="A401" s="831" t="s">
        <v>579</v>
      </c>
      <c r="B401" s="832" t="s">
        <v>580</v>
      </c>
      <c r="C401" s="835" t="s">
        <v>601</v>
      </c>
      <c r="D401" s="863" t="s">
        <v>602</v>
      </c>
      <c r="E401" s="835" t="s">
        <v>5574</v>
      </c>
      <c r="F401" s="863" t="s">
        <v>5575</v>
      </c>
      <c r="G401" s="835" t="s">
        <v>5670</v>
      </c>
      <c r="H401" s="835" t="s">
        <v>5671</v>
      </c>
      <c r="I401" s="849">
        <v>28.733332951863606</v>
      </c>
      <c r="J401" s="849">
        <v>212</v>
      </c>
      <c r="K401" s="850">
        <v>6091.4398803710937</v>
      </c>
    </row>
    <row r="402" spans="1:11" ht="14.4" customHeight="1" x14ac:dyDescent="0.3">
      <c r="A402" s="831" t="s">
        <v>579</v>
      </c>
      <c r="B402" s="832" t="s">
        <v>580</v>
      </c>
      <c r="C402" s="835" t="s">
        <v>601</v>
      </c>
      <c r="D402" s="863" t="s">
        <v>602</v>
      </c>
      <c r="E402" s="835" t="s">
        <v>5574</v>
      </c>
      <c r="F402" s="863" t="s">
        <v>5575</v>
      </c>
      <c r="G402" s="835" t="s">
        <v>5672</v>
      </c>
      <c r="H402" s="835" t="s">
        <v>5673</v>
      </c>
      <c r="I402" s="849">
        <v>9.3299999237060547</v>
      </c>
      <c r="J402" s="849">
        <v>1</v>
      </c>
      <c r="K402" s="850">
        <v>9.3299999237060547</v>
      </c>
    </row>
    <row r="403" spans="1:11" ht="14.4" customHeight="1" x14ac:dyDescent="0.3">
      <c r="A403" s="831" t="s">
        <v>579</v>
      </c>
      <c r="B403" s="832" t="s">
        <v>580</v>
      </c>
      <c r="C403" s="835" t="s">
        <v>601</v>
      </c>
      <c r="D403" s="863" t="s">
        <v>602</v>
      </c>
      <c r="E403" s="835" t="s">
        <v>5680</v>
      </c>
      <c r="F403" s="863" t="s">
        <v>5681</v>
      </c>
      <c r="G403" s="835" t="s">
        <v>6099</v>
      </c>
      <c r="H403" s="835" t="s">
        <v>6100</v>
      </c>
      <c r="I403" s="849">
        <v>13.810000419616699</v>
      </c>
      <c r="J403" s="849">
        <v>10</v>
      </c>
      <c r="K403" s="850">
        <v>138.05999755859375</v>
      </c>
    </row>
    <row r="404" spans="1:11" ht="14.4" customHeight="1" x14ac:dyDescent="0.3">
      <c r="A404" s="831" t="s">
        <v>579</v>
      </c>
      <c r="B404" s="832" t="s">
        <v>580</v>
      </c>
      <c r="C404" s="835" t="s">
        <v>601</v>
      </c>
      <c r="D404" s="863" t="s">
        <v>602</v>
      </c>
      <c r="E404" s="835" t="s">
        <v>5680</v>
      </c>
      <c r="F404" s="863" t="s">
        <v>5681</v>
      </c>
      <c r="G404" s="835" t="s">
        <v>5684</v>
      </c>
      <c r="H404" s="835" t="s">
        <v>5685</v>
      </c>
      <c r="I404" s="849">
        <v>6.2899999618530273</v>
      </c>
      <c r="J404" s="849">
        <v>50</v>
      </c>
      <c r="K404" s="850">
        <v>314.5</v>
      </c>
    </row>
    <row r="405" spans="1:11" ht="14.4" customHeight="1" x14ac:dyDescent="0.3">
      <c r="A405" s="831" t="s">
        <v>579</v>
      </c>
      <c r="B405" s="832" t="s">
        <v>580</v>
      </c>
      <c r="C405" s="835" t="s">
        <v>601</v>
      </c>
      <c r="D405" s="863" t="s">
        <v>602</v>
      </c>
      <c r="E405" s="835" t="s">
        <v>5680</v>
      </c>
      <c r="F405" s="863" t="s">
        <v>5681</v>
      </c>
      <c r="G405" s="835" t="s">
        <v>5686</v>
      </c>
      <c r="H405" s="835" t="s">
        <v>5687</v>
      </c>
      <c r="I405" s="849">
        <v>2.9100000858306885</v>
      </c>
      <c r="J405" s="849">
        <v>10</v>
      </c>
      <c r="K405" s="850">
        <v>29.100000381469727</v>
      </c>
    </row>
    <row r="406" spans="1:11" ht="14.4" customHeight="1" x14ac:dyDescent="0.3">
      <c r="A406" s="831" t="s">
        <v>579</v>
      </c>
      <c r="B406" s="832" t="s">
        <v>580</v>
      </c>
      <c r="C406" s="835" t="s">
        <v>601</v>
      </c>
      <c r="D406" s="863" t="s">
        <v>602</v>
      </c>
      <c r="E406" s="835" t="s">
        <v>5680</v>
      </c>
      <c r="F406" s="863" t="s">
        <v>5681</v>
      </c>
      <c r="G406" s="835" t="s">
        <v>6101</v>
      </c>
      <c r="H406" s="835" t="s">
        <v>6102</v>
      </c>
      <c r="I406" s="849">
        <v>2.9000000953674316</v>
      </c>
      <c r="J406" s="849">
        <v>10</v>
      </c>
      <c r="K406" s="850">
        <v>29</v>
      </c>
    </row>
    <row r="407" spans="1:11" ht="14.4" customHeight="1" x14ac:dyDescent="0.3">
      <c r="A407" s="831" t="s">
        <v>579</v>
      </c>
      <c r="B407" s="832" t="s">
        <v>580</v>
      </c>
      <c r="C407" s="835" t="s">
        <v>601</v>
      </c>
      <c r="D407" s="863" t="s">
        <v>602</v>
      </c>
      <c r="E407" s="835" t="s">
        <v>5680</v>
      </c>
      <c r="F407" s="863" t="s">
        <v>5681</v>
      </c>
      <c r="G407" s="835" t="s">
        <v>6103</v>
      </c>
      <c r="H407" s="835" t="s">
        <v>6104</v>
      </c>
      <c r="I407" s="849">
        <v>2.9100000858306885</v>
      </c>
      <c r="J407" s="849">
        <v>10</v>
      </c>
      <c r="K407" s="850">
        <v>29.100000381469727</v>
      </c>
    </row>
    <row r="408" spans="1:11" ht="14.4" customHeight="1" x14ac:dyDescent="0.3">
      <c r="A408" s="831" t="s">
        <v>579</v>
      </c>
      <c r="B408" s="832" t="s">
        <v>580</v>
      </c>
      <c r="C408" s="835" t="s">
        <v>601</v>
      </c>
      <c r="D408" s="863" t="s">
        <v>602</v>
      </c>
      <c r="E408" s="835" t="s">
        <v>5680</v>
      </c>
      <c r="F408" s="863" t="s">
        <v>5681</v>
      </c>
      <c r="G408" s="835" t="s">
        <v>5690</v>
      </c>
      <c r="H408" s="835" t="s">
        <v>5691</v>
      </c>
      <c r="I408" s="849">
        <v>9.9999997764825821E-3</v>
      </c>
      <c r="J408" s="849">
        <v>1600</v>
      </c>
      <c r="K408" s="850">
        <v>16</v>
      </c>
    </row>
    <row r="409" spans="1:11" ht="14.4" customHeight="1" x14ac:dyDescent="0.3">
      <c r="A409" s="831" t="s">
        <v>579</v>
      </c>
      <c r="B409" s="832" t="s">
        <v>580</v>
      </c>
      <c r="C409" s="835" t="s">
        <v>601</v>
      </c>
      <c r="D409" s="863" t="s">
        <v>602</v>
      </c>
      <c r="E409" s="835" t="s">
        <v>5680</v>
      </c>
      <c r="F409" s="863" t="s">
        <v>5681</v>
      </c>
      <c r="G409" s="835" t="s">
        <v>6105</v>
      </c>
      <c r="H409" s="835" t="s">
        <v>6106</v>
      </c>
      <c r="I409" s="849">
        <v>699.3800048828125</v>
      </c>
      <c r="J409" s="849">
        <v>3</v>
      </c>
      <c r="K409" s="850">
        <v>2098.1400146484375</v>
      </c>
    </row>
    <row r="410" spans="1:11" ht="14.4" customHeight="1" x14ac:dyDescent="0.3">
      <c r="A410" s="831" t="s">
        <v>579</v>
      </c>
      <c r="B410" s="832" t="s">
        <v>580</v>
      </c>
      <c r="C410" s="835" t="s">
        <v>601</v>
      </c>
      <c r="D410" s="863" t="s">
        <v>602</v>
      </c>
      <c r="E410" s="835" t="s">
        <v>5680</v>
      </c>
      <c r="F410" s="863" t="s">
        <v>5681</v>
      </c>
      <c r="G410" s="835" t="s">
        <v>5694</v>
      </c>
      <c r="H410" s="835" t="s">
        <v>5695</v>
      </c>
      <c r="I410" s="849">
        <v>33.880001068115234</v>
      </c>
      <c r="J410" s="849">
        <v>1</v>
      </c>
      <c r="K410" s="850">
        <v>33.880001068115234</v>
      </c>
    </row>
    <row r="411" spans="1:11" ht="14.4" customHeight="1" x14ac:dyDescent="0.3">
      <c r="A411" s="831" t="s">
        <v>579</v>
      </c>
      <c r="B411" s="832" t="s">
        <v>580</v>
      </c>
      <c r="C411" s="835" t="s">
        <v>601</v>
      </c>
      <c r="D411" s="863" t="s">
        <v>602</v>
      </c>
      <c r="E411" s="835" t="s">
        <v>5680</v>
      </c>
      <c r="F411" s="863" t="s">
        <v>5681</v>
      </c>
      <c r="G411" s="835" t="s">
        <v>6107</v>
      </c>
      <c r="H411" s="835" t="s">
        <v>6108</v>
      </c>
      <c r="I411" s="849">
        <v>34.990001678466797</v>
      </c>
      <c r="J411" s="849">
        <v>20</v>
      </c>
      <c r="K411" s="850">
        <v>699.79998779296875</v>
      </c>
    </row>
    <row r="412" spans="1:11" ht="14.4" customHeight="1" x14ac:dyDescent="0.3">
      <c r="A412" s="831" t="s">
        <v>579</v>
      </c>
      <c r="B412" s="832" t="s">
        <v>580</v>
      </c>
      <c r="C412" s="835" t="s">
        <v>601</v>
      </c>
      <c r="D412" s="863" t="s">
        <v>602</v>
      </c>
      <c r="E412" s="835" t="s">
        <v>5680</v>
      </c>
      <c r="F412" s="863" t="s">
        <v>5681</v>
      </c>
      <c r="G412" s="835" t="s">
        <v>6109</v>
      </c>
      <c r="H412" s="835" t="s">
        <v>6110</v>
      </c>
      <c r="I412" s="849">
        <v>11.489999771118164</v>
      </c>
      <c r="J412" s="849">
        <v>30</v>
      </c>
      <c r="K412" s="850">
        <v>344.70000457763672</v>
      </c>
    </row>
    <row r="413" spans="1:11" ht="14.4" customHeight="1" x14ac:dyDescent="0.3">
      <c r="A413" s="831" t="s">
        <v>579</v>
      </c>
      <c r="B413" s="832" t="s">
        <v>580</v>
      </c>
      <c r="C413" s="835" t="s">
        <v>601</v>
      </c>
      <c r="D413" s="863" t="s">
        <v>602</v>
      </c>
      <c r="E413" s="835" t="s">
        <v>5680</v>
      </c>
      <c r="F413" s="863" t="s">
        <v>5681</v>
      </c>
      <c r="G413" s="835" t="s">
        <v>5696</v>
      </c>
      <c r="H413" s="835" t="s">
        <v>5697</v>
      </c>
      <c r="I413" s="849">
        <v>11.14555549621582</v>
      </c>
      <c r="J413" s="849">
        <v>750</v>
      </c>
      <c r="K413" s="850">
        <v>8359</v>
      </c>
    </row>
    <row r="414" spans="1:11" ht="14.4" customHeight="1" x14ac:dyDescent="0.3">
      <c r="A414" s="831" t="s">
        <v>579</v>
      </c>
      <c r="B414" s="832" t="s">
        <v>580</v>
      </c>
      <c r="C414" s="835" t="s">
        <v>601</v>
      </c>
      <c r="D414" s="863" t="s">
        <v>602</v>
      </c>
      <c r="E414" s="835" t="s">
        <v>5680</v>
      </c>
      <c r="F414" s="863" t="s">
        <v>5681</v>
      </c>
      <c r="G414" s="835" t="s">
        <v>5698</v>
      </c>
      <c r="H414" s="835" t="s">
        <v>5699</v>
      </c>
      <c r="I414" s="849">
        <v>6.1500000953674316</v>
      </c>
      <c r="J414" s="849">
        <v>320</v>
      </c>
      <c r="K414" s="850">
        <v>1968</v>
      </c>
    </row>
    <row r="415" spans="1:11" ht="14.4" customHeight="1" x14ac:dyDescent="0.3">
      <c r="A415" s="831" t="s">
        <v>579</v>
      </c>
      <c r="B415" s="832" t="s">
        <v>580</v>
      </c>
      <c r="C415" s="835" t="s">
        <v>601</v>
      </c>
      <c r="D415" s="863" t="s">
        <v>602</v>
      </c>
      <c r="E415" s="835" t="s">
        <v>5680</v>
      </c>
      <c r="F415" s="863" t="s">
        <v>5681</v>
      </c>
      <c r="G415" s="835" t="s">
        <v>5700</v>
      </c>
      <c r="H415" s="835" t="s">
        <v>5701</v>
      </c>
      <c r="I415" s="849">
        <v>3.4450000524520874</v>
      </c>
      <c r="J415" s="849">
        <v>1040</v>
      </c>
      <c r="K415" s="850">
        <v>3582.7999267578125</v>
      </c>
    </row>
    <row r="416" spans="1:11" ht="14.4" customHeight="1" x14ac:dyDescent="0.3">
      <c r="A416" s="831" t="s">
        <v>579</v>
      </c>
      <c r="B416" s="832" t="s">
        <v>580</v>
      </c>
      <c r="C416" s="835" t="s">
        <v>601</v>
      </c>
      <c r="D416" s="863" t="s">
        <v>602</v>
      </c>
      <c r="E416" s="835" t="s">
        <v>5680</v>
      </c>
      <c r="F416" s="863" t="s">
        <v>5681</v>
      </c>
      <c r="G416" s="835" t="s">
        <v>6111</v>
      </c>
      <c r="H416" s="835" t="s">
        <v>6112</v>
      </c>
      <c r="I416" s="849">
        <v>3.4600000381469727</v>
      </c>
      <c r="J416" s="849">
        <v>160</v>
      </c>
      <c r="K416" s="850">
        <v>553.5999755859375</v>
      </c>
    </row>
    <row r="417" spans="1:11" ht="14.4" customHeight="1" x14ac:dyDescent="0.3">
      <c r="A417" s="831" t="s">
        <v>579</v>
      </c>
      <c r="B417" s="832" t="s">
        <v>580</v>
      </c>
      <c r="C417" s="835" t="s">
        <v>601</v>
      </c>
      <c r="D417" s="863" t="s">
        <v>602</v>
      </c>
      <c r="E417" s="835" t="s">
        <v>5680</v>
      </c>
      <c r="F417" s="863" t="s">
        <v>5681</v>
      </c>
      <c r="G417" s="835" t="s">
        <v>6113</v>
      </c>
      <c r="H417" s="835" t="s">
        <v>6114</v>
      </c>
      <c r="I417" s="849">
        <v>17.909999847412109</v>
      </c>
      <c r="J417" s="849">
        <v>2</v>
      </c>
      <c r="K417" s="850">
        <v>35.819999694824219</v>
      </c>
    </row>
    <row r="418" spans="1:11" ht="14.4" customHeight="1" x14ac:dyDescent="0.3">
      <c r="A418" s="831" t="s">
        <v>579</v>
      </c>
      <c r="B418" s="832" t="s">
        <v>580</v>
      </c>
      <c r="C418" s="835" t="s">
        <v>601</v>
      </c>
      <c r="D418" s="863" t="s">
        <v>602</v>
      </c>
      <c r="E418" s="835" t="s">
        <v>5680</v>
      </c>
      <c r="F418" s="863" t="s">
        <v>5681</v>
      </c>
      <c r="G418" s="835" t="s">
        <v>6115</v>
      </c>
      <c r="H418" s="835" t="s">
        <v>6116</v>
      </c>
      <c r="I418" s="849">
        <v>17.906666437784832</v>
      </c>
      <c r="J418" s="849">
        <v>4</v>
      </c>
      <c r="K418" s="850">
        <v>71.599998474121094</v>
      </c>
    </row>
    <row r="419" spans="1:11" ht="14.4" customHeight="1" x14ac:dyDescent="0.3">
      <c r="A419" s="831" t="s">
        <v>579</v>
      </c>
      <c r="B419" s="832" t="s">
        <v>580</v>
      </c>
      <c r="C419" s="835" t="s">
        <v>601</v>
      </c>
      <c r="D419" s="863" t="s">
        <v>602</v>
      </c>
      <c r="E419" s="835" t="s">
        <v>5680</v>
      </c>
      <c r="F419" s="863" t="s">
        <v>5681</v>
      </c>
      <c r="G419" s="835" t="s">
        <v>6117</v>
      </c>
      <c r="H419" s="835" t="s">
        <v>6118</v>
      </c>
      <c r="I419" s="849">
        <v>21.989999771118164</v>
      </c>
      <c r="J419" s="849">
        <v>4</v>
      </c>
      <c r="K419" s="850">
        <v>87.959999084472656</v>
      </c>
    </row>
    <row r="420" spans="1:11" ht="14.4" customHeight="1" x14ac:dyDescent="0.3">
      <c r="A420" s="831" t="s">
        <v>579</v>
      </c>
      <c r="B420" s="832" t="s">
        <v>580</v>
      </c>
      <c r="C420" s="835" t="s">
        <v>601</v>
      </c>
      <c r="D420" s="863" t="s">
        <v>602</v>
      </c>
      <c r="E420" s="835" t="s">
        <v>5680</v>
      </c>
      <c r="F420" s="863" t="s">
        <v>5681</v>
      </c>
      <c r="G420" s="835" t="s">
        <v>5706</v>
      </c>
      <c r="H420" s="835" t="s">
        <v>5707</v>
      </c>
      <c r="I420" s="849">
        <v>17.979999542236328</v>
      </c>
      <c r="J420" s="849">
        <v>850</v>
      </c>
      <c r="K420" s="850">
        <v>15283</v>
      </c>
    </row>
    <row r="421" spans="1:11" ht="14.4" customHeight="1" x14ac:dyDescent="0.3">
      <c r="A421" s="831" t="s">
        <v>579</v>
      </c>
      <c r="B421" s="832" t="s">
        <v>580</v>
      </c>
      <c r="C421" s="835" t="s">
        <v>601</v>
      </c>
      <c r="D421" s="863" t="s">
        <v>602</v>
      </c>
      <c r="E421" s="835" t="s">
        <v>5680</v>
      </c>
      <c r="F421" s="863" t="s">
        <v>5681</v>
      </c>
      <c r="G421" s="835" t="s">
        <v>5710</v>
      </c>
      <c r="H421" s="835" t="s">
        <v>5711</v>
      </c>
      <c r="I421" s="849">
        <v>13.199999809265137</v>
      </c>
      <c r="J421" s="849">
        <v>190</v>
      </c>
      <c r="K421" s="850">
        <v>2508</v>
      </c>
    </row>
    <row r="422" spans="1:11" ht="14.4" customHeight="1" x14ac:dyDescent="0.3">
      <c r="A422" s="831" t="s">
        <v>579</v>
      </c>
      <c r="B422" s="832" t="s">
        <v>580</v>
      </c>
      <c r="C422" s="835" t="s">
        <v>601</v>
      </c>
      <c r="D422" s="863" t="s">
        <v>602</v>
      </c>
      <c r="E422" s="835" t="s">
        <v>5680</v>
      </c>
      <c r="F422" s="863" t="s">
        <v>5681</v>
      </c>
      <c r="G422" s="835" t="s">
        <v>5712</v>
      </c>
      <c r="H422" s="835" t="s">
        <v>5713</v>
      </c>
      <c r="I422" s="849">
        <v>13.199999809265137</v>
      </c>
      <c r="J422" s="849">
        <v>206</v>
      </c>
      <c r="K422" s="850">
        <v>2719.2000122070312</v>
      </c>
    </row>
    <row r="423" spans="1:11" ht="14.4" customHeight="1" x14ac:dyDescent="0.3">
      <c r="A423" s="831" t="s">
        <v>579</v>
      </c>
      <c r="B423" s="832" t="s">
        <v>580</v>
      </c>
      <c r="C423" s="835" t="s">
        <v>601</v>
      </c>
      <c r="D423" s="863" t="s">
        <v>602</v>
      </c>
      <c r="E423" s="835" t="s">
        <v>5680</v>
      </c>
      <c r="F423" s="863" t="s">
        <v>5681</v>
      </c>
      <c r="G423" s="835" t="s">
        <v>5714</v>
      </c>
      <c r="H423" s="835" t="s">
        <v>5715</v>
      </c>
      <c r="I423" s="849">
        <v>22.989999771118164</v>
      </c>
      <c r="J423" s="849">
        <v>10</v>
      </c>
      <c r="K423" s="850">
        <v>229.89999389648437</v>
      </c>
    </row>
    <row r="424" spans="1:11" ht="14.4" customHeight="1" x14ac:dyDescent="0.3">
      <c r="A424" s="831" t="s">
        <v>579</v>
      </c>
      <c r="B424" s="832" t="s">
        <v>580</v>
      </c>
      <c r="C424" s="835" t="s">
        <v>601</v>
      </c>
      <c r="D424" s="863" t="s">
        <v>602</v>
      </c>
      <c r="E424" s="835" t="s">
        <v>5680</v>
      </c>
      <c r="F424" s="863" t="s">
        <v>5681</v>
      </c>
      <c r="G424" s="835" t="s">
        <v>5716</v>
      </c>
      <c r="H424" s="835" t="s">
        <v>5717</v>
      </c>
      <c r="I424" s="849">
        <v>22.989999771118164</v>
      </c>
      <c r="J424" s="849">
        <v>10</v>
      </c>
      <c r="K424" s="850">
        <v>229.89999389648437</v>
      </c>
    </row>
    <row r="425" spans="1:11" ht="14.4" customHeight="1" x14ac:dyDescent="0.3">
      <c r="A425" s="831" t="s">
        <v>579</v>
      </c>
      <c r="B425" s="832" t="s">
        <v>580</v>
      </c>
      <c r="C425" s="835" t="s">
        <v>601</v>
      </c>
      <c r="D425" s="863" t="s">
        <v>602</v>
      </c>
      <c r="E425" s="835" t="s">
        <v>5680</v>
      </c>
      <c r="F425" s="863" t="s">
        <v>5681</v>
      </c>
      <c r="G425" s="835" t="s">
        <v>5724</v>
      </c>
      <c r="H425" s="835" t="s">
        <v>5725</v>
      </c>
      <c r="I425" s="849">
        <v>9.6800003051757812</v>
      </c>
      <c r="J425" s="849">
        <v>1050</v>
      </c>
      <c r="K425" s="850">
        <v>10164</v>
      </c>
    </row>
    <row r="426" spans="1:11" ht="14.4" customHeight="1" x14ac:dyDescent="0.3">
      <c r="A426" s="831" t="s">
        <v>579</v>
      </c>
      <c r="B426" s="832" t="s">
        <v>580</v>
      </c>
      <c r="C426" s="835" t="s">
        <v>601</v>
      </c>
      <c r="D426" s="863" t="s">
        <v>602</v>
      </c>
      <c r="E426" s="835" t="s">
        <v>5680</v>
      </c>
      <c r="F426" s="863" t="s">
        <v>5681</v>
      </c>
      <c r="G426" s="835" t="s">
        <v>5730</v>
      </c>
      <c r="H426" s="835" t="s">
        <v>5731</v>
      </c>
      <c r="I426" s="849">
        <v>4.630000114440918</v>
      </c>
      <c r="J426" s="849">
        <v>30</v>
      </c>
      <c r="K426" s="850">
        <v>138.89999389648437</v>
      </c>
    </row>
    <row r="427" spans="1:11" ht="14.4" customHeight="1" x14ac:dyDescent="0.3">
      <c r="A427" s="831" t="s">
        <v>579</v>
      </c>
      <c r="B427" s="832" t="s">
        <v>580</v>
      </c>
      <c r="C427" s="835" t="s">
        <v>601</v>
      </c>
      <c r="D427" s="863" t="s">
        <v>602</v>
      </c>
      <c r="E427" s="835" t="s">
        <v>5680</v>
      </c>
      <c r="F427" s="863" t="s">
        <v>5681</v>
      </c>
      <c r="G427" s="835" t="s">
        <v>5732</v>
      </c>
      <c r="H427" s="835" t="s">
        <v>5733</v>
      </c>
      <c r="I427" s="849">
        <v>3.1500000953674316</v>
      </c>
      <c r="J427" s="849">
        <v>40</v>
      </c>
      <c r="K427" s="850">
        <v>126</v>
      </c>
    </row>
    <row r="428" spans="1:11" ht="14.4" customHeight="1" x14ac:dyDescent="0.3">
      <c r="A428" s="831" t="s">
        <v>579</v>
      </c>
      <c r="B428" s="832" t="s">
        <v>580</v>
      </c>
      <c r="C428" s="835" t="s">
        <v>601</v>
      </c>
      <c r="D428" s="863" t="s">
        <v>602</v>
      </c>
      <c r="E428" s="835" t="s">
        <v>5680</v>
      </c>
      <c r="F428" s="863" t="s">
        <v>5681</v>
      </c>
      <c r="G428" s="835" t="s">
        <v>6119</v>
      </c>
      <c r="H428" s="835" t="s">
        <v>6120</v>
      </c>
      <c r="I428" s="849">
        <v>2.8299999237060547</v>
      </c>
      <c r="J428" s="849">
        <v>30</v>
      </c>
      <c r="K428" s="850">
        <v>84.900001525878906</v>
      </c>
    </row>
    <row r="429" spans="1:11" ht="14.4" customHeight="1" x14ac:dyDescent="0.3">
      <c r="A429" s="831" t="s">
        <v>579</v>
      </c>
      <c r="B429" s="832" t="s">
        <v>580</v>
      </c>
      <c r="C429" s="835" t="s">
        <v>601</v>
      </c>
      <c r="D429" s="863" t="s">
        <v>602</v>
      </c>
      <c r="E429" s="835" t="s">
        <v>5680</v>
      </c>
      <c r="F429" s="863" t="s">
        <v>5681</v>
      </c>
      <c r="G429" s="835" t="s">
        <v>6121</v>
      </c>
      <c r="H429" s="835" t="s">
        <v>6122</v>
      </c>
      <c r="I429" s="849">
        <v>183.91999816894531</v>
      </c>
      <c r="J429" s="849">
        <v>5</v>
      </c>
      <c r="K429" s="850">
        <v>919.5999755859375</v>
      </c>
    </row>
    <row r="430" spans="1:11" ht="14.4" customHeight="1" x14ac:dyDescent="0.3">
      <c r="A430" s="831" t="s">
        <v>579</v>
      </c>
      <c r="B430" s="832" t="s">
        <v>580</v>
      </c>
      <c r="C430" s="835" t="s">
        <v>601</v>
      </c>
      <c r="D430" s="863" t="s">
        <v>602</v>
      </c>
      <c r="E430" s="835" t="s">
        <v>5680</v>
      </c>
      <c r="F430" s="863" t="s">
        <v>5681</v>
      </c>
      <c r="G430" s="835" t="s">
        <v>5734</v>
      </c>
      <c r="H430" s="835" t="s">
        <v>5735</v>
      </c>
      <c r="I430" s="849">
        <v>2</v>
      </c>
      <c r="J430" s="849">
        <v>10</v>
      </c>
      <c r="K430" s="850">
        <v>20</v>
      </c>
    </row>
    <row r="431" spans="1:11" ht="14.4" customHeight="1" x14ac:dyDescent="0.3">
      <c r="A431" s="831" t="s">
        <v>579</v>
      </c>
      <c r="B431" s="832" t="s">
        <v>580</v>
      </c>
      <c r="C431" s="835" t="s">
        <v>601</v>
      </c>
      <c r="D431" s="863" t="s">
        <v>602</v>
      </c>
      <c r="E431" s="835" t="s">
        <v>5680</v>
      </c>
      <c r="F431" s="863" t="s">
        <v>5681</v>
      </c>
      <c r="G431" s="835" t="s">
        <v>5736</v>
      </c>
      <c r="H431" s="835" t="s">
        <v>5737</v>
      </c>
      <c r="I431" s="849">
        <v>80.569999694824219</v>
      </c>
      <c r="J431" s="849">
        <v>20</v>
      </c>
      <c r="K431" s="850">
        <v>1611.4000244140625</v>
      </c>
    </row>
    <row r="432" spans="1:11" ht="14.4" customHeight="1" x14ac:dyDescent="0.3">
      <c r="A432" s="831" t="s">
        <v>579</v>
      </c>
      <c r="B432" s="832" t="s">
        <v>580</v>
      </c>
      <c r="C432" s="835" t="s">
        <v>601</v>
      </c>
      <c r="D432" s="863" t="s">
        <v>602</v>
      </c>
      <c r="E432" s="835" t="s">
        <v>5680</v>
      </c>
      <c r="F432" s="863" t="s">
        <v>5681</v>
      </c>
      <c r="G432" s="835" t="s">
        <v>6123</v>
      </c>
      <c r="H432" s="835" t="s">
        <v>6124</v>
      </c>
      <c r="I432" s="849">
        <v>34</v>
      </c>
      <c r="J432" s="849">
        <v>30</v>
      </c>
      <c r="K432" s="850">
        <v>1020</v>
      </c>
    </row>
    <row r="433" spans="1:11" ht="14.4" customHeight="1" x14ac:dyDescent="0.3">
      <c r="A433" s="831" t="s">
        <v>579</v>
      </c>
      <c r="B433" s="832" t="s">
        <v>580</v>
      </c>
      <c r="C433" s="835" t="s">
        <v>601</v>
      </c>
      <c r="D433" s="863" t="s">
        <v>602</v>
      </c>
      <c r="E433" s="835" t="s">
        <v>5680</v>
      </c>
      <c r="F433" s="863" t="s">
        <v>5681</v>
      </c>
      <c r="G433" s="835" t="s">
        <v>5744</v>
      </c>
      <c r="H433" s="835" t="s">
        <v>5745</v>
      </c>
      <c r="I433" s="849">
        <v>11.739999771118164</v>
      </c>
      <c r="J433" s="849">
        <v>150</v>
      </c>
      <c r="K433" s="850">
        <v>1761.0000610351563</v>
      </c>
    </row>
    <row r="434" spans="1:11" ht="14.4" customHeight="1" x14ac:dyDescent="0.3">
      <c r="A434" s="831" t="s">
        <v>579</v>
      </c>
      <c r="B434" s="832" t="s">
        <v>580</v>
      </c>
      <c r="C434" s="835" t="s">
        <v>601</v>
      </c>
      <c r="D434" s="863" t="s">
        <v>602</v>
      </c>
      <c r="E434" s="835" t="s">
        <v>5680</v>
      </c>
      <c r="F434" s="863" t="s">
        <v>5681</v>
      </c>
      <c r="G434" s="835" t="s">
        <v>5748</v>
      </c>
      <c r="H434" s="835" t="s">
        <v>5749</v>
      </c>
      <c r="I434" s="849">
        <v>2.284285681588309</v>
      </c>
      <c r="J434" s="849">
        <v>450</v>
      </c>
      <c r="K434" s="850">
        <v>1027.5</v>
      </c>
    </row>
    <row r="435" spans="1:11" ht="14.4" customHeight="1" x14ac:dyDescent="0.3">
      <c r="A435" s="831" t="s">
        <v>579</v>
      </c>
      <c r="B435" s="832" t="s">
        <v>580</v>
      </c>
      <c r="C435" s="835" t="s">
        <v>601</v>
      </c>
      <c r="D435" s="863" t="s">
        <v>602</v>
      </c>
      <c r="E435" s="835" t="s">
        <v>5680</v>
      </c>
      <c r="F435" s="863" t="s">
        <v>5681</v>
      </c>
      <c r="G435" s="835" t="s">
        <v>5988</v>
      </c>
      <c r="H435" s="835" t="s">
        <v>5989</v>
      </c>
      <c r="I435" s="849">
        <v>5.3240000724792482</v>
      </c>
      <c r="J435" s="849">
        <v>1000</v>
      </c>
      <c r="K435" s="850">
        <v>5325.2000732421875</v>
      </c>
    </row>
    <row r="436" spans="1:11" ht="14.4" customHeight="1" x14ac:dyDescent="0.3">
      <c r="A436" s="831" t="s">
        <v>579</v>
      </c>
      <c r="B436" s="832" t="s">
        <v>580</v>
      </c>
      <c r="C436" s="835" t="s">
        <v>601</v>
      </c>
      <c r="D436" s="863" t="s">
        <v>602</v>
      </c>
      <c r="E436" s="835" t="s">
        <v>5680</v>
      </c>
      <c r="F436" s="863" t="s">
        <v>5681</v>
      </c>
      <c r="G436" s="835" t="s">
        <v>5992</v>
      </c>
      <c r="H436" s="835" t="s">
        <v>5993</v>
      </c>
      <c r="I436" s="849">
        <v>62.764999389648438</v>
      </c>
      <c r="J436" s="849">
        <v>15</v>
      </c>
      <c r="K436" s="850">
        <v>941.53000640869141</v>
      </c>
    </row>
    <row r="437" spans="1:11" ht="14.4" customHeight="1" x14ac:dyDescent="0.3">
      <c r="A437" s="831" t="s">
        <v>579</v>
      </c>
      <c r="B437" s="832" t="s">
        <v>580</v>
      </c>
      <c r="C437" s="835" t="s">
        <v>601</v>
      </c>
      <c r="D437" s="863" t="s">
        <v>602</v>
      </c>
      <c r="E437" s="835" t="s">
        <v>5680</v>
      </c>
      <c r="F437" s="863" t="s">
        <v>5681</v>
      </c>
      <c r="G437" s="835" t="s">
        <v>5752</v>
      </c>
      <c r="H437" s="835" t="s">
        <v>5753</v>
      </c>
      <c r="I437" s="849">
        <v>9.1999998092651367</v>
      </c>
      <c r="J437" s="849">
        <v>2000</v>
      </c>
      <c r="K437" s="850">
        <v>18400</v>
      </c>
    </row>
    <row r="438" spans="1:11" ht="14.4" customHeight="1" x14ac:dyDescent="0.3">
      <c r="A438" s="831" t="s">
        <v>579</v>
      </c>
      <c r="B438" s="832" t="s">
        <v>580</v>
      </c>
      <c r="C438" s="835" t="s">
        <v>601</v>
      </c>
      <c r="D438" s="863" t="s">
        <v>602</v>
      </c>
      <c r="E438" s="835" t="s">
        <v>5680</v>
      </c>
      <c r="F438" s="863" t="s">
        <v>5681</v>
      </c>
      <c r="G438" s="835" t="s">
        <v>5756</v>
      </c>
      <c r="H438" s="835" t="s">
        <v>5757</v>
      </c>
      <c r="I438" s="849">
        <v>2.04749995470047</v>
      </c>
      <c r="J438" s="849">
        <v>400</v>
      </c>
      <c r="K438" s="850">
        <v>819</v>
      </c>
    </row>
    <row r="439" spans="1:11" ht="14.4" customHeight="1" x14ac:dyDescent="0.3">
      <c r="A439" s="831" t="s">
        <v>579</v>
      </c>
      <c r="B439" s="832" t="s">
        <v>580</v>
      </c>
      <c r="C439" s="835" t="s">
        <v>601</v>
      </c>
      <c r="D439" s="863" t="s">
        <v>602</v>
      </c>
      <c r="E439" s="835" t="s">
        <v>5680</v>
      </c>
      <c r="F439" s="863" t="s">
        <v>5681</v>
      </c>
      <c r="G439" s="835" t="s">
        <v>5758</v>
      </c>
      <c r="H439" s="835" t="s">
        <v>5759</v>
      </c>
      <c r="I439" s="849">
        <v>6.2899999618530273</v>
      </c>
      <c r="J439" s="849">
        <v>20</v>
      </c>
      <c r="K439" s="850">
        <v>125.80000305175781</v>
      </c>
    </row>
    <row r="440" spans="1:11" ht="14.4" customHeight="1" x14ac:dyDescent="0.3">
      <c r="A440" s="831" t="s">
        <v>579</v>
      </c>
      <c r="B440" s="832" t="s">
        <v>580</v>
      </c>
      <c r="C440" s="835" t="s">
        <v>601</v>
      </c>
      <c r="D440" s="863" t="s">
        <v>602</v>
      </c>
      <c r="E440" s="835" t="s">
        <v>5680</v>
      </c>
      <c r="F440" s="863" t="s">
        <v>5681</v>
      </c>
      <c r="G440" s="835" t="s">
        <v>6125</v>
      </c>
      <c r="H440" s="835" t="s">
        <v>6126</v>
      </c>
      <c r="I440" s="849">
        <v>6.2920000076293947</v>
      </c>
      <c r="J440" s="849">
        <v>100</v>
      </c>
      <c r="K440" s="850">
        <v>629.20001220703125</v>
      </c>
    </row>
    <row r="441" spans="1:11" ht="14.4" customHeight="1" x14ac:dyDescent="0.3">
      <c r="A441" s="831" t="s">
        <v>579</v>
      </c>
      <c r="B441" s="832" t="s">
        <v>580</v>
      </c>
      <c r="C441" s="835" t="s">
        <v>601</v>
      </c>
      <c r="D441" s="863" t="s">
        <v>602</v>
      </c>
      <c r="E441" s="835" t="s">
        <v>5680</v>
      </c>
      <c r="F441" s="863" t="s">
        <v>5681</v>
      </c>
      <c r="G441" s="835" t="s">
        <v>5760</v>
      </c>
      <c r="H441" s="835" t="s">
        <v>5761</v>
      </c>
      <c r="I441" s="849">
        <v>172.5</v>
      </c>
      <c r="J441" s="849">
        <v>3</v>
      </c>
      <c r="K441" s="850">
        <v>517.5</v>
      </c>
    </row>
    <row r="442" spans="1:11" ht="14.4" customHeight="1" x14ac:dyDescent="0.3">
      <c r="A442" s="831" t="s">
        <v>579</v>
      </c>
      <c r="B442" s="832" t="s">
        <v>580</v>
      </c>
      <c r="C442" s="835" t="s">
        <v>601</v>
      </c>
      <c r="D442" s="863" t="s">
        <v>602</v>
      </c>
      <c r="E442" s="835" t="s">
        <v>5680</v>
      </c>
      <c r="F442" s="863" t="s">
        <v>5681</v>
      </c>
      <c r="G442" s="835" t="s">
        <v>5762</v>
      </c>
      <c r="H442" s="835" t="s">
        <v>5763</v>
      </c>
      <c r="I442" s="849">
        <v>6.1720000267028805</v>
      </c>
      <c r="J442" s="849">
        <v>700</v>
      </c>
      <c r="K442" s="850">
        <v>4320</v>
      </c>
    </row>
    <row r="443" spans="1:11" ht="14.4" customHeight="1" x14ac:dyDescent="0.3">
      <c r="A443" s="831" t="s">
        <v>579</v>
      </c>
      <c r="B443" s="832" t="s">
        <v>580</v>
      </c>
      <c r="C443" s="835" t="s">
        <v>601</v>
      </c>
      <c r="D443" s="863" t="s">
        <v>602</v>
      </c>
      <c r="E443" s="835" t="s">
        <v>5680</v>
      </c>
      <c r="F443" s="863" t="s">
        <v>5681</v>
      </c>
      <c r="G443" s="835" t="s">
        <v>5783</v>
      </c>
      <c r="H443" s="835" t="s">
        <v>5784</v>
      </c>
      <c r="I443" s="849">
        <v>1.0900000333786011</v>
      </c>
      <c r="J443" s="849">
        <v>10800</v>
      </c>
      <c r="K443" s="850">
        <v>11772</v>
      </c>
    </row>
    <row r="444" spans="1:11" ht="14.4" customHeight="1" x14ac:dyDescent="0.3">
      <c r="A444" s="831" t="s">
        <v>579</v>
      </c>
      <c r="B444" s="832" t="s">
        <v>580</v>
      </c>
      <c r="C444" s="835" t="s">
        <v>601</v>
      </c>
      <c r="D444" s="863" t="s">
        <v>602</v>
      </c>
      <c r="E444" s="835" t="s">
        <v>5680</v>
      </c>
      <c r="F444" s="863" t="s">
        <v>5681</v>
      </c>
      <c r="G444" s="835" t="s">
        <v>5785</v>
      </c>
      <c r="H444" s="835" t="s">
        <v>5786</v>
      </c>
      <c r="I444" s="849">
        <v>0.47999998927116394</v>
      </c>
      <c r="J444" s="849">
        <v>1500</v>
      </c>
      <c r="K444" s="850">
        <v>720</v>
      </c>
    </row>
    <row r="445" spans="1:11" ht="14.4" customHeight="1" x14ac:dyDescent="0.3">
      <c r="A445" s="831" t="s">
        <v>579</v>
      </c>
      <c r="B445" s="832" t="s">
        <v>580</v>
      </c>
      <c r="C445" s="835" t="s">
        <v>601</v>
      </c>
      <c r="D445" s="863" t="s">
        <v>602</v>
      </c>
      <c r="E445" s="835" t="s">
        <v>5680</v>
      </c>
      <c r="F445" s="863" t="s">
        <v>5681</v>
      </c>
      <c r="G445" s="835" t="s">
        <v>5787</v>
      </c>
      <c r="H445" s="835" t="s">
        <v>5788</v>
      </c>
      <c r="I445" s="849">
        <v>1.671999955177307</v>
      </c>
      <c r="J445" s="849">
        <v>9800</v>
      </c>
      <c r="K445" s="850">
        <v>16386</v>
      </c>
    </row>
    <row r="446" spans="1:11" ht="14.4" customHeight="1" x14ac:dyDescent="0.3">
      <c r="A446" s="831" t="s">
        <v>579</v>
      </c>
      <c r="B446" s="832" t="s">
        <v>580</v>
      </c>
      <c r="C446" s="835" t="s">
        <v>601</v>
      </c>
      <c r="D446" s="863" t="s">
        <v>602</v>
      </c>
      <c r="E446" s="835" t="s">
        <v>5680</v>
      </c>
      <c r="F446" s="863" t="s">
        <v>5681</v>
      </c>
      <c r="G446" s="835" t="s">
        <v>5789</v>
      </c>
      <c r="H446" s="835" t="s">
        <v>5790</v>
      </c>
      <c r="I446" s="849">
        <v>0.67000001668930054</v>
      </c>
      <c r="J446" s="849">
        <v>8400</v>
      </c>
      <c r="K446" s="850">
        <v>5628</v>
      </c>
    </row>
    <row r="447" spans="1:11" ht="14.4" customHeight="1" x14ac:dyDescent="0.3">
      <c r="A447" s="831" t="s">
        <v>579</v>
      </c>
      <c r="B447" s="832" t="s">
        <v>580</v>
      </c>
      <c r="C447" s="835" t="s">
        <v>601</v>
      </c>
      <c r="D447" s="863" t="s">
        <v>602</v>
      </c>
      <c r="E447" s="835" t="s">
        <v>5680</v>
      </c>
      <c r="F447" s="863" t="s">
        <v>5681</v>
      </c>
      <c r="G447" s="835" t="s">
        <v>5791</v>
      </c>
      <c r="H447" s="835" t="s">
        <v>5792</v>
      </c>
      <c r="I447" s="849">
        <v>1.7488888899485271</v>
      </c>
      <c r="J447" s="849">
        <v>2130</v>
      </c>
      <c r="K447" s="850">
        <v>3781</v>
      </c>
    </row>
    <row r="448" spans="1:11" ht="14.4" customHeight="1" x14ac:dyDescent="0.3">
      <c r="A448" s="831" t="s">
        <v>579</v>
      </c>
      <c r="B448" s="832" t="s">
        <v>580</v>
      </c>
      <c r="C448" s="835" t="s">
        <v>601</v>
      </c>
      <c r="D448" s="863" t="s">
        <v>602</v>
      </c>
      <c r="E448" s="835" t="s">
        <v>5680</v>
      </c>
      <c r="F448" s="863" t="s">
        <v>5681</v>
      </c>
      <c r="G448" s="835" t="s">
        <v>5793</v>
      </c>
      <c r="H448" s="835" t="s">
        <v>5794</v>
      </c>
      <c r="I448" s="849">
        <v>5.1999998092651367</v>
      </c>
      <c r="J448" s="849">
        <v>55</v>
      </c>
      <c r="K448" s="850">
        <v>286</v>
      </c>
    </row>
    <row r="449" spans="1:11" ht="14.4" customHeight="1" x14ac:dyDescent="0.3">
      <c r="A449" s="831" t="s">
        <v>579</v>
      </c>
      <c r="B449" s="832" t="s">
        <v>580</v>
      </c>
      <c r="C449" s="835" t="s">
        <v>601</v>
      </c>
      <c r="D449" s="863" t="s">
        <v>602</v>
      </c>
      <c r="E449" s="835" t="s">
        <v>5680</v>
      </c>
      <c r="F449" s="863" t="s">
        <v>5681</v>
      </c>
      <c r="G449" s="835" t="s">
        <v>5797</v>
      </c>
      <c r="H449" s="835" t="s">
        <v>5798</v>
      </c>
      <c r="I449" s="849">
        <v>8.4700002670288086</v>
      </c>
      <c r="J449" s="849">
        <v>480</v>
      </c>
      <c r="K449" s="850">
        <v>4065.60009765625</v>
      </c>
    </row>
    <row r="450" spans="1:11" ht="14.4" customHeight="1" x14ac:dyDescent="0.3">
      <c r="A450" s="831" t="s">
        <v>579</v>
      </c>
      <c r="B450" s="832" t="s">
        <v>580</v>
      </c>
      <c r="C450" s="835" t="s">
        <v>601</v>
      </c>
      <c r="D450" s="863" t="s">
        <v>602</v>
      </c>
      <c r="E450" s="835" t="s">
        <v>5680</v>
      </c>
      <c r="F450" s="863" t="s">
        <v>5681</v>
      </c>
      <c r="G450" s="835" t="s">
        <v>5799</v>
      </c>
      <c r="H450" s="835" t="s">
        <v>5800</v>
      </c>
      <c r="I450" s="849">
        <v>2.1785714966910228</v>
      </c>
      <c r="J450" s="849">
        <v>1740</v>
      </c>
      <c r="K450" s="850">
        <v>3790.800048828125</v>
      </c>
    </row>
    <row r="451" spans="1:11" ht="14.4" customHeight="1" x14ac:dyDescent="0.3">
      <c r="A451" s="831" t="s">
        <v>579</v>
      </c>
      <c r="B451" s="832" t="s">
        <v>580</v>
      </c>
      <c r="C451" s="835" t="s">
        <v>601</v>
      </c>
      <c r="D451" s="863" t="s">
        <v>602</v>
      </c>
      <c r="E451" s="835" t="s">
        <v>5680</v>
      </c>
      <c r="F451" s="863" t="s">
        <v>5681</v>
      </c>
      <c r="G451" s="835" t="s">
        <v>5799</v>
      </c>
      <c r="H451" s="835" t="s">
        <v>5801</v>
      </c>
      <c r="I451" s="849">
        <v>2.1800000667572021</v>
      </c>
      <c r="J451" s="849">
        <v>240</v>
      </c>
      <c r="K451" s="850">
        <v>523.20001220703125</v>
      </c>
    </row>
    <row r="452" spans="1:11" ht="14.4" customHeight="1" x14ac:dyDescent="0.3">
      <c r="A452" s="831" t="s">
        <v>579</v>
      </c>
      <c r="B452" s="832" t="s">
        <v>580</v>
      </c>
      <c r="C452" s="835" t="s">
        <v>601</v>
      </c>
      <c r="D452" s="863" t="s">
        <v>602</v>
      </c>
      <c r="E452" s="835" t="s">
        <v>5680</v>
      </c>
      <c r="F452" s="863" t="s">
        <v>5681</v>
      </c>
      <c r="G452" s="835" t="s">
        <v>6017</v>
      </c>
      <c r="H452" s="835" t="s">
        <v>6018</v>
      </c>
      <c r="I452" s="849">
        <v>25.409999847412109</v>
      </c>
      <c r="J452" s="849">
        <v>20</v>
      </c>
      <c r="K452" s="850">
        <v>508.20001220703125</v>
      </c>
    </row>
    <row r="453" spans="1:11" ht="14.4" customHeight="1" x14ac:dyDescent="0.3">
      <c r="A453" s="831" t="s">
        <v>579</v>
      </c>
      <c r="B453" s="832" t="s">
        <v>580</v>
      </c>
      <c r="C453" s="835" t="s">
        <v>601</v>
      </c>
      <c r="D453" s="863" t="s">
        <v>602</v>
      </c>
      <c r="E453" s="835" t="s">
        <v>5680</v>
      </c>
      <c r="F453" s="863" t="s">
        <v>5681</v>
      </c>
      <c r="G453" s="835" t="s">
        <v>5802</v>
      </c>
      <c r="H453" s="835" t="s">
        <v>5803</v>
      </c>
      <c r="I453" s="849">
        <v>6.2300000190734863</v>
      </c>
      <c r="J453" s="849">
        <v>120</v>
      </c>
      <c r="K453" s="850">
        <v>747.59998321533203</v>
      </c>
    </row>
    <row r="454" spans="1:11" ht="14.4" customHeight="1" x14ac:dyDescent="0.3">
      <c r="A454" s="831" t="s">
        <v>579</v>
      </c>
      <c r="B454" s="832" t="s">
        <v>580</v>
      </c>
      <c r="C454" s="835" t="s">
        <v>601</v>
      </c>
      <c r="D454" s="863" t="s">
        <v>602</v>
      </c>
      <c r="E454" s="835" t="s">
        <v>5680</v>
      </c>
      <c r="F454" s="863" t="s">
        <v>5681</v>
      </c>
      <c r="G454" s="835" t="s">
        <v>6127</v>
      </c>
      <c r="H454" s="835" t="s">
        <v>6128</v>
      </c>
      <c r="I454" s="849">
        <v>127.05000305175781</v>
      </c>
      <c r="J454" s="849">
        <v>2</v>
      </c>
      <c r="K454" s="850">
        <v>254.10000610351563</v>
      </c>
    </row>
    <row r="455" spans="1:11" ht="14.4" customHeight="1" x14ac:dyDescent="0.3">
      <c r="A455" s="831" t="s">
        <v>579</v>
      </c>
      <c r="B455" s="832" t="s">
        <v>580</v>
      </c>
      <c r="C455" s="835" t="s">
        <v>601</v>
      </c>
      <c r="D455" s="863" t="s">
        <v>602</v>
      </c>
      <c r="E455" s="835" t="s">
        <v>5680</v>
      </c>
      <c r="F455" s="863" t="s">
        <v>5681</v>
      </c>
      <c r="G455" s="835" t="s">
        <v>5810</v>
      </c>
      <c r="H455" s="835" t="s">
        <v>5811</v>
      </c>
      <c r="I455" s="849">
        <v>1.2699999809265137</v>
      </c>
      <c r="J455" s="849">
        <v>450</v>
      </c>
      <c r="K455" s="850">
        <v>571.5</v>
      </c>
    </row>
    <row r="456" spans="1:11" ht="14.4" customHeight="1" x14ac:dyDescent="0.3">
      <c r="A456" s="831" t="s">
        <v>579</v>
      </c>
      <c r="B456" s="832" t="s">
        <v>580</v>
      </c>
      <c r="C456" s="835" t="s">
        <v>601</v>
      </c>
      <c r="D456" s="863" t="s">
        <v>602</v>
      </c>
      <c r="E456" s="835" t="s">
        <v>5680</v>
      </c>
      <c r="F456" s="863" t="s">
        <v>5681</v>
      </c>
      <c r="G456" s="835" t="s">
        <v>6021</v>
      </c>
      <c r="H456" s="835" t="s">
        <v>6022</v>
      </c>
      <c r="I456" s="849">
        <v>7.380000114440918</v>
      </c>
      <c r="J456" s="849">
        <v>400</v>
      </c>
      <c r="K456" s="850">
        <v>2952.4000244140625</v>
      </c>
    </row>
    <row r="457" spans="1:11" ht="14.4" customHeight="1" x14ac:dyDescent="0.3">
      <c r="A457" s="831" t="s">
        <v>579</v>
      </c>
      <c r="B457" s="832" t="s">
        <v>580</v>
      </c>
      <c r="C457" s="835" t="s">
        <v>601</v>
      </c>
      <c r="D457" s="863" t="s">
        <v>602</v>
      </c>
      <c r="E457" s="835" t="s">
        <v>5680</v>
      </c>
      <c r="F457" s="863" t="s">
        <v>5681</v>
      </c>
      <c r="G457" s="835" t="s">
        <v>5816</v>
      </c>
      <c r="H457" s="835" t="s">
        <v>5817</v>
      </c>
      <c r="I457" s="849">
        <v>3.130000114440918</v>
      </c>
      <c r="J457" s="849">
        <v>100</v>
      </c>
      <c r="K457" s="850">
        <v>313</v>
      </c>
    </row>
    <row r="458" spans="1:11" ht="14.4" customHeight="1" x14ac:dyDescent="0.3">
      <c r="A458" s="831" t="s">
        <v>579</v>
      </c>
      <c r="B458" s="832" t="s">
        <v>580</v>
      </c>
      <c r="C458" s="835" t="s">
        <v>601</v>
      </c>
      <c r="D458" s="863" t="s">
        <v>602</v>
      </c>
      <c r="E458" s="835" t="s">
        <v>5680</v>
      </c>
      <c r="F458" s="863" t="s">
        <v>5681</v>
      </c>
      <c r="G458" s="835" t="s">
        <v>5818</v>
      </c>
      <c r="H458" s="835" t="s">
        <v>5819</v>
      </c>
      <c r="I458" s="849">
        <v>0.47142856887408663</v>
      </c>
      <c r="J458" s="849">
        <v>6400</v>
      </c>
      <c r="K458" s="850">
        <v>3018</v>
      </c>
    </row>
    <row r="459" spans="1:11" ht="14.4" customHeight="1" x14ac:dyDescent="0.3">
      <c r="A459" s="831" t="s">
        <v>579</v>
      </c>
      <c r="B459" s="832" t="s">
        <v>580</v>
      </c>
      <c r="C459" s="835" t="s">
        <v>601</v>
      </c>
      <c r="D459" s="863" t="s">
        <v>602</v>
      </c>
      <c r="E459" s="835" t="s">
        <v>5680</v>
      </c>
      <c r="F459" s="863" t="s">
        <v>5681</v>
      </c>
      <c r="G459" s="835" t="s">
        <v>5820</v>
      </c>
      <c r="H459" s="835" t="s">
        <v>5821</v>
      </c>
      <c r="I459" s="849">
        <v>21.239999771118164</v>
      </c>
      <c r="J459" s="849">
        <v>50</v>
      </c>
      <c r="K459" s="850">
        <v>1062</v>
      </c>
    </row>
    <row r="460" spans="1:11" ht="14.4" customHeight="1" x14ac:dyDescent="0.3">
      <c r="A460" s="831" t="s">
        <v>579</v>
      </c>
      <c r="B460" s="832" t="s">
        <v>580</v>
      </c>
      <c r="C460" s="835" t="s">
        <v>601</v>
      </c>
      <c r="D460" s="863" t="s">
        <v>602</v>
      </c>
      <c r="E460" s="835" t="s">
        <v>5680</v>
      </c>
      <c r="F460" s="863" t="s">
        <v>5681</v>
      </c>
      <c r="G460" s="835" t="s">
        <v>5826</v>
      </c>
      <c r="H460" s="835" t="s">
        <v>5827</v>
      </c>
      <c r="I460" s="849">
        <v>3.7599999904632568</v>
      </c>
      <c r="J460" s="849">
        <v>15</v>
      </c>
      <c r="K460" s="850">
        <v>56.400001525878906</v>
      </c>
    </row>
    <row r="461" spans="1:11" ht="14.4" customHeight="1" x14ac:dyDescent="0.3">
      <c r="A461" s="831" t="s">
        <v>579</v>
      </c>
      <c r="B461" s="832" t="s">
        <v>580</v>
      </c>
      <c r="C461" s="835" t="s">
        <v>601</v>
      </c>
      <c r="D461" s="863" t="s">
        <v>602</v>
      </c>
      <c r="E461" s="835" t="s">
        <v>5680</v>
      </c>
      <c r="F461" s="863" t="s">
        <v>5681</v>
      </c>
      <c r="G461" s="835" t="s">
        <v>5828</v>
      </c>
      <c r="H461" s="835" t="s">
        <v>5829</v>
      </c>
      <c r="I461" s="849">
        <v>1.9811111291249592</v>
      </c>
      <c r="J461" s="849">
        <v>1600</v>
      </c>
      <c r="K461" s="850">
        <v>3169.5</v>
      </c>
    </row>
    <row r="462" spans="1:11" ht="14.4" customHeight="1" x14ac:dyDescent="0.3">
      <c r="A462" s="831" t="s">
        <v>579</v>
      </c>
      <c r="B462" s="832" t="s">
        <v>580</v>
      </c>
      <c r="C462" s="835" t="s">
        <v>601</v>
      </c>
      <c r="D462" s="863" t="s">
        <v>602</v>
      </c>
      <c r="E462" s="835" t="s">
        <v>5680</v>
      </c>
      <c r="F462" s="863" t="s">
        <v>5681</v>
      </c>
      <c r="G462" s="835" t="s">
        <v>5830</v>
      </c>
      <c r="H462" s="835" t="s">
        <v>5831</v>
      </c>
      <c r="I462" s="849">
        <v>2.0499999523162842</v>
      </c>
      <c r="J462" s="849">
        <v>100</v>
      </c>
      <c r="K462" s="850">
        <v>205</v>
      </c>
    </row>
    <row r="463" spans="1:11" ht="14.4" customHeight="1" x14ac:dyDescent="0.3">
      <c r="A463" s="831" t="s">
        <v>579</v>
      </c>
      <c r="B463" s="832" t="s">
        <v>580</v>
      </c>
      <c r="C463" s="835" t="s">
        <v>601</v>
      </c>
      <c r="D463" s="863" t="s">
        <v>602</v>
      </c>
      <c r="E463" s="835" t="s">
        <v>5680</v>
      </c>
      <c r="F463" s="863" t="s">
        <v>5681</v>
      </c>
      <c r="G463" s="835" t="s">
        <v>5832</v>
      </c>
      <c r="H463" s="835" t="s">
        <v>5833</v>
      </c>
      <c r="I463" s="849">
        <v>2.7000000476837158</v>
      </c>
      <c r="J463" s="849">
        <v>200</v>
      </c>
      <c r="K463" s="850">
        <v>540</v>
      </c>
    </row>
    <row r="464" spans="1:11" ht="14.4" customHeight="1" x14ac:dyDescent="0.3">
      <c r="A464" s="831" t="s">
        <v>579</v>
      </c>
      <c r="B464" s="832" t="s">
        <v>580</v>
      </c>
      <c r="C464" s="835" t="s">
        <v>601</v>
      </c>
      <c r="D464" s="863" t="s">
        <v>602</v>
      </c>
      <c r="E464" s="835" t="s">
        <v>5680</v>
      </c>
      <c r="F464" s="863" t="s">
        <v>5681</v>
      </c>
      <c r="G464" s="835" t="s">
        <v>6129</v>
      </c>
      <c r="H464" s="835" t="s">
        <v>6130</v>
      </c>
      <c r="I464" s="849">
        <v>3.0766665935516357</v>
      </c>
      <c r="J464" s="849">
        <v>650</v>
      </c>
      <c r="K464" s="850">
        <v>2000.5</v>
      </c>
    </row>
    <row r="465" spans="1:11" ht="14.4" customHeight="1" x14ac:dyDescent="0.3">
      <c r="A465" s="831" t="s">
        <v>579</v>
      </c>
      <c r="B465" s="832" t="s">
        <v>580</v>
      </c>
      <c r="C465" s="835" t="s">
        <v>601</v>
      </c>
      <c r="D465" s="863" t="s">
        <v>602</v>
      </c>
      <c r="E465" s="835" t="s">
        <v>5680</v>
      </c>
      <c r="F465" s="863" t="s">
        <v>5681</v>
      </c>
      <c r="G465" s="835" t="s">
        <v>5834</v>
      </c>
      <c r="H465" s="835" t="s">
        <v>5835</v>
      </c>
      <c r="I465" s="849">
        <v>3.0979999065399171</v>
      </c>
      <c r="J465" s="849">
        <v>650</v>
      </c>
      <c r="K465" s="850">
        <v>2014.5</v>
      </c>
    </row>
    <row r="466" spans="1:11" ht="14.4" customHeight="1" x14ac:dyDescent="0.3">
      <c r="A466" s="831" t="s">
        <v>579</v>
      </c>
      <c r="B466" s="832" t="s">
        <v>580</v>
      </c>
      <c r="C466" s="835" t="s">
        <v>601</v>
      </c>
      <c r="D466" s="863" t="s">
        <v>602</v>
      </c>
      <c r="E466" s="835" t="s">
        <v>5680</v>
      </c>
      <c r="F466" s="863" t="s">
        <v>5681</v>
      </c>
      <c r="G466" s="835" t="s">
        <v>5836</v>
      </c>
      <c r="H466" s="835" t="s">
        <v>5837</v>
      </c>
      <c r="I466" s="849">
        <v>8.4899997711181641</v>
      </c>
      <c r="J466" s="849">
        <v>30</v>
      </c>
      <c r="K466" s="850">
        <v>254.69999694824219</v>
      </c>
    </row>
    <row r="467" spans="1:11" ht="14.4" customHeight="1" x14ac:dyDescent="0.3">
      <c r="A467" s="831" t="s">
        <v>579</v>
      </c>
      <c r="B467" s="832" t="s">
        <v>580</v>
      </c>
      <c r="C467" s="835" t="s">
        <v>601</v>
      </c>
      <c r="D467" s="863" t="s">
        <v>602</v>
      </c>
      <c r="E467" s="835" t="s">
        <v>5680</v>
      </c>
      <c r="F467" s="863" t="s">
        <v>5681</v>
      </c>
      <c r="G467" s="835" t="s">
        <v>5838</v>
      </c>
      <c r="H467" s="835" t="s">
        <v>5839</v>
      </c>
      <c r="I467" s="849">
        <v>2.1650000810623169</v>
      </c>
      <c r="J467" s="849">
        <v>200</v>
      </c>
      <c r="K467" s="850">
        <v>432.5</v>
      </c>
    </row>
    <row r="468" spans="1:11" ht="14.4" customHeight="1" x14ac:dyDescent="0.3">
      <c r="A468" s="831" t="s">
        <v>579</v>
      </c>
      <c r="B468" s="832" t="s">
        <v>580</v>
      </c>
      <c r="C468" s="835" t="s">
        <v>601</v>
      </c>
      <c r="D468" s="863" t="s">
        <v>602</v>
      </c>
      <c r="E468" s="835" t="s">
        <v>5680</v>
      </c>
      <c r="F468" s="863" t="s">
        <v>5681</v>
      </c>
      <c r="G468" s="835" t="s">
        <v>5838</v>
      </c>
      <c r="H468" s="835" t="s">
        <v>5840</v>
      </c>
      <c r="I468" s="849">
        <v>2.1675000786781311</v>
      </c>
      <c r="J468" s="849">
        <v>319</v>
      </c>
      <c r="K468" s="850">
        <v>691.22999572753906</v>
      </c>
    </row>
    <row r="469" spans="1:11" ht="14.4" customHeight="1" x14ac:dyDescent="0.3">
      <c r="A469" s="831" t="s">
        <v>579</v>
      </c>
      <c r="B469" s="832" t="s">
        <v>580</v>
      </c>
      <c r="C469" s="835" t="s">
        <v>601</v>
      </c>
      <c r="D469" s="863" t="s">
        <v>602</v>
      </c>
      <c r="E469" s="835" t="s">
        <v>5680</v>
      </c>
      <c r="F469" s="863" t="s">
        <v>5681</v>
      </c>
      <c r="G469" s="835" t="s">
        <v>5820</v>
      </c>
      <c r="H469" s="835" t="s">
        <v>5841</v>
      </c>
      <c r="I469" s="849">
        <v>21.239999771118164</v>
      </c>
      <c r="J469" s="849">
        <v>50</v>
      </c>
      <c r="K469" s="850">
        <v>1062</v>
      </c>
    </row>
    <row r="470" spans="1:11" ht="14.4" customHeight="1" x14ac:dyDescent="0.3">
      <c r="A470" s="831" t="s">
        <v>579</v>
      </c>
      <c r="B470" s="832" t="s">
        <v>580</v>
      </c>
      <c r="C470" s="835" t="s">
        <v>601</v>
      </c>
      <c r="D470" s="863" t="s">
        <v>602</v>
      </c>
      <c r="E470" s="835" t="s">
        <v>5680</v>
      </c>
      <c r="F470" s="863" t="s">
        <v>5681</v>
      </c>
      <c r="G470" s="835" t="s">
        <v>5842</v>
      </c>
      <c r="H470" s="835" t="s">
        <v>5843</v>
      </c>
      <c r="I470" s="849">
        <v>5</v>
      </c>
      <c r="J470" s="849">
        <v>100</v>
      </c>
      <c r="K470" s="850">
        <v>500</v>
      </c>
    </row>
    <row r="471" spans="1:11" ht="14.4" customHeight="1" x14ac:dyDescent="0.3">
      <c r="A471" s="831" t="s">
        <v>579</v>
      </c>
      <c r="B471" s="832" t="s">
        <v>580</v>
      </c>
      <c r="C471" s="835" t="s">
        <v>601</v>
      </c>
      <c r="D471" s="863" t="s">
        <v>602</v>
      </c>
      <c r="E471" s="835" t="s">
        <v>5680</v>
      </c>
      <c r="F471" s="863" t="s">
        <v>5681</v>
      </c>
      <c r="G471" s="835" t="s">
        <v>5844</v>
      </c>
      <c r="H471" s="835" t="s">
        <v>5845</v>
      </c>
      <c r="I471" s="849">
        <v>2.5199999809265137</v>
      </c>
      <c r="J471" s="849">
        <v>400</v>
      </c>
      <c r="K471" s="850">
        <v>1008</v>
      </c>
    </row>
    <row r="472" spans="1:11" ht="14.4" customHeight="1" x14ac:dyDescent="0.3">
      <c r="A472" s="831" t="s">
        <v>579</v>
      </c>
      <c r="B472" s="832" t="s">
        <v>580</v>
      </c>
      <c r="C472" s="835" t="s">
        <v>601</v>
      </c>
      <c r="D472" s="863" t="s">
        <v>602</v>
      </c>
      <c r="E472" s="835" t="s">
        <v>5680</v>
      </c>
      <c r="F472" s="863" t="s">
        <v>5681</v>
      </c>
      <c r="G472" s="835" t="s">
        <v>5846</v>
      </c>
      <c r="H472" s="835" t="s">
        <v>5847</v>
      </c>
      <c r="I472" s="849">
        <v>21.229999542236328</v>
      </c>
      <c r="J472" s="849">
        <v>50</v>
      </c>
      <c r="K472" s="850">
        <v>1061.5</v>
      </c>
    </row>
    <row r="473" spans="1:11" ht="14.4" customHeight="1" x14ac:dyDescent="0.3">
      <c r="A473" s="831" t="s">
        <v>579</v>
      </c>
      <c r="B473" s="832" t="s">
        <v>580</v>
      </c>
      <c r="C473" s="835" t="s">
        <v>601</v>
      </c>
      <c r="D473" s="863" t="s">
        <v>602</v>
      </c>
      <c r="E473" s="835" t="s">
        <v>5680</v>
      </c>
      <c r="F473" s="863" t="s">
        <v>5681</v>
      </c>
      <c r="G473" s="835" t="s">
        <v>5846</v>
      </c>
      <c r="H473" s="835" t="s">
        <v>5848</v>
      </c>
      <c r="I473" s="849">
        <v>21.229999542236328</v>
      </c>
      <c r="J473" s="849">
        <v>90</v>
      </c>
      <c r="K473" s="850">
        <v>1910.7000122070312</v>
      </c>
    </row>
    <row r="474" spans="1:11" ht="14.4" customHeight="1" x14ac:dyDescent="0.3">
      <c r="A474" s="831" t="s">
        <v>579</v>
      </c>
      <c r="B474" s="832" t="s">
        <v>580</v>
      </c>
      <c r="C474" s="835" t="s">
        <v>601</v>
      </c>
      <c r="D474" s="863" t="s">
        <v>602</v>
      </c>
      <c r="E474" s="835" t="s">
        <v>5680</v>
      </c>
      <c r="F474" s="863" t="s">
        <v>5681</v>
      </c>
      <c r="G474" s="835" t="s">
        <v>6131</v>
      </c>
      <c r=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t="14.4" customHeight="1" x14ac:dyDescent="0.3">
      <c r="A475" s="831" t="s">
        <v>579</v>
      </c>
      <c r="B475" s="832" t="s">
        <v>580</v>
      </c>
      <c r="C475" s="835" t="s">
        <v>601</v>
      </c>
      <c r="D475" s="863" t="s">
        <v>602</v>
      </c>
      <c r="E475" s="835" t="s">
        <v>5849</v>
      </c>
      <c r="F475" s="863" t="s">
        <v>5850</v>
      </c>
      <c r="G475" s="835" t="s">
        <v>5851</v>
      </c>
      <c r="H475" s="835" t="s">
        <v>5852</v>
      </c>
      <c r="I475" s="849">
        <v>10.33600025177002</v>
      </c>
      <c r="J475" s="849">
        <v>3600</v>
      </c>
      <c r="K475" s="850">
        <v>38076</v>
      </c>
    </row>
    <row r="476" spans="1:11" ht="14.4" customHeight="1" x14ac:dyDescent="0.3">
      <c r="A476" s="831" t="s">
        <v>579</v>
      </c>
      <c r="B476" s="832" t="s">
        <v>580</v>
      </c>
      <c r="C476" s="835" t="s">
        <v>601</v>
      </c>
      <c r="D476" s="863" t="s">
        <v>602</v>
      </c>
      <c r="E476" s="835" t="s">
        <v>5849</v>
      </c>
      <c r="F476" s="863" t="s">
        <v>5850</v>
      </c>
      <c r="G476" s="835" t="s">
        <v>6031</v>
      </c>
      <c r="H476" s="835" t="s">
        <v>6032</v>
      </c>
      <c r="I476" s="849">
        <v>7.0100002288818359</v>
      </c>
      <c r="J476" s="849">
        <v>100</v>
      </c>
      <c r="K476" s="850">
        <v>701</v>
      </c>
    </row>
    <row r="477" spans="1:11" ht="14.4" customHeight="1" x14ac:dyDescent="0.3">
      <c r="A477" s="831" t="s">
        <v>579</v>
      </c>
      <c r="B477" s="832" t="s">
        <v>580</v>
      </c>
      <c r="C477" s="835" t="s">
        <v>601</v>
      </c>
      <c r="D477" s="863" t="s">
        <v>602</v>
      </c>
      <c r="E477" s="835" t="s">
        <v>5855</v>
      </c>
      <c r="F477" s="863" t="s">
        <v>5856</v>
      </c>
      <c r="G477" s="835" t="s">
        <v>5857</v>
      </c>
      <c r="H477" s="835" t="s">
        <v>5858</v>
      </c>
      <c r="I477" s="849">
        <v>0.47499999105930329</v>
      </c>
      <c r="J477" s="849">
        <v>2600</v>
      </c>
      <c r="K477" s="850">
        <v>1233</v>
      </c>
    </row>
    <row r="478" spans="1:11" ht="14.4" customHeight="1" x14ac:dyDescent="0.3">
      <c r="A478" s="831" t="s">
        <v>579</v>
      </c>
      <c r="B478" s="832" t="s">
        <v>580</v>
      </c>
      <c r="C478" s="835" t="s">
        <v>601</v>
      </c>
      <c r="D478" s="863" t="s">
        <v>602</v>
      </c>
      <c r="E478" s="835" t="s">
        <v>5855</v>
      </c>
      <c r="F478" s="863" t="s">
        <v>5856</v>
      </c>
      <c r="G478" s="835" t="s">
        <v>6033</v>
      </c>
      <c r="H478" s="835" t="s">
        <v>6034</v>
      </c>
      <c r="I478" s="849">
        <v>0.30000001192092896</v>
      </c>
      <c r="J478" s="849">
        <v>800</v>
      </c>
      <c r="K478" s="850">
        <v>240</v>
      </c>
    </row>
    <row r="479" spans="1:11" ht="14.4" customHeight="1" x14ac:dyDescent="0.3">
      <c r="A479" s="831" t="s">
        <v>579</v>
      </c>
      <c r="B479" s="832" t="s">
        <v>580</v>
      </c>
      <c r="C479" s="835" t="s">
        <v>601</v>
      </c>
      <c r="D479" s="863" t="s">
        <v>602</v>
      </c>
      <c r="E479" s="835" t="s">
        <v>5855</v>
      </c>
      <c r="F479" s="863" t="s">
        <v>5856</v>
      </c>
      <c r="G479" s="835" t="s">
        <v>5863</v>
      </c>
      <c r="H479" s="835" t="s">
        <v>5864</v>
      </c>
      <c r="I479" s="849">
        <v>0.53100000917911527</v>
      </c>
      <c r="J479" s="849">
        <v>12800</v>
      </c>
      <c r="K479" s="850">
        <v>6769</v>
      </c>
    </row>
    <row r="480" spans="1:11" ht="14.4" customHeight="1" x14ac:dyDescent="0.3">
      <c r="A480" s="831" t="s">
        <v>579</v>
      </c>
      <c r="B480" s="832" t="s">
        <v>580</v>
      </c>
      <c r="C480" s="835" t="s">
        <v>601</v>
      </c>
      <c r="D480" s="863" t="s">
        <v>602</v>
      </c>
      <c r="E480" s="835" t="s">
        <v>5855</v>
      </c>
      <c r="F480" s="863" t="s">
        <v>5856</v>
      </c>
      <c r="G480" s="835" t="s">
        <v>5865</v>
      </c>
      <c r="H480" s="835" t="s">
        <v>5866</v>
      </c>
      <c r="I480" s="849">
        <v>1.8024999499320984</v>
      </c>
      <c r="J480" s="849">
        <v>800</v>
      </c>
      <c r="K480" s="850">
        <v>1442</v>
      </c>
    </row>
    <row r="481" spans="1:11" ht="14.4" customHeight="1" x14ac:dyDescent="0.3">
      <c r="A481" s="831" t="s">
        <v>579</v>
      </c>
      <c r="B481" s="832" t="s">
        <v>580</v>
      </c>
      <c r="C481" s="835" t="s">
        <v>601</v>
      </c>
      <c r="D481" s="863" t="s">
        <v>602</v>
      </c>
      <c r="E481" s="835" t="s">
        <v>5855</v>
      </c>
      <c r="F481" s="863" t="s">
        <v>5856</v>
      </c>
      <c r="G481" s="835" t="s">
        <v>6133</v>
      </c>
      <c r="H481" s="835" t="s">
        <v>6134</v>
      </c>
      <c r="I481" s="849">
        <v>4.005000114440918</v>
      </c>
      <c r="J481" s="849">
        <v>200</v>
      </c>
      <c r="K481" s="850">
        <v>800.52999877929687</v>
      </c>
    </row>
    <row r="482" spans="1:11" ht="14.4" customHeight="1" x14ac:dyDescent="0.3">
      <c r="A482" s="831" t="s">
        <v>579</v>
      </c>
      <c r="B482" s="832" t="s">
        <v>580</v>
      </c>
      <c r="C482" s="835" t="s">
        <v>601</v>
      </c>
      <c r="D482" s="863" t="s">
        <v>602</v>
      </c>
      <c r="E482" s="835" t="s">
        <v>5869</v>
      </c>
      <c r="F482" s="863" t="s">
        <v>5870</v>
      </c>
      <c r="G482" s="835" t="s">
        <v>5871</v>
      </c>
      <c r="H482" s="835" t="s">
        <v>5872</v>
      </c>
      <c r="I482" s="849">
        <v>0.68999999761581421</v>
      </c>
      <c r="J482" s="849">
        <v>5000</v>
      </c>
      <c r="K482" s="850">
        <v>3450</v>
      </c>
    </row>
    <row r="483" spans="1:11" ht="14.4" customHeight="1" x14ac:dyDescent="0.3">
      <c r="A483" s="831" t="s">
        <v>579</v>
      </c>
      <c r="B483" s="832" t="s">
        <v>580</v>
      </c>
      <c r="C483" s="835" t="s">
        <v>601</v>
      </c>
      <c r="D483" s="863" t="s">
        <v>602</v>
      </c>
      <c r="E483" s="835" t="s">
        <v>5869</v>
      </c>
      <c r="F483" s="863" t="s">
        <v>5870</v>
      </c>
      <c r="G483" s="835" t="s">
        <v>5873</v>
      </c>
      <c r="H483" s="835" t="s">
        <v>5874</v>
      </c>
      <c r="I483" s="849">
        <v>0.68999999761581421</v>
      </c>
      <c r="J483" s="849">
        <v>45600</v>
      </c>
      <c r="K483" s="850">
        <v>31464</v>
      </c>
    </row>
    <row r="484" spans="1:11" ht="14.4" customHeight="1" x14ac:dyDescent="0.3">
      <c r="A484" s="831" t="s">
        <v>579</v>
      </c>
      <c r="B484" s="832" t="s">
        <v>580</v>
      </c>
      <c r="C484" s="835" t="s">
        <v>601</v>
      </c>
      <c r="D484" s="863" t="s">
        <v>602</v>
      </c>
      <c r="E484" s="835" t="s">
        <v>5869</v>
      </c>
      <c r="F484" s="863" t="s">
        <v>5870</v>
      </c>
      <c r="G484" s="835" t="s">
        <v>5875</v>
      </c>
      <c r="H484" s="835" t="s">
        <v>5876</v>
      </c>
      <c r="I484" s="849">
        <v>0.68999999761581421</v>
      </c>
      <c r="J484" s="849">
        <v>3000</v>
      </c>
      <c r="K484" s="850">
        <v>2070</v>
      </c>
    </row>
    <row r="485" spans="1:11" ht="14.4" customHeight="1" x14ac:dyDescent="0.3">
      <c r="A485" s="831" t="s">
        <v>579</v>
      </c>
      <c r="B485" s="832" t="s">
        <v>580</v>
      </c>
      <c r="C485" s="835" t="s">
        <v>601</v>
      </c>
      <c r="D485" s="863" t="s">
        <v>602</v>
      </c>
      <c r="E485" s="835" t="s">
        <v>5869</v>
      </c>
      <c r="F485" s="863" t="s">
        <v>5870</v>
      </c>
      <c r="G485" s="835" t="s">
        <v>5879</v>
      </c>
      <c r="H485" s="835" t="s">
        <v>5880</v>
      </c>
      <c r="I485" s="849">
        <v>12.590000152587891</v>
      </c>
      <c r="J485" s="849">
        <v>50</v>
      </c>
      <c r="K485" s="850">
        <v>629.5</v>
      </c>
    </row>
    <row r="486" spans="1:11" ht="14.4" customHeight="1" x14ac:dyDescent="0.3">
      <c r="A486" s="831" t="s">
        <v>579</v>
      </c>
      <c r="B486" s="832" t="s">
        <v>580</v>
      </c>
      <c r="C486" s="835" t="s">
        <v>601</v>
      </c>
      <c r="D486" s="863" t="s">
        <v>602</v>
      </c>
      <c r="E486" s="835" t="s">
        <v>5869</v>
      </c>
      <c r="F486" s="863" t="s">
        <v>5870</v>
      </c>
      <c r="G486" s="835" t="s">
        <v>5883</v>
      </c>
      <c r="H486" s="835" t="s">
        <v>5884</v>
      </c>
      <c r="I486" s="849">
        <v>12.579999923706055</v>
      </c>
      <c r="J486" s="849">
        <v>50</v>
      </c>
      <c r="K486" s="850">
        <v>629</v>
      </c>
    </row>
    <row r="487" spans="1:11" ht="14.4" customHeight="1" x14ac:dyDescent="0.3">
      <c r="A487" s="831" t="s">
        <v>579</v>
      </c>
      <c r="B487" s="832" t="s">
        <v>580</v>
      </c>
      <c r="C487" s="835" t="s">
        <v>601</v>
      </c>
      <c r="D487" s="863" t="s">
        <v>602</v>
      </c>
      <c r="E487" s="835" t="s">
        <v>5869</v>
      </c>
      <c r="F487" s="863" t="s">
        <v>5870</v>
      </c>
      <c r="G487" s="835" t="s">
        <v>6135</v>
      </c>
      <c r="H487" s="835" t="s">
        <v>6136</v>
      </c>
      <c r="I487" s="849">
        <v>7.5</v>
      </c>
      <c r="J487" s="849">
        <v>100</v>
      </c>
      <c r="K487" s="850">
        <v>750</v>
      </c>
    </row>
    <row r="488" spans="1:11" ht="14.4" customHeight="1" x14ac:dyDescent="0.3">
      <c r="A488" s="831" t="s">
        <v>579</v>
      </c>
      <c r="B488" s="832" t="s">
        <v>580</v>
      </c>
      <c r="C488" s="835" t="s">
        <v>601</v>
      </c>
      <c r="D488" s="863" t="s">
        <v>602</v>
      </c>
      <c r="E488" s="835" t="s">
        <v>5885</v>
      </c>
      <c r="F488" s="863" t="s">
        <v>5886</v>
      </c>
      <c r="G488" s="835" t="s">
        <v>6137</v>
      </c>
      <c r="H488" s="835" t="s">
        <v>6138</v>
      </c>
      <c r="I488" s="849">
        <v>267.79000854492187</v>
      </c>
      <c r="J488" s="849">
        <v>20</v>
      </c>
      <c r="K488" s="850">
        <v>5355.7001953125</v>
      </c>
    </row>
    <row r="489" spans="1:11" ht="14.4" customHeight="1" x14ac:dyDescent="0.3">
      <c r="A489" s="831" t="s">
        <v>579</v>
      </c>
      <c r="B489" s="832" t="s">
        <v>580</v>
      </c>
      <c r="C489" s="835" t="s">
        <v>601</v>
      </c>
      <c r="D489" s="863" t="s">
        <v>602</v>
      </c>
      <c r="E489" s="835" t="s">
        <v>5885</v>
      </c>
      <c r="F489" s="863" t="s">
        <v>5886</v>
      </c>
      <c r="G489" s="835" t="s">
        <v>5887</v>
      </c>
      <c r="H489" s="835" t="s">
        <v>5888</v>
      </c>
      <c r="I489" s="849">
        <v>267.7860046386719</v>
      </c>
      <c r="J489" s="849">
        <v>154</v>
      </c>
      <c r="K489" s="850">
        <v>41238.800018310547</v>
      </c>
    </row>
    <row r="490" spans="1:11" ht="14.4" customHeight="1" x14ac:dyDescent="0.3">
      <c r="A490" s="831" t="s">
        <v>579</v>
      </c>
      <c r="B490" s="832" t="s">
        <v>580</v>
      </c>
      <c r="C490" s="835" t="s">
        <v>601</v>
      </c>
      <c r="D490" s="863" t="s">
        <v>602</v>
      </c>
      <c r="E490" s="835" t="s">
        <v>5891</v>
      </c>
      <c r="F490" s="863" t="s">
        <v>5892</v>
      </c>
      <c r="G490" s="835" t="s">
        <v>6139</v>
      </c>
      <c r="H490" s="835" t="s">
        <v>6140</v>
      </c>
      <c r="I490" s="849">
        <v>3.9333333969116211</v>
      </c>
      <c r="J490" s="849">
        <v>450</v>
      </c>
      <c r="K490" s="850">
        <v>1769.7000122070312</v>
      </c>
    </row>
    <row r="491" spans="1:11" ht="14.4" customHeight="1" x14ac:dyDescent="0.3">
      <c r="A491" s="831" t="s">
        <v>579</v>
      </c>
      <c r="B491" s="832" t="s">
        <v>580</v>
      </c>
      <c r="C491" s="835" t="s">
        <v>601</v>
      </c>
      <c r="D491" s="863" t="s">
        <v>602</v>
      </c>
      <c r="E491" s="835" t="s">
        <v>5891</v>
      </c>
      <c r="F491" s="863" t="s">
        <v>5892</v>
      </c>
      <c r="G491" s="835" t="s">
        <v>6141</v>
      </c>
      <c r="H491" s="835" t="s">
        <v>6142</v>
      </c>
      <c r="I491" s="849">
        <v>34.099998474121094</v>
      </c>
      <c r="J491" s="849">
        <v>8</v>
      </c>
      <c r="K491" s="850">
        <v>272.77999877929687</v>
      </c>
    </row>
    <row r="492" spans="1:11" ht="14.4" customHeight="1" x14ac:dyDescent="0.3">
      <c r="A492" s="831" t="s">
        <v>579</v>
      </c>
      <c r="B492" s="832" t="s">
        <v>580</v>
      </c>
      <c r="C492" s="835" t="s">
        <v>601</v>
      </c>
      <c r="D492" s="863" t="s">
        <v>602</v>
      </c>
      <c r="E492" s="835" t="s">
        <v>5891</v>
      </c>
      <c r="F492" s="863" t="s">
        <v>5892</v>
      </c>
      <c r="G492" s="835" t="s">
        <v>6143</v>
      </c>
      <c r="H492" s="835" t="s">
        <v>6144</v>
      </c>
      <c r="I492" s="849">
        <v>32.669998168945313</v>
      </c>
      <c r="J492" s="849">
        <v>5</v>
      </c>
      <c r="K492" s="850">
        <v>163.35000610351562</v>
      </c>
    </row>
    <row r="493" spans="1:11" ht="14.4" customHeight="1" x14ac:dyDescent="0.3">
      <c r="A493" s="831" t="s">
        <v>579</v>
      </c>
      <c r="B493" s="832" t="s">
        <v>580</v>
      </c>
      <c r="C493" s="835" t="s">
        <v>601</v>
      </c>
      <c r="D493" s="863" t="s">
        <v>602</v>
      </c>
      <c r="E493" s="835" t="s">
        <v>5891</v>
      </c>
      <c r="F493" s="863" t="s">
        <v>5892</v>
      </c>
      <c r="G493" s="835" t="s">
        <v>6145</v>
      </c>
      <c r="H493" s="835" t="s">
        <v>6146</v>
      </c>
      <c r="I493" s="849">
        <v>15.609999656677246</v>
      </c>
      <c r="J493" s="849">
        <v>24</v>
      </c>
      <c r="K493" s="850">
        <v>374.63999938964844</v>
      </c>
    </row>
    <row r="494" spans="1:11" ht="14.4" customHeight="1" x14ac:dyDescent="0.3">
      <c r="A494" s="831" t="s">
        <v>579</v>
      </c>
      <c r="B494" s="832" t="s">
        <v>580</v>
      </c>
      <c r="C494" s="835" t="s">
        <v>604</v>
      </c>
      <c r="D494" s="863" t="s">
        <v>605</v>
      </c>
      <c r="E494" s="835" t="s">
        <v>5574</v>
      </c>
      <c r="F494" s="863" t="s">
        <v>5575</v>
      </c>
      <c r="G494" s="835" t="s">
        <v>6147</v>
      </c>
      <c r="H494" s="835" t="s">
        <v>6148</v>
      </c>
      <c r="I494" s="849">
        <v>0.50666666030883789</v>
      </c>
      <c r="J494" s="849">
        <v>600</v>
      </c>
      <c r="K494" s="850">
        <v>304</v>
      </c>
    </row>
    <row r="495" spans="1:11" ht="14.4" customHeight="1" x14ac:dyDescent="0.3">
      <c r="A495" s="831" t="s">
        <v>579</v>
      </c>
      <c r="B495" s="832" t="s">
        <v>580</v>
      </c>
      <c r="C495" s="835" t="s">
        <v>604</v>
      </c>
      <c r="D495" s="863" t="s">
        <v>605</v>
      </c>
      <c r="E495" s="835" t="s">
        <v>5574</v>
      </c>
      <c r="F495" s="863" t="s">
        <v>5575</v>
      </c>
      <c r="G495" s="835" t="s">
        <v>6149</v>
      </c>
      <c r="H495" s="835" t="s">
        <v>6150</v>
      </c>
      <c r="I495" s="849">
        <v>0.97200002670288088</v>
      </c>
      <c r="J495" s="849">
        <v>17800</v>
      </c>
      <c r="K495" s="850">
        <v>17296</v>
      </c>
    </row>
    <row r="496" spans="1:11" ht="14.4" customHeight="1" x14ac:dyDescent="0.3">
      <c r="A496" s="831" t="s">
        <v>579</v>
      </c>
      <c r="B496" s="832" t="s">
        <v>580</v>
      </c>
      <c r="C496" s="835" t="s">
        <v>604</v>
      </c>
      <c r="D496" s="863" t="s">
        <v>605</v>
      </c>
      <c r="E496" s="835" t="s">
        <v>5574</v>
      </c>
      <c r="F496" s="863" t="s">
        <v>5575</v>
      </c>
      <c r="G496" s="835" t="s">
        <v>6151</v>
      </c>
      <c r="H496" s="835" t="s">
        <v>6152</v>
      </c>
      <c r="I496" s="849">
        <v>1.8200000524520874</v>
      </c>
      <c r="J496" s="849">
        <v>1200</v>
      </c>
      <c r="K496" s="850">
        <v>2185</v>
      </c>
    </row>
    <row r="497" spans="1:11" ht="14.4" customHeight="1" x14ac:dyDescent="0.3">
      <c r="A497" s="831" t="s">
        <v>579</v>
      </c>
      <c r="B497" s="832" t="s">
        <v>580</v>
      </c>
      <c r="C497" s="835" t="s">
        <v>604</v>
      </c>
      <c r="D497" s="863" t="s">
        <v>605</v>
      </c>
      <c r="E497" s="835" t="s">
        <v>5574</v>
      </c>
      <c r="F497" s="863" t="s">
        <v>5575</v>
      </c>
      <c r="G497" s="835" t="s">
        <v>6153</v>
      </c>
      <c r="H497" s="835" t="s">
        <v>6154</v>
      </c>
      <c r="I497" s="849">
        <v>1.4900000095367432</v>
      </c>
      <c r="J497" s="849">
        <v>500</v>
      </c>
      <c r="K497" s="850">
        <v>745</v>
      </c>
    </row>
    <row r="498" spans="1:11" ht="14.4" customHeight="1" x14ac:dyDescent="0.3">
      <c r="A498" s="831" t="s">
        <v>579</v>
      </c>
      <c r="B498" s="832" t="s">
        <v>580</v>
      </c>
      <c r="C498" s="835" t="s">
        <v>604</v>
      </c>
      <c r="D498" s="863" t="s">
        <v>605</v>
      </c>
      <c r="E498" s="835" t="s">
        <v>5574</v>
      </c>
      <c r="F498" s="863" t="s">
        <v>5575</v>
      </c>
      <c r="G498" s="835" t="s">
        <v>6155</v>
      </c>
      <c r="H498" s="835" t="s">
        <v>6156</v>
      </c>
      <c r="I498" s="849">
        <v>0.81000000238418579</v>
      </c>
      <c r="J498" s="849">
        <v>875</v>
      </c>
      <c r="K498" s="850">
        <v>710.41999816894531</v>
      </c>
    </row>
    <row r="499" spans="1:11" ht="14.4" customHeight="1" x14ac:dyDescent="0.3">
      <c r="A499" s="831" t="s">
        <v>579</v>
      </c>
      <c r="B499" s="832" t="s">
        <v>580</v>
      </c>
      <c r="C499" s="835" t="s">
        <v>604</v>
      </c>
      <c r="D499" s="863" t="s">
        <v>605</v>
      </c>
      <c r="E499" s="835" t="s">
        <v>5574</v>
      </c>
      <c r="F499" s="863" t="s">
        <v>5575</v>
      </c>
      <c r="G499" s="835" t="s">
        <v>6157</v>
      </c>
      <c r="H499" s="835" t="s">
        <v>6158</v>
      </c>
      <c r="I499" s="849">
        <v>0.58899997472763066</v>
      </c>
      <c r="J499" s="849">
        <v>18000</v>
      </c>
      <c r="K499" s="850">
        <v>10605</v>
      </c>
    </row>
    <row r="500" spans="1:11" ht="14.4" customHeight="1" x14ac:dyDescent="0.3">
      <c r="A500" s="831" t="s">
        <v>579</v>
      </c>
      <c r="B500" s="832" t="s">
        <v>580</v>
      </c>
      <c r="C500" s="835" t="s">
        <v>604</v>
      </c>
      <c r="D500" s="863" t="s">
        <v>605</v>
      </c>
      <c r="E500" s="835" t="s">
        <v>5574</v>
      </c>
      <c r="F500" s="863" t="s">
        <v>5575</v>
      </c>
      <c r="G500" s="835" t="s">
        <v>5914</v>
      </c>
      <c r="H500" s="835" t="s">
        <v>5915</v>
      </c>
      <c r="I500" s="849">
        <v>0.43999999761581421</v>
      </c>
      <c r="J500" s="849">
        <v>9000</v>
      </c>
      <c r="K500" s="850">
        <v>3959.5299987792969</v>
      </c>
    </row>
    <row r="501" spans="1:11" ht="14.4" customHeight="1" x14ac:dyDescent="0.3">
      <c r="A501" s="831" t="s">
        <v>579</v>
      </c>
      <c r="B501" s="832" t="s">
        <v>580</v>
      </c>
      <c r="C501" s="835" t="s">
        <v>604</v>
      </c>
      <c r="D501" s="863" t="s">
        <v>605</v>
      </c>
      <c r="E501" s="835" t="s">
        <v>5574</v>
      </c>
      <c r="F501" s="863" t="s">
        <v>5575</v>
      </c>
      <c r="G501" s="835" t="s">
        <v>6046</v>
      </c>
      <c r="H501" s="835" t="s">
        <v>6047</v>
      </c>
      <c r="I501" s="849">
        <v>2.0499999523162842</v>
      </c>
      <c r="J501" s="849">
        <v>600</v>
      </c>
      <c r="K501" s="850">
        <v>1230.5800170898437</v>
      </c>
    </row>
    <row r="502" spans="1:11" ht="14.4" customHeight="1" x14ac:dyDescent="0.3">
      <c r="A502" s="831" t="s">
        <v>579</v>
      </c>
      <c r="B502" s="832" t="s">
        <v>580</v>
      </c>
      <c r="C502" s="835" t="s">
        <v>604</v>
      </c>
      <c r="D502" s="863" t="s">
        <v>605</v>
      </c>
      <c r="E502" s="835" t="s">
        <v>5574</v>
      </c>
      <c r="F502" s="863" t="s">
        <v>5575</v>
      </c>
      <c r="G502" s="835" t="s">
        <v>6046</v>
      </c>
      <c r="H502" s="835" t="s">
        <v>6048</v>
      </c>
      <c r="I502" s="849">
        <v>2.0499999523162842</v>
      </c>
      <c r="J502" s="849">
        <v>800</v>
      </c>
      <c r="K502" s="850">
        <v>1641.5500183105469</v>
      </c>
    </row>
    <row r="503" spans="1:11" ht="14.4" customHeight="1" x14ac:dyDescent="0.3">
      <c r="A503" s="831" t="s">
        <v>579</v>
      </c>
      <c r="B503" s="832" t="s">
        <v>580</v>
      </c>
      <c r="C503" s="835" t="s">
        <v>604</v>
      </c>
      <c r="D503" s="863" t="s">
        <v>605</v>
      </c>
      <c r="E503" s="835" t="s">
        <v>5574</v>
      </c>
      <c r="F503" s="863" t="s">
        <v>5575</v>
      </c>
      <c r="G503" s="835" t="s">
        <v>5594</v>
      </c>
      <c r="H503" s="835" t="s">
        <v>5595</v>
      </c>
      <c r="I503" s="849">
        <v>2.7400000095367432</v>
      </c>
      <c r="J503" s="849">
        <v>5000</v>
      </c>
      <c r="K503" s="850">
        <v>13679.83984375</v>
      </c>
    </row>
    <row r="504" spans="1:11" ht="14.4" customHeight="1" x14ac:dyDescent="0.3">
      <c r="A504" s="831" t="s">
        <v>579</v>
      </c>
      <c r="B504" s="832" t="s">
        <v>580</v>
      </c>
      <c r="C504" s="835" t="s">
        <v>604</v>
      </c>
      <c r="D504" s="863" t="s">
        <v>605</v>
      </c>
      <c r="E504" s="835" t="s">
        <v>5574</v>
      </c>
      <c r="F504" s="863" t="s">
        <v>5575</v>
      </c>
      <c r="G504" s="835" t="s">
        <v>5916</v>
      </c>
      <c r="H504" s="835" t="s">
        <v>5917</v>
      </c>
      <c r="I504" s="849">
        <v>5.0199999809265137</v>
      </c>
      <c r="J504" s="849">
        <v>100</v>
      </c>
      <c r="K504" s="850">
        <v>502</v>
      </c>
    </row>
    <row r="505" spans="1:11" ht="14.4" customHeight="1" x14ac:dyDescent="0.3">
      <c r="A505" s="831" t="s">
        <v>579</v>
      </c>
      <c r="B505" s="832" t="s">
        <v>580</v>
      </c>
      <c r="C505" s="835" t="s">
        <v>604</v>
      </c>
      <c r="D505" s="863" t="s">
        <v>605</v>
      </c>
      <c r="E505" s="835" t="s">
        <v>5574</v>
      </c>
      <c r="F505" s="863" t="s">
        <v>5575</v>
      </c>
      <c r="G505" s="835" t="s">
        <v>6049</v>
      </c>
      <c r="H505" s="835" t="s">
        <v>6050</v>
      </c>
      <c r="I505" s="849">
        <v>274.48001098632812</v>
      </c>
      <c r="J505" s="849">
        <v>2</v>
      </c>
      <c r="K505" s="850">
        <v>548.96002197265625</v>
      </c>
    </row>
    <row r="506" spans="1:11" ht="14.4" customHeight="1" x14ac:dyDescent="0.3">
      <c r="A506" s="831" t="s">
        <v>579</v>
      </c>
      <c r="B506" s="832" t="s">
        <v>580</v>
      </c>
      <c r="C506" s="835" t="s">
        <v>604</v>
      </c>
      <c r="D506" s="863" t="s">
        <v>605</v>
      </c>
      <c r="E506" s="835" t="s">
        <v>5574</v>
      </c>
      <c r="F506" s="863" t="s">
        <v>5575</v>
      </c>
      <c r="G506" s="835" t="s">
        <v>5918</v>
      </c>
      <c r="H506" s="835" t="s">
        <v>5919</v>
      </c>
      <c r="I506" s="849">
        <v>164.22000122070312</v>
      </c>
      <c r="J506" s="849">
        <v>13</v>
      </c>
      <c r="K506" s="850">
        <v>2134.8599548339844</v>
      </c>
    </row>
    <row r="507" spans="1:11" ht="14.4" customHeight="1" x14ac:dyDescent="0.3">
      <c r="A507" s="831" t="s">
        <v>579</v>
      </c>
      <c r="B507" s="832" t="s">
        <v>580</v>
      </c>
      <c r="C507" s="835" t="s">
        <v>604</v>
      </c>
      <c r="D507" s="863" t="s">
        <v>605</v>
      </c>
      <c r="E507" s="835" t="s">
        <v>5574</v>
      </c>
      <c r="F507" s="863" t="s">
        <v>5575</v>
      </c>
      <c r="G507" s="835" t="s">
        <v>5596</v>
      </c>
      <c r="H507" s="835" t="s">
        <v>5597</v>
      </c>
      <c r="I507" s="849">
        <v>86.379997253417969</v>
      </c>
      <c r="J507" s="849">
        <v>10</v>
      </c>
      <c r="K507" s="850">
        <v>863.79998779296875</v>
      </c>
    </row>
    <row r="508" spans="1:11" ht="14.4" customHeight="1" x14ac:dyDescent="0.3">
      <c r="A508" s="831" t="s">
        <v>579</v>
      </c>
      <c r="B508" s="832" t="s">
        <v>580</v>
      </c>
      <c r="C508" s="835" t="s">
        <v>604</v>
      </c>
      <c r="D508" s="863" t="s">
        <v>605</v>
      </c>
      <c r="E508" s="835" t="s">
        <v>5574</v>
      </c>
      <c r="F508" s="863" t="s">
        <v>5575</v>
      </c>
      <c r="G508" s="835" t="s">
        <v>6159</v>
      </c>
      <c r="H508" s="835" t="s">
        <v>6160</v>
      </c>
      <c r="I508" s="849">
        <v>250.78999328613281</v>
      </c>
      <c r="J508" s="849">
        <v>5</v>
      </c>
      <c r="K508" s="850">
        <v>1253.93994140625</v>
      </c>
    </row>
    <row r="509" spans="1:11" ht="14.4" customHeight="1" x14ac:dyDescent="0.3">
      <c r="A509" s="831" t="s">
        <v>579</v>
      </c>
      <c r="B509" s="832" t="s">
        <v>580</v>
      </c>
      <c r="C509" s="835" t="s">
        <v>604</v>
      </c>
      <c r="D509" s="863" t="s">
        <v>605</v>
      </c>
      <c r="E509" s="835" t="s">
        <v>5574</v>
      </c>
      <c r="F509" s="863" t="s">
        <v>5575</v>
      </c>
      <c r="G509" s="835" t="s">
        <v>5600</v>
      </c>
      <c r="H509" s="835" t="s">
        <v>5601</v>
      </c>
      <c r="I509" s="849">
        <v>790.8800048828125</v>
      </c>
      <c r="J509" s="849">
        <v>1</v>
      </c>
      <c r="K509" s="850">
        <v>790.8800048828125</v>
      </c>
    </row>
    <row r="510" spans="1:11" ht="14.4" customHeight="1" x14ac:dyDescent="0.3">
      <c r="A510" s="831" t="s">
        <v>579</v>
      </c>
      <c r="B510" s="832" t="s">
        <v>580</v>
      </c>
      <c r="C510" s="835" t="s">
        <v>604</v>
      </c>
      <c r="D510" s="863" t="s">
        <v>605</v>
      </c>
      <c r="E510" s="835" t="s">
        <v>5574</v>
      </c>
      <c r="F510" s="863" t="s">
        <v>5575</v>
      </c>
      <c r="G510" s="835" t="s">
        <v>5602</v>
      </c>
      <c r="H510" s="835" t="s">
        <v>5920</v>
      </c>
      <c r="I510" s="849">
        <v>775.92999267578125</v>
      </c>
      <c r="J510" s="849">
        <v>3</v>
      </c>
      <c r="K510" s="850">
        <v>2327.7899780273437</v>
      </c>
    </row>
    <row r="511" spans="1:11" ht="14.4" customHeight="1" x14ac:dyDescent="0.3">
      <c r="A511" s="831" t="s">
        <v>579</v>
      </c>
      <c r="B511" s="832" t="s">
        <v>580</v>
      </c>
      <c r="C511" s="835" t="s">
        <v>604</v>
      </c>
      <c r="D511" s="863" t="s">
        <v>605</v>
      </c>
      <c r="E511" s="835" t="s">
        <v>5574</v>
      </c>
      <c r="F511" s="863" t="s">
        <v>5575</v>
      </c>
      <c r="G511" s="835" t="s">
        <v>6161</v>
      </c>
      <c r="H511" s="835" t="s">
        <v>6162</v>
      </c>
      <c r="I511" s="849">
        <v>355.35000610351562</v>
      </c>
      <c r="J511" s="849">
        <v>2</v>
      </c>
      <c r="K511" s="850">
        <v>710.70001220703125</v>
      </c>
    </row>
    <row r="512" spans="1:11" ht="14.4" customHeight="1" x14ac:dyDescent="0.3">
      <c r="A512" s="831" t="s">
        <v>579</v>
      </c>
      <c r="B512" s="832" t="s">
        <v>580</v>
      </c>
      <c r="C512" s="835" t="s">
        <v>604</v>
      </c>
      <c r="D512" s="863" t="s">
        <v>605</v>
      </c>
      <c r="E512" s="835" t="s">
        <v>5574</v>
      </c>
      <c r="F512" s="863" t="s">
        <v>5575</v>
      </c>
      <c r="G512" s="835" t="s">
        <v>6055</v>
      </c>
      <c r="H512" s="835" t="s">
        <v>6056</v>
      </c>
      <c r="I512" s="849">
        <v>64.430000305175781</v>
      </c>
      <c r="J512" s="849">
        <v>10</v>
      </c>
      <c r="K512" s="850">
        <v>644.280029296875</v>
      </c>
    </row>
    <row r="513" spans="1:11" ht="14.4" customHeight="1" x14ac:dyDescent="0.3">
      <c r="A513" s="831" t="s">
        <v>579</v>
      </c>
      <c r="B513" s="832" t="s">
        <v>580</v>
      </c>
      <c r="C513" s="835" t="s">
        <v>604</v>
      </c>
      <c r="D513" s="863" t="s">
        <v>605</v>
      </c>
      <c r="E513" s="835" t="s">
        <v>5574</v>
      </c>
      <c r="F513" s="863" t="s">
        <v>5575</v>
      </c>
      <c r="G513" s="835" t="s">
        <v>6163</v>
      </c>
      <c r="H513" s="835" t="s">
        <v>6164</v>
      </c>
      <c r="I513" s="849">
        <v>100.37999725341797</v>
      </c>
      <c r="J513" s="849">
        <v>2</v>
      </c>
      <c r="K513" s="850">
        <v>200.75999450683594</v>
      </c>
    </row>
    <row r="514" spans="1:11" ht="14.4" customHeight="1" x14ac:dyDescent="0.3">
      <c r="A514" s="831" t="s">
        <v>579</v>
      </c>
      <c r="B514" s="832" t="s">
        <v>580</v>
      </c>
      <c r="C514" s="835" t="s">
        <v>604</v>
      </c>
      <c r="D514" s="863" t="s">
        <v>605</v>
      </c>
      <c r="E514" s="835" t="s">
        <v>5574</v>
      </c>
      <c r="F514" s="863" t="s">
        <v>5575</v>
      </c>
      <c r="G514" s="835" t="s">
        <v>6165</v>
      </c>
      <c r="H514" s="835" t="s">
        <v>6166</v>
      </c>
      <c r="I514" s="849">
        <v>272.44000244140625</v>
      </c>
      <c r="J514" s="849">
        <v>6</v>
      </c>
      <c r="K514" s="850">
        <v>1634.6099853515625</v>
      </c>
    </row>
    <row r="515" spans="1:11" ht="14.4" customHeight="1" x14ac:dyDescent="0.3">
      <c r="A515" s="831" t="s">
        <v>579</v>
      </c>
      <c r="B515" s="832" t="s">
        <v>580</v>
      </c>
      <c r="C515" s="835" t="s">
        <v>604</v>
      </c>
      <c r="D515" s="863" t="s">
        <v>605</v>
      </c>
      <c r="E515" s="835" t="s">
        <v>5574</v>
      </c>
      <c r="F515" s="863" t="s">
        <v>5575</v>
      </c>
      <c r="G515" s="835" t="s">
        <v>6167</v>
      </c>
      <c r="H515" s="835" t="s">
        <v>6168</v>
      </c>
      <c r="I515" s="849">
        <v>6.2899999618530273</v>
      </c>
      <c r="J515" s="849">
        <v>400</v>
      </c>
      <c r="K515" s="850">
        <v>2516.800048828125</v>
      </c>
    </row>
    <row r="516" spans="1:11" ht="14.4" customHeight="1" x14ac:dyDescent="0.3">
      <c r="A516" s="831" t="s">
        <v>579</v>
      </c>
      <c r="B516" s="832" t="s">
        <v>580</v>
      </c>
      <c r="C516" s="835" t="s">
        <v>604</v>
      </c>
      <c r="D516" s="863" t="s">
        <v>605</v>
      </c>
      <c r="E516" s="835" t="s">
        <v>5574</v>
      </c>
      <c r="F516" s="863" t="s">
        <v>5575</v>
      </c>
      <c r="G516" s="835" t="s">
        <v>5606</v>
      </c>
      <c r="H516" s="835" t="s">
        <v>5607</v>
      </c>
      <c r="I516" s="849">
        <v>30.177143096923828</v>
      </c>
      <c r="J516" s="849">
        <v>210</v>
      </c>
      <c r="K516" s="850">
        <v>6337.0499877929687</v>
      </c>
    </row>
    <row r="517" spans="1:11" ht="14.4" customHeight="1" x14ac:dyDescent="0.3">
      <c r="A517" s="831" t="s">
        <v>579</v>
      </c>
      <c r="B517" s="832" t="s">
        <v>580</v>
      </c>
      <c r="C517" s="835" t="s">
        <v>604</v>
      </c>
      <c r="D517" s="863" t="s">
        <v>605</v>
      </c>
      <c r="E517" s="835" t="s">
        <v>5574</v>
      </c>
      <c r="F517" s="863" t="s">
        <v>5575</v>
      </c>
      <c r="G517" s="835" t="s">
        <v>5608</v>
      </c>
      <c r="H517" s="835" t="s">
        <v>5609</v>
      </c>
      <c r="I517" s="849">
        <v>5.179999828338623</v>
      </c>
      <c r="J517" s="849">
        <v>400</v>
      </c>
      <c r="K517" s="850">
        <v>2071</v>
      </c>
    </row>
    <row r="518" spans="1:11" ht="14.4" customHeight="1" x14ac:dyDescent="0.3">
      <c r="A518" s="831" t="s">
        <v>579</v>
      </c>
      <c r="B518" s="832" t="s">
        <v>580</v>
      </c>
      <c r="C518" s="835" t="s">
        <v>604</v>
      </c>
      <c r="D518" s="863" t="s">
        <v>605</v>
      </c>
      <c r="E518" s="835" t="s">
        <v>5574</v>
      </c>
      <c r="F518" s="863" t="s">
        <v>5575</v>
      </c>
      <c r="G518" s="835" t="s">
        <v>5925</v>
      </c>
      <c r="H518" s="835" t="s">
        <v>5926</v>
      </c>
      <c r="I518" s="849">
        <v>123.19000244140625</v>
      </c>
      <c r="J518" s="849">
        <v>20</v>
      </c>
      <c r="K518" s="850">
        <v>2463.760009765625</v>
      </c>
    </row>
    <row r="519" spans="1:11" ht="14.4" customHeight="1" x14ac:dyDescent="0.3">
      <c r="A519" s="831" t="s">
        <v>579</v>
      </c>
      <c r="B519" s="832" t="s">
        <v>580</v>
      </c>
      <c r="C519" s="835" t="s">
        <v>604</v>
      </c>
      <c r="D519" s="863" t="s">
        <v>605</v>
      </c>
      <c r="E519" s="835" t="s">
        <v>5574</v>
      </c>
      <c r="F519" s="863" t="s">
        <v>5575</v>
      </c>
      <c r="G519" s="835" t="s">
        <v>6067</v>
      </c>
      <c r="H519" s="835" t="s">
        <v>6068</v>
      </c>
      <c r="I519" s="849">
        <v>129.25999450683594</v>
      </c>
      <c r="J519" s="849">
        <v>5</v>
      </c>
      <c r="K519" s="850">
        <v>646.29998779296875</v>
      </c>
    </row>
    <row r="520" spans="1:11" ht="14.4" customHeight="1" x14ac:dyDescent="0.3">
      <c r="A520" s="831" t="s">
        <v>579</v>
      </c>
      <c r="B520" s="832" t="s">
        <v>580</v>
      </c>
      <c r="C520" s="835" t="s">
        <v>604</v>
      </c>
      <c r="D520" s="863" t="s">
        <v>605</v>
      </c>
      <c r="E520" s="835" t="s">
        <v>5574</v>
      </c>
      <c r="F520" s="863" t="s">
        <v>5575</v>
      </c>
      <c r="G520" s="835" t="s">
        <v>5935</v>
      </c>
      <c r="H520" s="835" t="s">
        <v>5936</v>
      </c>
      <c r="I520" s="849">
        <v>1392.5799560546875</v>
      </c>
      <c r="J520" s="849">
        <v>1</v>
      </c>
      <c r="K520" s="850">
        <v>1392.5799560546875</v>
      </c>
    </row>
    <row r="521" spans="1:11" ht="14.4" customHeight="1" x14ac:dyDescent="0.3">
      <c r="A521" s="831" t="s">
        <v>579</v>
      </c>
      <c r="B521" s="832" t="s">
        <v>580</v>
      </c>
      <c r="C521" s="835" t="s">
        <v>604</v>
      </c>
      <c r="D521" s="863" t="s">
        <v>605</v>
      </c>
      <c r="E521" s="835" t="s">
        <v>5574</v>
      </c>
      <c r="F521" s="863" t="s">
        <v>5575</v>
      </c>
      <c r="G521" s="835" t="s">
        <v>5616</v>
      </c>
      <c r="H521" s="835" t="s">
        <v>5617</v>
      </c>
      <c r="I521" s="849">
        <v>139.36666615804037</v>
      </c>
      <c r="J521" s="849">
        <v>60</v>
      </c>
      <c r="K521" s="850">
        <v>8361.999755859375</v>
      </c>
    </row>
    <row r="522" spans="1:11" ht="14.4" customHeight="1" x14ac:dyDescent="0.3">
      <c r="A522" s="831" t="s">
        <v>579</v>
      </c>
      <c r="B522" s="832" t="s">
        <v>580</v>
      </c>
      <c r="C522" s="835" t="s">
        <v>604</v>
      </c>
      <c r="D522" s="863" t="s">
        <v>605</v>
      </c>
      <c r="E522" s="835" t="s">
        <v>5574</v>
      </c>
      <c r="F522" s="863" t="s">
        <v>5575</v>
      </c>
      <c r="G522" s="835" t="s">
        <v>6073</v>
      </c>
      <c r="H522" s="835" t="s">
        <v>6074</v>
      </c>
      <c r="I522" s="849">
        <v>599.1500244140625</v>
      </c>
      <c r="J522" s="849">
        <v>1</v>
      </c>
      <c r="K522" s="850">
        <v>599.1500244140625</v>
      </c>
    </row>
    <row r="523" spans="1:11" ht="14.4" customHeight="1" x14ac:dyDescent="0.3">
      <c r="A523" s="831" t="s">
        <v>579</v>
      </c>
      <c r="B523" s="832" t="s">
        <v>580</v>
      </c>
      <c r="C523" s="835" t="s">
        <v>604</v>
      </c>
      <c r="D523" s="863" t="s">
        <v>605</v>
      </c>
      <c r="E523" s="835" t="s">
        <v>5574</v>
      </c>
      <c r="F523" s="863" t="s">
        <v>5575</v>
      </c>
      <c r="G523" s="835" t="s">
        <v>5939</v>
      </c>
      <c r="H523" s="835" t="s">
        <v>5940</v>
      </c>
      <c r="I523" s="849">
        <v>1.3799999952316284</v>
      </c>
      <c r="J523" s="849">
        <v>100</v>
      </c>
      <c r="K523" s="850">
        <v>138</v>
      </c>
    </row>
    <row r="524" spans="1:11" ht="14.4" customHeight="1" x14ac:dyDescent="0.3">
      <c r="A524" s="831" t="s">
        <v>579</v>
      </c>
      <c r="B524" s="832" t="s">
        <v>580</v>
      </c>
      <c r="C524" s="835" t="s">
        <v>604</v>
      </c>
      <c r="D524" s="863" t="s">
        <v>605</v>
      </c>
      <c r="E524" s="835" t="s">
        <v>5574</v>
      </c>
      <c r="F524" s="863" t="s">
        <v>5575</v>
      </c>
      <c r="G524" s="835" t="s">
        <v>6169</v>
      </c>
      <c r="H524" s="835" t="s">
        <v>6170</v>
      </c>
      <c r="I524" s="849">
        <v>0.9100000262260437</v>
      </c>
      <c r="J524" s="849">
        <v>250</v>
      </c>
      <c r="K524" s="850">
        <v>227.69999694824219</v>
      </c>
    </row>
    <row r="525" spans="1:11" ht="14.4" customHeight="1" x14ac:dyDescent="0.3">
      <c r="A525" s="831" t="s">
        <v>579</v>
      </c>
      <c r="B525" s="832" t="s">
        <v>580</v>
      </c>
      <c r="C525" s="835" t="s">
        <v>604</v>
      </c>
      <c r="D525" s="863" t="s">
        <v>605</v>
      </c>
      <c r="E525" s="835" t="s">
        <v>5574</v>
      </c>
      <c r="F525" s="863" t="s">
        <v>5575</v>
      </c>
      <c r="G525" s="835" t="s">
        <v>5624</v>
      </c>
      <c r="H525" s="835" t="s">
        <v>5625</v>
      </c>
      <c r="I525" s="849">
        <v>0.86000001430511475</v>
      </c>
      <c r="J525" s="849">
        <v>500</v>
      </c>
      <c r="K525" s="850">
        <v>430</v>
      </c>
    </row>
    <row r="526" spans="1:11" ht="14.4" customHeight="1" x14ac:dyDescent="0.3">
      <c r="A526" s="831" t="s">
        <v>579</v>
      </c>
      <c r="B526" s="832" t="s">
        <v>580</v>
      </c>
      <c r="C526" s="835" t="s">
        <v>604</v>
      </c>
      <c r="D526" s="863" t="s">
        <v>605</v>
      </c>
      <c r="E526" s="835" t="s">
        <v>5574</v>
      </c>
      <c r="F526" s="863" t="s">
        <v>5575</v>
      </c>
      <c r="G526" s="835" t="s">
        <v>5626</v>
      </c>
      <c r="H526" s="835" t="s">
        <v>5627</v>
      </c>
      <c r="I526" s="849">
        <v>1.5199999809265137</v>
      </c>
      <c r="J526" s="849">
        <v>300</v>
      </c>
      <c r="K526" s="850">
        <v>456</v>
      </c>
    </row>
    <row r="527" spans="1:11" ht="14.4" customHeight="1" x14ac:dyDescent="0.3">
      <c r="A527" s="831" t="s">
        <v>579</v>
      </c>
      <c r="B527" s="832" t="s">
        <v>580</v>
      </c>
      <c r="C527" s="835" t="s">
        <v>604</v>
      </c>
      <c r="D527" s="863" t="s">
        <v>605</v>
      </c>
      <c r="E527" s="835" t="s">
        <v>5574</v>
      </c>
      <c r="F527" s="863" t="s">
        <v>5575</v>
      </c>
      <c r="G527" s="835" t="s">
        <v>6171</v>
      </c>
      <c r="H527" s="835" t="s">
        <v>6172</v>
      </c>
      <c r="I527" s="849">
        <v>0.56999999284744263</v>
      </c>
      <c r="J527" s="849">
        <v>200</v>
      </c>
      <c r="K527" s="850">
        <v>113.84999847412109</v>
      </c>
    </row>
    <row r="528" spans="1:11" ht="14.4" customHeight="1" x14ac:dyDescent="0.3">
      <c r="A528" s="831" t="s">
        <v>579</v>
      </c>
      <c r="B528" s="832" t="s">
        <v>580</v>
      </c>
      <c r="C528" s="835" t="s">
        <v>604</v>
      </c>
      <c r="D528" s="863" t="s">
        <v>605</v>
      </c>
      <c r="E528" s="835" t="s">
        <v>5574</v>
      </c>
      <c r="F528" s="863" t="s">
        <v>5575</v>
      </c>
      <c r="G528" s="835" t="s">
        <v>5634</v>
      </c>
      <c r="H528" s="835" t="s">
        <v>5635</v>
      </c>
      <c r="I528" s="849">
        <v>0.37999999523162842</v>
      </c>
      <c r="J528" s="849">
        <v>115</v>
      </c>
      <c r="K528" s="850">
        <v>43.699999809265137</v>
      </c>
    </row>
    <row r="529" spans="1:11" ht="14.4" customHeight="1" x14ac:dyDescent="0.3">
      <c r="A529" s="831" t="s">
        <v>579</v>
      </c>
      <c r="B529" s="832" t="s">
        <v>580</v>
      </c>
      <c r="C529" s="835" t="s">
        <v>604</v>
      </c>
      <c r="D529" s="863" t="s">
        <v>605</v>
      </c>
      <c r="E529" s="835" t="s">
        <v>5574</v>
      </c>
      <c r="F529" s="863" t="s">
        <v>5575</v>
      </c>
      <c r="G529" s="835" t="s">
        <v>6173</v>
      </c>
      <c r="H529" s="835" t="s">
        <v>6174</v>
      </c>
      <c r="I529" s="849">
        <v>4.320000171661377</v>
      </c>
      <c r="J529" s="849">
        <v>48</v>
      </c>
      <c r="K529" s="850">
        <v>206.4599986076355</v>
      </c>
    </row>
    <row r="530" spans="1:11" ht="14.4" customHeight="1" x14ac:dyDescent="0.3">
      <c r="A530" s="831" t="s">
        <v>579</v>
      </c>
      <c r="B530" s="832" t="s">
        <v>580</v>
      </c>
      <c r="C530" s="835" t="s">
        <v>604</v>
      </c>
      <c r="D530" s="863" t="s">
        <v>605</v>
      </c>
      <c r="E530" s="835" t="s">
        <v>5574</v>
      </c>
      <c r="F530" s="863" t="s">
        <v>5575</v>
      </c>
      <c r="G530" s="835" t="s">
        <v>6175</v>
      </c>
      <c r="H530" s="835" t="s">
        <v>6176</v>
      </c>
      <c r="I530" s="849">
        <v>11.352499961853027</v>
      </c>
      <c r="J530" s="849">
        <v>144</v>
      </c>
      <c r="K530" s="850">
        <v>1663.3200073242187</v>
      </c>
    </row>
    <row r="531" spans="1:11" ht="14.4" customHeight="1" x14ac:dyDescent="0.3">
      <c r="A531" s="831" t="s">
        <v>579</v>
      </c>
      <c r="B531" s="832" t="s">
        <v>580</v>
      </c>
      <c r="C531" s="835" t="s">
        <v>604</v>
      </c>
      <c r="D531" s="863" t="s">
        <v>605</v>
      </c>
      <c r="E531" s="835" t="s">
        <v>5574</v>
      </c>
      <c r="F531" s="863" t="s">
        <v>5575</v>
      </c>
      <c r="G531" s="835" t="s">
        <v>6085</v>
      </c>
      <c r="H531" s="835" t="s">
        <v>6086</v>
      </c>
      <c r="I531" s="849">
        <v>25.527500629425049</v>
      </c>
      <c r="J531" s="849">
        <v>60</v>
      </c>
      <c r="K531" s="850">
        <v>1541.7200012207031</v>
      </c>
    </row>
    <row r="532" spans="1:11" ht="14.4" customHeight="1" x14ac:dyDescent="0.3">
      <c r="A532" s="831" t="s">
        <v>579</v>
      </c>
      <c r="B532" s="832" t="s">
        <v>580</v>
      </c>
      <c r="C532" s="835" t="s">
        <v>604</v>
      </c>
      <c r="D532" s="863" t="s">
        <v>605</v>
      </c>
      <c r="E532" s="835" t="s">
        <v>5574</v>
      </c>
      <c r="F532" s="863" t="s">
        <v>5575</v>
      </c>
      <c r="G532" s="835" t="s">
        <v>6177</v>
      </c>
      <c r="H532" s="835" t="s">
        <v>6178</v>
      </c>
      <c r="I532" s="849">
        <v>1.6399999856948853</v>
      </c>
      <c r="J532" s="849">
        <v>100</v>
      </c>
      <c r="K532" s="850">
        <v>163.8800048828125</v>
      </c>
    </row>
    <row r="533" spans="1:11" ht="14.4" customHeight="1" x14ac:dyDescent="0.3">
      <c r="A533" s="831" t="s">
        <v>579</v>
      </c>
      <c r="B533" s="832" t="s">
        <v>580</v>
      </c>
      <c r="C533" s="835" t="s">
        <v>604</v>
      </c>
      <c r="D533" s="863" t="s">
        <v>605</v>
      </c>
      <c r="E533" s="835" t="s">
        <v>5574</v>
      </c>
      <c r="F533" s="863" t="s">
        <v>5575</v>
      </c>
      <c r="G533" s="835" t="s">
        <v>6179</v>
      </c>
      <c r="H533" s="835" t="s">
        <v>6180</v>
      </c>
      <c r="I533" s="849">
        <v>16.680000305175781</v>
      </c>
      <c r="J533" s="849">
        <v>20</v>
      </c>
      <c r="K533" s="850">
        <v>333.5</v>
      </c>
    </row>
    <row r="534" spans="1:11" ht="14.4" customHeight="1" x14ac:dyDescent="0.3">
      <c r="A534" s="831" t="s">
        <v>579</v>
      </c>
      <c r="B534" s="832" t="s">
        <v>580</v>
      </c>
      <c r="C534" s="835" t="s">
        <v>604</v>
      </c>
      <c r="D534" s="863" t="s">
        <v>605</v>
      </c>
      <c r="E534" s="835" t="s">
        <v>5574</v>
      </c>
      <c r="F534" s="863" t="s">
        <v>5575</v>
      </c>
      <c r="G534" s="835" t="s">
        <v>6087</v>
      </c>
      <c r="H534" s="835" t="s">
        <v>6088</v>
      </c>
      <c r="I534" s="849">
        <v>7.5900001525878906</v>
      </c>
      <c r="J534" s="849">
        <v>10</v>
      </c>
      <c r="K534" s="850">
        <v>75.900001525878906</v>
      </c>
    </row>
    <row r="535" spans="1:11" ht="14.4" customHeight="1" x14ac:dyDescent="0.3">
      <c r="A535" s="831" t="s">
        <v>579</v>
      </c>
      <c r="B535" s="832" t="s">
        <v>580</v>
      </c>
      <c r="C535" s="835" t="s">
        <v>604</v>
      </c>
      <c r="D535" s="863" t="s">
        <v>605</v>
      </c>
      <c r="E535" s="835" t="s">
        <v>5574</v>
      </c>
      <c r="F535" s="863" t="s">
        <v>5575</v>
      </c>
      <c r="G535" s="835" t="s">
        <v>6089</v>
      </c>
      <c r="H535" s="835" t="s">
        <v>6090</v>
      </c>
      <c r="I535" s="849">
        <v>8.630000114440918</v>
      </c>
      <c r="J535" s="849">
        <v>10</v>
      </c>
      <c r="K535" s="850">
        <v>86.300003051757812</v>
      </c>
    </row>
    <row r="536" spans="1:11" ht="14.4" customHeight="1" x14ac:dyDescent="0.3">
      <c r="A536" s="831" t="s">
        <v>579</v>
      </c>
      <c r="B536" s="832" t="s">
        <v>580</v>
      </c>
      <c r="C536" s="835" t="s">
        <v>604</v>
      </c>
      <c r="D536" s="863" t="s">
        <v>605</v>
      </c>
      <c r="E536" s="835" t="s">
        <v>5574</v>
      </c>
      <c r="F536" s="863" t="s">
        <v>5575</v>
      </c>
      <c r="G536" s="835" t="s">
        <v>6181</v>
      </c>
      <c r="H536" s="835" t="s">
        <v>6182</v>
      </c>
      <c r="I536" s="849">
        <v>10.520000457763672</v>
      </c>
      <c r="J536" s="849">
        <v>1</v>
      </c>
      <c r="K536" s="850">
        <v>10.520000457763672</v>
      </c>
    </row>
    <row r="537" spans="1:11" ht="14.4" customHeight="1" x14ac:dyDescent="0.3">
      <c r="A537" s="831" t="s">
        <v>579</v>
      </c>
      <c r="B537" s="832" t="s">
        <v>580</v>
      </c>
      <c r="C537" s="835" t="s">
        <v>604</v>
      </c>
      <c r="D537" s="863" t="s">
        <v>605</v>
      </c>
      <c r="E537" s="835" t="s">
        <v>5574</v>
      </c>
      <c r="F537" s="863" t="s">
        <v>5575</v>
      </c>
      <c r="G537" s="835" t="s">
        <v>5644</v>
      </c>
      <c r="H537" s="835" t="s">
        <v>5645</v>
      </c>
      <c r="I537" s="849">
        <v>2.5024999976158142</v>
      </c>
      <c r="J537" s="849">
        <v>780</v>
      </c>
      <c r="K537" s="850">
        <v>1951.6000061035156</v>
      </c>
    </row>
    <row r="538" spans="1:11" ht="14.4" customHeight="1" x14ac:dyDescent="0.3">
      <c r="A538" s="831" t="s">
        <v>579</v>
      </c>
      <c r="B538" s="832" t="s">
        <v>580</v>
      </c>
      <c r="C538" s="835" t="s">
        <v>604</v>
      </c>
      <c r="D538" s="863" t="s">
        <v>605</v>
      </c>
      <c r="E538" s="835" t="s">
        <v>5574</v>
      </c>
      <c r="F538" s="863" t="s">
        <v>5575</v>
      </c>
      <c r="G538" s="835" t="s">
        <v>5951</v>
      </c>
      <c r="H538" s="835" t="s">
        <v>5952</v>
      </c>
      <c r="I538" s="849">
        <v>3.2649999856948853</v>
      </c>
      <c r="J538" s="849">
        <v>600</v>
      </c>
      <c r="K538" s="850">
        <v>1958.8000030517578</v>
      </c>
    </row>
    <row r="539" spans="1:11" ht="14.4" customHeight="1" x14ac:dyDescent="0.3">
      <c r="A539" s="831" t="s">
        <v>579</v>
      </c>
      <c r="B539" s="832" t="s">
        <v>580</v>
      </c>
      <c r="C539" s="835" t="s">
        <v>604</v>
      </c>
      <c r="D539" s="863" t="s">
        <v>605</v>
      </c>
      <c r="E539" s="835" t="s">
        <v>5574</v>
      </c>
      <c r="F539" s="863" t="s">
        <v>5575</v>
      </c>
      <c r="G539" s="835" t="s">
        <v>5646</v>
      </c>
      <c r="H539" s="835" t="s">
        <v>5647</v>
      </c>
      <c r="I539" s="849">
        <v>3.9700000286102295</v>
      </c>
      <c r="J539" s="849">
        <v>100</v>
      </c>
      <c r="K539" s="850">
        <v>397</v>
      </c>
    </row>
    <row r="540" spans="1:11" ht="14.4" customHeight="1" x14ac:dyDescent="0.3">
      <c r="A540" s="831" t="s">
        <v>579</v>
      </c>
      <c r="B540" s="832" t="s">
        <v>580</v>
      </c>
      <c r="C540" s="835" t="s">
        <v>604</v>
      </c>
      <c r="D540" s="863" t="s">
        <v>605</v>
      </c>
      <c r="E540" s="835" t="s">
        <v>5574</v>
      </c>
      <c r="F540" s="863" t="s">
        <v>5575</v>
      </c>
      <c r="G540" s="835" t="s">
        <v>6183</v>
      </c>
      <c r="H540" s="835" t="s">
        <v>6184</v>
      </c>
      <c r="I540" s="849">
        <v>10.699999809265137</v>
      </c>
      <c r="J540" s="849">
        <v>20</v>
      </c>
      <c r="K540" s="850">
        <v>213.89999389648437</v>
      </c>
    </row>
    <row r="541" spans="1:11" ht="14.4" customHeight="1" x14ac:dyDescent="0.3">
      <c r="A541" s="831" t="s">
        <v>579</v>
      </c>
      <c r="B541" s="832" t="s">
        <v>580</v>
      </c>
      <c r="C541" s="835" t="s">
        <v>604</v>
      </c>
      <c r="D541" s="863" t="s">
        <v>605</v>
      </c>
      <c r="E541" s="835" t="s">
        <v>5574</v>
      </c>
      <c r="F541" s="863" t="s">
        <v>5575</v>
      </c>
      <c r="G541" s="835" t="s">
        <v>6185</v>
      </c>
      <c r="H541" s="835" t="s">
        <v>6186</v>
      </c>
      <c r="I541" s="849">
        <v>10.239999771118164</v>
      </c>
      <c r="J541" s="849">
        <v>20</v>
      </c>
      <c r="K541" s="850">
        <v>204.69999694824219</v>
      </c>
    </row>
    <row r="542" spans="1:11" ht="14.4" customHeight="1" x14ac:dyDescent="0.3">
      <c r="A542" s="831" t="s">
        <v>579</v>
      </c>
      <c r="B542" s="832" t="s">
        <v>580</v>
      </c>
      <c r="C542" s="835" t="s">
        <v>604</v>
      </c>
      <c r="D542" s="863" t="s">
        <v>605</v>
      </c>
      <c r="E542" s="835" t="s">
        <v>5574</v>
      </c>
      <c r="F542" s="863" t="s">
        <v>5575</v>
      </c>
      <c r="G542" s="835" t="s">
        <v>6187</v>
      </c>
      <c r="H542" s="835" t="s">
        <v>6188</v>
      </c>
      <c r="I542" s="849">
        <v>15.640000343322754</v>
      </c>
      <c r="J542" s="849">
        <v>20</v>
      </c>
      <c r="K542" s="850">
        <v>312.79998779296875</v>
      </c>
    </row>
    <row r="543" spans="1:11" ht="14.4" customHeight="1" x14ac:dyDescent="0.3">
      <c r="A543" s="831" t="s">
        <v>579</v>
      </c>
      <c r="B543" s="832" t="s">
        <v>580</v>
      </c>
      <c r="C543" s="835" t="s">
        <v>604</v>
      </c>
      <c r="D543" s="863" t="s">
        <v>605</v>
      </c>
      <c r="E543" s="835" t="s">
        <v>5574</v>
      </c>
      <c r="F543" s="863" t="s">
        <v>5575</v>
      </c>
      <c r="G543" s="835" t="s">
        <v>6189</v>
      </c>
      <c r="H543" s="835" t="s">
        <v>6190</v>
      </c>
      <c r="I543" s="849">
        <v>120.75</v>
      </c>
      <c r="J543" s="849">
        <v>15</v>
      </c>
      <c r="K543" s="850">
        <v>1811.25</v>
      </c>
    </row>
    <row r="544" spans="1:11" ht="14.4" customHeight="1" x14ac:dyDescent="0.3">
      <c r="A544" s="831" t="s">
        <v>579</v>
      </c>
      <c r="B544" s="832" t="s">
        <v>580</v>
      </c>
      <c r="C544" s="835" t="s">
        <v>604</v>
      </c>
      <c r="D544" s="863" t="s">
        <v>605</v>
      </c>
      <c r="E544" s="835" t="s">
        <v>5574</v>
      </c>
      <c r="F544" s="863" t="s">
        <v>5575</v>
      </c>
      <c r="G544" s="835" t="s">
        <v>6191</v>
      </c>
      <c r="H544" s="835" t="s">
        <v>6192</v>
      </c>
      <c r="I544" s="849">
        <v>120.75</v>
      </c>
      <c r="J544" s="849">
        <v>18</v>
      </c>
      <c r="K544" s="850">
        <v>2173.5</v>
      </c>
    </row>
    <row r="545" spans="1:11" ht="14.4" customHeight="1" x14ac:dyDescent="0.3">
      <c r="A545" s="831" t="s">
        <v>579</v>
      </c>
      <c r="B545" s="832" t="s">
        <v>580</v>
      </c>
      <c r="C545" s="835" t="s">
        <v>604</v>
      </c>
      <c r="D545" s="863" t="s">
        <v>605</v>
      </c>
      <c r="E545" s="835" t="s">
        <v>5574</v>
      </c>
      <c r="F545" s="863" t="s">
        <v>5575</v>
      </c>
      <c r="G545" s="835" t="s">
        <v>6193</v>
      </c>
      <c r="H545" s="835" t="s">
        <v>6194</v>
      </c>
      <c r="I545" s="849">
        <v>52.319999694824219</v>
      </c>
      <c r="J545" s="849">
        <v>1</v>
      </c>
      <c r="K545" s="850">
        <v>52.319999694824219</v>
      </c>
    </row>
    <row r="546" spans="1:11" ht="14.4" customHeight="1" x14ac:dyDescent="0.3">
      <c r="A546" s="831" t="s">
        <v>579</v>
      </c>
      <c r="B546" s="832" t="s">
        <v>580</v>
      </c>
      <c r="C546" s="835" t="s">
        <v>604</v>
      </c>
      <c r="D546" s="863" t="s">
        <v>605</v>
      </c>
      <c r="E546" s="835" t="s">
        <v>5574</v>
      </c>
      <c r="F546" s="863" t="s">
        <v>5575</v>
      </c>
      <c r="G546" s="835" t="s">
        <v>6195</v>
      </c>
      <c r="H546" s="835" t="s">
        <v>6196</v>
      </c>
      <c r="I546" s="849">
        <v>72.220001220703125</v>
      </c>
      <c r="J546" s="849">
        <v>1</v>
      </c>
      <c r="K546" s="850">
        <v>72.220001220703125</v>
      </c>
    </row>
    <row r="547" spans="1:11" ht="14.4" customHeight="1" x14ac:dyDescent="0.3">
      <c r="A547" s="831" t="s">
        <v>579</v>
      </c>
      <c r="B547" s="832" t="s">
        <v>580</v>
      </c>
      <c r="C547" s="835" t="s">
        <v>604</v>
      </c>
      <c r="D547" s="863" t="s">
        <v>605</v>
      </c>
      <c r="E547" s="835" t="s">
        <v>5574</v>
      </c>
      <c r="F547" s="863" t="s">
        <v>5575</v>
      </c>
      <c r="G547" s="835" t="s">
        <v>6197</v>
      </c>
      <c r="H547" s="835" t="s">
        <v>6198</v>
      </c>
      <c r="I547" s="849">
        <v>138.46000671386719</v>
      </c>
      <c r="J547" s="849">
        <v>2</v>
      </c>
      <c r="K547" s="850">
        <v>276.92001342773437</v>
      </c>
    </row>
    <row r="548" spans="1:11" ht="14.4" customHeight="1" x14ac:dyDescent="0.3">
      <c r="A548" s="831" t="s">
        <v>579</v>
      </c>
      <c r="B548" s="832" t="s">
        <v>580</v>
      </c>
      <c r="C548" s="835" t="s">
        <v>604</v>
      </c>
      <c r="D548" s="863" t="s">
        <v>605</v>
      </c>
      <c r="E548" s="835" t="s">
        <v>5574</v>
      </c>
      <c r="F548" s="863" t="s">
        <v>5575</v>
      </c>
      <c r="G548" s="835" t="s">
        <v>5652</v>
      </c>
      <c r="H548" s="835" t="s">
        <v>5653</v>
      </c>
      <c r="I548" s="849">
        <v>17.620000839233398</v>
      </c>
      <c r="J548" s="849">
        <v>1</v>
      </c>
      <c r="K548" s="850">
        <v>17.620000839233398</v>
      </c>
    </row>
    <row r="549" spans="1:11" ht="14.4" customHeight="1" x14ac:dyDescent="0.3">
      <c r="A549" s="831" t="s">
        <v>579</v>
      </c>
      <c r="B549" s="832" t="s">
        <v>580</v>
      </c>
      <c r="C549" s="835" t="s">
        <v>604</v>
      </c>
      <c r="D549" s="863" t="s">
        <v>605</v>
      </c>
      <c r="E549" s="835" t="s">
        <v>5574</v>
      </c>
      <c r="F549" s="863" t="s">
        <v>5575</v>
      </c>
      <c r="G549" s="835" t="s">
        <v>5654</v>
      </c>
      <c r="H549" s="835" t="s">
        <v>5655</v>
      </c>
      <c r="I549" s="849">
        <v>22.299999237060547</v>
      </c>
      <c r="J549" s="849">
        <v>1</v>
      </c>
      <c r="K549" s="850">
        <v>22.299999237060547</v>
      </c>
    </row>
    <row r="550" spans="1:11" ht="14.4" customHeight="1" x14ac:dyDescent="0.3">
      <c r="A550" s="831" t="s">
        <v>579</v>
      </c>
      <c r="B550" s="832" t="s">
        <v>580</v>
      </c>
      <c r="C550" s="835" t="s">
        <v>604</v>
      </c>
      <c r="D550" s="863" t="s">
        <v>605</v>
      </c>
      <c r="E550" s="835" t="s">
        <v>5574</v>
      </c>
      <c r="F550" s="863" t="s">
        <v>5575</v>
      </c>
      <c r="G550" s="835" t="s">
        <v>5658</v>
      </c>
      <c r="H550" s="835" t="s">
        <v>5659</v>
      </c>
      <c r="I550" s="849">
        <v>2.7300000190734863</v>
      </c>
      <c r="J550" s="849">
        <v>10</v>
      </c>
      <c r="K550" s="850">
        <v>27.299999237060547</v>
      </c>
    </row>
    <row r="551" spans="1:11" ht="14.4" customHeight="1" x14ac:dyDescent="0.3">
      <c r="A551" s="831" t="s">
        <v>579</v>
      </c>
      <c r="B551" s="832" t="s">
        <v>580</v>
      </c>
      <c r="C551" s="835" t="s">
        <v>604</v>
      </c>
      <c r="D551" s="863" t="s">
        <v>605</v>
      </c>
      <c r="E551" s="835" t="s">
        <v>5574</v>
      </c>
      <c r="F551" s="863" t="s">
        <v>5575</v>
      </c>
      <c r="G551" s="835" t="s">
        <v>5660</v>
      </c>
      <c r="H551" s="835" t="s">
        <v>5661</v>
      </c>
      <c r="I551" s="849">
        <v>37.090000152587891</v>
      </c>
      <c r="J551" s="849">
        <v>200</v>
      </c>
      <c r="K551" s="850">
        <v>7417.5</v>
      </c>
    </row>
    <row r="552" spans="1:11" ht="14.4" customHeight="1" x14ac:dyDescent="0.3">
      <c r="A552" s="831" t="s">
        <v>579</v>
      </c>
      <c r="B552" s="832" t="s">
        <v>580</v>
      </c>
      <c r="C552" s="835" t="s">
        <v>604</v>
      </c>
      <c r="D552" s="863" t="s">
        <v>605</v>
      </c>
      <c r="E552" s="835" t="s">
        <v>5574</v>
      </c>
      <c r="F552" s="863" t="s">
        <v>5575</v>
      </c>
      <c r="G552" s="835" t="s">
        <v>6097</v>
      </c>
      <c r="H552" s="835" t="s">
        <v>6098</v>
      </c>
      <c r="I552" s="849">
        <v>510.1199951171875</v>
      </c>
      <c r="J552" s="849">
        <v>6</v>
      </c>
      <c r="K552" s="850">
        <v>3060.699951171875</v>
      </c>
    </row>
    <row r="553" spans="1:11" ht="14.4" customHeight="1" x14ac:dyDescent="0.3">
      <c r="A553" s="831" t="s">
        <v>579</v>
      </c>
      <c r="B553" s="832" t="s">
        <v>580</v>
      </c>
      <c r="C553" s="835" t="s">
        <v>604</v>
      </c>
      <c r="D553" s="863" t="s">
        <v>605</v>
      </c>
      <c r="E553" s="835" t="s">
        <v>5574</v>
      </c>
      <c r="F553" s="863" t="s">
        <v>5575</v>
      </c>
      <c r="G553" s="835" t="s">
        <v>5662</v>
      </c>
      <c r="H553" s="835" t="s">
        <v>5663</v>
      </c>
      <c r="I553" s="849">
        <v>0.43249998986721039</v>
      </c>
      <c r="J553" s="849">
        <v>1100</v>
      </c>
      <c r="K553" s="850">
        <v>472</v>
      </c>
    </row>
    <row r="554" spans="1:11" ht="14.4" customHeight="1" x14ac:dyDescent="0.3">
      <c r="A554" s="831" t="s">
        <v>579</v>
      </c>
      <c r="B554" s="832" t="s">
        <v>580</v>
      </c>
      <c r="C554" s="835" t="s">
        <v>604</v>
      </c>
      <c r="D554" s="863" t="s">
        <v>605</v>
      </c>
      <c r="E554" s="835" t="s">
        <v>5574</v>
      </c>
      <c r="F554" s="863" t="s">
        <v>5575</v>
      </c>
      <c r="G554" s="835" t="s">
        <v>5666</v>
      </c>
      <c r="H554" s="835" t="s">
        <v>5667</v>
      </c>
      <c r="I554" s="849">
        <v>0.67000001668930054</v>
      </c>
      <c r="J554" s="849">
        <v>1550</v>
      </c>
      <c r="K554" s="850">
        <v>1038.5</v>
      </c>
    </row>
    <row r="555" spans="1:11" ht="14.4" customHeight="1" x14ac:dyDescent="0.3">
      <c r="A555" s="831" t="s">
        <v>579</v>
      </c>
      <c r="B555" s="832" t="s">
        <v>580</v>
      </c>
      <c r="C555" s="835" t="s">
        <v>604</v>
      </c>
      <c r="D555" s="863" t="s">
        <v>605</v>
      </c>
      <c r="E555" s="835" t="s">
        <v>5574</v>
      </c>
      <c r="F555" s="863" t="s">
        <v>5575</v>
      </c>
      <c r="G555" s="835" t="s">
        <v>6199</v>
      </c>
      <c r="H555" s="835" t="s">
        <v>6200</v>
      </c>
      <c r="I555" s="849">
        <v>1.2100000381469727</v>
      </c>
      <c r="J555" s="849">
        <v>1000</v>
      </c>
      <c r="K555" s="850">
        <v>1210</v>
      </c>
    </row>
    <row r="556" spans="1:11" ht="14.4" customHeight="1" x14ac:dyDescent="0.3">
      <c r="A556" s="831" t="s">
        <v>579</v>
      </c>
      <c r="B556" s="832" t="s">
        <v>580</v>
      </c>
      <c r="C556" s="835" t="s">
        <v>604</v>
      </c>
      <c r="D556" s="863" t="s">
        <v>605</v>
      </c>
      <c r="E556" s="835" t="s">
        <v>5574</v>
      </c>
      <c r="F556" s="863" t="s">
        <v>5575</v>
      </c>
      <c r="G556" s="835" t="s">
        <v>5668</v>
      </c>
      <c r="H556" s="835" t="s">
        <v>5669</v>
      </c>
      <c r="I556" s="849">
        <v>27.879999160766602</v>
      </c>
      <c r="J556" s="849">
        <v>10</v>
      </c>
      <c r="K556" s="850">
        <v>278.79998779296875</v>
      </c>
    </row>
    <row r="557" spans="1:11" ht="14.4" customHeight="1" x14ac:dyDescent="0.3">
      <c r="A557" s="831" t="s">
        <v>579</v>
      </c>
      <c r="B557" s="832" t="s">
        <v>580</v>
      </c>
      <c r="C557" s="835" t="s">
        <v>604</v>
      </c>
      <c r="D557" s="863" t="s">
        <v>605</v>
      </c>
      <c r="E557" s="835" t="s">
        <v>5574</v>
      </c>
      <c r="F557" s="863" t="s">
        <v>5575</v>
      </c>
      <c r="G557" s="835" t="s">
        <v>5670</v>
      </c>
      <c r="H557" s="835" t="s">
        <v>5671</v>
      </c>
      <c r="I557" s="849">
        <v>28.736666361490887</v>
      </c>
      <c r="J557" s="849">
        <v>65</v>
      </c>
      <c r="K557" s="850">
        <v>1867.8699951171875</v>
      </c>
    </row>
    <row r="558" spans="1:11" ht="14.4" customHeight="1" x14ac:dyDescent="0.3">
      <c r="A558" s="831" t="s">
        <v>579</v>
      </c>
      <c r="B558" s="832" t="s">
        <v>580</v>
      </c>
      <c r="C558" s="835" t="s">
        <v>604</v>
      </c>
      <c r="D558" s="863" t="s">
        <v>605</v>
      </c>
      <c r="E558" s="835" t="s">
        <v>5680</v>
      </c>
      <c r="F558" s="863" t="s">
        <v>5681</v>
      </c>
      <c r="G558" s="835" t="s">
        <v>6201</v>
      </c>
      <c r="H558" s="835" t="s">
        <v>6202</v>
      </c>
      <c r="I558" s="849">
        <v>11.675000190734863</v>
      </c>
      <c r="J558" s="849">
        <v>50</v>
      </c>
      <c r="K558" s="850">
        <v>583.80000305175781</v>
      </c>
    </row>
    <row r="559" spans="1:11" ht="14.4" customHeight="1" x14ac:dyDescent="0.3">
      <c r="A559" s="831" t="s">
        <v>579</v>
      </c>
      <c r="B559" s="832" t="s">
        <v>580</v>
      </c>
      <c r="C559" s="835" t="s">
        <v>604</v>
      </c>
      <c r="D559" s="863" t="s">
        <v>605</v>
      </c>
      <c r="E559" s="835" t="s">
        <v>5680</v>
      </c>
      <c r="F559" s="863" t="s">
        <v>5681</v>
      </c>
      <c r="G559" s="835" t="s">
        <v>6203</v>
      </c>
      <c r="H559" s="835" t="s">
        <v>6204</v>
      </c>
      <c r="I559" s="849">
        <v>184.26000213623047</v>
      </c>
      <c r="J559" s="849">
        <v>3</v>
      </c>
      <c r="K559" s="850">
        <v>555.10000610351563</v>
      </c>
    </row>
    <row r="560" spans="1:11" ht="14.4" customHeight="1" x14ac:dyDescent="0.3">
      <c r="A560" s="831" t="s">
        <v>579</v>
      </c>
      <c r="B560" s="832" t="s">
        <v>580</v>
      </c>
      <c r="C560" s="835" t="s">
        <v>604</v>
      </c>
      <c r="D560" s="863" t="s">
        <v>605</v>
      </c>
      <c r="E560" s="835" t="s">
        <v>5680</v>
      </c>
      <c r="F560" s="863" t="s">
        <v>5681</v>
      </c>
      <c r="G560" s="835" t="s">
        <v>6205</v>
      </c>
      <c r="H560" s="835" t="s">
        <v>6206</v>
      </c>
      <c r="I560" s="849">
        <v>2.9100000858306885</v>
      </c>
      <c r="J560" s="849">
        <v>300</v>
      </c>
      <c r="K560" s="850">
        <v>873</v>
      </c>
    </row>
    <row r="561" spans="1:11" ht="14.4" customHeight="1" x14ac:dyDescent="0.3">
      <c r="A561" s="831" t="s">
        <v>579</v>
      </c>
      <c r="B561" s="832" t="s">
        <v>580</v>
      </c>
      <c r="C561" s="835" t="s">
        <v>604</v>
      </c>
      <c r="D561" s="863" t="s">
        <v>605</v>
      </c>
      <c r="E561" s="835" t="s">
        <v>5680</v>
      </c>
      <c r="F561" s="863" t="s">
        <v>5681</v>
      </c>
      <c r="G561" s="835" t="s">
        <v>6207</v>
      </c>
      <c r="H561" s="835" t="s">
        <v>6208</v>
      </c>
      <c r="I561" s="849">
        <v>2.9050000905990601</v>
      </c>
      <c r="J561" s="849">
        <v>200</v>
      </c>
      <c r="K561" s="850">
        <v>581</v>
      </c>
    </row>
    <row r="562" spans="1:11" ht="14.4" customHeight="1" x14ac:dyDescent="0.3">
      <c r="A562" s="831" t="s">
        <v>579</v>
      </c>
      <c r="B562" s="832" t="s">
        <v>580</v>
      </c>
      <c r="C562" s="835" t="s">
        <v>604</v>
      </c>
      <c r="D562" s="863" t="s">
        <v>605</v>
      </c>
      <c r="E562" s="835" t="s">
        <v>5680</v>
      </c>
      <c r="F562" s="863" t="s">
        <v>5681</v>
      </c>
      <c r="G562" s="835" t="s">
        <v>6209</v>
      </c>
      <c r="H562" s="835" t="s">
        <v>6210</v>
      </c>
      <c r="I562" s="849">
        <v>181.5</v>
      </c>
      <c r="J562" s="849">
        <v>30</v>
      </c>
      <c r="K562" s="850">
        <v>5445</v>
      </c>
    </row>
    <row r="563" spans="1:11" ht="14.4" customHeight="1" x14ac:dyDescent="0.3">
      <c r="A563" s="831" t="s">
        <v>579</v>
      </c>
      <c r="B563" s="832" t="s">
        <v>580</v>
      </c>
      <c r="C563" s="835" t="s">
        <v>604</v>
      </c>
      <c r="D563" s="863" t="s">
        <v>605</v>
      </c>
      <c r="E563" s="835" t="s">
        <v>5680</v>
      </c>
      <c r="F563" s="863" t="s">
        <v>5681</v>
      </c>
      <c r="G563" s="835" t="s">
        <v>5690</v>
      </c>
      <c r="H563" s="835" t="s">
        <v>5691</v>
      </c>
      <c r="I563" s="849">
        <v>1.285714256976332E-2</v>
      </c>
      <c r="J563" s="849">
        <v>1250</v>
      </c>
      <c r="K563" s="850">
        <v>15.5</v>
      </c>
    </row>
    <row r="564" spans="1:11" ht="14.4" customHeight="1" x14ac:dyDescent="0.3">
      <c r="A564" s="831" t="s">
        <v>579</v>
      </c>
      <c r="B564" s="832" t="s">
        <v>580</v>
      </c>
      <c r="C564" s="835" t="s">
        <v>604</v>
      </c>
      <c r="D564" s="863" t="s">
        <v>605</v>
      </c>
      <c r="E564" s="835" t="s">
        <v>5680</v>
      </c>
      <c r="F564" s="863" t="s">
        <v>5681</v>
      </c>
      <c r="G564" s="835" t="s">
        <v>6211</v>
      </c>
      <c r="H564" s="835" t="s">
        <v>6212</v>
      </c>
      <c r="I564" s="849">
        <v>108.90000152587891</v>
      </c>
      <c r="J564" s="849">
        <v>5</v>
      </c>
      <c r="K564" s="850">
        <v>544.5</v>
      </c>
    </row>
    <row r="565" spans="1:11" ht="14.4" customHeight="1" x14ac:dyDescent="0.3">
      <c r="A565" s="831" t="s">
        <v>579</v>
      </c>
      <c r="B565" s="832" t="s">
        <v>580</v>
      </c>
      <c r="C565" s="835" t="s">
        <v>604</v>
      </c>
      <c r="D565" s="863" t="s">
        <v>605</v>
      </c>
      <c r="E565" s="835" t="s">
        <v>5680</v>
      </c>
      <c r="F565" s="863" t="s">
        <v>5681</v>
      </c>
      <c r="G565" s="835" t="s">
        <v>5694</v>
      </c>
      <c r="H565" s="835" t="s">
        <v>6213</v>
      </c>
      <c r="I565" s="849">
        <v>33.880001068115234</v>
      </c>
      <c r="J565" s="849">
        <v>1</v>
      </c>
      <c r="K565" s="850">
        <v>33.880001068115234</v>
      </c>
    </row>
    <row r="566" spans="1:11" ht="14.4" customHeight="1" x14ac:dyDescent="0.3">
      <c r="A566" s="831" t="s">
        <v>579</v>
      </c>
      <c r="B566" s="832" t="s">
        <v>580</v>
      </c>
      <c r="C566" s="835" t="s">
        <v>604</v>
      </c>
      <c r="D566" s="863" t="s">
        <v>605</v>
      </c>
      <c r="E566" s="835" t="s">
        <v>5680</v>
      </c>
      <c r="F566" s="863" t="s">
        <v>5681</v>
      </c>
      <c r="G566" s="835" t="s">
        <v>6107</v>
      </c>
      <c r="H566" s="835" t="s">
        <v>6214</v>
      </c>
      <c r="I566" s="849">
        <v>34.990001678466797</v>
      </c>
      <c r="J566" s="849">
        <v>1</v>
      </c>
      <c r="K566" s="850">
        <v>34.990001678466797</v>
      </c>
    </row>
    <row r="567" spans="1:11" ht="14.4" customHeight="1" x14ac:dyDescent="0.3">
      <c r="A567" s="831" t="s">
        <v>579</v>
      </c>
      <c r="B567" s="832" t="s">
        <v>580</v>
      </c>
      <c r="C567" s="835" t="s">
        <v>604</v>
      </c>
      <c r="D567" s="863" t="s">
        <v>605</v>
      </c>
      <c r="E567" s="835" t="s">
        <v>5680</v>
      </c>
      <c r="F567" s="863" t="s">
        <v>5681</v>
      </c>
      <c r="G567" s="835" t="s">
        <v>6107</v>
      </c>
      <c r="H567" s="835" t="s">
        <v>6108</v>
      </c>
      <c r="I567" s="849">
        <v>35</v>
      </c>
      <c r="J567" s="849">
        <v>20</v>
      </c>
      <c r="K567" s="850">
        <v>699.92999267578125</v>
      </c>
    </row>
    <row r="568" spans="1:11" ht="14.4" customHeight="1" x14ac:dyDescent="0.3">
      <c r="A568" s="831" t="s">
        <v>579</v>
      </c>
      <c r="B568" s="832" t="s">
        <v>580</v>
      </c>
      <c r="C568" s="835" t="s">
        <v>604</v>
      </c>
      <c r="D568" s="863" t="s">
        <v>605</v>
      </c>
      <c r="E568" s="835" t="s">
        <v>5680</v>
      </c>
      <c r="F568" s="863" t="s">
        <v>5681</v>
      </c>
      <c r="G568" s="835" t="s">
        <v>5696</v>
      </c>
      <c r="H568" s="835" t="s">
        <v>5697</v>
      </c>
      <c r="I568" s="849">
        <v>11.140000343322754</v>
      </c>
      <c r="J568" s="849">
        <v>50</v>
      </c>
      <c r="K568" s="850">
        <v>557</v>
      </c>
    </row>
    <row r="569" spans="1:11" ht="14.4" customHeight="1" x14ac:dyDescent="0.3">
      <c r="A569" s="831" t="s">
        <v>579</v>
      </c>
      <c r="B569" s="832" t="s">
        <v>580</v>
      </c>
      <c r="C569" s="835" t="s">
        <v>604</v>
      </c>
      <c r="D569" s="863" t="s">
        <v>605</v>
      </c>
      <c r="E569" s="835" t="s">
        <v>5680</v>
      </c>
      <c r="F569" s="863" t="s">
        <v>5681</v>
      </c>
      <c r="G569" s="835" t="s">
        <v>5706</v>
      </c>
      <c r="H569" s="835" t="s">
        <v>5707</v>
      </c>
      <c r="I569" s="849">
        <v>17.979999542236328</v>
      </c>
      <c r="J569" s="849">
        <v>100</v>
      </c>
      <c r="K569" s="850">
        <v>1798</v>
      </c>
    </row>
    <row r="570" spans="1:11" ht="14.4" customHeight="1" x14ac:dyDescent="0.3">
      <c r="A570" s="831" t="s">
        <v>579</v>
      </c>
      <c r="B570" s="832" t="s">
        <v>580</v>
      </c>
      <c r="C570" s="835" t="s">
        <v>604</v>
      </c>
      <c r="D570" s="863" t="s">
        <v>605</v>
      </c>
      <c r="E570" s="835" t="s">
        <v>5680</v>
      </c>
      <c r="F570" s="863" t="s">
        <v>5681</v>
      </c>
      <c r="G570" s="835" t="s">
        <v>6215</v>
      </c>
      <c r="H570" s="835" t="s">
        <v>6216</v>
      </c>
      <c r="I570" s="849">
        <v>18.389999389648438</v>
      </c>
      <c r="J570" s="849">
        <v>12</v>
      </c>
      <c r="K570" s="850">
        <v>220.69999694824219</v>
      </c>
    </row>
    <row r="571" spans="1:11" ht="14.4" customHeight="1" x14ac:dyDescent="0.3">
      <c r="A571" s="831" t="s">
        <v>579</v>
      </c>
      <c r="B571" s="832" t="s">
        <v>580</v>
      </c>
      <c r="C571" s="835" t="s">
        <v>604</v>
      </c>
      <c r="D571" s="863" t="s">
        <v>605</v>
      </c>
      <c r="E571" s="835" t="s">
        <v>5680</v>
      </c>
      <c r="F571" s="863" t="s">
        <v>5681</v>
      </c>
      <c r="G571" s="835" t="s">
        <v>5730</v>
      </c>
      <c r="H571" s="835" t="s">
        <v>5731</v>
      </c>
      <c r="I571" s="849">
        <v>4.6233332951863604</v>
      </c>
      <c r="J571" s="849">
        <v>35</v>
      </c>
      <c r="K571" s="850">
        <v>161.80000305175781</v>
      </c>
    </row>
    <row r="572" spans="1:11" ht="14.4" customHeight="1" x14ac:dyDescent="0.3">
      <c r="A572" s="831" t="s">
        <v>579</v>
      </c>
      <c r="B572" s="832" t="s">
        <v>580</v>
      </c>
      <c r="C572" s="835" t="s">
        <v>604</v>
      </c>
      <c r="D572" s="863" t="s">
        <v>605</v>
      </c>
      <c r="E572" s="835" t="s">
        <v>5680</v>
      </c>
      <c r="F572" s="863" t="s">
        <v>5681</v>
      </c>
      <c r="G572" s="835" t="s">
        <v>6217</v>
      </c>
      <c r="H572" s="835" t="s">
        <v>6218</v>
      </c>
      <c r="I572" s="849">
        <v>12.529999732971191</v>
      </c>
      <c r="J572" s="849">
        <v>35</v>
      </c>
      <c r="K572" s="850">
        <v>438.3800048828125</v>
      </c>
    </row>
    <row r="573" spans="1:11" ht="14.4" customHeight="1" x14ac:dyDescent="0.3">
      <c r="A573" s="831" t="s">
        <v>579</v>
      </c>
      <c r="B573" s="832" t="s">
        <v>580</v>
      </c>
      <c r="C573" s="835" t="s">
        <v>604</v>
      </c>
      <c r="D573" s="863" t="s">
        <v>605</v>
      </c>
      <c r="E573" s="835" t="s">
        <v>5680</v>
      </c>
      <c r="F573" s="863" t="s">
        <v>5681</v>
      </c>
      <c r="G573" s="835" t="s">
        <v>6219</v>
      </c>
      <c r="H573" s="835" t="s">
        <v>6220</v>
      </c>
      <c r="I573" s="849">
        <v>6.315000057220459</v>
      </c>
      <c r="J573" s="849">
        <v>200</v>
      </c>
      <c r="K573" s="850">
        <v>1263.0999755859375</v>
      </c>
    </row>
    <row r="574" spans="1:11" ht="14.4" customHeight="1" x14ac:dyDescent="0.3">
      <c r="A574" s="831" t="s">
        <v>579</v>
      </c>
      <c r="B574" s="832" t="s">
        <v>580</v>
      </c>
      <c r="C574" s="835" t="s">
        <v>604</v>
      </c>
      <c r="D574" s="863" t="s">
        <v>605</v>
      </c>
      <c r="E574" s="835" t="s">
        <v>5680</v>
      </c>
      <c r="F574" s="863" t="s">
        <v>5681</v>
      </c>
      <c r="G574" s="835" t="s">
        <v>5744</v>
      </c>
      <c r="H574" s="835" t="s">
        <v>5745</v>
      </c>
      <c r="I574" s="849">
        <v>11.737999725341798</v>
      </c>
      <c r="J574" s="849">
        <v>110</v>
      </c>
      <c r="K574" s="850">
        <v>1291.2000274658203</v>
      </c>
    </row>
    <row r="575" spans="1:11" ht="14.4" customHeight="1" x14ac:dyDescent="0.3">
      <c r="A575" s="831" t="s">
        <v>579</v>
      </c>
      <c r="B575" s="832" t="s">
        <v>580</v>
      </c>
      <c r="C575" s="835" t="s">
        <v>604</v>
      </c>
      <c r="D575" s="863" t="s">
        <v>605</v>
      </c>
      <c r="E575" s="835" t="s">
        <v>5680</v>
      </c>
      <c r="F575" s="863" t="s">
        <v>5681</v>
      </c>
      <c r="G575" s="835" t="s">
        <v>6221</v>
      </c>
      <c r="H575" s="835" t="s">
        <v>6222</v>
      </c>
      <c r="I575" s="849">
        <v>25.530000686645508</v>
      </c>
      <c r="J575" s="849">
        <v>2</v>
      </c>
      <c r="K575" s="850">
        <v>51.060001373291016</v>
      </c>
    </row>
    <row r="576" spans="1:11" ht="14.4" customHeight="1" x14ac:dyDescent="0.3">
      <c r="A576" s="831" t="s">
        <v>579</v>
      </c>
      <c r="B576" s="832" t="s">
        <v>580</v>
      </c>
      <c r="C576" s="835" t="s">
        <v>604</v>
      </c>
      <c r="D576" s="863" t="s">
        <v>605</v>
      </c>
      <c r="E576" s="835" t="s">
        <v>5680</v>
      </c>
      <c r="F576" s="863" t="s">
        <v>5681</v>
      </c>
      <c r="G576" s="835" t="s">
        <v>5748</v>
      </c>
      <c r="H576" s="835" t="s">
        <v>5749</v>
      </c>
      <c r="I576" s="849">
        <v>2.2874999642372131</v>
      </c>
      <c r="J576" s="849">
        <v>650</v>
      </c>
      <c r="K576" s="850">
        <v>1486.5</v>
      </c>
    </row>
    <row r="577" spans="1:11" ht="14.4" customHeight="1" x14ac:dyDescent="0.3">
      <c r="A577" s="831" t="s">
        <v>579</v>
      </c>
      <c r="B577" s="832" t="s">
        <v>580</v>
      </c>
      <c r="C577" s="835" t="s">
        <v>604</v>
      </c>
      <c r="D577" s="863" t="s">
        <v>605</v>
      </c>
      <c r="E577" s="835" t="s">
        <v>5680</v>
      </c>
      <c r="F577" s="863" t="s">
        <v>5681</v>
      </c>
      <c r="G577" s="835" t="s">
        <v>5988</v>
      </c>
      <c r="H577" s="835" t="s">
        <v>5989</v>
      </c>
      <c r="I577" s="849">
        <v>5.320000171661377</v>
      </c>
      <c r="J577" s="849">
        <v>100</v>
      </c>
      <c r="K577" s="850">
        <v>532.4000244140625</v>
      </c>
    </row>
    <row r="578" spans="1:11" ht="14.4" customHeight="1" x14ac:dyDescent="0.3">
      <c r="A578" s="831" t="s">
        <v>579</v>
      </c>
      <c r="B578" s="832" t="s">
        <v>580</v>
      </c>
      <c r="C578" s="835" t="s">
        <v>604</v>
      </c>
      <c r="D578" s="863" t="s">
        <v>605</v>
      </c>
      <c r="E578" s="835" t="s">
        <v>5680</v>
      </c>
      <c r="F578" s="863" t="s">
        <v>5681</v>
      </c>
      <c r="G578" s="835" t="s">
        <v>6223</v>
      </c>
      <c r="H578" s="835" t="s">
        <v>6224</v>
      </c>
      <c r="I578" s="849">
        <v>110.12000274658203</v>
      </c>
      <c r="J578" s="849">
        <v>2</v>
      </c>
      <c r="K578" s="850">
        <v>220.24000549316406</v>
      </c>
    </row>
    <row r="579" spans="1:11" ht="14.4" customHeight="1" x14ac:dyDescent="0.3">
      <c r="A579" s="831" t="s">
        <v>579</v>
      </c>
      <c r="B579" s="832" t="s">
        <v>580</v>
      </c>
      <c r="C579" s="835" t="s">
        <v>604</v>
      </c>
      <c r="D579" s="863" t="s">
        <v>605</v>
      </c>
      <c r="E579" s="835" t="s">
        <v>5680</v>
      </c>
      <c r="F579" s="863" t="s">
        <v>5681</v>
      </c>
      <c r="G579" s="835" t="s">
        <v>6225</v>
      </c>
      <c r="H579" s="835" t="s">
        <v>6226</v>
      </c>
      <c r="I579" s="849">
        <v>406.20001220703125</v>
      </c>
      <c r="J579" s="849">
        <v>10</v>
      </c>
      <c r="K579" s="850">
        <v>4061.969970703125</v>
      </c>
    </row>
    <row r="580" spans="1:11" ht="14.4" customHeight="1" x14ac:dyDescent="0.3">
      <c r="A580" s="831" t="s">
        <v>579</v>
      </c>
      <c r="B580" s="832" t="s">
        <v>580</v>
      </c>
      <c r="C580" s="835" t="s">
        <v>604</v>
      </c>
      <c r="D580" s="863" t="s">
        <v>605</v>
      </c>
      <c r="E580" s="835" t="s">
        <v>5680</v>
      </c>
      <c r="F580" s="863" t="s">
        <v>5681</v>
      </c>
      <c r="G580" s="835" t="s">
        <v>6227</v>
      </c>
      <c r="H580" s="835" t="s">
        <v>6228</v>
      </c>
      <c r="I580" s="849">
        <v>466.94000244140625</v>
      </c>
      <c r="J580" s="849">
        <v>17</v>
      </c>
      <c r="K580" s="850">
        <v>7937.9698486328125</v>
      </c>
    </row>
    <row r="581" spans="1:11" ht="14.4" customHeight="1" x14ac:dyDescent="0.3">
      <c r="A581" s="831" t="s">
        <v>579</v>
      </c>
      <c r="B581" s="832" t="s">
        <v>580</v>
      </c>
      <c r="C581" s="835" t="s">
        <v>604</v>
      </c>
      <c r="D581" s="863" t="s">
        <v>605</v>
      </c>
      <c r="E581" s="835" t="s">
        <v>5680</v>
      </c>
      <c r="F581" s="863" t="s">
        <v>5681</v>
      </c>
      <c r="G581" s="835" t="s">
        <v>5756</v>
      </c>
      <c r="H581" s="835" t="s">
        <v>5757</v>
      </c>
      <c r="I581" s="849">
        <v>2.0399999618530273</v>
      </c>
      <c r="J581" s="849">
        <v>100</v>
      </c>
      <c r="K581" s="850">
        <v>204</v>
      </c>
    </row>
    <row r="582" spans="1:11" ht="14.4" customHeight="1" x14ac:dyDescent="0.3">
      <c r="A582" s="831" t="s">
        <v>579</v>
      </c>
      <c r="B582" s="832" t="s">
        <v>580</v>
      </c>
      <c r="C582" s="835" t="s">
        <v>604</v>
      </c>
      <c r="D582" s="863" t="s">
        <v>605</v>
      </c>
      <c r="E582" s="835" t="s">
        <v>5680</v>
      </c>
      <c r="F582" s="863" t="s">
        <v>5681</v>
      </c>
      <c r="G582" s="835" t="s">
        <v>6229</v>
      </c>
      <c r="H582" s="835" t="s">
        <v>6230</v>
      </c>
      <c r="I582" s="849">
        <v>318.20001220703125</v>
      </c>
      <c r="J582" s="849">
        <v>1</v>
      </c>
      <c r="K582" s="850">
        <v>318.20001220703125</v>
      </c>
    </row>
    <row r="583" spans="1:11" ht="14.4" customHeight="1" x14ac:dyDescent="0.3">
      <c r="A583" s="831" t="s">
        <v>579</v>
      </c>
      <c r="B583" s="832" t="s">
        <v>580</v>
      </c>
      <c r="C583" s="835" t="s">
        <v>604</v>
      </c>
      <c r="D583" s="863" t="s">
        <v>605</v>
      </c>
      <c r="E583" s="835" t="s">
        <v>5680</v>
      </c>
      <c r="F583" s="863" t="s">
        <v>5681</v>
      </c>
      <c r="G583" s="835" t="s">
        <v>5783</v>
      </c>
      <c r="H583" s="835" t="s">
        <v>5784</v>
      </c>
      <c r="I583" s="849">
        <v>1.0900000333786011</v>
      </c>
      <c r="J583" s="849">
        <v>1700</v>
      </c>
      <c r="K583" s="850">
        <v>1853</v>
      </c>
    </row>
    <row r="584" spans="1:11" ht="14.4" customHeight="1" x14ac:dyDescent="0.3">
      <c r="A584" s="831" t="s">
        <v>579</v>
      </c>
      <c r="B584" s="832" t="s">
        <v>580</v>
      </c>
      <c r="C584" s="835" t="s">
        <v>604</v>
      </c>
      <c r="D584" s="863" t="s">
        <v>605</v>
      </c>
      <c r="E584" s="835" t="s">
        <v>5680</v>
      </c>
      <c r="F584" s="863" t="s">
        <v>5681</v>
      </c>
      <c r="G584" s="835" t="s">
        <v>5785</v>
      </c>
      <c r="H584" s="835" t="s">
        <v>5786</v>
      </c>
      <c r="I584" s="849">
        <v>0.47999998927116394</v>
      </c>
      <c r="J584" s="849">
        <v>400</v>
      </c>
      <c r="K584" s="850">
        <v>192</v>
      </c>
    </row>
    <row r="585" spans="1:11" ht="14.4" customHeight="1" x14ac:dyDescent="0.3">
      <c r="A585" s="831" t="s">
        <v>579</v>
      </c>
      <c r="B585" s="832" t="s">
        <v>580</v>
      </c>
      <c r="C585" s="835" t="s">
        <v>604</v>
      </c>
      <c r="D585" s="863" t="s">
        <v>605</v>
      </c>
      <c r="E585" s="835" t="s">
        <v>5680</v>
      </c>
      <c r="F585" s="863" t="s">
        <v>5681</v>
      </c>
      <c r="G585" s="835" t="s">
        <v>5787</v>
      </c>
      <c r="H585" s="835" t="s">
        <v>5788</v>
      </c>
      <c r="I585" s="849">
        <v>1.6699999570846558</v>
      </c>
      <c r="J585" s="849">
        <v>800</v>
      </c>
      <c r="K585" s="850">
        <v>1336</v>
      </c>
    </row>
    <row r="586" spans="1:11" ht="14.4" customHeight="1" x14ac:dyDescent="0.3">
      <c r="A586" s="831" t="s">
        <v>579</v>
      </c>
      <c r="B586" s="832" t="s">
        <v>580</v>
      </c>
      <c r="C586" s="835" t="s">
        <v>604</v>
      </c>
      <c r="D586" s="863" t="s">
        <v>605</v>
      </c>
      <c r="E586" s="835" t="s">
        <v>5680</v>
      </c>
      <c r="F586" s="863" t="s">
        <v>5681</v>
      </c>
      <c r="G586" s="835" t="s">
        <v>5789</v>
      </c>
      <c r="H586" s="835" t="s">
        <v>5790</v>
      </c>
      <c r="I586" s="849">
        <v>0.67000001668930054</v>
      </c>
      <c r="J586" s="849">
        <v>700</v>
      </c>
      <c r="K586" s="850">
        <v>469</v>
      </c>
    </row>
    <row r="587" spans="1:11" ht="14.4" customHeight="1" x14ac:dyDescent="0.3">
      <c r="A587" s="831" t="s">
        <v>579</v>
      </c>
      <c r="B587" s="832" t="s">
        <v>580</v>
      </c>
      <c r="C587" s="835" t="s">
        <v>604</v>
      </c>
      <c r="D587" s="863" t="s">
        <v>605</v>
      </c>
      <c r="E587" s="835" t="s">
        <v>5680</v>
      </c>
      <c r="F587" s="863" t="s">
        <v>5681</v>
      </c>
      <c r="G587" s="835" t="s">
        <v>6013</v>
      </c>
      <c r="H587" s="835" t="s">
        <v>6014</v>
      </c>
      <c r="I587" s="849">
        <v>10.529999732971191</v>
      </c>
      <c r="J587" s="849">
        <v>100</v>
      </c>
      <c r="K587" s="850">
        <v>1053</v>
      </c>
    </row>
    <row r="588" spans="1:11" ht="14.4" customHeight="1" x14ac:dyDescent="0.3">
      <c r="A588" s="831" t="s">
        <v>579</v>
      </c>
      <c r="B588" s="832" t="s">
        <v>580</v>
      </c>
      <c r="C588" s="835" t="s">
        <v>604</v>
      </c>
      <c r="D588" s="863" t="s">
        <v>605</v>
      </c>
      <c r="E588" s="835" t="s">
        <v>5680</v>
      </c>
      <c r="F588" s="863" t="s">
        <v>5681</v>
      </c>
      <c r="G588" s="835" t="s">
        <v>5816</v>
      </c>
      <c r="H588" s="835" t="s">
        <v>5817</v>
      </c>
      <c r="I588" s="849">
        <v>3.130000114440918</v>
      </c>
      <c r="J588" s="849">
        <v>100</v>
      </c>
      <c r="K588" s="850">
        <v>313</v>
      </c>
    </row>
    <row r="589" spans="1:11" ht="14.4" customHeight="1" x14ac:dyDescent="0.3">
      <c r="A589" s="831" t="s">
        <v>579</v>
      </c>
      <c r="B589" s="832" t="s">
        <v>580</v>
      </c>
      <c r="C589" s="835" t="s">
        <v>604</v>
      </c>
      <c r="D589" s="863" t="s">
        <v>605</v>
      </c>
      <c r="E589" s="835" t="s">
        <v>5680</v>
      </c>
      <c r="F589" s="863" t="s">
        <v>5681</v>
      </c>
      <c r="G589" s="835" t="s">
        <v>6231</v>
      </c>
      <c r="H589" s="835" t="s">
        <v>6232</v>
      </c>
      <c r="I589" s="849">
        <v>0.4699999988079071</v>
      </c>
      <c r="J589" s="849">
        <v>200</v>
      </c>
      <c r="K589" s="850">
        <v>94</v>
      </c>
    </row>
    <row r="590" spans="1:11" ht="14.4" customHeight="1" x14ac:dyDescent="0.3">
      <c r="A590" s="831" t="s">
        <v>579</v>
      </c>
      <c r="B590" s="832" t="s">
        <v>580</v>
      </c>
      <c r="C590" s="835" t="s">
        <v>604</v>
      </c>
      <c r="D590" s="863" t="s">
        <v>605</v>
      </c>
      <c r="E590" s="835" t="s">
        <v>5680</v>
      </c>
      <c r="F590" s="863" t="s">
        <v>5681</v>
      </c>
      <c r="G590" s="835" t="s">
        <v>5820</v>
      </c>
      <c r="H590" s="835" t="s">
        <v>5821</v>
      </c>
      <c r="I590" s="849">
        <v>21.239999771118164</v>
      </c>
      <c r="J590" s="849">
        <v>20</v>
      </c>
      <c r="K590" s="850">
        <v>424.79998779296875</v>
      </c>
    </row>
    <row r="591" spans="1:11" ht="14.4" customHeight="1" x14ac:dyDescent="0.3">
      <c r="A591" s="831" t="s">
        <v>579</v>
      </c>
      <c r="B591" s="832" t="s">
        <v>580</v>
      </c>
      <c r="C591" s="835" t="s">
        <v>604</v>
      </c>
      <c r="D591" s="863" t="s">
        <v>605</v>
      </c>
      <c r="E591" s="835" t="s">
        <v>5680</v>
      </c>
      <c r="F591" s="863" t="s">
        <v>5681</v>
      </c>
      <c r="G591" s="835" t="s">
        <v>5822</v>
      </c>
      <c r="H591" s="835" t="s">
        <v>5823</v>
      </c>
      <c r="I591" s="849">
        <v>2.369999885559082</v>
      </c>
      <c r="J591" s="849">
        <v>30</v>
      </c>
      <c r="K591" s="850">
        <v>71.100002288818359</v>
      </c>
    </row>
    <row r="592" spans="1:11" ht="14.4" customHeight="1" x14ac:dyDescent="0.3">
      <c r="A592" s="831" t="s">
        <v>579</v>
      </c>
      <c r="B592" s="832" t="s">
        <v>580</v>
      </c>
      <c r="C592" s="835" t="s">
        <v>604</v>
      </c>
      <c r="D592" s="863" t="s">
        <v>605</v>
      </c>
      <c r="E592" s="835" t="s">
        <v>5680</v>
      </c>
      <c r="F592" s="863" t="s">
        <v>5681</v>
      </c>
      <c r="G592" s="835" t="s">
        <v>5824</v>
      </c>
      <c r="H592" s="835" t="s">
        <v>5825</v>
      </c>
      <c r="I592" s="849">
        <v>2.0799999237060547</v>
      </c>
      <c r="J592" s="849">
        <v>10</v>
      </c>
      <c r="K592" s="850">
        <v>20.799999237060547</v>
      </c>
    </row>
    <row r="593" spans="1:11" ht="14.4" customHeight="1" x14ac:dyDescent="0.3">
      <c r="A593" s="831" t="s">
        <v>579</v>
      </c>
      <c r="B593" s="832" t="s">
        <v>580</v>
      </c>
      <c r="C593" s="835" t="s">
        <v>604</v>
      </c>
      <c r="D593" s="863" t="s">
        <v>605</v>
      </c>
      <c r="E593" s="835" t="s">
        <v>5680</v>
      </c>
      <c r="F593" s="863" t="s">
        <v>5681</v>
      </c>
      <c r="G593" s="835" t="s">
        <v>5828</v>
      </c>
      <c r="H593" s="835" t="s">
        <v>5829</v>
      </c>
      <c r="I593" s="849">
        <v>1.9833333492279053</v>
      </c>
      <c r="J593" s="849">
        <v>700</v>
      </c>
      <c r="K593" s="850">
        <v>1388.5</v>
      </c>
    </row>
    <row r="594" spans="1:11" ht="14.4" customHeight="1" x14ac:dyDescent="0.3">
      <c r="A594" s="831" t="s">
        <v>579</v>
      </c>
      <c r="B594" s="832" t="s">
        <v>580</v>
      </c>
      <c r="C594" s="835" t="s">
        <v>604</v>
      </c>
      <c r="D594" s="863" t="s">
        <v>605</v>
      </c>
      <c r="E594" s="835" t="s">
        <v>5680</v>
      </c>
      <c r="F594" s="863" t="s">
        <v>5681</v>
      </c>
      <c r="G594" s="835" t="s">
        <v>5830</v>
      </c>
      <c r="H594" s="835" t="s">
        <v>5831</v>
      </c>
      <c r="I594" s="849">
        <v>2.0428571019853865</v>
      </c>
      <c r="J594" s="849">
        <v>800</v>
      </c>
      <c r="K594" s="850">
        <v>1634</v>
      </c>
    </row>
    <row r="595" spans="1:11" ht="14.4" customHeight="1" x14ac:dyDescent="0.3">
      <c r="A595" s="831" t="s">
        <v>579</v>
      </c>
      <c r="B595" s="832" t="s">
        <v>580</v>
      </c>
      <c r="C595" s="835" t="s">
        <v>604</v>
      </c>
      <c r="D595" s="863" t="s">
        <v>605</v>
      </c>
      <c r="E595" s="835" t="s">
        <v>5680</v>
      </c>
      <c r="F595" s="863" t="s">
        <v>5681</v>
      </c>
      <c r="G595" s="835" t="s">
        <v>6233</v>
      </c>
      <c r="H595" s="835" t="s">
        <v>6234</v>
      </c>
      <c r="I595" s="849">
        <v>2.0299999713897705</v>
      </c>
      <c r="J595" s="849">
        <v>200</v>
      </c>
      <c r="K595" s="850">
        <v>406</v>
      </c>
    </row>
    <row r="596" spans="1:11" ht="14.4" customHeight="1" x14ac:dyDescent="0.3">
      <c r="A596" s="831" t="s">
        <v>579</v>
      </c>
      <c r="B596" s="832" t="s">
        <v>580</v>
      </c>
      <c r="C596" s="835" t="s">
        <v>604</v>
      </c>
      <c r="D596" s="863" t="s">
        <v>605</v>
      </c>
      <c r="E596" s="835" t="s">
        <v>5680</v>
      </c>
      <c r="F596" s="863" t="s">
        <v>5681</v>
      </c>
      <c r="G596" s="835" t="s">
        <v>6235</v>
      </c>
      <c r="H596" s="835" t="s">
        <v>6236</v>
      </c>
      <c r="I596" s="849">
        <v>1.9233332872390747</v>
      </c>
      <c r="J596" s="849">
        <v>200</v>
      </c>
      <c r="K596" s="850">
        <v>384.5</v>
      </c>
    </row>
    <row r="597" spans="1:11" ht="14.4" customHeight="1" x14ac:dyDescent="0.3">
      <c r="A597" s="831" t="s">
        <v>579</v>
      </c>
      <c r="B597" s="832" t="s">
        <v>580</v>
      </c>
      <c r="C597" s="835" t="s">
        <v>604</v>
      </c>
      <c r="D597" s="863" t="s">
        <v>605</v>
      </c>
      <c r="E597" s="835" t="s">
        <v>5680</v>
      </c>
      <c r="F597" s="863" t="s">
        <v>5681</v>
      </c>
      <c r="G597" s="835" t="s">
        <v>5832</v>
      </c>
      <c r="H597" s="835" t="s">
        <v>5833</v>
      </c>
      <c r="I597" s="849">
        <v>2.7000000476837158</v>
      </c>
      <c r="J597" s="849">
        <v>1200</v>
      </c>
      <c r="K597" s="850">
        <v>3240</v>
      </c>
    </row>
    <row r="598" spans="1:11" ht="14.4" customHeight="1" x14ac:dyDescent="0.3">
      <c r="A598" s="831" t="s">
        <v>579</v>
      </c>
      <c r="B598" s="832" t="s">
        <v>580</v>
      </c>
      <c r="C598" s="835" t="s">
        <v>604</v>
      </c>
      <c r="D598" s="863" t="s">
        <v>605</v>
      </c>
      <c r="E598" s="835" t="s">
        <v>5680</v>
      </c>
      <c r="F598" s="863" t="s">
        <v>5681</v>
      </c>
      <c r="G598" s="835" t="s">
        <v>6129</v>
      </c>
      <c r="H598" s="835" t="s">
        <v>6130</v>
      </c>
      <c r="I598" s="849">
        <v>3.0699999332427979</v>
      </c>
      <c r="J598" s="849">
        <v>650</v>
      </c>
      <c r="K598" s="850">
        <v>1995.5</v>
      </c>
    </row>
    <row r="599" spans="1:11" ht="14.4" customHeight="1" x14ac:dyDescent="0.3">
      <c r="A599" s="831" t="s">
        <v>579</v>
      </c>
      <c r="B599" s="832" t="s">
        <v>580</v>
      </c>
      <c r="C599" s="835" t="s">
        <v>604</v>
      </c>
      <c r="D599" s="863" t="s">
        <v>605</v>
      </c>
      <c r="E599" s="835" t="s">
        <v>5680</v>
      </c>
      <c r="F599" s="863" t="s">
        <v>5681</v>
      </c>
      <c r="G599" s="835" t="s">
        <v>6025</v>
      </c>
      <c r="H599" s="835" t="s">
        <v>6026</v>
      </c>
      <c r="I599" s="849">
        <v>1.9199999570846558</v>
      </c>
      <c r="J599" s="849">
        <v>200</v>
      </c>
      <c r="K599" s="850">
        <v>384</v>
      </c>
    </row>
    <row r="600" spans="1:11" ht="14.4" customHeight="1" x14ac:dyDescent="0.3">
      <c r="A600" s="831" t="s">
        <v>579</v>
      </c>
      <c r="B600" s="832" t="s">
        <v>580</v>
      </c>
      <c r="C600" s="835" t="s">
        <v>604</v>
      </c>
      <c r="D600" s="863" t="s">
        <v>605</v>
      </c>
      <c r="E600" s="835" t="s">
        <v>5680</v>
      </c>
      <c r="F600" s="863" t="s">
        <v>5681</v>
      </c>
      <c r="G600" s="835" t="s">
        <v>5834</v>
      </c>
      <c r="H600" s="835" t="s">
        <v>5835</v>
      </c>
      <c r="I600" s="849">
        <v>3.0966665744781494</v>
      </c>
      <c r="J600" s="849">
        <v>150</v>
      </c>
      <c r="K600" s="850">
        <v>464.5</v>
      </c>
    </row>
    <row r="601" spans="1:11" ht="14.4" customHeight="1" x14ac:dyDescent="0.3">
      <c r="A601" s="831" t="s">
        <v>579</v>
      </c>
      <c r="B601" s="832" t="s">
        <v>580</v>
      </c>
      <c r="C601" s="835" t="s">
        <v>604</v>
      </c>
      <c r="D601" s="863" t="s">
        <v>605</v>
      </c>
      <c r="E601" s="835" t="s">
        <v>5680</v>
      </c>
      <c r="F601" s="863" t="s">
        <v>5681</v>
      </c>
      <c r="G601" s="835" t="s">
        <v>6027</v>
      </c>
      <c r="H601" s="835" t="s">
        <v>6028</v>
      </c>
      <c r="I601" s="849">
        <v>1.9249999523162842</v>
      </c>
      <c r="J601" s="849">
        <v>150</v>
      </c>
      <c r="K601" s="850">
        <v>288.5</v>
      </c>
    </row>
    <row r="602" spans="1:11" ht="14.4" customHeight="1" x14ac:dyDescent="0.3">
      <c r="A602" s="831" t="s">
        <v>579</v>
      </c>
      <c r="B602" s="832" t="s">
        <v>580</v>
      </c>
      <c r="C602" s="835" t="s">
        <v>604</v>
      </c>
      <c r="D602" s="863" t="s">
        <v>605</v>
      </c>
      <c r="E602" s="835" t="s">
        <v>5680</v>
      </c>
      <c r="F602" s="863" t="s">
        <v>5681</v>
      </c>
      <c r="G602" s="835" t="s">
        <v>5838</v>
      </c>
      <c r="H602" s="835" t="s">
        <v>5839</v>
      </c>
      <c r="I602" s="849">
        <v>2.1683334112167358</v>
      </c>
      <c r="J602" s="849">
        <v>300</v>
      </c>
      <c r="K602" s="850">
        <v>650.5</v>
      </c>
    </row>
    <row r="603" spans="1:11" ht="14.4" customHeight="1" x14ac:dyDescent="0.3">
      <c r="A603" s="831" t="s">
        <v>579</v>
      </c>
      <c r="B603" s="832" t="s">
        <v>580</v>
      </c>
      <c r="C603" s="835" t="s">
        <v>604</v>
      </c>
      <c r="D603" s="863" t="s">
        <v>605</v>
      </c>
      <c r="E603" s="835" t="s">
        <v>5680</v>
      </c>
      <c r="F603" s="863" t="s">
        <v>5681</v>
      </c>
      <c r="G603" s="835" t="s">
        <v>6237</v>
      </c>
      <c r="H603" s="835" t="s">
        <v>6238</v>
      </c>
      <c r="I603" s="849">
        <v>4.429999828338623</v>
      </c>
      <c r="J603" s="849">
        <v>14</v>
      </c>
      <c r="K603" s="850">
        <v>62.019998550415039</v>
      </c>
    </row>
    <row r="604" spans="1:11" ht="14.4" customHeight="1" x14ac:dyDescent="0.3">
      <c r="A604" s="831" t="s">
        <v>579</v>
      </c>
      <c r="B604" s="832" t="s">
        <v>580</v>
      </c>
      <c r="C604" s="835" t="s">
        <v>604</v>
      </c>
      <c r="D604" s="863" t="s">
        <v>605</v>
      </c>
      <c r="E604" s="835" t="s">
        <v>5680</v>
      </c>
      <c r="F604" s="863" t="s">
        <v>5681</v>
      </c>
      <c r="G604" s="835" t="s">
        <v>5838</v>
      </c>
      <c r="H604" s="835" t="s">
        <v>5840</v>
      </c>
      <c r="I604" s="849">
        <v>2.1700000762939453</v>
      </c>
      <c r="J604" s="849">
        <v>200</v>
      </c>
      <c r="K604" s="850">
        <v>434</v>
      </c>
    </row>
    <row r="605" spans="1:11" ht="14.4" customHeight="1" x14ac:dyDescent="0.3">
      <c r="A605" s="831" t="s">
        <v>579</v>
      </c>
      <c r="B605" s="832" t="s">
        <v>580</v>
      </c>
      <c r="C605" s="835" t="s">
        <v>604</v>
      </c>
      <c r="D605" s="863" t="s">
        <v>605</v>
      </c>
      <c r="E605" s="835" t="s">
        <v>5680</v>
      </c>
      <c r="F605" s="863" t="s">
        <v>5681</v>
      </c>
      <c r="G605" s="835" t="s">
        <v>5842</v>
      </c>
      <c r="H605" s="835" t="s">
        <v>5843</v>
      </c>
      <c r="I605" s="849">
        <v>5</v>
      </c>
      <c r="J605" s="849">
        <v>100</v>
      </c>
      <c r="K605" s="850">
        <v>500</v>
      </c>
    </row>
    <row r="606" spans="1:11" ht="14.4" customHeight="1" x14ac:dyDescent="0.3">
      <c r="A606" s="831" t="s">
        <v>579</v>
      </c>
      <c r="B606" s="832" t="s">
        <v>580</v>
      </c>
      <c r="C606" s="835" t="s">
        <v>604</v>
      </c>
      <c r="D606" s="863" t="s">
        <v>605</v>
      </c>
      <c r="E606" s="835" t="s">
        <v>5680</v>
      </c>
      <c r="F606" s="863" t="s">
        <v>5681</v>
      </c>
      <c r="G606" s="835" t="s">
        <v>5844</v>
      </c>
      <c r="H606" s="835" t="s">
        <v>5845</v>
      </c>
      <c r="I606" s="849">
        <v>2.5179999828338624</v>
      </c>
      <c r="J606" s="849">
        <v>600</v>
      </c>
      <c r="K606" s="850">
        <v>1510.5</v>
      </c>
    </row>
    <row r="607" spans="1:11" ht="14.4" customHeight="1" x14ac:dyDescent="0.3">
      <c r="A607" s="831" t="s">
        <v>579</v>
      </c>
      <c r="B607" s="832" t="s">
        <v>580</v>
      </c>
      <c r="C607" s="835" t="s">
        <v>604</v>
      </c>
      <c r="D607" s="863" t="s">
        <v>605</v>
      </c>
      <c r="E607" s="835" t="s">
        <v>5680</v>
      </c>
      <c r="F607" s="863" t="s">
        <v>5681</v>
      </c>
      <c r="G607" s="835" t="s">
        <v>5846</v>
      </c>
      <c r="H607" s="835" t="s">
        <v>5847</v>
      </c>
      <c r="I607" s="849">
        <v>21.239999771118164</v>
      </c>
      <c r="J607" s="849">
        <v>75</v>
      </c>
      <c r="K607" s="850">
        <v>1593</v>
      </c>
    </row>
    <row r="608" spans="1:11" ht="14.4" customHeight="1" x14ac:dyDescent="0.3">
      <c r="A608" s="831" t="s">
        <v>579</v>
      </c>
      <c r="B608" s="832" t="s">
        <v>580</v>
      </c>
      <c r="C608" s="835" t="s">
        <v>604</v>
      </c>
      <c r="D608" s="863" t="s">
        <v>605</v>
      </c>
      <c r="E608" s="835" t="s">
        <v>5680</v>
      </c>
      <c r="F608" s="863" t="s">
        <v>5681</v>
      </c>
      <c r="G608" s="835" t="s">
        <v>5846</v>
      </c>
      <c r="H608" s="835" t="s">
        <v>5848</v>
      </c>
      <c r="I608" s="849">
        <v>21.234999656677246</v>
      </c>
      <c r="J608" s="849">
        <v>150</v>
      </c>
      <c r="K608" s="850">
        <v>3185.5</v>
      </c>
    </row>
    <row r="609" spans="1:11" ht="14.4" customHeight="1" x14ac:dyDescent="0.3">
      <c r="A609" s="831" t="s">
        <v>579</v>
      </c>
      <c r="B609" s="832" t="s">
        <v>580</v>
      </c>
      <c r="C609" s="835" t="s">
        <v>604</v>
      </c>
      <c r="D609" s="863" t="s">
        <v>605</v>
      </c>
      <c r="E609" s="835" t="s">
        <v>6239</v>
      </c>
      <c r="F609" s="863" t="s">
        <v>6240</v>
      </c>
      <c r="G609" s="835" t="s">
        <v>6241</v>
      </c>
      <c r="H609" s="835" t="s">
        <v>6242</v>
      </c>
      <c r="I609" s="849">
        <v>35.310001373291016</v>
      </c>
      <c r="J609" s="849">
        <v>36</v>
      </c>
      <c r="K609" s="850">
        <v>1270.97998046875</v>
      </c>
    </row>
    <row r="610" spans="1:11" ht="14.4" customHeight="1" x14ac:dyDescent="0.3">
      <c r="A610" s="831" t="s">
        <v>579</v>
      </c>
      <c r="B610" s="832" t="s">
        <v>580</v>
      </c>
      <c r="C610" s="835" t="s">
        <v>604</v>
      </c>
      <c r="D610" s="863" t="s">
        <v>605</v>
      </c>
      <c r="E610" s="835" t="s">
        <v>6239</v>
      </c>
      <c r="F610" s="863" t="s">
        <v>6240</v>
      </c>
      <c r="G610" s="835" t="s">
        <v>6243</v>
      </c>
      <c r="H610" s="835" t="s">
        <v>6244</v>
      </c>
      <c r="I610" s="849">
        <v>24.719999313354492</v>
      </c>
      <c r="J610" s="849">
        <v>72</v>
      </c>
      <c r="K610" s="850">
        <v>1779.8399658203125</v>
      </c>
    </row>
    <row r="611" spans="1:11" ht="14.4" customHeight="1" x14ac:dyDescent="0.3">
      <c r="A611" s="831" t="s">
        <v>579</v>
      </c>
      <c r="B611" s="832" t="s">
        <v>580</v>
      </c>
      <c r="C611" s="835" t="s">
        <v>604</v>
      </c>
      <c r="D611" s="863" t="s">
        <v>605</v>
      </c>
      <c r="E611" s="835" t="s">
        <v>6239</v>
      </c>
      <c r="F611" s="863" t="s">
        <v>6240</v>
      </c>
      <c r="G611" s="835" t="s">
        <v>6245</v>
      </c>
      <c r="H611" s="835" t="s">
        <v>6246</v>
      </c>
      <c r="I611" s="849">
        <v>27.25</v>
      </c>
      <c r="J611" s="849">
        <v>36</v>
      </c>
      <c r="K611" s="850">
        <v>981</v>
      </c>
    </row>
    <row r="612" spans="1:11" ht="14.4" customHeight="1" x14ac:dyDescent="0.3">
      <c r="A612" s="831" t="s">
        <v>579</v>
      </c>
      <c r="B612" s="832" t="s">
        <v>580</v>
      </c>
      <c r="C612" s="835" t="s">
        <v>604</v>
      </c>
      <c r="D612" s="863" t="s">
        <v>605</v>
      </c>
      <c r="E612" s="835" t="s">
        <v>6239</v>
      </c>
      <c r="F612" s="863" t="s">
        <v>6240</v>
      </c>
      <c r="G612" s="835" t="s">
        <v>6247</v>
      </c>
      <c r="H612" s="835" t="s">
        <v>6248</v>
      </c>
      <c r="I612" s="849">
        <v>29.479999542236328</v>
      </c>
      <c r="J612" s="849">
        <v>180</v>
      </c>
      <c r="K612" s="850">
        <v>5307.25</v>
      </c>
    </row>
    <row r="613" spans="1:11" ht="14.4" customHeight="1" x14ac:dyDescent="0.3">
      <c r="A613" s="831" t="s">
        <v>579</v>
      </c>
      <c r="B613" s="832" t="s">
        <v>580</v>
      </c>
      <c r="C613" s="835" t="s">
        <v>604</v>
      </c>
      <c r="D613" s="863" t="s">
        <v>605</v>
      </c>
      <c r="E613" s="835" t="s">
        <v>6239</v>
      </c>
      <c r="F613" s="863" t="s">
        <v>6240</v>
      </c>
      <c r="G613" s="835" t="s">
        <v>6249</v>
      </c>
      <c r="H613" s="835" t="s">
        <v>6250</v>
      </c>
      <c r="I613" s="849">
        <v>38.25</v>
      </c>
      <c r="J613" s="849">
        <v>36</v>
      </c>
      <c r="K613" s="850">
        <v>1377.1300048828125</v>
      </c>
    </row>
    <row r="614" spans="1:11" ht="14.4" customHeight="1" x14ac:dyDescent="0.3">
      <c r="A614" s="831" t="s">
        <v>579</v>
      </c>
      <c r="B614" s="832" t="s">
        <v>580</v>
      </c>
      <c r="C614" s="835" t="s">
        <v>604</v>
      </c>
      <c r="D614" s="863" t="s">
        <v>605</v>
      </c>
      <c r="E614" s="835" t="s">
        <v>6239</v>
      </c>
      <c r="F614" s="863" t="s">
        <v>6240</v>
      </c>
      <c r="G614" s="835" t="s">
        <v>6251</v>
      </c>
      <c r="H614" s="835" t="s">
        <v>6252</v>
      </c>
      <c r="I614" s="849">
        <v>50.119998931884766</v>
      </c>
      <c r="J614" s="849">
        <v>36</v>
      </c>
      <c r="K614" s="850">
        <v>1804.2099609375</v>
      </c>
    </row>
    <row r="615" spans="1:11" ht="14.4" customHeight="1" x14ac:dyDescent="0.3">
      <c r="A615" s="831" t="s">
        <v>579</v>
      </c>
      <c r="B615" s="832" t="s">
        <v>580</v>
      </c>
      <c r="C615" s="835" t="s">
        <v>604</v>
      </c>
      <c r="D615" s="863" t="s">
        <v>605</v>
      </c>
      <c r="E615" s="835" t="s">
        <v>5855</v>
      </c>
      <c r="F615" s="863" t="s">
        <v>5856</v>
      </c>
      <c r="G615" s="835" t="s">
        <v>6033</v>
      </c>
      <c r="H615" s="835" t="s">
        <v>6034</v>
      </c>
      <c r="I615" s="849">
        <v>0.30000001192092896</v>
      </c>
      <c r="J615" s="849">
        <v>300</v>
      </c>
      <c r="K615" s="850">
        <v>90</v>
      </c>
    </row>
    <row r="616" spans="1:11" ht="14.4" customHeight="1" x14ac:dyDescent="0.3">
      <c r="A616" s="831" t="s">
        <v>579</v>
      </c>
      <c r="B616" s="832" t="s">
        <v>580</v>
      </c>
      <c r="C616" s="835" t="s">
        <v>604</v>
      </c>
      <c r="D616" s="863" t="s">
        <v>605</v>
      </c>
      <c r="E616" s="835" t="s">
        <v>5855</v>
      </c>
      <c r="F616" s="863" t="s">
        <v>5856</v>
      </c>
      <c r="G616" s="835" t="s">
        <v>5863</v>
      </c>
      <c r="H616" s="835" t="s">
        <v>5864</v>
      </c>
      <c r="I616" s="849">
        <v>0.523333340883255</v>
      </c>
      <c r="J616" s="849">
        <v>900</v>
      </c>
      <c r="K616" s="850">
        <v>471</v>
      </c>
    </row>
    <row r="617" spans="1:11" ht="14.4" customHeight="1" x14ac:dyDescent="0.3">
      <c r="A617" s="831" t="s">
        <v>579</v>
      </c>
      <c r="B617" s="832" t="s">
        <v>580</v>
      </c>
      <c r="C617" s="835" t="s">
        <v>604</v>
      </c>
      <c r="D617" s="863" t="s">
        <v>605</v>
      </c>
      <c r="E617" s="835" t="s">
        <v>5855</v>
      </c>
      <c r="F617" s="863" t="s">
        <v>5856</v>
      </c>
      <c r="G617" s="835" t="s">
        <v>5865</v>
      </c>
      <c r="H617" s="835" t="s">
        <v>5866</v>
      </c>
      <c r="I617" s="849">
        <v>1.8019999504089355</v>
      </c>
      <c r="J617" s="849">
        <v>1500</v>
      </c>
      <c r="K617" s="850">
        <v>2703</v>
      </c>
    </row>
    <row r="618" spans="1:11" ht="14.4" customHeight="1" x14ac:dyDescent="0.3">
      <c r="A618" s="831" t="s">
        <v>579</v>
      </c>
      <c r="B618" s="832" t="s">
        <v>580</v>
      </c>
      <c r="C618" s="835" t="s">
        <v>604</v>
      </c>
      <c r="D618" s="863" t="s">
        <v>605</v>
      </c>
      <c r="E618" s="835" t="s">
        <v>5855</v>
      </c>
      <c r="F618" s="863" t="s">
        <v>5856</v>
      </c>
      <c r="G618" s="835" t="s">
        <v>5867</v>
      </c>
      <c r="H618" s="835" t="s">
        <v>5868</v>
      </c>
      <c r="I618" s="849">
        <v>1.8033332824707031</v>
      </c>
      <c r="J618" s="849">
        <v>800</v>
      </c>
      <c r="K618" s="850">
        <v>1442</v>
      </c>
    </row>
    <row r="619" spans="1:11" ht="14.4" customHeight="1" x14ac:dyDescent="0.3">
      <c r="A619" s="831" t="s">
        <v>579</v>
      </c>
      <c r="B619" s="832" t="s">
        <v>580</v>
      </c>
      <c r="C619" s="835" t="s">
        <v>604</v>
      </c>
      <c r="D619" s="863" t="s">
        <v>605</v>
      </c>
      <c r="E619" s="835" t="s">
        <v>5869</v>
      </c>
      <c r="F619" s="863" t="s">
        <v>5870</v>
      </c>
      <c r="G619" s="835" t="s">
        <v>6253</v>
      </c>
      <c r="H619" s="835" t="s">
        <v>6254</v>
      </c>
      <c r="I619" s="849">
        <v>2.440000057220459</v>
      </c>
      <c r="J619" s="849">
        <v>1200</v>
      </c>
      <c r="K619" s="850">
        <v>2930.5698852539062</v>
      </c>
    </row>
    <row r="620" spans="1:11" ht="14.4" customHeight="1" x14ac:dyDescent="0.3">
      <c r="A620" s="831" t="s">
        <v>579</v>
      </c>
      <c r="B620" s="832" t="s">
        <v>580</v>
      </c>
      <c r="C620" s="835" t="s">
        <v>604</v>
      </c>
      <c r="D620" s="863" t="s">
        <v>605</v>
      </c>
      <c r="E620" s="835" t="s">
        <v>5869</v>
      </c>
      <c r="F620" s="863" t="s">
        <v>5870</v>
      </c>
      <c r="G620" s="835" t="s">
        <v>6255</v>
      </c>
      <c r="H620" s="835" t="s">
        <v>6256</v>
      </c>
      <c r="I620" s="849">
        <v>2.2366667191187539</v>
      </c>
      <c r="J620" s="849">
        <v>3500</v>
      </c>
      <c r="K620" s="850">
        <v>7936.9498291015625</v>
      </c>
    </row>
    <row r="621" spans="1:11" ht="14.4" customHeight="1" x14ac:dyDescent="0.3">
      <c r="A621" s="831" t="s">
        <v>579</v>
      </c>
      <c r="B621" s="832" t="s">
        <v>580</v>
      </c>
      <c r="C621" s="835" t="s">
        <v>604</v>
      </c>
      <c r="D621" s="863" t="s">
        <v>605</v>
      </c>
      <c r="E621" s="835" t="s">
        <v>5869</v>
      </c>
      <c r="F621" s="863" t="s">
        <v>5870</v>
      </c>
      <c r="G621" s="835" t="s">
        <v>6257</v>
      </c>
      <c r="H621" s="835" t="s">
        <v>6258</v>
      </c>
      <c r="I621" s="849">
        <v>2.440000057220459</v>
      </c>
      <c r="J621" s="849">
        <v>200</v>
      </c>
      <c r="K621" s="850">
        <v>488.42001342773437</v>
      </c>
    </row>
    <row r="622" spans="1:11" ht="14.4" customHeight="1" x14ac:dyDescent="0.3">
      <c r="A622" s="831" t="s">
        <v>579</v>
      </c>
      <c r="B622" s="832" t="s">
        <v>580</v>
      </c>
      <c r="C622" s="835" t="s">
        <v>604</v>
      </c>
      <c r="D622" s="863" t="s">
        <v>605</v>
      </c>
      <c r="E622" s="835" t="s">
        <v>5869</v>
      </c>
      <c r="F622" s="863" t="s">
        <v>5870</v>
      </c>
      <c r="G622" s="835" t="s">
        <v>5871</v>
      </c>
      <c r="H622" s="835" t="s">
        <v>5872</v>
      </c>
      <c r="I622" s="849">
        <v>0.68999999761581421</v>
      </c>
      <c r="J622" s="849">
        <v>14200</v>
      </c>
      <c r="K622" s="850">
        <v>9798</v>
      </c>
    </row>
    <row r="623" spans="1:11" ht="14.4" customHeight="1" x14ac:dyDescent="0.3">
      <c r="A623" s="831" t="s">
        <v>579</v>
      </c>
      <c r="B623" s="832" t="s">
        <v>580</v>
      </c>
      <c r="C623" s="835" t="s">
        <v>604</v>
      </c>
      <c r="D623" s="863" t="s">
        <v>605</v>
      </c>
      <c r="E623" s="835" t="s">
        <v>5869</v>
      </c>
      <c r="F623" s="863" t="s">
        <v>5870</v>
      </c>
      <c r="G623" s="835" t="s">
        <v>5873</v>
      </c>
      <c r="H623" s="835" t="s">
        <v>5874</v>
      </c>
      <c r="I623" s="849">
        <v>0.68999999761581421</v>
      </c>
      <c r="J623" s="849">
        <v>10800</v>
      </c>
      <c r="K623" s="850">
        <v>7452</v>
      </c>
    </row>
    <row r="624" spans="1:11" ht="14.4" customHeight="1" x14ac:dyDescent="0.3">
      <c r="A624" s="831" t="s">
        <v>579</v>
      </c>
      <c r="B624" s="832" t="s">
        <v>580</v>
      </c>
      <c r="C624" s="835" t="s">
        <v>604</v>
      </c>
      <c r="D624" s="863" t="s">
        <v>605</v>
      </c>
      <c r="E624" s="835" t="s">
        <v>5869</v>
      </c>
      <c r="F624" s="863" t="s">
        <v>5870</v>
      </c>
      <c r="G624" s="835" t="s">
        <v>5875</v>
      </c>
      <c r="H624" s="835" t="s">
        <v>5876</v>
      </c>
      <c r="I624" s="849">
        <v>0.68999999761581421</v>
      </c>
      <c r="J624" s="849">
        <v>4600</v>
      </c>
      <c r="K624" s="850">
        <v>3174</v>
      </c>
    </row>
    <row r="625" spans="1:11" ht="14.4" customHeight="1" x14ac:dyDescent="0.3">
      <c r="A625" s="831" t="s">
        <v>579</v>
      </c>
      <c r="B625" s="832" t="s">
        <v>580</v>
      </c>
      <c r="C625" s="835" t="s">
        <v>604</v>
      </c>
      <c r="D625" s="863" t="s">
        <v>605</v>
      </c>
      <c r="E625" s="835" t="s">
        <v>5869</v>
      </c>
      <c r="F625" s="863" t="s">
        <v>5870</v>
      </c>
      <c r="G625" s="835" t="s">
        <v>6259</v>
      </c>
      <c r="H625" s="835" t="s">
        <v>6260</v>
      </c>
      <c r="I625" s="849">
        <v>0.68999999761581421</v>
      </c>
      <c r="J625" s="849">
        <v>2700</v>
      </c>
      <c r="K625" s="850">
        <v>1862.9999694824219</v>
      </c>
    </row>
    <row r="626" spans="1:11" ht="14.4" customHeight="1" x14ac:dyDescent="0.3">
      <c r="A626" s="831" t="s">
        <v>579</v>
      </c>
      <c r="B626" s="832" t="s">
        <v>580</v>
      </c>
      <c r="C626" s="835" t="s">
        <v>604</v>
      </c>
      <c r="D626" s="863" t="s">
        <v>605</v>
      </c>
      <c r="E626" s="835" t="s">
        <v>5869</v>
      </c>
      <c r="F626" s="863" t="s">
        <v>5870</v>
      </c>
      <c r="G626" s="835" t="s">
        <v>6261</v>
      </c>
      <c r="H626" s="835" t="s">
        <v>6262</v>
      </c>
      <c r="I626" s="849">
        <v>10.550000190734863</v>
      </c>
      <c r="J626" s="849">
        <v>40</v>
      </c>
      <c r="K626" s="850">
        <v>422.04998779296875</v>
      </c>
    </row>
    <row r="627" spans="1:11" ht="14.4" customHeight="1" x14ac:dyDescent="0.3">
      <c r="A627" s="831" t="s">
        <v>579</v>
      </c>
      <c r="B627" s="832" t="s">
        <v>580</v>
      </c>
      <c r="C627" s="835" t="s">
        <v>604</v>
      </c>
      <c r="D627" s="863" t="s">
        <v>605</v>
      </c>
      <c r="E627" s="835" t="s">
        <v>5869</v>
      </c>
      <c r="F627" s="863" t="s">
        <v>5870</v>
      </c>
      <c r="G627" s="835" t="s">
        <v>6263</v>
      </c>
      <c r="H627" s="835" t="s">
        <v>6264</v>
      </c>
      <c r="I627" s="849">
        <v>10.550000190734863</v>
      </c>
      <c r="J627" s="849">
        <v>120</v>
      </c>
      <c r="K627" s="850">
        <v>1266.0999755859375</v>
      </c>
    </row>
    <row r="628" spans="1:11" ht="14.4" customHeight="1" x14ac:dyDescent="0.3">
      <c r="A628" s="831" t="s">
        <v>579</v>
      </c>
      <c r="B628" s="832" t="s">
        <v>580</v>
      </c>
      <c r="C628" s="835" t="s">
        <v>604</v>
      </c>
      <c r="D628" s="863" t="s">
        <v>605</v>
      </c>
      <c r="E628" s="835" t="s">
        <v>5869</v>
      </c>
      <c r="F628" s="863" t="s">
        <v>5870</v>
      </c>
      <c r="G628" s="835" t="s">
        <v>6265</v>
      </c>
      <c r="H628" s="835" t="s">
        <v>6266</v>
      </c>
      <c r="I628" s="849">
        <v>10.550000190734863</v>
      </c>
      <c r="J628" s="849">
        <v>120</v>
      </c>
      <c r="K628" s="850">
        <v>1266.1499633789062</v>
      </c>
    </row>
    <row r="629" spans="1:11" ht="14.4" customHeight="1" x14ac:dyDescent="0.3">
      <c r="A629" s="831" t="s">
        <v>579</v>
      </c>
      <c r="B629" s="832" t="s">
        <v>580</v>
      </c>
      <c r="C629" s="835" t="s">
        <v>604</v>
      </c>
      <c r="D629" s="863" t="s">
        <v>605</v>
      </c>
      <c r="E629" s="835" t="s">
        <v>5869</v>
      </c>
      <c r="F629" s="863" t="s">
        <v>5870</v>
      </c>
      <c r="G629" s="835" t="s">
        <v>6267</v>
      </c>
      <c r="H629" s="835" t="s">
        <v>6268</v>
      </c>
      <c r="I629" s="849">
        <v>10.550000190734863</v>
      </c>
      <c r="J629" s="849">
        <v>80</v>
      </c>
      <c r="K629" s="850">
        <v>844.0999755859375</v>
      </c>
    </row>
    <row r="630" spans="1:11" ht="14.4" customHeight="1" x14ac:dyDescent="0.3">
      <c r="A630" s="831" t="s">
        <v>579</v>
      </c>
      <c r="B630" s="832" t="s">
        <v>580</v>
      </c>
      <c r="C630" s="835" t="s">
        <v>604</v>
      </c>
      <c r="D630" s="863" t="s">
        <v>605</v>
      </c>
      <c r="E630" s="835" t="s">
        <v>5869</v>
      </c>
      <c r="F630" s="863" t="s">
        <v>5870</v>
      </c>
      <c r="G630" s="835" t="s">
        <v>6269</v>
      </c>
      <c r="H630" s="835" t="s">
        <v>6270</v>
      </c>
      <c r="I630" s="849">
        <v>10.159999847412109</v>
      </c>
      <c r="J630" s="849">
        <v>50</v>
      </c>
      <c r="K630" s="850">
        <v>508.20001220703125</v>
      </c>
    </row>
    <row r="631" spans="1:11" ht="14.4" customHeight="1" x14ac:dyDescent="0.3">
      <c r="A631" s="831" t="s">
        <v>579</v>
      </c>
      <c r="B631" s="832" t="s">
        <v>580</v>
      </c>
      <c r="C631" s="835" t="s">
        <v>607</v>
      </c>
      <c r="D631" s="863" t="s">
        <v>608</v>
      </c>
      <c r="E631" s="835" t="s">
        <v>5560</v>
      </c>
      <c r="F631" s="863" t="s">
        <v>5561</v>
      </c>
      <c r="G631" s="835" t="s">
        <v>5562</v>
      </c>
      <c r="H631" s="835" t="s">
        <v>5563</v>
      </c>
      <c r="I631" s="849">
        <v>147.19133249918619</v>
      </c>
      <c r="J631" s="849">
        <v>92</v>
      </c>
      <c r="K631" s="850">
        <v>13541.580017089844</v>
      </c>
    </row>
    <row r="632" spans="1:11" ht="14.4" customHeight="1" x14ac:dyDescent="0.3">
      <c r="A632" s="831" t="s">
        <v>579</v>
      </c>
      <c r="B632" s="832" t="s">
        <v>580</v>
      </c>
      <c r="C632" s="835" t="s">
        <v>607</v>
      </c>
      <c r="D632" s="863" t="s">
        <v>608</v>
      </c>
      <c r="E632" s="835" t="s">
        <v>5560</v>
      </c>
      <c r="F632" s="863" t="s">
        <v>5561</v>
      </c>
      <c r="G632" s="835" t="s">
        <v>5564</v>
      </c>
      <c r="H632" s="835" t="s">
        <v>5565</v>
      </c>
      <c r="I632" s="849">
        <v>147.17166392008463</v>
      </c>
      <c r="J632" s="849">
        <v>92</v>
      </c>
      <c r="K632" s="850">
        <v>13539.820007324219</v>
      </c>
    </row>
    <row r="633" spans="1:11" ht="14.4" customHeight="1" x14ac:dyDescent="0.3">
      <c r="A633" s="831" t="s">
        <v>579</v>
      </c>
      <c r="B633" s="832" t="s">
        <v>580</v>
      </c>
      <c r="C633" s="835" t="s">
        <v>607</v>
      </c>
      <c r="D633" s="863" t="s">
        <v>608</v>
      </c>
      <c r="E633" s="835" t="s">
        <v>5560</v>
      </c>
      <c r="F633" s="863" t="s">
        <v>5561</v>
      </c>
      <c r="G633" s="835" t="s">
        <v>5566</v>
      </c>
      <c r="H633" s="835" t="s">
        <v>5567</v>
      </c>
      <c r="I633" s="849">
        <v>152.46000671386719</v>
      </c>
      <c r="J633" s="849">
        <v>9</v>
      </c>
      <c r="K633" s="850">
        <v>1372.1400604248047</v>
      </c>
    </row>
    <row r="634" spans="1:11" ht="14.4" customHeight="1" x14ac:dyDescent="0.3">
      <c r="A634" s="831" t="s">
        <v>579</v>
      </c>
      <c r="B634" s="832" t="s">
        <v>580</v>
      </c>
      <c r="C634" s="835" t="s">
        <v>607</v>
      </c>
      <c r="D634" s="863" t="s">
        <v>608</v>
      </c>
      <c r="E634" s="835" t="s">
        <v>5568</v>
      </c>
      <c r="F634" s="863" t="s">
        <v>5569</v>
      </c>
      <c r="G634" s="835" t="s">
        <v>6271</v>
      </c>
      <c r="H634" s="835" t="s">
        <v>6272</v>
      </c>
      <c r="I634" s="849">
        <v>110.83999633789062</v>
      </c>
      <c r="J634" s="849">
        <v>1</v>
      </c>
      <c r="K634" s="850">
        <v>110.83999633789062</v>
      </c>
    </row>
    <row r="635" spans="1:11" ht="14.4" customHeight="1" x14ac:dyDescent="0.3">
      <c r="A635" s="831" t="s">
        <v>579</v>
      </c>
      <c r="B635" s="832" t="s">
        <v>580</v>
      </c>
      <c r="C635" s="835" t="s">
        <v>607</v>
      </c>
      <c r="D635" s="863" t="s">
        <v>608</v>
      </c>
      <c r="E635" s="835" t="s">
        <v>5568</v>
      </c>
      <c r="F635" s="863" t="s">
        <v>5569</v>
      </c>
      <c r="G635" s="835" t="s">
        <v>6273</v>
      </c>
      <c r="H635" s="835" t="s">
        <v>6274</v>
      </c>
      <c r="I635" s="849">
        <v>158.21250152587891</v>
      </c>
      <c r="J635" s="849">
        <v>4</v>
      </c>
      <c r="K635" s="850">
        <v>632.85000610351562</v>
      </c>
    </row>
    <row r="636" spans="1:11" ht="14.4" customHeight="1" x14ac:dyDescent="0.3">
      <c r="A636" s="831" t="s">
        <v>579</v>
      </c>
      <c r="B636" s="832" t="s">
        <v>580</v>
      </c>
      <c r="C636" s="835" t="s">
        <v>607</v>
      </c>
      <c r="D636" s="863" t="s">
        <v>608</v>
      </c>
      <c r="E636" s="835" t="s">
        <v>5568</v>
      </c>
      <c r="F636" s="863" t="s">
        <v>5569</v>
      </c>
      <c r="G636" s="835" t="s">
        <v>5572</v>
      </c>
      <c r="H636" s="835" t="s">
        <v>5573</v>
      </c>
      <c r="I636" s="849">
        <v>52.880001068115234</v>
      </c>
      <c r="J636" s="849">
        <v>2</v>
      </c>
      <c r="K636" s="850">
        <v>105.75</v>
      </c>
    </row>
    <row r="637" spans="1:11" ht="14.4" customHeight="1" x14ac:dyDescent="0.3">
      <c r="A637" s="831" t="s">
        <v>579</v>
      </c>
      <c r="B637" s="832" t="s">
        <v>580</v>
      </c>
      <c r="C637" s="835" t="s">
        <v>607</v>
      </c>
      <c r="D637" s="863" t="s">
        <v>608</v>
      </c>
      <c r="E637" s="835" t="s">
        <v>5568</v>
      </c>
      <c r="F637" s="863" t="s">
        <v>5569</v>
      </c>
      <c r="G637" s="835" t="s">
        <v>6275</v>
      </c>
      <c r="H637" s="835" t="s">
        <v>6276</v>
      </c>
      <c r="I637" s="849">
        <v>83.050003051757813</v>
      </c>
      <c r="J637" s="849">
        <v>1</v>
      </c>
      <c r="K637" s="850">
        <v>83.050003051757813</v>
      </c>
    </row>
    <row r="638" spans="1:11" ht="14.4" customHeight="1" x14ac:dyDescent="0.3">
      <c r="A638" s="831" t="s">
        <v>579</v>
      </c>
      <c r="B638" s="832" t="s">
        <v>580</v>
      </c>
      <c r="C638" s="835" t="s">
        <v>607</v>
      </c>
      <c r="D638" s="863" t="s">
        <v>608</v>
      </c>
      <c r="E638" s="835" t="s">
        <v>5574</v>
      </c>
      <c r="F638" s="863" t="s">
        <v>5575</v>
      </c>
      <c r="G638" s="835" t="s">
        <v>5580</v>
      </c>
      <c r="H638" s="835" t="s">
        <v>6277</v>
      </c>
      <c r="I638" s="849">
        <v>4.1100001335144043</v>
      </c>
      <c r="J638" s="849">
        <v>200</v>
      </c>
      <c r="K638" s="850">
        <v>822</v>
      </c>
    </row>
    <row r="639" spans="1:11" ht="14.4" customHeight="1" x14ac:dyDescent="0.3">
      <c r="A639" s="831" t="s">
        <v>579</v>
      </c>
      <c r="B639" s="832" t="s">
        <v>580</v>
      </c>
      <c r="C639" s="835" t="s">
        <v>607</v>
      </c>
      <c r="D639" s="863" t="s">
        <v>608</v>
      </c>
      <c r="E639" s="835" t="s">
        <v>5574</v>
      </c>
      <c r="F639" s="863" t="s">
        <v>5575</v>
      </c>
      <c r="G639" s="835" t="s">
        <v>5580</v>
      </c>
      <c r="H639" s="835" t="s">
        <v>5581</v>
      </c>
      <c r="I639" s="849">
        <v>4.1050000190734863</v>
      </c>
      <c r="J639" s="849">
        <v>200</v>
      </c>
      <c r="K639" s="850">
        <v>821</v>
      </c>
    </row>
    <row r="640" spans="1:11" ht="14.4" customHeight="1" x14ac:dyDescent="0.3">
      <c r="A640" s="831" t="s">
        <v>579</v>
      </c>
      <c r="B640" s="832" t="s">
        <v>580</v>
      </c>
      <c r="C640" s="835" t="s">
        <v>607</v>
      </c>
      <c r="D640" s="863" t="s">
        <v>608</v>
      </c>
      <c r="E640" s="835" t="s">
        <v>5574</v>
      </c>
      <c r="F640" s="863" t="s">
        <v>5575</v>
      </c>
      <c r="G640" s="835" t="s">
        <v>5582</v>
      </c>
      <c r="H640" s="835" t="s">
        <v>5583</v>
      </c>
      <c r="I640" s="849">
        <v>6.2459999084472653</v>
      </c>
      <c r="J640" s="849">
        <v>260</v>
      </c>
      <c r="K640" s="850">
        <v>1624.1999969482422</v>
      </c>
    </row>
    <row r="641" spans="1:11" ht="14.4" customHeight="1" x14ac:dyDescent="0.3">
      <c r="A641" s="831" t="s">
        <v>579</v>
      </c>
      <c r="B641" s="832" t="s">
        <v>580</v>
      </c>
      <c r="C641" s="835" t="s">
        <v>607</v>
      </c>
      <c r="D641" s="863" t="s">
        <v>608</v>
      </c>
      <c r="E641" s="835" t="s">
        <v>5574</v>
      </c>
      <c r="F641" s="863" t="s">
        <v>5575</v>
      </c>
      <c r="G641" s="835" t="s">
        <v>5582</v>
      </c>
      <c r="H641" s="835" t="s">
        <v>5584</v>
      </c>
      <c r="I641" s="849">
        <v>6.2399997711181641</v>
      </c>
      <c r="J641" s="849">
        <v>90</v>
      </c>
      <c r="K641" s="850">
        <v>561.59999084472656</v>
      </c>
    </row>
    <row r="642" spans="1:11" ht="14.4" customHeight="1" x14ac:dyDescent="0.3">
      <c r="A642" s="831" t="s">
        <v>579</v>
      </c>
      <c r="B642" s="832" t="s">
        <v>580</v>
      </c>
      <c r="C642" s="835" t="s">
        <v>607</v>
      </c>
      <c r="D642" s="863" t="s">
        <v>608</v>
      </c>
      <c r="E642" s="835" t="s">
        <v>5574</v>
      </c>
      <c r="F642" s="863" t="s">
        <v>5575</v>
      </c>
      <c r="G642" s="835" t="s">
        <v>5585</v>
      </c>
      <c r="H642" s="835" t="s">
        <v>5586</v>
      </c>
      <c r="I642" s="849">
        <v>9.0175004005432129</v>
      </c>
      <c r="J642" s="849">
        <v>180</v>
      </c>
      <c r="K642" s="850">
        <v>1623.1000061035156</v>
      </c>
    </row>
    <row r="643" spans="1:11" ht="14.4" customHeight="1" x14ac:dyDescent="0.3">
      <c r="A643" s="831" t="s">
        <v>579</v>
      </c>
      <c r="B643" s="832" t="s">
        <v>580</v>
      </c>
      <c r="C643" s="835" t="s">
        <v>607</v>
      </c>
      <c r="D643" s="863" t="s">
        <v>608</v>
      </c>
      <c r="E643" s="835" t="s">
        <v>5574</v>
      </c>
      <c r="F643" s="863" t="s">
        <v>5575</v>
      </c>
      <c r="G643" s="835" t="s">
        <v>5585</v>
      </c>
      <c r="H643" s="835" t="s">
        <v>6278</v>
      </c>
      <c r="I643" s="849">
        <v>9.0150003433227539</v>
      </c>
      <c r="J643" s="849">
        <v>50</v>
      </c>
      <c r="K643" s="850">
        <v>450.80000305175781</v>
      </c>
    </row>
    <row r="644" spans="1:11" ht="14.4" customHeight="1" x14ac:dyDescent="0.3">
      <c r="A644" s="831" t="s">
        <v>579</v>
      </c>
      <c r="B644" s="832" t="s">
        <v>580</v>
      </c>
      <c r="C644" s="835" t="s">
        <v>607</v>
      </c>
      <c r="D644" s="863" t="s">
        <v>608</v>
      </c>
      <c r="E644" s="835" t="s">
        <v>5574</v>
      </c>
      <c r="F644" s="863" t="s">
        <v>5575</v>
      </c>
      <c r="G644" s="835" t="s">
        <v>5587</v>
      </c>
      <c r="H644" s="835" t="s">
        <v>5588</v>
      </c>
      <c r="I644" s="849">
        <v>8.5900001525878906</v>
      </c>
      <c r="J644" s="849">
        <v>140</v>
      </c>
      <c r="K644" s="850">
        <v>1202.6000061035156</v>
      </c>
    </row>
    <row r="645" spans="1:11" ht="14.4" customHeight="1" x14ac:dyDescent="0.3">
      <c r="A645" s="831" t="s">
        <v>579</v>
      </c>
      <c r="B645" s="832" t="s">
        <v>580</v>
      </c>
      <c r="C645" s="835" t="s">
        <v>607</v>
      </c>
      <c r="D645" s="863" t="s">
        <v>608</v>
      </c>
      <c r="E645" s="835" t="s">
        <v>5574</v>
      </c>
      <c r="F645" s="863" t="s">
        <v>5575</v>
      </c>
      <c r="G645" s="835" t="s">
        <v>5587</v>
      </c>
      <c r="H645" s="835" t="s">
        <v>5589</v>
      </c>
      <c r="I645" s="849">
        <v>8.5900001525878906</v>
      </c>
      <c r="J645" s="849">
        <v>45</v>
      </c>
      <c r="K645" s="850">
        <v>386.54998779296875</v>
      </c>
    </row>
    <row r="646" spans="1:11" ht="14.4" customHeight="1" x14ac:dyDescent="0.3">
      <c r="A646" s="831" t="s">
        <v>579</v>
      </c>
      <c r="B646" s="832" t="s">
        <v>580</v>
      </c>
      <c r="C646" s="835" t="s">
        <v>607</v>
      </c>
      <c r="D646" s="863" t="s">
        <v>608</v>
      </c>
      <c r="E646" s="835" t="s">
        <v>5574</v>
      </c>
      <c r="F646" s="863" t="s">
        <v>5575</v>
      </c>
      <c r="G646" s="835" t="s">
        <v>6279</v>
      </c>
      <c r="H646" s="835" t="s">
        <v>6280</v>
      </c>
      <c r="I646" s="849">
        <v>13.039999961853027</v>
      </c>
      <c r="J646" s="849">
        <v>70</v>
      </c>
      <c r="K646" s="850">
        <v>912.79998779296875</v>
      </c>
    </row>
    <row r="647" spans="1:11" ht="14.4" customHeight="1" x14ac:dyDescent="0.3">
      <c r="A647" s="831" t="s">
        <v>579</v>
      </c>
      <c r="B647" s="832" t="s">
        <v>580</v>
      </c>
      <c r="C647" s="835" t="s">
        <v>607</v>
      </c>
      <c r="D647" s="863" t="s">
        <v>608</v>
      </c>
      <c r="E647" s="835" t="s">
        <v>5574</v>
      </c>
      <c r="F647" s="863" t="s">
        <v>5575</v>
      </c>
      <c r="G647" s="835" t="s">
        <v>6279</v>
      </c>
      <c r="H647" s="835" t="s">
        <v>6281</v>
      </c>
      <c r="I647" s="849">
        <v>13.039999961853027</v>
      </c>
      <c r="J647" s="849">
        <v>20</v>
      </c>
      <c r="K647" s="850">
        <v>260.79998779296875</v>
      </c>
    </row>
    <row r="648" spans="1:11" ht="14.4" customHeight="1" x14ac:dyDescent="0.3">
      <c r="A648" s="831" t="s">
        <v>579</v>
      </c>
      <c r="B648" s="832" t="s">
        <v>580</v>
      </c>
      <c r="C648" s="835" t="s">
        <v>607</v>
      </c>
      <c r="D648" s="863" t="s">
        <v>608</v>
      </c>
      <c r="E648" s="835" t="s">
        <v>5574</v>
      </c>
      <c r="F648" s="863" t="s">
        <v>5575</v>
      </c>
      <c r="G648" s="835" t="s">
        <v>5906</v>
      </c>
      <c r="H648" s="835" t="s">
        <v>5907</v>
      </c>
      <c r="I648" s="849">
        <v>0.87999999523162842</v>
      </c>
      <c r="J648" s="849">
        <v>9000</v>
      </c>
      <c r="K648" s="850">
        <v>7919.9999694824219</v>
      </c>
    </row>
    <row r="649" spans="1:11" ht="14.4" customHeight="1" x14ac:dyDescent="0.3">
      <c r="A649" s="831" t="s">
        <v>579</v>
      </c>
      <c r="B649" s="832" t="s">
        <v>580</v>
      </c>
      <c r="C649" s="835" t="s">
        <v>607</v>
      </c>
      <c r="D649" s="863" t="s">
        <v>608</v>
      </c>
      <c r="E649" s="835" t="s">
        <v>5574</v>
      </c>
      <c r="F649" s="863" t="s">
        <v>5575</v>
      </c>
      <c r="G649" s="835" t="s">
        <v>5592</v>
      </c>
      <c r="H649" s="835" t="s">
        <v>5593</v>
      </c>
      <c r="I649" s="849">
        <v>1.2899999618530273</v>
      </c>
      <c r="J649" s="849">
        <v>20400</v>
      </c>
      <c r="K649" s="850">
        <v>26316</v>
      </c>
    </row>
    <row r="650" spans="1:11" ht="14.4" customHeight="1" x14ac:dyDescent="0.3">
      <c r="A650" s="831" t="s">
        <v>579</v>
      </c>
      <c r="B650" s="832" t="s">
        <v>580</v>
      </c>
      <c r="C650" s="835" t="s">
        <v>607</v>
      </c>
      <c r="D650" s="863" t="s">
        <v>608</v>
      </c>
      <c r="E650" s="835" t="s">
        <v>5574</v>
      </c>
      <c r="F650" s="863" t="s">
        <v>5575</v>
      </c>
      <c r="G650" s="835" t="s">
        <v>5912</v>
      </c>
      <c r="H650" s="835" t="s">
        <v>5913</v>
      </c>
      <c r="I650" s="849">
        <v>1.17249995470047</v>
      </c>
      <c r="J650" s="849">
        <v>1900</v>
      </c>
      <c r="K650" s="850">
        <v>2227</v>
      </c>
    </row>
    <row r="651" spans="1:11" ht="14.4" customHeight="1" x14ac:dyDescent="0.3">
      <c r="A651" s="831" t="s">
        <v>579</v>
      </c>
      <c r="B651" s="832" t="s">
        <v>580</v>
      </c>
      <c r="C651" s="835" t="s">
        <v>607</v>
      </c>
      <c r="D651" s="863" t="s">
        <v>608</v>
      </c>
      <c r="E651" s="835" t="s">
        <v>5574</v>
      </c>
      <c r="F651" s="863" t="s">
        <v>5575</v>
      </c>
      <c r="G651" s="835" t="s">
        <v>5916</v>
      </c>
      <c r="H651" s="835" t="s">
        <v>5917</v>
      </c>
      <c r="I651" s="849">
        <v>5.0199999809265137</v>
      </c>
      <c r="J651" s="849">
        <v>100</v>
      </c>
      <c r="K651" s="850">
        <v>501.70000457763672</v>
      </c>
    </row>
    <row r="652" spans="1:11" ht="14.4" customHeight="1" x14ac:dyDescent="0.3">
      <c r="A652" s="831" t="s">
        <v>579</v>
      </c>
      <c r="B652" s="832" t="s">
        <v>580</v>
      </c>
      <c r="C652" s="835" t="s">
        <v>607</v>
      </c>
      <c r="D652" s="863" t="s">
        <v>608</v>
      </c>
      <c r="E652" s="835" t="s">
        <v>5574</v>
      </c>
      <c r="F652" s="863" t="s">
        <v>5575</v>
      </c>
      <c r="G652" s="835" t="s">
        <v>6282</v>
      </c>
      <c r="H652" s="835" t="s">
        <v>6283</v>
      </c>
      <c r="I652" s="849">
        <v>162.73500061035156</v>
      </c>
      <c r="J652" s="849">
        <v>3</v>
      </c>
      <c r="K652" s="850">
        <v>488.22999572753906</v>
      </c>
    </row>
    <row r="653" spans="1:11" ht="14.4" customHeight="1" x14ac:dyDescent="0.3">
      <c r="A653" s="831" t="s">
        <v>579</v>
      </c>
      <c r="B653" s="832" t="s">
        <v>580</v>
      </c>
      <c r="C653" s="835" t="s">
        <v>607</v>
      </c>
      <c r="D653" s="863" t="s">
        <v>608</v>
      </c>
      <c r="E653" s="835" t="s">
        <v>5574</v>
      </c>
      <c r="F653" s="863" t="s">
        <v>5575</v>
      </c>
      <c r="G653" s="835" t="s">
        <v>5596</v>
      </c>
      <c r="H653" s="835" t="s">
        <v>5597</v>
      </c>
      <c r="I653" s="849">
        <v>86.370002746582031</v>
      </c>
      <c r="J653" s="849">
        <v>10</v>
      </c>
      <c r="K653" s="850">
        <v>863.70001220703125</v>
      </c>
    </row>
    <row r="654" spans="1:11" ht="14.4" customHeight="1" x14ac:dyDescent="0.3">
      <c r="A654" s="831" t="s">
        <v>579</v>
      </c>
      <c r="B654" s="832" t="s">
        <v>580</v>
      </c>
      <c r="C654" s="835" t="s">
        <v>607</v>
      </c>
      <c r="D654" s="863" t="s">
        <v>608</v>
      </c>
      <c r="E654" s="835" t="s">
        <v>5574</v>
      </c>
      <c r="F654" s="863" t="s">
        <v>5575</v>
      </c>
      <c r="G654" s="835" t="s">
        <v>5598</v>
      </c>
      <c r="H654" s="835" t="s">
        <v>5599</v>
      </c>
      <c r="I654" s="849">
        <v>111.55000305175781</v>
      </c>
      <c r="J654" s="849">
        <v>7</v>
      </c>
      <c r="K654" s="850">
        <v>780.85002136230469</v>
      </c>
    </row>
    <row r="655" spans="1:11" ht="14.4" customHeight="1" x14ac:dyDescent="0.3">
      <c r="A655" s="831" t="s">
        <v>579</v>
      </c>
      <c r="B655" s="832" t="s">
        <v>580</v>
      </c>
      <c r="C655" s="835" t="s">
        <v>607</v>
      </c>
      <c r="D655" s="863" t="s">
        <v>608</v>
      </c>
      <c r="E655" s="835" t="s">
        <v>5574</v>
      </c>
      <c r="F655" s="863" t="s">
        <v>5575</v>
      </c>
      <c r="G655" s="835" t="s">
        <v>5600</v>
      </c>
      <c r="H655" s="835" t="s">
        <v>5601</v>
      </c>
      <c r="I655" s="849">
        <v>790.8800048828125</v>
      </c>
      <c r="J655" s="849">
        <v>9</v>
      </c>
      <c r="K655" s="850">
        <v>7117.919921875</v>
      </c>
    </row>
    <row r="656" spans="1:11" ht="14.4" customHeight="1" x14ac:dyDescent="0.3">
      <c r="A656" s="831" t="s">
        <v>579</v>
      </c>
      <c r="B656" s="832" t="s">
        <v>580</v>
      </c>
      <c r="C656" s="835" t="s">
        <v>607</v>
      </c>
      <c r="D656" s="863" t="s">
        <v>608</v>
      </c>
      <c r="E656" s="835" t="s">
        <v>5574</v>
      </c>
      <c r="F656" s="863" t="s">
        <v>5575</v>
      </c>
      <c r="G656" s="835" t="s">
        <v>6055</v>
      </c>
      <c r="H656" s="835" t="s">
        <v>6056</v>
      </c>
      <c r="I656" s="849">
        <v>65.900001525878906</v>
      </c>
      <c r="J656" s="849">
        <v>10</v>
      </c>
      <c r="K656" s="850">
        <v>659</v>
      </c>
    </row>
    <row r="657" spans="1:11" ht="14.4" customHeight="1" x14ac:dyDescent="0.3">
      <c r="A657" s="831" t="s">
        <v>579</v>
      </c>
      <c r="B657" s="832" t="s">
        <v>580</v>
      </c>
      <c r="C657" s="835" t="s">
        <v>607</v>
      </c>
      <c r="D657" s="863" t="s">
        <v>608</v>
      </c>
      <c r="E657" s="835" t="s">
        <v>5574</v>
      </c>
      <c r="F657" s="863" t="s">
        <v>5575</v>
      </c>
      <c r="G657" s="835" t="s">
        <v>6284</v>
      </c>
      <c r="H657" s="835" t="s">
        <v>6285</v>
      </c>
      <c r="I657" s="849">
        <v>449.3599853515625</v>
      </c>
      <c r="J657" s="849">
        <v>10</v>
      </c>
      <c r="K657" s="850">
        <v>4493.60986328125</v>
      </c>
    </row>
    <row r="658" spans="1:11" ht="14.4" customHeight="1" x14ac:dyDescent="0.3">
      <c r="A658" s="831" t="s">
        <v>579</v>
      </c>
      <c r="B658" s="832" t="s">
        <v>580</v>
      </c>
      <c r="C658" s="835" t="s">
        <v>607</v>
      </c>
      <c r="D658" s="863" t="s">
        <v>608</v>
      </c>
      <c r="E658" s="835" t="s">
        <v>5574</v>
      </c>
      <c r="F658" s="863" t="s">
        <v>5575</v>
      </c>
      <c r="G658" s="835" t="s">
        <v>6286</v>
      </c>
      <c r="H658" s="835" t="s">
        <v>6287</v>
      </c>
      <c r="I658" s="849">
        <v>764.5999755859375</v>
      </c>
      <c r="J658" s="849">
        <v>10</v>
      </c>
      <c r="K658" s="850">
        <v>7645.97998046875</v>
      </c>
    </row>
    <row r="659" spans="1:11" ht="14.4" customHeight="1" x14ac:dyDescent="0.3">
      <c r="A659" s="831" t="s">
        <v>579</v>
      </c>
      <c r="B659" s="832" t="s">
        <v>580</v>
      </c>
      <c r="C659" s="835" t="s">
        <v>607</v>
      </c>
      <c r="D659" s="863" t="s">
        <v>608</v>
      </c>
      <c r="E659" s="835" t="s">
        <v>5574</v>
      </c>
      <c r="F659" s="863" t="s">
        <v>5575</v>
      </c>
      <c r="G659" s="835" t="s">
        <v>6165</v>
      </c>
      <c r="H659" s="835" t="s">
        <v>6166</v>
      </c>
      <c r="I659" s="849">
        <v>272.42999267578125</v>
      </c>
      <c r="J659" s="849">
        <v>6</v>
      </c>
      <c r="K659" s="850">
        <v>1634.5999755859375</v>
      </c>
    </row>
    <row r="660" spans="1:11" ht="14.4" customHeight="1" x14ac:dyDescent="0.3">
      <c r="A660" s="831" t="s">
        <v>579</v>
      </c>
      <c r="B660" s="832" t="s">
        <v>580</v>
      </c>
      <c r="C660" s="835" t="s">
        <v>607</v>
      </c>
      <c r="D660" s="863" t="s">
        <v>608</v>
      </c>
      <c r="E660" s="835" t="s">
        <v>5574</v>
      </c>
      <c r="F660" s="863" t="s">
        <v>5575</v>
      </c>
      <c r="G660" s="835" t="s">
        <v>6288</v>
      </c>
      <c r="H660" s="835" t="s">
        <v>6289</v>
      </c>
      <c r="I660" s="849">
        <v>259.1300048828125</v>
      </c>
      <c r="J660" s="849">
        <v>10</v>
      </c>
      <c r="K660" s="850">
        <v>2591.300048828125</v>
      </c>
    </row>
    <row r="661" spans="1:11" ht="14.4" customHeight="1" x14ac:dyDescent="0.3">
      <c r="A661" s="831" t="s">
        <v>579</v>
      </c>
      <c r="B661" s="832" t="s">
        <v>580</v>
      </c>
      <c r="C661" s="835" t="s">
        <v>607</v>
      </c>
      <c r="D661" s="863" t="s">
        <v>608</v>
      </c>
      <c r="E661" s="835" t="s">
        <v>5574</v>
      </c>
      <c r="F661" s="863" t="s">
        <v>5575</v>
      </c>
      <c r="G661" s="835" t="s">
        <v>6290</v>
      </c>
      <c r="H661" s="835" t="s">
        <v>6291</v>
      </c>
      <c r="I661" s="849">
        <v>66.589996337890625</v>
      </c>
      <c r="J661" s="849">
        <v>50</v>
      </c>
      <c r="K661" s="850">
        <v>3329.2498779296875</v>
      </c>
    </row>
    <row r="662" spans="1:11" ht="14.4" customHeight="1" x14ac:dyDescent="0.3">
      <c r="A662" s="831" t="s">
        <v>579</v>
      </c>
      <c r="B662" s="832" t="s">
        <v>580</v>
      </c>
      <c r="C662" s="835" t="s">
        <v>607</v>
      </c>
      <c r="D662" s="863" t="s">
        <v>608</v>
      </c>
      <c r="E662" s="835" t="s">
        <v>5574</v>
      </c>
      <c r="F662" s="863" t="s">
        <v>5575</v>
      </c>
      <c r="G662" s="835" t="s">
        <v>5606</v>
      </c>
      <c r="H662" s="835" t="s">
        <v>5607</v>
      </c>
      <c r="I662" s="849">
        <v>30.176666895548504</v>
      </c>
      <c r="J662" s="849">
        <v>350</v>
      </c>
      <c r="K662" s="850">
        <v>10561.75</v>
      </c>
    </row>
    <row r="663" spans="1:11" ht="14.4" customHeight="1" x14ac:dyDescent="0.3">
      <c r="A663" s="831" t="s">
        <v>579</v>
      </c>
      <c r="B663" s="832" t="s">
        <v>580</v>
      </c>
      <c r="C663" s="835" t="s">
        <v>607</v>
      </c>
      <c r="D663" s="863" t="s">
        <v>608</v>
      </c>
      <c r="E663" s="835" t="s">
        <v>5574</v>
      </c>
      <c r="F663" s="863" t="s">
        <v>5575</v>
      </c>
      <c r="G663" s="835" t="s">
        <v>6292</v>
      </c>
      <c r="H663" s="835" t="s">
        <v>6293</v>
      </c>
      <c r="I663" s="849">
        <v>5.272000026702881</v>
      </c>
      <c r="J663" s="849">
        <v>690</v>
      </c>
      <c r="K663" s="850">
        <v>3638.8000030517578</v>
      </c>
    </row>
    <row r="664" spans="1:11" ht="14.4" customHeight="1" x14ac:dyDescent="0.3">
      <c r="A664" s="831" t="s">
        <v>579</v>
      </c>
      <c r="B664" s="832" t="s">
        <v>580</v>
      </c>
      <c r="C664" s="835" t="s">
        <v>607</v>
      </c>
      <c r="D664" s="863" t="s">
        <v>608</v>
      </c>
      <c r="E664" s="835" t="s">
        <v>5574</v>
      </c>
      <c r="F664" s="863" t="s">
        <v>5575</v>
      </c>
      <c r="G664" s="835" t="s">
        <v>5925</v>
      </c>
      <c r="H664" s="835" t="s">
        <v>6294</v>
      </c>
      <c r="I664" s="849">
        <v>123.19000244140625</v>
      </c>
      <c r="J664" s="849">
        <v>10</v>
      </c>
      <c r="K664" s="850">
        <v>1231.8800048828125</v>
      </c>
    </row>
    <row r="665" spans="1:11" ht="14.4" customHeight="1" x14ac:dyDescent="0.3">
      <c r="A665" s="831" t="s">
        <v>579</v>
      </c>
      <c r="B665" s="832" t="s">
        <v>580</v>
      </c>
      <c r="C665" s="835" t="s">
        <v>607</v>
      </c>
      <c r="D665" s="863" t="s">
        <v>608</v>
      </c>
      <c r="E665" s="835" t="s">
        <v>5574</v>
      </c>
      <c r="F665" s="863" t="s">
        <v>5575</v>
      </c>
      <c r="G665" s="835" t="s">
        <v>5925</v>
      </c>
      <c r="H665" s="835" t="s">
        <v>5926</v>
      </c>
      <c r="I665" s="849">
        <v>123.19000244140625</v>
      </c>
      <c r="J665" s="849">
        <v>20</v>
      </c>
      <c r="K665" s="850">
        <v>2463.760009765625</v>
      </c>
    </row>
    <row r="666" spans="1:11" ht="14.4" customHeight="1" x14ac:dyDescent="0.3">
      <c r="A666" s="831" t="s">
        <v>579</v>
      </c>
      <c r="B666" s="832" t="s">
        <v>580</v>
      </c>
      <c r="C666" s="835" t="s">
        <v>607</v>
      </c>
      <c r="D666" s="863" t="s">
        <v>608</v>
      </c>
      <c r="E666" s="835" t="s">
        <v>5574</v>
      </c>
      <c r="F666" s="863" t="s">
        <v>5575</v>
      </c>
      <c r="G666" s="835" t="s">
        <v>5927</v>
      </c>
      <c r="H666" s="835" t="s">
        <v>5928</v>
      </c>
      <c r="I666" s="849">
        <v>128</v>
      </c>
      <c r="J666" s="849">
        <v>25</v>
      </c>
      <c r="K666" s="850">
        <v>3199.8798828125</v>
      </c>
    </row>
    <row r="667" spans="1:11" ht="14.4" customHeight="1" x14ac:dyDescent="0.3">
      <c r="A667" s="831" t="s">
        <v>579</v>
      </c>
      <c r="B667" s="832" t="s">
        <v>580</v>
      </c>
      <c r="C667" s="835" t="s">
        <v>607</v>
      </c>
      <c r="D667" s="863" t="s">
        <v>608</v>
      </c>
      <c r="E667" s="835" t="s">
        <v>5574</v>
      </c>
      <c r="F667" s="863" t="s">
        <v>5575</v>
      </c>
      <c r="G667" s="835" t="s">
        <v>6065</v>
      </c>
      <c r="H667" s="835" t="s">
        <v>6066</v>
      </c>
      <c r="I667" s="849">
        <v>293.25</v>
      </c>
      <c r="J667" s="849">
        <v>5</v>
      </c>
      <c r="K667" s="850">
        <v>1466.25</v>
      </c>
    </row>
    <row r="668" spans="1:11" ht="14.4" customHeight="1" x14ac:dyDescent="0.3">
      <c r="A668" s="831" t="s">
        <v>579</v>
      </c>
      <c r="B668" s="832" t="s">
        <v>580</v>
      </c>
      <c r="C668" s="835" t="s">
        <v>607</v>
      </c>
      <c r="D668" s="863" t="s">
        <v>608</v>
      </c>
      <c r="E668" s="835" t="s">
        <v>5574</v>
      </c>
      <c r="F668" s="863" t="s">
        <v>5575</v>
      </c>
      <c r="G668" s="835" t="s">
        <v>5931</v>
      </c>
      <c r="H668" s="835" t="s">
        <v>5932</v>
      </c>
      <c r="I668" s="849">
        <v>283.01998901367187</v>
      </c>
      <c r="J668" s="849">
        <v>15</v>
      </c>
      <c r="K668" s="850">
        <v>4245.2598876953125</v>
      </c>
    </row>
    <row r="669" spans="1:11" ht="14.4" customHeight="1" x14ac:dyDescent="0.3">
      <c r="A669" s="831" t="s">
        <v>579</v>
      </c>
      <c r="B669" s="832" t="s">
        <v>580</v>
      </c>
      <c r="C669" s="835" t="s">
        <v>607</v>
      </c>
      <c r="D669" s="863" t="s">
        <v>608</v>
      </c>
      <c r="E669" s="835" t="s">
        <v>5574</v>
      </c>
      <c r="F669" s="863" t="s">
        <v>5575</v>
      </c>
      <c r="G669" s="835" t="s">
        <v>6295</v>
      </c>
      <c r="H669" s="835" t="s">
        <v>6296</v>
      </c>
      <c r="I669" s="849">
        <v>233.80000305175781</v>
      </c>
      <c r="J669" s="849">
        <v>15</v>
      </c>
      <c r="K669" s="850">
        <v>3506.93994140625</v>
      </c>
    </row>
    <row r="670" spans="1:11" ht="14.4" customHeight="1" x14ac:dyDescent="0.3">
      <c r="A670" s="831" t="s">
        <v>579</v>
      </c>
      <c r="B670" s="832" t="s">
        <v>580</v>
      </c>
      <c r="C670" s="835" t="s">
        <v>607</v>
      </c>
      <c r="D670" s="863" t="s">
        <v>608</v>
      </c>
      <c r="E670" s="835" t="s">
        <v>5574</v>
      </c>
      <c r="F670" s="863" t="s">
        <v>5575</v>
      </c>
      <c r="G670" s="835" t="s">
        <v>5616</v>
      </c>
      <c r="H670" s="835" t="s">
        <v>5617</v>
      </c>
      <c r="I670" s="849">
        <v>149.56199951171874</v>
      </c>
      <c r="J670" s="849">
        <v>24</v>
      </c>
      <c r="K670" s="850">
        <v>3547.9200744628906</v>
      </c>
    </row>
    <row r="671" spans="1:11" ht="14.4" customHeight="1" x14ac:dyDescent="0.3">
      <c r="A671" s="831" t="s">
        <v>579</v>
      </c>
      <c r="B671" s="832" t="s">
        <v>580</v>
      </c>
      <c r="C671" s="835" t="s">
        <v>607</v>
      </c>
      <c r="D671" s="863" t="s">
        <v>608</v>
      </c>
      <c r="E671" s="835" t="s">
        <v>5574</v>
      </c>
      <c r="F671" s="863" t="s">
        <v>5575</v>
      </c>
      <c r="G671" s="835" t="s">
        <v>6297</v>
      </c>
      <c r="H671" s="835" t="s">
        <v>6298</v>
      </c>
      <c r="I671" s="849">
        <v>690.489990234375</v>
      </c>
      <c r="J671" s="849">
        <v>2</v>
      </c>
      <c r="K671" s="850">
        <v>1380.97998046875</v>
      </c>
    </row>
    <row r="672" spans="1:11" ht="14.4" customHeight="1" x14ac:dyDescent="0.3">
      <c r="A672" s="831" t="s">
        <v>579</v>
      </c>
      <c r="B672" s="832" t="s">
        <v>580</v>
      </c>
      <c r="C672" s="835" t="s">
        <v>607</v>
      </c>
      <c r="D672" s="863" t="s">
        <v>608</v>
      </c>
      <c r="E672" s="835" t="s">
        <v>5574</v>
      </c>
      <c r="F672" s="863" t="s">
        <v>5575</v>
      </c>
      <c r="G672" s="835" t="s">
        <v>5618</v>
      </c>
      <c r="H672" s="835" t="s">
        <v>5619</v>
      </c>
      <c r="I672" s="849">
        <v>8.0100002288818359</v>
      </c>
      <c r="J672" s="849">
        <v>200</v>
      </c>
      <c r="K672" s="850">
        <v>1602.1299743652344</v>
      </c>
    </row>
    <row r="673" spans="1:11" ht="14.4" customHeight="1" x14ac:dyDescent="0.3">
      <c r="A673" s="831" t="s">
        <v>579</v>
      </c>
      <c r="B673" s="832" t="s">
        <v>580</v>
      </c>
      <c r="C673" s="835" t="s">
        <v>607</v>
      </c>
      <c r="D673" s="863" t="s">
        <v>608</v>
      </c>
      <c r="E673" s="835" t="s">
        <v>5574</v>
      </c>
      <c r="F673" s="863" t="s">
        <v>5575</v>
      </c>
      <c r="G673" s="835" t="s">
        <v>5620</v>
      </c>
      <c r="H673" s="835" t="s">
        <v>5621</v>
      </c>
      <c r="I673" s="849">
        <v>4.8400001525878906</v>
      </c>
      <c r="J673" s="849">
        <v>330</v>
      </c>
      <c r="K673" s="850">
        <v>1597.1999969482422</v>
      </c>
    </row>
    <row r="674" spans="1:11" ht="14.4" customHeight="1" x14ac:dyDescent="0.3">
      <c r="A674" s="831" t="s">
        <v>579</v>
      </c>
      <c r="B674" s="832" t="s">
        <v>580</v>
      </c>
      <c r="C674" s="835" t="s">
        <v>607</v>
      </c>
      <c r="D674" s="863" t="s">
        <v>608</v>
      </c>
      <c r="E674" s="835" t="s">
        <v>5574</v>
      </c>
      <c r="F674" s="863" t="s">
        <v>5575</v>
      </c>
      <c r="G674" s="835" t="s">
        <v>5937</v>
      </c>
      <c r="H674" s="835" t="s">
        <v>5938</v>
      </c>
      <c r="I674" s="849">
        <v>3.2450000047683716</v>
      </c>
      <c r="J674" s="849">
        <v>300</v>
      </c>
      <c r="K674" s="850">
        <v>973.49998474121094</v>
      </c>
    </row>
    <row r="675" spans="1:11" ht="14.4" customHeight="1" x14ac:dyDescent="0.3">
      <c r="A675" s="831" t="s">
        <v>579</v>
      </c>
      <c r="B675" s="832" t="s">
        <v>580</v>
      </c>
      <c r="C675" s="835" t="s">
        <v>607</v>
      </c>
      <c r="D675" s="863" t="s">
        <v>608</v>
      </c>
      <c r="E675" s="835" t="s">
        <v>5574</v>
      </c>
      <c r="F675" s="863" t="s">
        <v>5575</v>
      </c>
      <c r="G675" s="835" t="s">
        <v>6299</v>
      </c>
      <c r="H675" s="835" t="s">
        <v>6300</v>
      </c>
      <c r="I675" s="849">
        <v>12.590000152587891</v>
      </c>
      <c r="J675" s="849">
        <v>400</v>
      </c>
      <c r="K675" s="850">
        <v>5037.7900390625</v>
      </c>
    </row>
    <row r="676" spans="1:11" ht="14.4" customHeight="1" x14ac:dyDescent="0.3">
      <c r="A676" s="831" t="s">
        <v>579</v>
      </c>
      <c r="B676" s="832" t="s">
        <v>580</v>
      </c>
      <c r="C676" s="835" t="s">
        <v>607</v>
      </c>
      <c r="D676" s="863" t="s">
        <v>608</v>
      </c>
      <c r="E676" s="835" t="s">
        <v>5574</v>
      </c>
      <c r="F676" s="863" t="s">
        <v>5575</v>
      </c>
      <c r="G676" s="835" t="s">
        <v>5941</v>
      </c>
      <c r="H676" s="835" t="s">
        <v>5942</v>
      </c>
      <c r="I676" s="849">
        <v>13.020000457763672</v>
      </c>
      <c r="J676" s="849">
        <v>23</v>
      </c>
      <c r="K676" s="850">
        <v>299.46001052856445</v>
      </c>
    </row>
    <row r="677" spans="1:11" ht="14.4" customHeight="1" x14ac:dyDescent="0.3">
      <c r="A677" s="831" t="s">
        <v>579</v>
      </c>
      <c r="B677" s="832" t="s">
        <v>580</v>
      </c>
      <c r="C677" s="835" t="s">
        <v>607</v>
      </c>
      <c r="D677" s="863" t="s">
        <v>608</v>
      </c>
      <c r="E677" s="835" t="s">
        <v>5574</v>
      </c>
      <c r="F677" s="863" t="s">
        <v>5575</v>
      </c>
      <c r="G677" s="835" t="s">
        <v>5624</v>
      </c>
      <c r="H677" s="835" t="s">
        <v>5625</v>
      </c>
      <c r="I677" s="849">
        <v>0.85400002002716069</v>
      </c>
      <c r="J677" s="849">
        <v>600</v>
      </c>
      <c r="K677" s="850">
        <v>513</v>
      </c>
    </row>
    <row r="678" spans="1:11" ht="14.4" customHeight="1" x14ac:dyDescent="0.3">
      <c r="A678" s="831" t="s">
        <v>579</v>
      </c>
      <c r="B678" s="832" t="s">
        <v>580</v>
      </c>
      <c r="C678" s="835" t="s">
        <v>607</v>
      </c>
      <c r="D678" s="863" t="s">
        <v>608</v>
      </c>
      <c r="E678" s="835" t="s">
        <v>5574</v>
      </c>
      <c r="F678" s="863" t="s">
        <v>5575</v>
      </c>
      <c r="G678" s="835" t="s">
        <v>5626</v>
      </c>
      <c r="H678" s="835" t="s">
        <v>5627</v>
      </c>
      <c r="I678" s="849">
        <v>1.5149999856948853</v>
      </c>
      <c r="J678" s="849">
        <v>450</v>
      </c>
      <c r="K678" s="850">
        <v>682</v>
      </c>
    </row>
    <row r="679" spans="1:11" ht="14.4" customHeight="1" x14ac:dyDescent="0.3">
      <c r="A679" s="831" t="s">
        <v>579</v>
      </c>
      <c r="B679" s="832" t="s">
        <v>580</v>
      </c>
      <c r="C679" s="835" t="s">
        <v>607</v>
      </c>
      <c r="D679" s="863" t="s">
        <v>608</v>
      </c>
      <c r="E679" s="835" t="s">
        <v>5574</v>
      </c>
      <c r="F679" s="863" t="s">
        <v>5575</v>
      </c>
      <c r="G679" s="835" t="s">
        <v>5628</v>
      </c>
      <c r="H679" s="835" t="s">
        <v>5629</v>
      </c>
      <c r="I679" s="849">
        <v>2.0699999332427979</v>
      </c>
      <c r="J679" s="849">
        <v>100</v>
      </c>
      <c r="K679" s="850">
        <v>207</v>
      </c>
    </row>
    <row r="680" spans="1:11" ht="14.4" customHeight="1" x14ac:dyDescent="0.3">
      <c r="A680" s="831" t="s">
        <v>579</v>
      </c>
      <c r="B680" s="832" t="s">
        <v>580</v>
      </c>
      <c r="C680" s="835" t="s">
        <v>607</v>
      </c>
      <c r="D680" s="863" t="s">
        <v>608</v>
      </c>
      <c r="E680" s="835" t="s">
        <v>5574</v>
      </c>
      <c r="F680" s="863" t="s">
        <v>5575</v>
      </c>
      <c r="G680" s="835" t="s">
        <v>5943</v>
      </c>
      <c r="H680" s="835" t="s">
        <v>5944</v>
      </c>
      <c r="I680" s="849">
        <v>3.7949999570846558</v>
      </c>
      <c r="J680" s="849">
        <v>250</v>
      </c>
      <c r="K680" s="850">
        <v>949</v>
      </c>
    </row>
    <row r="681" spans="1:11" ht="14.4" customHeight="1" x14ac:dyDescent="0.3">
      <c r="A681" s="831" t="s">
        <v>579</v>
      </c>
      <c r="B681" s="832" t="s">
        <v>580</v>
      </c>
      <c r="C681" s="835" t="s">
        <v>607</v>
      </c>
      <c r="D681" s="863" t="s">
        <v>608</v>
      </c>
      <c r="E681" s="835" t="s">
        <v>5574</v>
      </c>
      <c r="F681" s="863" t="s">
        <v>5575</v>
      </c>
      <c r="G681" s="835" t="s">
        <v>5630</v>
      </c>
      <c r="H681" s="835" t="s">
        <v>5631</v>
      </c>
      <c r="I681" s="849">
        <v>7.5100002288818359</v>
      </c>
      <c r="J681" s="849">
        <v>16</v>
      </c>
      <c r="K681" s="850">
        <v>120.16000366210937</v>
      </c>
    </row>
    <row r="682" spans="1:11" ht="14.4" customHeight="1" x14ac:dyDescent="0.3">
      <c r="A682" s="831" t="s">
        <v>579</v>
      </c>
      <c r="B682" s="832" t="s">
        <v>580</v>
      </c>
      <c r="C682" s="835" t="s">
        <v>607</v>
      </c>
      <c r="D682" s="863" t="s">
        <v>608</v>
      </c>
      <c r="E682" s="835" t="s">
        <v>5574</v>
      </c>
      <c r="F682" s="863" t="s">
        <v>5575</v>
      </c>
      <c r="G682" s="835" t="s">
        <v>6301</v>
      </c>
      <c r="H682" s="835" t="s">
        <v>6302</v>
      </c>
      <c r="I682" s="849">
        <v>46</v>
      </c>
      <c r="J682" s="849">
        <v>2</v>
      </c>
      <c r="K682" s="850">
        <v>92</v>
      </c>
    </row>
    <row r="683" spans="1:11" ht="14.4" customHeight="1" x14ac:dyDescent="0.3">
      <c r="A683" s="831" t="s">
        <v>579</v>
      </c>
      <c r="B683" s="832" t="s">
        <v>580</v>
      </c>
      <c r="C683" s="835" t="s">
        <v>607</v>
      </c>
      <c r="D683" s="863" t="s">
        <v>608</v>
      </c>
      <c r="E683" s="835" t="s">
        <v>5574</v>
      </c>
      <c r="F683" s="863" t="s">
        <v>5575</v>
      </c>
      <c r="G683" s="835" t="s">
        <v>5632</v>
      </c>
      <c r="H683" s="835" t="s">
        <v>5633</v>
      </c>
      <c r="I683" s="849">
        <v>98.375</v>
      </c>
      <c r="J683" s="849">
        <v>20</v>
      </c>
      <c r="K683" s="850">
        <v>1967.5</v>
      </c>
    </row>
    <row r="684" spans="1:11" ht="14.4" customHeight="1" x14ac:dyDescent="0.3">
      <c r="A684" s="831" t="s">
        <v>579</v>
      </c>
      <c r="B684" s="832" t="s">
        <v>580</v>
      </c>
      <c r="C684" s="835" t="s">
        <v>607</v>
      </c>
      <c r="D684" s="863" t="s">
        <v>608</v>
      </c>
      <c r="E684" s="835" t="s">
        <v>5574</v>
      </c>
      <c r="F684" s="863" t="s">
        <v>5575</v>
      </c>
      <c r="G684" s="835" t="s">
        <v>5636</v>
      </c>
      <c r="H684" s="835" t="s">
        <v>5637</v>
      </c>
      <c r="I684" s="849">
        <v>8.5799999237060547</v>
      </c>
      <c r="J684" s="849">
        <v>336</v>
      </c>
      <c r="K684" s="850">
        <v>2882.8800201416016</v>
      </c>
    </row>
    <row r="685" spans="1:11" ht="14.4" customHeight="1" x14ac:dyDescent="0.3">
      <c r="A685" s="831" t="s">
        <v>579</v>
      </c>
      <c r="B685" s="832" t="s">
        <v>580</v>
      </c>
      <c r="C685" s="835" t="s">
        <v>607</v>
      </c>
      <c r="D685" s="863" t="s">
        <v>608</v>
      </c>
      <c r="E685" s="835" t="s">
        <v>5574</v>
      </c>
      <c r="F685" s="863" t="s">
        <v>5575</v>
      </c>
      <c r="G685" s="835" t="s">
        <v>6303</v>
      </c>
      <c r="H685" s="835" t="s">
        <v>6304</v>
      </c>
      <c r="I685" s="849">
        <v>61.759998321533203</v>
      </c>
      <c r="J685" s="849">
        <v>20</v>
      </c>
      <c r="K685" s="850">
        <v>1235.0999755859375</v>
      </c>
    </row>
    <row r="686" spans="1:11" ht="14.4" customHeight="1" x14ac:dyDescent="0.3">
      <c r="A686" s="831" t="s">
        <v>579</v>
      </c>
      <c r="B686" s="832" t="s">
        <v>580</v>
      </c>
      <c r="C686" s="835" t="s">
        <v>607</v>
      </c>
      <c r="D686" s="863" t="s">
        <v>608</v>
      </c>
      <c r="E686" s="835" t="s">
        <v>5574</v>
      </c>
      <c r="F686" s="863" t="s">
        <v>5575</v>
      </c>
      <c r="G686" s="835" t="s">
        <v>5638</v>
      </c>
      <c r="H686" s="835" t="s">
        <v>5639</v>
      </c>
      <c r="I686" s="849">
        <v>13.229999542236328</v>
      </c>
      <c r="J686" s="849">
        <v>280</v>
      </c>
      <c r="K686" s="850">
        <v>3703.6499938964844</v>
      </c>
    </row>
    <row r="687" spans="1:11" ht="14.4" customHeight="1" x14ac:dyDescent="0.3">
      <c r="A687" s="831" t="s">
        <v>579</v>
      </c>
      <c r="B687" s="832" t="s">
        <v>580</v>
      </c>
      <c r="C687" s="835" t="s">
        <v>607</v>
      </c>
      <c r="D687" s="863" t="s">
        <v>608</v>
      </c>
      <c r="E687" s="835" t="s">
        <v>5574</v>
      </c>
      <c r="F687" s="863" t="s">
        <v>5575</v>
      </c>
      <c r="G687" s="835" t="s">
        <v>5644</v>
      </c>
      <c r="H687" s="835" t="s">
        <v>5645</v>
      </c>
      <c r="I687" s="849">
        <v>2.5059999942779543</v>
      </c>
      <c r="J687" s="849">
        <v>100</v>
      </c>
      <c r="K687" s="850">
        <v>250.60000228881836</v>
      </c>
    </row>
    <row r="688" spans="1:11" ht="14.4" customHeight="1" x14ac:dyDescent="0.3">
      <c r="A688" s="831" t="s">
        <v>579</v>
      </c>
      <c r="B688" s="832" t="s">
        <v>580</v>
      </c>
      <c r="C688" s="835" t="s">
        <v>607</v>
      </c>
      <c r="D688" s="863" t="s">
        <v>608</v>
      </c>
      <c r="E688" s="835" t="s">
        <v>5574</v>
      </c>
      <c r="F688" s="863" t="s">
        <v>5575</v>
      </c>
      <c r="G688" s="835" t="s">
        <v>5951</v>
      </c>
      <c r="H688" s="835" t="s">
        <v>5952</v>
      </c>
      <c r="I688" s="849">
        <v>3.262499988079071</v>
      </c>
      <c r="J688" s="849">
        <v>80</v>
      </c>
      <c r="K688" s="850">
        <v>260.99999237060547</v>
      </c>
    </row>
    <row r="689" spans="1:11" ht="14.4" customHeight="1" x14ac:dyDescent="0.3">
      <c r="A689" s="831" t="s">
        <v>579</v>
      </c>
      <c r="B689" s="832" t="s">
        <v>580</v>
      </c>
      <c r="C689" s="835" t="s">
        <v>607</v>
      </c>
      <c r="D689" s="863" t="s">
        <v>608</v>
      </c>
      <c r="E689" s="835" t="s">
        <v>5574</v>
      </c>
      <c r="F689" s="863" t="s">
        <v>5575</v>
      </c>
      <c r="G689" s="835" t="s">
        <v>5646</v>
      </c>
      <c r="H689" s="835" t="s">
        <v>5647</v>
      </c>
      <c r="I689" s="849">
        <v>3.9600000381469727</v>
      </c>
      <c r="J689" s="849">
        <v>20</v>
      </c>
      <c r="K689" s="850">
        <v>79.199996948242187</v>
      </c>
    </row>
    <row r="690" spans="1:11" ht="14.4" customHeight="1" x14ac:dyDescent="0.3">
      <c r="A690" s="831" t="s">
        <v>579</v>
      </c>
      <c r="B690" s="832" t="s">
        <v>580</v>
      </c>
      <c r="C690" s="835" t="s">
        <v>607</v>
      </c>
      <c r="D690" s="863" t="s">
        <v>608</v>
      </c>
      <c r="E690" s="835" t="s">
        <v>5574</v>
      </c>
      <c r="F690" s="863" t="s">
        <v>5575</v>
      </c>
      <c r="G690" s="835" t="s">
        <v>5650</v>
      </c>
      <c r="H690" s="835" t="s">
        <v>5651</v>
      </c>
      <c r="I690" s="849">
        <v>12.649999618530273</v>
      </c>
      <c r="J690" s="849">
        <v>105</v>
      </c>
      <c r="K690" s="850">
        <v>1328.25</v>
      </c>
    </row>
    <row r="691" spans="1:11" ht="14.4" customHeight="1" x14ac:dyDescent="0.3">
      <c r="A691" s="831" t="s">
        <v>579</v>
      </c>
      <c r="B691" s="832" t="s">
        <v>580</v>
      </c>
      <c r="C691" s="835" t="s">
        <v>607</v>
      </c>
      <c r="D691" s="863" t="s">
        <v>608</v>
      </c>
      <c r="E691" s="835" t="s">
        <v>5574</v>
      </c>
      <c r="F691" s="863" t="s">
        <v>5575</v>
      </c>
      <c r="G691" s="835" t="s">
        <v>6189</v>
      </c>
      <c r="H691" s="835" t="s">
        <v>6190</v>
      </c>
      <c r="I691" s="849">
        <v>120.75</v>
      </c>
      <c r="J691" s="849">
        <v>6</v>
      </c>
      <c r="K691" s="850">
        <v>724.5</v>
      </c>
    </row>
    <row r="692" spans="1:11" ht="14.4" customHeight="1" x14ac:dyDescent="0.3">
      <c r="A692" s="831" t="s">
        <v>579</v>
      </c>
      <c r="B692" s="832" t="s">
        <v>580</v>
      </c>
      <c r="C692" s="835" t="s">
        <v>607</v>
      </c>
      <c r="D692" s="863" t="s">
        <v>608</v>
      </c>
      <c r="E692" s="835" t="s">
        <v>5574</v>
      </c>
      <c r="F692" s="863" t="s">
        <v>5575</v>
      </c>
      <c r="G692" s="835" t="s">
        <v>6305</v>
      </c>
      <c r="H692" s="835" t="s">
        <v>6306</v>
      </c>
      <c r="I692" s="849">
        <v>120.75</v>
      </c>
      <c r="J692" s="849">
        <v>6</v>
      </c>
      <c r="K692" s="850">
        <v>724.5</v>
      </c>
    </row>
    <row r="693" spans="1:11" ht="14.4" customHeight="1" x14ac:dyDescent="0.3">
      <c r="A693" s="831" t="s">
        <v>579</v>
      </c>
      <c r="B693" s="832" t="s">
        <v>580</v>
      </c>
      <c r="C693" s="835" t="s">
        <v>607</v>
      </c>
      <c r="D693" s="863" t="s">
        <v>608</v>
      </c>
      <c r="E693" s="835" t="s">
        <v>5574</v>
      </c>
      <c r="F693" s="863" t="s">
        <v>5575</v>
      </c>
      <c r="G693" s="835" t="s">
        <v>6307</v>
      </c>
      <c r="H693" s="835" t="s">
        <v>6308</v>
      </c>
      <c r="I693" s="849">
        <v>120.75</v>
      </c>
      <c r="J693" s="849">
        <v>6</v>
      </c>
      <c r="K693" s="850">
        <v>724.5</v>
      </c>
    </row>
    <row r="694" spans="1:11" ht="14.4" customHeight="1" x14ac:dyDescent="0.3">
      <c r="A694" s="831" t="s">
        <v>579</v>
      </c>
      <c r="B694" s="832" t="s">
        <v>580</v>
      </c>
      <c r="C694" s="835" t="s">
        <v>607</v>
      </c>
      <c r="D694" s="863" t="s">
        <v>608</v>
      </c>
      <c r="E694" s="835" t="s">
        <v>5574</v>
      </c>
      <c r="F694" s="863" t="s">
        <v>5575</v>
      </c>
      <c r="G694" s="835" t="s">
        <v>5656</v>
      </c>
      <c r="H694" s="835" t="s">
        <v>5657</v>
      </c>
      <c r="I694" s="849">
        <v>112.52999877929687</v>
      </c>
      <c r="J694" s="849">
        <v>70</v>
      </c>
      <c r="K694" s="850">
        <v>7877.100341796875</v>
      </c>
    </row>
    <row r="695" spans="1:11" ht="14.4" customHeight="1" x14ac:dyDescent="0.3">
      <c r="A695" s="831" t="s">
        <v>579</v>
      </c>
      <c r="B695" s="832" t="s">
        <v>580</v>
      </c>
      <c r="C695" s="835" t="s">
        <v>607</v>
      </c>
      <c r="D695" s="863" t="s">
        <v>608</v>
      </c>
      <c r="E695" s="835" t="s">
        <v>5574</v>
      </c>
      <c r="F695" s="863" t="s">
        <v>5575</v>
      </c>
      <c r="G695" s="835" t="s">
        <v>5660</v>
      </c>
      <c r="H695" s="835" t="s">
        <v>5661</v>
      </c>
      <c r="I695" s="849">
        <v>37.090000152587891</v>
      </c>
      <c r="J695" s="849">
        <v>100</v>
      </c>
      <c r="K695" s="850">
        <v>3708.75</v>
      </c>
    </row>
    <row r="696" spans="1:11" ht="14.4" customHeight="1" x14ac:dyDescent="0.3">
      <c r="A696" s="831" t="s">
        <v>579</v>
      </c>
      <c r="B696" s="832" t="s">
        <v>580</v>
      </c>
      <c r="C696" s="835" t="s">
        <v>607</v>
      </c>
      <c r="D696" s="863" t="s">
        <v>608</v>
      </c>
      <c r="E696" s="835" t="s">
        <v>5574</v>
      </c>
      <c r="F696" s="863" t="s">
        <v>5575</v>
      </c>
      <c r="G696" s="835" t="s">
        <v>6309</v>
      </c>
      <c r="H696" s="835" t="s">
        <v>6310</v>
      </c>
      <c r="I696" s="849">
        <v>35.369998931884766</v>
      </c>
      <c r="J696" s="849">
        <v>25</v>
      </c>
      <c r="K696" s="850">
        <v>884.260009765625</v>
      </c>
    </row>
    <row r="697" spans="1:11" ht="14.4" customHeight="1" x14ac:dyDescent="0.3">
      <c r="A697" s="831" t="s">
        <v>579</v>
      </c>
      <c r="B697" s="832" t="s">
        <v>580</v>
      </c>
      <c r="C697" s="835" t="s">
        <v>607</v>
      </c>
      <c r="D697" s="863" t="s">
        <v>608</v>
      </c>
      <c r="E697" s="835" t="s">
        <v>5574</v>
      </c>
      <c r="F697" s="863" t="s">
        <v>5575</v>
      </c>
      <c r="G697" s="835" t="s">
        <v>5662</v>
      </c>
      <c r="H697" s="835" t="s">
        <v>5663</v>
      </c>
      <c r="I697" s="849">
        <v>0.42499998807907102</v>
      </c>
      <c r="J697" s="849">
        <v>10600</v>
      </c>
      <c r="K697" s="850">
        <v>4492</v>
      </c>
    </row>
    <row r="698" spans="1:11" ht="14.4" customHeight="1" x14ac:dyDescent="0.3">
      <c r="A698" s="831" t="s">
        <v>579</v>
      </c>
      <c r="B698" s="832" t="s">
        <v>580</v>
      </c>
      <c r="C698" s="835" t="s">
        <v>607</v>
      </c>
      <c r="D698" s="863" t="s">
        <v>608</v>
      </c>
      <c r="E698" s="835" t="s">
        <v>5574</v>
      </c>
      <c r="F698" s="863" t="s">
        <v>5575</v>
      </c>
      <c r="G698" s="835" t="s">
        <v>6311</v>
      </c>
      <c r="H698" s="835" t="s">
        <v>6312</v>
      </c>
      <c r="I698" s="849">
        <v>2.3900001049041748</v>
      </c>
      <c r="J698" s="849">
        <v>40</v>
      </c>
      <c r="K698" s="850">
        <v>95.599998474121094</v>
      </c>
    </row>
    <row r="699" spans="1:11" ht="14.4" customHeight="1" x14ac:dyDescent="0.3">
      <c r="A699" s="831" t="s">
        <v>579</v>
      </c>
      <c r="B699" s="832" t="s">
        <v>580</v>
      </c>
      <c r="C699" s="835" t="s">
        <v>607</v>
      </c>
      <c r="D699" s="863" t="s">
        <v>608</v>
      </c>
      <c r="E699" s="835" t="s">
        <v>5574</v>
      </c>
      <c r="F699" s="863" t="s">
        <v>5575</v>
      </c>
      <c r="G699" s="835" t="s">
        <v>5666</v>
      </c>
      <c r="H699" s="835" t="s">
        <v>5667</v>
      </c>
      <c r="I699" s="849">
        <v>0.67000001668930054</v>
      </c>
      <c r="J699" s="849">
        <v>2000</v>
      </c>
      <c r="K699" s="850">
        <v>1340</v>
      </c>
    </row>
    <row r="700" spans="1:11" ht="14.4" customHeight="1" x14ac:dyDescent="0.3">
      <c r="A700" s="831" t="s">
        <v>579</v>
      </c>
      <c r="B700" s="832" t="s">
        <v>580</v>
      </c>
      <c r="C700" s="835" t="s">
        <v>607</v>
      </c>
      <c r="D700" s="863" t="s">
        <v>608</v>
      </c>
      <c r="E700" s="835" t="s">
        <v>5574</v>
      </c>
      <c r="F700" s="863" t="s">
        <v>5575</v>
      </c>
      <c r="G700" s="835" t="s">
        <v>5668</v>
      </c>
      <c r="H700" s="835" t="s">
        <v>5669</v>
      </c>
      <c r="I700" s="849">
        <v>27.875</v>
      </c>
      <c r="J700" s="849">
        <v>46</v>
      </c>
      <c r="K700" s="850">
        <v>1282.2400054931641</v>
      </c>
    </row>
    <row r="701" spans="1:11" ht="14.4" customHeight="1" x14ac:dyDescent="0.3">
      <c r="A701" s="831" t="s">
        <v>579</v>
      </c>
      <c r="B701" s="832" t="s">
        <v>580</v>
      </c>
      <c r="C701" s="835" t="s">
        <v>607</v>
      </c>
      <c r="D701" s="863" t="s">
        <v>608</v>
      </c>
      <c r="E701" s="835" t="s">
        <v>5574</v>
      </c>
      <c r="F701" s="863" t="s">
        <v>5575</v>
      </c>
      <c r="G701" s="835" t="s">
        <v>5670</v>
      </c>
      <c r="H701" s="835" t="s">
        <v>5671</v>
      </c>
      <c r="I701" s="849">
        <v>28.73299961090088</v>
      </c>
      <c r="J701" s="849">
        <v>296</v>
      </c>
      <c r="K701" s="850">
        <v>8504.920166015625</v>
      </c>
    </row>
    <row r="702" spans="1:11" ht="14.4" customHeight="1" x14ac:dyDescent="0.3">
      <c r="A702" s="831" t="s">
        <v>579</v>
      </c>
      <c r="B702" s="832" t="s">
        <v>580</v>
      </c>
      <c r="C702" s="835" t="s">
        <v>607</v>
      </c>
      <c r="D702" s="863" t="s">
        <v>608</v>
      </c>
      <c r="E702" s="835" t="s">
        <v>5574</v>
      </c>
      <c r="F702" s="863" t="s">
        <v>5575</v>
      </c>
      <c r="G702" s="835" t="s">
        <v>5672</v>
      </c>
      <c r="H702" s="835" t="s">
        <v>5673</v>
      </c>
      <c r="I702" s="849">
        <v>9.3299999237060547</v>
      </c>
      <c r="J702" s="849">
        <v>1</v>
      </c>
      <c r="K702" s="850">
        <v>9.3299999237060547</v>
      </c>
    </row>
    <row r="703" spans="1:11" ht="14.4" customHeight="1" x14ac:dyDescent="0.3">
      <c r="A703" s="831" t="s">
        <v>579</v>
      </c>
      <c r="B703" s="832" t="s">
        <v>580</v>
      </c>
      <c r="C703" s="835" t="s">
        <v>607</v>
      </c>
      <c r="D703" s="863" t="s">
        <v>608</v>
      </c>
      <c r="E703" s="835" t="s">
        <v>5574</v>
      </c>
      <c r="F703" s="863" t="s">
        <v>5575</v>
      </c>
      <c r="G703" s="835" t="s">
        <v>5674</v>
      </c>
      <c r="H703" s="835" t="s">
        <v>5675</v>
      </c>
      <c r="I703" s="849">
        <v>314.80332438151044</v>
      </c>
      <c r="J703" s="849">
        <v>8</v>
      </c>
      <c r="K703" s="850">
        <v>2518.419921875</v>
      </c>
    </row>
    <row r="704" spans="1:11" ht="14.4" customHeight="1" x14ac:dyDescent="0.3">
      <c r="A704" s="831" t="s">
        <v>579</v>
      </c>
      <c r="B704" s="832" t="s">
        <v>580</v>
      </c>
      <c r="C704" s="835" t="s">
        <v>607</v>
      </c>
      <c r="D704" s="863" t="s">
        <v>608</v>
      </c>
      <c r="E704" s="835" t="s">
        <v>5574</v>
      </c>
      <c r="F704" s="863" t="s">
        <v>5575</v>
      </c>
      <c r="G704" s="835" t="s">
        <v>5676</v>
      </c>
      <c r="H704" s="835" t="s">
        <v>5677</v>
      </c>
      <c r="I704" s="849">
        <v>314.80332438151044</v>
      </c>
      <c r="J704" s="849">
        <v>8</v>
      </c>
      <c r="K704" s="850">
        <v>2518.419921875</v>
      </c>
    </row>
    <row r="705" spans="1:11" ht="14.4" customHeight="1" x14ac:dyDescent="0.3">
      <c r="A705" s="831" t="s">
        <v>579</v>
      </c>
      <c r="B705" s="832" t="s">
        <v>580</v>
      </c>
      <c r="C705" s="835" t="s">
        <v>607</v>
      </c>
      <c r="D705" s="863" t="s">
        <v>608</v>
      </c>
      <c r="E705" s="835" t="s">
        <v>5574</v>
      </c>
      <c r="F705" s="863" t="s">
        <v>5575</v>
      </c>
      <c r="G705" s="835" t="s">
        <v>5678</v>
      </c>
      <c r="H705" s="835" t="s">
        <v>5679</v>
      </c>
      <c r="I705" s="849">
        <v>314.80165608723956</v>
      </c>
      <c r="J705" s="849">
        <v>8</v>
      </c>
      <c r="K705" s="850">
        <v>2518.409912109375</v>
      </c>
    </row>
    <row r="706" spans="1:11" ht="14.4" customHeight="1" x14ac:dyDescent="0.3">
      <c r="A706" s="831" t="s">
        <v>579</v>
      </c>
      <c r="B706" s="832" t="s">
        <v>580</v>
      </c>
      <c r="C706" s="835" t="s">
        <v>607</v>
      </c>
      <c r="D706" s="863" t="s">
        <v>608</v>
      </c>
      <c r="E706" s="835" t="s">
        <v>5680</v>
      </c>
      <c r="F706" s="863" t="s">
        <v>5681</v>
      </c>
      <c r="G706" s="835" t="s">
        <v>6313</v>
      </c>
      <c r="H706" s="835" t="s">
        <v>6314</v>
      </c>
      <c r="I706" s="849">
        <v>641.29998779296875</v>
      </c>
      <c r="J706" s="849">
        <v>5</v>
      </c>
      <c r="K706" s="850">
        <v>3206.5</v>
      </c>
    </row>
    <row r="707" spans="1:11" ht="14.4" customHeight="1" x14ac:dyDescent="0.3">
      <c r="A707" s="831" t="s">
        <v>579</v>
      </c>
      <c r="B707" s="832" t="s">
        <v>580</v>
      </c>
      <c r="C707" s="835" t="s">
        <v>607</v>
      </c>
      <c r="D707" s="863" t="s">
        <v>608</v>
      </c>
      <c r="E707" s="835" t="s">
        <v>5680</v>
      </c>
      <c r="F707" s="863" t="s">
        <v>5681</v>
      </c>
      <c r="G707" s="835" t="s">
        <v>6315</v>
      </c>
      <c r="H707" s="835" t="s">
        <v>6316</v>
      </c>
      <c r="I707" s="849">
        <v>121</v>
      </c>
      <c r="J707" s="849">
        <v>8</v>
      </c>
      <c r="K707" s="850">
        <v>968</v>
      </c>
    </row>
    <row r="708" spans="1:11" ht="14.4" customHeight="1" x14ac:dyDescent="0.3">
      <c r="A708" s="831" t="s">
        <v>579</v>
      </c>
      <c r="B708" s="832" t="s">
        <v>580</v>
      </c>
      <c r="C708" s="835" t="s">
        <v>607</v>
      </c>
      <c r="D708" s="863" t="s">
        <v>608</v>
      </c>
      <c r="E708" s="835" t="s">
        <v>5680</v>
      </c>
      <c r="F708" s="863" t="s">
        <v>5681</v>
      </c>
      <c r="G708" s="835" t="s">
        <v>5682</v>
      </c>
      <c r="H708" s="835" t="s">
        <v>5683</v>
      </c>
      <c r="I708" s="849">
        <v>650.33001708984375</v>
      </c>
      <c r="J708" s="849">
        <v>2</v>
      </c>
      <c r="K708" s="850">
        <v>1300.6600341796875</v>
      </c>
    </row>
    <row r="709" spans="1:11" ht="14.4" customHeight="1" x14ac:dyDescent="0.3">
      <c r="A709" s="831" t="s">
        <v>579</v>
      </c>
      <c r="B709" s="832" t="s">
        <v>580</v>
      </c>
      <c r="C709" s="835" t="s">
        <v>607</v>
      </c>
      <c r="D709" s="863" t="s">
        <v>608</v>
      </c>
      <c r="E709" s="835" t="s">
        <v>5680</v>
      </c>
      <c r="F709" s="863" t="s">
        <v>5681</v>
      </c>
      <c r="G709" s="835" t="s">
        <v>5682</v>
      </c>
      <c r="H709" s="835" t="s">
        <v>6317</v>
      </c>
      <c r="I709" s="849">
        <v>650.32501220703125</v>
      </c>
      <c r="J709" s="849">
        <v>2</v>
      </c>
      <c r="K709" s="850">
        <v>1300.6500244140625</v>
      </c>
    </row>
    <row r="710" spans="1:11" ht="14.4" customHeight="1" x14ac:dyDescent="0.3">
      <c r="A710" s="831" t="s">
        <v>579</v>
      </c>
      <c r="B710" s="832" t="s">
        <v>580</v>
      </c>
      <c r="C710" s="835" t="s">
        <v>607</v>
      </c>
      <c r="D710" s="863" t="s">
        <v>608</v>
      </c>
      <c r="E710" s="835" t="s">
        <v>5680</v>
      </c>
      <c r="F710" s="863" t="s">
        <v>5681</v>
      </c>
      <c r="G710" s="835" t="s">
        <v>5684</v>
      </c>
      <c r="H710" s="835" t="s">
        <v>5685</v>
      </c>
      <c r="I710" s="849">
        <v>6.2933333714803057</v>
      </c>
      <c r="J710" s="849">
        <v>500</v>
      </c>
      <c r="K710" s="850">
        <v>3146.5999984741211</v>
      </c>
    </row>
    <row r="711" spans="1:11" ht="14.4" customHeight="1" x14ac:dyDescent="0.3">
      <c r="A711" s="831" t="s">
        <v>579</v>
      </c>
      <c r="B711" s="832" t="s">
        <v>580</v>
      </c>
      <c r="C711" s="835" t="s">
        <v>607</v>
      </c>
      <c r="D711" s="863" t="s">
        <v>608</v>
      </c>
      <c r="E711" s="835" t="s">
        <v>5680</v>
      </c>
      <c r="F711" s="863" t="s">
        <v>5681</v>
      </c>
      <c r="G711" s="835" t="s">
        <v>6318</v>
      </c>
      <c r="H711" s="835" t="s">
        <v>6319</v>
      </c>
      <c r="I711" s="849">
        <v>2.9050000905990601</v>
      </c>
      <c r="J711" s="849">
        <v>300</v>
      </c>
      <c r="K711" s="850">
        <v>871</v>
      </c>
    </row>
    <row r="712" spans="1:11" ht="14.4" customHeight="1" x14ac:dyDescent="0.3">
      <c r="A712" s="831" t="s">
        <v>579</v>
      </c>
      <c r="B712" s="832" t="s">
        <v>580</v>
      </c>
      <c r="C712" s="835" t="s">
        <v>607</v>
      </c>
      <c r="D712" s="863" t="s">
        <v>608</v>
      </c>
      <c r="E712" s="835" t="s">
        <v>5680</v>
      </c>
      <c r="F712" s="863" t="s">
        <v>5681</v>
      </c>
      <c r="G712" s="835" t="s">
        <v>5686</v>
      </c>
      <c r="H712" s="835" t="s">
        <v>5687</v>
      </c>
      <c r="I712" s="849">
        <v>2.9016667604446411</v>
      </c>
      <c r="J712" s="849">
        <v>1356</v>
      </c>
      <c r="K712" s="850">
        <v>3935.3999938964844</v>
      </c>
    </row>
    <row r="713" spans="1:11" ht="14.4" customHeight="1" x14ac:dyDescent="0.3">
      <c r="A713" s="831" t="s">
        <v>579</v>
      </c>
      <c r="B713" s="832" t="s">
        <v>580</v>
      </c>
      <c r="C713" s="835" t="s">
        <v>607</v>
      </c>
      <c r="D713" s="863" t="s">
        <v>608</v>
      </c>
      <c r="E713" s="835" t="s">
        <v>5680</v>
      </c>
      <c r="F713" s="863" t="s">
        <v>5681</v>
      </c>
      <c r="G713" s="835" t="s">
        <v>6101</v>
      </c>
      <c r="H713" s="835" t="s">
        <v>6102</v>
      </c>
      <c r="I713" s="849">
        <v>2.9000000953674316</v>
      </c>
      <c r="J713" s="849">
        <v>300</v>
      </c>
      <c r="K713" s="850">
        <v>870</v>
      </c>
    </row>
    <row r="714" spans="1:11" ht="14.4" customHeight="1" x14ac:dyDescent="0.3">
      <c r="A714" s="831" t="s">
        <v>579</v>
      </c>
      <c r="B714" s="832" t="s">
        <v>580</v>
      </c>
      <c r="C714" s="835" t="s">
        <v>607</v>
      </c>
      <c r="D714" s="863" t="s">
        <v>608</v>
      </c>
      <c r="E714" s="835" t="s">
        <v>5680</v>
      </c>
      <c r="F714" s="863" t="s">
        <v>5681</v>
      </c>
      <c r="G714" s="835" t="s">
        <v>6103</v>
      </c>
      <c r="H714" s="835" t="s">
        <v>6104</v>
      </c>
      <c r="I714" s="849">
        <v>2.9000000953674316</v>
      </c>
      <c r="J714" s="849">
        <v>50</v>
      </c>
      <c r="K714" s="850">
        <v>145</v>
      </c>
    </row>
    <row r="715" spans="1:11" ht="14.4" customHeight="1" x14ac:dyDescent="0.3">
      <c r="A715" s="831" t="s">
        <v>579</v>
      </c>
      <c r="B715" s="832" t="s">
        <v>580</v>
      </c>
      <c r="C715" s="835" t="s">
        <v>607</v>
      </c>
      <c r="D715" s="863" t="s">
        <v>608</v>
      </c>
      <c r="E715" s="835" t="s">
        <v>5680</v>
      </c>
      <c r="F715" s="863" t="s">
        <v>5681</v>
      </c>
      <c r="G715" s="835" t="s">
        <v>6320</v>
      </c>
      <c r="H715" s="835" t="s">
        <v>6321</v>
      </c>
      <c r="I715" s="849">
        <v>2165.89990234375</v>
      </c>
      <c r="J715" s="849">
        <v>2</v>
      </c>
      <c r="K715" s="850">
        <v>4331.7998046875</v>
      </c>
    </row>
    <row r="716" spans="1:11" ht="14.4" customHeight="1" x14ac:dyDescent="0.3">
      <c r="A716" s="831" t="s">
        <v>579</v>
      </c>
      <c r="B716" s="832" t="s">
        <v>580</v>
      </c>
      <c r="C716" s="835" t="s">
        <v>607</v>
      </c>
      <c r="D716" s="863" t="s">
        <v>608</v>
      </c>
      <c r="E716" s="835" t="s">
        <v>5680</v>
      </c>
      <c r="F716" s="863" t="s">
        <v>5681</v>
      </c>
      <c r="G716" s="835" t="s">
        <v>6322</v>
      </c>
      <c r="H716" s="835" t="s">
        <v>6323</v>
      </c>
      <c r="I716" s="849">
        <v>2783</v>
      </c>
      <c r="J716" s="849">
        <v>2</v>
      </c>
      <c r="K716" s="850">
        <v>5566</v>
      </c>
    </row>
    <row r="717" spans="1:11" ht="14.4" customHeight="1" x14ac:dyDescent="0.3">
      <c r="A717" s="831" t="s">
        <v>579</v>
      </c>
      <c r="B717" s="832" t="s">
        <v>580</v>
      </c>
      <c r="C717" s="835" t="s">
        <v>607</v>
      </c>
      <c r="D717" s="863" t="s">
        <v>608</v>
      </c>
      <c r="E717" s="835" t="s">
        <v>5680</v>
      </c>
      <c r="F717" s="863" t="s">
        <v>5681</v>
      </c>
      <c r="G717" s="835" t="s">
        <v>6324</v>
      </c>
      <c r="H717" s="835" t="s">
        <v>6325</v>
      </c>
      <c r="I717" s="849">
        <v>848.45001220703125</v>
      </c>
      <c r="J717" s="849">
        <v>5</v>
      </c>
      <c r="K717" s="850">
        <v>4242.259765625</v>
      </c>
    </row>
    <row r="718" spans="1:11" ht="14.4" customHeight="1" x14ac:dyDescent="0.3">
      <c r="A718" s="831" t="s">
        <v>579</v>
      </c>
      <c r="B718" s="832" t="s">
        <v>580</v>
      </c>
      <c r="C718" s="835" t="s">
        <v>607</v>
      </c>
      <c r="D718" s="863" t="s">
        <v>608</v>
      </c>
      <c r="E718" s="835" t="s">
        <v>5680</v>
      </c>
      <c r="F718" s="863" t="s">
        <v>5681</v>
      </c>
      <c r="G718" s="835" t="s">
        <v>6326</v>
      </c>
      <c r="H718" s="835" t="s">
        <v>6327</v>
      </c>
      <c r="I718" s="849">
        <v>4.815000057220459</v>
      </c>
      <c r="J718" s="849">
        <v>2000</v>
      </c>
      <c r="K718" s="850">
        <v>9630</v>
      </c>
    </row>
    <row r="719" spans="1:11" ht="14.4" customHeight="1" x14ac:dyDescent="0.3">
      <c r="A719" s="831" t="s">
        <v>579</v>
      </c>
      <c r="B719" s="832" t="s">
        <v>580</v>
      </c>
      <c r="C719" s="835" t="s">
        <v>607</v>
      </c>
      <c r="D719" s="863" t="s">
        <v>608</v>
      </c>
      <c r="E719" s="835" t="s">
        <v>5680</v>
      </c>
      <c r="F719" s="863" t="s">
        <v>5681</v>
      </c>
      <c r="G719" s="835" t="s">
        <v>5690</v>
      </c>
      <c r="H719" s="835" t="s">
        <v>5691</v>
      </c>
      <c r="I719" s="849">
        <v>9.9999997764825821E-3</v>
      </c>
      <c r="J719" s="849">
        <v>710</v>
      </c>
      <c r="K719" s="850">
        <v>7.1000000238418579</v>
      </c>
    </row>
    <row r="720" spans="1:11" ht="14.4" customHeight="1" x14ac:dyDescent="0.3">
      <c r="A720" s="831" t="s">
        <v>579</v>
      </c>
      <c r="B720" s="832" t="s">
        <v>580</v>
      </c>
      <c r="C720" s="835" t="s">
        <v>607</v>
      </c>
      <c r="D720" s="863" t="s">
        <v>608</v>
      </c>
      <c r="E720" s="835" t="s">
        <v>5680</v>
      </c>
      <c r="F720" s="863" t="s">
        <v>5681</v>
      </c>
      <c r="G720" s="835" t="s">
        <v>6328</v>
      </c>
      <c r="H720" s="835" t="s">
        <v>6329</v>
      </c>
      <c r="I720" s="849">
        <v>2.7859999656677248</v>
      </c>
      <c r="J720" s="849">
        <v>3510</v>
      </c>
      <c r="K720" s="850">
        <v>9776.4000244140625</v>
      </c>
    </row>
    <row r="721" spans="1:11" ht="14.4" customHeight="1" x14ac:dyDescent="0.3">
      <c r="A721" s="831" t="s">
        <v>579</v>
      </c>
      <c r="B721" s="832" t="s">
        <v>580</v>
      </c>
      <c r="C721" s="835" t="s">
        <v>607</v>
      </c>
      <c r="D721" s="863" t="s">
        <v>608</v>
      </c>
      <c r="E721" s="835" t="s">
        <v>5680</v>
      </c>
      <c r="F721" s="863" t="s">
        <v>5681</v>
      </c>
      <c r="G721" s="835" t="s">
        <v>5694</v>
      </c>
      <c r="H721" s="835" t="s">
        <v>5695</v>
      </c>
      <c r="I721" s="849">
        <v>33.880001068115234</v>
      </c>
      <c r="J721" s="849">
        <v>1</v>
      </c>
      <c r="K721" s="850">
        <v>33.880001068115234</v>
      </c>
    </row>
    <row r="722" spans="1:11" ht="14.4" customHeight="1" x14ac:dyDescent="0.3">
      <c r="A722" s="831" t="s">
        <v>579</v>
      </c>
      <c r="B722" s="832" t="s">
        <v>580</v>
      </c>
      <c r="C722" s="835" t="s">
        <v>607</v>
      </c>
      <c r="D722" s="863" t="s">
        <v>608</v>
      </c>
      <c r="E722" s="835" t="s">
        <v>5680</v>
      </c>
      <c r="F722" s="863" t="s">
        <v>5681</v>
      </c>
      <c r="G722" s="835" t="s">
        <v>6109</v>
      </c>
      <c r="H722" s="835" t="s">
        <v>6110</v>
      </c>
      <c r="I722" s="849">
        <v>11.5</v>
      </c>
      <c r="J722" s="849">
        <v>30</v>
      </c>
      <c r="K722" s="850">
        <v>345</v>
      </c>
    </row>
    <row r="723" spans="1:11" ht="14.4" customHeight="1" x14ac:dyDescent="0.3">
      <c r="A723" s="831" t="s">
        <v>579</v>
      </c>
      <c r="B723" s="832" t="s">
        <v>580</v>
      </c>
      <c r="C723" s="835" t="s">
        <v>607</v>
      </c>
      <c r="D723" s="863" t="s">
        <v>608</v>
      </c>
      <c r="E723" s="835" t="s">
        <v>5680</v>
      </c>
      <c r="F723" s="863" t="s">
        <v>5681</v>
      </c>
      <c r="G723" s="835" t="s">
        <v>5973</v>
      </c>
      <c r="H723" s="835" t="s">
        <v>5974</v>
      </c>
      <c r="I723" s="849">
        <v>15.921000099182129</v>
      </c>
      <c r="J723" s="849">
        <v>1250</v>
      </c>
      <c r="K723" s="850">
        <v>19901.5</v>
      </c>
    </row>
    <row r="724" spans="1:11" ht="14.4" customHeight="1" x14ac:dyDescent="0.3">
      <c r="A724" s="831" t="s">
        <v>579</v>
      </c>
      <c r="B724" s="832" t="s">
        <v>580</v>
      </c>
      <c r="C724" s="835" t="s">
        <v>607</v>
      </c>
      <c r="D724" s="863" t="s">
        <v>608</v>
      </c>
      <c r="E724" s="835" t="s">
        <v>5680</v>
      </c>
      <c r="F724" s="863" t="s">
        <v>5681</v>
      </c>
      <c r="G724" s="835" t="s">
        <v>6330</v>
      </c>
      <c r="H724" s="835" t="s">
        <v>6331</v>
      </c>
      <c r="I724" s="849">
        <v>1514.9200439453125</v>
      </c>
      <c r="J724" s="849">
        <v>1</v>
      </c>
      <c r="K724" s="850">
        <v>1514.9200439453125</v>
      </c>
    </row>
    <row r="725" spans="1:11" ht="14.4" customHeight="1" x14ac:dyDescent="0.3">
      <c r="A725" s="831" t="s">
        <v>579</v>
      </c>
      <c r="B725" s="832" t="s">
        <v>580</v>
      </c>
      <c r="C725" s="835" t="s">
        <v>607</v>
      </c>
      <c r="D725" s="863" t="s">
        <v>608</v>
      </c>
      <c r="E725" s="835" t="s">
        <v>5680</v>
      </c>
      <c r="F725" s="863" t="s">
        <v>5681</v>
      </c>
      <c r="G725" s="835" t="s">
        <v>6332</v>
      </c>
      <c r="H725" s="835" t="s">
        <v>6333</v>
      </c>
      <c r="I725" s="849">
        <v>62.919998168945313</v>
      </c>
      <c r="J725" s="849">
        <v>50</v>
      </c>
      <c r="K725" s="850">
        <v>3146</v>
      </c>
    </row>
    <row r="726" spans="1:11" ht="14.4" customHeight="1" x14ac:dyDescent="0.3">
      <c r="A726" s="831" t="s">
        <v>579</v>
      </c>
      <c r="B726" s="832" t="s">
        <v>580</v>
      </c>
      <c r="C726" s="835" t="s">
        <v>607</v>
      </c>
      <c r="D726" s="863" t="s">
        <v>608</v>
      </c>
      <c r="E726" s="835" t="s">
        <v>5680</v>
      </c>
      <c r="F726" s="863" t="s">
        <v>5681</v>
      </c>
      <c r="G726" s="835" t="s">
        <v>6334</v>
      </c>
      <c r="H726" s="835" t="s">
        <v>6335</v>
      </c>
      <c r="I726" s="849">
        <v>64.104999542236328</v>
      </c>
      <c r="J726" s="849">
        <v>8</v>
      </c>
      <c r="K726" s="850">
        <v>512.83999633789062</v>
      </c>
    </row>
    <row r="727" spans="1:11" ht="14.4" customHeight="1" x14ac:dyDescent="0.3">
      <c r="A727" s="831" t="s">
        <v>579</v>
      </c>
      <c r="B727" s="832" t="s">
        <v>580</v>
      </c>
      <c r="C727" s="835" t="s">
        <v>607</v>
      </c>
      <c r="D727" s="863" t="s">
        <v>608</v>
      </c>
      <c r="E727" s="835" t="s">
        <v>5680</v>
      </c>
      <c r="F727" s="863" t="s">
        <v>5681</v>
      </c>
      <c r="G727" s="835" t="s">
        <v>5698</v>
      </c>
      <c r="H727" s="835" t="s">
        <v>5699</v>
      </c>
      <c r="I727" s="849">
        <v>6.1377778053283691</v>
      </c>
      <c r="J727" s="849">
        <v>3200</v>
      </c>
      <c r="K727" s="850">
        <v>19637</v>
      </c>
    </row>
    <row r="728" spans="1:11" ht="14.4" customHeight="1" x14ac:dyDescent="0.3">
      <c r="A728" s="831" t="s">
        <v>579</v>
      </c>
      <c r="B728" s="832" t="s">
        <v>580</v>
      </c>
      <c r="C728" s="835" t="s">
        <v>607</v>
      </c>
      <c r="D728" s="863" t="s">
        <v>608</v>
      </c>
      <c r="E728" s="835" t="s">
        <v>5680</v>
      </c>
      <c r="F728" s="863" t="s">
        <v>5681</v>
      </c>
      <c r="G728" s="835" t="s">
        <v>5700</v>
      </c>
      <c r="H728" s="835" t="s">
        <v>5701</v>
      </c>
      <c r="I728" s="849">
        <v>3.451111157735189</v>
      </c>
      <c r="J728" s="849">
        <v>720</v>
      </c>
      <c r="K728" s="850">
        <v>2484.7999267578125</v>
      </c>
    </row>
    <row r="729" spans="1:11" ht="14.4" customHeight="1" x14ac:dyDescent="0.3">
      <c r="A729" s="831" t="s">
        <v>579</v>
      </c>
      <c r="B729" s="832" t="s">
        <v>580</v>
      </c>
      <c r="C729" s="835" t="s">
        <v>607</v>
      </c>
      <c r="D729" s="863" t="s">
        <v>608</v>
      </c>
      <c r="E729" s="835" t="s">
        <v>5680</v>
      </c>
      <c r="F729" s="863" t="s">
        <v>5681</v>
      </c>
      <c r="G729" s="835" t="s">
        <v>5698</v>
      </c>
      <c r="H729" s="835" t="s">
        <v>5702</v>
      </c>
      <c r="I729" s="849">
        <v>6.1599998474121094</v>
      </c>
      <c r="J729" s="849">
        <v>300</v>
      </c>
      <c r="K729" s="850">
        <v>1848</v>
      </c>
    </row>
    <row r="730" spans="1:11" ht="14.4" customHeight="1" x14ac:dyDescent="0.3">
      <c r="A730" s="831" t="s">
        <v>579</v>
      </c>
      <c r="B730" s="832" t="s">
        <v>580</v>
      </c>
      <c r="C730" s="835" t="s">
        <v>607</v>
      </c>
      <c r="D730" s="863" t="s">
        <v>608</v>
      </c>
      <c r="E730" s="835" t="s">
        <v>5680</v>
      </c>
      <c r="F730" s="863" t="s">
        <v>5681</v>
      </c>
      <c r="G730" s="835" t="s">
        <v>5700</v>
      </c>
      <c r="H730" s="835" t="s">
        <v>5703</v>
      </c>
      <c r="I730" s="849">
        <v>3.4600000381469727</v>
      </c>
      <c r="J730" s="849">
        <v>80</v>
      </c>
      <c r="K730" s="850">
        <v>276.79998779296875</v>
      </c>
    </row>
    <row r="731" spans="1:11" ht="14.4" customHeight="1" x14ac:dyDescent="0.3">
      <c r="A731" s="831" t="s">
        <v>579</v>
      </c>
      <c r="B731" s="832" t="s">
        <v>580</v>
      </c>
      <c r="C731" s="835" t="s">
        <v>607</v>
      </c>
      <c r="D731" s="863" t="s">
        <v>608</v>
      </c>
      <c r="E731" s="835" t="s">
        <v>5680</v>
      </c>
      <c r="F731" s="863" t="s">
        <v>5681</v>
      </c>
      <c r="G731" s="835" t="s">
        <v>5704</v>
      </c>
      <c r="H731" s="835" t="s">
        <v>5705</v>
      </c>
      <c r="I731" s="849">
        <v>37.759998321533203</v>
      </c>
      <c r="J731" s="849">
        <v>40</v>
      </c>
      <c r="K731" s="850">
        <v>1510.199951171875</v>
      </c>
    </row>
    <row r="732" spans="1:11" ht="14.4" customHeight="1" x14ac:dyDescent="0.3">
      <c r="A732" s="831" t="s">
        <v>579</v>
      </c>
      <c r="B732" s="832" t="s">
        <v>580</v>
      </c>
      <c r="C732" s="835" t="s">
        <v>607</v>
      </c>
      <c r="D732" s="863" t="s">
        <v>608</v>
      </c>
      <c r="E732" s="835" t="s">
        <v>5680</v>
      </c>
      <c r="F732" s="863" t="s">
        <v>5681</v>
      </c>
      <c r="G732" s="835" t="s">
        <v>6336</v>
      </c>
      <c r="H732" s="835" t="s">
        <v>6337</v>
      </c>
      <c r="I732" s="849">
        <v>183.59749984741211</v>
      </c>
      <c r="J732" s="849">
        <v>6</v>
      </c>
      <c r="K732" s="850">
        <v>1105.7699890136719</v>
      </c>
    </row>
    <row r="733" spans="1:11" ht="14.4" customHeight="1" x14ac:dyDescent="0.3">
      <c r="A733" s="831" t="s">
        <v>579</v>
      </c>
      <c r="B733" s="832" t="s">
        <v>580</v>
      </c>
      <c r="C733" s="835" t="s">
        <v>607</v>
      </c>
      <c r="D733" s="863" t="s">
        <v>608</v>
      </c>
      <c r="E733" s="835" t="s">
        <v>5680</v>
      </c>
      <c r="F733" s="863" t="s">
        <v>5681</v>
      </c>
      <c r="G733" s="835" t="s">
        <v>6115</v>
      </c>
      <c r="H733" s="835" t="s">
        <v>6116</v>
      </c>
      <c r="I733" s="849">
        <v>17.909999847412109</v>
      </c>
      <c r="J733" s="849">
        <v>10</v>
      </c>
      <c r="K733" s="850">
        <v>179.10000610351562</v>
      </c>
    </row>
    <row r="734" spans="1:11" ht="14.4" customHeight="1" x14ac:dyDescent="0.3">
      <c r="A734" s="831" t="s">
        <v>579</v>
      </c>
      <c r="B734" s="832" t="s">
        <v>580</v>
      </c>
      <c r="C734" s="835" t="s">
        <v>607</v>
      </c>
      <c r="D734" s="863" t="s">
        <v>608</v>
      </c>
      <c r="E734" s="835" t="s">
        <v>5680</v>
      </c>
      <c r="F734" s="863" t="s">
        <v>5681</v>
      </c>
      <c r="G734" s="835" t="s">
        <v>6338</v>
      </c>
      <c r="H734" s="835" t="s">
        <v>6339</v>
      </c>
      <c r="I734" s="849">
        <v>424.95001220703125</v>
      </c>
      <c r="J734" s="849">
        <v>1</v>
      </c>
      <c r="K734" s="850">
        <v>424.95001220703125</v>
      </c>
    </row>
    <row r="735" spans="1:11" ht="14.4" customHeight="1" x14ac:dyDescent="0.3">
      <c r="A735" s="831" t="s">
        <v>579</v>
      </c>
      <c r="B735" s="832" t="s">
        <v>580</v>
      </c>
      <c r="C735" s="835" t="s">
        <v>607</v>
      </c>
      <c r="D735" s="863" t="s">
        <v>608</v>
      </c>
      <c r="E735" s="835" t="s">
        <v>5680</v>
      </c>
      <c r="F735" s="863" t="s">
        <v>5681</v>
      </c>
      <c r="G735" s="835" t="s">
        <v>6340</v>
      </c>
      <c r="H735" s="835" t="s">
        <v>6341</v>
      </c>
      <c r="I735" s="849">
        <v>484.04000854492187</v>
      </c>
      <c r="J735" s="849">
        <v>2</v>
      </c>
      <c r="K735" s="850">
        <v>968.08001708984375</v>
      </c>
    </row>
    <row r="736" spans="1:11" ht="14.4" customHeight="1" x14ac:dyDescent="0.3">
      <c r="A736" s="831" t="s">
        <v>579</v>
      </c>
      <c r="B736" s="832" t="s">
        <v>580</v>
      </c>
      <c r="C736" s="835" t="s">
        <v>607</v>
      </c>
      <c r="D736" s="863" t="s">
        <v>608</v>
      </c>
      <c r="E736" s="835" t="s">
        <v>5680</v>
      </c>
      <c r="F736" s="863" t="s">
        <v>5681</v>
      </c>
      <c r="G736" s="835" t="s">
        <v>6342</v>
      </c>
      <c r="H736" s="835" t="s">
        <v>6343</v>
      </c>
      <c r="I736" s="849">
        <v>484.04998779296875</v>
      </c>
      <c r="J736" s="849">
        <v>2</v>
      </c>
      <c r="K736" s="850">
        <v>968.0999755859375</v>
      </c>
    </row>
    <row r="737" spans="1:11" ht="14.4" customHeight="1" x14ac:dyDescent="0.3">
      <c r="A737" s="831" t="s">
        <v>579</v>
      </c>
      <c r="B737" s="832" t="s">
        <v>580</v>
      </c>
      <c r="C737" s="835" t="s">
        <v>607</v>
      </c>
      <c r="D737" s="863" t="s">
        <v>608</v>
      </c>
      <c r="E737" s="835" t="s">
        <v>5680</v>
      </c>
      <c r="F737" s="863" t="s">
        <v>5681</v>
      </c>
      <c r="G737" s="835" t="s">
        <v>6344</v>
      </c>
      <c r="H737" s="835" t="s">
        <v>6345</v>
      </c>
      <c r="I737" s="849">
        <v>409.52999877929687</v>
      </c>
      <c r="J737" s="849">
        <v>2</v>
      </c>
      <c r="K737" s="850">
        <v>819.04998779296875</v>
      </c>
    </row>
    <row r="738" spans="1:11" ht="14.4" customHeight="1" x14ac:dyDescent="0.3">
      <c r="A738" s="831" t="s">
        <v>579</v>
      </c>
      <c r="B738" s="832" t="s">
        <v>580</v>
      </c>
      <c r="C738" s="835" t="s">
        <v>607</v>
      </c>
      <c r="D738" s="863" t="s">
        <v>608</v>
      </c>
      <c r="E738" s="835" t="s">
        <v>5680</v>
      </c>
      <c r="F738" s="863" t="s">
        <v>5681</v>
      </c>
      <c r="G738" s="835" t="s">
        <v>6346</v>
      </c>
      <c r="H738" s="835" t="s">
        <v>6347</v>
      </c>
      <c r="I738" s="849">
        <v>484.04000854492187</v>
      </c>
      <c r="J738" s="849">
        <v>2</v>
      </c>
      <c r="K738" s="850">
        <v>968.08001708984375</v>
      </c>
    </row>
    <row r="739" spans="1:11" ht="14.4" customHeight="1" x14ac:dyDescent="0.3">
      <c r="A739" s="831" t="s">
        <v>579</v>
      </c>
      <c r="B739" s="832" t="s">
        <v>580</v>
      </c>
      <c r="C739" s="835" t="s">
        <v>607</v>
      </c>
      <c r="D739" s="863" t="s">
        <v>608</v>
      </c>
      <c r="E739" s="835" t="s">
        <v>5680</v>
      </c>
      <c r="F739" s="863" t="s">
        <v>5681</v>
      </c>
      <c r="G739" s="835" t="s">
        <v>6348</v>
      </c>
      <c r="H739" s="835" t="s">
        <v>6349</v>
      </c>
      <c r="I739" s="849">
        <v>646.75</v>
      </c>
      <c r="J739" s="849">
        <v>2</v>
      </c>
      <c r="K739" s="850">
        <v>1293.5</v>
      </c>
    </row>
    <row r="740" spans="1:11" ht="14.4" customHeight="1" x14ac:dyDescent="0.3">
      <c r="A740" s="831" t="s">
        <v>579</v>
      </c>
      <c r="B740" s="832" t="s">
        <v>580</v>
      </c>
      <c r="C740" s="835" t="s">
        <v>607</v>
      </c>
      <c r="D740" s="863" t="s">
        <v>608</v>
      </c>
      <c r="E740" s="835" t="s">
        <v>5680</v>
      </c>
      <c r="F740" s="863" t="s">
        <v>5681</v>
      </c>
      <c r="G740" s="835" t="s">
        <v>6350</v>
      </c>
      <c r="H740" s="835" t="s">
        <v>6351</v>
      </c>
      <c r="I740" s="849">
        <v>17.979999542236328</v>
      </c>
      <c r="J740" s="849">
        <v>50</v>
      </c>
      <c r="K740" s="850">
        <v>899</v>
      </c>
    </row>
    <row r="741" spans="1:11" ht="14.4" customHeight="1" x14ac:dyDescent="0.3">
      <c r="A741" s="831" t="s">
        <v>579</v>
      </c>
      <c r="B741" s="832" t="s">
        <v>580</v>
      </c>
      <c r="C741" s="835" t="s">
        <v>607</v>
      </c>
      <c r="D741" s="863" t="s">
        <v>608</v>
      </c>
      <c r="E741" s="835" t="s">
        <v>5680</v>
      </c>
      <c r="F741" s="863" t="s">
        <v>5681</v>
      </c>
      <c r="G741" s="835" t="s">
        <v>5706</v>
      </c>
      <c r="H741" s="835" t="s">
        <v>5707</v>
      </c>
      <c r="I741" s="849">
        <v>17.979999542236328</v>
      </c>
      <c r="J741" s="849">
        <v>450</v>
      </c>
      <c r="K741" s="850">
        <v>8091</v>
      </c>
    </row>
    <row r="742" spans="1:11" ht="14.4" customHeight="1" x14ac:dyDescent="0.3">
      <c r="A742" s="831" t="s">
        <v>579</v>
      </c>
      <c r="B742" s="832" t="s">
        <v>580</v>
      </c>
      <c r="C742" s="835" t="s">
        <v>607</v>
      </c>
      <c r="D742" s="863" t="s">
        <v>608</v>
      </c>
      <c r="E742" s="835" t="s">
        <v>5680</v>
      </c>
      <c r="F742" s="863" t="s">
        <v>5681</v>
      </c>
      <c r="G742" s="835" t="s">
        <v>5708</v>
      </c>
      <c r="H742" s="835" t="s">
        <v>5709</v>
      </c>
      <c r="I742" s="849">
        <v>17.979999542236328</v>
      </c>
      <c r="J742" s="849">
        <v>150</v>
      </c>
      <c r="K742" s="850">
        <v>2697</v>
      </c>
    </row>
    <row r="743" spans="1:11" ht="14.4" customHeight="1" x14ac:dyDescent="0.3">
      <c r="A743" s="831" t="s">
        <v>579</v>
      </c>
      <c r="B743" s="832" t="s">
        <v>580</v>
      </c>
      <c r="C743" s="835" t="s">
        <v>607</v>
      </c>
      <c r="D743" s="863" t="s">
        <v>608</v>
      </c>
      <c r="E743" s="835" t="s">
        <v>5680</v>
      </c>
      <c r="F743" s="863" t="s">
        <v>5681</v>
      </c>
      <c r="G743" s="835" t="s">
        <v>5710</v>
      </c>
      <c r="H743" s="835" t="s">
        <v>5711</v>
      </c>
      <c r="I743" s="849">
        <v>13.199999809265137</v>
      </c>
      <c r="J743" s="849">
        <v>20</v>
      </c>
      <c r="K743" s="850">
        <v>264</v>
      </c>
    </row>
    <row r="744" spans="1:11" ht="14.4" customHeight="1" x14ac:dyDescent="0.3">
      <c r="A744" s="831" t="s">
        <v>579</v>
      </c>
      <c r="B744" s="832" t="s">
        <v>580</v>
      </c>
      <c r="C744" s="835" t="s">
        <v>607</v>
      </c>
      <c r="D744" s="863" t="s">
        <v>608</v>
      </c>
      <c r="E744" s="835" t="s">
        <v>5680</v>
      </c>
      <c r="F744" s="863" t="s">
        <v>5681</v>
      </c>
      <c r="G744" s="835" t="s">
        <v>5712</v>
      </c>
      <c r="H744" s="835" t="s">
        <v>5713</v>
      </c>
      <c r="I744" s="849">
        <v>13.199999809265137</v>
      </c>
      <c r="J744" s="849">
        <v>10</v>
      </c>
      <c r="K744" s="850">
        <v>132</v>
      </c>
    </row>
    <row r="745" spans="1:11" ht="14.4" customHeight="1" x14ac:dyDescent="0.3">
      <c r="A745" s="831" t="s">
        <v>579</v>
      </c>
      <c r="B745" s="832" t="s">
        <v>580</v>
      </c>
      <c r="C745" s="835" t="s">
        <v>607</v>
      </c>
      <c r="D745" s="863" t="s">
        <v>608</v>
      </c>
      <c r="E745" s="835" t="s">
        <v>5680</v>
      </c>
      <c r="F745" s="863" t="s">
        <v>5681</v>
      </c>
      <c r="G745" s="835" t="s">
        <v>5714</v>
      </c>
      <c r="H745" s="835" t="s">
        <v>5715</v>
      </c>
      <c r="I745" s="849">
        <v>22.989999771118164</v>
      </c>
      <c r="J745" s="849">
        <v>30</v>
      </c>
      <c r="K745" s="850">
        <v>689.69998168945312</v>
      </c>
    </row>
    <row r="746" spans="1:11" ht="14.4" customHeight="1" x14ac:dyDescent="0.3">
      <c r="A746" s="831" t="s">
        <v>579</v>
      </c>
      <c r="B746" s="832" t="s">
        <v>580</v>
      </c>
      <c r="C746" s="835" t="s">
        <v>607</v>
      </c>
      <c r="D746" s="863" t="s">
        <v>608</v>
      </c>
      <c r="E746" s="835" t="s">
        <v>5680</v>
      </c>
      <c r="F746" s="863" t="s">
        <v>5681</v>
      </c>
      <c r="G746" s="835" t="s">
        <v>5716</v>
      </c>
      <c r="H746" s="835" t="s">
        <v>5717</v>
      </c>
      <c r="I746" s="849">
        <v>22.989999771118164</v>
      </c>
      <c r="J746" s="849">
        <v>20</v>
      </c>
      <c r="K746" s="850">
        <v>459.79998779296875</v>
      </c>
    </row>
    <row r="747" spans="1:11" ht="14.4" customHeight="1" x14ac:dyDescent="0.3">
      <c r="A747" s="831" t="s">
        <v>579</v>
      </c>
      <c r="B747" s="832" t="s">
        <v>580</v>
      </c>
      <c r="C747" s="835" t="s">
        <v>607</v>
      </c>
      <c r="D747" s="863" t="s">
        <v>608</v>
      </c>
      <c r="E747" s="835" t="s">
        <v>5680</v>
      </c>
      <c r="F747" s="863" t="s">
        <v>5681</v>
      </c>
      <c r="G747" s="835" t="s">
        <v>5718</v>
      </c>
      <c r="H747" s="835" t="s">
        <v>5719</v>
      </c>
      <c r="I747" s="849">
        <v>22.989999771118164</v>
      </c>
      <c r="J747" s="849">
        <v>10</v>
      </c>
      <c r="K747" s="850">
        <v>229.89999389648437</v>
      </c>
    </row>
    <row r="748" spans="1:11" ht="14.4" customHeight="1" x14ac:dyDescent="0.3">
      <c r="A748" s="831" t="s">
        <v>579</v>
      </c>
      <c r="B748" s="832" t="s">
        <v>580</v>
      </c>
      <c r="C748" s="835" t="s">
        <v>607</v>
      </c>
      <c r="D748" s="863" t="s">
        <v>608</v>
      </c>
      <c r="E748" s="835" t="s">
        <v>5680</v>
      </c>
      <c r="F748" s="863" t="s">
        <v>5681</v>
      </c>
      <c r="G748" s="835" t="s">
        <v>5720</v>
      </c>
      <c r="H748" s="835" t="s">
        <v>5721</v>
      </c>
      <c r="I748" s="849">
        <v>22.989999771118164</v>
      </c>
      <c r="J748" s="849">
        <v>10</v>
      </c>
      <c r="K748" s="850">
        <v>229.89999389648437</v>
      </c>
    </row>
    <row r="749" spans="1:11" ht="14.4" customHeight="1" x14ac:dyDescent="0.3">
      <c r="A749" s="831" t="s">
        <v>579</v>
      </c>
      <c r="B749" s="832" t="s">
        <v>580</v>
      </c>
      <c r="C749" s="835" t="s">
        <v>607</v>
      </c>
      <c r="D749" s="863" t="s">
        <v>608</v>
      </c>
      <c r="E749" s="835" t="s">
        <v>5680</v>
      </c>
      <c r="F749" s="863" t="s">
        <v>5681</v>
      </c>
      <c r="G749" s="835" t="s">
        <v>6352</v>
      </c>
      <c r="H749" s="835" t="s">
        <v>6353</v>
      </c>
      <c r="I749" s="849">
        <v>108.87999725341797</v>
      </c>
      <c r="J749" s="849">
        <v>12</v>
      </c>
      <c r="K749" s="850">
        <v>1306.5</v>
      </c>
    </row>
    <row r="750" spans="1:11" ht="14.4" customHeight="1" x14ac:dyDescent="0.3">
      <c r="A750" s="831" t="s">
        <v>579</v>
      </c>
      <c r="B750" s="832" t="s">
        <v>580</v>
      </c>
      <c r="C750" s="835" t="s">
        <v>607</v>
      </c>
      <c r="D750" s="863" t="s">
        <v>608</v>
      </c>
      <c r="E750" s="835" t="s">
        <v>5680</v>
      </c>
      <c r="F750" s="863" t="s">
        <v>5681</v>
      </c>
      <c r="G750" s="835" t="s">
        <v>5724</v>
      </c>
      <c r="H750" s="835" t="s">
        <v>5725</v>
      </c>
      <c r="I750" s="849">
        <v>9.6800003051757812</v>
      </c>
      <c r="J750" s="849">
        <v>1500</v>
      </c>
      <c r="K750" s="850">
        <v>14520</v>
      </c>
    </row>
    <row r="751" spans="1:11" ht="14.4" customHeight="1" x14ac:dyDescent="0.3">
      <c r="A751" s="831" t="s">
        <v>579</v>
      </c>
      <c r="B751" s="832" t="s">
        <v>580</v>
      </c>
      <c r="C751" s="835" t="s">
        <v>607</v>
      </c>
      <c r="D751" s="863" t="s">
        <v>608</v>
      </c>
      <c r="E751" s="835" t="s">
        <v>5680</v>
      </c>
      <c r="F751" s="863" t="s">
        <v>5681</v>
      </c>
      <c r="G751" s="835" t="s">
        <v>5728</v>
      </c>
      <c r="H751" s="835" t="s">
        <v>5729</v>
      </c>
      <c r="I751" s="849">
        <v>10.079999923706055</v>
      </c>
      <c r="J751" s="849">
        <v>30</v>
      </c>
      <c r="K751" s="850">
        <v>302.3900146484375</v>
      </c>
    </row>
    <row r="752" spans="1:11" ht="14.4" customHeight="1" x14ac:dyDescent="0.3">
      <c r="A752" s="831" t="s">
        <v>579</v>
      </c>
      <c r="B752" s="832" t="s">
        <v>580</v>
      </c>
      <c r="C752" s="835" t="s">
        <v>607</v>
      </c>
      <c r="D752" s="863" t="s">
        <v>608</v>
      </c>
      <c r="E752" s="835" t="s">
        <v>5680</v>
      </c>
      <c r="F752" s="863" t="s">
        <v>5681</v>
      </c>
      <c r="G752" s="835" t="s">
        <v>5730</v>
      </c>
      <c r="H752" s="835" t="s">
        <v>5731</v>
      </c>
      <c r="I752" s="849">
        <v>4.6233332951863604</v>
      </c>
      <c r="J752" s="849">
        <v>150</v>
      </c>
      <c r="K752" s="850">
        <v>693.5</v>
      </c>
    </row>
    <row r="753" spans="1:11" ht="14.4" customHeight="1" x14ac:dyDescent="0.3">
      <c r="A753" s="831" t="s">
        <v>579</v>
      </c>
      <c r="B753" s="832" t="s">
        <v>580</v>
      </c>
      <c r="C753" s="835" t="s">
        <v>607</v>
      </c>
      <c r="D753" s="863" t="s">
        <v>608</v>
      </c>
      <c r="E753" s="835" t="s">
        <v>5680</v>
      </c>
      <c r="F753" s="863" t="s">
        <v>5681</v>
      </c>
      <c r="G753" s="835" t="s">
        <v>5732</v>
      </c>
      <c r="H753" s="835" t="s">
        <v>5733</v>
      </c>
      <c r="I753" s="849">
        <v>3.1500000953674316</v>
      </c>
      <c r="J753" s="849">
        <v>2</v>
      </c>
      <c r="K753" s="850">
        <v>6.3000001907348633</v>
      </c>
    </row>
    <row r="754" spans="1:11" ht="14.4" customHeight="1" x14ac:dyDescent="0.3">
      <c r="A754" s="831" t="s">
        <v>579</v>
      </c>
      <c r="B754" s="832" t="s">
        <v>580</v>
      </c>
      <c r="C754" s="835" t="s">
        <v>607</v>
      </c>
      <c r="D754" s="863" t="s">
        <v>608</v>
      </c>
      <c r="E754" s="835" t="s">
        <v>5680</v>
      </c>
      <c r="F754" s="863" t="s">
        <v>5681</v>
      </c>
      <c r="G754" s="835" t="s">
        <v>6354</v>
      </c>
      <c r="H754" s="835" t="s">
        <v>6355</v>
      </c>
      <c r="I754" s="849">
        <v>221.29999542236328</v>
      </c>
      <c r="J754" s="849">
        <v>12</v>
      </c>
      <c r="K754" s="850">
        <v>2655.5198974609375</v>
      </c>
    </row>
    <row r="755" spans="1:11" ht="14.4" customHeight="1" x14ac:dyDescent="0.3">
      <c r="A755" s="831" t="s">
        <v>579</v>
      </c>
      <c r="B755" s="832" t="s">
        <v>580</v>
      </c>
      <c r="C755" s="835" t="s">
        <v>607</v>
      </c>
      <c r="D755" s="863" t="s">
        <v>608</v>
      </c>
      <c r="E755" s="835" t="s">
        <v>5680</v>
      </c>
      <c r="F755" s="863" t="s">
        <v>5681</v>
      </c>
      <c r="G755" s="835" t="s">
        <v>6356</v>
      </c>
      <c r="H755" s="835" t="s">
        <v>6357</v>
      </c>
      <c r="I755" s="849">
        <v>399.15000406901044</v>
      </c>
      <c r="J755" s="849">
        <v>18</v>
      </c>
      <c r="K755" s="850">
        <v>7184.650146484375</v>
      </c>
    </row>
    <row r="756" spans="1:11" ht="14.4" customHeight="1" x14ac:dyDescent="0.3">
      <c r="A756" s="831" t="s">
        <v>579</v>
      </c>
      <c r="B756" s="832" t="s">
        <v>580</v>
      </c>
      <c r="C756" s="835" t="s">
        <v>607</v>
      </c>
      <c r="D756" s="863" t="s">
        <v>608</v>
      </c>
      <c r="E756" s="835" t="s">
        <v>5680</v>
      </c>
      <c r="F756" s="863" t="s">
        <v>5681</v>
      </c>
      <c r="G756" s="835" t="s">
        <v>5736</v>
      </c>
      <c r="H756" s="835" t="s">
        <v>5737</v>
      </c>
      <c r="I756" s="849">
        <v>80.573750495910645</v>
      </c>
      <c r="J756" s="849">
        <v>320</v>
      </c>
      <c r="K756" s="850">
        <v>25783.60009765625</v>
      </c>
    </row>
    <row r="757" spans="1:11" ht="14.4" customHeight="1" x14ac:dyDescent="0.3">
      <c r="A757" s="831" t="s">
        <v>579</v>
      </c>
      <c r="B757" s="832" t="s">
        <v>580</v>
      </c>
      <c r="C757" s="835" t="s">
        <v>607</v>
      </c>
      <c r="D757" s="863" t="s">
        <v>608</v>
      </c>
      <c r="E757" s="835" t="s">
        <v>5680</v>
      </c>
      <c r="F757" s="863" t="s">
        <v>5681</v>
      </c>
      <c r="G757" s="835" t="s">
        <v>5738</v>
      </c>
      <c r="H757" s="835" t="s">
        <v>5739</v>
      </c>
      <c r="I757" s="849">
        <v>39.930000305175781</v>
      </c>
      <c r="J757" s="849">
        <v>40</v>
      </c>
      <c r="K757" s="850">
        <v>1597.199951171875</v>
      </c>
    </row>
    <row r="758" spans="1:11" ht="14.4" customHeight="1" x14ac:dyDescent="0.3">
      <c r="A758" s="831" t="s">
        <v>579</v>
      </c>
      <c r="B758" s="832" t="s">
        <v>580</v>
      </c>
      <c r="C758" s="835" t="s">
        <v>607</v>
      </c>
      <c r="D758" s="863" t="s">
        <v>608</v>
      </c>
      <c r="E758" s="835" t="s">
        <v>5680</v>
      </c>
      <c r="F758" s="863" t="s">
        <v>5681</v>
      </c>
      <c r="G758" s="835" t="s">
        <v>6358</v>
      </c>
      <c r="H758" s="835" t="s">
        <v>6359</v>
      </c>
      <c r="I758" s="849">
        <v>102.84999847412109</v>
      </c>
      <c r="J758" s="849">
        <v>8</v>
      </c>
      <c r="K758" s="850">
        <v>822.79998779296875</v>
      </c>
    </row>
    <row r="759" spans="1:11" ht="14.4" customHeight="1" x14ac:dyDescent="0.3">
      <c r="A759" s="831" t="s">
        <v>579</v>
      </c>
      <c r="B759" s="832" t="s">
        <v>580</v>
      </c>
      <c r="C759" s="835" t="s">
        <v>607</v>
      </c>
      <c r="D759" s="863" t="s">
        <v>608</v>
      </c>
      <c r="E759" s="835" t="s">
        <v>5680</v>
      </c>
      <c r="F759" s="863" t="s">
        <v>5681</v>
      </c>
      <c r="G759" s="835" t="s">
        <v>6360</v>
      </c>
      <c r="H759" s="835" t="s">
        <v>6361</v>
      </c>
      <c r="I759" s="849">
        <v>66.550003051757812</v>
      </c>
      <c r="J759" s="849">
        <v>15</v>
      </c>
      <c r="K759" s="850">
        <v>998.25</v>
      </c>
    </row>
    <row r="760" spans="1:11" ht="14.4" customHeight="1" x14ac:dyDescent="0.3">
      <c r="A760" s="831" t="s">
        <v>579</v>
      </c>
      <c r="B760" s="832" t="s">
        <v>580</v>
      </c>
      <c r="C760" s="835" t="s">
        <v>607</v>
      </c>
      <c r="D760" s="863" t="s">
        <v>608</v>
      </c>
      <c r="E760" s="835" t="s">
        <v>5680</v>
      </c>
      <c r="F760" s="863" t="s">
        <v>5681</v>
      </c>
      <c r="G760" s="835" t="s">
        <v>6362</v>
      </c>
      <c r="H760" s="835" t="s">
        <v>6363</v>
      </c>
      <c r="I760" s="849">
        <v>105.02999877929687</v>
      </c>
      <c r="J760" s="849">
        <v>10</v>
      </c>
      <c r="K760" s="850">
        <v>1050.300048828125</v>
      </c>
    </row>
    <row r="761" spans="1:11" ht="14.4" customHeight="1" x14ac:dyDescent="0.3">
      <c r="A761" s="831" t="s">
        <v>579</v>
      </c>
      <c r="B761" s="832" t="s">
        <v>580</v>
      </c>
      <c r="C761" s="835" t="s">
        <v>607</v>
      </c>
      <c r="D761" s="863" t="s">
        <v>608</v>
      </c>
      <c r="E761" s="835" t="s">
        <v>5680</v>
      </c>
      <c r="F761" s="863" t="s">
        <v>5681</v>
      </c>
      <c r="G761" s="835" t="s">
        <v>6364</v>
      </c>
      <c r="H761" s="835" t="s">
        <v>6365</v>
      </c>
      <c r="I761" s="849">
        <v>105.02999877929687</v>
      </c>
      <c r="J761" s="849">
        <v>20</v>
      </c>
      <c r="K761" s="850">
        <v>2100.60009765625</v>
      </c>
    </row>
    <row r="762" spans="1:11" ht="14.4" customHeight="1" x14ac:dyDescent="0.3">
      <c r="A762" s="831" t="s">
        <v>579</v>
      </c>
      <c r="B762" s="832" t="s">
        <v>580</v>
      </c>
      <c r="C762" s="835" t="s">
        <v>607</v>
      </c>
      <c r="D762" s="863" t="s">
        <v>608</v>
      </c>
      <c r="E762" s="835" t="s">
        <v>5680</v>
      </c>
      <c r="F762" s="863" t="s">
        <v>5681</v>
      </c>
      <c r="G762" s="835" t="s">
        <v>6366</v>
      </c>
      <c r="H762" s="835" t="s">
        <v>6367</v>
      </c>
      <c r="I762" s="849">
        <v>302.5</v>
      </c>
      <c r="J762" s="849">
        <v>3</v>
      </c>
      <c r="K762" s="850">
        <v>907.5</v>
      </c>
    </row>
    <row r="763" spans="1:11" ht="14.4" customHeight="1" x14ac:dyDescent="0.3">
      <c r="A763" s="831" t="s">
        <v>579</v>
      </c>
      <c r="B763" s="832" t="s">
        <v>580</v>
      </c>
      <c r="C763" s="835" t="s">
        <v>607</v>
      </c>
      <c r="D763" s="863" t="s">
        <v>608</v>
      </c>
      <c r="E763" s="835" t="s">
        <v>5680</v>
      </c>
      <c r="F763" s="863" t="s">
        <v>5681</v>
      </c>
      <c r="G763" s="835" t="s">
        <v>5742</v>
      </c>
      <c r="H763" s="835" t="s">
        <v>5743</v>
      </c>
      <c r="I763" s="849">
        <v>37.509998321533203</v>
      </c>
      <c r="J763" s="849">
        <v>1640</v>
      </c>
      <c r="K763" s="850">
        <v>61516.40087890625</v>
      </c>
    </row>
    <row r="764" spans="1:11" ht="14.4" customHeight="1" x14ac:dyDescent="0.3">
      <c r="A764" s="831" t="s">
        <v>579</v>
      </c>
      <c r="B764" s="832" t="s">
        <v>580</v>
      </c>
      <c r="C764" s="835" t="s">
        <v>607</v>
      </c>
      <c r="D764" s="863" t="s">
        <v>608</v>
      </c>
      <c r="E764" s="835" t="s">
        <v>5680</v>
      </c>
      <c r="F764" s="863" t="s">
        <v>5681</v>
      </c>
      <c r="G764" s="835" t="s">
        <v>5744</v>
      </c>
      <c r="H764" s="835" t="s">
        <v>5745</v>
      </c>
      <c r="I764" s="849">
        <v>11.737777498033312</v>
      </c>
      <c r="J764" s="849">
        <v>220</v>
      </c>
      <c r="K764" s="850">
        <v>2582.3300552368164</v>
      </c>
    </row>
    <row r="765" spans="1:11" ht="14.4" customHeight="1" x14ac:dyDescent="0.3">
      <c r="A765" s="831" t="s">
        <v>579</v>
      </c>
      <c r="B765" s="832" t="s">
        <v>580</v>
      </c>
      <c r="C765" s="835" t="s">
        <v>607</v>
      </c>
      <c r="D765" s="863" t="s">
        <v>608</v>
      </c>
      <c r="E765" s="835" t="s">
        <v>5680</v>
      </c>
      <c r="F765" s="863" t="s">
        <v>5681</v>
      </c>
      <c r="G765" s="835" t="s">
        <v>5748</v>
      </c>
      <c r="H765" s="835" t="s">
        <v>5749</v>
      </c>
      <c r="I765" s="849">
        <v>2.2879999637603761</v>
      </c>
      <c r="J765" s="849">
        <v>250</v>
      </c>
      <c r="K765" s="850">
        <v>572</v>
      </c>
    </row>
    <row r="766" spans="1:11" ht="14.4" customHeight="1" x14ac:dyDescent="0.3">
      <c r="A766" s="831" t="s">
        <v>579</v>
      </c>
      <c r="B766" s="832" t="s">
        <v>580</v>
      </c>
      <c r="C766" s="835" t="s">
        <v>607</v>
      </c>
      <c r="D766" s="863" t="s">
        <v>608</v>
      </c>
      <c r="E766" s="835" t="s">
        <v>5680</v>
      </c>
      <c r="F766" s="863" t="s">
        <v>5681</v>
      </c>
      <c r="G766" s="835" t="s">
        <v>5988</v>
      </c>
      <c r="H766" s="835" t="s">
        <v>5989</v>
      </c>
      <c r="I766" s="849">
        <v>5.320000171661377</v>
      </c>
      <c r="J766" s="849">
        <v>500</v>
      </c>
      <c r="K766" s="850">
        <v>2661.2000732421875</v>
      </c>
    </row>
    <row r="767" spans="1:11" ht="14.4" customHeight="1" x14ac:dyDescent="0.3">
      <c r="A767" s="831" t="s">
        <v>579</v>
      </c>
      <c r="B767" s="832" t="s">
        <v>580</v>
      </c>
      <c r="C767" s="835" t="s">
        <v>607</v>
      </c>
      <c r="D767" s="863" t="s">
        <v>608</v>
      </c>
      <c r="E767" s="835" t="s">
        <v>5680</v>
      </c>
      <c r="F767" s="863" t="s">
        <v>5681</v>
      </c>
      <c r="G767" s="835" t="s">
        <v>6368</v>
      </c>
      <c r="H767" s="835" t="s">
        <v>6369</v>
      </c>
      <c r="I767" s="849">
        <v>59.892499923706055</v>
      </c>
      <c r="J767" s="849">
        <v>13</v>
      </c>
      <c r="K767" s="850">
        <v>781.58999633789062</v>
      </c>
    </row>
    <row r="768" spans="1:11" ht="14.4" customHeight="1" x14ac:dyDescent="0.3">
      <c r="A768" s="831" t="s">
        <v>579</v>
      </c>
      <c r="B768" s="832" t="s">
        <v>580</v>
      </c>
      <c r="C768" s="835" t="s">
        <v>607</v>
      </c>
      <c r="D768" s="863" t="s">
        <v>608</v>
      </c>
      <c r="E768" s="835" t="s">
        <v>5680</v>
      </c>
      <c r="F768" s="863" t="s">
        <v>5681</v>
      </c>
      <c r="G768" s="835" t="s">
        <v>6370</v>
      </c>
      <c r="H768" s="835" t="s">
        <v>6371</v>
      </c>
      <c r="I768" s="849">
        <v>179.69000244140625</v>
      </c>
      <c r="J768" s="849">
        <v>2</v>
      </c>
      <c r="K768" s="850">
        <v>359.3699951171875</v>
      </c>
    </row>
    <row r="769" spans="1:11" ht="14.4" customHeight="1" x14ac:dyDescent="0.3">
      <c r="A769" s="831" t="s">
        <v>579</v>
      </c>
      <c r="B769" s="832" t="s">
        <v>580</v>
      </c>
      <c r="C769" s="835" t="s">
        <v>607</v>
      </c>
      <c r="D769" s="863" t="s">
        <v>608</v>
      </c>
      <c r="E769" s="835" t="s">
        <v>5680</v>
      </c>
      <c r="F769" s="863" t="s">
        <v>5681</v>
      </c>
      <c r="G769" s="835" t="s">
        <v>5994</v>
      </c>
      <c r="H769" s="835" t="s">
        <v>5995</v>
      </c>
      <c r="I769" s="849">
        <v>2.8499999046325684</v>
      </c>
      <c r="J769" s="849">
        <v>100</v>
      </c>
      <c r="K769" s="850">
        <v>285</v>
      </c>
    </row>
    <row r="770" spans="1:11" ht="14.4" customHeight="1" x14ac:dyDescent="0.3">
      <c r="A770" s="831" t="s">
        <v>579</v>
      </c>
      <c r="B770" s="832" t="s">
        <v>580</v>
      </c>
      <c r="C770" s="835" t="s">
        <v>607</v>
      </c>
      <c r="D770" s="863" t="s">
        <v>608</v>
      </c>
      <c r="E770" s="835" t="s">
        <v>5680</v>
      </c>
      <c r="F770" s="863" t="s">
        <v>5681</v>
      </c>
      <c r="G770" s="835" t="s">
        <v>5996</v>
      </c>
      <c r="H770" s="835" t="s">
        <v>5997</v>
      </c>
      <c r="I770" s="849">
        <v>2.4200000762939453</v>
      </c>
      <c r="J770" s="849">
        <v>200</v>
      </c>
      <c r="K770" s="850">
        <v>484</v>
      </c>
    </row>
    <row r="771" spans="1:11" ht="14.4" customHeight="1" x14ac:dyDescent="0.3">
      <c r="A771" s="831" t="s">
        <v>579</v>
      </c>
      <c r="B771" s="832" t="s">
        <v>580</v>
      </c>
      <c r="C771" s="835" t="s">
        <v>607</v>
      </c>
      <c r="D771" s="863" t="s">
        <v>608</v>
      </c>
      <c r="E771" s="835" t="s">
        <v>5680</v>
      </c>
      <c r="F771" s="863" t="s">
        <v>5681</v>
      </c>
      <c r="G771" s="835" t="s">
        <v>6372</v>
      </c>
      <c r="H771" s="835" t="s">
        <v>6373</v>
      </c>
      <c r="I771" s="849">
        <v>24.364999771118164</v>
      </c>
      <c r="J771" s="849">
        <v>4</v>
      </c>
      <c r="K771" s="850">
        <v>97.459999084472656</v>
      </c>
    </row>
    <row r="772" spans="1:11" ht="14.4" customHeight="1" x14ac:dyDescent="0.3">
      <c r="A772" s="831" t="s">
        <v>579</v>
      </c>
      <c r="B772" s="832" t="s">
        <v>580</v>
      </c>
      <c r="C772" s="835" t="s">
        <v>607</v>
      </c>
      <c r="D772" s="863" t="s">
        <v>608</v>
      </c>
      <c r="E772" s="835" t="s">
        <v>5680</v>
      </c>
      <c r="F772" s="863" t="s">
        <v>5681</v>
      </c>
      <c r="G772" s="835" t="s">
        <v>5752</v>
      </c>
      <c r="H772" s="835" t="s">
        <v>5753</v>
      </c>
      <c r="I772" s="849">
        <v>9.1999998092651367</v>
      </c>
      <c r="J772" s="849">
        <v>3100</v>
      </c>
      <c r="K772" s="850">
        <v>28520</v>
      </c>
    </row>
    <row r="773" spans="1:11" ht="14.4" customHeight="1" x14ac:dyDescent="0.3">
      <c r="A773" s="831" t="s">
        <v>579</v>
      </c>
      <c r="B773" s="832" t="s">
        <v>580</v>
      </c>
      <c r="C773" s="835" t="s">
        <v>607</v>
      </c>
      <c r="D773" s="863" t="s">
        <v>608</v>
      </c>
      <c r="E773" s="835" t="s">
        <v>5680</v>
      </c>
      <c r="F773" s="863" t="s">
        <v>5681</v>
      </c>
      <c r="G773" s="835" t="s">
        <v>5756</v>
      </c>
      <c r="H773" s="835" t="s">
        <v>5757</v>
      </c>
      <c r="I773" s="849">
        <v>2.0399999618530273</v>
      </c>
      <c r="J773" s="849">
        <v>100</v>
      </c>
      <c r="K773" s="850">
        <v>204</v>
      </c>
    </row>
    <row r="774" spans="1:11" ht="14.4" customHeight="1" x14ac:dyDescent="0.3">
      <c r="A774" s="831" t="s">
        <v>579</v>
      </c>
      <c r="B774" s="832" t="s">
        <v>580</v>
      </c>
      <c r="C774" s="835" t="s">
        <v>607</v>
      </c>
      <c r="D774" s="863" t="s">
        <v>608</v>
      </c>
      <c r="E774" s="835" t="s">
        <v>5680</v>
      </c>
      <c r="F774" s="863" t="s">
        <v>5681</v>
      </c>
      <c r="G774" s="835" t="s">
        <v>6374</v>
      </c>
      <c r="H774" s="835" t="s">
        <v>6375</v>
      </c>
      <c r="I774" s="849">
        <v>58.369998931884766</v>
      </c>
      <c r="J774" s="849">
        <v>560</v>
      </c>
      <c r="K774" s="850">
        <v>32687.199951171875</v>
      </c>
    </row>
    <row r="775" spans="1:11" ht="14.4" customHeight="1" x14ac:dyDescent="0.3">
      <c r="A775" s="831" t="s">
        <v>579</v>
      </c>
      <c r="B775" s="832" t="s">
        <v>580</v>
      </c>
      <c r="C775" s="835" t="s">
        <v>607</v>
      </c>
      <c r="D775" s="863" t="s">
        <v>608</v>
      </c>
      <c r="E775" s="835" t="s">
        <v>5680</v>
      </c>
      <c r="F775" s="863" t="s">
        <v>5681</v>
      </c>
      <c r="G775" s="835" t="s">
        <v>5758</v>
      </c>
      <c r="H775" s="835" t="s">
        <v>5759</v>
      </c>
      <c r="I775" s="849">
        <v>6.2899999618530273</v>
      </c>
      <c r="J775" s="849">
        <v>20</v>
      </c>
      <c r="K775" s="850">
        <v>125.80000305175781</v>
      </c>
    </row>
    <row r="776" spans="1:11" ht="14.4" customHeight="1" x14ac:dyDescent="0.3">
      <c r="A776" s="831" t="s">
        <v>579</v>
      </c>
      <c r="B776" s="832" t="s">
        <v>580</v>
      </c>
      <c r="C776" s="835" t="s">
        <v>607</v>
      </c>
      <c r="D776" s="863" t="s">
        <v>608</v>
      </c>
      <c r="E776" s="835" t="s">
        <v>5680</v>
      </c>
      <c r="F776" s="863" t="s">
        <v>5681</v>
      </c>
      <c r="G776" s="835" t="s">
        <v>6125</v>
      </c>
      <c r="H776" s="835" t="s">
        <v>6126</v>
      </c>
      <c r="I776" s="849">
        <v>6.2950000762939453</v>
      </c>
      <c r="J776" s="849">
        <v>20</v>
      </c>
      <c r="K776" s="850">
        <v>125.90000152587891</v>
      </c>
    </row>
    <row r="777" spans="1:11" ht="14.4" customHeight="1" x14ac:dyDescent="0.3">
      <c r="A777" s="831" t="s">
        <v>579</v>
      </c>
      <c r="B777" s="832" t="s">
        <v>580</v>
      </c>
      <c r="C777" s="835" t="s">
        <v>607</v>
      </c>
      <c r="D777" s="863" t="s">
        <v>608</v>
      </c>
      <c r="E777" s="835" t="s">
        <v>5680</v>
      </c>
      <c r="F777" s="863" t="s">
        <v>5681</v>
      </c>
      <c r="G777" s="835" t="s">
        <v>5760</v>
      </c>
      <c r="H777" s="835" t="s">
        <v>5761</v>
      </c>
      <c r="I777" s="849">
        <v>172.5</v>
      </c>
      <c r="J777" s="849">
        <v>3</v>
      </c>
      <c r="K777" s="850">
        <v>517.5</v>
      </c>
    </row>
    <row r="778" spans="1:11" ht="14.4" customHeight="1" x14ac:dyDescent="0.3">
      <c r="A778" s="831" t="s">
        <v>579</v>
      </c>
      <c r="B778" s="832" t="s">
        <v>580</v>
      </c>
      <c r="C778" s="835" t="s">
        <v>607</v>
      </c>
      <c r="D778" s="863" t="s">
        <v>608</v>
      </c>
      <c r="E778" s="835" t="s">
        <v>5680</v>
      </c>
      <c r="F778" s="863" t="s">
        <v>5681</v>
      </c>
      <c r="G778" s="835" t="s">
        <v>5998</v>
      </c>
      <c r="H778" s="835" t="s">
        <v>5999</v>
      </c>
      <c r="I778" s="849">
        <v>143.47999572753906</v>
      </c>
      <c r="J778" s="849">
        <v>20</v>
      </c>
      <c r="K778" s="850">
        <v>2869.570068359375</v>
      </c>
    </row>
    <row r="779" spans="1:11" ht="14.4" customHeight="1" x14ac:dyDescent="0.3">
      <c r="A779" s="831" t="s">
        <v>579</v>
      </c>
      <c r="B779" s="832" t="s">
        <v>580</v>
      </c>
      <c r="C779" s="835" t="s">
        <v>607</v>
      </c>
      <c r="D779" s="863" t="s">
        <v>608</v>
      </c>
      <c r="E779" s="835" t="s">
        <v>5680</v>
      </c>
      <c r="F779" s="863" t="s">
        <v>5681</v>
      </c>
      <c r="G779" s="835" t="s">
        <v>6000</v>
      </c>
      <c r="H779" s="835" t="s">
        <v>6001</v>
      </c>
      <c r="I779" s="849">
        <v>73.269996643066406</v>
      </c>
      <c r="J779" s="849">
        <v>90</v>
      </c>
      <c r="K779" s="850">
        <v>6594</v>
      </c>
    </row>
    <row r="780" spans="1:11" ht="14.4" customHeight="1" x14ac:dyDescent="0.3">
      <c r="A780" s="831" t="s">
        <v>579</v>
      </c>
      <c r="B780" s="832" t="s">
        <v>580</v>
      </c>
      <c r="C780" s="835" t="s">
        <v>607</v>
      </c>
      <c r="D780" s="863" t="s">
        <v>608</v>
      </c>
      <c r="E780" s="835" t="s">
        <v>5680</v>
      </c>
      <c r="F780" s="863" t="s">
        <v>5681</v>
      </c>
      <c r="G780" s="835" t="s">
        <v>6376</v>
      </c>
      <c r="H780" s="835" t="s">
        <v>6377</v>
      </c>
      <c r="I780" s="849">
        <v>268.6199951171875</v>
      </c>
      <c r="J780" s="849">
        <v>76</v>
      </c>
      <c r="K780" s="850">
        <v>20415.119873046875</v>
      </c>
    </row>
    <row r="781" spans="1:11" ht="14.4" customHeight="1" x14ac:dyDescent="0.3">
      <c r="A781" s="831" t="s">
        <v>579</v>
      </c>
      <c r="B781" s="832" t="s">
        <v>580</v>
      </c>
      <c r="C781" s="835" t="s">
        <v>607</v>
      </c>
      <c r="D781" s="863" t="s">
        <v>608</v>
      </c>
      <c r="E781" s="835" t="s">
        <v>5680</v>
      </c>
      <c r="F781" s="863" t="s">
        <v>5681</v>
      </c>
      <c r="G781" s="835" t="s">
        <v>5762</v>
      </c>
      <c r="H781" s="835" t="s">
        <v>5763</v>
      </c>
      <c r="I781" s="849">
        <v>6.17125004529953</v>
      </c>
      <c r="J781" s="849">
        <v>1550</v>
      </c>
      <c r="K781" s="850">
        <v>9564.5</v>
      </c>
    </row>
    <row r="782" spans="1:11" ht="14.4" customHeight="1" x14ac:dyDescent="0.3">
      <c r="A782" s="831" t="s">
        <v>579</v>
      </c>
      <c r="B782" s="832" t="s">
        <v>580</v>
      </c>
      <c r="C782" s="835" t="s">
        <v>607</v>
      </c>
      <c r="D782" s="863" t="s">
        <v>608</v>
      </c>
      <c r="E782" s="835" t="s">
        <v>5680</v>
      </c>
      <c r="F782" s="863" t="s">
        <v>5681</v>
      </c>
      <c r="G782" s="835" t="s">
        <v>6002</v>
      </c>
      <c r="H782" s="835" t="s">
        <v>6003</v>
      </c>
      <c r="I782" s="849">
        <v>204.41000366210937</v>
      </c>
      <c r="J782" s="849">
        <v>4</v>
      </c>
      <c r="K782" s="850">
        <v>817.6400146484375</v>
      </c>
    </row>
    <row r="783" spans="1:11" ht="14.4" customHeight="1" x14ac:dyDescent="0.3">
      <c r="A783" s="831" t="s">
        <v>579</v>
      </c>
      <c r="B783" s="832" t="s">
        <v>580</v>
      </c>
      <c r="C783" s="835" t="s">
        <v>607</v>
      </c>
      <c r="D783" s="863" t="s">
        <v>608</v>
      </c>
      <c r="E783" s="835" t="s">
        <v>5680</v>
      </c>
      <c r="F783" s="863" t="s">
        <v>5681</v>
      </c>
      <c r="G783" s="835" t="s">
        <v>6378</v>
      </c>
      <c r="H783" s="835" t="s">
        <v>6379</v>
      </c>
      <c r="I783" s="849">
        <v>217.44000244140625</v>
      </c>
      <c r="J783" s="849">
        <v>20</v>
      </c>
      <c r="K783" s="850">
        <v>4348.800048828125</v>
      </c>
    </row>
    <row r="784" spans="1:11" ht="14.4" customHeight="1" x14ac:dyDescent="0.3">
      <c r="A784" s="831" t="s">
        <v>579</v>
      </c>
      <c r="B784" s="832" t="s">
        <v>580</v>
      </c>
      <c r="C784" s="835" t="s">
        <v>607</v>
      </c>
      <c r="D784" s="863" t="s">
        <v>608</v>
      </c>
      <c r="E784" s="835" t="s">
        <v>5680</v>
      </c>
      <c r="F784" s="863" t="s">
        <v>5681</v>
      </c>
      <c r="G784" s="835" t="s">
        <v>6378</v>
      </c>
      <c r="H784" s="835" t="s">
        <v>6380</v>
      </c>
      <c r="I784" s="849">
        <v>217.43332926432291</v>
      </c>
      <c r="J784" s="849">
        <v>30</v>
      </c>
      <c r="K784" s="850">
        <v>6523</v>
      </c>
    </row>
    <row r="785" spans="1:11" ht="14.4" customHeight="1" x14ac:dyDescent="0.3">
      <c r="A785" s="831" t="s">
        <v>579</v>
      </c>
      <c r="B785" s="832" t="s">
        <v>580</v>
      </c>
      <c r="C785" s="835" t="s">
        <v>607</v>
      </c>
      <c r="D785" s="863" t="s">
        <v>608</v>
      </c>
      <c r="E785" s="835" t="s">
        <v>5680</v>
      </c>
      <c r="F785" s="863" t="s">
        <v>5681</v>
      </c>
      <c r="G785" s="835" t="s">
        <v>5769</v>
      </c>
      <c r="H785" s="835" t="s">
        <v>5770</v>
      </c>
      <c r="I785" s="849">
        <v>34.50999927520752</v>
      </c>
      <c r="J785" s="849">
        <v>80</v>
      </c>
      <c r="K785" s="850">
        <v>2760.6199951171875</v>
      </c>
    </row>
    <row r="786" spans="1:11" ht="14.4" customHeight="1" x14ac:dyDescent="0.3">
      <c r="A786" s="831" t="s">
        <v>579</v>
      </c>
      <c r="B786" s="832" t="s">
        <v>580</v>
      </c>
      <c r="C786" s="835" t="s">
        <v>607</v>
      </c>
      <c r="D786" s="863" t="s">
        <v>608</v>
      </c>
      <c r="E786" s="835" t="s">
        <v>5680</v>
      </c>
      <c r="F786" s="863" t="s">
        <v>5681</v>
      </c>
      <c r="G786" s="835" t="s">
        <v>6381</v>
      </c>
      <c r="H786" s="835" t="s">
        <v>6382</v>
      </c>
      <c r="I786" s="849">
        <v>343.54000854492187</v>
      </c>
      <c r="J786" s="849">
        <v>8</v>
      </c>
      <c r="K786" s="850">
        <v>2748.330078125</v>
      </c>
    </row>
    <row r="787" spans="1:11" ht="14.4" customHeight="1" x14ac:dyDescent="0.3">
      <c r="A787" s="831" t="s">
        <v>579</v>
      </c>
      <c r="B787" s="832" t="s">
        <v>580</v>
      </c>
      <c r="C787" s="835" t="s">
        <v>607</v>
      </c>
      <c r="D787" s="863" t="s">
        <v>608</v>
      </c>
      <c r="E787" s="835" t="s">
        <v>5680</v>
      </c>
      <c r="F787" s="863" t="s">
        <v>5681</v>
      </c>
      <c r="G787" s="835" t="s">
        <v>6383</v>
      </c>
      <c r="H787" s="835" t="s">
        <v>6384</v>
      </c>
      <c r="I787" s="849">
        <v>377.71499633789062</v>
      </c>
      <c r="J787" s="849">
        <v>4</v>
      </c>
      <c r="K787" s="850">
        <v>1510.8499755859375</v>
      </c>
    </row>
    <row r="788" spans="1:11" ht="14.4" customHeight="1" x14ac:dyDescent="0.3">
      <c r="A788" s="831" t="s">
        <v>579</v>
      </c>
      <c r="B788" s="832" t="s">
        <v>580</v>
      </c>
      <c r="C788" s="835" t="s">
        <v>607</v>
      </c>
      <c r="D788" s="863" t="s">
        <v>608</v>
      </c>
      <c r="E788" s="835" t="s">
        <v>5680</v>
      </c>
      <c r="F788" s="863" t="s">
        <v>5681</v>
      </c>
      <c r="G788" s="835" t="s">
        <v>5773</v>
      </c>
      <c r="H788" s="835" t="s">
        <v>5774</v>
      </c>
      <c r="I788" s="849">
        <v>7.4699997901916504</v>
      </c>
      <c r="J788" s="849">
        <v>10</v>
      </c>
      <c r="K788" s="850">
        <v>74.699996948242187</v>
      </c>
    </row>
    <row r="789" spans="1:11" ht="14.4" customHeight="1" x14ac:dyDescent="0.3">
      <c r="A789" s="831" t="s">
        <v>579</v>
      </c>
      <c r="B789" s="832" t="s">
        <v>580</v>
      </c>
      <c r="C789" s="835" t="s">
        <v>607</v>
      </c>
      <c r="D789" s="863" t="s">
        <v>608</v>
      </c>
      <c r="E789" s="835" t="s">
        <v>5680</v>
      </c>
      <c r="F789" s="863" t="s">
        <v>5681</v>
      </c>
      <c r="G789" s="835" t="s">
        <v>6385</v>
      </c>
      <c r="H789" s="835" t="s">
        <v>6386</v>
      </c>
      <c r="I789" s="849">
        <v>3872</v>
      </c>
      <c r="J789" s="849">
        <v>1</v>
      </c>
      <c r="K789" s="850">
        <v>3872</v>
      </c>
    </row>
    <row r="790" spans="1:11" ht="14.4" customHeight="1" x14ac:dyDescent="0.3">
      <c r="A790" s="831" t="s">
        <v>579</v>
      </c>
      <c r="B790" s="832" t="s">
        <v>580</v>
      </c>
      <c r="C790" s="835" t="s">
        <v>607</v>
      </c>
      <c r="D790" s="863" t="s">
        <v>608</v>
      </c>
      <c r="E790" s="835" t="s">
        <v>5680</v>
      </c>
      <c r="F790" s="863" t="s">
        <v>5681</v>
      </c>
      <c r="G790" s="835" t="s">
        <v>6387</v>
      </c>
      <c r="H790" s="835" t="s">
        <v>6388</v>
      </c>
      <c r="I790" s="849">
        <v>5.8400001525878906</v>
      </c>
      <c r="J790" s="849">
        <v>40</v>
      </c>
      <c r="K790" s="850">
        <v>233.52999877929687</v>
      </c>
    </row>
    <row r="791" spans="1:11" ht="14.4" customHeight="1" x14ac:dyDescent="0.3">
      <c r="A791" s="831" t="s">
        <v>579</v>
      </c>
      <c r="B791" s="832" t="s">
        <v>580</v>
      </c>
      <c r="C791" s="835" t="s">
        <v>607</v>
      </c>
      <c r="D791" s="863" t="s">
        <v>608</v>
      </c>
      <c r="E791" s="835" t="s">
        <v>5680</v>
      </c>
      <c r="F791" s="863" t="s">
        <v>5681</v>
      </c>
      <c r="G791" s="835" t="s">
        <v>6387</v>
      </c>
      <c r="H791" s="835" t="s">
        <v>6389</v>
      </c>
      <c r="I791" s="849">
        <v>5.9100001653035479</v>
      </c>
      <c r="J791" s="849">
        <v>120</v>
      </c>
      <c r="K791" s="850">
        <v>708.99000549316406</v>
      </c>
    </row>
    <row r="792" spans="1:11" ht="14.4" customHeight="1" x14ac:dyDescent="0.3">
      <c r="A792" s="831" t="s">
        <v>579</v>
      </c>
      <c r="B792" s="832" t="s">
        <v>580</v>
      </c>
      <c r="C792" s="835" t="s">
        <v>607</v>
      </c>
      <c r="D792" s="863" t="s">
        <v>608</v>
      </c>
      <c r="E792" s="835" t="s">
        <v>5680</v>
      </c>
      <c r="F792" s="863" t="s">
        <v>5681</v>
      </c>
      <c r="G792" s="835" t="s">
        <v>5779</v>
      </c>
      <c r="H792" s="835" t="s">
        <v>5780</v>
      </c>
      <c r="I792" s="849">
        <v>9.6800003051757812</v>
      </c>
      <c r="J792" s="849">
        <v>140</v>
      </c>
      <c r="K792" s="850">
        <v>1355.2000427246094</v>
      </c>
    </row>
    <row r="793" spans="1:11" ht="14.4" customHeight="1" x14ac:dyDescent="0.3">
      <c r="A793" s="831" t="s">
        <v>579</v>
      </c>
      <c r="B793" s="832" t="s">
        <v>580</v>
      </c>
      <c r="C793" s="835" t="s">
        <v>607</v>
      </c>
      <c r="D793" s="863" t="s">
        <v>608</v>
      </c>
      <c r="E793" s="835" t="s">
        <v>5680</v>
      </c>
      <c r="F793" s="863" t="s">
        <v>5681</v>
      </c>
      <c r="G793" s="835" t="s">
        <v>5781</v>
      </c>
      <c r="H793" s="835" t="s">
        <v>5782</v>
      </c>
      <c r="I793" s="849">
        <v>194.07555474175348</v>
      </c>
      <c r="J793" s="849">
        <v>37</v>
      </c>
      <c r="K793" s="850">
        <v>7173.2701110839844</v>
      </c>
    </row>
    <row r="794" spans="1:11" ht="14.4" customHeight="1" x14ac:dyDescent="0.3">
      <c r="A794" s="831" t="s">
        <v>579</v>
      </c>
      <c r="B794" s="832" t="s">
        <v>580</v>
      </c>
      <c r="C794" s="835" t="s">
        <v>607</v>
      </c>
      <c r="D794" s="863" t="s">
        <v>608</v>
      </c>
      <c r="E794" s="835" t="s">
        <v>5680</v>
      </c>
      <c r="F794" s="863" t="s">
        <v>5681</v>
      </c>
      <c r="G794" s="835" t="s">
        <v>5783</v>
      </c>
      <c r="H794" s="835" t="s">
        <v>5784</v>
      </c>
      <c r="I794" s="849">
        <v>1.0909091234207153</v>
      </c>
      <c r="J794" s="849">
        <v>20300</v>
      </c>
      <c r="K794" s="850">
        <v>22139</v>
      </c>
    </row>
    <row r="795" spans="1:11" ht="14.4" customHeight="1" x14ac:dyDescent="0.3">
      <c r="A795" s="831" t="s">
        <v>579</v>
      </c>
      <c r="B795" s="832" t="s">
        <v>580</v>
      </c>
      <c r="C795" s="835" t="s">
        <v>607</v>
      </c>
      <c r="D795" s="863" t="s">
        <v>608</v>
      </c>
      <c r="E795" s="835" t="s">
        <v>5680</v>
      </c>
      <c r="F795" s="863" t="s">
        <v>5681</v>
      </c>
      <c r="G795" s="835" t="s">
        <v>5785</v>
      </c>
      <c r="H795" s="835" t="s">
        <v>5786</v>
      </c>
      <c r="I795" s="849">
        <v>0.47799999117851255</v>
      </c>
      <c r="J795" s="849">
        <v>6800</v>
      </c>
      <c r="K795" s="850">
        <v>3250</v>
      </c>
    </row>
    <row r="796" spans="1:11" ht="14.4" customHeight="1" x14ac:dyDescent="0.3">
      <c r="A796" s="831" t="s">
        <v>579</v>
      </c>
      <c r="B796" s="832" t="s">
        <v>580</v>
      </c>
      <c r="C796" s="835" t="s">
        <v>607</v>
      </c>
      <c r="D796" s="863" t="s">
        <v>608</v>
      </c>
      <c r="E796" s="835" t="s">
        <v>5680</v>
      </c>
      <c r="F796" s="863" t="s">
        <v>5681</v>
      </c>
      <c r="G796" s="835" t="s">
        <v>5787</v>
      </c>
      <c r="H796" s="835" t="s">
        <v>5788</v>
      </c>
      <c r="I796" s="849">
        <v>1.671999955177307</v>
      </c>
      <c r="J796" s="849">
        <v>8500</v>
      </c>
      <c r="K796" s="850">
        <v>14213</v>
      </c>
    </row>
    <row r="797" spans="1:11" ht="14.4" customHeight="1" x14ac:dyDescent="0.3">
      <c r="A797" s="831" t="s">
        <v>579</v>
      </c>
      <c r="B797" s="832" t="s">
        <v>580</v>
      </c>
      <c r="C797" s="835" t="s">
        <v>607</v>
      </c>
      <c r="D797" s="863" t="s">
        <v>608</v>
      </c>
      <c r="E797" s="835" t="s">
        <v>5680</v>
      </c>
      <c r="F797" s="863" t="s">
        <v>5681</v>
      </c>
      <c r="G797" s="835" t="s">
        <v>5789</v>
      </c>
      <c r="H797" s="835" t="s">
        <v>5790</v>
      </c>
      <c r="I797" s="849">
        <v>0.67000001668930054</v>
      </c>
      <c r="J797" s="849">
        <v>10000</v>
      </c>
      <c r="K797" s="850">
        <v>6700</v>
      </c>
    </row>
    <row r="798" spans="1:11" ht="14.4" customHeight="1" x14ac:dyDescent="0.3">
      <c r="A798" s="831" t="s">
        <v>579</v>
      </c>
      <c r="B798" s="832" t="s">
        <v>580</v>
      </c>
      <c r="C798" s="835" t="s">
        <v>607</v>
      </c>
      <c r="D798" s="863" t="s">
        <v>608</v>
      </c>
      <c r="E798" s="835" t="s">
        <v>5680</v>
      </c>
      <c r="F798" s="863" t="s">
        <v>5681</v>
      </c>
      <c r="G798" s="835" t="s">
        <v>5791</v>
      </c>
      <c r="H798" s="835" t="s">
        <v>5792</v>
      </c>
      <c r="I798" s="849">
        <v>1.7350000143051147</v>
      </c>
      <c r="J798" s="849">
        <v>400</v>
      </c>
      <c r="K798" s="850">
        <v>694</v>
      </c>
    </row>
    <row r="799" spans="1:11" ht="14.4" customHeight="1" x14ac:dyDescent="0.3">
      <c r="A799" s="831" t="s">
        <v>579</v>
      </c>
      <c r="B799" s="832" t="s">
        <v>580</v>
      </c>
      <c r="C799" s="835" t="s">
        <v>607</v>
      </c>
      <c r="D799" s="863" t="s">
        <v>608</v>
      </c>
      <c r="E799" s="835" t="s">
        <v>5680</v>
      </c>
      <c r="F799" s="863" t="s">
        <v>5681</v>
      </c>
      <c r="G799" s="835" t="s">
        <v>6009</v>
      </c>
      <c r="H799" s="835" t="s">
        <v>6010</v>
      </c>
      <c r="I799" s="849">
        <v>7.429999828338623</v>
      </c>
      <c r="J799" s="849">
        <v>1700</v>
      </c>
      <c r="K799" s="850">
        <v>12631</v>
      </c>
    </row>
    <row r="800" spans="1:11" ht="14.4" customHeight="1" x14ac:dyDescent="0.3">
      <c r="A800" s="831" t="s">
        <v>579</v>
      </c>
      <c r="B800" s="832" t="s">
        <v>580</v>
      </c>
      <c r="C800" s="835" t="s">
        <v>607</v>
      </c>
      <c r="D800" s="863" t="s">
        <v>608</v>
      </c>
      <c r="E800" s="835" t="s">
        <v>5680</v>
      </c>
      <c r="F800" s="863" t="s">
        <v>5681</v>
      </c>
      <c r="G800" s="835" t="s">
        <v>5795</v>
      </c>
      <c r="H800" s="835" t="s">
        <v>5796</v>
      </c>
      <c r="I800" s="849">
        <v>8.8324999809265137</v>
      </c>
      <c r="J800" s="849">
        <v>150</v>
      </c>
      <c r="K800" s="850">
        <v>1324.5999984741211</v>
      </c>
    </row>
    <row r="801" spans="1:11" ht="14.4" customHeight="1" x14ac:dyDescent="0.3">
      <c r="A801" s="831" t="s">
        <v>579</v>
      </c>
      <c r="B801" s="832" t="s">
        <v>580</v>
      </c>
      <c r="C801" s="835" t="s">
        <v>607</v>
      </c>
      <c r="D801" s="863" t="s">
        <v>608</v>
      </c>
      <c r="E801" s="835" t="s">
        <v>5680</v>
      </c>
      <c r="F801" s="863" t="s">
        <v>5681</v>
      </c>
      <c r="G801" s="835" t="s">
        <v>5797</v>
      </c>
      <c r="H801" s="835" t="s">
        <v>5798</v>
      </c>
      <c r="I801" s="849">
        <v>8.4700002670288086</v>
      </c>
      <c r="J801" s="849">
        <v>90</v>
      </c>
      <c r="K801" s="850">
        <v>762.29998779296875</v>
      </c>
    </row>
    <row r="802" spans="1:11" ht="14.4" customHeight="1" x14ac:dyDescent="0.3">
      <c r="A802" s="831" t="s">
        <v>579</v>
      </c>
      <c r="B802" s="832" t="s">
        <v>580</v>
      </c>
      <c r="C802" s="835" t="s">
        <v>607</v>
      </c>
      <c r="D802" s="863" t="s">
        <v>608</v>
      </c>
      <c r="E802" s="835" t="s">
        <v>5680</v>
      </c>
      <c r="F802" s="863" t="s">
        <v>5681</v>
      </c>
      <c r="G802" s="835" t="s">
        <v>5799</v>
      </c>
      <c r="H802" s="835" t="s">
        <v>5800</v>
      </c>
      <c r="I802" s="849">
        <v>2.1777778466542563</v>
      </c>
      <c r="J802" s="849">
        <v>2300</v>
      </c>
      <c r="K802" s="850">
        <v>5011</v>
      </c>
    </row>
    <row r="803" spans="1:11" ht="14.4" customHeight="1" x14ac:dyDescent="0.3">
      <c r="A803" s="831" t="s">
        <v>579</v>
      </c>
      <c r="B803" s="832" t="s">
        <v>580</v>
      </c>
      <c r="C803" s="835" t="s">
        <v>607</v>
      </c>
      <c r="D803" s="863" t="s">
        <v>608</v>
      </c>
      <c r="E803" s="835" t="s">
        <v>5680</v>
      </c>
      <c r="F803" s="863" t="s">
        <v>5681</v>
      </c>
      <c r="G803" s="835" t="s">
        <v>5799</v>
      </c>
      <c r="H803" s="835" t="s">
        <v>5801</v>
      </c>
      <c r="I803" s="849">
        <v>2.1800000667572021</v>
      </c>
      <c r="J803" s="849">
        <v>100</v>
      </c>
      <c r="K803" s="850">
        <v>218</v>
      </c>
    </row>
    <row r="804" spans="1:11" ht="14.4" customHeight="1" x14ac:dyDescent="0.3">
      <c r="A804" s="831" t="s">
        <v>579</v>
      </c>
      <c r="B804" s="832" t="s">
        <v>580</v>
      </c>
      <c r="C804" s="835" t="s">
        <v>607</v>
      </c>
      <c r="D804" s="863" t="s">
        <v>608</v>
      </c>
      <c r="E804" s="835" t="s">
        <v>5680</v>
      </c>
      <c r="F804" s="863" t="s">
        <v>5681</v>
      </c>
      <c r="G804" s="835" t="s">
        <v>6015</v>
      </c>
      <c r="H804" s="835" t="s">
        <v>6016</v>
      </c>
      <c r="I804" s="849">
        <v>15.039999961853027</v>
      </c>
      <c r="J804" s="849">
        <v>120</v>
      </c>
      <c r="K804" s="850">
        <v>1804.7999877929687</v>
      </c>
    </row>
    <row r="805" spans="1:11" ht="14.4" customHeight="1" x14ac:dyDescent="0.3">
      <c r="A805" s="831" t="s">
        <v>579</v>
      </c>
      <c r="B805" s="832" t="s">
        <v>580</v>
      </c>
      <c r="C805" s="835" t="s">
        <v>607</v>
      </c>
      <c r="D805" s="863" t="s">
        <v>608</v>
      </c>
      <c r="E805" s="835" t="s">
        <v>5680</v>
      </c>
      <c r="F805" s="863" t="s">
        <v>5681</v>
      </c>
      <c r="G805" s="835" t="s">
        <v>6017</v>
      </c>
      <c r="H805" s="835" t="s">
        <v>6018</v>
      </c>
      <c r="I805" s="849">
        <v>25.409999847412109</v>
      </c>
      <c r="J805" s="849">
        <v>20</v>
      </c>
      <c r="K805" s="850">
        <v>508.20001220703125</v>
      </c>
    </row>
    <row r="806" spans="1:11" ht="14.4" customHeight="1" x14ac:dyDescent="0.3">
      <c r="A806" s="831" t="s">
        <v>579</v>
      </c>
      <c r="B806" s="832" t="s">
        <v>580</v>
      </c>
      <c r="C806" s="835" t="s">
        <v>607</v>
      </c>
      <c r="D806" s="863" t="s">
        <v>608</v>
      </c>
      <c r="E806" s="835" t="s">
        <v>5680</v>
      </c>
      <c r="F806" s="863" t="s">
        <v>5681</v>
      </c>
      <c r="G806" s="835" t="s">
        <v>5802</v>
      </c>
      <c r="H806" s="835" t="s">
        <v>5803</v>
      </c>
      <c r="I806" s="849">
        <v>6.2300000190734863</v>
      </c>
      <c r="J806" s="849">
        <v>215</v>
      </c>
      <c r="K806" s="850">
        <v>1339.5099716186523</v>
      </c>
    </row>
    <row r="807" spans="1:11" ht="14.4" customHeight="1" x14ac:dyDescent="0.3">
      <c r="A807" s="831" t="s">
        <v>579</v>
      </c>
      <c r="B807" s="832" t="s">
        <v>580</v>
      </c>
      <c r="C807" s="835" t="s">
        <v>607</v>
      </c>
      <c r="D807" s="863" t="s">
        <v>608</v>
      </c>
      <c r="E807" s="835" t="s">
        <v>5680</v>
      </c>
      <c r="F807" s="863" t="s">
        <v>5681</v>
      </c>
      <c r="G807" s="835" t="s">
        <v>6390</v>
      </c>
      <c r="H807" s="835" t="s">
        <v>6391</v>
      </c>
      <c r="I807" s="849">
        <v>1342</v>
      </c>
      <c r="J807" s="849">
        <v>1</v>
      </c>
      <c r="K807" s="850">
        <v>1342</v>
      </c>
    </row>
    <row r="808" spans="1:11" ht="14.4" customHeight="1" x14ac:dyDescent="0.3">
      <c r="A808" s="831" t="s">
        <v>579</v>
      </c>
      <c r="B808" s="832" t="s">
        <v>580</v>
      </c>
      <c r="C808" s="835" t="s">
        <v>607</v>
      </c>
      <c r="D808" s="863" t="s">
        <v>608</v>
      </c>
      <c r="E808" s="835" t="s">
        <v>5680</v>
      </c>
      <c r="F808" s="863" t="s">
        <v>5681</v>
      </c>
      <c r="G808" s="835" t="s">
        <v>6127</v>
      </c>
      <c r="H808" s="835" t="s">
        <v>6128</v>
      </c>
      <c r="I808" s="849">
        <v>127.05000305175781</v>
      </c>
      <c r="J808" s="849">
        <v>2</v>
      </c>
      <c r="K808" s="850">
        <v>254.10000610351563</v>
      </c>
    </row>
    <row r="809" spans="1:11" ht="14.4" customHeight="1" x14ac:dyDescent="0.3">
      <c r="A809" s="831" t="s">
        <v>579</v>
      </c>
      <c r="B809" s="832" t="s">
        <v>580</v>
      </c>
      <c r="C809" s="835" t="s">
        <v>607</v>
      </c>
      <c r="D809" s="863" t="s">
        <v>608</v>
      </c>
      <c r="E809" s="835" t="s">
        <v>5680</v>
      </c>
      <c r="F809" s="863" t="s">
        <v>5681</v>
      </c>
      <c r="G809" s="835" t="s">
        <v>6392</v>
      </c>
      <c r="H809" s="835" t="s">
        <v>6393</v>
      </c>
      <c r="I809" s="849">
        <v>35.090000152587891</v>
      </c>
      <c r="J809" s="849">
        <v>1</v>
      </c>
      <c r="K809" s="850">
        <v>35.090000152587891</v>
      </c>
    </row>
    <row r="810" spans="1:11" ht="14.4" customHeight="1" x14ac:dyDescent="0.3">
      <c r="A810" s="831" t="s">
        <v>579</v>
      </c>
      <c r="B810" s="832" t="s">
        <v>580</v>
      </c>
      <c r="C810" s="835" t="s">
        <v>607</v>
      </c>
      <c r="D810" s="863" t="s">
        <v>608</v>
      </c>
      <c r="E810" s="835" t="s">
        <v>5680</v>
      </c>
      <c r="F810" s="863" t="s">
        <v>5681</v>
      </c>
      <c r="G810" s="835" t="s">
        <v>6394</v>
      </c>
      <c r="H810" s="835" t="s">
        <v>6395</v>
      </c>
      <c r="I810" s="849">
        <v>42.349998474121094</v>
      </c>
      <c r="J810" s="849">
        <v>6</v>
      </c>
      <c r="K810" s="850">
        <v>254.09999084472656</v>
      </c>
    </row>
    <row r="811" spans="1:11" ht="14.4" customHeight="1" x14ac:dyDescent="0.3">
      <c r="A811" s="831" t="s">
        <v>579</v>
      </c>
      <c r="B811" s="832" t="s">
        <v>580</v>
      </c>
      <c r="C811" s="835" t="s">
        <v>607</v>
      </c>
      <c r="D811" s="863" t="s">
        <v>608</v>
      </c>
      <c r="E811" s="835" t="s">
        <v>5680</v>
      </c>
      <c r="F811" s="863" t="s">
        <v>5681</v>
      </c>
      <c r="G811" s="835" t="s">
        <v>5804</v>
      </c>
      <c r="H811" s="835" t="s">
        <v>5805</v>
      </c>
      <c r="I811" s="849">
        <v>168.19000244140625</v>
      </c>
      <c r="J811" s="849">
        <v>10</v>
      </c>
      <c r="K811" s="850">
        <v>1681.9000244140625</v>
      </c>
    </row>
    <row r="812" spans="1:11" ht="14.4" customHeight="1" x14ac:dyDescent="0.3">
      <c r="A812" s="831" t="s">
        <v>579</v>
      </c>
      <c r="B812" s="832" t="s">
        <v>580</v>
      </c>
      <c r="C812" s="835" t="s">
        <v>607</v>
      </c>
      <c r="D812" s="863" t="s">
        <v>608</v>
      </c>
      <c r="E812" s="835" t="s">
        <v>5680</v>
      </c>
      <c r="F812" s="863" t="s">
        <v>5681</v>
      </c>
      <c r="G812" s="835" t="s">
        <v>5806</v>
      </c>
      <c r="H812" s="835" t="s">
        <v>5807</v>
      </c>
      <c r="I812" s="849">
        <v>168.19000244140625</v>
      </c>
      <c r="J812" s="849">
        <v>20</v>
      </c>
      <c r="K812" s="850">
        <v>3363.800048828125</v>
      </c>
    </row>
    <row r="813" spans="1:11" ht="14.4" customHeight="1" x14ac:dyDescent="0.3">
      <c r="A813" s="831" t="s">
        <v>579</v>
      </c>
      <c r="B813" s="832" t="s">
        <v>580</v>
      </c>
      <c r="C813" s="835" t="s">
        <v>607</v>
      </c>
      <c r="D813" s="863" t="s">
        <v>608</v>
      </c>
      <c r="E813" s="835" t="s">
        <v>5680</v>
      </c>
      <c r="F813" s="863" t="s">
        <v>5681</v>
      </c>
      <c r="G813" s="835" t="s">
        <v>5810</v>
      </c>
      <c r="H813" s="835" t="s">
        <v>5811</v>
      </c>
      <c r="I813" s="849">
        <v>1.2699999809265137</v>
      </c>
      <c r="J813" s="849">
        <v>300</v>
      </c>
      <c r="K813" s="850">
        <v>381</v>
      </c>
    </row>
    <row r="814" spans="1:11" ht="14.4" customHeight="1" x14ac:dyDescent="0.3">
      <c r="A814" s="831" t="s">
        <v>579</v>
      </c>
      <c r="B814" s="832" t="s">
        <v>580</v>
      </c>
      <c r="C814" s="835" t="s">
        <v>607</v>
      </c>
      <c r="D814" s="863" t="s">
        <v>608</v>
      </c>
      <c r="E814" s="835" t="s">
        <v>5680</v>
      </c>
      <c r="F814" s="863" t="s">
        <v>5681</v>
      </c>
      <c r="G814" s="835" t="s">
        <v>5812</v>
      </c>
      <c r="H814" s="835" t="s">
        <v>5813</v>
      </c>
      <c r="I814" s="849">
        <v>1.0299999713897705</v>
      </c>
      <c r="J814" s="849">
        <v>225</v>
      </c>
      <c r="K814" s="850">
        <v>231.75</v>
      </c>
    </row>
    <row r="815" spans="1:11" ht="14.4" customHeight="1" x14ac:dyDescent="0.3">
      <c r="A815" s="831" t="s">
        <v>579</v>
      </c>
      <c r="B815" s="832" t="s">
        <v>580</v>
      </c>
      <c r="C815" s="835" t="s">
        <v>607</v>
      </c>
      <c r="D815" s="863" t="s">
        <v>608</v>
      </c>
      <c r="E815" s="835" t="s">
        <v>5680</v>
      </c>
      <c r="F815" s="863" t="s">
        <v>5681</v>
      </c>
      <c r="G815" s="835" t="s">
        <v>5816</v>
      </c>
      <c r="H815" s="835" t="s">
        <v>5817</v>
      </c>
      <c r="I815" s="849">
        <v>3.1383334398269653</v>
      </c>
      <c r="J815" s="849">
        <v>300</v>
      </c>
      <c r="K815" s="850">
        <v>941.5</v>
      </c>
    </row>
    <row r="816" spans="1:11" ht="14.4" customHeight="1" x14ac:dyDescent="0.3">
      <c r="A816" s="831" t="s">
        <v>579</v>
      </c>
      <c r="B816" s="832" t="s">
        <v>580</v>
      </c>
      <c r="C816" s="835" t="s">
        <v>607</v>
      </c>
      <c r="D816" s="863" t="s">
        <v>608</v>
      </c>
      <c r="E816" s="835" t="s">
        <v>5680</v>
      </c>
      <c r="F816" s="863" t="s">
        <v>5681</v>
      </c>
      <c r="G816" s="835" t="s">
        <v>6396</v>
      </c>
      <c r="H816" s="835" t="s">
        <v>6397</v>
      </c>
      <c r="I816" s="849">
        <v>157.30000305175781</v>
      </c>
      <c r="J816" s="849">
        <v>1</v>
      </c>
      <c r="K816" s="850">
        <v>157.30000305175781</v>
      </c>
    </row>
    <row r="817" spans="1:11" ht="14.4" customHeight="1" x14ac:dyDescent="0.3">
      <c r="A817" s="831" t="s">
        <v>579</v>
      </c>
      <c r="B817" s="832" t="s">
        <v>580</v>
      </c>
      <c r="C817" s="835" t="s">
        <v>607</v>
      </c>
      <c r="D817" s="863" t="s">
        <v>608</v>
      </c>
      <c r="E817" s="835" t="s">
        <v>5680</v>
      </c>
      <c r="F817" s="863" t="s">
        <v>5681</v>
      </c>
      <c r="G817" s="835" t="s">
        <v>6398</v>
      </c>
      <c r="H817" s="835" t="s">
        <v>6399</v>
      </c>
      <c r="I817" s="849">
        <v>541.1099853515625</v>
      </c>
      <c r="J817" s="849">
        <v>5</v>
      </c>
      <c r="K817" s="850">
        <v>2705.56005859375</v>
      </c>
    </row>
    <row r="818" spans="1:11" ht="14.4" customHeight="1" x14ac:dyDescent="0.3">
      <c r="A818" s="831" t="s">
        <v>579</v>
      </c>
      <c r="B818" s="832" t="s">
        <v>580</v>
      </c>
      <c r="C818" s="835" t="s">
        <v>607</v>
      </c>
      <c r="D818" s="863" t="s">
        <v>608</v>
      </c>
      <c r="E818" s="835" t="s">
        <v>5680</v>
      </c>
      <c r="F818" s="863" t="s">
        <v>5681</v>
      </c>
      <c r="G818" s="835" t="s">
        <v>5818</v>
      </c>
      <c r="H818" s="835" t="s">
        <v>5819</v>
      </c>
      <c r="I818" s="849">
        <v>0.4699999988079071</v>
      </c>
      <c r="J818" s="849">
        <v>4800</v>
      </c>
      <c r="K818" s="850">
        <v>2256</v>
      </c>
    </row>
    <row r="819" spans="1:11" ht="14.4" customHeight="1" x14ac:dyDescent="0.3">
      <c r="A819" s="831" t="s">
        <v>579</v>
      </c>
      <c r="B819" s="832" t="s">
        <v>580</v>
      </c>
      <c r="C819" s="835" t="s">
        <v>607</v>
      </c>
      <c r="D819" s="863" t="s">
        <v>608</v>
      </c>
      <c r="E819" s="835" t="s">
        <v>5680</v>
      </c>
      <c r="F819" s="863" t="s">
        <v>5681</v>
      </c>
      <c r="G819" s="835" t="s">
        <v>5820</v>
      </c>
      <c r="H819" s="835" t="s">
        <v>5821</v>
      </c>
      <c r="I819" s="849">
        <v>21.229999542236328</v>
      </c>
      <c r="J819" s="849">
        <v>30</v>
      </c>
      <c r="K819" s="850">
        <v>636.9000244140625</v>
      </c>
    </row>
    <row r="820" spans="1:11" ht="14.4" customHeight="1" x14ac:dyDescent="0.3">
      <c r="A820" s="831" t="s">
        <v>579</v>
      </c>
      <c r="B820" s="832" t="s">
        <v>580</v>
      </c>
      <c r="C820" s="835" t="s">
        <v>607</v>
      </c>
      <c r="D820" s="863" t="s">
        <v>608</v>
      </c>
      <c r="E820" s="835" t="s">
        <v>5680</v>
      </c>
      <c r="F820" s="863" t="s">
        <v>5681</v>
      </c>
      <c r="G820" s="835" t="s">
        <v>5822</v>
      </c>
      <c r="H820" s="835" t="s">
        <v>5823</v>
      </c>
      <c r="I820" s="849">
        <v>2.369999885559082</v>
      </c>
      <c r="J820" s="849">
        <v>120</v>
      </c>
      <c r="K820" s="850">
        <v>284.40000152587891</v>
      </c>
    </row>
    <row r="821" spans="1:11" ht="14.4" customHeight="1" x14ac:dyDescent="0.3">
      <c r="A821" s="831" t="s">
        <v>579</v>
      </c>
      <c r="B821" s="832" t="s">
        <v>580</v>
      </c>
      <c r="C821" s="835" t="s">
        <v>607</v>
      </c>
      <c r="D821" s="863" t="s">
        <v>608</v>
      </c>
      <c r="E821" s="835" t="s">
        <v>5680</v>
      </c>
      <c r="F821" s="863" t="s">
        <v>5681</v>
      </c>
      <c r="G821" s="835" t="s">
        <v>5824</v>
      </c>
      <c r="H821" s="835" t="s">
        <v>5825</v>
      </c>
      <c r="I821" s="849">
        <v>2.0849999189376831</v>
      </c>
      <c r="J821" s="849">
        <v>100</v>
      </c>
      <c r="K821" s="850">
        <v>208.5</v>
      </c>
    </row>
    <row r="822" spans="1:11" ht="14.4" customHeight="1" x14ac:dyDescent="0.3">
      <c r="A822" s="831" t="s">
        <v>579</v>
      </c>
      <c r="B822" s="832" t="s">
        <v>580</v>
      </c>
      <c r="C822" s="835" t="s">
        <v>607</v>
      </c>
      <c r="D822" s="863" t="s">
        <v>608</v>
      </c>
      <c r="E822" s="835" t="s">
        <v>5680</v>
      </c>
      <c r="F822" s="863" t="s">
        <v>5681</v>
      </c>
      <c r="G822" s="835" t="s">
        <v>5826</v>
      </c>
      <c r="H822" s="835" t="s">
        <v>5827</v>
      </c>
      <c r="I822" s="849">
        <v>3.75</v>
      </c>
      <c r="J822" s="849">
        <v>52</v>
      </c>
      <c r="K822" s="850">
        <v>195</v>
      </c>
    </row>
    <row r="823" spans="1:11" ht="14.4" customHeight="1" x14ac:dyDescent="0.3">
      <c r="A823" s="831" t="s">
        <v>579</v>
      </c>
      <c r="B823" s="832" t="s">
        <v>580</v>
      </c>
      <c r="C823" s="835" t="s">
        <v>607</v>
      </c>
      <c r="D823" s="863" t="s">
        <v>608</v>
      </c>
      <c r="E823" s="835" t="s">
        <v>5680</v>
      </c>
      <c r="F823" s="863" t="s">
        <v>5681</v>
      </c>
      <c r="G823" s="835" t="s">
        <v>5828</v>
      </c>
      <c r="H823" s="835" t="s">
        <v>5829</v>
      </c>
      <c r="I823" s="849">
        <v>1.9860000133514404</v>
      </c>
      <c r="J823" s="849">
        <v>3000</v>
      </c>
      <c r="K823" s="850">
        <v>5957</v>
      </c>
    </row>
    <row r="824" spans="1:11" ht="14.4" customHeight="1" x14ac:dyDescent="0.3">
      <c r="A824" s="831" t="s">
        <v>579</v>
      </c>
      <c r="B824" s="832" t="s">
        <v>580</v>
      </c>
      <c r="C824" s="835" t="s">
        <v>607</v>
      </c>
      <c r="D824" s="863" t="s">
        <v>608</v>
      </c>
      <c r="E824" s="835" t="s">
        <v>5680</v>
      </c>
      <c r="F824" s="863" t="s">
        <v>5681</v>
      </c>
      <c r="G824" s="835" t="s">
        <v>5830</v>
      </c>
      <c r="H824" s="835" t="s">
        <v>5831</v>
      </c>
      <c r="I824" s="849">
        <v>2.0499999523162842</v>
      </c>
      <c r="J824" s="849">
        <v>50</v>
      </c>
      <c r="K824" s="850">
        <v>102.5</v>
      </c>
    </row>
    <row r="825" spans="1:11" ht="14.4" customHeight="1" x14ac:dyDescent="0.3">
      <c r="A825" s="831" t="s">
        <v>579</v>
      </c>
      <c r="B825" s="832" t="s">
        <v>580</v>
      </c>
      <c r="C825" s="835" t="s">
        <v>607</v>
      </c>
      <c r="D825" s="863" t="s">
        <v>608</v>
      </c>
      <c r="E825" s="835" t="s">
        <v>5680</v>
      </c>
      <c r="F825" s="863" t="s">
        <v>5681</v>
      </c>
      <c r="G825" s="835" t="s">
        <v>5832</v>
      </c>
      <c r="H825" s="835" t="s">
        <v>5833</v>
      </c>
      <c r="I825" s="849">
        <v>2.7000000476837158</v>
      </c>
      <c r="J825" s="849">
        <v>2000</v>
      </c>
      <c r="K825" s="850">
        <v>5400</v>
      </c>
    </row>
    <row r="826" spans="1:11" ht="14.4" customHeight="1" x14ac:dyDescent="0.3">
      <c r="A826" s="831" t="s">
        <v>579</v>
      </c>
      <c r="B826" s="832" t="s">
        <v>580</v>
      </c>
      <c r="C826" s="835" t="s">
        <v>607</v>
      </c>
      <c r="D826" s="863" t="s">
        <v>608</v>
      </c>
      <c r="E826" s="835" t="s">
        <v>5680</v>
      </c>
      <c r="F826" s="863" t="s">
        <v>5681</v>
      </c>
      <c r="G826" s="835" t="s">
        <v>5834</v>
      </c>
      <c r="H826" s="835" t="s">
        <v>5835</v>
      </c>
      <c r="I826" s="849">
        <v>3.0974999070167542</v>
      </c>
      <c r="J826" s="849">
        <v>550</v>
      </c>
      <c r="K826" s="850">
        <v>1704</v>
      </c>
    </row>
    <row r="827" spans="1:11" ht="14.4" customHeight="1" x14ac:dyDescent="0.3">
      <c r="A827" s="831" t="s">
        <v>579</v>
      </c>
      <c r="B827" s="832" t="s">
        <v>580</v>
      </c>
      <c r="C827" s="835" t="s">
        <v>607</v>
      </c>
      <c r="D827" s="863" t="s">
        <v>608</v>
      </c>
      <c r="E827" s="835" t="s">
        <v>5680</v>
      </c>
      <c r="F827" s="863" t="s">
        <v>5681</v>
      </c>
      <c r="G827" s="835" t="s">
        <v>6027</v>
      </c>
      <c r="H827" s="835" t="s">
        <v>6028</v>
      </c>
      <c r="I827" s="849">
        <v>1.9199999570846558</v>
      </c>
      <c r="J827" s="849">
        <v>50</v>
      </c>
      <c r="K827" s="850">
        <v>96</v>
      </c>
    </row>
    <row r="828" spans="1:11" ht="14.4" customHeight="1" x14ac:dyDescent="0.3">
      <c r="A828" s="831" t="s">
        <v>579</v>
      </c>
      <c r="B828" s="832" t="s">
        <v>580</v>
      </c>
      <c r="C828" s="835" t="s">
        <v>607</v>
      </c>
      <c r="D828" s="863" t="s">
        <v>608</v>
      </c>
      <c r="E828" s="835" t="s">
        <v>5680</v>
      </c>
      <c r="F828" s="863" t="s">
        <v>5681</v>
      </c>
      <c r="G828" s="835" t="s">
        <v>5838</v>
      </c>
      <c r="H828" s="835" t="s">
        <v>5839</v>
      </c>
      <c r="I828" s="849">
        <v>2.1660000801086428</v>
      </c>
      <c r="J828" s="849">
        <v>400</v>
      </c>
      <c r="K828" s="850">
        <v>866.5</v>
      </c>
    </row>
    <row r="829" spans="1:11" ht="14.4" customHeight="1" x14ac:dyDescent="0.3">
      <c r="A829" s="831" t="s">
        <v>579</v>
      </c>
      <c r="B829" s="832" t="s">
        <v>580</v>
      </c>
      <c r="C829" s="835" t="s">
        <v>607</v>
      </c>
      <c r="D829" s="863" t="s">
        <v>608</v>
      </c>
      <c r="E829" s="835" t="s">
        <v>5680</v>
      </c>
      <c r="F829" s="863" t="s">
        <v>5681</v>
      </c>
      <c r="G829" s="835" t="s">
        <v>5838</v>
      </c>
      <c r="H829" s="835" t="s">
        <v>5840</v>
      </c>
      <c r="I829" s="849">
        <v>2.1666667461395264</v>
      </c>
      <c r="J829" s="849">
        <v>200</v>
      </c>
      <c r="K829" s="850">
        <v>433</v>
      </c>
    </row>
    <row r="830" spans="1:11" ht="14.4" customHeight="1" x14ac:dyDescent="0.3">
      <c r="A830" s="831" t="s">
        <v>579</v>
      </c>
      <c r="B830" s="832" t="s">
        <v>580</v>
      </c>
      <c r="C830" s="835" t="s">
        <v>607</v>
      </c>
      <c r="D830" s="863" t="s">
        <v>608</v>
      </c>
      <c r="E830" s="835" t="s">
        <v>5680</v>
      </c>
      <c r="F830" s="863" t="s">
        <v>5681</v>
      </c>
      <c r="G830" s="835" t="s">
        <v>5820</v>
      </c>
      <c r="H830" s="835" t="s">
        <v>5841</v>
      </c>
      <c r="I830" s="849">
        <v>21.234999656677246</v>
      </c>
      <c r="J830" s="849">
        <v>40</v>
      </c>
      <c r="K830" s="850">
        <v>849.39999389648437</v>
      </c>
    </row>
    <row r="831" spans="1:11" ht="14.4" customHeight="1" x14ac:dyDescent="0.3">
      <c r="A831" s="831" t="s">
        <v>579</v>
      </c>
      <c r="B831" s="832" t="s">
        <v>580</v>
      </c>
      <c r="C831" s="835" t="s">
        <v>607</v>
      </c>
      <c r="D831" s="863" t="s">
        <v>608</v>
      </c>
      <c r="E831" s="835" t="s">
        <v>5680</v>
      </c>
      <c r="F831" s="863" t="s">
        <v>5681</v>
      </c>
      <c r="G831" s="835" t="s">
        <v>5842</v>
      </c>
      <c r="H831" s="835" t="s">
        <v>5843</v>
      </c>
      <c r="I831" s="849">
        <v>5</v>
      </c>
      <c r="J831" s="849">
        <v>100</v>
      </c>
      <c r="K831" s="850">
        <v>500</v>
      </c>
    </row>
    <row r="832" spans="1:11" ht="14.4" customHeight="1" x14ac:dyDescent="0.3">
      <c r="A832" s="831" t="s">
        <v>579</v>
      </c>
      <c r="B832" s="832" t="s">
        <v>580</v>
      </c>
      <c r="C832" s="835" t="s">
        <v>607</v>
      </c>
      <c r="D832" s="863" t="s">
        <v>608</v>
      </c>
      <c r="E832" s="835" t="s">
        <v>5680</v>
      </c>
      <c r="F832" s="863" t="s">
        <v>5681</v>
      </c>
      <c r="G832" s="835" t="s">
        <v>5844</v>
      </c>
      <c r="H832" s="835" t="s">
        <v>5845</v>
      </c>
      <c r="I832" s="849">
        <v>2.5149999856948853</v>
      </c>
      <c r="J832" s="849">
        <v>200</v>
      </c>
      <c r="K832" s="850">
        <v>503</v>
      </c>
    </row>
    <row r="833" spans="1:11" ht="14.4" customHeight="1" x14ac:dyDescent="0.3">
      <c r="A833" s="831" t="s">
        <v>579</v>
      </c>
      <c r="B833" s="832" t="s">
        <v>580</v>
      </c>
      <c r="C833" s="835" t="s">
        <v>607</v>
      </c>
      <c r="D833" s="863" t="s">
        <v>608</v>
      </c>
      <c r="E833" s="835" t="s">
        <v>5680</v>
      </c>
      <c r="F833" s="863" t="s">
        <v>5681</v>
      </c>
      <c r="G833" s="835" t="s">
        <v>6237</v>
      </c>
      <c r="H833" s="835" t="s">
        <v>6400</v>
      </c>
      <c r="I833" s="849">
        <v>4.429999828338623</v>
      </c>
      <c r="J833" s="849">
        <v>40</v>
      </c>
      <c r="K833" s="850">
        <v>177.19999694824219</v>
      </c>
    </row>
    <row r="834" spans="1:11" ht="14.4" customHeight="1" x14ac:dyDescent="0.3">
      <c r="A834" s="831" t="s">
        <v>579</v>
      </c>
      <c r="B834" s="832" t="s">
        <v>580</v>
      </c>
      <c r="C834" s="835" t="s">
        <v>607</v>
      </c>
      <c r="D834" s="863" t="s">
        <v>608</v>
      </c>
      <c r="E834" s="835" t="s">
        <v>5680</v>
      </c>
      <c r="F834" s="863" t="s">
        <v>5681</v>
      </c>
      <c r="G834" s="835" t="s">
        <v>5846</v>
      </c>
      <c r="H834" s="835" t="s">
        <v>5847</v>
      </c>
      <c r="I834" s="849">
        <v>21.239999771118164</v>
      </c>
      <c r="J834" s="849">
        <v>30</v>
      </c>
      <c r="K834" s="850">
        <v>637.20001220703125</v>
      </c>
    </row>
    <row r="835" spans="1:11" ht="14.4" customHeight="1" x14ac:dyDescent="0.3">
      <c r="A835" s="831" t="s">
        <v>579</v>
      </c>
      <c r="B835" s="832" t="s">
        <v>580</v>
      </c>
      <c r="C835" s="835" t="s">
        <v>607</v>
      </c>
      <c r="D835" s="863" t="s">
        <v>608</v>
      </c>
      <c r="E835" s="835" t="s">
        <v>5680</v>
      </c>
      <c r="F835" s="863" t="s">
        <v>5681</v>
      </c>
      <c r="G835" s="835" t="s">
        <v>5846</v>
      </c>
      <c r="H835" s="835" t="s">
        <v>5848</v>
      </c>
      <c r="I835" s="849">
        <v>21.229999542236328</v>
      </c>
      <c r="J835" s="849">
        <v>50</v>
      </c>
      <c r="K835" s="850">
        <v>1061.5000305175781</v>
      </c>
    </row>
    <row r="836" spans="1:11" ht="14.4" customHeight="1" x14ac:dyDescent="0.3">
      <c r="A836" s="831" t="s">
        <v>579</v>
      </c>
      <c r="B836" s="832" t="s">
        <v>580</v>
      </c>
      <c r="C836" s="835" t="s">
        <v>607</v>
      </c>
      <c r="D836" s="863" t="s">
        <v>608</v>
      </c>
      <c r="E836" s="835" t="s">
        <v>5680</v>
      </c>
      <c r="F836" s="863" t="s">
        <v>5681</v>
      </c>
      <c r="G836" s="835" t="s">
        <v>6401</v>
      </c>
      <c r="H836" s="835" t="s">
        <v>6402</v>
      </c>
      <c r="I836" s="849">
        <v>2</v>
      </c>
      <c r="J836" s="849">
        <v>50</v>
      </c>
      <c r="K836" s="850">
        <v>100</v>
      </c>
    </row>
    <row r="837" spans="1:11" ht="14.4" customHeight="1" x14ac:dyDescent="0.3">
      <c r="A837" s="831" t="s">
        <v>579</v>
      </c>
      <c r="B837" s="832" t="s">
        <v>580</v>
      </c>
      <c r="C837" s="835" t="s">
        <v>607</v>
      </c>
      <c r="D837" s="863" t="s">
        <v>608</v>
      </c>
      <c r="E837" s="835" t="s">
        <v>5849</v>
      </c>
      <c r="F837" s="863" t="s">
        <v>5850</v>
      </c>
      <c r="G837" s="835" t="s">
        <v>5851</v>
      </c>
      <c r="H837" s="835" t="s">
        <v>5852</v>
      </c>
      <c r="I837" s="849">
        <v>10.346000289916992</v>
      </c>
      <c r="J837" s="849">
        <v>5350</v>
      </c>
      <c r="K837" s="850">
        <v>54997.5</v>
      </c>
    </row>
    <row r="838" spans="1:11" ht="14.4" customHeight="1" x14ac:dyDescent="0.3">
      <c r="A838" s="831" t="s">
        <v>579</v>
      </c>
      <c r="B838" s="832" t="s">
        <v>580</v>
      </c>
      <c r="C838" s="835" t="s">
        <v>607</v>
      </c>
      <c r="D838" s="863" t="s">
        <v>608</v>
      </c>
      <c r="E838" s="835" t="s">
        <v>5849</v>
      </c>
      <c r="F838" s="863" t="s">
        <v>5850</v>
      </c>
      <c r="G838" s="835" t="s">
        <v>5853</v>
      </c>
      <c r="H838" s="835" t="s">
        <v>5854</v>
      </c>
      <c r="I838" s="849">
        <v>16.456999588012696</v>
      </c>
      <c r="J838" s="849">
        <v>350</v>
      </c>
      <c r="K838" s="850">
        <v>5760.2999877929687</v>
      </c>
    </row>
    <row r="839" spans="1:11" ht="14.4" customHeight="1" x14ac:dyDescent="0.3">
      <c r="A839" s="831" t="s">
        <v>579</v>
      </c>
      <c r="B839" s="832" t="s">
        <v>580</v>
      </c>
      <c r="C839" s="835" t="s">
        <v>607</v>
      </c>
      <c r="D839" s="863" t="s">
        <v>608</v>
      </c>
      <c r="E839" s="835" t="s">
        <v>6239</v>
      </c>
      <c r="F839" s="863" t="s">
        <v>6240</v>
      </c>
      <c r="G839" s="835" t="s">
        <v>6245</v>
      </c>
      <c r="H839" s="835" t="s">
        <v>6246</v>
      </c>
      <c r="I839" s="849">
        <v>27.260000228881836</v>
      </c>
      <c r="J839" s="849">
        <v>36</v>
      </c>
      <c r="K839" s="850">
        <v>981.17999267578125</v>
      </c>
    </row>
    <row r="840" spans="1:11" ht="14.4" customHeight="1" x14ac:dyDescent="0.3">
      <c r="A840" s="831" t="s">
        <v>579</v>
      </c>
      <c r="B840" s="832" t="s">
        <v>580</v>
      </c>
      <c r="C840" s="835" t="s">
        <v>607</v>
      </c>
      <c r="D840" s="863" t="s">
        <v>608</v>
      </c>
      <c r="E840" s="835" t="s">
        <v>5855</v>
      </c>
      <c r="F840" s="863" t="s">
        <v>5856</v>
      </c>
      <c r="G840" s="835" t="s">
        <v>6403</v>
      </c>
      <c r="H840" s="835" t="s">
        <v>6404</v>
      </c>
      <c r="I840" s="849">
        <v>132.67999267578125</v>
      </c>
      <c r="J840" s="849">
        <v>75</v>
      </c>
      <c r="K840" s="850">
        <v>9950.729736328125</v>
      </c>
    </row>
    <row r="841" spans="1:11" ht="14.4" customHeight="1" x14ac:dyDescent="0.3">
      <c r="A841" s="831" t="s">
        <v>579</v>
      </c>
      <c r="B841" s="832" t="s">
        <v>580</v>
      </c>
      <c r="C841" s="835" t="s">
        <v>607</v>
      </c>
      <c r="D841" s="863" t="s">
        <v>608</v>
      </c>
      <c r="E841" s="835" t="s">
        <v>5855</v>
      </c>
      <c r="F841" s="863" t="s">
        <v>5856</v>
      </c>
      <c r="G841" s="835" t="s">
        <v>6405</v>
      </c>
      <c r="H841" s="835" t="s">
        <v>6406</v>
      </c>
      <c r="I841" s="849">
        <v>0.30750000476837158</v>
      </c>
      <c r="J841" s="849">
        <v>400</v>
      </c>
      <c r="K841" s="850">
        <v>123</v>
      </c>
    </row>
    <row r="842" spans="1:11" ht="14.4" customHeight="1" x14ac:dyDescent="0.3">
      <c r="A842" s="831" t="s">
        <v>579</v>
      </c>
      <c r="B842" s="832" t="s">
        <v>580</v>
      </c>
      <c r="C842" s="835" t="s">
        <v>607</v>
      </c>
      <c r="D842" s="863" t="s">
        <v>608</v>
      </c>
      <c r="E842" s="835" t="s">
        <v>5855</v>
      </c>
      <c r="F842" s="863" t="s">
        <v>5856</v>
      </c>
      <c r="G842" s="835" t="s">
        <v>6033</v>
      </c>
      <c r="H842" s="835" t="s">
        <v>6034</v>
      </c>
      <c r="I842" s="849">
        <v>0.30444445212682086</v>
      </c>
      <c r="J842" s="849">
        <v>1100</v>
      </c>
      <c r="K842" s="850">
        <v>334</v>
      </c>
    </row>
    <row r="843" spans="1:11" ht="14.4" customHeight="1" x14ac:dyDescent="0.3">
      <c r="A843" s="831" t="s">
        <v>579</v>
      </c>
      <c r="B843" s="832" t="s">
        <v>580</v>
      </c>
      <c r="C843" s="835" t="s">
        <v>607</v>
      </c>
      <c r="D843" s="863" t="s">
        <v>608</v>
      </c>
      <c r="E843" s="835" t="s">
        <v>5855</v>
      </c>
      <c r="F843" s="863" t="s">
        <v>5856</v>
      </c>
      <c r="G843" s="835" t="s">
        <v>5859</v>
      </c>
      <c r="H843" s="835" t="s">
        <v>5860</v>
      </c>
      <c r="I843" s="849">
        <v>0.30000001192092896</v>
      </c>
      <c r="J843" s="849">
        <v>300</v>
      </c>
      <c r="K843" s="850">
        <v>90</v>
      </c>
    </row>
    <row r="844" spans="1:11" ht="14.4" customHeight="1" x14ac:dyDescent="0.3">
      <c r="A844" s="831" t="s">
        <v>579</v>
      </c>
      <c r="B844" s="832" t="s">
        <v>580</v>
      </c>
      <c r="C844" s="835" t="s">
        <v>607</v>
      </c>
      <c r="D844" s="863" t="s">
        <v>608</v>
      </c>
      <c r="E844" s="835" t="s">
        <v>5855</v>
      </c>
      <c r="F844" s="863" t="s">
        <v>5856</v>
      </c>
      <c r="G844" s="835" t="s">
        <v>6407</v>
      </c>
      <c r="H844" s="835" t="s">
        <v>6408</v>
      </c>
      <c r="I844" s="849">
        <v>0.30000001192092896</v>
      </c>
      <c r="J844" s="849">
        <v>100</v>
      </c>
      <c r="K844" s="850">
        <v>30</v>
      </c>
    </row>
    <row r="845" spans="1:11" ht="14.4" customHeight="1" x14ac:dyDescent="0.3">
      <c r="A845" s="831" t="s">
        <v>579</v>
      </c>
      <c r="B845" s="832" t="s">
        <v>580</v>
      </c>
      <c r="C845" s="835" t="s">
        <v>607</v>
      </c>
      <c r="D845" s="863" t="s">
        <v>608</v>
      </c>
      <c r="E845" s="835" t="s">
        <v>5855</v>
      </c>
      <c r="F845" s="863" t="s">
        <v>5856</v>
      </c>
      <c r="G845" s="835" t="s">
        <v>5863</v>
      </c>
      <c r="H845" s="835" t="s">
        <v>5864</v>
      </c>
      <c r="I845" s="849">
        <v>0.53100001215934756</v>
      </c>
      <c r="J845" s="849">
        <v>26000</v>
      </c>
      <c r="K845" s="850">
        <v>13750</v>
      </c>
    </row>
    <row r="846" spans="1:11" ht="14.4" customHeight="1" x14ac:dyDescent="0.3">
      <c r="A846" s="831" t="s">
        <v>579</v>
      </c>
      <c r="B846" s="832" t="s">
        <v>580</v>
      </c>
      <c r="C846" s="835" t="s">
        <v>607</v>
      </c>
      <c r="D846" s="863" t="s">
        <v>608</v>
      </c>
      <c r="E846" s="835" t="s">
        <v>5855</v>
      </c>
      <c r="F846" s="863" t="s">
        <v>5856</v>
      </c>
      <c r="G846" s="835" t="s">
        <v>6409</v>
      </c>
      <c r="H846" s="835" t="s">
        <v>6410</v>
      </c>
      <c r="I846" s="849">
        <v>0.76500001549720764</v>
      </c>
      <c r="J846" s="849">
        <v>2700</v>
      </c>
      <c r="K846" s="850">
        <v>2006</v>
      </c>
    </row>
    <row r="847" spans="1:11" ht="14.4" customHeight="1" x14ac:dyDescent="0.3">
      <c r="A847" s="831" t="s">
        <v>579</v>
      </c>
      <c r="B847" s="832" t="s">
        <v>580</v>
      </c>
      <c r="C847" s="835" t="s">
        <v>607</v>
      </c>
      <c r="D847" s="863" t="s">
        <v>608</v>
      </c>
      <c r="E847" s="835" t="s">
        <v>5855</v>
      </c>
      <c r="F847" s="863" t="s">
        <v>5856</v>
      </c>
      <c r="G847" s="835" t="s">
        <v>6411</v>
      </c>
      <c r="H847" s="835" t="s">
        <v>6412</v>
      </c>
      <c r="I847" s="849">
        <v>1.7999999523162842</v>
      </c>
      <c r="J847" s="849">
        <v>100</v>
      </c>
      <c r="K847" s="850">
        <v>180</v>
      </c>
    </row>
    <row r="848" spans="1:11" ht="14.4" customHeight="1" x14ac:dyDescent="0.3">
      <c r="A848" s="831" t="s">
        <v>579</v>
      </c>
      <c r="B848" s="832" t="s">
        <v>580</v>
      </c>
      <c r="C848" s="835" t="s">
        <v>607</v>
      </c>
      <c r="D848" s="863" t="s">
        <v>608</v>
      </c>
      <c r="E848" s="835" t="s">
        <v>5855</v>
      </c>
      <c r="F848" s="863" t="s">
        <v>5856</v>
      </c>
      <c r="G848" s="835" t="s">
        <v>5865</v>
      </c>
      <c r="H848" s="835" t="s">
        <v>5866</v>
      </c>
      <c r="I848" s="849">
        <v>1.8024999499320984</v>
      </c>
      <c r="J848" s="849">
        <v>400</v>
      </c>
      <c r="K848" s="850">
        <v>721</v>
      </c>
    </row>
    <row r="849" spans="1:11" ht="14.4" customHeight="1" x14ac:dyDescent="0.3">
      <c r="A849" s="831" t="s">
        <v>579</v>
      </c>
      <c r="B849" s="832" t="s">
        <v>580</v>
      </c>
      <c r="C849" s="835" t="s">
        <v>607</v>
      </c>
      <c r="D849" s="863" t="s">
        <v>608</v>
      </c>
      <c r="E849" s="835" t="s">
        <v>5855</v>
      </c>
      <c r="F849" s="863" t="s">
        <v>5856</v>
      </c>
      <c r="G849" s="835" t="s">
        <v>5867</v>
      </c>
      <c r="H849" s="835" t="s">
        <v>5868</v>
      </c>
      <c r="I849" s="849">
        <v>1.8049999475479126</v>
      </c>
      <c r="J849" s="849">
        <v>200</v>
      </c>
      <c r="K849" s="850">
        <v>361</v>
      </c>
    </row>
    <row r="850" spans="1:11" ht="14.4" customHeight="1" x14ac:dyDescent="0.3">
      <c r="A850" s="831" t="s">
        <v>579</v>
      </c>
      <c r="B850" s="832" t="s">
        <v>580</v>
      </c>
      <c r="C850" s="835" t="s">
        <v>607</v>
      </c>
      <c r="D850" s="863" t="s">
        <v>608</v>
      </c>
      <c r="E850" s="835" t="s">
        <v>5869</v>
      </c>
      <c r="F850" s="863" t="s">
        <v>5870</v>
      </c>
      <c r="G850" s="835" t="s">
        <v>5871</v>
      </c>
      <c r="H850" s="835" t="s">
        <v>5872</v>
      </c>
      <c r="I850" s="849">
        <v>0.68999999761581421</v>
      </c>
      <c r="J850" s="849">
        <v>22000</v>
      </c>
      <c r="K850" s="850">
        <v>15180</v>
      </c>
    </row>
    <row r="851" spans="1:11" ht="14.4" customHeight="1" x14ac:dyDescent="0.3">
      <c r="A851" s="831" t="s">
        <v>579</v>
      </c>
      <c r="B851" s="832" t="s">
        <v>580</v>
      </c>
      <c r="C851" s="835" t="s">
        <v>607</v>
      </c>
      <c r="D851" s="863" t="s">
        <v>608</v>
      </c>
      <c r="E851" s="835" t="s">
        <v>5869</v>
      </c>
      <c r="F851" s="863" t="s">
        <v>5870</v>
      </c>
      <c r="G851" s="835" t="s">
        <v>5873</v>
      </c>
      <c r="H851" s="835" t="s">
        <v>5874</v>
      </c>
      <c r="I851" s="849">
        <v>0.68999999761581421</v>
      </c>
      <c r="J851" s="849">
        <v>69000</v>
      </c>
      <c r="K851" s="850">
        <v>47610</v>
      </c>
    </row>
    <row r="852" spans="1:11" ht="14.4" customHeight="1" x14ac:dyDescent="0.3">
      <c r="A852" s="831" t="s">
        <v>579</v>
      </c>
      <c r="B852" s="832" t="s">
        <v>580</v>
      </c>
      <c r="C852" s="835" t="s">
        <v>607</v>
      </c>
      <c r="D852" s="863" t="s">
        <v>608</v>
      </c>
      <c r="E852" s="835" t="s">
        <v>5869</v>
      </c>
      <c r="F852" s="863" t="s">
        <v>5870</v>
      </c>
      <c r="G852" s="835" t="s">
        <v>5875</v>
      </c>
      <c r="H852" s="835" t="s">
        <v>5876</v>
      </c>
      <c r="I852" s="849">
        <v>0.68999999761581421</v>
      </c>
      <c r="J852" s="849">
        <v>19000</v>
      </c>
      <c r="K852" s="850">
        <v>13110</v>
      </c>
    </row>
    <row r="853" spans="1:11" ht="14.4" customHeight="1" x14ac:dyDescent="0.3">
      <c r="A853" s="831" t="s">
        <v>579</v>
      </c>
      <c r="B853" s="832" t="s">
        <v>580</v>
      </c>
      <c r="C853" s="835" t="s">
        <v>607</v>
      </c>
      <c r="D853" s="863" t="s">
        <v>608</v>
      </c>
      <c r="E853" s="835" t="s">
        <v>5869</v>
      </c>
      <c r="F853" s="863" t="s">
        <v>5870</v>
      </c>
      <c r="G853" s="835" t="s">
        <v>6413</v>
      </c>
      <c r="H853" s="835" t="s">
        <v>6414</v>
      </c>
      <c r="I853" s="849">
        <v>12.579999923706055</v>
      </c>
      <c r="J853" s="849">
        <v>30</v>
      </c>
      <c r="K853" s="850">
        <v>377.40000915527344</v>
      </c>
    </row>
    <row r="854" spans="1:11" ht="14.4" customHeight="1" x14ac:dyDescent="0.3">
      <c r="A854" s="831" t="s">
        <v>579</v>
      </c>
      <c r="B854" s="832" t="s">
        <v>580</v>
      </c>
      <c r="C854" s="835" t="s">
        <v>607</v>
      </c>
      <c r="D854" s="863" t="s">
        <v>608</v>
      </c>
      <c r="E854" s="835" t="s">
        <v>5869</v>
      </c>
      <c r="F854" s="863" t="s">
        <v>5870</v>
      </c>
      <c r="G854" s="835" t="s">
        <v>5877</v>
      </c>
      <c r="H854" s="835" t="s">
        <v>5878</v>
      </c>
      <c r="I854" s="849">
        <v>12.583333333333334</v>
      </c>
      <c r="J854" s="849">
        <v>40</v>
      </c>
      <c r="K854" s="850">
        <v>503.30001068115234</v>
      </c>
    </row>
    <row r="855" spans="1:11" ht="14.4" customHeight="1" x14ac:dyDescent="0.3">
      <c r="A855" s="831" t="s">
        <v>579</v>
      </c>
      <c r="B855" s="832" t="s">
        <v>580</v>
      </c>
      <c r="C855" s="835" t="s">
        <v>607</v>
      </c>
      <c r="D855" s="863" t="s">
        <v>608</v>
      </c>
      <c r="E855" s="835" t="s">
        <v>5869</v>
      </c>
      <c r="F855" s="863" t="s">
        <v>5870</v>
      </c>
      <c r="G855" s="835" t="s">
        <v>5879</v>
      </c>
      <c r="H855" s="835" t="s">
        <v>5880</v>
      </c>
      <c r="I855" s="849">
        <v>12.583333333333334</v>
      </c>
      <c r="J855" s="849">
        <v>70</v>
      </c>
      <c r="K855" s="850">
        <v>880.69998931884766</v>
      </c>
    </row>
    <row r="856" spans="1:11" ht="14.4" customHeight="1" x14ac:dyDescent="0.3">
      <c r="A856" s="831" t="s">
        <v>579</v>
      </c>
      <c r="B856" s="832" t="s">
        <v>580</v>
      </c>
      <c r="C856" s="835" t="s">
        <v>607</v>
      </c>
      <c r="D856" s="863" t="s">
        <v>608</v>
      </c>
      <c r="E856" s="835" t="s">
        <v>5869</v>
      </c>
      <c r="F856" s="863" t="s">
        <v>5870</v>
      </c>
      <c r="G856" s="835" t="s">
        <v>5881</v>
      </c>
      <c r="H856" s="835" t="s">
        <v>5882</v>
      </c>
      <c r="I856" s="849">
        <v>12.585000038146973</v>
      </c>
      <c r="J856" s="849">
        <v>30</v>
      </c>
      <c r="K856" s="850">
        <v>377.50000762939453</v>
      </c>
    </row>
    <row r="857" spans="1:11" ht="14.4" customHeight="1" x14ac:dyDescent="0.3">
      <c r="A857" s="831" t="s">
        <v>579</v>
      </c>
      <c r="B857" s="832" t="s">
        <v>580</v>
      </c>
      <c r="C857" s="835" t="s">
        <v>607</v>
      </c>
      <c r="D857" s="863" t="s">
        <v>608</v>
      </c>
      <c r="E857" s="835" t="s">
        <v>5869</v>
      </c>
      <c r="F857" s="863" t="s">
        <v>5870</v>
      </c>
      <c r="G857" s="835" t="s">
        <v>5883</v>
      </c>
      <c r="H857" s="835" t="s">
        <v>5884</v>
      </c>
      <c r="I857" s="849">
        <v>12.569999694824219</v>
      </c>
      <c r="J857" s="849">
        <v>20</v>
      </c>
      <c r="K857" s="850">
        <v>251.39999389648438</v>
      </c>
    </row>
    <row r="858" spans="1:11" ht="14.4" customHeight="1" x14ac:dyDescent="0.3">
      <c r="A858" s="831" t="s">
        <v>579</v>
      </c>
      <c r="B858" s="832" t="s">
        <v>580</v>
      </c>
      <c r="C858" s="835" t="s">
        <v>607</v>
      </c>
      <c r="D858" s="863" t="s">
        <v>608</v>
      </c>
      <c r="E858" s="835" t="s">
        <v>5885</v>
      </c>
      <c r="F858" s="863" t="s">
        <v>5886</v>
      </c>
      <c r="G858" s="835" t="s">
        <v>6415</v>
      </c>
      <c r="H858" s="835" t="s">
        <v>6416</v>
      </c>
      <c r="I858" s="849">
        <v>4629.259765625</v>
      </c>
      <c r="J858" s="849">
        <v>1</v>
      </c>
      <c r="K858" s="850">
        <v>4629.259765625</v>
      </c>
    </row>
    <row r="859" spans="1:11" ht="14.4" customHeight="1" x14ac:dyDescent="0.3">
      <c r="A859" s="831" t="s">
        <v>579</v>
      </c>
      <c r="B859" s="832" t="s">
        <v>580</v>
      </c>
      <c r="C859" s="835" t="s">
        <v>607</v>
      </c>
      <c r="D859" s="863" t="s">
        <v>608</v>
      </c>
      <c r="E859" s="835" t="s">
        <v>5885</v>
      </c>
      <c r="F859" s="863" t="s">
        <v>5886</v>
      </c>
      <c r="G859" s="835" t="s">
        <v>5887</v>
      </c>
      <c r="H859" s="835" t="s">
        <v>5888</v>
      </c>
      <c r="I859" s="849">
        <v>267.77999877929687</v>
      </c>
      <c r="J859" s="849">
        <v>50</v>
      </c>
      <c r="K859" s="850">
        <v>13389.090087890625</v>
      </c>
    </row>
    <row r="860" spans="1:11" ht="14.4" customHeight="1" x14ac:dyDescent="0.3">
      <c r="A860" s="831" t="s">
        <v>579</v>
      </c>
      <c r="B860" s="832" t="s">
        <v>580</v>
      </c>
      <c r="C860" s="835" t="s">
        <v>607</v>
      </c>
      <c r="D860" s="863" t="s">
        <v>608</v>
      </c>
      <c r="E860" s="835" t="s">
        <v>5885</v>
      </c>
      <c r="F860" s="863" t="s">
        <v>5886</v>
      </c>
      <c r="G860" s="835" t="s">
        <v>5889</v>
      </c>
      <c r="H860" s="835" t="s">
        <v>5890</v>
      </c>
      <c r="I860" s="849">
        <v>442.3900146484375</v>
      </c>
      <c r="J860" s="849">
        <v>20</v>
      </c>
      <c r="K860" s="850">
        <v>8847.73974609375</v>
      </c>
    </row>
    <row r="861" spans="1:11" ht="14.4" customHeight="1" x14ac:dyDescent="0.3">
      <c r="A861" s="831" t="s">
        <v>579</v>
      </c>
      <c r="B861" s="832" t="s">
        <v>580</v>
      </c>
      <c r="C861" s="835" t="s">
        <v>607</v>
      </c>
      <c r="D861" s="863" t="s">
        <v>608</v>
      </c>
      <c r="E861" s="835" t="s">
        <v>5891</v>
      </c>
      <c r="F861" s="863" t="s">
        <v>5892</v>
      </c>
      <c r="G861" s="835" t="s">
        <v>5893</v>
      </c>
      <c r="H861" s="835" t="s">
        <v>5894</v>
      </c>
      <c r="I861" s="849">
        <v>15.569999694824219</v>
      </c>
      <c r="J861" s="849">
        <v>260</v>
      </c>
      <c r="K861" s="850">
        <v>4048.6900634765625</v>
      </c>
    </row>
    <row r="862" spans="1:11" ht="14.4" customHeight="1" x14ac:dyDescent="0.3">
      <c r="A862" s="831" t="s">
        <v>579</v>
      </c>
      <c r="B862" s="832" t="s">
        <v>580</v>
      </c>
      <c r="C862" s="835" t="s">
        <v>607</v>
      </c>
      <c r="D862" s="863" t="s">
        <v>608</v>
      </c>
      <c r="E862" s="835" t="s">
        <v>5891</v>
      </c>
      <c r="F862" s="863" t="s">
        <v>5892</v>
      </c>
      <c r="G862" s="835" t="s">
        <v>6417</v>
      </c>
      <c r="H862" s="835" t="s">
        <v>6418</v>
      </c>
      <c r="I862" s="849">
        <v>367.19000244140625</v>
      </c>
      <c r="J862" s="849">
        <v>20</v>
      </c>
      <c r="K862" s="850">
        <v>7343.829833984375</v>
      </c>
    </row>
    <row r="863" spans="1:11" ht="14.4" customHeight="1" x14ac:dyDescent="0.3">
      <c r="A863" s="831" t="s">
        <v>579</v>
      </c>
      <c r="B863" s="832" t="s">
        <v>580</v>
      </c>
      <c r="C863" s="835" t="s">
        <v>607</v>
      </c>
      <c r="D863" s="863" t="s">
        <v>608</v>
      </c>
      <c r="E863" s="835" t="s">
        <v>5891</v>
      </c>
      <c r="F863" s="863" t="s">
        <v>5892</v>
      </c>
      <c r="G863" s="835" t="s">
        <v>6139</v>
      </c>
      <c r="H863" s="835" t="s">
        <v>6140</v>
      </c>
      <c r="I863" s="849">
        <v>3.9300000667572021</v>
      </c>
      <c r="J863" s="849">
        <v>3200</v>
      </c>
      <c r="K863" s="850">
        <v>12584.5400390625</v>
      </c>
    </row>
    <row r="864" spans="1:11" ht="14.4" customHeight="1" x14ac:dyDescent="0.3">
      <c r="A864" s="831" t="s">
        <v>579</v>
      </c>
      <c r="B864" s="832" t="s">
        <v>580</v>
      </c>
      <c r="C864" s="835" t="s">
        <v>607</v>
      </c>
      <c r="D864" s="863" t="s">
        <v>608</v>
      </c>
      <c r="E864" s="835" t="s">
        <v>5891</v>
      </c>
      <c r="F864" s="863" t="s">
        <v>5892</v>
      </c>
      <c r="G864" s="835" t="s">
        <v>6419</v>
      </c>
      <c r="H864" s="835" t="s">
        <v>6420</v>
      </c>
      <c r="I864" s="849">
        <v>11.800000190734863</v>
      </c>
      <c r="J864" s="849">
        <v>400</v>
      </c>
      <c r="K864" s="850">
        <v>4719</v>
      </c>
    </row>
    <row r="865" spans="1:11" ht="14.4" customHeight="1" x14ac:dyDescent="0.3">
      <c r="A865" s="831" t="s">
        <v>579</v>
      </c>
      <c r="B865" s="832" t="s">
        <v>580</v>
      </c>
      <c r="C865" s="835" t="s">
        <v>607</v>
      </c>
      <c r="D865" s="863" t="s">
        <v>608</v>
      </c>
      <c r="E865" s="835" t="s">
        <v>5891</v>
      </c>
      <c r="F865" s="863" t="s">
        <v>5892</v>
      </c>
      <c r="G865" s="835" t="s">
        <v>6044</v>
      </c>
      <c r="H865" s="835" t="s">
        <v>6045</v>
      </c>
      <c r="I865" s="849">
        <v>19.962499141693115</v>
      </c>
      <c r="J865" s="849">
        <v>400</v>
      </c>
      <c r="K865" s="850">
        <v>7985</v>
      </c>
    </row>
    <row r="866" spans="1:11" ht="14.4" customHeight="1" x14ac:dyDescent="0.3">
      <c r="A866" s="831" t="s">
        <v>579</v>
      </c>
      <c r="B866" s="832" t="s">
        <v>580</v>
      </c>
      <c r="C866" s="835" t="s">
        <v>607</v>
      </c>
      <c r="D866" s="863" t="s">
        <v>608</v>
      </c>
      <c r="E866" s="835" t="s">
        <v>5891</v>
      </c>
      <c r="F866" s="863" t="s">
        <v>5892</v>
      </c>
      <c r="G866" s="835" t="s">
        <v>6421</v>
      </c>
      <c r="H866" s="835" t="s">
        <v>6422</v>
      </c>
      <c r="I866" s="849">
        <v>60.540000915527344</v>
      </c>
      <c r="J866" s="849">
        <v>50</v>
      </c>
      <c r="K866" s="850">
        <v>3027</v>
      </c>
    </row>
    <row r="867" spans="1:11" ht="14.4" customHeight="1" x14ac:dyDescent="0.3">
      <c r="A867" s="831" t="s">
        <v>579</v>
      </c>
      <c r="B867" s="832" t="s">
        <v>580</v>
      </c>
      <c r="C867" s="835" t="s">
        <v>607</v>
      </c>
      <c r="D867" s="863" t="s">
        <v>608</v>
      </c>
      <c r="E867" s="835" t="s">
        <v>5891</v>
      </c>
      <c r="F867" s="863" t="s">
        <v>5892</v>
      </c>
      <c r="G867" s="835" t="s">
        <v>6423</v>
      </c>
      <c r="H867" s="835" t="s">
        <v>6424</v>
      </c>
      <c r="I867" s="849">
        <v>54.279998779296875</v>
      </c>
      <c r="J867" s="849">
        <v>10</v>
      </c>
      <c r="K867" s="850">
        <v>542.80999755859375</v>
      </c>
    </row>
    <row r="868" spans="1:11" ht="14.4" customHeight="1" x14ac:dyDescent="0.3">
      <c r="A868" s="831" t="s">
        <v>579</v>
      </c>
      <c r="B868" s="832" t="s">
        <v>580</v>
      </c>
      <c r="C868" s="835" t="s">
        <v>607</v>
      </c>
      <c r="D868" s="863" t="s">
        <v>608</v>
      </c>
      <c r="E868" s="835" t="s">
        <v>5891</v>
      </c>
      <c r="F868" s="863" t="s">
        <v>5892</v>
      </c>
      <c r="G868" s="835" t="s">
        <v>6425</v>
      </c>
      <c r="H868" s="835" t="s">
        <v>6426</v>
      </c>
      <c r="I868" s="849">
        <v>50.599998474121094</v>
      </c>
      <c r="J868" s="849">
        <v>10</v>
      </c>
      <c r="K868" s="850">
        <v>506.01998901367187</v>
      </c>
    </row>
    <row r="869" spans="1:11" ht="14.4" customHeight="1" x14ac:dyDescent="0.3">
      <c r="A869" s="831" t="s">
        <v>579</v>
      </c>
      <c r="B869" s="832" t="s">
        <v>580</v>
      </c>
      <c r="C869" s="835" t="s">
        <v>607</v>
      </c>
      <c r="D869" s="863" t="s">
        <v>608</v>
      </c>
      <c r="E869" s="835" t="s">
        <v>5891</v>
      </c>
      <c r="F869" s="863" t="s">
        <v>5892</v>
      </c>
      <c r="G869" s="835" t="s">
        <v>6427</v>
      </c>
      <c r="H869" s="835" t="s">
        <v>6428</v>
      </c>
      <c r="I869" s="849">
        <v>273.45999145507812</v>
      </c>
      <c r="J869" s="849">
        <v>10</v>
      </c>
      <c r="K869" s="850">
        <v>2734.60009765625</v>
      </c>
    </row>
    <row r="870" spans="1:11" ht="14.4" customHeight="1" x14ac:dyDescent="0.3">
      <c r="A870" s="831" t="s">
        <v>579</v>
      </c>
      <c r="B870" s="832" t="s">
        <v>580</v>
      </c>
      <c r="C870" s="835" t="s">
        <v>610</v>
      </c>
      <c r="D870" s="863" t="s">
        <v>611</v>
      </c>
      <c r="E870" s="835" t="s">
        <v>6429</v>
      </c>
      <c r="F870" s="863" t="s">
        <v>6430</v>
      </c>
      <c r="G870" s="835" t="s">
        <v>6431</v>
      </c>
      <c r="H870" s="835" t="s">
        <v>6432</v>
      </c>
      <c r="I870" s="849">
        <v>3526.449951171875</v>
      </c>
      <c r="J870" s="849">
        <v>1</v>
      </c>
      <c r="K870" s="850">
        <v>3526.449951171875</v>
      </c>
    </row>
    <row r="871" spans="1:11" ht="14.4" customHeight="1" x14ac:dyDescent="0.3">
      <c r="A871" s="831" t="s">
        <v>579</v>
      </c>
      <c r="B871" s="832" t="s">
        <v>580</v>
      </c>
      <c r="C871" s="835" t="s">
        <v>610</v>
      </c>
      <c r="D871" s="863" t="s">
        <v>611</v>
      </c>
      <c r="E871" s="835" t="s">
        <v>6429</v>
      </c>
      <c r="F871" s="863" t="s">
        <v>6430</v>
      </c>
      <c r="G871" s="835" t="s">
        <v>6433</v>
      </c>
      <c r="H871" s="835" t="s">
        <v>6434</v>
      </c>
      <c r="I871" s="849">
        <v>689.69000244140625</v>
      </c>
      <c r="J871" s="849">
        <v>2</v>
      </c>
      <c r="K871" s="850">
        <v>1379.3800048828125</v>
      </c>
    </row>
    <row r="872" spans="1:11" ht="14.4" customHeight="1" x14ac:dyDescent="0.3">
      <c r="A872" s="831" t="s">
        <v>579</v>
      </c>
      <c r="B872" s="832" t="s">
        <v>580</v>
      </c>
      <c r="C872" s="835" t="s">
        <v>610</v>
      </c>
      <c r="D872" s="863" t="s">
        <v>611</v>
      </c>
      <c r="E872" s="835" t="s">
        <v>6429</v>
      </c>
      <c r="F872" s="863" t="s">
        <v>6430</v>
      </c>
      <c r="G872" s="835" t="s">
        <v>6435</v>
      </c>
      <c r="H872" s="835" t="s">
        <v>6436</v>
      </c>
      <c r="I872" s="849">
        <v>689.69000244140625</v>
      </c>
      <c r="J872" s="849">
        <v>2</v>
      </c>
      <c r="K872" s="850">
        <v>1379.3800048828125</v>
      </c>
    </row>
    <row r="873" spans="1:11" ht="14.4" customHeight="1" x14ac:dyDescent="0.3">
      <c r="A873" s="831" t="s">
        <v>579</v>
      </c>
      <c r="B873" s="832" t="s">
        <v>580</v>
      </c>
      <c r="C873" s="835" t="s">
        <v>610</v>
      </c>
      <c r="D873" s="863" t="s">
        <v>611</v>
      </c>
      <c r="E873" s="835" t="s">
        <v>6429</v>
      </c>
      <c r="F873" s="863" t="s">
        <v>6430</v>
      </c>
      <c r="G873" s="835" t="s">
        <v>6437</v>
      </c>
      <c r="H873" s="835" t="s">
        <v>6438</v>
      </c>
      <c r="I873" s="849">
        <v>689.69000244140625</v>
      </c>
      <c r="J873" s="849">
        <v>2</v>
      </c>
      <c r="K873" s="850">
        <v>1379.3800048828125</v>
      </c>
    </row>
    <row r="874" spans="1:11" ht="14.4" customHeight="1" x14ac:dyDescent="0.3">
      <c r="A874" s="831" t="s">
        <v>579</v>
      </c>
      <c r="B874" s="832" t="s">
        <v>580</v>
      </c>
      <c r="C874" s="835" t="s">
        <v>610</v>
      </c>
      <c r="D874" s="863" t="s">
        <v>611</v>
      </c>
      <c r="E874" s="835" t="s">
        <v>6429</v>
      </c>
      <c r="F874" s="863" t="s">
        <v>6430</v>
      </c>
      <c r="G874" s="835" t="s">
        <v>6439</v>
      </c>
      <c r="H874" s="835" t="s">
        <v>6440</v>
      </c>
      <c r="I874" s="849">
        <v>689.69000244140625</v>
      </c>
      <c r="J874" s="849">
        <v>2</v>
      </c>
      <c r="K874" s="850">
        <v>1379.3800048828125</v>
      </c>
    </row>
    <row r="875" spans="1:11" ht="14.4" customHeight="1" x14ac:dyDescent="0.3">
      <c r="A875" s="831" t="s">
        <v>579</v>
      </c>
      <c r="B875" s="832" t="s">
        <v>580</v>
      </c>
      <c r="C875" s="835" t="s">
        <v>610</v>
      </c>
      <c r="D875" s="863" t="s">
        <v>611</v>
      </c>
      <c r="E875" s="835" t="s">
        <v>6429</v>
      </c>
      <c r="F875" s="863" t="s">
        <v>6430</v>
      </c>
      <c r="G875" s="835" t="s">
        <v>6441</v>
      </c>
      <c r="H875" s="835" t="s">
        <v>6442</v>
      </c>
      <c r="I875" s="849">
        <v>1276.7900390625</v>
      </c>
      <c r="J875" s="849">
        <v>7</v>
      </c>
      <c r="K875" s="850">
        <v>8937.510009765625</v>
      </c>
    </row>
    <row r="876" spans="1:11" ht="14.4" customHeight="1" x14ac:dyDescent="0.3">
      <c r="A876" s="831" t="s">
        <v>579</v>
      </c>
      <c r="B876" s="832" t="s">
        <v>580</v>
      </c>
      <c r="C876" s="835" t="s">
        <v>610</v>
      </c>
      <c r="D876" s="863" t="s">
        <v>611</v>
      </c>
      <c r="E876" s="835" t="s">
        <v>6429</v>
      </c>
      <c r="F876" s="863" t="s">
        <v>6430</v>
      </c>
      <c r="G876" s="835" t="s">
        <v>6443</v>
      </c>
      <c r="H876" s="835" t="s">
        <v>6444</v>
      </c>
      <c r="I876" s="849">
        <v>1276.7900390625</v>
      </c>
      <c r="J876" s="849">
        <v>4</v>
      </c>
      <c r="K876" s="850">
        <v>5107.14990234375</v>
      </c>
    </row>
    <row r="877" spans="1:11" ht="14.4" customHeight="1" x14ac:dyDescent="0.3">
      <c r="A877" s="831" t="s">
        <v>579</v>
      </c>
      <c r="B877" s="832" t="s">
        <v>580</v>
      </c>
      <c r="C877" s="835" t="s">
        <v>610</v>
      </c>
      <c r="D877" s="863" t="s">
        <v>611</v>
      </c>
      <c r="E877" s="835" t="s">
        <v>6429</v>
      </c>
      <c r="F877" s="863" t="s">
        <v>6430</v>
      </c>
      <c r="G877" s="835" t="s">
        <v>6445</v>
      </c>
      <c r="H877" s="835" t="s">
        <v>6446</v>
      </c>
      <c r="I877" s="849">
        <v>4729.240234375</v>
      </c>
      <c r="J877" s="849">
        <v>1</v>
      </c>
      <c r="K877" s="850">
        <v>4729.240234375</v>
      </c>
    </row>
    <row r="878" spans="1:11" ht="14.4" customHeight="1" x14ac:dyDescent="0.3">
      <c r="A878" s="831" t="s">
        <v>579</v>
      </c>
      <c r="B878" s="832" t="s">
        <v>580</v>
      </c>
      <c r="C878" s="835" t="s">
        <v>610</v>
      </c>
      <c r="D878" s="863" t="s">
        <v>611</v>
      </c>
      <c r="E878" s="835" t="s">
        <v>6429</v>
      </c>
      <c r="F878" s="863" t="s">
        <v>6430</v>
      </c>
      <c r="G878" s="835" t="s">
        <v>6447</v>
      </c>
      <c r="H878" s="835" t="s">
        <v>6448</v>
      </c>
      <c r="I878" s="849">
        <v>1218.3800048828125</v>
      </c>
      <c r="J878" s="849">
        <v>5</v>
      </c>
      <c r="K878" s="850">
        <v>6091.89990234375</v>
      </c>
    </row>
    <row r="879" spans="1:11" ht="14.4" customHeight="1" x14ac:dyDescent="0.3">
      <c r="A879" s="831" t="s">
        <v>579</v>
      </c>
      <c r="B879" s="832" t="s">
        <v>580</v>
      </c>
      <c r="C879" s="835" t="s">
        <v>610</v>
      </c>
      <c r="D879" s="863" t="s">
        <v>611</v>
      </c>
      <c r="E879" s="835" t="s">
        <v>6429</v>
      </c>
      <c r="F879" s="863" t="s">
        <v>6430</v>
      </c>
      <c r="G879" s="835" t="s">
        <v>6449</v>
      </c>
      <c r="H879" s="835" t="s">
        <v>6450</v>
      </c>
      <c r="I879" s="849">
        <v>403.54000854492187</v>
      </c>
      <c r="J879" s="849">
        <v>2</v>
      </c>
      <c r="K879" s="850">
        <v>807.08001708984375</v>
      </c>
    </row>
    <row r="880" spans="1:11" ht="14.4" customHeight="1" x14ac:dyDescent="0.3">
      <c r="A880" s="831" t="s">
        <v>579</v>
      </c>
      <c r="B880" s="832" t="s">
        <v>580</v>
      </c>
      <c r="C880" s="835" t="s">
        <v>610</v>
      </c>
      <c r="D880" s="863" t="s">
        <v>611</v>
      </c>
      <c r="E880" s="835" t="s">
        <v>6429</v>
      </c>
      <c r="F880" s="863" t="s">
        <v>6430</v>
      </c>
      <c r="G880" s="835" t="s">
        <v>6451</v>
      </c>
      <c r="H880" s="835" t="s">
        <v>6452</v>
      </c>
      <c r="I880" s="849">
        <v>403.51998901367187</v>
      </c>
      <c r="J880" s="849">
        <v>4</v>
      </c>
      <c r="K880" s="850">
        <v>1614.0799560546875</v>
      </c>
    </row>
    <row r="881" spans="1:11" ht="14.4" customHeight="1" x14ac:dyDescent="0.3">
      <c r="A881" s="831" t="s">
        <v>579</v>
      </c>
      <c r="B881" s="832" t="s">
        <v>580</v>
      </c>
      <c r="C881" s="835" t="s">
        <v>610</v>
      </c>
      <c r="D881" s="863" t="s">
        <v>611</v>
      </c>
      <c r="E881" s="835" t="s">
        <v>6429</v>
      </c>
      <c r="F881" s="863" t="s">
        <v>6430</v>
      </c>
      <c r="G881" s="835" t="s">
        <v>6453</v>
      </c>
      <c r="H881" s="835" t="s">
        <v>6454</v>
      </c>
      <c r="I881" s="849">
        <v>403.51998901367187</v>
      </c>
      <c r="J881" s="849">
        <v>1</v>
      </c>
      <c r="K881" s="850">
        <v>403.51998901367187</v>
      </c>
    </row>
    <row r="882" spans="1:11" ht="14.4" customHeight="1" x14ac:dyDescent="0.3">
      <c r="A882" s="831" t="s">
        <v>579</v>
      </c>
      <c r="B882" s="832" t="s">
        <v>580</v>
      </c>
      <c r="C882" s="835" t="s">
        <v>610</v>
      </c>
      <c r="D882" s="863" t="s">
        <v>611</v>
      </c>
      <c r="E882" s="835" t="s">
        <v>6429</v>
      </c>
      <c r="F882" s="863" t="s">
        <v>6430</v>
      </c>
      <c r="G882" s="835" t="s">
        <v>6455</v>
      </c>
      <c r="H882" s="835" t="s">
        <v>6456</v>
      </c>
      <c r="I882" s="849">
        <v>403.51998901367187</v>
      </c>
      <c r="J882" s="849">
        <v>1</v>
      </c>
      <c r="K882" s="850">
        <v>403.51998901367187</v>
      </c>
    </row>
    <row r="883" spans="1:11" ht="14.4" customHeight="1" x14ac:dyDescent="0.3">
      <c r="A883" s="831" t="s">
        <v>579</v>
      </c>
      <c r="B883" s="832" t="s">
        <v>580</v>
      </c>
      <c r="C883" s="835" t="s">
        <v>610</v>
      </c>
      <c r="D883" s="863" t="s">
        <v>611</v>
      </c>
      <c r="E883" s="835" t="s">
        <v>6429</v>
      </c>
      <c r="F883" s="863" t="s">
        <v>6430</v>
      </c>
      <c r="G883" s="835" t="s">
        <v>6457</v>
      </c>
      <c r="H883" s="835" t="s">
        <v>6458</v>
      </c>
      <c r="I883" s="849">
        <v>403.51998901367187</v>
      </c>
      <c r="J883" s="849">
        <v>4</v>
      </c>
      <c r="K883" s="850">
        <v>1614.0899658203125</v>
      </c>
    </row>
    <row r="884" spans="1:11" ht="14.4" customHeight="1" x14ac:dyDescent="0.3">
      <c r="A884" s="831" t="s">
        <v>579</v>
      </c>
      <c r="B884" s="832" t="s">
        <v>580</v>
      </c>
      <c r="C884" s="835" t="s">
        <v>610</v>
      </c>
      <c r="D884" s="863" t="s">
        <v>611</v>
      </c>
      <c r="E884" s="835" t="s">
        <v>6429</v>
      </c>
      <c r="F884" s="863" t="s">
        <v>6430</v>
      </c>
      <c r="G884" s="835" t="s">
        <v>6459</v>
      </c>
      <c r="H884" s="835" t="s">
        <v>6460</v>
      </c>
      <c r="I884" s="849">
        <v>403.51998901367187</v>
      </c>
      <c r="J884" s="849">
        <v>2</v>
      </c>
      <c r="K884" s="850">
        <v>807.03997802734375</v>
      </c>
    </row>
    <row r="885" spans="1:11" ht="14.4" customHeight="1" x14ac:dyDescent="0.3">
      <c r="A885" s="831" t="s">
        <v>579</v>
      </c>
      <c r="B885" s="832" t="s">
        <v>580</v>
      </c>
      <c r="C885" s="835" t="s">
        <v>610</v>
      </c>
      <c r="D885" s="863" t="s">
        <v>611</v>
      </c>
      <c r="E885" s="835" t="s">
        <v>6461</v>
      </c>
      <c r="F885" s="863" t="s">
        <v>6462</v>
      </c>
      <c r="G885" s="835" t="s">
        <v>6463</v>
      </c>
      <c r="H885" s="835" t="s">
        <v>6464</v>
      </c>
      <c r="I885" s="849">
        <v>4903.14013671875</v>
      </c>
      <c r="J885" s="849">
        <v>3</v>
      </c>
      <c r="K885" s="850">
        <v>14709.419921875</v>
      </c>
    </row>
    <row r="886" spans="1:11" ht="14.4" customHeight="1" x14ac:dyDescent="0.3">
      <c r="A886" s="831" t="s">
        <v>579</v>
      </c>
      <c r="B886" s="832" t="s">
        <v>580</v>
      </c>
      <c r="C886" s="835" t="s">
        <v>610</v>
      </c>
      <c r="D886" s="863" t="s">
        <v>611</v>
      </c>
      <c r="E886" s="835" t="s">
        <v>6461</v>
      </c>
      <c r="F886" s="863" t="s">
        <v>6462</v>
      </c>
      <c r="G886" s="835" t="s">
        <v>6465</v>
      </c>
      <c r="H886" s="835" t="s">
        <v>6466</v>
      </c>
      <c r="I886" s="849">
        <v>4903.14013671875</v>
      </c>
      <c r="J886" s="849">
        <v>3</v>
      </c>
      <c r="K886" s="850">
        <v>14709.419921875</v>
      </c>
    </row>
    <row r="887" spans="1:11" ht="14.4" customHeight="1" x14ac:dyDescent="0.3">
      <c r="A887" s="831" t="s">
        <v>579</v>
      </c>
      <c r="B887" s="832" t="s">
        <v>580</v>
      </c>
      <c r="C887" s="835" t="s">
        <v>610</v>
      </c>
      <c r="D887" s="863" t="s">
        <v>611</v>
      </c>
      <c r="E887" s="835" t="s">
        <v>5680</v>
      </c>
      <c r="F887" s="863" t="s">
        <v>5681</v>
      </c>
      <c r="G887" s="835" t="s">
        <v>6467</v>
      </c>
      <c r="H887" s="835" t="s">
        <v>6468</v>
      </c>
      <c r="I887" s="849">
        <v>11058.640752377718</v>
      </c>
      <c r="J887" s="849">
        <v>40</v>
      </c>
      <c r="K887" s="850">
        <v>463319.76128906012</v>
      </c>
    </row>
    <row r="888" spans="1:11" ht="14.4" customHeight="1" x14ac:dyDescent="0.3">
      <c r="A888" s="831" t="s">
        <v>579</v>
      </c>
      <c r="B888" s="832" t="s">
        <v>580</v>
      </c>
      <c r="C888" s="835" t="s">
        <v>610</v>
      </c>
      <c r="D888" s="863" t="s">
        <v>611</v>
      </c>
      <c r="E888" s="835" t="s">
        <v>5680</v>
      </c>
      <c r="F888" s="863" t="s">
        <v>5681</v>
      </c>
      <c r="G888" s="835" t="s">
        <v>6469</v>
      </c>
      <c r="H888" s="835" t="s">
        <v>6470</v>
      </c>
      <c r="I888" s="849">
        <v>32391.69921875</v>
      </c>
      <c r="J888" s="849">
        <v>1</v>
      </c>
      <c r="K888" s="850">
        <v>32391.69921875</v>
      </c>
    </row>
    <row r="889" spans="1:11" ht="14.4" customHeight="1" x14ac:dyDescent="0.3">
      <c r="A889" s="831" t="s">
        <v>579</v>
      </c>
      <c r="B889" s="832" t="s">
        <v>580</v>
      </c>
      <c r="C889" s="835" t="s">
        <v>610</v>
      </c>
      <c r="D889" s="863" t="s">
        <v>611</v>
      </c>
      <c r="E889" s="835" t="s">
        <v>5680</v>
      </c>
      <c r="F889" s="863" t="s">
        <v>5681</v>
      </c>
      <c r="G889" s="835" t="s">
        <v>6471</v>
      </c>
      <c r="H889" s="835" t="s">
        <v>6472</v>
      </c>
      <c r="I889" s="849">
        <v>210.93999989827475</v>
      </c>
      <c r="J889" s="849">
        <v>10</v>
      </c>
      <c r="K889" s="850">
        <v>2111.0900573730469</v>
      </c>
    </row>
    <row r="890" spans="1:11" ht="14.4" customHeight="1" x14ac:dyDescent="0.3">
      <c r="A890" s="831" t="s">
        <v>579</v>
      </c>
      <c r="B890" s="832" t="s">
        <v>580</v>
      </c>
      <c r="C890" s="835" t="s">
        <v>610</v>
      </c>
      <c r="D890" s="863" t="s">
        <v>611</v>
      </c>
      <c r="E890" s="835" t="s">
        <v>5680</v>
      </c>
      <c r="F890" s="863" t="s">
        <v>5681</v>
      </c>
      <c r="G890" s="835" t="s">
        <v>6473</v>
      </c>
      <c r="H890" s="835" t="s">
        <v>6474</v>
      </c>
      <c r="I890" s="849">
        <v>7441.5</v>
      </c>
      <c r="J890" s="849">
        <v>1</v>
      </c>
      <c r="K890" s="850">
        <v>7441.5</v>
      </c>
    </row>
    <row r="891" spans="1:11" ht="14.4" customHeight="1" x14ac:dyDescent="0.3">
      <c r="A891" s="831" t="s">
        <v>579</v>
      </c>
      <c r="B891" s="832" t="s">
        <v>580</v>
      </c>
      <c r="C891" s="835" t="s">
        <v>610</v>
      </c>
      <c r="D891" s="863" t="s">
        <v>611</v>
      </c>
      <c r="E891" s="835" t="s">
        <v>5680</v>
      </c>
      <c r="F891" s="863" t="s">
        <v>5681</v>
      </c>
      <c r="G891" s="835" t="s">
        <v>6475</v>
      </c>
      <c r="H891" s="835" t="s">
        <v>6476</v>
      </c>
      <c r="I891" s="849">
        <v>3749.5</v>
      </c>
      <c r="J891" s="849">
        <v>10</v>
      </c>
      <c r="K891" s="850">
        <v>37495</v>
      </c>
    </row>
    <row r="892" spans="1:11" ht="14.4" customHeight="1" x14ac:dyDescent="0.3">
      <c r="A892" s="831" t="s">
        <v>579</v>
      </c>
      <c r="B892" s="832" t="s">
        <v>580</v>
      </c>
      <c r="C892" s="835" t="s">
        <v>610</v>
      </c>
      <c r="D892" s="863" t="s">
        <v>611</v>
      </c>
      <c r="E892" s="835" t="s">
        <v>5680</v>
      </c>
      <c r="F892" s="863" t="s">
        <v>5681</v>
      </c>
      <c r="G892" s="835" t="s">
        <v>6477</v>
      </c>
      <c r="H892" s="835" t="s">
        <v>6478</v>
      </c>
      <c r="I892" s="849">
        <v>17129.970703125</v>
      </c>
      <c r="J892" s="849">
        <v>1</v>
      </c>
      <c r="K892" s="850">
        <v>17129.970703125</v>
      </c>
    </row>
    <row r="893" spans="1:11" ht="14.4" customHeight="1" x14ac:dyDescent="0.3">
      <c r="A893" s="831" t="s">
        <v>579</v>
      </c>
      <c r="B893" s="832" t="s">
        <v>580</v>
      </c>
      <c r="C893" s="835" t="s">
        <v>610</v>
      </c>
      <c r="D893" s="863" t="s">
        <v>611</v>
      </c>
      <c r="E893" s="835" t="s">
        <v>5680</v>
      </c>
      <c r="F893" s="863" t="s">
        <v>5681</v>
      </c>
      <c r="G893" s="835" t="s">
        <v>6479</v>
      </c>
      <c r="H893" s="835" t="s">
        <v>6480</v>
      </c>
      <c r="I893" s="849">
        <v>12006.9501953125</v>
      </c>
      <c r="J893" s="849">
        <v>6</v>
      </c>
      <c r="K893" s="850">
        <v>72041.703125</v>
      </c>
    </row>
    <row r="894" spans="1:11" ht="14.4" customHeight="1" x14ac:dyDescent="0.3">
      <c r="A894" s="831" t="s">
        <v>579</v>
      </c>
      <c r="B894" s="832" t="s">
        <v>580</v>
      </c>
      <c r="C894" s="835" t="s">
        <v>610</v>
      </c>
      <c r="D894" s="863" t="s">
        <v>611</v>
      </c>
      <c r="E894" s="835" t="s">
        <v>5680</v>
      </c>
      <c r="F894" s="863" t="s">
        <v>5681</v>
      </c>
      <c r="G894" s="835" t="s">
        <v>6481</v>
      </c>
      <c r="H894" s="835" t="s">
        <v>6482</v>
      </c>
      <c r="I894" s="849">
        <v>11119.56494140625</v>
      </c>
      <c r="J894" s="849">
        <v>2</v>
      </c>
      <c r="K894" s="850">
        <v>22239.1298828125</v>
      </c>
    </row>
    <row r="895" spans="1:11" ht="14.4" customHeight="1" x14ac:dyDescent="0.3">
      <c r="A895" s="831" t="s">
        <v>579</v>
      </c>
      <c r="B895" s="832" t="s">
        <v>580</v>
      </c>
      <c r="C895" s="835" t="s">
        <v>610</v>
      </c>
      <c r="D895" s="863" t="s">
        <v>611</v>
      </c>
      <c r="E895" s="835" t="s">
        <v>5680</v>
      </c>
      <c r="F895" s="863" t="s">
        <v>5681</v>
      </c>
      <c r="G895" s="835" t="s">
        <v>6483</v>
      </c>
      <c r="H895" s="835" t="s">
        <v>6484</v>
      </c>
      <c r="I895" s="849">
        <v>10576.0703125</v>
      </c>
      <c r="J895" s="849">
        <v>5</v>
      </c>
      <c r="K895" s="850">
        <v>52880.33203125</v>
      </c>
    </row>
    <row r="896" spans="1:11" ht="14.4" customHeight="1" x14ac:dyDescent="0.3">
      <c r="A896" s="831" t="s">
        <v>579</v>
      </c>
      <c r="B896" s="832" t="s">
        <v>580</v>
      </c>
      <c r="C896" s="835" t="s">
        <v>610</v>
      </c>
      <c r="D896" s="863" t="s">
        <v>611</v>
      </c>
      <c r="E896" s="835" t="s">
        <v>5680</v>
      </c>
      <c r="F896" s="863" t="s">
        <v>5681</v>
      </c>
      <c r="G896" s="835" t="s">
        <v>6485</v>
      </c>
      <c r="H896" s="835" t="s">
        <v>6486</v>
      </c>
      <c r="I896" s="849">
        <v>2789.7900390625</v>
      </c>
      <c r="J896" s="849">
        <v>9</v>
      </c>
      <c r="K896" s="850">
        <v>25108.0810546875</v>
      </c>
    </row>
    <row r="897" spans="1:11" ht="14.4" customHeight="1" x14ac:dyDescent="0.3">
      <c r="A897" s="831" t="s">
        <v>579</v>
      </c>
      <c r="B897" s="832" t="s">
        <v>580</v>
      </c>
      <c r="C897" s="835" t="s">
        <v>610</v>
      </c>
      <c r="D897" s="863" t="s">
        <v>611</v>
      </c>
      <c r="E897" s="835" t="s">
        <v>5680</v>
      </c>
      <c r="F897" s="863" t="s">
        <v>5681</v>
      </c>
      <c r="G897" s="835" t="s">
        <v>6487</v>
      </c>
      <c r="H897" s="835" t="s">
        <v>6488</v>
      </c>
      <c r="I897" s="849">
        <v>13550.458387586805</v>
      </c>
      <c r="J897" s="849">
        <v>36</v>
      </c>
      <c r="K897" s="850">
        <v>516512.16480468772</v>
      </c>
    </row>
    <row r="898" spans="1:11" ht="14.4" customHeight="1" x14ac:dyDescent="0.3">
      <c r="A898" s="831" t="s">
        <v>579</v>
      </c>
      <c r="B898" s="832" t="s">
        <v>580</v>
      </c>
      <c r="C898" s="835" t="s">
        <v>610</v>
      </c>
      <c r="D898" s="863" t="s">
        <v>611</v>
      </c>
      <c r="E898" s="835" t="s">
        <v>5680</v>
      </c>
      <c r="F898" s="863" t="s">
        <v>5681</v>
      </c>
      <c r="G898" s="835" t="s">
        <v>6489</v>
      </c>
      <c r="H898" s="835" t="s">
        <v>6490</v>
      </c>
      <c r="I898" s="849">
        <v>14331.402235243055</v>
      </c>
      <c r="J898" s="849">
        <v>19</v>
      </c>
      <c r="K898" s="850">
        <v>272460.4345703125</v>
      </c>
    </row>
    <row r="899" spans="1:11" ht="14.4" customHeight="1" x14ac:dyDescent="0.3">
      <c r="A899" s="831" t="s">
        <v>579</v>
      </c>
      <c r="B899" s="832" t="s">
        <v>580</v>
      </c>
      <c r="C899" s="835" t="s">
        <v>610</v>
      </c>
      <c r="D899" s="863" t="s">
        <v>611</v>
      </c>
      <c r="E899" s="835" t="s">
        <v>5680</v>
      </c>
      <c r="F899" s="863" t="s">
        <v>5681</v>
      </c>
      <c r="G899" s="835" t="s">
        <v>6491</v>
      </c>
      <c r="H899" s="835" t="s">
        <v>6492</v>
      </c>
      <c r="I899" s="849">
        <v>12192.8701171875</v>
      </c>
      <c r="J899" s="849">
        <v>1</v>
      </c>
      <c r="K899" s="850">
        <v>12192.8701171875</v>
      </c>
    </row>
    <row r="900" spans="1:11" ht="14.4" customHeight="1" x14ac:dyDescent="0.3">
      <c r="A900" s="831" t="s">
        <v>579</v>
      </c>
      <c r="B900" s="832" t="s">
        <v>580</v>
      </c>
      <c r="C900" s="835" t="s">
        <v>610</v>
      </c>
      <c r="D900" s="863" t="s">
        <v>611</v>
      </c>
      <c r="E900" s="835" t="s">
        <v>5680</v>
      </c>
      <c r="F900" s="863" t="s">
        <v>5681</v>
      </c>
      <c r="G900" s="835" t="s">
        <v>6493</v>
      </c>
      <c r="H900" s="835" t="s">
        <v>6494</v>
      </c>
      <c r="I900" s="849">
        <v>12193.2099609375</v>
      </c>
      <c r="J900" s="849">
        <v>3</v>
      </c>
      <c r="K900" s="850">
        <v>36579.6201171875</v>
      </c>
    </row>
    <row r="901" spans="1:11" ht="14.4" customHeight="1" x14ac:dyDescent="0.3">
      <c r="A901" s="831" t="s">
        <v>579</v>
      </c>
      <c r="B901" s="832" t="s">
        <v>580</v>
      </c>
      <c r="C901" s="835" t="s">
        <v>610</v>
      </c>
      <c r="D901" s="863" t="s">
        <v>611</v>
      </c>
      <c r="E901" s="835" t="s">
        <v>5680</v>
      </c>
      <c r="F901" s="863" t="s">
        <v>5681</v>
      </c>
      <c r="G901" s="835" t="s">
        <v>6495</v>
      </c>
      <c r="H901" s="835" t="s">
        <v>6496</v>
      </c>
      <c r="I901" s="849">
        <v>12192.8701171875</v>
      </c>
      <c r="J901" s="849">
        <v>1</v>
      </c>
      <c r="K901" s="850">
        <v>12192.8701171875</v>
      </c>
    </row>
    <row r="902" spans="1:11" ht="14.4" customHeight="1" x14ac:dyDescent="0.3">
      <c r="A902" s="831" t="s">
        <v>579</v>
      </c>
      <c r="B902" s="832" t="s">
        <v>580</v>
      </c>
      <c r="C902" s="835" t="s">
        <v>610</v>
      </c>
      <c r="D902" s="863" t="s">
        <v>611</v>
      </c>
      <c r="E902" s="835" t="s">
        <v>5680</v>
      </c>
      <c r="F902" s="863" t="s">
        <v>5681</v>
      </c>
      <c r="G902" s="835" t="s">
        <v>6497</v>
      </c>
      <c r="H902" s="835" t="s">
        <v>6498</v>
      </c>
      <c r="I902" s="849">
        <v>125.52333323160808</v>
      </c>
      <c r="J902" s="849">
        <v>54</v>
      </c>
      <c r="K902" s="850">
        <v>6652.6298828125</v>
      </c>
    </row>
    <row r="903" spans="1:11" ht="14.4" customHeight="1" x14ac:dyDescent="0.3">
      <c r="A903" s="831" t="s">
        <v>579</v>
      </c>
      <c r="B903" s="832" t="s">
        <v>580</v>
      </c>
      <c r="C903" s="835" t="s">
        <v>610</v>
      </c>
      <c r="D903" s="863" t="s">
        <v>611</v>
      </c>
      <c r="E903" s="835" t="s">
        <v>5680</v>
      </c>
      <c r="F903" s="863" t="s">
        <v>5681</v>
      </c>
      <c r="G903" s="835" t="s">
        <v>6497</v>
      </c>
      <c r="H903" s="835" t="s">
        <v>6499</v>
      </c>
      <c r="I903" s="849">
        <v>132.49000549316406</v>
      </c>
      <c r="J903" s="849">
        <v>12</v>
      </c>
      <c r="K903" s="850">
        <v>1589.8499755859375</v>
      </c>
    </row>
    <row r="904" spans="1:11" ht="14.4" customHeight="1" x14ac:dyDescent="0.3">
      <c r="A904" s="831" t="s">
        <v>579</v>
      </c>
      <c r="B904" s="832" t="s">
        <v>580</v>
      </c>
      <c r="C904" s="835" t="s">
        <v>610</v>
      </c>
      <c r="D904" s="863" t="s">
        <v>611</v>
      </c>
      <c r="E904" s="835" t="s">
        <v>5680</v>
      </c>
      <c r="F904" s="863" t="s">
        <v>5681</v>
      </c>
      <c r="G904" s="835" t="s">
        <v>6493</v>
      </c>
      <c r="H904" s="835" t="s">
        <v>6500</v>
      </c>
      <c r="I904" s="849">
        <v>12193.2099609375</v>
      </c>
      <c r="J904" s="849">
        <v>1</v>
      </c>
      <c r="K904" s="850">
        <v>12193.2099609375</v>
      </c>
    </row>
    <row r="905" spans="1:11" ht="14.4" customHeight="1" x14ac:dyDescent="0.3">
      <c r="A905" s="831" t="s">
        <v>579</v>
      </c>
      <c r="B905" s="832" t="s">
        <v>580</v>
      </c>
      <c r="C905" s="835" t="s">
        <v>610</v>
      </c>
      <c r="D905" s="863" t="s">
        <v>611</v>
      </c>
      <c r="E905" s="835" t="s">
        <v>5680</v>
      </c>
      <c r="F905" s="863" t="s">
        <v>5681</v>
      </c>
      <c r="G905" s="835" t="s">
        <v>6501</v>
      </c>
      <c r="H905" s="835" t="s">
        <v>6502</v>
      </c>
      <c r="I905" s="849">
        <v>5276.7740234374996</v>
      </c>
      <c r="J905" s="849">
        <v>6</v>
      </c>
      <c r="K905" s="850">
        <v>31772.8701171875</v>
      </c>
    </row>
    <row r="906" spans="1:11" ht="14.4" customHeight="1" x14ac:dyDescent="0.3">
      <c r="A906" s="831" t="s">
        <v>579</v>
      </c>
      <c r="B906" s="832" t="s">
        <v>580</v>
      </c>
      <c r="C906" s="835" t="s">
        <v>610</v>
      </c>
      <c r="D906" s="863" t="s">
        <v>611</v>
      </c>
      <c r="E906" s="835" t="s">
        <v>5680</v>
      </c>
      <c r="F906" s="863" t="s">
        <v>5681</v>
      </c>
      <c r="G906" s="835" t="s">
        <v>6503</v>
      </c>
      <c r="H906" s="835" t="s">
        <v>6504</v>
      </c>
      <c r="I906" s="849">
        <v>5819.93994140625</v>
      </c>
      <c r="J906" s="849">
        <v>1</v>
      </c>
      <c r="K906" s="850">
        <v>5819.93994140625</v>
      </c>
    </row>
    <row r="907" spans="1:11" ht="14.4" customHeight="1" x14ac:dyDescent="0.3">
      <c r="A907" s="831" t="s">
        <v>579</v>
      </c>
      <c r="B907" s="832" t="s">
        <v>580</v>
      </c>
      <c r="C907" s="835" t="s">
        <v>610</v>
      </c>
      <c r="D907" s="863" t="s">
        <v>611</v>
      </c>
      <c r="E907" s="835" t="s">
        <v>5680</v>
      </c>
      <c r="F907" s="863" t="s">
        <v>5681</v>
      </c>
      <c r="G907" s="835" t="s">
        <v>6505</v>
      </c>
      <c r="H907" s="835" t="s">
        <v>6506</v>
      </c>
      <c r="I907" s="849">
        <v>5528.71437669837</v>
      </c>
      <c r="J907" s="849">
        <v>42</v>
      </c>
      <c r="K907" s="850">
        <v>242767.94375002384</v>
      </c>
    </row>
    <row r="908" spans="1:11" ht="14.4" customHeight="1" x14ac:dyDescent="0.3">
      <c r="A908" s="831" t="s">
        <v>579</v>
      </c>
      <c r="B908" s="832" t="s">
        <v>580</v>
      </c>
      <c r="C908" s="835" t="s">
        <v>610</v>
      </c>
      <c r="D908" s="863" t="s">
        <v>611</v>
      </c>
      <c r="E908" s="835" t="s">
        <v>5680</v>
      </c>
      <c r="F908" s="863" t="s">
        <v>5681</v>
      </c>
      <c r="G908" s="835" t="s">
        <v>6507</v>
      </c>
      <c r="H908" s="835" t="s">
        <v>6508</v>
      </c>
      <c r="I908" s="849">
        <v>4214.72998046875</v>
      </c>
      <c r="J908" s="849">
        <v>2</v>
      </c>
      <c r="K908" s="850">
        <v>12644.379941403866</v>
      </c>
    </row>
    <row r="909" spans="1:11" ht="14.4" customHeight="1" x14ac:dyDescent="0.3">
      <c r="A909" s="831" t="s">
        <v>579</v>
      </c>
      <c r="B909" s="832" t="s">
        <v>580</v>
      </c>
      <c r="C909" s="835" t="s">
        <v>610</v>
      </c>
      <c r="D909" s="863" t="s">
        <v>611</v>
      </c>
      <c r="E909" s="835" t="s">
        <v>5680</v>
      </c>
      <c r="F909" s="863" t="s">
        <v>5681</v>
      </c>
      <c r="G909" s="835" t="s">
        <v>6509</v>
      </c>
      <c r="H909" s="835" t="s">
        <v>6510</v>
      </c>
      <c r="I909" s="849">
        <v>1692.7900390625</v>
      </c>
      <c r="J909" s="849">
        <v>24</v>
      </c>
      <c r="K909" s="850">
        <v>40626.9609375</v>
      </c>
    </row>
    <row r="910" spans="1:11" ht="14.4" customHeight="1" x14ac:dyDescent="0.3">
      <c r="A910" s="831" t="s">
        <v>579</v>
      </c>
      <c r="B910" s="832" t="s">
        <v>580</v>
      </c>
      <c r="C910" s="835" t="s">
        <v>610</v>
      </c>
      <c r="D910" s="863" t="s">
        <v>611</v>
      </c>
      <c r="E910" s="835" t="s">
        <v>5680</v>
      </c>
      <c r="F910" s="863" t="s">
        <v>5681</v>
      </c>
      <c r="G910" s="835" t="s">
        <v>6511</v>
      </c>
      <c r="H910" s="835" t="s">
        <v>6512</v>
      </c>
      <c r="I910" s="849">
        <v>5306.4569396972656</v>
      </c>
      <c r="J910" s="849">
        <v>36</v>
      </c>
      <c r="K910" s="850">
        <v>203557.78199218214</v>
      </c>
    </row>
    <row r="911" spans="1:11" ht="14.4" customHeight="1" x14ac:dyDescent="0.3">
      <c r="A911" s="831" t="s">
        <v>579</v>
      </c>
      <c r="B911" s="832" t="s">
        <v>580</v>
      </c>
      <c r="C911" s="835" t="s">
        <v>610</v>
      </c>
      <c r="D911" s="863" t="s">
        <v>611</v>
      </c>
      <c r="E911" s="835" t="s">
        <v>5680</v>
      </c>
      <c r="F911" s="863" t="s">
        <v>5681</v>
      </c>
      <c r="G911" s="835" t="s">
        <v>6513</v>
      </c>
      <c r="H911" s="835" t="s">
        <v>6514</v>
      </c>
      <c r="I911" s="849">
        <v>3696.169921875</v>
      </c>
      <c r="J911" s="849">
        <v>9</v>
      </c>
      <c r="K911" s="850">
        <v>33265.549560546875</v>
      </c>
    </row>
    <row r="912" spans="1:11" ht="14.4" customHeight="1" x14ac:dyDescent="0.3">
      <c r="A912" s="831" t="s">
        <v>579</v>
      </c>
      <c r="B912" s="832" t="s">
        <v>580</v>
      </c>
      <c r="C912" s="835" t="s">
        <v>610</v>
      </c>
      <c r="D912" s="863" t="s">
        <v>611</v>
      </c>
      <c r="E912" s="835" t="s">
        <v>5680</v>
      </c>
      <c r="F912" s="863" t="s">
        <v>5681</v>
      </c>
      <c r="G912" s="835" t="s">
        <v>6515</v>
      </c>
      <c r="H912" s="835" t="s">
        <v>6516</v>
      </c>
      <c r="I912" s="849">
        <v>4321.10986328125</v>
      </c>
      <c r="J912" s="849">
        <v>1</v>
      </c>
      <c r="K912" s="850">
        <v>4321.10986328125</v>
      </c>
    </row>
    <row r="913" spans="1:11" ht="14.4" customHeight="1" x14ac:dyDescent="0.3">
      <c r="A913" s="831" t="s">
        <v>579</v>
      </c>
      <c r="B913" s="832" t="s">
        <v>580</v>
      </c>
      <c r="C913" s="835" t="s">
        <v>610</v>
      </c>
      <c r="D913" s="863" t="s">
        <v>611</v>
      </c>
      <c r="E913" s="835" t="s">
        <v>5680</v>
      </c>
      <c r="F913" s="863" t="s">
        <v>5681</v>
      </c>
      <c r="G913" s="835" t="s">
        <v>6517</v>
      </c>
      <c r="H913" s="835" t="s">
        <v>6518</v>
      </c>
      <c r="I913" s="849">
        <v>4321.47998046875</v>
      </c>
      <c r="J913" s="849">
        <v>2</v>
      </c>
      <c r="K913" s="850">
        <v>8642.9599609375</v>
      </c>
    </row>
    <row r="914" spans="1:11" ht="14.4" customHeight="1" x14ac:dyDescent="0.3">
      <c r="A914" s="831" t="s">
        <v>579</v>
      </c>
      <c r="B914" s="832" t="s">
        <v>580</v>
      </c>
      <c r="C914" s="835" t="s">
        <v>610</v>
      </c>
      <c r="D914" s="863" t="s">
        <v>611</v>
      </c>
      <c r="E914" s="835" t="s">
        <v>5680</v>
      </c>
      <c r="F914" s="863" t="s">
        <v>5681</v>
      </c>
      <c r="G914" s="835" t="s">
        <v>6519</v>
      </c>
      <c r="H914" s="835" t="s">
        <v>6520</v>
      </c>
      <c r="I914" s="849">
        <v>5664.1201171875</v>
      </c>
      <c r="J914" s="849">
        <v>6</v>
      </c>
      <c r="K914" s="850">
        <v>33984.7109375</v>
      </c>
    </row>
    <row r="915" spans="1:11" ht="14.4" customHeight="1" x14ac:dyDescent="0.3">
      <c r="A915" s="831" t="s">
        <v>579</v>
      </c>
      <c r="B915" s="832" t="s">
        <v>580</v>
      </c>
      <c r="C915" s="835" t="s">
        <v>610</v>
      </c>
      <c r="D915" s="863" t="s">
        <v>611</v>
      </c>
      <c r="E915" s="835" t="s">
        <v>5680</v>
      </c>
      <c r="F915" s="863" t="s">
        <v>5681</v>
      </c>
      <c r="G915" s="835" t="s">
        <v>6521</v>
      </c>
      <c r="H915" s="835" t="s">
        <v>6522</v>
      </c>
      <c r="I915" s="849">
        <v>4101.8798828125</v>
      </c>
      <c r="J915" s="849">
        <v>2</v>
      </c>
      <c r="K915" s="850">
        <v>8203.75</v>
      </c>
    </row>
    <row r="916" spans="1:11" ht="14.4" customHeight="1" x14ac:dyDescent="0.3">
      <c r="A916" s="831" t="s">
        <v>579</v>
      </c>
      <c r="B916" s="832" t="s">
        <v>580</v>
      </c>
      <c r="C916" s="835" t="s">
        <v>610</v>
      </c>
      <c r="D916" s="863" t="s">
        <v>611</v>
      </c>
      <c r="E916" s="835" t="s">
        <v>5680</v>
      </c>
      <c r="F916" s="863" t="s">
        <v>5681</v>
      </c>
      <c r="G916" s="835" t="s">
        <v>6523</v>
      </c>
      <c r="H916" s="835" t="s">
        <v>6524</v>
      </c>
      <c r="I916" s="849">
        <v>4084.2953725961538</v>
      </c>
      <c r="J916" s="849">
        <v>18</v>
      </c>
      <c r="K916" s="850">
        <v>77961.279418945313</v>
      </c>
    </row>
    <row r="917" spans="1:11" ht="14.4" customHeight="1" x14ac:dyDescent="0.3">
      <c r="A917" s="831" t="s">
        <v>579</v>
      </c>
      <c r="B917" s="832" t="s">
        <v>580</v>
      </c>
      <c r="C917" s="835" t="s">
        <v>610</v>
      </c>
      <c r="D917" s="863" t="s">
        <v>611</v>
      </c>
      <c r="E917" s="835" t="s">
        <v>5680</v>
      </c>
      <c r="F917" s="863" t="s">
        <v>5681</v>
      </c>
      <c r="G917" s="835" t="s">
        <v>6525</v>
      </c>
      <c r="H917" s="835" t="s">
        <v>6526</v>
      </c>
      <c r="I917" s="849">
        <v>4103.476725260417</v>
      </c>
      <c r="J917" s="849">
        <v>8</v>
      </c>
      <c r="K917" s="850">
        <v>37436.710327148438</v>
      </c>
    </row>
    <row r="918" spans="1:11" ht="14.4" customHeight="1" x14ac:dyDescent="0.3">
      <c r="A918" s="831" t="s">
        <v>579</v>
      </c>
      <c r="B918" s="832" t="s">
        <v>580</v>
      </c>
      <c r="C918" s="835" t="s">
        <v>610</v>
      </c>
      <c r="D918" s="863" t="s">
        <v>611</v>
      </c>
      <c r="E918" s="835" t="s">
        <v>5680</v>
      </c>
      <c r="F918" s="863" t="s">
        <v>5681</v>
      </c>
      <c r="G918" s="835" t="s">
        <v>6527</v>
      </c>
      <c r="H918" s="835" t="s">
        <v>6528</v>
      </c>
      <c r="I918" s="849">
        <v>5741.740071614583</v>
      </c>
      <c r="J918" s="849">
        <v>3</v>
      </c>
      <c r="K918" s="850">
        <v>17225.22021484375</v>
      </c>
    </row>
    <row r="919" spans="1:11" ht="14.4" customHeight="1" x14ac:dyDescent="0.3">
      <c r="A919" s="831" t="s">
        <v>579</v>
      </c>
      <c r="B919" s="832" t="s">
        <v>580</v>
      </c>
      <c r="C919" s="835" t="s">
        <v>610</v>
      </c>
      <c r="D919" s="863" t="s">
        <v>611</v>
      </c>
      <c r="E919" s="835" t="s">
        <v>6239</v>
      </c>
      <c r="F919" s="863" t="s">
        <v>6240</v>
      </c>
      <c r="G919" s="835" t="s">
        <v>6529</v>
      </c>
      <c r="H919" s="835" t="s">
        <v>6530</v>
      </c>
      <c r="I919" s="849">
        <v>91.889999389648438</v>
      </c>
      <c r="J919" s="849">
        <v>144</v>
      </c>
      <c r="K919" s="850">
        <v>13231.4404296875</v>
      </c>
    </row>
    <row r="920" spans="1:11" ht="14.4" customHeight="1" x14ac:dyDescent="0.3">
      <c r="A920" s="831" t="s">
        <v>579</v>
      </c>
      <c r="B920" s="832" t="s">
        <v>580</v>
      </c>
      <c r="C920" s="835" t="s">
        <v>610</v>
      </c>
      <c r="D920" s="863" t="s">
        <v>611</v>
      </c>
      <c r="E920" s="835" t="s">
        <v>6531</v>
      </c>
      <c r="F920" s="863" t="s">
        <v>6532</v>
      </c>
      <c r="G920" s="835" t="s">
        <v>6533</v>
      </c>
      <c r="H920" s="835" t="s">
        <v>6534</v>
      </c>
      <c r="I920" s="849">
        <v>1242</v>
      </c>
      <c r="J920" s="849">
        <v>1</v>
      </c>
      <c r="K920" s="850">
        <v>1242</v>
      </c>
    </row>
    <row r="921" spans="1:11" ht="14.4" customHeight="1" x14ac:dyDescent="0.3">
      <c r="A921" s="831" t="s">
        <v>579</v>
      </c>
      <c r="B921" s="832" t="s">
        <v>580</v>
      </c>
      <c r="C921" s="835" t="s">
        <v>610</v>
      </c>
      <c r="D921" s="863" t="s">
        <v>611</v>
      </c>
      <c r="E921" s="835" t="s">
        <v>6535</v>
      </c>
      <c r="F921" s="863" t="s">
        <v>6536</v>
      </c>
      <c r="G921" s="835" t="s">
        <v>6537</v>
      </c>
      <c r="H921" s="835" t="s">
        <v>6538</v>
      </c>
      <c r="I921" s="849">
        <v>2676.7992466517858</v>
      </c>
      <c r="J921" s="849">
        <v>325</v>
      </c>
      <c r="K921" s="850">
        <v>902241.3505859375</v>
      </c>
    </row>
    <row r="922" spans="1:11" ht="14.4" customHeight="1" x14ac:dyDescent="0.3">
      <c r="A922" s="831" t="s">
        <v>579</v>
      </c>
      <c r="B922" s="832" t="s">
        <v>580</v>
      </c>
      <c r="C922" s="835" t="s">
        <v>610</v>
      </c>
      <c r="D922" s="863" t="s">
        <v>611</v>
      </c>
      <c r="E922" s="835" t="s">
        <v>6535</v>
      </c>
      <c r="F922" s="863" t="s">
        <v>6536</v>
      </c>
      <c r="G922" s="835" t="s">
        <v>6539</v>
      </c>
      <c r="H922" s="835" t="s">
        <v>6540</v>
      </c>
      <c r="I922" s="849">
        <v>7456.6298828125</v>
      </c>
      <c r="J922" s="849">
        <v>1</v>
      </c>
      <c r="K922" s="850">
        <v>7456.6298828125</v>
      </c>
    </row>
    <row r="923" spans="1:11" ht="14.4" customHeight="1" x14ac:dyDescent="0.3">
      <c r="A923" s="831" t="s">
        <v>579</v>
      </c>
      <c r="B923" s="832" t="s">
        <v>580</v>
      </c>
      <c r="C923" s="835" t="s">
        <v>610</v>
      </c>
      <c r="D923" s="863" t="s">
        <v>611</v>
      </c>
      <c r="E923" s="835" t="s">
        <v>6535</v>
      </c>
      <c r="F923" s="863" t="s">
        <v>6536</v>
      </c>
      <c r="G923" s="835" t="s">
        <v>6541</v>
      </c>
      <c r="H923" s="835" t="s">
        <v>6542</v>
      </c>
      <c r="I923" s="849">
        <v>3749.5</v>
      </c>
      <c r="J923" s="849">
        <v>10</v>
      </c>
      <c r="K923" s="850">
        <v>37494.98828125</v>
      </c>
    </row>
    <row r="924" spans="1:11" ht="14.4" customHeight="1" x14ac:dyDescent="0.3">
      <c r="A924" s="831" t="s">
        <v>579</v>
      </c>
      <c r="B924" s="832" t="s">
        <v>580</v>
      </c>
      <c r="C924" s="835" t="s">
        <v>610</v>
      </c>
      <c r="D924" s="863" t="s">
        <v>611</v>
      </c>
      <c r="E924" s="835" t="s">
        <v>6535</v>
      </c>
      <c r="F924" s="863" t="s">
        <v>6536</v>
      </c>
      <c r="G924" s="835" t="s">
        <v>6543</v>
      </c>
      <c r="H924" s="835" t="s">
        <v>6544</v>
      </c>
      <c r="I924" s="849">
        <v>12944.8759765625</v>
      </c>
      <c r="J924" s="849">
        <v>40</v>
      </c>
      <c r="K924" s="850">
        <v>553955.1796875</v>
      </c>
    </row>
    <row r="925" spans="1:11" ht="14.4" customHeight="1" x14ac:dyDescent="0.3">
      <c r="A925" s="831" t="s">
        <v>579</v>
      </c>
      <c r="B925" s="832" t="s">
        <v>580</v>
      </c>
      <c r="C925" s="835" t="s">
        <v>610</v>
      </c>
      <c r="D925" s="863" t="s">
        <v>611</v>
      </c>
      <c r="E925" s="835" t="s">
        <v>6535</v>
      </c>
      <c r="F925" s="863" t="s">
        <v>6536</v>
      </c>
      <c r="G925" s="835" t="s">
        <v>6545</v>
      </c>
      <c r="H925" s="835" t="s">
        <v>6546</v>
      </c>
      <c r="I925" s="849">
        <v>11869.94580078125</v>
      </c>
      <c r="J925" s="849">
        <v>20</v>
      </c>
      <c r="K925" s="850">
        <v>258939.99945449829</v>
      </c>
    </row>
    <row r="926" spans="1:11" ht="14.4" customHeight="1" x14ac:dyDescent="0.3">
      <c r="A926" s="831" t="s">
        <v>579</v>
      </c>
      <c r="B926" s="832" t="s">
        <v>580</v>
      </c>
      <c r="C926" s="835" t="s">
        <v>610</v>
      </c>
      <c r="D926" s="863" t="s">
        <v>611</v>
      </c>
      <c r="E926" s="835" t="s">
        <v>6535</v>
      </c>
      <c r="F926" s="863" t="s">
        <v>6536</v>
      </c>
      <c r="G926" s="835" t="s">
        <v>6547</v>
      </c>
      <c r="H926" s="835" t="s">
        <v>6548</v>
      </c>
      <c r="I926" s="849">
        <v>5303.2420654296875</v>
      </c>
      <c r="J926" s="849">
        <v>71</v>
      </c>
      <c r="K926" s="850">
        <v>405523.6189956665</v>
      </c>
    </row>
    <row r="927" spans="1:11" ht="14.4" customHeight="1" x14ac:dyDescent="0.3">
      <c r="A927" s="831" t="s">
        <v>579</v>
      </c>
      <c r="B927" s="832" t="s">
        <v>580</v>
      </c>
      <c r="C927" s="835" t="s">
        <v>610</v>
      </c>
      <c r="D927" s="863" t="s">
        <v>611</v>
      </c>
      <c r="E927" s="835" t="s">
        <v>6535</v>
      </c>
      <c r="F927" s="863" t="s">
        <v>6536</v>
      </c>
      <c r="G927" s="835" t="s">
        <v>6549</v>
      </c>
      <c r="H927" s="835" t="s">
        <v>6550</v>
      </c>
      <c r="I927" s="849">
        <v>4841.3701171875</v>
      </c>
      <c r="J927" s="849">
        <v>1</v>
      </c>
      <c r="K927" s="850">
        <v>4841.3701171875</v>
      </c>
    </row>
    <row r="928" spans="1:11" ht="14.4" customHeight="1" x14ac:dyDescent="0.3">
      <c r="A928" s="831" t="s">
        <v>579</v>
      </c>
      <c r="B928" s="832" t="s">
        <v>580</v>
      </c>
      <c r="C928" s="835" t="s">
        <v>610</v>
      </c>
      <c r="D928" s="863" t="s">
        <v>611</v>
      </c>
      <c r="E928" s="835" t="s">
        <v>6535</v>
      </c>
      <c r="F928" s="863" t="s">
        <v>6536</v>
      </c>
      <c r="G928" s="835" t="s">
        <v>6551</v>
      </c>
      <c r="H928" s="835" t="s">
        <v>6552</v>
      </c>
      <c r="I928" s="849">
        <v>9116.5595703125</v>
      </c>
      <c r="J928" s="849">
        <v>1</v>
      </c>
      <c r="K928" s="850">
        <v>9116.5595703125</v>
      </c>
    </row>
    <row r="929" spans="1:11" ht="14.4" customHeight="1" x14ac:dyDescent="0.3">
      <c r="A929" s="831" t="s">
        <v>579</v>
      </c>
      <c r="B929" s="832" t="s">
        <v>580</v>
      </c>
      <c r="C929" s="835" t="s">
        <v>610</v>
      </c>
      <c r="D929" s="863" t="s">
        <v>611</v>
      </c>
      <c r="E929" s="835" t="s">
        <v>6535</v>
      </c>
      <c r="F929" s="863" t="s">
        <v>6536</v>
      </c>
      <c r="G929" s="835" t="s">
        <v>6553</v>
      </c>
      <c r="H929" s="835" t="s">
        <v>6554</v>
      </c>
      <c r="I929" s="849">
        <v>6808.0602943157328</v>
      </c>
      <c r="J929" s="849">
        <v>80</v>
      </c>
      <c r="K929" s="850">
        <v>578177.79091262817</v>
      </c>
    </row>
    <row r="930" spans="1:11" ht="14.4" customHeight="1" x14ac:dyDescent="0.3">
      <c r="A930" s="831" t="s">
        <v>579</v>
      </c>
      <c r="B930" s="832" t="s">
        <v>580</v>
      </c>
      <c r="C930" s="835" t="s">
        <v>610</v>
      </c>
      <c r="D930" s="863" t="s">
        <v>611</v>
      </c>
      <c r="E930" s="835" t="s">
        <v>6535</v>
      </c>
      <c r="F930" s="863" t="s">
        <v>6536</v>
      </c>
      <c r="G930" s="835" t="s">
        <v>6555</v>
      </c>
      <c r="H930" s="835" t="s">
        <v>6556</v>
      </c>
      <c r="I930" s="849">
        <v>822.73778618706592</v>
      </c>
      <c r="J930" s="849">
        <v>108</v>
      </c>
      <c r="K930" s="850">
        <v>97519.099609375</v>
      </c>
    </row>
    <row r="931" spans="1:11" ht="14.4" customHeight="1" x14ac:dyDescent="0.3">
      <c r="A931" s="831" t="s">
        <v>579</v>
      </c>
      <c r="B931" s="832" t="s">
        <v>580</v>
      </c>
      <c r="C931" s="835" t="s">
        <v>610</v>
      </c>
      <c r="D931" s="863" t="s">
        <v>611</v>
      </c>
      <c r="E931" s="835" t="s">
        <v>6535</v>
      </c>
      <c r="F931" s="863" t="s">
        <v>6536</v>
      </c>
      <c r="G931" s="835" t="s">
        <v>6557</v>
      </c>
      <c r="H931" s="835" t="s">
        <v>6558</v>
      </c>
      <c r="I931" s="849">
        <v>866.59002685546875</v>
      </c>
      <c r="J931" s="849">
        <v>48</v>
      </c>
      <c r="K931" s="850">
        <v>41596.3203125</v>
      </c>
    </row>
    <row r="932" spans="1:11" ht="14.4" customHeight="1" x14ac:dyDescent="0.3">
      <c r="A932" s="831" t="s">
        <v>579</v>
      </c>
      <c r="B932" s="832" t="s">
        <v>580</v>
      </c>
      <c r="C932" s="835" t="s">
        <v>610</v>
      </c>
      <c r="D932" s="863" t="s">
        <v>611</v>
      </c>
      <c r="E932" s="835" t="s">
        <v>6535</v>
      </c>
      <c r="F932" s="863" t="s">
        <v>6536</v>
      </c>
      <c r="G932" s="835" t="s">
        <v>6559</v>
      </c>
      <c r="H932" s="835" t="s">
        <v>6560</v>
      </c>
      <c r="I932" s="849">
        <v>5245.7574462890625</v>
      </c>
      <c r="J932" s="849">
        <v>4</v>
      </c>
      <c r="K932" s="850">
        <v>20983.02978515625</v>
      </c>
    </row>
    <row r="933" spans="1:11" ht="14.4" customHeight="1" x14ac:dyDescent="0.3">
      <c r="A933" s="831" t="s">
        <v>579</v>
      </c>
      <c r="B933" s="832" t="s">
        <v>580</v>
      </c>
      <c r="C933" s="835" t="s">
        <v>610</v>
      </c>
      <c r="D933" s="863" t="s">
        <v>611</v>
      </c>
      <c r="E933" s="835" t="s">
        <v>6535</v>
      </c>
      <c r="F933" s="863" t="s">
        <v>6536</v>
      </c>
      <c r="G933" s="835" t="s">
        <v>6561</v>
      </c>
      <c r="H933" s="835" t="s">
        <v>6562</v>
      </c>
      <c r="I933" s="849">
        <v>6355</v>
      </c>
      <c r="J933" s="849">
        <v>4</v>
      </c>
      <c r="K933" s="850">
        <v>25420.01025390625</v>
      </c>
    </row>
    <row r="934" spans="1:11" ht="14.4" customHeight="1" x14ac:dyDescent="0.3">
      <c r="A934" s="831" t="s">
        <v>579</v>
      </c>
      <c r="B934" s="832" t="s">
        <v>580</v>
      </c>
      <c r="C934" s="835" t="s">
        <v>610</v>
      </c>
      <c r="D934" s="863" t="s">
        <v>611</v>
      </c>
      <c r="E934" s="835" t="s">
        <v>6535</v>
      </c>
      <c r="F934" s="863" t="s">
        <v>6536</v>
      </c>
      <c r="G934" s="835" t="s">
        <v>6563</v>
      </c>
      <c r="H934" s="835" t="s">
        <v>6564</v>
      </c>
      <c r="I934" s="849">
        <v>9517.0367838541661</v>
      </c>
      <c r="J934" s="849">
        <v>3</v>
      </c>
      <c r="K934" s="850">
        <v>28551.1103515625</v>
      </c>
    </row>
    <row r="935" spans="1:11" ht="14.4" customHeight="1" x14ac:dyDescent="0.3">
      <c r="A935" s="831" t="s">
        <v>579</v>
      </c>
      <c r="B935" s="832" t="s">
        <v>580</v>
      </c>
      <c r="C935" s="835" t="s">
        <v>610</v>
      </c>
      <c r="D935" s="863" t="s">
        <v>611</v>
      </c>
      <c r="E935" s="835" t="s">
        <v>6535</v>
      </c>
      <c r="F935" s="863" t="s">
        <v>6536</v>
      </c>
      <c r="G935" s="835" t="s">
        <v>6565</v>
      </c>
      <c r="H935" s="835" t="s">
        <v>6566</v>
      </c>
      <c r="I935" s="849">
        <v>7481.17236328125</v>
      </c>
      <c r="J935" s="849">
        <v>9</v>
      </c>
      <c r="K935" s="850">
        <v>66709.068359375</v>
      </c>
    </row>
    <row r="936" spans="1:11" ht="14.4" customHeight="1" x14ac:dyDescent="0.3">
      <c r="A936" s="831" t="s">
        <v>579</v>
      </c>
      <c r="B936" s="832" t="s">
        <v>580</v>
      </c>
      <c r="C936" s="835" t="s">
        <v>610</v>
      </c>
      <c r="D936" s="863" t="s">
        <v>611</v>
      </c>
      <c r="E936" s="835" t="s">
        <v>6535</v>
      </c>
      <c r="F936" s="863" t="s">
        <v>6536</v>
      </c>
      <c r="G936" s="835" t="s">
        <v>6567</v>
      </c>
      <c r="H936" s="835" t="s">
        <v>6568</v>
      </c>
      <c r="I936" s="849">
        <v>4367.4990234375</v>
      </c>
      <c r="J936" s="849">
        <v>25</v>
      </c>
      <c r="K936" s="850">
        <v>115611.01296874881</v>
      </c>
    </row>
    <row r="937" spans="1:11" ht="14.4" customHeight="1" x14ac:dyDescent="0.3">
      <c r="A937" s="831" t="s">
        <v>579</v>
      </c>
      <c r="B937" s="832" t="s">
        <v>580</v>
      </c>
      <c r="C937" s="835" t="s">
        <v>610</v>
      </c>
      <c r="D937" s="863" t="s">
        <v>611</v>
      </c>
      <c r="E937" s="835" t="s">
        <v>6535</v>
      </c>
      <c r="F937" s="863" t="s">
        <v>6536</v>
      </c>
      <c r="G937" s="835" t="s">
        <v>6569</v>
      </c>
      <c r="H937" s="835" t="s">
        <v>6570</v>
      </c>
      <c r="I937" s="849">
        <v>5584.8572998046875</v>
      </c>
      <c r="J937" s="849">
        <v>6</v>
      </c>
      <c r="K937" s="850">
        <v>33508.93896484375</v>
      </c>
    </row>
    <row r="938" spans="1:11" ht="14.4" customHeight="1" x14ac:dyDescent="0.3">
      <c r="A938" s="831" t="s">
        <v>579</v>
      </c>
      <c r="B938" s="832" t="s">
        <v>580</v>
      </c>
      <c r="C938" s="835" t="s">
        <v>610</v>
      </c>
      <c r="D938" s="863" t="s">
        <v>611</v>
      </c>
      <c r="E938" s="835" t="s">
        <v>6535</v>
      </c>
      <c r="F938" s="863" t="s">
        <v>6536</v>
      </c>
      <c r="G938" s="835" t="s">
        <v>6571</v>
      </c>
      <c r="H938" s="835" t="s">
        <v>6572</v>
      </c>
      <c r="I938" s="849">
        <v>8243.20703125</v>
      </c>
      <c r="J938" s="849">
        <v>62</v>
      </c>
      <c r="K938" s="850">
        <v>533272.76273438334</v>
      </c>
    </row>
    <row r="939" spans="1:11" ht="14.4" customHeight="1" x14ac:dyDescent="0.3">
      <c r="A939" s="831" t="s">
        <v>579</v>
      </c>
      <c r="B939" s="832" t="s">
        <v>580</v>
      </c>
      <c r="C939" s="835" t="s">
        <v>610</v>
      </c>
      <c r="D939" s="863" t="s">
        <v>611</v>
      </c>
      <c r="E939" s="835" t="s">
        <v>6535</v>
      </c>
      <c r="F939" s="863" t="s">
        <v>6536</v>
      </c>
      <c r="G939" s="835" t="s">
        <v>6573</v>
      </c>
      <c r="H939" s="835" t="s">
        <v>6574</v>
      </c>
      <c r="I939" s="849">
        <v>8605.4599609375</v>
      </c>
      <c r="J939" s="849">
        <v>2</v>
      </c>
      <c r="K939" s="850">
        <v>17210.919921875</v>
      </c>
    </row>
    <row r="940" spans="1:11" ht="14.4" customHeight="1" x14ac:dyDescent="0.3">
      <c r="A940" s="831" t="s">
        <v>579</v>
      </c>
      <c r="B940" s="832" t="s">
        <v>580</v>
      </c>
      <c r="C940" s="835" t="s">
        <v>610</v>
      </c>
      <c r="D940" s="863" t="s">
        <v>611</v>
      </c>
      <c r="E940" s="835" t="s">
        <v>6535</v>
      </c>
      <c r="F940" s="863" t="s">
        <v>6536</v>
      </c>
      <c r="G940" s="835" t="s">
        <v>6575</v>
      </c>
      <c r="H940" s="835" t="s">
        <v>6576</v>
      </c>
      <c r="I940" s="849">
        <v>4624.14013671875</v>
      </c>
      <c r="J940" s="849">
        <v>1</v>
      </c>
      <c r="K940" s="850">
        <v>4624.14013671875</v>
      </c>
    </row>
    <row r="941" spans="1:11" ht="14.4" customHeight="1" x14ac:dyDescent="0.3">
      <c r="A941" s="831" t="s">
        <v>579</v>
      </c>
      <c r="B941" s="832" t="s">
        <v>580</v>
      </c>
      <c r="C941" s="835" t="s">
        <v>610</v>
      </c>
      <c r="D941" s="863" t="s">
        <v>611</v>
      </c>
      <c r="E941" s="835" t="s">
        <v>6535</v>
      </c>
      <c r="F941" s="863" t="s">
        <v>6536</v>
      </c>
      <c r="G941" s="835" t="s">
        <v>6577</v>
      </c>
      <c r="H941" s="835" t="s">
        <v>6578</v>
      </c>
      <c r="I941" s="849">
        <v>5584.759765625</v>
      </c>
      <c r="J941" s="849">
        <v>5</v>
      </c>
      <c r="K941" s="850">
        <v>27923.779296875</v>
      </c>
    </row>
    <row r="942" spans="1:11" ht="14.4" customHeight="1" x14ac:dyDescent="0.3">
      <c r="A942" s="831" t="s">
        <v>579</v>
      </c>
      <c r="B942" s="832" t="s">
        <v>580</v>
      </c>
      <c r="C942" s="835" t="s">
        <v>610</v>
      </c>
      <c r="D942" s="863" t="s">
        <v>611</v>
      </c>
      <c r="E942" s="835" t="s">
        <v>6535</v>
      </c>
      <c r="F942" s="863" t="s">
        <v>6536</v>
      </c>
      <c r="G942" s="835" t="s">
        <v>6579</v>
      </c>
      <c r="H942" s="835" t="s">
        <v>6580</v>
      </c>
      <c r="I942" s="849">
        <v>12722.5498046875</v>
      </c>
      <c r="J942" s="849">
        <v>4</v>
      </c>
      <c r="K942" s="850">
        <v>50890.1904296875</v>
      </c>
    </row>
    <row r="943" spans="1:11" ht="14.4" customHeight="1" x14ac:dyDescent="0.3">
      <c r="A943" s="831" t="s">
        <v>579</v>
      </c>
      <c r="B943" s="832" t="s">
        <v>580</v>
      </c>
      <c r="C943" s="835" t="s">
        <v>610</v>
      </c>
      <c r="D943" s="863" t="s">
        <v>611</v>
      </c>
      <c r="E943" s="835" t="s">
        <v>6535</v>
      </c>
      <c r="F943" s="863" t="s">
        <v>6536</v>
      </c>
      <c r="G943" s="835" t="s">
        <v>6581</v>
      </c>
      <c r="H943" s="835" t="s">
        <v>6582</v>
      </c>
      <c r="I943" s="849">
        <v>201.52999877929687</v>
      </c>
      <c r="J943" s="849">
        <v>36</v>
      </c>
      <c r="K943" s="850">
        <v>7254.919921875</v>
      </c>
    </row>
    <row r="944" spans="1:11" ht="14.4" customHeight="1" x14ac:dyDescent="0.3">
      <c r="A944" s="831" t="s">
        <v>579</v>
      </c>
      <c r="B944" s="832" t="s">
        <v>580</v>
      </c>
      <c r="C944" s="835" t="s">
        <v>610</v>
      </c>
      <c r="D944" s="863" t="s">
        <v>611</v>
      </c>
      <c r="E944" s="835" t="s">
        <v>6535</v>
      </c>
      <c r="F944" s="863" t="s">
        <v>6536</v>
      </c>
      <c r="G944" s="835" t="s">
        <v>6583</v>
      </c>
      <c r="H944" s="835" t="s">
        <v>6584</v>
      </c>
      <c r="I944" s="849">
        <v>201.52999877929687</v>
      </c>
      <c r="J944" s="849">
        <v>36</v>
      </c>
      <c r="K944" s="850">
        <v>7254.919921875</v>
      </c>
    </row>
    <row r="945" spans="1:11" ht="14.4" customHeight="1" x14ac:dyDescent="0.3">
      <c r="A945" s="831" t="s">
        <v>579</v>
      </c>
      <c r="B945" s="832" t="s">
        <v>580</v>
      </c>
      <c r="C945" s="835" t="s">
        <v>610</v>
      </c>
      <c r="D945" s="863" t="s">
        <v>611</v>
      </c>
      <c r="E945" s="835" t="s">
        <v>6535</v>
      </c>
      <c r="F945" s="863" t="s">
        <v>6536</v>
      </c>
      <c r="G945" s="835" t="s">
        <v>6585</v>
      </c>
      <c r="H945" s="835" t="s">
        <v>6586</v>
      </c>
      <c r="I945" s="849">
        <v>384.13624382019043</v>
      </c>
      <c r="J945" s="849">
        <v>306</v>
      </c>
      <c r="K945" s="850">
        <v>125486.15921878815</v>
      </c>
    </row>
    <row r="946" spans="1:11" ht="14.4" customHeight="1" x14ac:dyDescent="0.3">
      <c r="A946" s="831" t="s">
        <v>579</v>
      </c>
      <c r="B946" s="832" t="s">
        <v>580</v>
      </c>
      <c r="C946" s="835" t="s">
        <v>610</v>
      </c>
      <c r="D946" s="863" t="s">
        <v>611</v>
      </c>
      <c r="E946" s="835" t="s">
        <v>6535</v>
      </c>
      <c r="F946" s="863" t="s">
        <v>6536</v>
      </c>
      <c r="G946" s="835" t="s">
        <v>6587</v>
      </c>
      <c r="H946" s="835" t="s">
        <v>6588</v>
      </c>
      <c r="I946" s="849">
        <v>412.42999267578125</v>
      </c>
      <c r="J946" s="849">
        <v>90</v>
      </c>
      <c r="K946" s="850">
        <v>37118.5498046875</v>
      </c>
    </row>
    <row r="947" spans="1:11" ht="14.4" customHeight="1" x14ac:dyDescent="0.3">
      <c r="A947" s="831" t="s">
        <v>579</v>
      </c>
      <c r="B947" s="832" t="s">
        <v>580</v>
      </c>
      <c r="C947" s="835" t="s">
        <v>610</v>
      </c>
      <c r="D947" s="863" t="s">
        <v>611</v>
      </c>
      <c r="E947" s="835" t="s">
        <v>6535</v>
      </c>
      <c r="F947" s="863" t="s">
        <v>6536</v>
      </c>
      <c r="G947" s="835" t="s">
        <v>6589</v>
      </c>
      <c r="H947" s="835" t="s">
        <v>6590</v>
      </c>
      <c r="I947" s="849">
        <v>8782.2722439236113</v>
      </c>
      <c r="J947" s="849">
        <v>31</v>
      </c>
      <c r="K947" s="850">
        <v>272261.330078125</v>
      </c>
    </row>
    <row r="948" spans="1:11" ht="14.4" customHeight="1" x14ac:dyDescent="0.3">
      <c r="A948" s="831" t="s">
        <v>579</v>
      </c>
      <c r="B948" s="832" t="s">
        <v>580</v>
      </c>
      <c r="C948" s="835" t="s">
        <v>610</v>
      </c>
      <c r="D948" s="863" t="s">
        <v>611</v>
      </c>
      <c r="E948" s="835" t="s">
        <v>6535</v>
      </c>
      <c r="F948" s="863" t="s">
        <v>6536</v>
      </c>
      <c r="G948" s="835" t="s">
        <v>6591</v>
      </c>
      <c r="H948" s="835" t="s">
        <v>6592</v>
      </c>
      <c r="I948" s="849">
        <v>3905.050048828125</v>
      </c>
      <c r="J948" s="849">
        <v>4</v>
      </c>
      <c r="K948" s="850">
        <v>15620.1796875</v>
      </c>
    </row>
    <row r="949" spans="1:11" ht="14.4" customHeight="1" x14ac:dyDescent="0.3">
      <c r="A949" s="831" t="s">
        <v>579</v>
      </c>
      <c r="B949" s="832" t="s">
        <v>580</v>
      </c>
      <c r="C949" s="835" t="s">
        <v>610</v>
      </c>
      <c r="D949" s="863" t="s">
        <v>611</v>
      </c>
      <c r="E949" s="835" t="s">
        <v>6535</v>
      </c>
      <c r="F949" s="863" t="s">
        <v>6536</v>
      </c>
      <c r="G949" s="835" t="s">
        <v>6593</v>
      </c>
      <c r="H949" s="835" t="s">
        <v>6594</v>
      </c>
      <c r="I949" s="849">
        <v>2133.8524780273437</v>
      </c>
      <c r="J949" s="849">
        <v>6</v>
      </c>
      <c r="K949" s="850">
        <v>17060.999824523926</v>
      </c>
    </row>
    <row r="950" spans="1:11" ht="14.4" customHeight="1" x14ac:dyDescent="0.3">
      <c r="A950" s="831" t="s">
        <v>579</v>
      </c>
      <c r="B950" s="832" t="s">
        <v>580</v>
      </c>
      <c r="C950" s="835" t="s">
        <v>610</v>
      </c>
      <c r="D950" s="863" t="s">
        <v>611</v>
      </c>
      <c r="E950" s="835" t="s">
        <v>6535</v>
      </c>
      <c r="F950" s="863" t="s">
        <v>6536</v>
      </c>
      <c r="G950" s="835" t="s">
        <v>6595</v>
      </c>
      <c r="H950" s="835" t="s">
        <v>6596</v>
      </c>
      <c r="I950" s="849">
        <v>8022.048990885417</v>
      </c>
      <c r="J950" s="849">
        <v>17</v>
      </c>
      <c r="K950" s="850">
        <v>136291.18115234375</v>
      </c>
    </row>
    <row r="951" spans="1:11" ht="14.4" customHeight="1" x14ac:dyDescent="0.3">
      <c r="A951" s="831" t="s">
        <v>579</v>
      </c>
      <c r="B951" s="832" t="s">
        <v>580</v>
      </c>
      <c r="C951" s="835" t="s">
        <v>610</v>
      </c>
      <c r="D951" s="863" t="s">
        <v>611</v>
      </c>
      <c r="E951" s="835" t="s">
        <v>6535</v>
      </c>
      <c r="F951" s="863" t="s">
        <v>6536</v>
      </c>
      <c r="G951" s="835" t="s">
        <v>6597</v>
      </c>
      <c r="H951" s="835" t="s">
        <v>6598</v>
      </c>
      <c r="I951" s="849">
        <v>8754.69384765625</v>
      </c>
      <c r="J951" s="849">
        <v>27</v>
      </c>
      <c r="K951" s="850">
        <v>245436.0498046875</v>
      </c>
    </row>
    <row r="952" spans="1:11" ht="14.4" customHeight="1" x14ac:dyDescent="0.3">
      <c r="A952" s="831" t="s">
        <v>579</v>
      </c>
      <c r="B952" s="832" t="s">
        <v>580</v>
      </c>
      <c r="C952" s="835" t="s">
        <v>610</v>
      </c>
      <c r="D952" s="863" t="s">
        <v>611</v>
      </c>
      <c r="E952" s="835" t="s">
        <v>6535</v>
      </c>
      <c r="F952" s="863" t="s">
        <v>6536</v>
      </c>
      <c r="G952" s="835" t="s">
        <v>6599</v>
      </c>
      <c r="H952" s="835" t="s">
        <v>6600</v>
      </c>
      <c r="I952" s="849">
        <v>12494.53173828125</v>
      </c>
      <c r="J952" s="849">
        <v>48</v>
      </c>
      <c r="K952" s="850">
        <v>619398.87744140625</v>
      </c>
    </row>
    <row r="953" spans="1:11" ht="14.4" customHeight="1" x14ac:dyDescent="0.3">
      <c r="A953" s="831" t="s">
        <v>579</v>
      </c>
      <c r="B953" s="832" t="s">
        <v>580</v>
      </c>
      <c r="C953" s="835" t="s">
        <v>610</v>
      </c>
      <c r="D953" s="863" t="s">
        <v>611</v>
      </c>
      <c r="E953" s="835" t="s">
        <v>6535</v>
      </c>
      <c r="F953" s="863" t="s">
        <v>6536</v>
      </c>
      <c r="G953" s="835" t="s">
        <v>6601</v>
      </c>
      <c r="H953" s="835" t="s">
        <v>6602</v>
      </c>
      <c r="I953" s="849">
        <v>6387.8095703125</v>
      </c>
      <c r="J953" s="849">
        <v>49</v>
      </c>
      <c r="K953" s="850">
        <v>327318.10900306702</v>
      </c>
    </row>
    <row r="954" spans="1:11" ht="14.4" customHeight="1" x14ac:dyDescent="0.3">
      <c r="A954" s="831" t="s">
        <v>579</v>
      </c>
      <c r="B954" s="832" t="s">
        <v>580</v>
      </c>
      <c r="C954" s="835" t="s">
        <v>610</v>
      </c>
      <c r="D954" s="863" t="s">
        <v>611</v>
      </c>
      <c r="E954" s="835" t="s">
        <v>6535</v>
      </c>
      <c r="F954" s="863" t="s">
        <v>6536</v>
      </c>
      <c r="G954" s="835" t="s">
        <v>6603</v>
      </c>
      <c r="H954" s="835" t="s">
        <v>6604</v>
      </c>
      <c r="I954" s="849">
        <v>11539.76953125</v>
      </c>
      <c r="J954" s="849">
        <v>1</v>
      </c>
      <c r="K954" s="850">
        <v>11539.76953125</v>
      </c>
    </row>
    <row r="955" spans="1:11" ht="14.4" customHeight="1" x14ac:dyDescent="0.3">
      <c r="A955" s="831" t="s">
        <v>579</v>
      </c>
      <c r="B955" s="832" t="s">
        <v>580</v>
      </c>
      <c r="C955" s="835" t="s">
        <v>610</v>
      </c>
      <c r="D955" s="863" t="s">
        <v>611</v>
      </c>
      <c r="E955" s="835" t="s">
        <v>6535</v>
      </c>
      <c r="F955" s="863" t="s">
        <v>6536</v>
      </c>
      <c r="G955" s="835" t="s">
        <v>6605</v>
      </c>
      <c r="H955" s="835" t="s">
        <v>6606</v>
      </c>
      <c r="I955" s="849">
        <v>14347.580078125</v>
      </c>
      <c r="J955" s="849">
        <v>1</v>
      </c>
      <c r="K955" s="850">
        <v>14347.580078125</v>
      </c>
    </row>
    <row r="956" spans="1:11" ht="14.4" customHeight="1" x14ac:dyDescent="0.3">
      <c r="A956" s="831" t="s">
        <v>579</v>
      </c>
      <c r="B956" s="832" t="s">
        <v>580</v>
      </c>
      <c r="C956" s="835" t="s">
        <v>610</v>
      </c>
      <c r="D956" s="863" t="s">
        <v>611</v>
      </c>
      <c r="E956" s="835" t="s">
        <v>6535</v>
      </c>
      <c r="F956" s="863" t="s">
        <v>6536</v>
      </c>
      <c r="G956" s="835" t="s">
        <v>6607</v>
      </c>
      <c r="H956" s="835" t="s">
        <v>6608</v>
      </c>
      <c r="I956" s="849">
        <v>12957.712695312501</v>
      </c>
      <c r="J956" s="849">
        <v>36</v>
      </c>
      <c r="K956" s="850">
        <v>494357.58968749642</v>
      </c>
    </row>
    <row r="957" spans="1:11" ht="14.4" customHeight="1" x14ac:dyDescent="0.3">
      <c r="A957" s="831" t="s">
        <v>579</v>
      </c>
      <c r="B957" s="832" t="s">
        <v>580</v>
      </c>
      <c r="C957" s="835" t="s">
        <v>610</v>
      </c>
      <c r="D957" s="863" t="s">
        <v>611</v>
      </c>
      <c r="E957" s="835" t="s">
        <v>6535</v>
      </c>
      <c r="F957" s="863" t="s">
        <v>6536</v>
      </c>
      <c r="G957" s="835" t="s">
        <v>6609</v>
      </c>
      <c r="H957" s="835" t="s">
        <v>6610</v>
      </c>
      <c r="I957" s="849">
        <v>13572.33447265625</v>
      </c>
      <c r="J957" s="849">
        <v>30</v>
      </c>
      <c r="K957" s="850">
        <v>407233.8388671875</v>
      </c>
    </row>
    <row r="958" spans="1:11" ht="14.4" customHeight="1" x14ac:dyDescent="0.3">
      <c r="A958" s="831" t="s">
        <v>579</v>
      </c>
      <c r="B958" s="832" t="s">
        <v>580</v>
      </c>
      <c r="C958" s="835" t="s">
        <v>610</v>
      </c>
      <c r="D958" s="863" t="s">
        <v>611</v>
      </c>
      <c r="E958" s="835" t="s">
        <v>6535</v>
      </c>
      <c r="F958" s="863" t="s">
        <v>6536</v>
      </c>
      <c r="G958" s="835" t="s">
        <v>6611</v>
      </c>
      <c r="H958" s="835" t="s">
        <v>6612</v>
      </c>
      <c r="I958" s="849">
        <v>14193.2998046875</v>
      </c>
      <c r="J958" s="849">
        <v>4</v>
      </c>
      <c r="K958" s="850">
        <v>56773.19921875</v>
      </c>
    </row>
    <row r="959" spans="1:11" ht="14.4" customHeight="1" x14ac:dyDescent="0.3">
      <c r="A959" s="831" t="s">
        <v>579</v>
      </c>
      <c r="B959" s="832" t="s">
        <v>580</v>
      </c>
      <c r="C959" s="835" t="s">
        <v>610</v>
      </c>
      <c r="D959" s="863" t="s">
        <v>611</v>
      </c>
      <c r="E959" s="835" t="s">
        <v>6535</v>
      </c>
      <c r="F959" s="863" t="s">
        <v>6536</v>
      </c>
      <c r="G959" s="835" t="s">
        <v>6613</v>
      </c>
      <c r="H959" s="835" t="s">
        <v>6614</v>
      </c>
      <c r="I959" s="849">
        <v>14347.765764508929</v>
      </c>
      <c r="J959" s="849">
        <v>10</v>
      </c>
      <c r="K959" s="850">
        <v>143477.0712890625</v>
      </c>
    </row>
    <row r="960" spans="1:11" ht="14.4" customHeight="1" x14ac:dyDescent="0.3">
      <c r="A960" s="831" t="s">
        <v>579</v>
      </c>
      <c r="B960" s="832" t="s">
        <v>580</v>
      </c>
      <c r="C960" s="835" t="s">
        <v>610</v>
      </c>
      <c r="D960" s="863" t="s">
        <v>611</v>
      </c>
      <c r="E960" s="835" t="s">
        <v>6535</v>
      </c>
      <c r="F960" s="863" t="s">
        <v>6536</v>
      </c>
      <c r="G960" s="835" t="s">
        <v>6615</v>
      </c>
      <c r="H960" s="835" t="s">
        <v>6616</v>
      </c>
      <c r="I960" s="849">
        <v>14193.2998046875</v>
      </c>
      <c r="J960" s="849">
        <v>30</v>
      </c>
      <c r="K960" s="850">
        <v>425798.9970703125</v>
      </c>
    </row>
    <row r="961" spans="1:11" ht="14.4" customHeight="1" x14ac:dyDescent="0.3">
      <c r="A961" s="831" t="s">
        <v>579</v>
      </c>
      <c r="B961" s="832" t="s">
        <v>580</v>
      </c>
      <c r="C961" s="835" t="s">
        <v>610</v>
      </c>
      <c r="D961" s="863" t="s">
        <v>611</v>
      </c>
      <c r="E961" s="835" t="s">
        <v>6535</v>
      </c>
      <c r="F961" s="863" t="s">
        <v>6536</v>
      </c>
      <c r="G961" s="835" t="s">
        <v>6617</v>
      </c>
      <c r="H961" s="835" t="s">
        <v>6618</v>
      </c>
      <c r="I961" s="849">
        <v>1817.9065488617996</v>
      </c>
      <c r="J961" s="849">
        <v>105</v>
      </c>
      <c r="K961" s="850">
        <v>195774.01159667969</v>
      </c>
    </row>
    <row r="962" spans="1:11" ht="14.4" customHeight="1" x14ac:dyDescent="0.3">
      <c r="A962" s="831" t="s">
        <v>579</v>
      </c>
      <c r="B962" s="832" t="s">
        <v>580</v>
      </c>
      <c r="C962" s="835" t="s">
        <v>610</v>
      </c>
      <c r="D962" s="863" t="s">
        <v>611</v>
      </c>
      <c r="E962" s="835" t="s">
        <v>6535</v>
      </c>
      <c r="F962" s="863" t="s">
        <v>6536</v>
      </c>
      <c r="G962" s="835" t="s">
        <v>6619</v>
      </c>
      <c r="H962" s="835" t="s">
        <v>6620</v>
      </c>
      <c r="I962" s="849">
        <v>4235.260009765625</v>
      </c>
      <c r="J962" s="849">
        <v>12</v>
      </c>
      <c r="K962" s="850">
        <v>50824.2001953125</v>
      </c>
    </row>
    <row r="963" spans="1:11" ht="14.4" customHeight="1" x14ac:dyDescent="0.3">
      <c r="A963" s="831" t="s">
        <v>579</v>
      </c>
      <c r="B963" s="832" t="s">
        <v>580</v>
      </c>
      <c r="C963" s="835" t="s">
        <v>610</v>
      </c>
      <c r="D963" s="863" t="s">
        <v>611</v>
      </c>
      <c r="E963" s="835" t="s">
        <v>6535</v>
      </c>
      <c r="F963" s="863" t="s">
        <v>6536</v>
      </c>
      <c r="G963" s="835" t="s">
        <v>6621</v>
      </c>
      <c r="H963" s="835" t="s">
        <v>6622</v>
      </c>
      <c r="I963" s="849">
        <v>5375.37353515625</v>
      </c>
      <c r="J963" s="849">
        <v>12</v>
      </c>
      <c r="K963" s="850">
        <v>64521.33154296875</v>
      </c>
    </row>
    <row r="964" spans="1:11" ht="14.4" customHeight="1" x14ac:dyDescent="0.3">
      <c r="A964" s="831" t="s">
        <v>579</v>
      </c>
      <c r="B964" s="832" t="s">
        <v>580</v>
      </c>
      <c r="C964" s="835" t="s">
        <v>610</v>
      </c>
      <c r="D964" s="863" t="s">
        <v>611</v>
      </c>
      <c r="E964" s="835" t="s">
        <v>6535</v>
      </c>
      <c r="F964" s="863" t="s">
        <v>6536</v>
      </c>
      <c r="G964" s="835" t="s">
        <v>6623</v>
      </c>
      <c r="H964" s="835" t="s">
        <v>6624</v>
      </c>
      <c r="I964" s="849">
        <v>11119.6162109375</v>
      </c>
      <c r="J964" s="849">
        <v>8</v>
      </c>
      <c r="K964" s="850">
        <v>101639.99968719482</v>
      </c>
    </row>
    <row r="965" spans="1:11" ht="14.4" customHeight="1" x14ac:dyDescent="0.3">
      <c r="A965" s="831" t="s">
        <v>579</v>
      </c>
      <c r="B965" s="832" t="s">
        <v>580</v>
      </c>
      <c r="C965" s="835" t="s">
        <v>610</v>
      </c>
      <c r="D965" s="863" t="s">
        <v>611</v>
      </c>
      <c r="E965" s="835" t="s">
        <v>6535</v>
      </c>
      <c r="F965" s="863" t="s">
        <v>6536</v>
      </c>
      <c r="G965" s="835" t="s">
        <v>6625</v>
      </c>
      <c r="H965" s="835" t="s">
        <v>6626</v>
      </c>
      <c r="I965" s="849">
        <v>12706.590087890625</v>
      </c>
      <c r="J965" s="849">
        <v>6</v>
      </c>
      <c r="K965" s="850">
        <v>76242.7109375</v>
      </c>
    </row>
    <row r="966" spans="1:11" ht="14.4" customHeight="1" x14ac:dyDescent="0.3">
      <c r="A966" s="831" t="s">
        <v>579</v>
      </c>
      <c r="B966" s="832" t="s">
        <v>580</v>
      </c>
      <c r="C966" s="835" t="s">
        <v>610</v>
      </c>
      <c r="D966" s="863" t="s">
        <v>611</v>
      </c>
      <c r="E966" s="835" t="s">
        <v>6535</v>
      </c>
      <c r="F966" s="863" t="s">
        <v>6536</v>
      </c>
      <c r="G966" s="835" t="s">
        <v>6627</v>
      </c>
      <c r="H966" s="835" t="s">
        <v>6628</v>
      </c>
      <c r="I966" s="849">
        <v>12705</v>
      </c>
      <c r="J966" s="849">
        <v>2</v>
      </c>
      <c r="K966" s="850">
        <v>25410</v>
      </c>
    </row>
    <row r="967" spans="1:11" ht="14.4" customHeight="1" x14ac:dyDescent="0.3">
      <c r="A967" s="831" t="s">
        <v>579</v>
      </c>
      <c r="B967" s="832" t="s">
        <v>580</v>
      </c>
      <c r="C967" s="835" t="s">
        <v>610</v>
      </c>
      <c r="D967" s="863" t="s">
        <v>611</v>
      </c>
      <c r="E967" s="835" t="s">
        <v>6535</v>
      </c>
      <c r="F967" s="863" t="s">
        <v>6536</v>
      </c>
      <c r="G967" s="835" t="s">
        <v>6629</v>
      </c>
      <c r="H967" s="835" t="s">
        <v>6630</v>
      </c>
      <c r="I967" s="849">
        <v>12705</v>
      </c>
      <c r="J967" s="849">
        <v>24</v>
      </c>
      <c r="K967" s="850">
        <v>304920</v>
      </c>
    </row>
    <row r="968" spans="1:11" ht="14.4" customHeight="1" x14ac:dyDescent="0.3">
      <c r="A968" s="831" t="s">
        <v>579</v>
      </c>
      <c r="B968" s="832" t="s">
        <v>580</v>
      </c>
      <c r="C968" s="835" t="s">
        <v>610</v>
      </c>
      <c r="D968" s="863" t="s">
        <v>611</v>
      </c>
      <c r="E968" s="835" t="s">
        <v>6535</v>
      </c>
      <c r="F968" s="863" t="s">
        <v>6536</v>
      </c>
      <c r="G968" s="835" t="s">
        <v>6631</v>
      </c>
      <c r="H968" s="835" t="s">
        <v>6632</v>
      </c>
      <c r="I968" s="849">
        <v>8403.42439350329</v>
      </c>
      <c r="J968" s="849">
        <v>38</v>
      </c>
      <c r="K968" s="850">
        <v>319330.1162109375</v>
      </c>
    </row>
    <row r="969" spans="1:11" ht="14.4" customHeight="1" x14ac:dyDescent="0.3">
      <c r="A969" s="831" t="s">
        <v>579</v>
      </c>
      <c r="B969" s="832" t="s">
        <v>580</v>
      </c>
      <c r="C969" s="835" t="s">
        <v>610</v>
      </c>
      <c r="D969" s="863" t="s">
        <v>611</v>
      </c>
      <c r="E969" s="835" t="s">
        <v>6535</v>
      </c>
      <c r="F969" s="863" t="s">
        <v>6536</v>
      </c>
      <c r="G969" s="835" t="s">
        <v>6633</v>
      </c>
      <c r="H969" s="835" t="s">
        <v>6634</v>
      </c>
      <c r="I969" s="849">
        <v>8403.4501953125</v>
      </c>
      <c r="J969" s="849">
        <v>1</v>
      </c>
      <c r="K969" s="850">
        <v>8403.4501953125</v>
      </c>
    </row>
    <row r="970" spans="1:11" ht="14.4" customHeight="1" x14ac:dyDescent="0.3">
      <c r="A970" s="831" t="s">
        <v>579</v>
      </c>
      <c r="B970" s="832" t="s">
        <v>580</v>
      </c>
      <c r="C970" s="835" t="s">
        <v>610</v>
      </c>
      <c r="D970" s="863" t="s">
        <v>611</v>
      </c>
      <c r="E970" s="835" t="s">
        <v>6535</v>
      </c>
      <c r="F970" s="863" t="s">
        <v>6536</v>
      </c>
      <c r="G970" s="835" t="s">
        <v>6635</v>
      </c>
      <c r="H970" s="835" t="s">
        <v>6636</v>
      </c>
      <c r="I970" s="849">
        <v>7969.509765625</v>
      </c>
      <c r="J970" s="849">
        <v>2</v>
      </c>
      <c r="K970" s="850">
        <v>15939.01953125</v>
      </c>
    </row>
    <row r="971" spans="1:11" ht="14.4" customHeight="1" x14ac:dyDescent="0.3">
      <c r="A971" s="831" t="s">
        <v>579</v>
      </c>
      <c r="B971" s="832" t="s">
        <v>580</v>
      </c>
      <c r="C971" s="835" t="s">
        <v>610</v>
      </c>
      <c r="D971" s="863" t="s">
        <v>611</v>
      </c>
      <c r="E971" s="835" t="s">
        <v>6535</v>
      </c>
      <c r="F971" s="863" t="s">
        <v>6536</v>
      </c>
      <c r="G971" s="835" t="s">
        <v>6637</v>
      </c>
      <c r="H971" s="835" t="s">
        <v>6638</v>
      </c>
      <c r="I971" s="849">
        <v>7969.8736853966348</v>
      </c>
      <c r="J971" s="849">
        <v>31</v>
      </c>
      <c r="K971" s="850">
        <v>247065.634765625</v>
      </c>
    </row>
    <row r="972" spans="1:11" ht="14.4" customHeight="1" x14ac:dyDescent="0.3">
      <c r="A972" s="831" t="s">
        <v>579</v>
      </c>
      <c r="B972" s="832" t="s">
        <v>580</v>
      </c>
      <c r="C972" s="835" t="s">
        <v>610</v>
      </c>
      <c r="D972" s="863" t="s">
        <v>611</v>
      </c>
      <c r="E972" s="835" t="s">
        <v>6535</v>
      </c>
      <c r="F972" s="863" t="s">
        <v>6536</v>
      </c>
      <c r="G972" s="835" t="s">
        <v>6639</v>
      </c>
      <c r="H972" s="835" t="s">
        <v>6640</v>
      </c>
      <c r="I972" s="849">
        <v>9667.7698974609375</v>
      </c>
      <c r="J972" s="849">
        <v>10</v>
      </c>
      <c r="K972" s="850">
        <v>110461.37921905518</v>
      </c>
    </row>
    <row r="973" spans="1:11" ht="14.4" customHeight="1" x14ac:dyDescent="0.3">
      <c r="A973" s="831" t="s">
        <v>579</v>
      </c>
      <c r="B973" s="832" t="s">
        <v>580</v>
      </c>
      <c r="C973" s="835" t="s">
        <v>610</v>
      </c>
      <c r="D973" s="863" t="s">
        <v>611</v>
      </c>
      <c r="E973" s="835" t="s">
        <v>6535</v>
      </c>
      <c r="F973" s="863" t="s">
        <v>6536</v>
      </c>
      <c r="G973" s="835" t="s">
        <v>6641</v>
      </c>
      <c r="H973" s="835" t="s">
        <v>6642</v>
      </c>
      <c r="I973" s="849">
        <v>440.20001220703125</v>
      </c>
      <c r="J973" s="849">
        <v>24</v>
      </c>
      <c r="K973" s="850">
        <v>10564.75</v>
      </c>
    </row>
    <row r="974" spans="1:11" ht="14.4" customHeight="1" x14ac:dyDescent="0.3">
      <c r="A974" s="831" t="s">
        <v>579</v>
      </c>
      <c r="B974" s="832" t="s">
        <v>580</v>
      </c>
      <c r="C974" s="835" t="s">
        <v>610</v>
      </c>
      <c r="D974" s="863" t="s">
        <v>611</v>
      </c>
      <c r="E974" s="835" t="s">
        <v>6535</v>
      </c>
      <c r="F974" s="863" t="s">
        <v>6536</v>
      </c>
      <c r="G974" s="835" t="s">
        <v>6623</v>
      </c>
      <c r="H974" s="835" t="s">
        <v>6643</v>
      </c>
      <c r="I974" s="849">
        <v>11322.941545758929</v>
      </c>
      <c r="J974" s="849">
        <v>8</v>
      </c>
      <c r="K974" s="850">
        <v>101350.44091796875</v>
      </c>
    </row>
    <row r="975" spans="1:11" ht="14.4" customHeight="1" x14ac:dyDescent="0.3">
      <c r="A975" s="831" t="s">
        <v>579</v>
      </c>
      <c r="B975" s="832" t="s">
        <v>580</v>
      </c>
      <c r="C975" s="835" t="s">
        <v>610</v>
      </c>
      <c r="D975" s="863" t="s">
        <v>611</v>
      </c>
      <c r="E975" s="835" t="s">
        <v>6535</v>
      </c>
      <c r="F975" s="863" t="s">
        <v>6536</v>
      </c>
      <c r="G975" s="835" t="s">
        <v>6629</v>
      </c>
      <c r="H975" s="835" t="s">
        <v>6644</v>
      </c>
      <c r="I975" s="849">
        <v>12489.153483072916</v>
      </c>
      <c r="J975" s="849">
        <v>14</v>
      </c>
      <c r="K975" s="850">
        <v>175995.771484375</v>
      </c>
    </row>
    <row r="976" spans="1:11" ht="14.4" customHeight="1" x14ac:dyDescent="0.3">
      <c r="A976" s="831" t="s">
        <v>579</v>
      </c>
      <c r="B976" s="832" t="s">
        <v>580</v>
      </c>
      <c r="C976" s="835" t="s">
        <v>610</v>
      </c>
      <c r="D976" s="863" t="s">
        <v>611</v>
      </c>
      <c r="E976" s="835" t="s">
        <v>6535</v>
      </c>
      <c r="F976" s="863" t="s">
        <v>6536</v>
      </c>
      <c r="G976" s="835" t="s">
        <v>6625</v>
      </c>
      <c r="H976" s="835" t="s">
        <v>6645</v>
      </c>
      <c r="I976" s="849">
        <v>12502.960100446429</v>
      </c>
      <c r="J976" s="849">
        <v>10</v>
      </c>
      <c r="K976" s="850">
        <v>125227.0517578125</v>
      </c>
    </row>
    <row r="977" spans="1:11" ht="14.4" customHeight="1" x14ac:dyDescent="0.3">
      <c r="A977" s="831" t="s">
        <v>579</v>
      </c>
      <c r="B977" s="832" t="s">
        <v>580</v>
      </c>
      <c r="C977" s="835" t="s">
        <v>610</v>
      </c>
      <c r="D977" s="863" t="s">
        <v>611</v>
      </c>
      <c r="E977" s="835" t="s">
        <v>6535</v>
      </c>
      <c r="F977" s="863" t="s">
        <v>6536</v>
      </c>
      <c r="G977" s="835" t="s">
        <v>6646</v>
      </c>
      <c r="H977" s="835" t="s">
        <v>6647</v>
      </c>
      <c r="I977" s="849">
        <v>5568.4019531249996</v>
      </c>
      <c r="J977" s="849">
        <v>5</v>
      </c>
      <c r="K977" s="850">
        <v>34787.499765396118</v>
      </c>
    </row>
    <row r="978" spans="1:11" ht="14.4" customHeight="1" x14ac:dyDescent="0.3">
      <c r="A978" s="831" t="s">
        <v>579</v>
      </c>
      <c r="B978" s="832" t="s">
        <v>580</v>
      </c>
      <c r="C978" s="835" t="s">
        <v>610</v>
      </c>
      <c r="D978" s="863" t="s">
        <v>611</v>
      </c>
      <c r="E978" s="835" t="s">
        <v>6535</v>
      </c>
      <c r="F978" s="863" t="s">
        <v>6536</v>
      </c>
      <c r="G978" s="835" t="s">
        <v>6648</v>
      </c>
      <c r="H978" s="835" t="s">
        <v>6649</v>
      </c>
      <c r="I978" s="849">
        <v>5166.7001953125</v>
      </c>
      <c r="J978" s="849">
        <v>2</v>
      </c>
      <c r="K978" s="850">
        <v>10333.400390625</v>
      </c>
    </row>
    <row r="979" spans="1:11" ht="14.4" customHeight="1" x14ac:dyDescent="0.3">
      <c r="A979" s="831" t="s">
        <v>579</v>
      </c>
      <c r="B979" s="832" t="s">
        <v>580</v>
      </c>
      <c r="C979" s="835" t="s">
        <v>610</v>
      </c>
      <c r="D979" s="863" t="s">
        <v>611</v>
      </c>
      <c r="E979" s="835" t="s">
        <v>6535</v>
      </c>
      <c r="F979" s="863" t="s">
        <v>6536</v>
      </c>
      <c r="G979" s="835" t="s">
        <v>6650</v>
      </c>
      <c r="H979" s="835" t="s">
        <v>6651</v>
      </c>
      <c r="I979" s="849">
        <v>4042.588290127841</v>
      </c>
      <c r="J979" s="849">
        <v>16</v>
      </c>
      <c r="K979" s="850">
        <v>64681.281494140625</v>
      </c>
    </row>
    <row r="980" spans="1:11" ht="14.4" customHeight="1" x14ac:dyDescent="0.3">
      <c r="A980" s="831" t="s">
        <v>579</v>
      </c>
      <c r="B980" s="832" t="s">
        <v>580</v>
      </c>
      <c r="C980" s="835" t="s">
        <v>610</v>
      </c>
      <c r="D980" s="863" t="s">
        <v>611</v>
      </c>
      <c r="E980" s="835" t="s">
        <v>6535</v>
      </c>
      <c r="F980" s="863" t="s">
        <v>6536</v>
      </c>
      <c r="G980" s="835" t="s">
        <v>6652</v>
      </c>
      <c r="H980" s="835" t="s">
        <v>6653</v>
      </c>
      <c r="I980" s="849">
        <v>4712.9501953125</v>
      </c>
      <c r="J980" s="849">
        <v>2</v>
      </c>
      <c r="K980" s="850">
        <v>9425.900390625</v>
      </c>
    </row>
    <row r="981" spans="1:11" ht="14.4" customHeight="1" x14ac:dyDescent="0.3">
      <c r="A981" s="831" t="s">
        <v>579</v>
      </c>
      <c r="B981" s="832" t="s">
        <v>580</v>
      </c>
      <c r="C981" s="835" t="s">
        <v>610</v>
      </c>
      <c r="D981" s="863" t="s">
        <v>611</v>
      </c>
      <c r="E981" s="835" t="s">
        <v>6535</v>
      </c>
      <c r="F981" s="863" t="s">
        <v>6536</v>
      </c>
      <c r="G981" s="835" t="s">
        <v>6654</v>
      </c>
      <c r="H981" s="835" t="s">
        <v>6655</v>
      </c>
      <c r="I981" s="849">
        <v>5060.3052001953129</v>
      </c>
      <c r="J981" s="849">
        <v>40</v>
      </c>
      <c r="K981" s="850">
        <v>202412.20703125</v>
      </c>
    </row>
    <row r="982" spans="1:11" ht="14.4" customHeight="1" x14ac:dyDescent="0.3">
      <c r="A982" s="831" t="s">
        <v>579</v>
      </c>
      <c r="B982" s="832" t="s">
        <v>580</v>
      </c>
      <c r="C982" s="835" t="s">
        <v>610</v>
      </c>
      <c r="D982" s="863" t="s">
        <v>611</v>
      </c>
      <c r="E982" s="835" t="s">
        <v>6535</v>
      </c>
      <c r="F982" s="863" t="s">
        <v>6536</v>
      </c>
      <c r="G982" s="835" t="s">
        <v>6656</v>
      </c>
      <c r="H982" s="835" t="s">
        <v>6657</v>
      </c>
      <c r="I982" s="849">
        <v>4767.39990234375</v>
      </c>
      <c r="J982" s="849">
        <v>2</v>
      </c>
      <c r="K982" s="850">
        <v>9534.7998046875</v>
      </c>
    </row>
    <row r="983" spans="1:11" ht="14.4" customHeight="1" x14ac:dyDescent="0.3">
      <c r="A983" s="831" t="s">
        <v>579</v>
      </c>
      <c r="B983" s="832" t="s">
        <v>580</v>
      </c>
      <c r="C983" s="835" t="s">
        <v>610</v>
      </c>
      <c r="D983" s="863" t="s">
        <v>611</v>
      </c>
      <c r="E983" s="835" t="s">
        <v>6535</v>
      </c>
      <c r="F983" s="863" t="s">
        <v>6536</v>
      </c>
      <c r="G983" s="835" t="s">
        <v>6658</v>
      </c>
      <c r="H983" s="835" t="s">
        <v>6659</v>
      </c>
      <c r="I983" s="849">
        <v>10753.26953125</v>
      </c>
      <c r="J983" s="849">
        <v>5</v>
      </c>
      <c r="K983" s="850">
        <v>53766.34765625</v>
      </c>
    </row>
    <row r="984" spans="1:11" ht="14.4" customHeight="1" x14ac:dyDescent="0.3">
      <c r="A984" s="831" t="s">
        <v>579</v>
      </c>
      <c r="B984" s="832" t="s">
        <v>580</v>
      </c>
      <c r="C984" s="835" t="s">
        <v>610</v>
      </c>
      <c r="D984" s="863" t="s">
        <v>611</v>
      </c>
      <c r="E984" s="835" t="s">
        <v>6535</v>
      </c>
      <c r="F984" s="863" t="s">
        <v>6536</v>
      </c>
      <c r="G984" s="835" t="s">
        <v>6660</v>
      </c>
      <c r="H984" s="835" t="s">
        <v>6661</v>
      </c>
      <c r="I984" s="849">
        <v>8707.59716796875</v>
      </c>
      <c r="J984" s="849">
        <v>11</v>
      </c>
      <c r="K984" s="850">
        <v>106425.73050781339</v>
      </c>
    </row>
    <row r="985" spans="1:11" ht="14.4" customHeight="1" x14ac:dyDescent="0.3">
      <c r="A985" s="831" t="s">
        <v>579</v>
      </c>
      <c r="B985" s="832" t="s">
        <v>580</v>
      </c>
      <c r="C985" s="835" t="s">
        <v>610</v>
      </c>
      <c r="D985" s="863" t="s">
        <v>611</v>
      </c>
      <c r="E985" s="835" t="s">
        <v>6535</v>
      </c>
      <c r="F985" s="863" t="s">
        <v>6536</v>
      </c>
      <c r="G985" s="835" t="s">
        <v>6662</v>
      </c>
      <c r="H985" s="835" t="s">
        <v>6663</v>
      </c>
      <c r="I985" s="849">
        <v>12176.155468749999</v>
      </c>
      <c r="J985" s="849">
        <v>21</v>
      </c>
      <c r="K985" s="850">
        <v>255700.0859375</v>
      </c>
    </row>
    <row r="986" spans="1:11" ht="14.4" customHeight="1" x14ac:dyDescent="0.3">
      <c r="A986" s="831" t="s">
        <v>579</v>
      </c>
      <c r="B986" s="832" t="s">
        <v>580</v>
      </c>
      <c r="C986" s="835" t="s">
        <v>610</v>
      </c>
      <c r="D986" s="863" t="s">
        <v>611</v>
      </c>
      <c r="E986" s="835" t="s">
        <v>6535</v>
      </c>
      <c r="F986" s="863" t="s">
        <v>6536</v>
      </c>
      <c r="G986" s="835" t="s">
        <v>6664</v>
      </c>
      <c r="H986" s="835" t="s">
        <v>6665</v>
      </c>
      <c r="I986" s="849">
        <v>933.43666585286462</v>
      </c>
      <c r="J986" s="849">
        <v>36</v>
      </c>
      <c r="K986" s="850">
        <v>33603.7890625</v>
      </c>
    </row>
    <row r="987" spans="1:11" ht="14.4" customHeight="1" x14ac:dyDescent="0.3">
      <c r="A987" s="831" t="s">
        <v>579</v>
      </c>
      <c r="B987" s="832" t="s">
        <v>580</v>
      </c>
      <c r="C987" s="835" t="s">
        <v>610</v>
      </c>
      <c r="D987" s="863" t="s">
        <v>611</v>
      </c>
      <c r="E987" s="835" t="s">
        <v>6535</v>
      </c>
      <c r="F987" s="863" t="s">
        <v>6536</v>
      </c>
      <c r="G987" s="835" t="s">
        <v>6666</v>
      </c>
      <c r="H987" s="835" t="s">
        <v>6667</v>
      </c>
      <c r="I987" s="849">
        <v>264.67863603071731</v>
      </c>
      <c r="J987" s="849">
        <v>113</v>
      </c>
      <c r="K987" s="850">
        <v>32463.199758291245</v>
      </c>
    </row>
    <row r="988" spans="1:11" ht="14.4" customHeight="1" x14ac:dyDescent="0.3">
      <c r="A988" s="831" t="s">
        <v>579</v>
      </c>
      <c r="B988" s="832" t="s">
        <v>580</v>
      </c>
      <c r="C988" s="835" t="s">
        <v>610</v>
      </c>
      <c r="D988" s="863" t="s">
        <v>611</v>
      </c>
      <c r="E988" s="835" t="s">
        <v>6535</v>
      </c>
      <c r="F988" s="863" t="s">
        <v>6536</v>
      </c>
      <c r="G988" s="835" t="s">
        <v>6668</v>
      </c>
      <c r="H988" s="835" t="s">
        <v>6669</v>
      </c>
      <c r="I988" s="849">
        <v>494.5</v>
      </c>
      <c r="J988" s="849">
        <v>29</v>
      </c>
      <c r="K988" s="850">
        <v>14340.469970703125</v>
      </c>
    </row>
    <row r="989" spans="1:11" ht="14.4" customHeight="1" x14ac:dyDescent="0.3">
      <c r="A989" s="831" t="s">
        <v>579</v>
      </c>
      <c r="B989" s="832" t="s">
        <v>580</v>
      </c>
      <c r="C989" s="835" t="s">
        <v>610</v>
      </c>
      <c r="D989" s="863" t="s">
        <v>611</v>
      </c>
      <c r="E989" s="835" t="s">
        <v>6535</v>
      </c>
      <c r="F989" s="863" t="s">
        <v>6536</v>
      </c>
      <c r="G989" s="835" t="s">
        <v>6670</v>
      </c>
      <c r="H989" s="835" t="s">
        <v>6671</v>
      </c>
      <c r="I989" s="849">
        <v>1713.4990900213068</v>
      </c>
      <c r="J989" s="849">
        <v>17</v>
      </c>
      <c r="K989" s="850">
        <v>29129.469970703125</v>
      </c>
    </row>
    <row r="990" spans="1:11" ht="14.4" customHeight="1" x14ac:dyDescent="0.3">
      <c r="A990" s="831" t="s">
        <v>579</v>
      </c>
      <c r="B990" s="832" t="s">
        <v>580</v>
      </c>
      <c r="C990" s="835" t="s">
        <v>610</v>
      </c>
      <c r="D990" s="863" t="s">
        <v>611</v>
      </c>
      <c r="E990" s="835" t="s">
        <v>6535</v>
      </c>
      <c r="F990" s="863" t="s">
        <v>6536</v>
      </c>
      <c r="G990" s="835" t="s">
        <v>6672</v>
      </c>
      <c r="H990" s="835" t="s">
        <v>6673</v>
      </c>
      <c r="I990" s="849">
        <v>571.02113172743054</v>
      </c>
      <c r="J990" s="849">
        <v>13</v>
      </c>
      <c r="K990" s="850">
        <v>7423.270263671875</v>
      </c>
    </row>
    <row r="991" spans="1:11" ht="14.4" customHeight="1" x14ac:dyDescent="0.3">
      <c r="A991" s="831" t="s">
        <v>579</v>
      </c>
      <c r="B991" s="832" t="s">
        <v>580</v>
      </c>
      <c r="C991" s="835" t="s">
        <v>610</v>
      </c>
      <c r="D991" s="863" t="s">
        <v>611</v>
      </c>
      <c r="E991" s="835" t="s">
        <v>6535</v>
      </c>
      <c r="F991" s="863" t="s">
        <v>6536</v>
      </c>
      <c r="G991" s="835" t="s">
        <v>6674</v>
      </c>
      <c r="H991" s="835" t="s">
        <v>6675</v>
      </c>
      <c r="I991" s="849">
        <v>543.70200805664058</v>
      </c>
      <c r="J991" s="849">
        <v>15</v>
      </c>
      <c r="K991" s="850">
        <v>8154.9801025390625</v>
      </c>
    </row>
    <row r="992" spans="1:11" ht="14.4" customHeight="1" x14ac:dyDescent="0.3">
      <c r="A992" s="831" t="s">
        <v>579</v>
      </c>
      <c r="B992" s="832" t="s">
        <v>580</v>
      </c>
      <c r="C992" s="835" t="s">
        <v>610</v>
      </c>
      <c r="D992" s="863" t="s">
        <v>611</v>
      </c>
      <c r="E992" s="835" t="s">
        <v>6535</v>
      </c>
      <c r="F992" s="863" t="s">
        <v>6536</v>
      </c>
      <c r="G992" s="835" t="s">
        <v>6676</v>
      </c>
      <c r="H992" s="835" t="s">
        <v>6677</v>
      </c>
      <c r="I992" s="849">
        <v>1372.699951171875</v>
      </c>
      <c r="J992" s="849">
        <v>24</v>
      </c>
      <c r="K992" s="850">
        <v>32944.71875</v>
      </c>
    </row>
    <row r="993" spans="1:11" ht="14.4" customHeight="1" x14ac:dyDescent="0.3">
      <c r="A993" s="831" t="s">
        <v>579</v>
      </c>
      <c r="B993" s="832" t="s">
        <v>580</v>
      </c>
      <c r="C993" s="835" t="s">
        <v>610</v>
      </c>
      <c r="D993" s="863" t="s">
        <v>611</v>
      </c>
      <c r="E993" s="835" t="s">
        <v>6535</v>
      </c>
      <c r="F993" s="863" t="s">
        <v>6536</v>
      </c>
      <c r="G993" s="835" t="s">
        <v>6678</v>
      </c>
      <c r="H993" s="835" t="s">
        <v>6679</v>
      </c>
      <c r="I993" s="849">
        <v>1369.4799499511719</v>
      </c>
      <c r="J993" s="849">
        <v>48</v>
      </c>
      <c r="K993" s="850">
        <v>65734.8984375</v>
      </c>
    </row>
    <row r="994" spans="1:11" ht="14.4" customHeight="1" x14ac:dyDescent="0.3">
      <c r="A994" s="831" t="s">
        <v>579</v>
      </c>
      <c r="B994" s="832" t="s">
        <v>580</v>
      </c>
      <c r="C994" s="835" t="s">
        <v>610</v>
      </c>
      <c r="D994" s="863" t="s">
        <v>611</v>
      </c>
      <c r="E994" s="835" t="s">
        <v>6535</v>
      </c>
      <c r="F994" s="863" t="s">
        <v>6536</v>
      </c>
      <c r="G994" s="835" t="s">
        <v>6680</v>
      </c>
      <c r="H994" s="835" t="s">
        <v>6681</v>
      </c>
      <c r="I994" s="849">
        <v>2791.7742047991073</v>
      </c>
      <c r="J994" s="849">
        <v>96</v>
      </c>
      <c r="K994" s="850">
        <v>288632.25281238556</v>
      </c>
    </row>
    <row r="995" spans="1:11" ht="14.4" customHeight="1" x14ac:dyDescent="0.3">
      <c r="A995" s="831" t="s">
        <v>579</v>
      </c>
      <c r="B995" s="832" t="s">
        <v>580</v>
      </c>
      <c r="C995" s="835" t="s">
        <v>610</v>
      </c>
      <c r="D995" s="863" t="s">
        <v>611</v>
      </c>
      <c r="E995" s="835" t="s">
        <v>6535</v>
      </c>
      <c r="F995" s="863" t="s">
        <v>6536</v>
      </c>
      <c r="G995" s="835" t="s">
        <v>6682</v>
      </c>
      <c r="H995" s="835" t="s">
        <v>6683</v>
      </c>
      <c r="I995" s="849">
        <v>3006.7379882812502</v>
      </c>
      <c r="J995" s="849">
        <v>30</v>
      </c>
      <c r="K995" s="850">
        <v>90202.0390625</v>
      </c>
    </row>
    <row r="996" spans="1:11" ht="14.4" customHeight="1" x14ac:dyDescent="0.3">
      <c r="A996" s="831" t="s">
        <v>579</v>
      </c>
      <c r="B996" s="832" t="s">
        <v>580</v>
      </c>
      <c r="C996" s="835" t="s">
        <v>610</v>
      </c>
      <c r="D996" s="863" t="s">
        <v>611</v>
      </c>
      <c r="E996" s="835" t="s">
        <v>6535</v>
      </c>
      <c r="F996" s="863" t="s">
        <v>6536</v>
      </c>
      <c r="G996" s="835" t="s">
        <v>6684</v>
      </c>
      <c r="H996" s="835" t="s">
        <v>6685</v>
      </c>
      <c r="I996" s="849">
        <v>2504.064982096354</v>
      </c>
      <c r="J996" s="849">
        <v>31</v>
      </c>
      <c r="K996" s="850">
        <v>77426.3193359375</v>
      </c>
    </row>
    <row r="997" spans="1:11" ht="14.4" customHeight="1" x14ac:dyDescent="0.3">
      <c r="A997" s="831" t="s">
        <v>579</v>
      </c>
      <c r="B997" s="832" t="s">
        <v>580</v>
      </c>
      <c r="C997" s="835" t="s">
        <v>610</v>
      </c>
      <c r="D997" s="863" t="s">
        <v>611</v>
      </c>
      <c r="E997" s="835" t="s">
        <v>6535</v>
      </c>
      <c r="F997" s="863" t="s">
        <v>6536</v>
      </c>
      <c r="G997" s="835" t="s">
        <v>6686</v>
      </c>
      <c r="H997" s="835" t="s">
        <v>6687</v>
      </c>
      <c r="I997" s="849">
        <v>5554.9731933593748</v>
      </c>
      <c r="J997" s="849">
        <v>26</v>
      </c>
      <c r="K997" s="850">
        <v>143695.30224609375</v>
      </c>
    </row>
    <row r="998" spans="1:11" ht="14.4" customHeight="1" x14ac:dyDescent="0.3">
      <c r="A998" s="831" t="s">
        <v>579</v>
      </c>
      <c r="B998" s="832" t="s">
        <v>580</v>
      </c>
      <c r="C998" s="835" t="s">
        <v>610</v>
      </c>
      <c r="D998" s="863" t="s">
        <v>611</v>
      </c>
      <c r="E998" s="835" t="s">
        <v>6535</v>
      </c>
      <c r="F998" s="863" t="s">
        <v>6536</v>
      </c>
      <c r="G998" s="835" t="s">
        <v>6688</v>
      </c>
      <c r="H998" s="835" t="s">
        <v>6689</v>
      </c>
      <c r="I998" s="849">
        <v>5607.524169921875</v>
      </c>
      <c r="J998" s="849">
        <v>25</v>
      </c>
      <c r="K998" s="850">
        <v>140188.08935546875</v>
      </c>
    </row>
    <row r="999" spans="1:11" ht="14.4" customHeight="1" x14ac:dyDescent="0.3">
      <c r="A999" s="831" t="s">
        <v>579</v>
      </c>
      <c r="B999" s="832" t="s">
        <v>580</v>
      </c>
      <c r="C999" s="835" t="s">
        <v>610</v>
      </c>
      <c r="D999" s="863" t="s">
        <v>611</v>
      </c>
      <c r="E999" s="835" t="s">
        <v>6535</v>
      </c>
      <c r="F999" s="863" t="s">
        <v>6536</v>
      </c>
      <c r="G999" s="835" t="s">
        <v>6690</v>
      </c>
      <c r="H999" s="835" t="s">
        <v>6691</v>
      </c>
      <c r="I999" s="849">
        <v>7727.7649536132812</v>
      </c>
      <c r="J999" s="849">
        <v>16</v>
      </c>
      <c r="K999" s="850">
        <v>123632.20849609375</v>
      </c>
    </row>
    <row r="1000" spans="1:11" ht="14.4" customHeight="1" x14ac:dyDescent="0.3">
      <c r="A1000" s="831" t="s">
        <v>579</v>
      </c>
      <c r="B1000" s="832" t="s">
        <v>580</v>
      </c>
      <c r="C1000" s="835" t="s">
        <v>610</v>
      </c>
      <c r="D1000" s="863" t="s">
        <v>611</v>
      </c>
      <c r="E1000" s="835" t="s">
        <v>6535</v>
      </c>
      <c r="F1000" s="863" t="s">
        <v>6536</v>
      </c>
      <c r="G1000" s="835" t="s">
        <v>6692</v>
      </c>
      <c r="H1000" s="835" t="s">
        <v>6693</v>
      </c>
      <c r="I1000" s="849">
        <v>8017.15673828125</v>
      </c>
      <c r="J1000" s="849">
        <v>8</v>
      </c>
      <c r="K1000" s="850">
        <v>64178.11083984375</v>
      </c>
    </row>
    <row r="1001" spans="1:11" ht="14.4" customHeight="1" x14ac:dyDescent="0.3">
      <c r="A1001" s="831" t="s">
        <v>579</v>
      </c>
      <c r="B1001" s="832" t="s">
        <v>580</v>
      </c>
      <c r="C1001" s="835" t="s">
        <v>610</v>
      </c>
      <c r="D1001" s="863" t="s">
        <v>611</v>
      </c>
      <c r="E1001" s="835" t="s">
        <v>6535</v>
      </c>
      <c r="F1001" s="863" t="s">
        <v>6536</v>
      </c>
      <c r="G1001" s="835" t="s">
        <v>6694</v>
      </c>
      <c r="H1001" s="835" t="s">
        <v>6695</v>
      </c>
      <c r="I1001" s="849">
        <v>3496.8899739583335</v>
      </c>
      <c r="J1001" s="849">
        <v>7</v>
      </c>
      <c r="K1001" s="850">
        <v>24478.27001953125</v>
      </c>
    </row>
    <row r="1002" spans="1:11" ht="14.4" customHeight="1" x14ac:dyDescent="0.3">
      <c r="A1002" s="831" t="s">
        <v>579</v>
      </c>
      <c r="B1002" s="832" t="s">
        <v>580</v>
      </c>
      <c r="C1002" s="835" t="s">
        <v>610</v>
      </c>
      <c r="D1002" s="863" t="s">
        <v>611</v>
      </c>
      <c r="E1002" s="835" t="s">
        <v>6535</v>
      </c>
      <c r="F1002" s="863" t="s">
        <v>6536</v>
      </c>
      <c r="G1002" s="835" t="s">
        <v>6696</v>
      </c>
      <c r="H1002" s="835" t="s">
        <v>6697</v>
      </c>
      <c r="I1002" s="849">
        <v>5607.47021484375</v>
      </c>
      <c r="J1002" s="849">
        <v>1</v>
      </c>
      <c r="K1002" s="850">
        <v>5607.47021484375</v>
      </c>
    </row>
    <row r="1003" spans="1:11" ht="14.4" customHeight="1" x14ac:dyDescent="0.3">
      <c r="A1003" s="831" t="s">
        <v>579</v>
      </c>
      <c r="B1003" s="832" t="s">
        <v>580</v>
      </c>
      <c r="C1003" s="835" t="s">
        <v>610</v>
      </c>
      <c r="D1003" s="863" t="s">
        <v>611</v>
      </c>
      <c r="E1003" s="835" t="s">
        <v>6535</v>
      </c>
      <c r="F1003" s="863" t="s">
        <v>6536</v>
      </c>
      <c r="G1003" s="835" t="s">
        <v>6698</v>
      </c>
      <c r="H1003" s="835" t="s">
        <v>6699</v>
      </c>
      <c r="I1003" s="849">
        <v>2712.820068359375</v>
      </c>
      <c r="J1003" s="849">
        <v>1</v>
      </c>
      <c r="K1003" s="850">
        <v>2712.820068359375</v>
      </c>
    </row>
    <row r="1004" spans="1:11" ht="14.4" customHeight="1" x14ac:dyDescent="0.3">
      <c r="A1004" s="831" t="s">
        <v>579</v>
      </c>
      <c r="B1004" s="832" t="s">
        <v>580</v>
      </c>
      <c r="C1004" s="835" t="s">
        <v>610</v>
      </c>
      <c r="D1004" s="863" t="s">
        <v>611</v>
      </c>
      <c r="E1004" s="835" t="s">
        <v>6535</v>
      </c>
      <c r="F1004" s="863" t="s">
        <v>6536</v>
      </c>
      <c r="G1004" s="835" t="s">
        <v>6700</v>
      </c>
      <c r="H1004" s="835" t="s">
        <v>6701</v>
      </c>
      <c r="I1004" s="849">
        <v>2238.5</v>
      </c>
      <c r="J1004" s="849">
        <v>1</v>
      </c>
      <c r="K1004" s="850">
        <v>2238.5</v>
      </c>
    </row>
    <row r="1005" spans="1:11" ht="14.4" customHeight="1" x14ac:dyDescent="0.3">
      <c r="A1005" s="831" t="s">
        <v>579</v>
      </c>
      <c r="B1005" s="832" t="s">
        <v>580</v>
      </c>
      <c r="C1005" s="835" t="s">
        <v>610</v>
      </c>
      <c r="D1005" s="863" t="s">
        <v>611</v>
      </c>
      <c r="E1005" s="835" t="s">
        <v>6535</v>
      </c>
      <c r="F1005" s="863" t="s">
        <v>6536</v>
      </c>
      <c r="G1005" s="835" t="s">
        <v>6702</v>
      </c>
      <c r="H1005" s="835" t="s">
        <v>6703</v>
      </c>
      <c r="I1005" s="849">
        <v>2238.5</v>
      </c>
      <c r="J1005" s="849">
        <v>7</v>
      </c>
      <c r="K1005" s="850">
        <v>15669.5</v>
      </c>
    </row>
    <row r="1006" spans="1:11" ht="14.4" customHeight="1" x14ac:dyDescent="0.3">
      <c r="A1006" s="831" t="s">
        <v>579</v>
      </c>
      <c r="B1006" s="832" t="s">
        <v>580</v>
      </c>
      <c r="C1006" s="835" t="s">
        <v>610</v>
      </c>
      <c r="D1006" s="863" t="s">
        <v>611</v>
      </c>
      <c r="E1006" s="835" t="s">
        <v>6535</v>
      </c>
      <c r="F1006" s="863" t="s">
        <v>6536</v>
      </c>
      <c r="G1006" s="835" t="s">
        <v>6704</v>
      </c>
      <c r="H1006" s="835" t="s">
        <v>6705</v>
      </c>
      <c r="I1006" s="849">
        <v>2577.2875366210937</v>
      </c>
      <c r="J1006" s="849">
        <v>19</v>
      </c>
      <c r="K1006" s="850">
        <v>48968.55078125</v>
      </c>
    </row>
    <row r="1007" spans="1:11" ht="14.4" customHeight="1" x14ac:dyDescent="0.3">
      <c r="A1007" s="831" t="s">
        <v>579</v>
      </c>
      <c r="B1007" s="832" t="s">
        <v>580</v>
      </c>
      <c r="C1007" s="835" t="s">
        <v>610</v>
      </c>
      <c r="D1007" s="863" t="s">
        <v>611</v>
      </c>
      <c r="E1007" s="835" t="s">
        <v>6535</v>
      </c>
      <c r="F1007" s="863" t="s">
        <v>6536</v>
      </c>
      <c r="G1007" s="835" t="s">
        <v>6706</v>
      </c>
      <c r="H1007" s="835" t="s">
        <v>6707</v>
      </c>
      <c r="I1007" s="849">
        <v>5607.3798828125</v>
      </c>
      <c r="J1007" s="849">
        <v>1</v>
      </c>
      <c r="K1007" s="850">
        <v>5607.3798828125</v>
      </c>
    </row>
    <row r="1008" spans="1:11" ht="14.4" customHeight="1" x14ac:dyDescent="0.3">
      <c r="A1008" s="831" t="s">
        <v>579</v>
      </c>
      <c r="B1008" s="832" t="s">
        <v>580</v>
      </c>
      <c r="C1008" s="835" t="s">
        <v>5557</v>
      </c>
      <c r="D1008" s="863" t="s">
        <v>5558</v>
      </c>
      <c r="E1008" s="835" t="s">
        <v>6535</v>
      </c>
      <c r="F1008" s="863" t="s">
        <v>6536</v>
      </c>
      <c r="G1008" s="835" t="s">
        <v>6543</v>
      </c>
      <c r="H1008" s="835" t="s">
        <v>6544</v>
      </c>
      <c r="I1008" s="849">
        <v>9044.75</v>
      </c>
      <c r="J1008" s="849">
        <v>1</v>
      </c>
      <c r="K1008" s="850">
        <v>23232</v>
      </c>
    </row>
    <row r="1009" spans="1:11" ht="14.4" customHeight="1" x14ac:dyDescent="0.3">
      <c r="A1009" s="831" t="s">
        <v>579</v>
      </c>
      <c r="B1009" s="832" t="s">
        <v>580</v>
      </c>
      <c r="C1009" s="835" t="s">
        <v>5557</v>
      </c>
      <c r="D1009" s="863" t="s">
        <v>5558</v>
      </c>
      <c r="E1009" s="835" t="s">
        <v>6535</v>
      </c>
      <c r="F1009" s="863" t="s">
        <v>6536</v>
      </c>
      <c r="G1009" s="835" t="s">
        <v>6553</v>
      </c>
      <c r="H1009" s="835" t="s">
        <v>6554</v>
      </c>
      <c r="I1009" s="849">
        <v>3623.929931640625</v>
      </c>
      <c r="J1009" s="849">
        <v>1</v>
      </c>
      <c r="K1009" s="850">
        <v>7247.8498632814735</v>
      </c>
    </row>
    <row r="1010" spans="1:11" ht="14.4" customHeight="1" x14ac:dyDescent="0.3">
      <c r="A1010" s="831" t="s">
        <v>579</v>
      </c>
      <c r="B1010" s="832" t="s">
        <v>580</v>
      </c>
      <c r="C1010" s="835" t="s">
        <v>5557</v>
      </c>
      <c r="D1010" s="863" t="s">
        <v>5558</v>
      </c>
      <c r="E1010" s="835" t="s">
        <v>6535</v>
      </c>
      <c r="F1010" s="863" t="s">
        <v>6536</v>
      </c>
      <c r="G1010" s="835" t="s">
        <v>6567</v>
      </c>
      <c r="H1010" s="835" t="s">
        <v>6568</v>
      </c>
      <c r="I1010" s="849">
        <v>4624.81982421875</v>
      </c>
      <c r="J1010" s="849">
        <v>2</v>
      </c>
      <c r="K1010" s="850">
        <v>9249.6396484375</v>
      </c>
    </row>
    <row r="1011" spans="1:11" ht="14.4" customHeight="1" x14ac:dyDescent="0.3">
      <c r="A1011" s="831" t="s">
        <v>579</v>
      </c>
      <c r="B1011" s="832" t="s">
        <v>580</v>
      </c>
      <c r="C1011" s="835" t="s">
        <v>5557</v>
      </c>
      <c r="D1011" s="863" t="s">
        <v>5558</v>
      </c>
      <c r="E1011" s="835" t="s">
        <v>6535</v>
      </c>
      <c r="F1011" s="863" t="s">
        <v>6536</v>
      </c>
      <c r="G1011" s="835" t="s">
        <v>6597</v>
      </c>
      <c r="H1011" s="835" t="s">
        <v>6598</v>
      </c>
      <c r="I1011" s="849">
        <v>9029.6298828125</v>
      </c>
      <c r="J1011" s="849">
        <v>1</v>
      </c>
      <c r="K1011" s="850">
        <v>9029.6298828125</v>
      </c>
    </row>
    <row r="1012" spans="1:11" ht="14.4" customHeight="1" x14ac:dyDescent="0.3">
      <c r="A1012" s="831" t="s">
        <v>579</v>
      </c>
      <c r="B1012" s="832" t="s">
        <v>580</v>
      </c>
      <c r="C1012" s="835" t="s">
        <v>5557</v>
      </c>
      <c r="D1012" s="863" t="s">
        <v>5558</v>
      </c>
      <c r="E1012" s="835" t="s">
        <v>6535</v>
      </c>
      <c r="F1012" s="863" t="s">
        <v>6536</v>
      </c>
      <c r="G1012" s="835" t="s">
        <v>6617</v>
      </c>
      <c r="H1012" s="835" t="s">
        <v>6618</v>
      </c>
      <c r="I1012" s="849">
        <v>933.43499755859375</v>
      </c>
      <c r="J1012" s="849">
        <v>1</v>
      </c>
      <c r="K1012" s="850">
        <v>1866.859995117411</v>
      </c>
    </row>
    <row r="1013" spans="1:11" ht="14.4" customHeight="1" x14ac:dyDescent="0.3">
      <c r="A1013" s="831" t="s">
        <v>579</v>
      </c>
      <c r="B1013" s="832" t="s">
        <v>580</v>
      </c>
      <c r="C1013" s="835" t="s">
        <v>5557</v>
      </c>
      <c r="D1013" s="863" t="s">
        <v>5558</v>
      </c>
      <c r="E1013" s="835" t="s">
        <v>6535</v>
      </c>
      <c r="F1013" s="863" t="s">
        <v>6536</v>
      </c>
      <c r="G1013" s="835" t="s">
        <v>6680</v>
      </c>
      <c r="H1013" s="835" t="s">
        <v>6681</v>
      </c>
      <c r="I1013" s="849">
        <v>3006.530029296875</v>
      </c>
      <c r="J1013" s="849">
        <v>6</v>
      </c>
      <c r="K1013" s="850">
        <v>18039.1796875</v>
      </c>
    </row>
    <row r="1014" spans="1:11" ht="14.4" customHeight="1" x14ac:dyDescent="0.3">
      <c r="A1014" s="831" t="s">
        <v>579</v>
      </c>
      <c r="B1014" s="832" t="s">
        <v>580</v>
      </c>
      <c r="C1014" s="835" t="s">
        <v>613</v>
      </c>
      <c r="D1014" s="863" t="s">
        <v>614</v>
      </c>
      <c r="E1014" s="835" t="s">
        <v>5560</v>
      </c>
      <c r="F1014" s="863" t="s">
        <v>5561</v>
      </c>
      <c r="G1014" s="835" t="s">
        <v>6708</v>
      </c>
      <c r="H1014" s="835" t="s">
        <v>6709</v>
      </c>
      <c r="I1014" s="849">
        <v>368.44500732421875</v>
      </c>
      <c r="J1014" s="849">
        <v>6</v>
      </c>
      <c r="K1014" s="850">
        <v>2156.2200317382812</v>
      </c>
    </row>
    <row r="1015" spans="1:11" ht="14.4" customHeight="1" x14ac:dyDescent="0.3">
      <c r="A1015" s="831" t="s">
        <v>579</v>
      </c>
      <c r="B1015" s="832" t="s">
        <v>580</v>
      </c>
      <c r="C1015" s="835" t="s">
        <v>613</v>
      </c>
      <c r="D1015" s="863" t="s">
        <v>614</v>
      </c>
      <c r="E1015" s="835" t="s">
        <v>5574</v>
      </c>
      <c r="F1015" s="863" t="s">
        <v>5575</v>
      </c>
      <c r="G1015" s="835" t="s">
        <v>5904</v>
      </c>
      <c r="H1015" s="835" t="s">
        <v>5905</v>
      </c>
      <c r="I1015" s="849">
        <v>0.43500000238418579</v>
      </c>
      <c r="J1015" s="849">
        <v>5200</v>
      </c>
      <c r="K1015" s="850">
        <v>2258</v>
      </c>
    </row>
    <row r="1016" spans="1:11" ht="14.4" customHeight="1" x14ac:dyDescent="0.3">
      <c r="A1016" s="831" t="s">
        <v>579</v>
      </c>
      <c r="B1016" s="832" t="s">
        <v>580</v>
      </c>
      <c r="C1016" s="835" t="s">
        <v>613</v>
      </c>
      <c r="D1016" s="863" t="s">
        <v>614</v>
      </c>
      <c r="E1016" s="835" t="s">
        <v>5574</v>
      </c>
      <c r="F1016" s="863" t="s">
        <v>5575</v>
      </c>
      <c r="G1016" s="835" t="s">
        <v>5918</v>
      </c>
      <c r="H1016" s="835" t="s">
        <v>5919</v>
      </c>
      <c r="I1016" s="849">
        <v>164.22000122070312</v>
      </c>
      <c r="J1016" s="849">
        <v>1</v>
      </c>
      <c r="K1016" s="850">
        <v>164.22000122070312</v>
      </c>
    </row>
    <row r="1017" spans="1:11" ht="14.4" customHeight="1" x14ac:dyDescent="0.3">
      <c r="A1017" s="831" t="s">
        <v>579</v>
      </c>
      <c r="B1017" s="832" t="s">
        <v>580</v>
      </c>
      <c r="C1017" s="835" t="s">
        <v>613</v>
      </c>
      <c r="D1017" s="863" t="s">
        <v>614</v>
      </c>
      <c r="E1017" s="835" t="s">
        <v>5574</v>
      </c>
      <c r="F1017" s="863" t="s">
        <v>5575</v>
      </c>
      <c r="G1017" s="835" t="s">
        <v>5600</v>
      </c>
      <c r="H1017" s="835" t="s">
        <v>5601</v>
      </c>
      <c r="I1017" s="849">
        <v>790.8800048828125</v>
      </c>
      <c r="J1017" s="849">
        <v>2</v>
      </c>
      <c r="K1017" s="850">
        <v>1581.760009765625</v>
      </c>
    </row>
    <row r="1018" spans="1:11" ht="14.4" customHeight="1" x14ac:dyDescent="0.3">
      <c r="A1018" s="831" t="s">
        <v>579</v>
      </c>
      <c r="B1018" s="832" t="s">
        <v>580</v>
      </c>
      <c r="C1018" s="835" t="s">
        <v>613</v>
      </c>
      <c r="D1018" s="863" t="s">
        <v>614</v>
      </c>
      <c r="E1018" s="835" t="s">
        <v>5574</v>
      </c>
      <c r="F1018" s="863" t="s">
        <v>5575</v>
      </c>
      <c r="G1018" s="835" t="s">
        <v>6163</v>
      </c>
      <c r="H1018" s="835" t="s">
        <v>6164</v>
      </c>
      <c r="I1018" s="849">
        <v>100.38999938964844</v>
      </c>
      <c r="J1018" s="849">
        <v>4</v>
      </c>
      <c r="K1018" s="850">
        <v>401.55999755859375</v>
      </c>
    </row>
    <row r="1019" spans="1:11" ht="14.4" customHeight="1" x14ac:dyDescent="0.3">
      <c r="A1019" s="831" t="s">
        <v>579</v>
      </c>
      <c r="B1019" s="832" t="s">
        <v>580</v>
      </c>
      <c r="C1019" s="835" t="s">
        <v>613</v>
      </c>
      <c r="D1019" s="863" t="s">
        <v>614</v>
      </c>
      <c r="E1019" s="835" t="s">
        <v>5574</v>
      </c>
      <c r="F1019" s="863" t="s">
        <v>5575</v>
      </c>
      <c r="G1019" s="835" t="s">
        <v>6163</v>
      </c>
      <c r="H1019" s="835" t="s">
        <v>6710</v>
      </c>
      <c r="I1019" s="849">
        <v>98.360000610351563</v>
      </c>
      <c r="J1019" s="849">
        <v>5</v>
      </c>
      <c r="K1019" s="850">
        <v>491.80999755859375</v>
      </c>
    </row>
    <row r="1020" spans="1:11" ht="14.4" customHeight="1" x14ac:dyDescent="0.3">
      <c r="A1020" s="831" t="s">
        <v>579</v>
      </c>
      <c r="B1020" s="832" t="s">
        <v>580</v>
      </c>
      <c r="C1020" s="835" t="s">
        <v>613</v>
      </c>
      <c r="D1020" s="863" t="s">
        <v>614</v>
      </c>
      <c r="E1020" s="835" t="s">
        <v>5574</v>
      </c>
      <c r="F1020" s="863" t="s">
        <v>5575</v>
      </c>
      <c r="G1020" s="835" t="s">
        <v>6167</v>
      </c>
      <c r="H1020" s="835" t="s">
        <v>6168</v>
      </c>
      <c r="I1020" s="849">
        <v>6.2899999618530273</v>
      </c>
      <c r="J1020" s="849">
        <v>400</v>
      </c>
      <c r="K1020" s="850">
        <v>2516.800048828125</v>
      </c>
    </row>
    <row r="1021" spans="1:11" ht="14.4" customHeight="1" x14ac:dyDescent="0.3">
      <c r="A1021" s="831" t="s">
        <v>579</v>
      </c>
      <c r="B1021" s="832" t="s">
        <v>580</v>
      </c>
      <c r="C1021" s="835" t="s">
        <v>613</v>
      </c>
      <c r="D1021" s="863" t="s">
        <v>614</v>
      </c>
      <c r="E1021" s="835" t="s">
        <v>5574</v>
      </c>
      <c r="F1021" s="863" t="s">
        <v>5575</v>
      </c>
      <c r="G1021" s="835" t="s">
        <v>6711</v>
      </c>
      <c r="H1021" s="835" t="s">
        <v>6712</v>
      </c>
      <c r="I1021" s="849">
        <v>11.829999923706055</v>
      </c>
      <c r="J1021" s="849">
        <v>200</v>
      </c>
      <c r="K1021" s="850">
        <v>2366.6298828125</v>
      </c>
    </row>
    <row r="1022" spans="1:11" ht="14.4" customHeight="1" x14ac:dyDescent="0.3">
      <c r="A1022" s="831" t="s">
        <v>579</v>
      </c>
      <c r="B1022" s="832" t="s">
        <v>580</v>
      </c>
      <c r="C1022" s="835" t="s">
        <v>613</v>
      </c>
      <c r="D1022" s="863" t="s">
        <v>614</v>
      </c>
      <c r="E1022" s="835" t="s">
        <v>5574</v>
      </c>
      <c r="F1022" s="863" t="s">
        <v>5575</v>
      </c>
      <c r="G1022" s="835" t="s">
        <v>6169</v>
      </c>
      <c r="H1022" s="835" t="s">
        <v>6170</v>
      </c>
      <c r="I1022" s="849">
        <v>0.9100000262260437</v>
      </c>
      <c r="J1022" s="849">
        <v>250</v>
      </c>
      <c r="K1022" s="850">
        <v>227.69999694824219</v>
      </c>
    </row>
    <row r="1023" spans="1:11" ht="14.4" customHeight="1" x14ac:dyDescent="0.3">
      <c r="A1023" s="831" t="s">
        <v>579</v>
      </c>
      <c r="B1023" s="832" t="s">
        <v>580</v>
      </c>
      <c r="C1023" s="835" t="s">
        <v>613</v>
      </c>
      <c r="D1023" s="863" t="s">
        <v>614</v>
      </c>
      <c r="E1023" s="835" t="s">
        <v>5574</v>
      </c>
      <c r="F1023" s="863" t="s">
        <v>5575</v>
      </c>
      <c r="G1023" s="835" t="s">
        <v>5624</v>
      </c>
      <c r="H1023" s="835" t="s">
        <v>5625</v>
      </c>
      <c r="I1023" s="849">
        <v>0.85000002384185791</v>
      </c>
      <c r="J1023" s="849">
        <v>100</v>
      </c>
      <c r="K1023" s="850">
        <v>85</v>
      </c>
    </row>
    <row r="1024" spans="1:11" ht="14.4" customHeight="1" x14ac:dyDescent="0.3">
      <c r="A1024" s="831" t="s">
        <v>579</v>
      </c>
      <c r="B1024" s="832" t="s">
        <v>580</v>
      </c>
      <c r="C1024" s="835" t="s">
        <v>613</v>
      </c>
      <c r="D1024" s="863" t="s">
        <v>614</v>
      </c>
      <c r="E1024" s="835" t="s">
        <v>5574</v>
      </c>
      <c r="F1024" s="863" t="s">
        <v>5575</v>
      </c>
      <c r="G1024" s="835" t="s">
        <v>5626</v>
      </c>
      <c r="H1024" s="835" t="s">
        <v>5627</v>
      </c>
      <c r="I1024" s="849">
        <v>1.5199999809265137</v>
      </c>
      <c r="J1024" s="849">
        <v>50</v>
      </c>
      <c r="K1024" s="850">
        <v>76</v>
      </c>
    </row>
    <row r="1025" spans="1:11" ht="14.4" customHeight="1" x14ac:dyDescent="0.3">
      <c r="A1025" s="831" t="s">
        <v>579</v>
      </c>
      <c r="B1025" s="832" t="s">
        <v>580</v>
      </c>
      <c r="C1025" s="835" t="s">
        <v>613</v>
      </c>
      <c r="D1025" s="863" t="s">
        <v>614</v>
      </c>
      <c r="E1025" s="835" t="s">
        <v>5574</v>
      </c>
      <c r="F1025" s="863" t="s">
        <v>5575</v>
      </c>
      <c r="G1025" s="835" t="s">
        <v>6085</v>
      </c>
      <c r="H1025" s="835" t="s">
        <v>6086</v>
      </c>
      <c r="I1025" s="849">
        <v>23</v>
      </c>
      <c r="J1025" s="849">
        <v>12</v>
      </c>
      <c r="K1025" s="850">
        <v>276</v>
      </c>
    </row>
    <row r="1026" spans="1:11" ht="14.4" customHeight="1" x14ac:dyDescent="0.3">
      <c r="A1026" s="831" t="s">
        <v>579</v>
      </c>
      <c r="B1026" s="832" t="s">
        <v>580</v>
      </c>
      <c r="C1026" s="835" t="s">
        <v>613</v>
      </c>
      <c r="D1026" s="863" t="s">
        <v>614</v>
      </c>
      <c r="E1026" s="835" t="s">
        <v>5574</v>
      </c>
      <c r="F1026" s="863" t="s">
        <v>5575</v>
      </c>
      <c r="G1026" s="835" t="s">
        <v>5670</v>
      </c>
      <c r="H1026" s="835" t="s">
        <v>5671</v>
      </c>
      <c r="I1026" s="849">
        <v>28.737999725341798</v>
      </c>
      <c r="J1026" s="849">
        <v>29</v>
      </c>
      <c r="K1026" s="850">
        <v>833.40000152587891</v>
      </c>
    </row>
    <row r="1027" spans="1:11" ht="14.4" customHeight="1" x14ac:dyDescent="0.3">
      <c r="A1027" s="831" t="s">
        <v>579</v>
      </c>
      <c r="B1027" s="832" t="s">
        <v>580</v>
      </c>
      <c r="C1027" s="835" t="s">
        <v>613</v>
      </c>
      <c r="D1027" s="863" t="s">
        <v>614</v>
      </c>
      <c r="E1027" s="835" t="s">
        <v>5680</v>
      </c>
      <c r="F1027" s="863" t="s">
        <v>5681</v>
      </c>
      <c r="G1027" s="835" t="s">
        <v>6713</v>
      </c>
      <c r="H1027" s="835" t="s">
        <v>6714</v>
      </c>
      <c r="I1027" s="849">
        <v>191.94000244140625</v>
      </c>
      <c r="J1027" s="849">
        <v>200</v>
      </c>
      <c r="K1027" s="850">
        <v>38388</v>
      </c>
    </row>
    <row r="1028" spans="1:11" ht="14.4" customHeight="1" x14ac:dyDescent="0.3">
      <c r="A1028" s="831" t="s">
        <v>579</v>
      </c>
      <c r="B1028" s="832" t="s">
        <v>580</v>
      </c>
      <c r="C1028" s="835" t="s">
        <v>613</v>
      </c>
      <c r="D1028" s="863" t="s">
        <v>614</v>
      </c>
      <c r="E1028" s="835" t="s">
        <v>5680</v>
      </c>
      <c r="F1028" s="863" t="s">
        <v>5681</v>
      </c>
      <c r="G1028" s="835" t="s">
        <v>6203</v>
      </c>
      <c r="H1028" s="835" t="s">
        <v>6204</v>
      </c>
      <c r="I1028" s="849">
        <v>185.82000732421875</v>
      </c>
      <c r="J1028" s="849">
        <v>1</v>
      </c>
      <c r="K1028" s="850">
        <v>185.82000732421875</v>
      </c>
    </row>
    <row r="1029" spans="1:11" ht="14.4" customHeight="1" x14ac:dyDescent="0.3">
      <c r="A1029" s="831" t="s">
        <v>579</v>
      </c>
      <c r="B1029" s="832" t="s">
        <v>580</v>
      </c>
      <c r="C1029" s="835" t="s">
        <v>613</v>
      </c>
      <c r="D1029" s="863" t="s">
        <v>614</v>
      </c>
      <c r="E1029" s="835" t="s">
        <v>5680</v>
      </c>
      <c r="F1029" s="863" t="s">
        <v>5681</v>
      </c>
      <c r="G1029" s="835" t="s">
        <v>5690</v>
      </c>
      <c r="H1029" s="835" t="s">
        <v>5691</v>
      </c>
      <c r="I1029" s="849">
        <v>9.9999997764825821E-3</v>
      </c>
      <c r="J1029" s="849">
        <v>100</v>
      </c>
      <c r="K1029" s="850">
        <v>1</v>
      </c>
    </row>
    <row r="1030" spans="1:11" ht="14.4" customHeight="1" x14ac:dyDescent="0.3">
      <c r="A1030" s="831" t="s">
        <v>579</v>
      </c>
      <c r="B1030" s="832" t="s">
        <v>580</v>
      </c>
      <c r="C1030" s="835" t="s">
        <v>613</v>
      </c>
      <c r="D1030" s="863" t="s">
        <v>614</v>
      </c>
      <c r="E1030" s="835" t="s">
        <v>5680</v>
      </c>
      <c r="F1030" s="863" t="s">
        <v>5681</v>
      </c>
      <c r="G1030" s="835" t="s">
        <v>5696</v>
      </c>
      <c r="H1030" s="835" t="s">
        <v>5697</v>
      </c>
      <c r="I1030" s="849">
        <v>11.140000343322754</v>
      </c>
      <c r="J1030" s="849">
        <v>50</v>
      </c>
      <c r="K1030" s="850">
        <v>557</v>
      </c>
    </row>
    <row r="1031" spans="1:11" ht="14.4" customHeight="1" x14ac:dyDescent="0.3">
      <c r="A1031" s="831" t="s">
        <v>579</v>
      </c>
      <c r="B1031" s="832" t="s">
        <v>580</v>
      </c>
      <c r="C1031" s="835" t="s">
        <v>613</v>
      </c>
      <c r="D1031" s="863" t="s">
        <v>614</v>
      </c>
      <c r="E1031" s="835" t="s">
        <v>5680</v>
      </c>
      <c r="F1031" s="863" t="s">
        <v>5681</v>
      </c>
      <c r="G1031" s="835" t="s">
        <v>6111</v>
      </c>
      <c r="H1031" s="835" t="s">
        <v>6112</v>
      </c>
      <c r="I1031" s="849">
        <v>3.4600000381469727</v>
      </c>
      <c r="J1031" s="849">
        <v>280</v>
      </c>
      <c r="K1031" s="850">
        <v>968.79998779296875</v>
      </c>
    </row>
    <row r="1032" spans="1:11" ht="14.4" customHeight="1" x14ac:dyDescent="0.3">
      <c r="A1032" s="831" t="s">
        <v>579</v>
      </c>
      <c r="B1032" s="832" t="s">
        <v>580</v>
      </c>
      <c r="C1032" s="835" t="s">
        <v>613</v>
      </c>
      <c r="D1032" s="863" t="s">
        <v>614</v>
      </c>
      <c r="E1032" s="835" t="s">
        <v>5680</v>
      </c>
      <c r="F1032" s="863" t="s">
        <v>5681</v>
      </c>
      <c r="G1032" s="835" t="s">
        <v>5706</v>
      </c>
      <c r="H1032" s="835" t="s">
        <v>5707</v>
      </c>
      <c r="I1032" s="849">
        <v>17.979999542236328</v>
      </c>
      <c r="J1032" s="849">
        <v>50</v>
      </c>
      <c r="K1032" s="850">
        <v>899</v>
      </c>
    </row>
    <row r="1033" spans="1:11" ht="14.4" customHeight="1" x14ac:dyDescent="0.3">
      <c r="A1033" s="831" t="s">
        <v>579</v>
      </c>
      <c r="B1033" s="832" t="s">
        <v>580</v>
      </c>
      <c r="C1033" s="835" t="s">
        <v>613</v>
      </c>
      <c r="D1033" s="863" t="s">
        <v>614</v>
      </c>
      <c r="E1033" s="835" t="s">
        <v>5680</v>
      </c>
      <c r="F1033" s="863" t="s">
        <v>5681</v>
      </c>
      <c r="G1033" s="835" t="s">
        <v>5708</v>
      </c>
      <c r="H1033" s="835" t="s">
        <v>5709</v>
      </c>
      <c r="I1033" s="849">
        <v>17.979999542236328</v>
      </c>
      <c r="J1033" s="849">
        <v>150</v>
      </c>
      <c r="K1033" s="850">
        <v>2697</v>
      </c>
    </row>
    <row r="1034" spans="1:11" ht="14.4" customHeight="1" x14ac:dyDescent="0.3">
      <c r="A1034" s="831" t="s">
        <v>579</v>
      </c>
      <c r="B1034" s="832" t="s">
        <v>580</v>
      </c>
      <c r="C1034" s="835" t="s">
        <v>613</v>
      </c>
      <c r="D1034" s="863" t="s">
        <v>614</v>
      </c>
      <c r="E1034" s="835" t="s">
        <v>5680</v>
      </c>
      <c r="F1034" s="863" t="s">
        <v>5681</v>
      </c>
      <c r="G1034" s="835" t="s">
        <v>5716</v>
      </c>
      <c r="H1034" s="835" t="s">
        <v>5717</v>
      </c>
      <c r="I1034" s="849">
        <v>22.989999771118164</v>
      </c>
      <c r="J1034" s="849">
        <v>10</v>
      </c>
      <c r="K1034" s="850">
        <v>229.89999389648437</v>
      </c>
    </row>
    <row r="1035" spans="1:11" ht="14.4" customHeight="1" x14ac:dyDescent="0.3">
      <c r="A1035" s="831" t="s">
        <v>579</v>
      </c>
      <c r="B1035" s="832" t="s">
        <v>580</v>
      </c>
      <c r="C1035" s="835" t="s">
        <v>613</v>
      </c>
      <c r="D1035" s="863" t="s">
        <v>614</v>
      </c>
      <c r="E1035" s="835" t="s">
        <v>5680</v>
      </c>
      <c r="F1035" s="863" t="s">
        <v>5681</v>
      </c>
      <c r="G1035" s="835" t="s">
        <v>6715</v>
      </c>
      <c r="H1035" s="835" t="s">
        <v>6716</v>
      </c>
      <c r="I1035" s="849">
        <v>245.02999877929687</v>
      </c>
      <c r="J1035" s="849">
        <v>60</v>
      </c>
      <c r="K1035" s="850">
        <v>14701.5</v>
      </c>
    </row>
    <row r="1036" spans="1:11" ht="14.4" customHeight="1" x14ac:dyDescent="0.3">
      <c r="A1036" s="831" t="s">
        <v>579</v>
      </c>
      <c r="B1036" s="832" t="s">
        <v>580</v>
      </c>
      <c r="C1036" s="835" t="s">
        <v>613</v>
      </c>
      <c r="D1036" s="863" t="s">
        <v>614</v>
      </c>
      <c r="E1036" s="835" t="s">
        <v>5680</v>
      </c>
      <c r="F1036" s="863" t="s">
        <v>5681</v>
      </c>
      <c r="G1036" s="835" t="s">
        <v>6717</v>
      </c>
      <c r="H1036" s="835" t="s">
        <v>6718</v>
      </c>
      <c r="I1036" s="849">
        <v>245.02999877929687</v>
      </c>
      <c r="J1036" s="849">
        <v>40</v>
      </c>
      <c r="K1036" s="850">
        <v>9801</v>
      </c>
    </row>
    <row r="1037" spans="1:11" ht="14.4" customHeight="1" x14ac:dyDescent="0.3">
      <c r="A1037" s="831" t="s">
        <v>579</v>
      </c>
      <c r="B1037" s="832" t="s">
        <v>580</v>
      </c>
      <c r="C1037" s="835" t="s">
        <v>613</v>
      </c>
      <c r="D1037" s="863" t="s">
        <v>614</v>
      </c>
      <c r="E1037" s="835" t="s">
        <v>5680</v>
      </c>
      <c r="F1037" s="863" t="s">
        <v>5681</v>
      </c>
      <c r="G1037" s="835" t="s">
        <v>6719</v>
      </c>
      <c r="H1037" s="835" t="s">
        <v>6720</v>
      </c>
      <c r="I1037" s="849">
        <v>534.3900146484375</v>
      </c>
      <c r="J1037" s="849">
        <v>10</v>
      </c>
      <c r="K1037" s="850">
        <v>5343.8798828125</v>
      </c>
    </row>
    <row r="1038" spans="1:11" ht="14.4" customHeight="1" x14ac:dyDescent="0.3">
      <c r="A1038" s="831" t="s">
        <v>579</v>
      </c>
      <c r="B1038" s="832" t="s">
        <v>580</v>
      </c>
      <c r="C1038" s="835" t="s">
        <v>613</v>
      </c>
      <c r="D1038" s="863" t="s">
        <v>614</v>
      </c>
      <c r="E1038" s="835" t="s">
        <v>5680</v>
      </c>
      <c r="F1038" s="863" t="s">
        <v>5681</v>
      </c>
      <c r="G1038" s="835" t="s">
        <v>5730</v>
      </c>
      <c r="H1038" s="835" t="s">
        <v>5731</v>
      </c>
      <c r="I1038" s="849">
        <v>4.625</v>
      </c>
      <c r="J1038" s="849">
        <v>40</v>
      </c>
      <c r="K1038" s="850">
        <v>185</v>
      </c>
    </row>
    <row r="1039" spans="1:11" ht="14.4" customHeight="1" x14ac:dyDescent="0.3">
      <c r="A1039" s="831" t="s">
        <v>579</v>
      </c>
      <c r="B1039" s="832" t="s">
        <v>580</v>
      </c>
      <c r="C1039" s="835" t="s">
        <v>613</v>
      </c>
      <c r="D1039" s="863" t="s">
        <v>614</v>
      </c>
      <c r="E1039" s="835" t="s">
        <v>5680</v>
      </c>
      <c r="F1039" s="863" t="s">
        <v>5681</v>
      </c>
      <c r="G1039" s="835" t="s">
        <v>5736</v>
      </c>
      <c r="H1039" s="835" t="s">
        <v>5737</v>
      </c>
      <c r="I1039" s="849">
        <v>80.573750495910645</v>
      </c>
      <c r="J1039" s="849">
        <v>310</v>
      </c>
      <c r="K1039" s="850">
        <v>24977.699951171875</v>
      </c>
    </row>
    <row r="1040" spans="1:11" ht="14.4" customHeight="1" x14ac:dyDescent="0.3">
      <c r="A1040" s="831" t="s">
        <v>579</v>
      </c>
      <c r="B1040" s="832" t="s">
        <v>580</v>
      </c>
      <c r="C1040" s="835" t="s">
        <v>613</v>
      </c>
      <c r="D1040" s="863" t="s">
        <v>614</v>
      </c>
      <c r="E1040" s="835" t="s">
        <v>5680</v>
      </c>
      <c r="F1040" s="863" t="s">
        <v>5681</v>
      </c>
      <c r="G1040" s="835" t="s">
        <v>6219</v>
      </c>
      <c r="H1040" s="835" t="s">
        <v>6220</v>
      </c>
      <c r="I1040" s="849">
        <v>6.3166667620340986</v>
      </c>
      <c r="J1040" s="849">
        <v>300</v>
      </c>
      <c r="K1040" s="850">
        <v>1894.47998046875</v>
      </c>
    </row>
    <row r="1041" spans="1:11" ht="14.4" customHeight="1" x14ac:dyDescent="0.3">
      <c r="A1041" s="831" t="s">
        <v>579</v>
      </c>
      <c r="B1041" s="832" t="s">
        <v>580</v>
      </c>
      <c r="C1041" s="835" t="s">
        <v>613</v>
      </c>
      <c r="D1041" s="863" t="s">
        <v>614</v>
      </c>
      <c r="E1041" s="835" t="s">
        <v>5680</v>
      </c>
      <c r="F1041" s="863" t="s">
        <v>5681</v>
      </c>
      <c r="G1041" s="835" t="s">
        <v>5744</v>
      </c>
      <c r="H1041" s="835" t="s">
        <v>5745</v>
      </c>
      <c r="I1041" s="849">
        <v>11.739999771118164</v>
      </c>
      <c r="J1041" s="849">
        <v>65</v>
      </c>
      <c r="K1041" s="850">
        <v>763.10001373291016</v>
      </c>
    </row>
    <row r="1042" spans="1:11" ht="14.4" customHeight="1" x14ac:dyDescent="0.3">
      <c r="A1042" s="831" t="s">
        <v>579</v>
      </c>
      <c r="B1042" s="832" t="s">
        <v>580</v>
      </c>
      <c r="C1042" s="835" t="s">
        <v>613</v>
      </c>
      <c r="D1042" s="863" t="s">
        <v>614</v>
      </c>
      <c r="E1042" s="835" t="s">
        <v>5680</v>
      </c>
      <c r="F1042" s="863" t="s">
        <v>5681</v>
      </c>
      <c r="G1042" s="835" t="s">
        <v>6721</v>
      </c>
      <c r="H1042" s="835" t="s">
        <v>6722</v>
      </c>
      <c r="I1042" s="849">
        <v>121</v>
      </c>
      <c r="J1042" s="849">
        <v>10</v>
      </c>
      <c r="K1042" s="850">
        <v>1210</v>
      </c>
    </row>
    <row r="1043" spans="1:11" ht="14.4" customHeight="1" x14ac:dyDescent="0.3">
      <c r="A1043" s="831" t="s">
        <v>579</v>
      </c>
      <c r="B1043" s="832" t="s">
        <v>580</v>
      </c>
      <c r="C1043" s="835" t="s">
        <v>613</v>
      </c>
      <c r="D1043" s="863" t="s">
        <v>614</v>
      </c>
      <c r="E1043" s="835" t="s">
        <v>5680</v>
      </c>
      <c r="F1043" s="863" t="s">
        <v>5681</v>
      </c>
      <c r="G1043" s="835" t="s">
        <v>5758</v>
      </c>
      <c r="H1043" s="835" t="s">
        <v>5759</v>
      </c>
      <c r="I1043" s="849">
        <v>6.2899999618530273</v>
      </c>
      <c r="J1043" s="849">
        <v>10</v>
      </c>
      <c r="K1043" s="850">
        <v>62.900001525878906</v>
      </c>
    </row>
    <row r="1044" spans="1:11" ht="14.4" customHeight="1" x14ac:dyDescent="0.3">
      <c r="A1044" s="831" t="s">
        <v>579</v>
      </c>
      <c r="B1044" s="832" t="s">
        <v>580</v>
      </c>
      <c r="C1044" s="835" t="s">
        <v>613</v>
      </c>
      <c r="D1044" s="863" t="s">
        <v>614</v>
      </c>
      <c r="E1044" s="835" t="s">
        <v>5680</v>
      </c>
      <c r="F1044" s="863" t="s">
        <v>5681</v>
      </c>
      <c r="G1044" s="835" t="s">
        <v>6125</v>
      </c>
      <c r="H1044" s="835" t="s">
        <v>6126</v>
      </c>
      <c r="I1044" s="849">
        <v>6.2899999618530273</v>
      </c>
      <c r="J1044" s="849">
        <v>10</v>
      </c>
      <c r="K1044" s="850">
        <v>62.900001525878906</v>
      </c>
    </row>
    <row r="1045" spans="1:11" ht="14.4" customHeight="1" x14ac:dyDescent="0.3">
      <c r="A1045" s="831" t="s">
        <v>579</v>
      </c>
      <c r="B1045" s="832" t="s">
        <v>580</v>
      </c>
      <c r="C1045" s="835" t="s">
        <v>613</v>
      </c>
      <c r="D1045" s="863" t="s">
        <v>614</v>
      </c>
      <c r="E1045" s="835" t="s">
        <v>5680</v>
      </c>
      <c r="F1045" s="863" t="s">
        <v>5681</v>
      </c>
      <c r="G1045" s="835" t="s">
        <v>6723</v>
      </c>
      <c r="H1045" s="835" t="s">
        <v>6724</v>
      </c>
      <c r="I1045" s="849">
        <v>6.2899999618530273</v>
      </c>
      <c r="J1045" s="849">
        <v>10</v>
      </c>
      <c r="K1045" s="850">
        <v>62.900001525878906</v>
      </c>
    </row>
    <row r="1046" spans="1:11" ht="14.4" customHeight="1" x14ac:dyDescent="0.3">
      <c r="A1046" s="831" t="s">
        <v>579</v>
      </c>
      <c r="B1046" s="832" t="s">
        <v>580</v>
      </c>
      <c r="C1046" s="835" t="s">
        <v>613</v>
      </c>
      <c r="D1046" s="863" t="s">
        <v>614</v>
      </c>
      <c r="E1046" s="835" t="s">
        <v>5680</v>
      </c>
      <c r="F1046" s="863" t="s">
        <v>5681</v>
      </c>
      <c r="G1046" s="835" t="s">
        <v>6725</v>
      </c>
      <c r="H1046" s="835" t="s">
        <v>6726</v>
      </c>
      <c r="I1046" s="849">
        <v>2420</v>
      </c>
      <c r="J1046" s="849">
        <v>2</v>
      </c>
      <c r="K1046" s="850">
        <v>4840</v>
      </c>
    </row>
    <row r="1047" spans="1:11" ht="14.4" customHeight="1" x14ac:dyDescent="0.3">
      <c r="A1047" s="831" t="s">
        <v>579</v>
      </c>
      <c r="B1047" s="832" t="s">
        <v>580</v>
      </c>
      <c r="C1047" s="835" t="s">
        <v>613</v>
      </c>
      <c r="D1047" s="863" t="s">
        <v>614</v>
      </c>
      <c r="E1047" s="835" t="s">
        <v>5680</v>
      </c>
      <c r="F1047" s="863" t="s">
        <v>5681</v>
      </c>
      <c r="G1047" s="835" t="s">
        <v>6727</v>
      </c>
      <c r="H1047" s="835" t="s">
        <v>6728</v>
      </c>
      <c r="I1047" s="849">
        <v>157.30000305175781</v>
      </c>
      <c r="J1047" s="849">
        <v>1</v>
      </c>
      <c r="K1047" s="850">
        <v>157.30000305175781</v>
      </c>
    </row>
    <row r="1048" spans="1:11" ht="14.4" customHeight="1" x14ac:dyDescent="0.3">
      <c r="A1048" s="831" t="s">
        <v>579</v>
      </c>
      <c r="B1048" s="832" t="s">
        <v>580</v>
      </c>
      <c r="C1048" s="835" t="s">
        <v>613</v>
      </c>
      <c r="D1048" s="863" t="s">
        <v>614</v>
      </c>
      <c r="E1048" s="835" t="s">
        <v>5680</v>
      </c>
      <c r="F1048" s="863" t="s">
        <v>5681</v>
      </c>
      <c r="G1048" s="835" t="s">
        <v>5783</v>
      </c>
      <c r="H1048" s="835" t="s">
        <v>5784</v>
      </c>
      <c r="I1048" s="849">
        <v>1.0900000333786011</v>
      </c>
      <c r="J1048" s="849">
        <v>500</v>
      </c>
      <c r="K1048" s="850">
        <v>545</v>
      </c>
    </row>
    <row r="1049" spans="1:11" ht="14.4" customHeight="1" x14ac:dyDescent="0.3">
      <c r="A1049" s="831" t="s">
        <v>579</v>
      </c>
      <c r="B1049" s="832" t="s">
        <v>580</v>
      </c>
      <c r="C1049" s="835" t="s">
        <v>613</v>
      </c>
      <c r="D1049" s="863" t="s">
        <v>614</v>
      </c>
      <c r="E1049" s="835" t="s">
        <v>5680</v>
      </c>
      <c r="F1049" s="863" t="s">
        <v>5681</v>
      </c>
      <c r="G1049" s="835" t="s">
        <v>6729</v>
      </c>
      <c r="H1049" s="835" t="s">
        <v>6730</v>
      </c>
      <c r="I1049" s="849">
        <v>5.0399999618530273</v>
      </c>
      <c r="J1049" s="849">
        <v>100</v>
      </c>
      <c r="K1049" s="850">
        <v>504</v>
      </c>
    </row>
    <row r="1050" spans="1:11" ht="14.4" customHeight="1" x14ac:dyDescent="0.3">
      <c r="A1050" s="831" t="s">
        <v>579</v>
      </c>
      <c r="B1050" s="832" t="s">
        <v>580</v>
      </c>
      <c r="C1050" s="835" t="s">
        <v>613</v>
      </c>
      <c r="D1050" s="863" t="s">
        <v>614</v>
      </c>
      <c r="E1050" s="835" t="s">
        <v>5680</v>
      </c>
      <c r="F1050" s="863" t="s">
        <v>5681</v>
      </c>
      <c r="G1050" s="835" t="s">
        <v>5785</v>
      </c>
      <c r="H1050" s="835" t="s">
        <v>5786</v>
      </c>
      <c r="I1050" s="849">
        <v>0.47999998927116394</v>
      </c>
      <c r="J1050" s="849">
        <v>300</v>
      </c>
      <c r="K1050" s="850">
        <v>144</v>
      </c>
    </row>
    <row r="1051" spans="1:11" ht="14.4" customHeight="1" x14ac:dyDescent="0.3">
      <c r="A1051" s="831" t="s">
        <v>579</v>
      </c>
      <c r="B1051" s="832" t="s">
        <v>580</v>
      </c>
      <c r="C1051" s="835" t="s">
        <v>613</v>
      </c>
      <c r="D1051" s="863" t="s">
        <v>614</v>
      </c>
      <c r="E1051" s="835" t="s">
        <v>5680</v>
      </c>
      <c r="F1051" s="863" t="s">
        <v>5681</v>
      </c>
      <c r="G1051" s="835" t="s">
        <v>5789</v>
      </c>
      <c r="H1051" s="835" t="s">
        <v>5790</v>
      </c>
      <c r="I1051" s="849">
        <v>0.67000001668930054</v>
      </c>
      <c r="J1051" s="849">
        <v>200</v>
      </c>
      <c r="K1051" s="850">
        <v>134</v>
      </c>
    </row>
    <row r="1052" spans="1:11" ht="14.4" customHeight="1" x14ac:dyDescent="0.3">
      <c r="A1052" s="831" t="s">
        <v>579</v>
      </c>
      <c r="B1052" s="832" t="s">
        <v>580</v>
      </c>
      <c r="C1052" s="835" t="s">
        <v>613</v>
      </c>
      <c r="D1052" s="863" t="s">
        <v>614</v>
      </c>
      <c r="E1052" s="835" t="s">
        <v>5680</v>
      </c>
      <c r="F1052" s="863" t="s">
        <v>5681</v>
      </c>
      <c r="G1052" s="835" t="s">
        <v>6015</v>
      </c>
      <c r="H1052" s="835" t="s">
        <v>6016</v>
      </c>
      <c r="I1052" s="849">
        <v>15.039999961853027</v>
      </c>
      <c r="J1052" s="849">
        <v>100</v>
      </c>
      <c r="K1052" s="850">
        <v>1504</v>
      </c>
    </row>
    <row r="1053" spans="1:11" ht="14.4" customHeight="1" x14ac:dyDescent="0.3">
      <c r="A1053" s="831" t="s">
        <v>579</v>
      </c>
      <c r="B1053" s="832" t="s">
        <v>580</v>
      </c>
      <c r="C1053" s="835" t="s">
        <v>613</v>
      </c>
      <c r="D1053" s="863" t="s">
        <v>614</v>
      </c>
      <c r="E1053" s="835" t="s">
        <v>5680</v>
      </c>
      <c r="F1053" s="863" t="s">
        <v>5681</v>
      </c>
      <c r="G1053" s="835" t="s">
        <v>6231</v>
      </c>
      <c r="H1053" s="835" t="s">
        <v>6232</v>
      </c>
      <c r="I1053" s="849">
        <v>0.4699999988079071</v>
      </c>
      <c r="J1053" s="849">
        <v>100</v>
      </c>
      <c r="K1053" s="850">
        <v>47</v>
      </c>
    </row>
    <row r="1054" spans="1:11" ht="14.4" customHeight="1" x14ac:dyDescent="0.3">
      <c r="A1054" s="831" t="s">
        <v>579</v>
      </c>
      <c r="B1054" s="832" t="s">
        <v>580</v>
      </c>
      <c r="C1054" s="835" t="s">
        <v>613</v>
      </c>
      <c r="D1054" s="863" t="s">
        <v>614</v>
      </c>
      <c r="E1054" s="835" t="s">
        <v>5680</v>
      </c>
      <c r="F1054" s="863" t="s">
        <v>5681</v>
      </c>
      <c r="G1054" s="835" t="s">
        <v>6235</v>
      </c>
      <c r="H1054" s="835" t="s">
        <v>6236</v>
      </c>
      <c r="I1054" s="849">
        <v>1.9199999570846558</v>
      </c>
      <c r="J1054" s="849">
        <v>1</v>
      </c>
      <c r="K1054" s="850">
        <v>1.9199999570846558</v>
      </c>
    </row>
    <row r="1055" spans="1:11" ht="14.4" customHeight="1" x14ac:dyDescent="0.3">
      <c r="A1055" s="831" t="s">
        <v>579</v>
      </c>
      <c r="B1055" s="832" t="s">
        <v>580</v>
      </c>
      <c r="C1055" s="835" t="s">
        <v>613</v>
      </c>
      <c r="D1055" s="863" t="s">
        <v>614</v>
      </c>
      <c r="E1055" s="835" t="s">
        <v>5680</v>
      </c>
      <c r="F1055" s="863" t="s">
        <v>5681</v>
      </c>
      <c r="G1055" s="835" t="s">
        <v>5832</v>
      </c>
      <c r="H1055" s="835" t="s">
        <v>5833</v>
      </c>
      <c r="I1055" s="849">
        <v>2.7000000476837158</v>
      </c>
      <c r="J1055" s="849">
        <v>50</v>
      </c>
      <c r="K1055" s="850">
        <v>135</v>
      </c>
    </row>
    <row r="1056" spans="1:11" ht="14.4" customHeight="1" x14ac:dyDescent="0.3">
      <c r="A1056" s="831" t="s">
        <v>579</v>
      </c>
      <c r="B1056" s="832" t="s">
        <v>580</v>
      </c>
      <c r="C1056" s="835" t="s">
        <v>613</v>
      </c>
      <c r="D1056" s="863" t="s">
        <v>614</v>
      </c>
      <c r="E1056" s="835" t="s">
        <v>5680</v>
      </c>
      <c r="F1056" s="863" t="s">
        <v>5681</v>
      </c>
      <c r="G1056" s="835" t="s">
        <v>6025</v>
      </c>
      <c r="H1056" s="835" t="s">
        <v>6026</v>
      </c>
      <c r="I1056" s="849">
        <v>1.9199999570846558</v>
      </c>
      <c r="J1056" s="849">
        <v>50</v>
      </c>
      <c r="K1056" s="850">
        <v>96</v>
      </c>
    </row>
    <row r="1057" spans="1:11" ht="14.4" customHeight="1" x14ac:dyDescent="0.3">
      <c r="A1057" s="831" t="s">
        <v>579</v>
      </c>
      <c r="B1057" s="832" t="s">
        <v>580</v>
      </c>
      <c r="C1057" s="835" t="s">
        <v>613</v>
      </c>
      <c r="D1057" s="863" t="s">
        <v>614</v>
      </c>
      <c r="E1057" s="835" t="s">
        <v>5680</v>
      </c>
      <c r="F1057" s="863" t="s">
        <v>5681</v>
      </c>
      <c r="G1057" s="835" t="s">
        <v>5838</v>
      </c>
      <c r="H1057" s="835" t="s">
        <v>5839</v>
      </c>
      <c r="I1057" s="849">
        <v>2.1700000762939453</v>
      </c>
      <c r="J1057" s="849">
        <v>50</v>
      </c>
      <c r="K1057" s="850">
        <v>108.5</v>
      </c>
    </row>
    <row r="1058" spans="1:11" ht="14.4" customHeight="1" x14ac:dyDescent="0.3">
      <c r="A1058" s="831" t="s">
        <v>579</v>
      </c>
      <c r="B1058" s="832" t="s">
        <v>580</v>
      </c>
      <c r="C1058" s="835" t="s">
        <v>613</v>
      </c>
      <c r="D1058" s="863" t="s">
        <v>614</v>
      </c>
      <c r="E1058" s="835" t="s">
        <v>5680</v>
      </c>
      <c r="F1058" s="863" t="s">
        <v>5681</v>
      </c>
      <c r="G1058" s="835" t="s">
        <v>5842</v>
      </c>
      <c r="H1058" s="835" t="s">
        <v>5843</v>
      </c>
      <c r="I1058" s="849">
        <v>5</v>
      </c>
      <c r="J1058" s="849">
        <v>10</v>
      </c>
      <c r="K1058" s="850">
        <v>50</v>
      </c>
    </row>
    <row r="1059" spans="1:11" ht="14.4" customHeight="1" x14ac:dyDescent="0.3">
      <c r="A1059" s="831" t="s">
        <v>579</v>
      </c>
      <c r="B1059" s="832" t="s">
        <v>580</v>
      </c>
      <c r="C1059" s="835" t="s">
        <v>613</v>
      </c>
      <c r="D1059" s="863" t="s">
        <v>614</v>
      </c>
      <c r="E1059" s="835" t="s">
        <v>5680</v>
      </c>
      <c r="F1059" s="863" t="s">
        <v>5681</v>
      </c>
      <c r="G1059" s="835" t="s">
        <v>5846</v>
      </c>
      <c r="H1059" s="835" t="s">
        <v>5847</v>
      </c>
      <c r="I1059" s="849">
        <v>21.229999542236328</v>
      </c>
      <c r="J1059" s="849">
        <v>10</v>
      </c>
      <c r="K1059" s="850">
        <v>212.30000305175781</v>
      </c>
    </row>
    <row r="1060" spans="1:11" ht="14.4" customHeight="1" x14ac:dyDescent="0.3">
      <c r="A1060" s="831" t="s">
        <v>579</v>
      </c>
      <c r="B1060" s="832" t="s">
        <v>580</v>
      </c>
      <c r="C1060" s="835" t="s">
        <v>613</v>
      </c>
      <c r="D1060" s="863" t="s">
        <v>614</v>
      </c>
      <c r="E1060" s="835" t="s">
        <v>5855</v>
      </c>
      <c r="F1060" s="863" t="s">
        <v>5856</v>
      </c>
      <c r="G1060" s="835" t="s">
        <v>6731</v>
      </c>
      <c r="H1060" s="835" t="s">
        <v>6732</v>
      </c>
      <c r="I1060" s="849">
        <v>1408.43994140625</v>
      </c>
      <c r="J1060" s="849">
        <v>5</v>
      </c>
      <c r="K1060" s="850">
        <v>7042.2001953125</v>
      </c>
    </row>
    <row r="1061" spans="1:11" ht="14.4" customHeight="1" x14ac:dyDescent="0.3">
      <c r="A1061" s="831" t="s">
        <v>579</v>
      </c>
      <c r="B1061" s="832" t="s">
        <v>580</v>
      </c>
      <c r="C1061" s="835" t="s">
        <v>613</v>
      </c>
      <c r="D1061" s="863" t="s">
        <v>614</v>
      </c>
      <c r="E1061" s="835" t="s">
        <v>5855</v>
      </c>
      <c r="F1061" s="863" t="s">
        <v>5856</v>
      </c>
      <c r="G1061" s="835" t="s">
        <v>6733</v>
      </c>
      <c r="H1061" s="835" t="s">
        <v>6734</v>
      </c>
      <c r="I1061" s="849">
        <v>882.33333333333337</v>
      </c>
      <c r="J1061" s="849">
        <v>15</v>
      </c>
      <c r="K1061" s="850">
        <v>13234.98046875</v>
      </c>
    </row>
    <row r="1062" spans="1:11" ht="14.4" customHeight="1" x14ac:dyDescent="0.3">
      <c r="A1062" s="831" t="s">
        <v>579</v>
      </c>
      <c r="B1062" s="832" t="s">
        <v>580</v>
      </c>
      <c r="C1062" s="835" t="s">
        <v>613</v>
      </c>
      <c r="D1062" s="863" t="s">
        <v>614</v>
      </c>
      <c r="E1062" s="835" t="s">
        <v>5855</v>
      </c>
      <c r="F1062" s="863" t="s">
        <v>5856</v>
      </c>
      <c r="G1062" s="835" t="s">
        <v>5857</v>
      </c>
      <c r="H1062" s="835" t="s">
        <v>5858</v>
      </c>
      <c r="I1062" s="849">
        <v>0.47999998927116394</v>
      </c>
      <c r="J1062" s="849">
        <v>100</v>
      </c>
      <c r="K1062" s="850">
        <v>48</v>
      </c>
    </row>
    <row r="1063" spans="1:11" ht="14.4" customHeight="1" x14ac:dyDescent="0.3">
      <c r="A1063" s="831" t="s">
        <v>579</v>
      </c>
      <c r="B1063" s="832" t="s">
        <v>580</v>
      </c>
      <c r="C1063" s="835" t="s">
        <v>613</v>
      </c>
      <c r="D1063" s="863" t="s">
        <v>614</v>
      </c>
      <c r="E1063" s="835" t="s">
        <v>5855</v>
      </c>
      <c r="F1063" s="863" t="s">
        <v>5856</v>
      </c>
      <c r="G1063" s="835" t="s">
        <v>6033</v>
      </c>
      <c r="H1063" s="835" t="s">
        <v>6034</v>
      </c>
      <c r="I1063" s="849">
        <v>0.30500000715255737</v>
      </c>
      <c r="J1063" s="849">
        <v>300</v>
      </c>
      <c r="K1063" s="850">
        <v>92</v>
      </c>
    </row>
    <row r="1064" spans="1:11" ht="14.4" customHeight="1" x14ac:dyDescent="0.3">
      <c r="A1064" s="831" t="s">
        <v>579</v>
      </c>
      <c r="B1064" s="832" t="s">
        <v>580</v>
      </c>
      <c r="C1064" s="835" t="s">
        <v>613</v>
      </c>
      <c r="D1064" s="863" t="s">
        <v>614</v>
      </c>
      <c r="E1064" s="835" t="s">
        <v>5855</v>
      </c>
      <c r="F1064" s="863" t="s">
        <v>5856</v>
      </c>
      <c r="G1064" s="835" t="s">
        <v>5859</v>
      </c>
      <c r="H1064" s="835" t="s">
        <v>5860</v>
      </c>
      <c r="I1064" s="849">
        <v>0.30000001192092896</v>
      </c>
      <c r="J1064" s="849">
        <v>100</v>
      </c>
      <c r="K1064" s="850">
        <v>30</v>
      </c>
    </row>
    <row r="1065" spans="1:11" ht="14.4" customHeight="1" x14ac:dyDescent="0.3">
      <c r="A1065" s="831" t="s">
        <v>579</v>
      </c>
      <c r="B1065" s="832" t="s">
        <v>580</v>
      </c>
      <c r="C1065" s="835" t="s">
        <v>613</v>
      </c>
      <c r="D1065" s="863" t="s">
        <v>614</v>
      </c>
      <c r="E1065" s="835" t="s">
        <v>5855</v>
      </c>
      <c r="F1065" s="863" t="s">
        <v>5856</v>
      </c>
      <c r="G1065" s="835" t="s">
        <v>5863</v>
      </c>
      <c r="H1065" s="835" t="s">
        <v>5864</v>
      </c>
      <c r="I1065" s="849">
        <v>0.55000001192092896</v>
      </c>
      <c r="J1065" s="849">
        <v>200</v>
      </c>
      <c r="K1065" s="850">
        <v>110</v>
      </c>
    </row>
    <row r="1066" spans="1:11" ht="14.4" customHeight="1" x14ac:dyDescent="0.3">
      <c r="A1066" s="831" t="s">
        <v>579</v>
      </c>
      <c r="B1066" s="832" t="s">
        <v>580</v>
      </c>
      <c r="C1066" s="835" t="s">
        <v>613</v>
      </c>
      <c r="D1066" s="863" t="s">
        <v>614</v>
      </c>
      <c r="E1066" s="835" t="s">
        <v>5855</v>
      </c>
      <c r="F1066" s="863" t="s">
        <v>5856</v>
      </c>
      <c r="G1066" s="835" t="s">
        <v>5865</v>
      </c>
      <c r="H1066" s="835" t="s">
        <v>5866</v>
      </c>
      <c r="I1066" s="849">
        <v>1.809999942779541</v>
      </c>
      <c r="J1066" s="849">
        <v>100</v>
      </c>
      <c r="K1066" s="850">
        <v>181</v>
      </c>
    </row>
    <row r="1067" spans="1:11" ht="14.4" customHeight="1" x14ac:dyDescent="0.3">
      <c r="A1067" s="831" t="s">
        <v>579</v>
      </c>
      <c r="B1067" s="832" t="s">
        <v>580</v>
      </c>
      <c r="C1067" s="835" t="s">
        <v>613</v>
      </c>
      <c r="D1067" s="863" t="s">
        <v>614</v>
      </c>
      <c r="E1067" s="835" t="s">
        <v>5869</v>
      </c>
      <c r="F1067" s="863" t="s">
        <v>5870</v>
      </c>
      <c r="G1067" s="835" t="s">
        <v>6255</v>
      </c>
      <c r="H1067" s="835" t="s">
        <v>6256</v>
      </c>
      <c r="I1067" s="849">
        <v>2.4425000548362732</v>
      </c>
      <c r="J1067" s="849">
        <v>900</v>
      </c>
      <c r="K1067" s="850">
        <v>2199.199951171875</v>
      </c>
    </row>
    <row r="1068" spans="1:11" ht="14.4" customHeight="1" x14ac:dyDescent="0.3">
      <c r="A1068" s="831" t="s">
        <v>579</v>
      </c>
      <c r="B1068" s="832" t="s">
        <v>580</v>
      </c>
      <c r="C1068" s="835" t="s">
        <v>613</v>
      </c>
      <c r="D1068" s="863" t="s">
        <v>614</v>
      </c>
      <c r="E1068" s="835" t="s">
        <v>6535</v>
      </c>
      <c r="F1068" s="863" t="s">
        <v>6536</v>
      </c>
      <c r="G1068" s="835" t="s">
        <v>6735</v>
      </c>
      <c r="H1068" s="835" t="s">
        <v>6736</v>
      </c>
      <c r="I1068" s="849">
        <v>2609.97998046875</v>
      </c>
      <c r="J1068" s="849">
        <v>2</v>
      </c>
      <c r="K1068" s="850">
        <v>5219.9501953125</v>
      </c>
    </row>
    <row r="1069" spans="1:11" ht="14.4" customHeight="1" x14ac:dyDescent="0.3">
      <c r="A1069" s="831" t="s">
        <v>579</v>
      </c>
      <c r="B1069" s="832" t="s">
        <v>580</v>
      </c>
      <c r="C1069" s="835" t="s">
        <v>613</v>
      </c>
      <c r="D1069" s="863" t="s">
        <v>614</v>
      </c>
      <c r="E1069" s="835" t="s">
        <v>6535</v>
      </c>
      <c r="F1069" s="863" t="s">
        <v>6536</v>
      </c>
      <c r="G1069" s="835" t="s">
        <v>6737</v>
      </c>
      <c r="H1069" s="835" t="s">
        <v>6738</v>
      </c>
      <c r="I1069" s="849">
        <v>2609.97998046875</v>
      </c>
      <c r="J1069" s="849">
        <v>2</v>
      </c>
      <c r="K1069" s="850">
        <v>5219.9501953125</v>
      </c>
    </row>
    <row r="1070" spans="1:11" ht="14.4" customHeight="1" thickBot="1" x14ac:dyDescent="0.35">
      <c r="A1070" s="839" t="s">
        <v>579</v>
      </c>
      <c r="B1070" s="840" t="s">
        <v>580</v>
      </c>
      <c r="C1070" s="843" t="s">
        <v>613</v>
      </c>
      <c r="D1070" s="864" t="s">
        <v>614</v>
      </c>
      <c r="E1070" s="843" t="s">
        <v>6535</v>
      </c>
      <c r="F1070" s="864" t="s">
        <v>6536</v>
      </c>
      <c r="G1070" s="843" t="s">
        <v>6739</v>
      </c>
      <c r="H1070" s="843" t="s">
        <v>6740</v>
      </c>
      <c r="I1070" s="851">
        <v>1862.18994140625</v>
      </c>
      <c r="J1070" s="851">
        <v>10</v>
      </c>
      <c r="K1070" s="852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115.73636363636365</v>
      </c>
      <c r="D6" s="491"/>
      <c r="E6" s="491"/>
      <c r="F6" s="490"/>
      <c r="G6" s="492">
        <f ca="1">SUM(Tabulka[05 h_vram])/2</f>
        <v>187119.69</v>
      </c>
      <c r="H6" s="491">
        <f ca="1">SUM(Tabulka[06 h_naduv])/2</f>
        <v>10244.299999999999</v>
      </c>
      <c r="I6" s="491">
        <f ca="1">SUM(Tabulka[07 h_nadzk])/2</f>
        <v>2087.7000000000003</v>
      </c>
      <c r="J6" s="490">
        <f ca="1">SUM(Tabulka[08 h_oon])/2</f>
        <v>113</v>
      </c>
      <c r="K6" s="492">
        <f ca="1">SUM(Tabulka[09 m_kl])/2</f>
        <v>0</v>
      </c>
      <c r="L6" s="491">
        <f ca="1">SUM(Tabulka[10 m_gr])/2</f>
        <v>565100</v>
      </c>
      <c r="M6" s="491">
        <f ca="1">SUM(Tabulka[11 m_jo])/2</f>
        <v>2913458</v>
      </c>
      <c r="N6" s="491">
        <f ca="1">SUM(Tabulka[12 m_oc])/2</f>
        <v>3478558</v>
      </c>
      <c r="O6" s="490">
        <f ca="1">SUM(Tabulka[13 m_sk])/2</f>
        <v>62627556</v>
      </c>
      <c r="P6" s="489">
        <f ca="1">SUM(Tabulka[14_vzsk])/2</f>
        <v>56987</v>
      </c>
      <c r="Q6" s="489">
        <f ca="1">SUM(Tabulka[15_vzpl])/2</f>
        <v>112602.5446667567</v>
      </c>
      <c r="R6" s="488">
        <f ca="1">IF(Q6=0,0,P6/Q6)</f>
        <v>0.50608980612872501</v>
      </c>
      <c r="S6" s="487">
        <f ca="1">Q6-P6</f>
        <v>55615.544666756701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27.54545454545455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47364.4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9663.7999999999993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565100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1298530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1863630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31545318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72269.211333423373</v>
      </c>
      <c r="R8" s="471">
        <f ca="1">IF(Tabulka[[#This Row],[15_vzpl]]=0,"",Tabulka[[#This Row],[14_vzsk]]/Tabulka[[#This Row],[15_vzpl]])</f>
        <v>0.22997345194928828</v>
      </c>
      <c r="S8" s="470">
        <f ca="1">IF(Tabulka[[#This Row],[15_vzpl]]-Tabulka[[#This Row],[14_vzsk]]=0,"",Tabulka[[#This Row],[15_vzpl]]-Tabulka[[#This Row],[14_vzsk]])</f>
        <v>55649.211333423373</v>
      </c>
    </row>
    <row r="9" spans="1:19" x14ac:dyDescent="0.3">
      <c r="A9" s="469">
        <v>99</v>
      </c>
      <c r="B9" s="468" t="s">
        <v>6756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2.6909090909090909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4707.2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1000.0000000000001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64075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64075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1771052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72269.211333423373</v>
      </c>
      <c r="R9" s="471">
        <f ca="1">IF(Tabulka[[#This Row],[15_vzpl]]=0,"",Tabulka[[#This Row],[14_vzsk]]/Tabulka[[#This Row],[15_vzpl]])</f>
        <v>0.22997345194928828</v>
      </c>
      <c r="S9" s="470">
        <f ca="1">IF(Tabulka[[#This Row],[15_vzpl]]-Tabulka[[#This Row],[14_vzsk]]=0,"",Tabulka[[#This Row],[15_vzpl]]-Tabulka[[#This Row],[14_vzsk]])</f>
        <v>55649.211333423373</v>
      </c>
    </row>
    <row r="10" spans="1:19" x14ac:dyDescent="0.3">
      <c r="A10" s="469">
        <v>100</v>
      </c>
      <c r="B10" s="468" t="s">
        <v>6757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0.99090909090909107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1787.2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419.10000000000008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21824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21824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690649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6758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23.86363636363636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40870.000000000007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8367.7000000000007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553.90000000000009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565100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1212631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1777731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29083617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6742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84.190909090909102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132683.29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1555412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1555412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29905902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40367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40333.333333333328</v>
      </c>
      <c r="R12" s="471">
        <f ca="1">IF(Tabulka[[#This Row],[15_vzpl]]=0,"",Tabulka[[#This Row],[14_vzsk]]/Tabulka[[#This Row],[15_vzpl]])</f>
        <v>1.0008347107438018</v>
      </c>
      <c r="S12" s="470">
        <f ca="1">IF(Tabulka[[#This Row],[15_vzpl]]-Tabulka[[#This Row],[14_vzsk]]=0,"",Tabulka[[#This Row],[15_vzpl]]-Tabulka[[#This Row],[14_vzsk]])</f>
        <v>-33.666666666671517</v>
      </c>
    </row>
    <row r="13" spans="1:19" x14ac:dyDescent="0.3">
      <c r="A13" s="469">
        <v>303</v>
      </c>
      <c r="B13" s="468" t="s">
        <v>6759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34.31818181818182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52967.040000000001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553664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553664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12415148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40367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40333.333333333328</v>
      </c>
      <c r="R13" s="471">
        <f ca="1">IF(Tabulka[[#This Row],[15_vzpl]]=0,"",Tabulka[[#This Row],[14_vzsk]]/Tabulka[[#This Row],[15_vzpl]])</f>
        <v>1.0008347107438018</v>
      </c>
      <c r="S13" s="470">
        <f ca="1">IF(Tabulka[[#This Row],[15_vzpl]]-Tabulka[[#This Row],[14_vzsk]]=0,"",Tabulka[[#This Row],[15_vzpl]]-Tabulka[[#This Row],[14_vzsk]])</f>
        <v>-33.666666666671517</v>
      </c>
    </row>
    <row r="14" spans="1:19" x14ac:dyDescent="0.3">
      <c r="A14" s="469">
        <v>304</v>
      </c>
      <c r="B14" s="468" t="s">
        <v>6760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25.218181818181815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40747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597840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597840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10743872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6761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4.245454545454546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6946.5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173306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173306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2138363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6762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1.6363636363636365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365532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629</v>
      </c>
      <c r="B17" s="468" t="s">
        <v>6763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566434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6764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69390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69390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1246866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6765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10.772727272727273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16727.25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124062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124062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2429687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6743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59516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59516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1176336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6766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59516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59516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1176336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328</v>
      </c>
    </row>
    <row r="23" spans="1:19" x14ac:dyDescent="0.3">
      <c r="A23" s="222" t="s">
        <v>201</v>
      </c>
    </row>
    <row r="24" spans="1:19" x14ac:dyDescent="0.3">
      <c r="A24" s="223" t="s">
        <v>298</v>
      </c>
    </row>
    <row r="25" spans="1:19" x14ac:dyDescent="0.3">
      <c r="A25" s="461" t="s">
        <v>297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6755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27.5</v>
      </c>
      <c r="F4" s="498"/>
      <c r="G4" s="498"/>
      <c r="H4" s="498"/>
      <c r="I4" s="498">
        <v>4618.4000000000005</v>
      </c>
      <c r="J4" s="498">
        <v>848.40000000000009</v>
      </c>
      <c r="K4" s="498">
        <v>250.8</v>
      </c>
      <c r="L4" s="498">
        <v>8</v>
      </c>
      <c r="M4" s="498"/>
      <c r="N4" s="498"/>
      <c r="O4" s="498">
        <v>16025</v>
      </c>
      <c r="P4" s="498">
        <v>16025</v>
      </c>
      <c r="Q4" s="498">
        <v>2814882</v>
      </c>
      <c r="R4" s="498">
        <v>1800</v>
      </c>
      <c r="S4" s="498">
        <v>6569.9283030384877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2.4000000000000004</v>
      </c>
      <c r="I5">
        <v>390.4</v>
      </c>
      <c r="J5">
        <v>58.2</v>
      </c>
      <c r="K5">
        <v>97.6</v>
      </c>
      <c r="Q5">
        <v>136261</v>
      </c>
      <c r="R5">
        <v>1800</v>
      </c>
      <c r="S5">
        <v>6569.9283030384877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1.8</v>
      </c>
      <c r="I6">
        <v>316.8</v>
      </c>
      <c r="J6">
        <v>62.6</v>
      </c>
      <c r="K6">
        <v>35.200000000000003</v>
      </c>
      <c r="Q6">
        <v>109389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3911.2000000000003</v>
      </c>
      <c r="J7">
        <v>727.6</v>
      </c>
      <c r="K7">
        <v>118.00000000000001</v>
      </c>
      <c r="L7">
        <v>8</v>
      </c>
      <c r="O7">
        <v>16025</v>
      </c>
      <c r="P7">
        <v>16025</v>
      </c>
      <c r="Q7">
        <v>2569232</v>
      </c>
    </row>
    <row r="8" spans="1:19" x14ac:dyDescent="0.3">
      <c r="A8" s="505" t="s">
        <v>215</v>
      </c>
      <c r="B8" s="504">
        <v>5</v>
      </c>
      <c r="C8">
        <v>1</v>
      </c>
      <c r="D8" t="s">
        <v>6742</v>
      </c>
      <c r="E8">
        <v>83.1</v>
      </c>
      <c r="I8">
        <v>12783.29</v>
      </c>
      <c r="Q8">
        <v>2410712</v>
      </c>
      <c r="R8">
        <v>14328</v>
      </c>
      <c r="S8">
        <v>3666.6666666666665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34</v>
      </c>
      <c r="I9">
        <v>5141.29</v>
      </c>
      <c r="Q9">
        <v>987005</v>
      </c>
      <c r="R9">
        <v>14328</v>
      </c>
      <c r="S9">
        <v>3666.6666666666665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25.6</v>
      </c>
      <c r="I10">
        <v>4070.5</v>
      </c>
      <c r="Q10">
        <v>890260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668</v>
      </c>
      <c r="Q11">
        <v>170127</v>
      </c>
    </row>
    <row r="12" spans="1:19" x14ac:dyDescent="0.3">
      <c r="A12" s="505" t="s">
        <v>219</v>
      </c>
      <c r="B12" s="504">
        <v>9</v>
      </c>
      <c r="C12">
        <v>1</v>
      </c>
      <c r="D12">
        <v>629</v>
      </c>
      <c r="E12">
        <v>4</v>
      </c>
      <c r="I12">
        <v>376</v>
      </c>
      <c r="Q12">
        <v>47534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834.5</v>
      </c>
      <c r="Q13">
        <v>108410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10.5</v>
      </c>
      <c r="I14">
        <v>1693</v>
      </c>
      <c r="Q14">
        <v>207376</v>
      </c>
    </row>
    <row r="15" spans="1:19" x14ac:dyDescent="0.3">
      <c r="A15" s="503" t="s">
        <v>222</v>
      </c>
      <c r="B15" s="502">
        <v>12</v>
      </c>
      <c r="C15">
        <v>1</v>
      </c>
      <c r="D15" t="s">
        <v>6743</v>
      </c>
      <c r="E15">
        <v>4</v>
      </c>
      <c r="I15">
        <v>584</v>
      </c>
      <c r="Q15">
        <v>100661</v>
      </c>
    </row>
    <row r="16" spans="1:19" x14ac:dyDescent="0.3">
      <c r="A16" s="501" t="s">
        <v>210</v>
      </c>
      <c r="B16" s="500">
        <v>2017</v>
      </c>
      <c r="C16">
        <v>1</v>
      </c>
      <c r="D16">
        <v>30</v>
      </c>
      <c r="E16">
        <v>4</v>
      </c>
      <c r="I16">
        <v>584</v>
      </c>
      <c r="Q16">
        <v>100661</v>
      </c>
    </row>
    <row r="17" spans="3:19" x14ac:dyDescent="0.3">
      <c r="C17" t="s">
        <v>6744</v>
      </c>
      <c r="E17">
        <v>114.6</v>
      </c>
      <c r="I17">
        <v>17985.690000000002</v>
      </c>
      <c r="J17">
        <v>848.40000000000009</v>
      </c>
      <c r="K17">
        <v>250.8</v>
      </c>
      <c r="L17">
        <v>8</v>
      </c>
      <c r="O17">
        <v>16025</v>
      </c>
      <c r="P17">
        <v>16025</v>
      </c>
      <c r="Q17">
        <v>5326255</v>
      </c>
      <c r="R17">
        <v>16128</v>
      </c>
      <c r="S17">
        <v>10236.594969705155</v>
      </c>
    </row>
    <row r="18" spans="3:19" x14ac:dyDescent="0.3">
      <c r="C18">
        <v>2</v>
      </c>
      <c r="D18" t="s">
        <v>299</v>
      </c>
      <c r="E18">
        <v>27.500000000000004</v>
      </c>
      <c r="I18">
        <v>4105.6000000000004</v>
      </c>
      <c r="J18">
        <v>842.3</v>
      </c>
      <c r="K18">
        <v>140.9</v>
      </c>
      <c r="L18">
        <v>3</v>
      </c>
      <c r="Q18">
        <v>2674133</v>
      </c>
      <c r="S18">
        <v>6569.9283030384877</v>
      </c>
    </row>
    <row r="19" spans="3:19" x14ac:dyDescent="0.3">
      <c r="C19">
        <v>2</v>
      </c>
      <c r="D19">
        <v>99</v>
      </c>
      <c r="E19">
        <v>2.4000000000000004</v>
      </c>
      <c r="I19">
        <v>348.8</v>
      </c>
      <c r="J19">
        <v>55.4</v>
      </c>
      <c r="K19">
        <v>86.4</v>
      </c>
      <c r="Q19">
        <v>134041</v>
      </c>
      <c r="S19">
        <v>6569.9283030384877</v>
      </c>
    </row>
    <row r="20" spans="3:19" x14ac:dyDescent="0.3">
      <c r="C20">
        <v>2</v>
      </c>
      <c r="D20">
        <v>100</v>
      </c>
      <c r="E20">
        <v>1.9</v>
      </c>
      <c r="I20">
        <v>296.8</v>
      </c>
      <c r="J20">
        <v>59.400000000000006</v>
      </c>
      <c r="K20">
        <v>15.200000000000001</v>
      </c>
      <c r="Q20">
        <v>104538</v>
      </c>
    </row>
    <row r="21" spans="3:19" x14ac:dyDescent="0.3">
      <c r="C21">
        <v>2</v>
      </c>
      <c r="D21">
        <v>101</v>
      </c>
      <c r="E21">
        <v>23.200000000000003</v>
      </c>
      <c r="I21">
        <v>3460</v>
      </c>
      <c r="J21">
        <v>727.5</v>
      </c>
      <c r="K21">
        <v>39.300000000000004</v>
      </c>
      <c r="L21">
        <v>3</v>
      </c>
      <c r="Q21">
        <v>2435554</v>
      </c>
    </row>
    <row r="22" spans="3:19" x14ac:dyDescent="0.3">
      <c r="C22">
        <v>2</v>
      </c>
      <c r="D22" t="s">
        <v>6742</v>
      </c>
      <c r="E22">
        <v>83.1</v>
      </c>
      <c r="I22">
        <v>11298</v>
      </c>
      <c r="O22">
        <v>33828</v>
      </c>
      <c r="P22">
        <v>33828</v>
      </c>
      <c r="Q22">
        <v>2351660</v>
      </c>
      <c r="R22">
        <v>3500</v>
      </c>
      <c r="S22">
        <v>3666.6666666666665</v>
      </c>
    </row>
    <row r="23" spans="3:19" x14ac:dyDescent="0.3">
      <c r="C23">
        <v>2</v>
      </c>
      <c r="D23">
        <v>303</v>
      </c>
      <c r="E23">
        <v>34</v>
      </c>
      <c r="I23">
        <v>4575</v>
      </c>
      <c r="O23">
        <v>10000</v>
      </c>
      <c r="P23">
        <v>10000</v>
      </c>
      <c r="Q23">
        <v>967528</v>
      </c>
      <c r="R23">
        <v>3500</v>
      </c>
      <c r="S23">
        <v>3666.6666666666665</v>
      </c>
    </row>
    <row r="24" spans="3:19" x14ac:dyDescent="0.3">
      <c r="C24">
        <v>2</v>
      </c>
      <c r="D24">
        <v>304</v>
      </c>
      <c r="E24">
        <v>25.6</v>
      </c>
      <c r="I24">
        <v>3466</v>
      </c>
      <c r="O24">
        <v>17140</v>
      </c>
      <c r="P24">
        <v>17140</v>
      </c>
      <c r="Q24">
        <v>853859</v>
      </c>
    </row>
    <row r="25" spans="3:19" x14ac:dyDescent="0.3">
      <c r="C25">
        <v>2</v>
      </c>
      <c r="D25">
        <v>305</v>
      </c>
      <c r="E25">
        <v>4</v>
      </c>
      <c r="I25">
        <v>600</v>
      </c>
      <c r="O25">
        <v>4688</v>
      </c>
      <c r="P25">
        <v>4688</v>
      </c>
      <c r="Q25">
        <v>173044</v>
      </c>
    </row>
    <row r="26" spans="3:19" x14ac:dyDescent="0.3">
      <c r="C26">
        <v>2</v>
      </c>
      <c r="D26">
        <v>424</v>
      </c>
      <c r="O26">
        <v>2000</v>
      </c>
      <c r="P26">
        <v>2000</v>
      </c>
    </row>
    <row r="27" spans="3:19" x14ac:dyDescent="0.3">
      <c r="C27">
        <v>2</v>
      </c>
      <c r="D27">
        <v>629</v>
      </c>
      <c r="E27">
        <v>4</v>
      </c>
      <c r="I27">
        <v>472</v>
      </c>
      <c r="Q27">
        <v>59123</v>
      </c>
    </row>
    <row r="28" spans="3:19" x14ac:dyDescent="0.3">
      <c r="C28">
        <v>2</v>
      </c>
      <c r="D28">
        <v>636</v>
      </c>
      <c r="E28">
        <v>5</v>
      </c>
      <c r="I28">
        <v>765</v>
      </c>
      <c r="Q28">
        <v>107110</v>
      </c>
    </row>
    <row r="29" spans="3:19" x14ac:dyDescent="0.3">
      <c r="C29">
        <v>2</v>
      </c>
      <c r="D29">
        <v>642</v>
      </c>
      <c r="E29">
        <v>10.5</v>
      </c>
      <c r="I29">
        <v>1420</v>
      </c>
      <c r="Q29">
        <v>190996</v>
      </c>
    </row>
    <row r="30" spans="3:19" x14ac:dyDescent="0.3">
      <c r="C30">
        <v>2</v>
      </c>
      <c r="D30" t="s">
        <v>6743</v>
      </c>
      <c r="E30">
        <v>4</v>
      </c>
      <c r="I30">
        <v>632</v>
      </c>
      <c r="Q30">
        <v>100663</v>
      </c>
    </row>
    <row r="31" spans="3:19" x14ac:dyDescent="0.3">
      <c r="C31">
        <v>2</v>
      </c>
      <c r="D31">
        <v>30</v>
      </c>
      <c r="E31">
        <v>4</v>
      </c>
      <c r="I31">
        <v>632</v>
      </c>
      <c r="Q31">
        <v>100663</v>
      </c>
    </row>
    <row r="32" spans="3:19" x14ac:dyDescent="0.3">
      <c r="C32" t="s">
        <v>6745</v>
      </c>
      <c r="E32">
        <v>114.6</v>
      </c>
      <c r="I32">
        <v>16035.6</v>
      </c>
      <c r="J32">
        <v>842.3</v>
      </c>
      <c r="K32">
        <v>140.9</v>
      </c>
      <c r="L32">
        <v>3</v>
      </c>
      <c r="O32">
        <v>33828</v>
      </c>
      <c r="P32">
        <v>33828</v>
      </c>
      <c r="Q32">
        <v>5126456</v>
      </c>
      <c r="R32">
        <v>3500</v>
      </c>
      <c r="S32">
        <v>10236.594969705155</v>
      </c>
    </row>
    <row r="33" spans="3:19" x14ac:dyDescent="0.3">
      <c r="C33">
        <v>3</v>
      </c>
      <c r="D33" t="s">
        <v>299</v>
      </c>
      <c r="E33">
        <v>27.500000000000004</v>
      </c>
      <c r="I33">
        <v>4624.8</v>
      </c>
      <c r="J33">
        <v>855.5</v>
      </c>
      <c r="K33">
        <v>194</v>
      </c>
      <c r="L33">
        <v>6</v>
      </c>
      <c r="O33">
        <v>36695</v>
      </c>
      <c r="P33">
        <v>36695</v>
      </c>
      <c r="Q33">
        <v>2749878</v>
      </c>
      <c r="S33">
        <v>6569.9283030384877</v>
      </c>
    </row>
    <row r="34" spans="3:19" x14ac:dyDescent="0.3">
      <c r="C34">
        <v>3</v>
      </c>
      <c r="D34">
        <v>99</v>
      </c>
      <c r="E34">
        <v>2.4000000000000004</v>
      </c>
      <c r="I34">
        <v>441.6</v>
      </c>
      <c r="J34">
        <v>40.5</v>
      </c>
      <c r="K34">
        <v>110.4</v>
      </c>
      <c r="Q34">
        <v>129132</v>
      </c>
      <c r="S34">
        <v>6569.9283030384877</v>
      </c>
    </row>
    <row r="35" spans="3:19" x14ac:dyDescent="0.3">
      <c r="C35">
        <v>3</v>
      </c>
      <c r="D35">
        <v>100</v>
      </c>
      <c r="E35">
        <v>0.9</v>
      </c>
      <c r="I35">
        <v>165.6</v>
      </c>
      <c r="J35">
        <v>30.5</v>
      </c>
      <c r="K35">
        <v>18.400000000000002</v>
      </c>
      <c r="Q35">
        <v>51848</v>
      </c>
    </row>
    <row r="36" spans="3:19" x14ac:dyDescent="0.3">
      <c r="C36">
        <v>3</v>
      </c>
      <c r="D36">
        <v>101</v>
      </c>
      <c r="E36">
        <v>24.200000000000003</v>
      </c>
      <c r="I36">
        <v>4017.6</v>
      </c>
      <c r="J36">
        <v>784.5</v>
      </c>
      <c r="K36">
        <v>65.2</v>
      </c>
      <c r="L36">
        <v>6</v>
      </c>
      <c r="O36">
        <v>36695</v>
      </c>
      <c r="P36">
        <v>36695</v>
      </c>
      <c r="Q36">
        <v>2568898</v>
      </c>
    </row>
    <row r="37" spans="3:19" x14ac:dyDescent="0.3">
      <c r="C37">
        <v>3</v>
      </c>
      <c r="D37" t="s">
        <v>6742</v>
      </c>
      <c r="E37">
        <v>82.1</v>
      </c>
      <c r="I37">
        <v>12619</v>
      </c>
      <c r="O37">
        <v>16848</v>
      </c>
      <c r="P37">
        <v>16848</v>
      </c>
      <c r="Q37">
        <v>2406815</v>
      </c>
      <c r="R37">
        <v>500</v>
      </c>
      <c r="S37">
        <v>3666.6666666666665</v>
      </c>
    </row>
    <row r="38" spans="3:19" x14ac:dyDescent="0.3">
      <c r="C38">
        <v>3</v>
      </c>
      <c r="D38">
        <v>303</v>
      </c>
      <c r="E38">
        <v>34</v>
      </c>
      <c r="I38">
        <v>4937</v>
      </c>
      <c r="Q38">
        <v>981232</v>
      </c>
      <c r="R38">
        <v>500</v>
      </c>
      <c r="S38">
        <v>3666.6666666666665</v>
      </c>
    </row>
    <row r="39" spans="3:19" x14ac:dyDescent="0.3">
      <c r="C39">
        <v>3</v>
      </c>
      <c r="D39">
        <v>304</v>
      </c>
      <c r="E39">
        <v>25.6</v>
      </c>
      <c r="I39">
        <v>4077.5</v>
      </c>
      <c r="Q39">
        <v>876316</v>
      </c>
    </row>
    <row r="40" spans="3:19" x14ac:dyDescent="0.3">
      <c r="C40">
        <v>3</v>
      </c>
      <c r="D40">
        <v>305</v>
      </c>
      <c r="E40">
        <v>4</v>
      </c>
      <c r="I40">
        <v>648</v>
      </c>
      <c r="Q40">
        <v>169703</v>
      </c>
    </row>
    <row r="41" spans="3:19" x14ac:dyDescent="0.3">
      <c r="C41">
        <v>3</v>
      </c>
      <c r="D41">
        <v>629</v>
      </c>
      <c r="E41">
        <v>3</v>
      </c>
      <c r="I41">
        <v>496</v>
      </c>
      <c r="Q41">
        <v>62892</v>
      </c>
    </row>
    <row r="42" spans="3:19" x14ac:dyDescent="0.3">
      <c r="C42">
        <v>3</v>
      </c>
      <c r="D42">
        <v>636</v>
      </c>
      <c r="E42">
        <v>5</v>
      </c>
      <c r="I42">
        <v>879</v>
      </c>
      <c r="O42">
        <v>3300</v>
      </c>
      <c r="P42">
        <v>3300</v>
      </c>
      <c r="Q42">
        <v>110153</v>
      </c>
    </row>
    <row r="43" spans="3:19" x14ac:dyDescent="0.3">
      <c r="C43">
        <v>3</v>
      </c>
      <c r="D43">
        <v>642</v>
      </c>
      <c r="E43">
        <v>10.5</v>
      </c>
      <c r="I43">
        <v>1581.5</v>
      </c>
      <c r="O43">
        <v>13548</v>
      </c>
      <c r="P43">
        <v>13548</v>
      </c>
      <c r="Q43">
        <v>206519</v>
      </c>
    </row>
    <row r="44" spans="3:19" x14ac:dyDescent="0.3">
      <c r="C44">
        <v>3</v>
      </c>
      <c r="D44" t="s">
        <v>6743</v>
      </c>
      <c r="E44">
        <v>4</v>
      </c>
      <c r="I44">
        <v>728</v>
      </c>
      <c r="Q44">
        <v>101515</v>
      </c>
    </row>
    <row r="45" spans="3:19" x14ac:dyDescent="0.3">
      <c r="C45">
        <v>3</v>
      </c>
      <c r="D45">
        <v>30</v>
      </c>
      <c r="E45">
        <v>4</v>
      </c>
      <c r="I45">
        <v>728</v>
      </c>
      <c r="Q45">
        <v>101515</v>
      </c>
    </row>
    <row r="46" spans="3:19" x14ac:dyDescent="0.3">
      <c r="C46" t="s">
        <v>6746</v>
      </c>
      <c r="E46">
        <v>113.6</v>
      </c>
      <c r="I46">
        <v>17971.8</v>
      </c>
      <c r="J46">
        <v>855.5</v>
      </c>
      <c r="K46">
        <v>194</v>
      </c>
      <c r="L46">
        <v>6</v>
      </c>
      <c r="O46">
        <v>53543</v>
      </c>
      <c r="P46">
        <v>53543</v>
      </c>
      <c r="Q46">
        <v>5258208</v>
      </c>
      <c r="R46">
        <v>500</v>
      </c>
      <c r="S46">
        <v>10236.594969705155</v>
      </c>
    </row>
    <row r="47" spans="3:19" x14ac:dyDescent="0.3">
      <c r="C47">
        <v>4</v>
      </c>
      <c r="D47" t="s">
        <v>299</v>
      </c>
      <c r="E47">
        <v>27.500000000000004</v>
      </c>
      <c r="I47">
        <v>4174.4000000000005</v>
      </c>
      <c r="J47">
        <v>949.7</v>
      </c>
      <c r="K47">
        <v>176.89999999999998</v>
      </c>
      <c r="L47">
        <v>12</v>
      </c>
      <c r="Q47">
        <v>2806282</v>
      </c>
      <c r="R47">
        <v>8720</v>
      </c>
      <c r="S47">
        <v>6569.9283030384877</v>
      </c>
    </row>
    <row r="48" spans="3:19" x14ac:dyDescent="0.3">
      <c r="C48">
        <v>4</v>
      </c>
      <c r="D48">
        <v>99</v>
      </c>
      <c r="E48">
        <v>2.4000000000000004</v>
      </c>
      <c r="I48">
        <v>352</v>
      </c>
      <c r="J48">
        <v>100.3</v>
      </c>
      <c r="K48">
        <v>88</v>
      </c>
      <c r="Q48">
        <v>156073</v>
      </c>
      <c r="R48">
        <v>8720</v>
      </c>
      <c r="S48">
        <v>6569.9283030384877</v>
      </c>
    </row>
    <row r="49" spans="3:19" x14ac:dyDescent="0.3">
      <c r="C49">
        <v>4</v>
      </c>
      <c r="D49">
        <v>100</v>
      </c>
      <c r="E49">
        <v>0.9</v>
      </c>
      <c r="I49">
        <v>115.2</v>
      </c>
      <c r="J49">
        <v>43.5</v>
      </c>
      <c r="K49">
        <v>12.8</v>
      </c>
      <c r="Q49">
        <v>56852</v>
      </c>
    </row>
    <row r="50" spans="3:19" x14ac:dyDescent="0.3">
      <c r="C50">
        <v>4</v>
      </c>
      <c r="D50">
        <v>101</v>
      </c>
      <c r="E50">
        <v>24.200000000000003</v>
      </c>
      <c r="I50">
        <v>3707.2000000000003</v>
      </c>
      <c r="J50">
        <v>805.90000000000009</v>
      </c>
      <c r="K50">
        <v>76.099999999999994</v>
      </c>
      <c r="L50">
        <v>12</v>
      </c>
      <c r="Q50">
        <v>2593357</v>
      </c>
    </row>
    <row r="51" spans="3:19" x14ac:dyDescent="0.3">
      <c r="C51">
        <v>4</v>
      </c>
      <c r="D51" t="s">
        <v>6742</v>
      </c>
      <c r="E51">
        <v>84.1</v>
      </c>
      <c r="I51">
        <v>11838.5</v>
      </c>
      <c r="Q51">
        <v>2535582</v>
      </c>
      <c r="S51">
        <v>3666.6666666666665</v>
      </c>
    </row>
    <row r="52" spans="3:19" x14ac:dyDescent="0.3">
      <c r="C52">
        <v>4</v>
      </c>
      <c r="D52">
        <v>303</v>
      </c>
      <c r="E52">
        <v>36</v>
      </c>
      <c r="I52">
        <v>4887.5</v>
      </c>
      <c r="Q52">
        <v>1081166</v>
      </c>
      <c r="S52">
        <v>3666.6666666666665</v>
      </c>
    </row>
    <row r="53" spans="3:19" x14ac:dyDescent="0.3">
      <c r="C53">
        <v>4</v>
      </c>
      <c r="D53">
        <v>304</v>
      </c>
      <c r="E53">
        <v>25.6</v>
      </c>
      <c r="I53">
        <v>3658.25</v>
      </c>
      <c r="Q53">
        <v>907805</v>
      </c>
    </row>
    <row r="54" spans="3:19" x14ac:dyDescent="0.3">
      <c r="C54">
        <v>4</v>
      </c>
      <c r="D54">
        <v>305</v>
      </c>
      <c r="E54">
        <v>4</v>
      </c>
      <c r="I54">
        <v>521.5</v>
      </c>
      <c r="Q54">
        <v>157633</v>
      </c>
    </row>
    <row r="55" spans="3:19" x14ac:dyDescent="0.3">
      <c r="C55">
        <v>4</v>
      </c>
      <c r="D55">
        <v>629</v>
      </c>
      <c r="E55">
        <v>3</v>
      </c>
      <c r="I55">
        <v>480</v>
      </c>
      <c r="Q55">
        <v>61600</v>
      </c>
    </row>
    <row r="56" spans="3:19" x14ac:dyDescent="0.3">
      <c r="C56">
        <v>4</v>
      </c>
      <c r="D56">
        <v>636</v>
      </c>
      <c r="E56">
        <v>5</v>
      </c>
      <c r="I56">
        <v>768.25</v>
      </c>
      <c r="Q56">
        <v>110626</v>
      </c>
    </row>
    <row r="57" spans="3:19" x14ac:dyDescent="0.3">
      <c r="C57">
        <v>4</v>
      </c>
      <c r="D57">
        <v>642</v>
      </c>
      <c r="E57">
        <v>10.5</v>
      </c>
      <c r="I57">
        <v>1523</v>
      </c>
      <c r="Q57">
        <v>216752</v>
      </c>
    </row>
    <row r="58" spans="3:19" x14ac:dyDescent="0.3">
      <c r="C58">
        <v>4</v>
      </c>
      <c r="D58" t="s">
        <v>6743</v>
      </c>
      <c r="E58">
        <v>4</v>
      </c>
      <c r="I58">
        <v>608</v>
      </c>
      <c r="Q58">
        <v>101285</v>
      </c>
    </row>
    <row r="59" spans="3:19" x14ac:dyDescent="0.3">
      <c r="C59">
        <v>4</v>
      </c>
      <c r="D59">
        <v>30</v>
      </c>
      <c r="E59">
        <v>4</v>
      </c>
      <c r="I59">
        <v>608</v>
      </c>
      <c r="Q59">
        <v>101285</v>
      </c>
    </row>
    <row r="60" spans="3:19" x14ac:dyDescent="0.3">
      <c r="C60" t="s">
        <v>6747</v>
      </c>
      <c r="E60">
        <v>115.6</v>
      </c>
      <c r="I60">
        <v>16620.900000000001</v>
      </c>
      <c r="J60">
        <v>949.7</v>
      </c>
      <c r="K60">
        <v>176.89999999999998</v>
      </c>
      <c r="L60">
        <v>12</v>
      </c>
      <c r="Q60">
        <v>5443149</v>
      </c>
      <c r="R60">
        <v>8720</v>
      </c>
      <c r="S60">
        <v>10236.594969705155</v>
      </c>
    </row>
    <row r="61" spans="3:19" x14ac:dyDescent="0.3">
      <c r="C61">
        <v>5</v>
      </c>
      <c r="D61" t="s">
        <v>299</v>
      </c>
      <c r="E61">
        <v>27.5</v>
      </c>
      <c r="I61">
        <v>4807.1999999999989</v>
      </c>
      <c r="J61">
        <v>879.80000000000007</v>
      </c>
      <c r="K61">
        <v>192.40000000000003</v>
      </c>
      <c r="L61">
        <v>3</v>
      </c>
      <c r="Q61">
        <v>2712128</v>
      </c>
      <c r="R61">
        <v>6100</v>
      </c>
      <c r="S61">
        <v>6569.9283030384877</v>
      </c>
    </row>
    <row r="62" spans="3:19" x14ac:dyDescent="0.3">
      <c r="C62">
        <v>5</v>
      </c>
      <c r="D62">
        <v>99</v>
      </c>
      <c r="E62">
        <v>2.4000000000000004</v>
      </c>
      <c r="I62">
        <v>435.20000000000005</v>
      </c>
      <c r="J62">
        <v>49.1</v>
      </c>
      <c r="K62">
        <v>108.80000000000001</v>
      </c>
      <c r="Q62">
        <v>138592</v>
      </c>
      <c r="R62">
        <v>6100</v>
      </c>
      <c r="S62">
        <v>6569.9283030384877</v>
      </c>
    </row>
    <row r="63" spans="3:19" x14ac:dyDescent="0.3">
      <c r="C63">
        <v>5</v>
      </c>
      <c r="D63">
        <v>101</v>
      </c>
      <c r="E63">
        <v>25.1</v>
      </c>
      <c r="I63">
        <v>4371.9999999999991</v>
      </c>
      <c r="J63">
        <v>830.7</v>
      </c>
      <c r="K63">
        <v>83.600000000000009</v>
      </c>
      <c r="L63">
        <v>3</v>
      </c>
      <c r="Q63">
        <v>2573536</v>
      </c>
    </row>
    <row r="64" spans="3:19" x14ac:dyDescent="0.3">
      <c r="C64">
        <v>5</v>
      </c>
      <c r="D64" t="s">
        <v>6742</v>
      </c>
      <c r="E64">
        <v>83.1</v>
      </c>
      <c r="I64">
        <v>12578.5</v>
      </c>
      <c r="O64">
        <v>10740</v>
      </c>
      <c r="P64">
        <v>10740</v>
      </c>
      <c r="Q64">
        <v>2605929</v>
      </c>
      <c r="R64">
        <v>11077</v>
      </c>
      <c r="S64">
        <v>3666.6666666666665</v>
      </c>
    </row>
    <row r="65" spans="3:19" x14ac:dyDescent="0.3">
      <c r="C65">
        <v>5</v>
      </c>
      <c r="D65">
        <v>303</v>
      </c>
      <c r="E65">
        <v>34.5</v>
      </c>
      <c r="I65">
        <v>4903.75</v>
      </c>
      <c r="Q65">
        <v>1096890</v>
      </c>
      <c r="R65">
        <v>11077</v>
      </c>
      <c r="S65">
        <v>3666.6666666666665</v>
      </c>
    </row>
    <row r="66" spans="3:19" x14ac:dyDescent="0.3">
      <c r="C66">
        <v>5</v>
      </c>
      <c r="D66">
        <v>304</v>
      </c>
      <c r="E66">
        <v>24.6</v>
      </c>
      <c r="I66">
        <v>4042</v>
      </c>
      <c r="Q66">
        <v>917929</v>
      </c>
    </row>
    <row r="67" spans="3:19" x14ac:dyDescent="0.3">
      <c r="C67">
        <v>5</v>
      </c>
      <c r="D67">
        <v>305</v>
      </c>
      <c r="E67">
        <v>4.5</v>
      </c>
      <c r="I67">
        <v>744.5</v>
      </c>
      <c r="Q67">
        <v>193025</v>
      </c>
    </row>
    <row r="68" spans="3:19" x14ac:dyDescent="0.3">
      <c r="C68">
        <v>5</v>
      </c>
      <c r="D68">
        <v>629</v>
      </c>
      <c r="E68">
        <v>4</v>
      </c>
      <c r="I68">
        <v>666.5</v>
      </c>
      <c r="Q68">
        <v>76885</v>
      </c>
    </row>
    <row r="69" spans="3:19" x14ac:dyDescent="0.3">
      <c r="C69">
        <v>5</v>
      </c>
      <c r="D69">
        <v>636</v>
      </c>
      <c r="E69">
        <v>5</v>
      </c>
      <c r="I69">
        <v>782</v>
      </c>
      <c r="O69">
        <v>3790</v>
      </c>
      <c r="P69">
        <v>3790</v>
      </c>
      <c r="Q69">
        <v>119357</v>
      </c>
    </row>
    <row r="70" spans="3:19" x14ac:dyDescent="0.3">
      <c r="C70">
        <v>5</v>
      </c>
      <c r="D70">
        <v>642</v>
      </c>
      <c r="E70">
        <v>10.5</v>
      </c>
      <c r="I70">
        <v>1439.75</v>
      </c>
      <c r="O70">
        <v>6950</v>
      </c>
      <c r="P70">
        <v>6950</v>
      </c>
      <c r="Q70">
        <v>201843</v>
      </c>
    </row>
    <row r="71" spans="3:19" x14ac:dyDescent="0.3">
      <c r="C71">
        <v>5</v>
      </c>
      <c r="D71" t="s">
        <v>6743</v>
      </c>
      <c r="E71">
        <v>4</v>
      </c>
      <c r="I71">
        <v>704</v>
      </c>
      <c r="Q71">
        <v>102064</v>
      </c>
    </row>
    <row r="72" spans="3:19" x14ac:dyDescent="0.3">
      <c r="C72">
        <v>5</v>
      </c>
      <c r="D72">
        <v>30</v>
      </c>
      <c r="E72">
        <v>4</v>
      </c>
      <c r="I72">
        <v>704</v>
      </c>
      <c r="Q72">
        <v>102064</v>
      </c>
    </row>
    <row r="73" spans="3:19" x14ac:dyDescent="0.3">
      <c r="C73" t="s">
        <v>6748</v>
      </c>
      <c r="E73">
        <v>114.6</v>
      </c>
      <c r="I73">
        <v>18089.699999999997</v>
      </c>
      <c r="J73">
        <v>879.80000000000007</v>
      </c>
      <c r="K73">
        <v>192.40000000000003</v>
      </c>
      <c r="L73">
        <v>3</v>
      </c>
      <c r="O73">
        <v>10740</v>
      </c>
      <c r="P73">
        <v>10740</v>
      </c>
      <c r="Q73">
        <v>5420121</v>
      </c>
      <c r="R73">
        <v>17177</v>
      </c>
      <c r="S73">
        <v>10236.594969705155</v>
      </c>
    </row>
    <row r="74" spans="3:19" x14ac:dyDescent="0.3">
      <c r="C74">
        <v>6</v>
      </c>
      <c r="D74" t="s">
        <v>299</v>
      </c>
      <c r="E74">
        <v>27.300000000000004</v>
      </c>
      <c r="I74">
        <v>4351.6000000000004</v>
      </c>
      <c r="J74">
        <v>859.8</v>
      </c>
      <c r="K74">
        <v>198</v>
      </c>
      <c r="L74">
        <v>14</v>
      </c>
      <c r="Q74">
        <v>2620377</v>
      </c>
      <c r="S74">
        <v>6569.9283030384877</v>
      </c>
    </row>
    <row r="75" spans="3:19" x14ac:dyDescent="0.3">
      <c r="C75">
        <v>6</v>
      </c>
      <c r="D75">
        <v>99</v>
      </c>
      <c r="E75">
        <v>2.4000000000000004</v>
      </c>
      <c r="I75">
        <v>396.8</v>
      </c>
      <c r="J75">
        <v>74.2</v>
      </c>
      <c r="K75">
        <v>99.2</v>
      </c>
      <c r="Q75">
        <v>141321</v>
      </c>
      <c r="S75">
        <v>6569.9283030384877</v>
      </c>
    </row>
    <row r="76" spans="3:19" x14ac:dyDescent="0.3">
      <c r="C76">
        <v>6</v>
      </c>
      <c r="D76">
        <v>100</v>
      </c>
      <c r="E76">
        <v>0.9</v>
      </c>
      <c r="I76">
        <v>158.4</v>
      </c>
      <c r="J76">
        <v>39.6</v>
      </c>
      <c r="K76">
        <v>17.600000000000001</v>
      </c>
      <c r="Q76">
        <v>54780</v>
      </c>
    </row>
    <row r="77" spans="3:19" x14ac:dyDescent="0.3">
      <c r="C77">
        <v>6</v>
      </c>
      <c r="D77">
        <v>101</v>
      </c>
      <c r="E77">
        <v>24.000000000000004</v>
      </c>
      <c r="I77">
        <v>3796.4</v>
      </c>
      <c r="J77">
        <v>746</v>
      </c>
      <c r="K77">
        <v>81.2</v>
      </c>
      <c r="L77">
        <v>14</v>
      </c>
      <c r="Q77">
        <v>2424276</v>
      </c>
    </row>
    <row r="78" spans="3:19" x14ac:dyDescent="0.3">
      <c r="C78">
        <v>6</v>
      </c>
      <c r="D78" t="s">
        <v>6742</v>
      </c>
      <c r="E78">
        <v>82.6</v>
      </c>
      <c r="I78">
        <v>11617.25</v>
      </c>
      <c r="Q78">
        <v>2459076</v>
      </c>
      <c r="S78">
        <v>3666.6666666666665</v>
      </c>
    </row>
    <row r="79" spans="3:19" x14ac:dyDescent="0.3">
      <c r="C79">
        <v>6</v>
      </c>
      <c r="D79">
        <v>303</v>
      </c>
      <c r="E79">
        <v>31.5</v>
      </c>
      <c r="I79">
        <v>4475.5</v>
      </c>
      <c r="Q79">
        <v>975670</v>
      </c>
      <c r="S79">
        <v>3666.6666666666665</v>
      </c>
    </row>
    <row r="80" spans="3:19" x14ac:dyDescent="0.3">
      <c r="C80">
        <v>6</v>
      </c>
      <c r="D80">
        <v>304</v>
      </c>
      <c r="E80">
        <v>25.6</v>
      </c>
      <c r="I80">
        <v>3765.25</v>
      </c>
      <c r="Q80">
        <v>919797</v>
      </c>
    </row>
    <row r="81" spans="3:19" x14ac:dyDescent="0.3">
      <c r="C81">
        <v>6</v>
      </c>
      <c r="D81">
        <v>305</v>
      </c>
      <c r="E81">
        <v>4.5</v>
      </c>
      <c r="I81">
        <v>671</v>
      </c>
      <c r="Q81">
        <v>189719</v>
      </c>
    </row>
    <row r="82" spans="3:19" x14ac:dyDescent="0.3">
      <c r="C82">
        <v>6</v>
      </c>
      <c r="D82">
        <v>629</v>
      </c>
      <c r="E82">
        <v>5</v>
      </c>
      <c r="I82">
        <v>523</v>
      </c>
      <c r="Q82">
        <v>66701</v>
      </c>
    </row>
    <row r="83" spans="3:19" x14ac:dyDescent="0.3">
      <c r="C83">
        <v>6</v>
      </c>
      <c r="D83">
        <v>636</v>
      </c>
      <c r="E83">
        <v>5</v>
      </c>
      <c r="I83">
        <v>803</v>
      </c>
      <c r="Q83">
        <v>108822</v>
      </c>
    </row>
    <row r="84" spans="3:19" x14ac:dyDescent="0.3">
      <c r="C84">
        <v>6</v>
      </c>
      <c r="D84">
        <v>642</v>
      </c>
      <c r="E84">
        <v>11</v>
      </c>
      <c r="I84">
        <v>1379.5</v>
      </c>
      <c r="Q84">
        <v>198367</v>
      </c>
    </row>
    <row r="85" spans="3:19" x14ac:dyDescent="0.3">
      <c r="C85">
        <v>6</v>
      </c>
      <c r="D85" t="s">
        <v>6743</v>
      </c>
      <c r="E85">
        <v>4</v>
      </c>
      <c r="I85">
        <v>672</v>
      </c>
      <c r="Q85">
        <v>101744</v>
      </c>
    </row>
    <row r="86" spans="3:19" x14ac:dyDescent="0.3">
      <c r="C86">
        <v>6</v>
      </c>
      <c r="D86">
        <v>30</v>
      </c>
      <c r="E86">
        <v>4</v>
      </c>
      <c r="I86">
        <v>672</v>
      </c>
      <c r="Q86">
        <v>101744</v>
      </c>
    </row>
    <row r="87" spans="3:19" x14ac:dyDescent="0.3">
      <c r="C87" t="s">
        <v>6749</v>
      </c>
      <c r="E87">
        <v>113.9</v>
      </c>
      <c r="I87">
        <v>16640.849999999999</v>
      </c>
      <c r="J87">
        <v>859.8</v>
      </c>
      <c r="K87">
        <v>198</v>
      </c>
      <c r="L87">
        <v>14</v>
      </c>
      <c r="Q87">
        <v>5181197</v>
      </c>
      <c r="S87">
        <v>10236.594969705155</v>
      </c>
    </row>
    <row r="88" spans="3:19" x14ac:dyDescent="0.3">
      <c r="C88">
        <v>7</v>
      </c>
      <c r="D88" t="s">
        <v>299</v>
      </c>
      <c r="E88">
        <v>27.000000000000004</v>
      </c>
      <c r="I88">
        <v>3365.6000000000004</v>
      </c>
      <c r="J88">
        <v>907.5</v>
      </c>
      <c r="K88">
        <v>115.30000000000001</v>
      </c>
      <c r="L88">
        <v>14</v>
      </c>
      <c r="O88">
        <v>1123407</v>
      </c>
      <c r="P88">
        <v>1123407</v>
      </c>
      <c r="Q88">
        <v>3814898</v>
      </c>
      <c r="S88">
        <v>6569.9283030384877</v>
      </c>
    </row>
    <row r="89" spans="3:19" x14ac:dyDescent="0.3">
      <c r="C89">
        <v>7</v>
      </c>
      <c r="D89">
        <v>99</v>
      </c>
      <c r="E89">
        <v>2.4000000000000004</v>
      </c>
      <c r="I89">
        <v>275.20000000000005</v>
      </c>
      <c r="J89">
        <v>128</v>
      </c>
      <c r="K89">
        <v>68.800000000000011</v>
      </c>
      <c r="O89">
        <v>27678</v>
      </c>
      <c r="P89">
        <v>27678</v>
      </c>
      <c r="Q89">
        <v>194873</v>
      </c>
      <c r="S89">
        <v>6569.9283030384877</v>
      </c>
    </row>
    <row r="90" spans="3:19" x14ac:dyDescent="0.3">
      <c r="C90">
        <v>7</v>
      </c>
      <c r="D90">
        <v>100</v>
      </c>
      <c r="E90">
        <v>0.9</v>
      </c>
      <c r="I90">
        <v>144</v>
      </c>
      <c r="J90">
        <v>29.5</v>
      </c>
      <c r="K90">
        <v>16</v>
      </c>
      <c r="O90">
        <v>11216</v>
      </c>
      <c r="P90">
        <v>11216</v>
      </c>
      <c r="Q90">
        <v>67781</v>
      </c>
    </row>
    <row r="91" spans="3:19" x14ac:dyDescent="0.3">
      <c r="C91">
        <v>7</v>
      </c>
      <c r="D91">
        <v>101</v>
      </c>
      <c r="E91">
        <v>23.700000000000003</v>
      </c>
      <c r="I91">
        <v>2946.4</v>
      </c>
      <c r="J91">
        <v>750</v>
      </c>
      <c r="K91">
        <v>30.5</v>
      </c>
      <c r="L91">
        <v>14</v>
      </c>
      <c r="O91">
        <v>1084513</v>
      </c>
      <c r="P91">
        <v>1084513</v>
      </c>
      <c r="Q91">
        <v>3552244</v>
      </c>
    </row>
    <row r="92" spans="3:19" x14ac:dyDescent="0.3">
      <c r="C92">
        <v>7</v>
      </c>
      <c r="D92" t="s">
        <v>6742</v>
      </c>
      <c r="E92">
        <v>82.6</v>
      </c>
      <c r="I92">
        <v>10055.5</v>
      </c>
      <c r="O92">
        <v>731223</v>
      </c>
      <c r="P92">
        <v>731223</v>
      </c>
      <c r="Q92">
        <v>3351605</v>
      </c>
      <c r="S92">
        <v>3666.6666666666665</v>
      </c>
    </row>
    <row r="93" spans="3:19" x14ac:dyDescent="0.3">
      <c r="C93">
        <v>7</v>
      </c>
      <c r="D93">
        <v>303</v>
      </c>
      <c r="E93">
        <v>31.5</v>
      </c>
      <c r="I93">
        <v>3823.75</v>
      </c>
      <c r="O93">
        <v>258300</v>
      </c>
      <c r="P93">
        <v>258300</v>
      </c>
      <c r="Q93">
        <v>1320447</v>
      </c>
      <c r="S93">
        <v>3666.6666666666665</v>
      </c>
    </row>
    <row r="94" spans="3:19" x14ac:dyDescent="0.3">
      <c r="C94">
        <v>7</v>
      </c>
      <c r="D94">
        <v>304</v>
      </c>
      <c r="E94">
        <v>25.6</v>
      </c>
      <c r="I94">
        <v>3233.25</v>
      </c>
      <c r="O94">
        <v>286900</v>
      </c>
      <c r="P94">
        <v>286900</v>
      </c>
      <c r="Q94">
        <v>1268431</v>
      </c>
    </row>
    <row r="95" spans="3:19" x14ac:dyDescent="0.3">
      <c r="C95">
        <v>7</v>
      </c>
      <c r="D95">
        <v>305</v>
      </c>
      <c r="E95">
        <v>4.5</v>
      </c>
      <c r="I95">
        <v>507</v>
      </c>
      <c r="O95">
        <v>82859</v>
      </c>
      <c r="P95">
        <v>82859</v>
      </c>
      <c r="Q95">
        <v>252173</v>
      </c>
    </row>
    <row r="96" spans="3:19" x14ac:dyDescent="0.3">
      <c r="C96">
        <v>7</v>
      </c>
      <c r="D96">
        <v>424</v>
      </c>
      <c r="O96">
        <v>10900</v>
      </c>
      <c r="P96">
        <v>10900</v>
      </c>
    </row>
    <row r="97" spans="3:19" x14ac:dyDescent="0.3">
      <c r="C97">
        <v>7</v>
      </c>
      <c r="D97">
        <v>629</v>
      </c>
      <c r="E97">
        <v>5</v>
      </c>
      <c r="I97">
        <v>602.5</v>
      </c>
      <c r="Q97">
        <v>97929</v>
      </c>
    </row>
    <row r="98" spans="3:19" x14ac:dyDescent="0.3">
      <c r="C98">
        <v>7</v>
      </c>
      <c r="D98">
        <v>636</v>
      </c>
      <c r="E98">
        <v>5</v>
      </c>
      <c r="I98">
        <v>690</v>
      </c>
      <c r="O98">
        <v>38100</v>
      </c>
      <c r="P98">
        <v>38100</v>
      </c>
      <c r="Q98">
        <v>146877</v>
      </c>
    </row>
    <row r="99" spans="3:19" x14ac:dyDescent="0.3">
      <c r="C99">
        <v>7</v>
      </c>
      <c r="D99">
        <v>642</v>
      </c>
      <c r="E99">
        <v>11</v>
      </c>
      <c r="I99">
        <v>1199</v>
      </c>
      <c r="O99">
        <v>54164</v>
      </c>
      <c r="P99">
        <v>54164</v>
      </c>
      <c r="Q99">
        <v>265748</v>
      </c>
    </row>
    <row r="100" spans="3:19" x14ac:dyDescent="0.3">
      <c r="C100">
        <v>7</v>
      </c>
      <c r="D100" t="s">
        <v>6743</v>
      </c>
      <c r="E100">
        <v>4</v>
      </c>
      <c r="I100">
        <v>520</v>
      </c>
      <c r="O100">
        <v>29758</v>
      </c>
      <c r="P100">
        <v>29758</v>
      </c>
      <c r="Q100">
        <v>130948</v>
      </c>
    </row>
    <row r="101" spans="3:19" x14ac:dyDescent="0.3">
      <c r="C101">
        <v>7</v>
      </c>
      <c r="D101">
        <v>30</v>
      </c>
      <c r="E101">
        <v>4</v>
      </c>
      <c r="I101">
        <v>520</v>
      </c>
      <c r="O101">
        <v>29758</v>
      </c>
      <c r="P101">
        <v>29758</v>
      </c>
      <c r="Q101">
        <v>130948</v>
      </c>
    </row>
    <row r="102" spans="3:19" x14ac:dyDescent="0.3">
      <c r="C102" t="s">
        <v>6750</v>
      </c>
      <c r="E102">
        <v>113.6</v>
      </c>
      <c r="I102">
        <v>13941.1</v>
      </c>
      <c r="J102">
        <v>907.5</v>
      </c>
      <c r="K102">
        <v>115.30000000000001</v>
      </c>
      <c r="L102">
        <v>14</v>
      </c>
      <c r="O102">
        <v>1884388</v>
      </c>
      <c r="P102">
        <v>1884388</v>
      </c>
      <c r="Q102">
        <v>7297451</v>
      </c>
      <c r="S102">
        <v>10236.594969705155</v>
      </c>
    </row>
    <row r="103" spans="3:19" x14ac:dyDescent="0.3">
      <c r="C103">
        <v>8</v>
      </c>
      <c r="D103" t="s">
        <v>299</v>
      </c>
      <c r="E103">
        <v>27.800000000000004</v>
      </c>
      <c r="I103">
        <v>3766.3999999999996</v>
      </c>
      <c r="J103">
        <v>852.19999999999993</v>
      </c>
      <c r="K103">
        <v>115</v>
      </c>
      <c r="L103">
        <v>14</v>
      </c>
      <c r="O103">
        <v>10000</v>
      </c>
      <c r="P103">
        <v>10000</v>
      </c>
      <c r="Q103">
        <v>2633063</v>
      </c>
      <c r="S103">
        <v>6569.9283030384877</v>
      </c>
    </row>
    <row r="104" spans="3:19" x14ac:dyDescent="0.3">
      <c r="C104">
        <v>8</v>
      </c>
      <c r="D104">
        <v>99</v>
      </c>
      <c r="E104">
        <v>3.2</v>
      </c>
      <c r="I104">
        <v>473.6</v>
      </c>
      <c r="J104">
        <v>76.900000000000006</v>
      </c>
      <c r="K104">
        <v>81.599999999999994</v>
      </c>
      <c r="Q104">
        <v>168366</v>
      </c>
      <c r="S104">
        <v>6569.9283030384877</v>
      </c>
    </row>
    <row r="105" spans="3:19" x14ac:dyDescent="0.3">
      <c r="C105">
        <v>8</v>
      </c>
      <c r="D105">
        <v>100</v>
      </c>
      <c r="E105">
        <v>0.9</v>
      </c>
      <c r="I105">
        <v>165.6</v>
      </c>
      <c r="J105">
        <v>30.5</v>
      </c>
      <c r="K105">
        <v>18.400000000000002</v>
      </c>
      <c r="Q105">
        <v>54493</v>
      </c>
    </row>
    <row r="106" spans="3:19" x14ac:dyDescent="0.3">
      <c r="C106">
        <v>8</v>
      </c>
      <c r="D106">
        <v>101</v>
      </c>
      <c r="E106">
        <v>23.700000000000003</v>
      </c>
      <c r="I106">
        <v>3127.2</v>
      </c>
      <c r="J106">
        <v>744.8</v>
      </c>
      <c r="K106">
        <v>15</v>
      </c>
      <c r="L106">
        <v>14</v>
      </c>
      <c r="O106">
        <v>10000</v>
      </c>
      <c r="P106">
        <v>10000</v>
      </c>
      <c r="Q106">
        <v>2410204</v>
      </c>
    </row>
    <row r="107" spans="3:19" x14ac:dyDescent="0.3">
      <c r="C107">
        <v>8</v>
      </c>
      <c r="D107" t="s">
        <v>6742</v>
      </c>
      <c r="E107">
        <v>83.6</v>
      </c>
      <c r="I107">
        <v>11138.25</v>
      </c>
      <c r="O107">
        <v>12500</v>
      </c>
      <c r="P107">
        <v>12500</v>
      </c>
      <c r="Q107">
        <v>2624885</v>
      </c>
      <c r="S107">
        <v>3666.6666666666665</v>
      </c>
    </row>
    <row r="108" spans="3:19" x14ac:dyDescent="0.3">
      <c r="C108">
        <v>8</v>
      </c>
      <c r="D108">
        <v>303</v>
      </c>
      <c r="E108">
        <v>33</v>
      </c>
      <c r="I108">
        <v>4616</v>
      </c>
      <c r="Q108">
        <v>1059192</v>
      </c>
      <c r="S108">
        <v>3666.6666666666665</v>
      </c>
    </row>
    <row r="109" spans="3:19" x14ac:dyDescent="0.3">
      <c r="C109">
        <v>8</v>
      </c>
      <c r="D109">
        <v>304</v>
      </c>
      <c r="E109">
        <v>25.6</v>
      </c>
      <c r="I109">
        <v>3136.75</v>
      </c>
      <c r="O109">
        <v>12500</v>
      </c>
      <c r="P109">
        <v>12500</v>
      </c>
      <c r="Q109">
        <v>969110</v>
      </c>
    </row>
    <row r="110" spans="3:19" x14ac:dyDescent="0.3">
      <c r="C110">
        <v>8</v>
      </c>
      <c r="D110">
        <v>305</v>
      </c>
      <c r="E110">
        <v>4</v>
      </c>
      <c r="I110">
        <v>526</v>
      </c>
      <c r="Q110">
        <v>173944</v>
      </c>
    </row>
    <row r="111" spans="3:19" x14ac:dyDescent="0.3">
      <c r="C111">
        <v>8</v>
      </c>
      <c r="D111">
        <v>629</v>
      </c>
      <c r="E111">
        <v>5</v>
      </c>
      <c r="I111">
        <v>788.5</v>
      </c>
      <c r="Q111">
        <v>93770</v>
      </c>
    </row>
    <row r="112" spans="3:19" x14ac:dyDescent="0.3">
      <c r="C112">
        <v>8</v>
      </c>
      <c r="D112">
        <v>636</v>
      </c>
      <c r="E112">
        <v>5</v>
      </c>
      <c r="I112">
        <v>558</v>
      </c>
      <c r="Q112">
        <v>112554</v>
      </c>
    </row>
    <row r="113" spans="3:19" x14ac:dyDescent="0.3">
      <c r="C113">
        <v>8</v>
      </c>
      <c r="D113">
        <v>642</v>
      </c>
      <c r="E113">
        <v>11</v>
      </c>
      <c r="I113">
        <v>1513</v>
      </c>
      <c r="Q113">
        <v>216315</v>
      </c>
    </row>
    <row r="114" spans="3:19" x14ac:dyDescent="0.3">
      <c r="C114">
        <v>8</v>
      </c>
      <c r="D114" t="s">
        <v>6743</v>
      </c>
      <c r="E114">
        <v>4</v>
      </c>
      <c r="I114">
        <v>552</v>
      </c>
      <c r="Q114">
        <v>103373</v>
      </c>
    </row>
    <row r="115" spans="3:19" x14ac:dyDescent="0.3">
      <c r="C115">
        <v>8</v>
      </c>
      <c r="D115">
        <v>30</v>
      </c>
      <c r="E115">
        <v>4</v>
      </c>
      <c r="I115">
        <v>552</v>
      </c>
      <c r="Q115">
        <v>103373</v>
      </c>
    </row>
    <row r="116" spans="3:19" x14ac:dyDescent="0.3">
      <c r="C116" t="s">
        <v>6751</v>
      </c>
      <c r="E116">
        <v>115.4</v>
      </c>
      <c r="I116">
        <v>15456.65</v>
      </c>
      <c r="J116">
        <v>852.19999999999993</v>
      </c>
      <c r="K116">
        <v>115</v>
      </c>
      <c r="L116">
        <v>14</v>
      </c>
      <c r="O116">
        <v>22500</v>
      </c>
      <c r="P116">
        <v>22500</v>
      </c>
      <c r="Q116">
        <v>5361321</v>
      </c>
      <c r="S116">
        <v>10236.594969705155</v>
      </c>
    </row>
    <row r="117" spans="3:19" x14ac:dyDescent="0.3">
      <c r="C117">
        <v>9</v>
      </c>
      <c r="D117" t="s">
        <v>299</v>
      </c>
      <c r="E117">
        <v>27.8</v>
      </c>
      <c r="I117">
        <v>4030.4</v>
      </c>
      <c r="J117">
        <v>907.2</v>
      </c>
      <c r="K117">
        <v>121.4</v>
      </c>
      <c r="L117">
        <v>11</v>
      </c>
      <c r="O117">
        <v>60000</v>
      </c>
      <c r="P117">
        <v>60000</v>
      </c>
      <c r="Q117">
        <v>2734729</v>
      </c>
      <c r="S117">
        <v>6569.9283030384877</v>
      </c>
    </row>
    <row r="118" spans="3:19" x14ac:dyDescent="0.3">
      <c r="C118">
        <v>9</v>
      </c>
      <c r="D118">
        <v>99</v>
      </c>
      <c r="E118">
        <v>3.2</v>
      </c>
      <c r="I118">
        <v>499.2</v>
      </c>
      <c r="J118">
        <v>132.89999999999998</v>
      </c>
      <c r="K118">
        <v>91.2</v>
      </c>
      <c r="Q118">
        <v>192256</v>
      </c>
      <c r="S118">
        <v>6569.9283030384877</v>
      </c>
    </row>
    <row r="119" spans="3:19" x14ac:dyDescent="0.3">
      <c r="C119">
        <v>9</v>
      </c>
      <c r="D119">
        <v>100</v>
      </c>
      <c r="E119">
        <v>0.9</v>
      </c>
      <c r="I119">
        <v>136.80000000000001</v>
      </c>
      <c r="J119">
        <v>17.100000000000001</v>
      </c>
      <c r="K119">
        <v>15.2</v>
      </c>
      <c r="Q119">
        <v>49864</v>
      </c>
    </row>
    <row r="120" spans="3:19" x14ac:dyDescent="0.3">
      <c r="C120">
        <v>9</v>
      </c>
      <c r="D120">
        <v>101</v>
      </c>
      <c r="E120">
        <v>23.7</v>
      </c>
      <c r="I120">
        <v>3394.4</v>
      </c>
      <c r="J120">
        <v>757.2</v>
      </c>
      <c r="K120">
        <v>15</v>
      </c>
      <c r="L120">
        <v>11</v>
      </c>
      <c r="O120">
        <v>60000</v>
      </c>
      <c r="P120">
        <v>60000</v>
      </c>
      <c r="Q120">
        <v>2492609</v>
      </c>
    </row>
    <row r="121" spans="3:19" x14ac:dyDescent="0.3">
      <c r="C121">
        <v>9</v>
      </c>
      <c r="D121" t="s">
        <v>6742</v>
      </c>
      <c r="E121">
        <v>85.6</v>
      </c>
      <c r="I121">
        <v>11973.75</v>
      </c>
      <c r="J121">
        <v>447.5</v>
      </c>
      <c r="K121">
        <v>353</v>
      </c>
      <c r="O121">
        <v>17074</v>
      </c>
      <c r="P121">
        <v>17074</v>
      </c>
      <c r="Q121">
        <v>2902604</v>
      </c>
      <c r="S121">
        <v>3666.6666666666665</v>
      </c>
    </row>
    <row r="122" spans="3:19" x14ac:dyDescent="0.3">
      <c r="C122">
        <v>9</v>
      </c>
      <c r="D122">
        <v>303</v>
      </c>
      <c r="E122">
        <v>35</v>
      </c>
      <c r="I122">
        <v>4617.25</v>
      </c>
      <c r="J122">
        <v>297.5</v>
      </c>
      <c r="K122">
        <v>313</v>
      </c>
      <c r="O122">
        <v>2324</v>
      </c>
      <c r="P122">
        <v>2324</v>
      </c>
      <c r="Q122">
        <v>1278940</v>
      </c>
      <c r="S122">
        <v>3666.6666666666665</v>
      </c>
    </row>
    <row r="123" spans="3:19" x14ac:dyDescent="0.3">
      <c r="C123">
        <v>9</v>
      </c>
      <c r="D123">
        <v>304</v>
      </c>
      <c r="E123">
        <v>24.6</v>
      </c>
      <c r="I123">
        <v>3592.5</v>
      </c>
      <c r="J123">
        <v>150</v>
      </c>
      <c r="K123">
        <v>40</v>
      </c>
      <c r="O123">
        <v>14000</v>
      </c>
      <c r="P123">
        <v>14000</v>
      </c>
      <c r="Q123">
        <v>1005871</v>
      </c>
    </row>
    <row r="124" spans="3:19" x14ac:dyDescent="0.3">
      <c r="C124">
        <v>9</v>
      </c>
      <c r="D124">
        <v>305</v>
      </c>
      <c r="E124">
        <v>4</v>
      </c>
      <c r="I124">
        <v>632.5</v>
      </c>
      <c r="Q124">
        <v>177342</v>
      </c>
    </row>
    <row r="125" spans="3:19" x14ac:dyDescent="0.3">
      <c r="C125">
        <v>9</v>
      </c>
      <c r="D125">
        <v>424</v>
      </c>
      <c r="E125">
        <v>6</v>
      </c>
      <c r="I125">
        <v>922.5</v>
      </c>
      <c r="O125">
        <v>750</v>
      </c>
      <c r="P125">
        <v>750</v>
      </c>
      <c r="Q125">
        <v>113484</v>
      </c>
    </row>
    <row r="126" spans="3:19" x14ac:dyDescent="0.3">
      <c r="C126">
        <v>9</v>
      </c>
      <c r="D126">
        <v>636</v>
      </c>
      <c r="E126">
        <v>5</v>
      </c>
      <c r="I126">
        <v>745.5</v>
      </c>
      <c r="Q126">
        <v>109251</v>
      </c>
    </row>
    <row r="127" spans="3:19" x14ac:dyDescent="0.3">
      <c r="C127">
        <v>9</v>
      </c>
      <c r="D127">
        <v>642</v>
      </c>
      <c r="E127">
        <v>11</v>
      </c>
      <c r="I127">
        <v>1463.5</v>
      </c>
      <c r="Q127">
        <v>217716</v>
      </c>
    </row>
    <row r="128" spans="3:19" x14ac:dyDescent="0.3">
      <c r="C128">
        <v>9</v>
      </c>
      <c r="D128" t="s">
        <v>6743</v>
      </c>
      <c r="E128">
        <v>4</v>
      </c>
      <c r="I128">
        <v>664</v>
      </c>
      <c r="Q128">
        <v>101435</v>
      </c>
    </row>
    <row r="129" spans="3:19" x14ac:dyDescent="0.3">
      <c r="C129">
        <v>9</v>
      </c>
      <c r="D129">
        <v>30</v>
      </c>
      <c r="E129">
        <v>4</v>
      </c>
      <c r="I129">
        <v>664</v>
      </c>
      <c r="Q129">
        <v>101435</v>
      </c>
    </row>
    <row r="130" spans="3:19" x14ac:dyDescent="0.3">
      <c r="C130" t="s">
        <v>6752</v>
      </c>
      <c r="E130">
        <v>117.4</v>
      </c>
      <c r="I130">
        <v>16668.150000000001</v>
      </c>
      <c r="J130">
        <v>1354.7</v>
      </c>
      <c r="K130">
        <v>474.4</v>
      </c>
      <c r="L130">
        <v>11</v>
      </c>
      <c r="O130">
        <v>77074</v>
      </c>
      <c r="P130">
        <v>77074</v>
      </c>
      <c r="Q130">
        <v>5738768</v>
      </c>
      <c r="S130">
        <v>10236.594969705155</v>
      </c>
    </row>
    <row r="131" spans="3:19" x14ac:dyDescent="0.3">
      <c r="C131">
        <v>10</v>
      </c>
      <c r="D131" t="s">
        <v>299</v>
      </c>
      <c r="E131">
        <v>27.8</v>
      </c>
      <c r="I131">
        <v>4766.4000000000005</v>
      </c>
      <c r="J131">
        <v>887.3</v>
      </c>
      <c r="K131">
        <v>103</v>
      </c>
      <c r="L131">
        <v>14</v>
      </c>
      <c r="Q131">
        <v>2700476</v>
      </c>
      <c r="S131">
        <v>6569.9283030384877</v>
      </c>
    </row>
    <row r="132" spans="3:19" x14ac:dyDescent="0.3">
      <c r="C132">
        <v>10</v>
      </c>
      <c r="D132">
        <v>99</v>
      </c>
      <c r="E132">
        <v>3.2</v>
      </c>
      <c r="I132">
        <v>563.20000000000005</v>
      </c>
      <c r="J132">
        <v>75.7</v>
      </c>
      <c r="K132">
        <v>70.400000000000006</v>
      </c>
      <c r="Q132">
        <v>167930</v>
      </c>
      <c r="S132">
        <v>6569.9283030384877</v>
      </c>
    </row>
    <row r="133" spans="3:19" x14ac:dyDescent="0.3">
      <c r="C133">
        <v>10</v>
      </c>
      <c r="D133">
        <v>100</v>
      </c>
      <c r="E133">
        <v>0.9</v>
      </c>
      <c r="I133">
        <v>158.4</v>
      </c>
      <c r="J133">
        <v>63.6</v>
      </c>
      <c r="K133">
        <v>17.600000000000001</v>
      </c>
      <c r="Q133">
        <v>68148</v>
      </c>
    </row>
    <row r="134" spans="3:19" x14ac:dyDescent="0.3">
      <c r="C134">
        <v>10</v>
      </c>
      <c r="D134">
        <v>101</v>
      </c>
      <c r="E134">
        <v>23.7</v>
      </c>
      <c r="I134">
        <v>4044.8</v>
      </c>
      <c r="J134">
        <v>748</v>
      </c>
      <c r="K134">
        <v>15</v>
      </c>
      <c r="L134">
        <v>14</v>
      </c>
      <c r="Q134">
        <v>2464398</v>
      </c>
    </row>
    <row r="135" spans="3:19" x14ac:dyDescent="0.3">
      <c r="C135">
        <v>10</v>
      </c>
      <c r="D135" t="s">
        <v>6742</v>
      </c>
      <c r="E135">
        <v>87.6</v>
      </c>
      <c r="I135">
        <v>13645.75</v>
      </c>
      <c r="J135">
        <v>133</v>
      </c>
      <c r="O135">
        <v>750</v>
      </c>
      <c r="P135">
        <v>750</v>
      </c>
      <c r="Q135">
        <v>2802812</v>
      </c>
      <c r="R135">
        <v>7246</v>
      </c>
      <c r="S135">
        <v>3666.6666666666665</v>
      </c>
    </row>
    <row r="136" spans="3:19" x14ac:dyDescent="0.3">
      <c r="C136">
        <v>10</v>
      </c>
      <c r="D136">
        <v>303</v>
      </c>
      <c r="E136">
        <v>37</v>
      </c>
      <c r="I136">
        <v>5655.75</v>
      </c>
      <c r="J136">
        <v>82</v>
      </c>
      <c r="O136">
        <v>750</v>
      </c>
      <c r="P136">
        <v>750</v>
      </c>
      <c r="Q136">
        <v>1215982</v>
      </c>
      <c r="R136">
        <v>7246</v>
      </c>
      <c r="S136">
        <v>3666.6666666666665</v>
      </c>
    </row>
    <row r="137" spans="3:19" x14ac:dyDescent="0.3">
      <c r="C137">
        <v>10</v>
      </c>
      <c r="D137">
        <v>304</v>
      </c>
      <c r="E137">
        <v>24</v>
      </c>
      <c r="I137">
        <v>3867</v>
      </c>
      <c r="J137">
        <v>51</v>
      </c>
      <c r="Q137">
        <v>943143</v>
      </c>
    </row>
    <row r="138" spans="3:19" x14ac:dyDescent="0.3">
      <c r="C138">
        <v>10</v>
      </c>
      <c r="D138">
        <v>305</v>
      </c>
      <c r="E138">
        <v>4.5999999999999996</v>
      </c>
      <c r="I138">
        <v>736</v>
      </c>
      <c r="Q138">
        <v>200511</v>
      </c>
    </row>
    <row r="139" spans="3:19" x14ac:dyDescent="0.3">
      <c r="C139">
        <v>10</v>
      </c>
      <c r="D139">
        <v>424</v>
      </c>
      <c r="E139">
        <v>6</v>
      </c>
      <c r="I139">
        <v>911.75</v>
      </c>
      <c r="Q139">
        <v>111857</v>
      </c>
    </row>
    <row r="140" spans="3:19" x14ac:dyDescent="0.3">
      <c r="C140">
        <v>10</v>
      </c>
      <c r="D140">
        <v>636</v>
      </c>
      <c r="E140">
        <v>5</v>
      </c>
      <c r="I140">
        <v>682.25</v>
      </c>
      <c r="Q140">
        <v>103559</v>
      </c>
    </row>
    <row r="141" spans="3:19" x14ac:dyDescent="0.3">
      <c r="C141">
        <v>10</v>
      </c>
      <c r="D141">
        <v>642</v>
      </c>
      <c r="E141">
        <v>11</v>
      </c>
      <c r="I141">
        <v>1793</v>
      </c>
      <c r="Q141">
        <v>227760</v>
      </c>
    </row>
    <row r="142" spans="3:19" x14ac:dyDescent="0.3">
      <c r="C142">
        <v>10</v>
      </c>
      <c r="D142" t="s">
        <v>6743</v>
      </c>
      <c r="E142">
        <v>4</v>
      </c>
      <c r="I142">
        <v>704</v>
      </c>
      <c r="Q142">
        <v>101445</v>
      </c>
    </row>
    <row r="143" spans="3:19" x14ac:dyDescent="0.3">
      <c r="C143">
        <v>10</v>
      </c>
      <c r="D143">
        <v>30</v>
      </c>
      <c r="E143">
        <v>4</v>
      </c>
      <c r="I143">
        <v>704</v>
      </c>
      <c r="Q143">
        <v>101445</v>
      </c>
    </row>
    <row r="144" spans="3:19" x14ac:dyDescent="0.3">
      <c r="C144" t="s">
        <v>6753</v>
      </c>
      <c r="E144">
        <v>119.39999999999999</v>
      </c>
      <c r="I144">
        <v>19116.150000000001</v>
      </c>
      <c r="J144">
        <v>1020.3</v>
      </c>
      <c r="K144">
        <v>103</v>
      </c>
      <c r="L144">
        <v>14</v>
      </c>
      <c r="O144">
        <v>750</v>
      </c>
      <c r="P144">
        <v>750</v>
      </c>
      <c r="Q144">
        <v>5604733</v>
      </c>
      <c r="R144">
        <v>7246</v>
      </c>
      <c r="S144">
        <v>10236.594969705155</v>
      </c>
    </row>
    <row r="145" spans="3:19" x14ac:dyDescent="0.3">
      <c r="C145">
        <v>11</v>
      </c>
      <c r="D145" t="s">
        <v>299</v>
      </c>
      <c r="E145">
        <v>27.8</v>
      </c>
      <c r="I145">
        <v>4753.6000000000004</v>
      </c>
      <c r="J145">
        <v>874.1</v>
      </c>
      <c r="K145">
        <v>127</v>
      </c>
      <c r="L145">
        <v>14</v>
      </c>
      <c r="N145">
        <v>565100</v>
      </c>
      <c r="O145">
        <v>52403</v>
      </c>
      <c r="P145">
        <v>617503</v>
      </c>
      <c r="Q145">
        <v>3284472</v>
      </c>
      <c r="S145">
        <v>6569.9283030384877</v>
      </c>
    </row>
    <row r="146" spans="3:19" x14ac:dyDescent="0.3">
      <c r="C146">
        <v>11</v>
      </c>
      <c r="D146">
        <v>99</v>
      </c>
      <c r="E146">
        <v>3.2</v>
      </c>
      <c r="I146">
        <v>531.20000000000005</v>
      </c>
      <c r="J146">
        <v>85.800000000000011</v>
      </c>
      <c r="K146">
        <v>97.6</v>
      </c>
      <c r="O146">
        <v>36397</v>
      </c>
      <c r="P146">
        <v>36397</v>
      </c>
      <c r="Q146">
        <v>212207</v>
      </c>
      <c r="S146">
        <v>6569.9283030384877</v>
      </c>
    </row>
    <row r="147" spans="3:19" x14ac:dyDescent="0.3">
      <c r="C147">
        <v>11</v>
      </c>
      <c r="D147">
        <v>100</v>
      </c>
      <c r="E147">
        <v>0.9</v>
      </c>
      <c r="I147">
        <v>129.6</v>
      </c>
      <c r="J147">
        <v>42.8</v>
      </c>
      <c r="K147">
        <v>14.4</v>
      </c>
      <c r="O147">
        <v>10608</v>
      </c>
      <c r="P147">
        <v>10608</v>
      </c>
      <c r="Q147">
        <v>72956</v>
      </c>
    </row>
    <row r="148" spans="3:19" x14ac:dyDescent="0.3">
      <c r="C148">
        <v>11</v>
      </c>
      <c r="D148">
        <v>101</v>
      </c>
      <c r="E148">
        <v>23.7</v>
      </c>
      <c r="I148">
        <v>4092.8</v>
      </c>
      <c r="J148">
        <v>745.5</v>
      </c>
      <c r="K148">
        <v>15</v>
      </c>
      <c r="L148">
        <v>14</v>
      </c>
      <c r="N148">
        <v>565100</v>
      </c>
      <c r="O148">
        <v>5398</v>
      </c>
      <c r="P148">
        <v>570498</v>
      </c>
      <c r="Q148">
        <v>2999309</v>
      </c>
    </row>
    <row r="149" spans="3:19" x14ac:dyDescent="0.3">
      <c r="C149">
        <v>11</v>
      </c>
      <c r="D149" t="s">
        <v>6742</v>
      </c>
      <c r="E149">
        <v>88.6</v>
      </c>
      <c r="I149">
        <v>13135.5</v>
      </c>
      <c r="O149">
        <v>732449</v>
      </c>
      <c r="P149">
        <v>732449</v>
      </c>
      <c r="Q149">
        <v>3454222</v>
      </c>
      <c r="R149">
        <v>3716</v>
      </c>
      <c r="S149">
        <v>3666.6666666666665</v>
      </c>
    </row>
    <row r="150" spans="3:19" x14ac:dyDescent="0.3">
      <c r="C150">
        <v>11</v>
      </c>
      <c r="D150">
        <v>303</v>
      </c>
      <c r="E150">
        <v>37</v>
      </c>
      <c r="I150">
        <v>5334.25</v>
      </c>
      <c r="O150">
        <v>282290</v>
      </c>
      <c r="P150">
        <v>282290</v>
      </c>
      <c r="Q150">
        <v>1451096</v>
      </c>
      <c r="R150">
        <v>3716</v>
      </c>
      <c r="S150">
        <v>3666.6666666666665</v>
      </c>
    </row>
    <row r="151" spans="3:19" x14ac:dyDescent="0.3">
      <c r="C151">
        <v>11</v>
      </c>
      <c r="D151">
        <v>304</v>
      </c>
      <c r="E151">
        <v>25</v>
      </c>
      <c r="I151">
        <v>3838</v>
      </c>
      <c r="O151">
        <v>267300</v>
      </c>
      <c r="P151">
        <v>267300</v>
      </c>
      <c r="Q151">
        <v>1191351</v>
      </c>
    </row>
    <row r="152" spans="3:19" x14ac:dyDescent="0.3">
      <c r="C152">
        <v>11</v>
      </c>
      <c r="D152">
        <v>305</v>
      </c>
      <c r="E152">
        <v>4.5999999999999996</v>
      </c>
      <c r="I152">
        <v>692</v>
      </c>
      <c r="O152">
        <v>85759</v>
      </c>
      <c r="P152">
        <v>85759</v>
      </c>
      <c r="Q152">
        <v>281142</v>
      </c>
    </row>
    <row r="153" spans="3:19" x14ac:dyDescent="0.3">
      <c r="C153">
        <v>11</v>
      </c>
      <c r="D153">
        <v>424</v>
      </c>
      <c r="E153">
        <v>6</v>
      </c>
      <c r="I153">
        <v>972.75</v>
      </c>
      <c r="O153">
        <v>23500</v>
      </c>
      <c r="P153">
        <v>23500</v>
      </c>
      <c r="Q153">
        <v>140191</v>
      </c>
    </row>
    <row r="154" spans="3:19" x14ac:dyDescent="0.3">
      <c r="C154">
        <v>11</v>
      </c>
      <c r="D154">
        <v>636</v>
      </c>
      <c r="E154">
        <v>5</v>
      </c>
      <c r="I154">
        <v>576.5</v>
      </c>
      <c r="O154">
        <v>24200</v>
      </c>
      <c r="P154">
        <v>24200</v>
      </c>
      <c r="Q154">
        <v>110147</v>
      </c>
    </row>
    <row r="155" spans="3:19" x14ac:dyDescent="0.3">
      <c r="C155">
        <v>11</v>
      </c>
      <c r="D155">
        <v>642</v>
      </c>
      <c r="E155">
        <v>11</v>
      </c>
      <c r="I155">
        <v>1722</v>
      </c>
      <c r="O155">
        <v>49400</v>
      </c>
      <c r="P155">
        <v>49400</v>
      </c>
      <c r="Q155">
        <v>280295</v>
      </c>
    </row>
    <row r="156" spans="3:19" x14ac:dyDescent="0.3">
      <c r="C156">
        <v>11</v>
      </c>
      <c r="D156" t="s">
        <v>6743</v>
      </c>
      <c r="E156">
        <v>4</v>
      </c>
      <c r="I156">
        <v>704</v>
      </c>
      <c r="O156">
        <v>29758</v>
      </c>
      <c r="P156">
        <v>29758</v>
      </c>
      <c r="Q156">
        <v>131203</v>
      </c>
    </row>
    <row r="157" spans="3:19" x14ac:dyDescent="0.3">
      <c r="C157">
        <v>11</v>
      </c>
      <c r="D157">
        <v>30</v>
      </c>
      <c r="E157">
        <v>4</v>
      </c>
      <c r="I157">
        <v>704</v>
      </c>
      <c r="O157">
        <v>29758</v>
      </c>
      <c r="P157">
        <v>29758</v>
      </c>
      <c r="Q157">
        <v>131203</v>
      </c>
    </row>
    <row r="158" spans="3:19" x14ac:dyDescent="0.3">
      <c r="C158" t="s">
        <v>6754</v>
      </c>
      <c r="E158">
        <v>120.39999999999999</v>
      </c>
      <c r="I158">
        <v>18593.099999999999</v>
      </c>
      <c r="J158">
        <v>874.1</v>
      </c>
      <c r="K158">
        <v>127</v>
      </c>
      <c r="L158">
        <v>14</v>
      </c>
      <c r="N158">
        <v>565100</v>
      </c>
      <c r="O158">
        <v>814610</v>
      </c>
      <c r="P158">
        <v>1379710</v>
      </c>
      <c r="Q158">
        <v>6869897</v>
      </c>
      <c r="R158">
        <v>3716</v>
      </c>
      <c r="S158">
        <v>10236.594969705155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6772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4498328.5600000024</v>
      </c>
      <c r="C3" s="344">
        <f t="shared" ref="C3:Z3" si="0">SUBTOTAL(9,C6:C1048576)</f>
        <v>12</v>
      </c>
      <c r="D3" s="344"/>
      <c r="E3" s="344">
        <f>SUBTOTAL(9,E6:E1048576)/4</f>
        <v>4895477.2200000007</v>
      </c>
      <c r="F3" s="344"/>
      <c r="G3" s="344">
        <f t="shared" si="0"/>
        <v>9</v>
      </c>
      <c r="H3" s="344">
        <f>SUBTOTAL(9,H6:H1048576)/4</f>
        <v>4953899.6000000015</v>
      </c>
      <c r="I3" s="347">
        <f>IF(B3&lt;&gt;0,H3/B3,"")</f>
        <v>1.1012756258071106</v>
      </c>
      <c r="J3" s="345">
        <f>IF(E3&lt;&gt;0,H3/E3,"")</f>
        <v>1.0119339499244979</v>
      </c>
      <c r="K3" s="346">
        <f t="shared" si="0"/>
        <v>58533.979999999989</v>
      </c>
      <c r="L3" s="346"/>
      <c r="M3" s="344">
        <f t="shared" si="0"/>
        <v>1.8308180194291852</v>
      </c>
      <c r="N3" s="344">
        <f t="shared" si="0"/>
        <v>63942.979999999989</v>
      </c>
      <c r="O3" s="344"/>
      <c r="P3" s="344">
        <f t="shared" si="0"/>
        <v>2</v>
      </c>
      <c r="Q3" s="344">
        <f t="shared" si="0"/>
        <v>58900.679999999913</v>
      </c>
      <c r="R3" s="347">
        <f>IF(K3&lt;&gt;0,Q3/K3,"")</f>
        <v>1.006264737166342</v>
      </c>
      <c r="S3" s="347">
        <f>IF(N3&lt;&gt;0,Q3/N3,"")</f>
        <v>0.92114380656015604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6767</v>
      </c>
      <c r="B6" s="871">
        <v>4498328.5600000015</v>
      </c>
      <c r="C6" s="872">
        <v>1</v>
      </c>
      <c r="D6" s="872">
        <v>0.91887437278280293</v>
      </c>
      <c r="E6" s="871">
        <v>4895477.2200000016</v>
      </c>
      <c r="F6" s="872">
        <v>1.0882880507065495</v>
      </c>
      <c r="G6" s="872">
        <v>1</v>
      </c>
      <c r="H6" s="871">
        <v>4953899.6000000015</v>
      </c>
      <c r="I6" s="872">
        <v>1.1012756258071108</v>
      </c>
      <c r="J6" s="872">
        <v>1.0119339499244979</v>
      </c>
      <c r="K6" s="871">
        <v>29266.989999999994</v>
      </c>
      <c r="L6" s="872">
        <v>1</v>
      </c>
      <c r="M6" s="872">
        <v>0.9154090097145926</v>
      </c>
      <c r="N6" s="871">
        <v>31971.489999999994</v>
      </c>
      <c r="O6" s="872">
        <v>1.0924078629199654</v>
      </c>
      <c r="P6" s="872">
        <v>1</v>
      </c>
      <c r="Q6" s="871">
        <v>29450.339999999956</v>
      </c>
      <c r="R6" s="872">
        <v>1.006264737166342</v>
      </c>
      <c r="S6" s="872">
        <v>0.92114380656015604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6768</v>
      </c>
      <c r="B7" s="874">
        <v>4173131.5700000012</v>
      </c>
      <c r="C7" s="875">
        <v>1</v>
      </c>
      <c r="D7" s="875">
        <v>0.91536661433265631</v>
      </c>
      <c r="E7" s="874">
        <v>4558972.8800000018</v>
      </c>
      <c r="F7" s="875">
        <v>1.092458458001601</v>
      </c>
      <c r="G7" s="875">
        <v>1</v>
      </c>
      <c r="H7" s="874">
        <v>4604458.2700000014</v>
      </c>
      <c r="I7" s="875">
        <v>1.1033580400629448</v>
      </c>
      <c r="J7" s="875">
        <v>1.0099771135291333</v>
      </c>
      <c r="K7" s="874">
        <v>29266.989999999994</v>
      </c>
      <c r="L7" s="875">
        <v>1</v>
      </c>
      <c r="M7" s="875">
        <v>0.9154090097145926</v>
      </c>
      <c r="N7" s="874">
        <v>31971.489999999994</v>
      </c>
      <c r="O7" s="875">
        <v>1.0924078629199654</v>
      </c>
      <c r="P7" s="875">
        <v>1</v>
      </c>
      <c r="Q7" s="874">
        <v>29450.339999999956</v>
      </c>
      <c r="R7" s="875">
        <v>1.006264737166342</v>
      </c>
      <c r="S7" s="875">
        <v>0.92114380656015604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6769</v>
      </c>
      <c r="B8" s="874">
        <v>324961.99</v>
      </c>
      <c r="C8" s="875">
        <v>1</v>
      </c>
      <c r="D8" s="875">
        <v>0.96569925368570286</v>
      </c>
      <c r="E8" s="874">
        <v>336504.33999999997</v>
      </c>
      <c r="F8" s="875">
        <v>1.0355190771696099</v>
      </c>
      <c r="G8" s="875">
        <v>1</v>
      </c>
      <c r="H8" s="874">
        <v>349436.33</v>
      </c>
      <c r="I8" s="875">
        <v>1.0753144698553823</v>
      </c>
      <c r="J8" s="875">
        <v>1.0384303810167799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6770</v>
      </c>
      <c r="B9" s="874">
        <v>235</v>
      </c>
      <c r="C9" s="875">
        <v>1</v>
      </c>
      <c r="D9" s="875"/>
      <c r="E9" s="874"/>
      <c r="F9" s="875"/>
      <c r="G9" s="875"/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6771</v>
      </c>
      <c r="B10" s="877"/>
      <c r="C10" s="878"/>
      <c r="D10" s="878"/>
      <c r="E10" s="877"/>
      <c r="F10" s="878"/>
      <c r="G10" s="878"/>
      <c r="H10" s="877">
        <v>5</v>
      </c>
      <c r="I10" s="878"/>
      <c r="J10" s="878"/>
      <c r="K10" s="877"/>
      <c r="L10" s="878"/>
      <c r="M10" s="878"/>
      <c r="N10" s="877"/>
      <c r="O10" s="878"/>
      <c r="P10" s="878"/>
      <c r="Q10" s="877"/>
      <c r="R10" s="878"/>
      <c r="S10" s="878"/>
      <c r="T10" s="877"/>
      <c r="U10" s="878"/>
      <c r="V10" s="878"/>
      <c r="W10" s="877"/>
      <c r="X10" s="878"/>
      <c r="Y10" s="878"/>
      <c r="Z10" s="877"/>
      <c r="AA10" s="878"/>
      <c r="AB10" s="879"/>
    </row>
    <row r="11" spans="1:28" ht="14.4" customHeight="1" thickBot="1" x14ac:dyDescent="0.35"/>
    <row r="12" spans="1:28" ht="14.4" customHeight="1" x14ac:dyDescent="0.3">
      <c r="A12" s="870" t="s">
        <v>593</v>
      </c>
      <c r="B12" s="871">
        <v>235</v>
      </c>
      <c r="C12" s="872">
        <v>1</v>
      </c>
      <c r="D12" s="872"/>
      <c r="E12" s="871"/>
      <c r="F12" s="872"/>
      <c r="G12" s="872"/>
      <c r="H12" s="871"/>
      <c r="I12" s="872"/>
      <c r="J12" s="873"/>
    </row>
    <row r="13" spans="1:28" ht="14.4" customHeight="1" x14ac:dyDescent="0.3">
      <c r="A13" s="880" t="s">
        <v>6773</v>
      </c>
      <c r="B13" s="874">
        <v>235</v>
      </c>
      <c r="C13" s="875">
        <v>1</v>
      </c>
      <c r="D13" s="875"/>
      <c r="E13" s="874"/>
      <c r="F13" s="875"/>
      <c r="G13" s="875"/>
      <c r="H13" s="874"/>
      <c r="I13" s="875"/>
      <c r="J13" s="876"/>
    </row>
    <row r="14" spans="1:28" ht="14.4" customHeight="1" x14ac:dyDescent="0.3">
      <c r="A14" s="882" t="s">
        <v>604</v>
      </c>
      <c r="B14" s="883">
        <v>3349921.8900000015</v>
      </c>
      <c r="C14" s="884">
        <v>1</v>
      </c>
      <c r="D14" s="884">
        <v>0.87949567848803301</v>
      </c>
      <c r="E14" s="883">
        <v>3808912.2800000007</v>
      </c>
      <c r="F14" s="884">
        <v>1.1370152514212799</v>
      </c>
      <c r="G14" s="884">
        <v>1</v>
      </c>
      <c r="H14" s="883">
        <v>4016112.6000000006</v>
      </c>
      <c r="I14" s="884">
        <v>1.1988675353860261</v>
      </c>
      <c r="J14" s="885">
        <v>1.0543988164516092</v>
      </c>
    </row>
    <row r="15" spans="1:28" ht="14.4" customHeight="1" x14ac:dyDescent="0.3">
      <c r="A15" s="880" t="s">
        <v>6774</v>
      </c>
      <c r="B15" s="874">
        <v>124179.97000000002</v>
      </c>
      <c r="C15" s="875">
        <v>1</v>
      </c>
      <c r="D15" s="875">
        <v>2.5184553253945254</v>
      </c>
      <c r="E15" s="874">
        <v>49307.990000000005</v>
      </c>
      <c r="F15" s="875">
        <v>0.39706878653618616</v>
      </c>
      <c r="G15" s="875">
        <v>1</v>
      </c>
      <c r="H15" s="874">
        <v>71703.970000000016</v>
      </c>
      <c r="I15" s="875">
        <v>0.57741977228694774</v>
      </c>
      <c r="J15" s="876">
        <v>1.4542059005041579</v>
      </c>
    </row>
    <row r="16" spans="1:28" ht="14.4" customHeight="1" x14ac:dyDescent="0.3">
      <c r="A16" s="880" t="s">
        <v>6773</v>
      </c>
      <c r="B16" s="874">
        <v>3225741.9200000013</v>
      </c>
      <c r="C16" s="875">
        <v>1</v>
      </c>
      <c r="D16" s="875">
        <v>0.85800038280092528</v>
      </c>
      <c r="E16" s="874">
        <v>3759604.2900000005</v>
      </c>
      <c r="F16" s="875">
        <v>1.1655006455073129</v>
      </c>
      <c r="G16" s="875">
        <v>1</v>
      </c>
      <c r="H16" s="874">
        <v>3944408.6300000004</v>
      </c>
      <c r="I16" s="875">
        <v>1.2227911369921369</v>
      </c>
      <c r="J16" s="876">
        <v>1.049155263624832</v>
      </c>
    </row>
    <row r="17" spans="1:10" ht="14.4" customHeight="1" x14ac:dyDescent="0.3">
      <c r="A17" s="882" t="s">
        <v>613</v>
      </c>
      <c r="B17" s="883">
        <v>1148171.67</v>
      </c>
      <c r="C17" s="884">
        <v>1</v>
      </c>
      <c r="D17" s="884">
        <v>1.0566986175718132</v>
      </c>
      <c r="E17" s="883">
        <v>1086564.9399999997</v>
      </c>
      <c r="F17" s="884">
        <v>0.94634362472991496</v>
      </c>
      <c r="G17" s="884">
        <v>1</v>
      </c>
      <c r="H17" s="883">
        <v>937787.00000000012</v>
      </c>
      <c r="I17" s="884">
        <v>0.81676549291622935</v>
      </c>
      <c r="J17" s="885">
        <v>0.86307496724494015</v>
      </c>
    </row>
    <row r="18" spans="1:10" ht="14.4" customHeight="1" x14ac:dyDescent="0.3">
      <c r="A18" s="880" t="s">
        <v>6774</v>
      </c>
      <c r="B18" s="874">
        <v>8678.67</v>
      </c>
      <c r="C18" s="875">
        <v>1</v>
      </c>
      <c r="D18" s="875">
        <v>2.0329562730294519</v>
      </c>
      <c r="E18" s="874">
        <v>4268.99</v>
      </c>
      <c r="F18" s="875">
        <v>0.49189449535470292</v>
      </c>
      <c r="G18" s="875">
        <v>1</v>
      </c>
      <c r="H18" s="874">
        <v>3926.6800000000003</v>
      </c>
      <c r="I18" s="875">
        <v>0.4524518157736151</v>
      </c>
      <c r="J18" s="876">
        <v>0.91981475712053684</v>
      </c>
    </row>
    <row r="19" spans="1:10" ht="14.4" customHeight="1" thickBot="1" x14ac:dyDescent="0.35">
      <c r="A19" s="881" t="s">
        <v>6773</v>
      </c>
      <c r="B19" s="877">
        <v>1139493</v>
      </c>
      <c r="C19" s="878">
        <v>1</v>
      </c>
      <c r="D19" s="878">
        <v>1.0528478832430264</v>
      </c>
      <c r="E19" s="877">
        <v>1082295.9499999997</v>
      </c>
      <c r="F19" s="878">
        <v>0.94980482547940159</v>
      </c>
      <c r="G19" s="878">
        <v>1</v>
      </c>
      <c r="H19" s="877">
        <v>933860.32000000007</v>
      </c>
      <c r="I19" s="878">
        <v>0.81954019901833541</v>
      </c>
      <c r="J19" s="879">
        <v>0.86285116376902293</v>
      </c>
    </row>
    <row r="20" spans="1:10" ht="14.4" customHeight="1" x14ac:dyDescent="0.3">
      <c r="A20" s="804" t="s">
        <v>328</v>
      </c>
    </row>
    <row r="21" spans="1:10" ht="14.4" customHeight="1" x14ac:dyDescent="0.3">
      <c r="A21" s="805" t="s">
        <v>2702</v>
      </c>
    </row>
    <row r="22" spans="1:10" ht="14.4" customHeight="1" x14ac:dyDescent="0.3">
      <c r="A22" s="804" t="s">
        <v>6775</v>
      </c>
    </row>
    <row r="23" spans="1:10" ht="14.4" customHeight="1" x14ac:dyDescent="0.3">
      <c r="A23" s="804" t="s">
        <v>6776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6807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37741</v>
      </c>
      <c r="C3" s="404">
        <f t="shared" si="0"/>
        <v>40261</v>
      </c>
      <c r="D3" s="438">
        <f t="shared" si="0"/>
        <v>41381</v>
      </c>
      <c r="E3" s="346">
        <f t="shared" si="0"/>
        <v>4498328.5600000005</v>
      </c>
      <c r="F3" s="344">
        <f t="shared" si="0"/>
        <v>4895477.2200000007</v>
      </c>
      <c r="G3" s="405">
        <f t="shared" si="0"/>
        <v>4953899.6000000006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2704</v>
      </c>
      <c r="B6" s="225">
        <v>1285</v>
      </c>
      <c r="C6" s="225">
        <v>1436</v>
      </c>
      <c r="D6" s="225">
        <v>1731</v>
      </c>
      <c r="E6" s="887">
        <v>250454.33000000002</v>
      </c>
      <c r="F6" s="887">
        <v>226688.34000000003</v>
      </c>
      <c r="G6" s="888">
        <v>283872.65999999992</v>
      </c>
    </row>
    <row r="7" spans="1:7" ht="14.4" customHeight="1" x14ac:dyDescent="0.3">
      <c r="A7" s="857" t="s">
        <v>6777</v>
      </c>
      <c r="B7" s="849"/>
      <c r="C7" s="849">
        <v>3</v>
      </c>
      <c r="D7" s="849"/>
      <c r="E7" s="889"/>
      <c r="F7" s="889">
        <v>111</v>
      </c>
      <c r="G7" s="890"/>
    </row>
    <row r="8" spans="1:7" ht="14.4" customHeight="1" x14ac:dyDescent="0.3">
      <c r="A8" s="857" t="s">
        <v>2706</v>
      </c>
      <c r="B8" s="849">
        <v>934</v>
      </c>
      <c r="C8" s="849">
        <v>243</v>
      </c>
      <c r="D8" s="849">
        <v>122</v>
      </c>
      <c r="E8" s="889">
        <v>89601</v>
      </c>
      <c r="F8" s="889">
        <v>19201.330000000002</v>
      </c>
      <c r="G8" s="890">
        <v>11051</v>
      </c>
    </row>
    <row r="9" spans="1:7" ht="14.4" customHeight="1" x14ac:dyDescent="0.3">
      <c r="A9" s="857" t="s">
        <v>6778</v>
      </c>
      <c r="B9" s="849"/>
      <c r="C9" s="849">
        <v>2</v>
      </c>
      <c r="D9" s="849"/>
      <c r="E9" s="889"/>
      <c r="F9" s="889">
        <v>284.33</v>
      </c>
      <c r="G9" s="890"/>
    </row>
    <row r="10" spans="1:7" ht="14.4" customHeight="1" x14ac:dyDescent="0.3">
      <c r="A10" s="857" t="s">
        <v>6774</v>
      </c>
      <c r="B10" s="849">
        <v>6835</v>
      </c>
      <c r="C10" s="849">
        <v>893</v>
      </c>
      <c r="D10" s="849">
        <v>1185</v>
      </c>
      <c r="E10" s="889">
        <v>132858.63999999998</v>
      </c>
      <c r="F10" s="889">
        <v>53576.98</v>
      </c>
      <c r="G10" s="890">
        <v>75630.650000000009</v>
      </c>
    </row>
    <row r="11" spans="1:7" ht="14.4" customHeight="1" x14ac:dyDescent="0.3">
      <c r="A11" s="857" t="s">
        <v>2707</v>
      </c>
      <c r="B11" s="849"/>
      <c r="C11" s="849"/>
      <c r="D11" s="849">
        <v>6</v>
      </c>
      <c r="E11" s="889"/>
      <c r="F11" s="889"/>
      <c r="G11" s="890">
        <v>222</v>
      </c>
    </row>
    <row r="12" spans="1:7" ht="14.4" customHeight="1" x14ac:dyDescent="0.3">
      <c r="A12" s="857" t="s">
        <v>6779</v>
      </c>
      <c r="B12" s="849">
        <v>69</v>
      </c>
      <c r="C12" s="849"/>
      <c r="D12" s="849"/>
      <c r="E12" s="889">
        <v>6834.34</v>
      </c>
      <c r="F12" s="889"/>
      <c r="G12" s="890"/>
    </row>
    <row r="13" spans="1:7" ht="14.4" customHeight="1" x14ac:dyDescent="0.3">
      <c r="A13" s="857" t="s">
        <v>6780</v>
      </c>
      <c r="B13" s="849"/>
      <c r="C13" s="849">
        <v>2</v>
      </c>
      <c r="D13" s="849"/>
      <c r="E13" s="889"/>
      <c r="F13" s="889">
        <v>74</v>
      </c>
      <c r="G13" s="890"/>
    </row>
    <row r="14" spans="1:7" ht="14.4" customHeight="1" x14ac:dyDescent="0.3">
      <c r="A14" s="857" t="s">
        <v>2708</v>
      </c>
      <c r="B14" s="849">
        <v>69</v>
      </c>
      <c r="C14" s="849">
        <v>51</v>
      </c>
      <c r="D14" s="849">
        <v>22</v>
      </c>
      <c r="E14" s="889">
        <v>19339.330000000002</v>
      </c>
      <c r="F14" s="889">
        <v>6059.99</v>
      </c>
      <c r="G14" s="890">
        <v>2474.66</v>
      </c>
    </row>
    <row r="15" spans="1:7" ht="14.4" customHeight="1" x14ac:dyDescent="0.3">
      <c r="A15" s="857" t="s">
        <v>6781</v>
      </c>
      <c r="B15" s="849"/>
      <c r="C15" s="849">
        <v>5</v>
      </c>
      <c r="D15" s="849"/>
      <c r="E15" s="889"/>
      <c r="F15" s="889">
        <v>185</v>
      </c>
      <c r="G15" s="890"/>
    </row>
    <row r="16" spans="1:7" ht="14.4" customHeight="1" x14ac:dyDescent="0.3">
      <c r="A16" s="857" t="s">
        <v>2710</v>
      </c>
      <c r="B16" s="849">
        <v>507</v>
      </c>
      <c r="C16" s="849">
        <v>2393</v>
      </c>
      <c r="D16" s="849">
        <v>2336</v>
      </c>
      <c r="E16" s="889">
        <v>39209.660000000003</v>
      </c>
      <c r="F16" s="889">
        <v>219076.32999999996</v>
      </c>
      <c r="G16" s="890">
        <v>217362.01</v>
      </c>
    </row>
    <row r="17" spans="1:7" ht="14.4" customHeight="1" x14ac:dyDescent="0.3">
      <c r="A17" s="857" t="s">
        <v>6782</v>
      </c>
      <c r="B17" s="849"/>
      <c r="C17" s="849">
        <v>6</v>
      </c>
      <c r="D17" s="849"/>
      <c r="E17" s="889"/>
      <c r="F17" s="889">
        <v>222</v>
      </c>
      <c r="G17" s="890"/>
    </row>
    <row r="18" spans="1:7" ht="14.4" customHeight="1" x14ac:dyDescent="0.3">
      <c r="A18" s="857" t="s">
        <v>2711</v>
      </c>
      <c r="B18" s="849">
        <v>1620</v>
      </c>
      <c r="C18" s="849">
        <v>1775</v>
      </c>
      <c r="D18" s="849">
        <v>1644</v>
      </c>
      <c r="E18" s="889">
        <v>164173.67000000001</v>
      </c>
      <c r="F18" s="889">
        <v>167830.00000000003</v>
      </c>
      <c r="G18" s="890">
        <v>151354.34</v>
      </c>
    </row>
    <row r="19" spans="1:7" ht="14.4" customHeight="1" x14ac:dyDescent="0.3">
      <c r="A19" s="857" t="s">
        <v>6783</v>
      </c>
      <c r="B19" s="849"/>
      <c r="C19" s="849"/>
      <c r="D19" s="849">
        <v>2</v>
      </c>
      <c r="E19" s="889"/>
      <c r="F19" s="889"/>
      <c r="G19" s="890">
        <v>74</v>
      </c>
    </row>
    <row r="20" spans="1:7" ht="14.4" customHeight="1" x14ac:dyDescent="0.3">
      <c r="A20" s="857" t="s">
        <v>2712</v>
      </c>
      <c r="B20" s="849">
        <v>1219</v>
      </c>
      <c r="C20" s="849">
        <v>1560</v>
      </c>
      <c r="D20" s="849">
        <v>1422</v>
      </c>
      <c r="E20" s="889">
        <v>95727.33</v>
      </c>
      <c r="F20" s="889">
        <v>138101.32999999999</v>
      </c>
      <c r="G20" s="890">
        <v>128851.68</v>
      </c>
    </row>
    <row r="21" spans="1:7" ht="14.4" customHeight="1" x14ac:dyDescent="0.3">
      <c r="A21" s="857" t="s">
        <v>2713</v>
      </c>
      <c r="B21" s="849">
        <v>44</v>
      </c>
      <c r="C21" s="849">
        <v>24</v>
      </c>
      <c r="D21" s="849">
        <v>18</v>
      </c>
      <c r="E21" s="889">
        <v>5332.66</v>
      </c>
      <c r="F21" s="889">
        <v>3804</v>
      </c>
      <c r="G21" s="890">
        <v>2414.66</v>
      </c>
    </row>
    <row r="22" spans="1:7" ht="14.4" customHeight="1" x14ac:dyDescent="0.3">
      <c r="A22" s="857" t="s">
        <v>6784</v>
      </c>
      <c r="B22" s="849">
        <v>6</v>
      </c>
      <c r="C22" s="849"/>
      <c r="D22" s="849"/>
      <c r="E22" s="889">
        <v>1260</v>
      </c>
      <c r="F22" s="889"/>
      <c r="G22" s="890"/>
    </row>
    <row r="23" spans="1:7" ht="14.4" customHeight="1" x14ac:dyDescent="0.3">
      <c r="A23" s="857" t="s">
        <v>2714</v>
      </c>
      <c r="B23" s="849">
        <v>681</v>
      </c>
      <c r="C23" s="849">
        <v>2620</v>
      </c>
      <c r="D23" s="849">
        <v>1797</v>
      </c>
      <c r="E23" s="889">
        <v>52818</v>
      </c>
      <c r="F23" s="889">
        <v>225326.00000000003</v>
      </c>
      <c r="G23" s="890">
        <v>152328.01</v>
      </c>
    </row>
    <row r="24" spans="1:7" ht="14.4" customHeight="1" x14ac:dyDescent="0.3">
      <c r="A24" s="857" t="s">
        <v>2715</v>
      </c>
      <c r="B24" s="849"/>
      <c r="C24" s="849"/>
      <c r="D24" s="849">
        <v>9</v>
      </c>
      <c r="E24" s="889"/>
      <c r="F24" s="889"/>
      <c r="G24" s="890">
        <v>628.66</v>
      </c>
    </row>
    <row r="25" spans="1:7" ht="14.4" customHeight="1" x14ac:dyDescent="0.3">
      <c r="A25" s="857" t="s">
        <v>6785</v>
      </c>
      <c r="B25" s="849"/>
      <c r="C25" s="849">
        <v>1</v>
      </c>
      <c r="D25" s="849"/>
      <c r="E25" s="889"/>
      <c r="F25" s="889">
        <v>37</v>
      </c>
      <c r="G25" s="890"/>
    </row>
    <row r="26" spans="1:7" ht="14.4" customHeight="1" x14ac:dyDescent="0.3">
      <c r="A26" s="857" t="s">
        <v>2717</v>
      </c>
      <c r="B26" s="849">
        <v>414</v>
      </c>
      <c r="C26" s="849">
        <v>550</v>
      </c>
      <c r="D26" s="849">
        <v>835</v>
      </c>
      <c r="E26" s="889">
        <v>45844.65</v>
      </c>
      <c r="F26" s="889">
        <v>67901.33</v>
      </c>
      <c r="G26" s="890">
        <v>89877</v>
      </c>
    </row>
    <row r="27" spans="1:7" ht="14.4" customHeight="1" x14ac:dyDescent="0.3">
      <c r="A27" s="857" t="s">
        <v>2719</v>
      </c>
      <c r="B27" s="849">
        <v>3393</v>
      </c>
      <c r="C27" s="849">
        <v>4275</v>
      </c>
      <c r="D27" s="849">
        <v>3800</v>
      </c>
      <c r="E27" s="889">
        <v>810634.99999999988</v>
      </c>
      <c r="F27" s="889">
        <v>903993.97999999975</v>
      </c>
      <c r="G27" s="890">
        <v>720727.99</v>
      </c>
    </row>
    <row r="28" spans="1:7" ht="14.4" customHeight="1" x14ac:dyDescent="0.3">
      <c r="A28" s="857" t="s">
        <v>6786</v>
      </c>
      <c r="B28" s="849">
        <v>212</v>
      </c>
      <c r="C28" s="849"/>
      <c r="D28" s="849"/>
      <c r="E28" s="889">
        <v>19545.330000000002</v>
      </c>
      <c r="F28" s="889"/>
      <c r="G28" s="890"/>
    </row>
    <row r="29" spans="1:7" ht="14.4" customHeight="1" x14ac:dyDescent="0.3">
      <c r="A29" s="857" t="s">
        <v>6787</v>
      </c>
      <c r="B29" s="849">
        <v>1</v>
      </c>
      <c r="C29" s="849"/>
      <c r="D29" s="849">
        <v>1</v>
      </c>
      <c r="E29" s="889">
        <v>35</v>
      </c>
      <c r="F29" s="889"/>
      <c r="G29" s="890">
        <v>37</v>
      </c>
    </row>
    <row r="30" spans="1:7" ht="14.4" customHeight="1" x14ac:dyDescent="0.3">
      <c r="A30" s="857" t="s">
        <v>2721</v>
      </c>
      <c r="B30" s="849">
        <v>1734</v>
      </c>
      <c r="C30" s="849">
        <v>2127</v>
      </c>
      <c r="D30" s="849">
        <v>2293</v>
      </c>
      <c r="E30" s="889">
        <v>146907.00000000003</v>
      </c>
      <c r="F30" s="889">
        <v>170473</v>
      </c>
      <c r="G30" s="890">
        <v>192670.01</v>
      </c>
    </row>
    <row r="31" spans="1:7" ht="14.4" customHeight="1" x14ac:dyDescent="0.3">
      <c r="A31" s="857" t="s">
        <v>2722</v>
      </c>
      <c r="B31" s="849">
        <v>620</v>
      </c>
      <c r="C31" s="849">
        <v>966</v>
      </c>
      <c r="D31" s="849">
        <v>1156</v>
      </c>
      <c r="E31" s="889">
        <v>57967.34</v>
      </c>
      <c r="F31" s="889">
        <v>107645</v>
      </c>
      <c r="G31" s="890">
        <v>130528.33</v>
      </c>
    </row>
    <row r="32" spans="1:7" ht="14.4" customHeight="1" x14ac:dyDescent="0.3">
      <c r="A32" s="857" t="s">
        <v>6788</v>
      </c>
      <c r="B32" s="849"/>
      <c r="C32" s="849"/>
      <c r="D32" s="849">
        <v>6</v>
      </c>
      <c r="E32" s="889"/>
      <c r="F32" s="889"/>
      <c r="G32" s="890">
        <v>554.32999999999993</v>
      </c>
    </row>
    <row r="33" spans="1:7" ht="14.4" customHeight="1" x14ac:dyDescent="0.3">
      <c r="A33" s="857" t="s">
        <v>6789</v>
      </c>
      <c r="B33" s="849"/>
      <c r="C33" s="849">
        <v>1</v>
      </c>
      <c r="D33" s="849"/>
      <c r="E33" s="889"/>
      <c r="F33" s="889">
        <v>37</v>
      </c>
      <c r="G33" s="890"/>
    </row>
    <row r="34" spans="1:7" ht="14.4" customHeight="1" x14ac:dyDescent="0.3">
      <c r="A34" s="857" t="s">
        <v>6790</v>
      </c>
      <c r="B34" s="849"/>
      <c r="C34" s="849">
        <v>2</v>
      </c>
      <c r="D34" s="849"/>
      <c r="E34" s="889"/>
      <c r="F34" s="889">
        <v>284.33</v>
      </c>
      <c r="G34" s="890"/>
    </row>
    <row r="35" spans="1:7" ht="14.4" customHeight="1" x14ac:dyDescent="0.3">
      <c r="A35" s="857" t="s">
        <v>2724</v>
      </c>
      <c r="B35" s="849"/>
      <c r="C35" s="849"/>
      <c r="D35" s="849">
        <v>29</v>
      </c>
      <c r="E35" s="889"/>
      <c r="F35" s="889"/>
      <c r="G35" s="890">
        <v>3084.99</v>
      </c>
    </row>
    <row r="36" spans="1:7" ht="14.4" customHeight="1" x14ac:dyDescent="0.3">
      <c r="A36" s="857" t="s">
        <v>6791</v>
      </c>
      <c r="B36" s="849"/>
      <c r="C36" s="849">
        <v>4</v>
      </c>
      <c r="D36" s="849"/>
      <c r="E36" s="889"/>
      <c r="F36" s="889">
        <v>318.65999999999997</v>
      </c>
      <c r="G36" s="890"/>
    </row>
    <row r="37" spans="1:7" ht="14.4" customHeight="1" x14ac:dyDescent="0.3">
      <c r="A37" s="857" t="s">
        <v>2725</v>
      </c>
      <c r="B37" s="849">
        <v>1130</v>
      </c>
      <c r="C37" s="849">
        <v>1232</v>
      </c>
      <c r="D37" s="849">
        <v>1126</v>
      </c>
      <c r="E37" s="889">
        <v>199380.34</v>
      </c>
      <c r="F37" s="889">
        <v>228647.66999999998</v>
      </c>
      <c r="G37" s="890">
        <v>209543.63999999998</v>
      </c>
    </row>
    <row r="38" spans="1:7" ht="14.4" customHeight="1" x14ac:dyDescent="0.3">
      <c r="A38" s="857" t="s">
        <v>6792</v>
      </c>
      <c r="B38" s="849">
        <v>1</v>
      </c>
      <c r="C38" s="849"/>
      <c r="D38" s="849"/>
      <c r="E38" s="889">
        <v>349</v>
      </c>
      <c r="F38" s="889"/>
      <c r="G38" s="890"/>
    </row>
    <row r="39" spans="1:7" ht="14.4" customHeight="1" x14ac:dyDescent="0.3">
      <c r="A39" s="857" t="s">
        <v>2726</v>
      </c>
      <c r="B39" s="849">
        <v>788</v>
      </c>
      <c r="C39" s="849">
        <v>1191</v>
      </c>
      <c r="D39" s="849">
        <v>1319</v>
      </c>
      <c r="E39" s="889">
        <v>86965</v>
      </c>
      <c r="F39" s="889">
        <v>119504.32000000001</v>
      </c>
      <c r="G39" s="890">
        <v>139669.33000000002</v>
      </c>
    </row>
    <row r="40" spans="1:7" ht="14.4" customHeight="1" x14ac:dyDescent="0.3">
      <c r="A40" s="857" t="s">
        <v>2729</v>
      </c>
      <c r="B40" s="849">
        <v>942</v>
      </c>
      <c r="C40" s="849">
        <v>906</v>
      </c>
      <c r="D40" s="849">
        <v>1187</v>
      </c>
      <c r="E40" s="889">
        <v>161724.66</v>
      </c>
      <c r="F40" s="889">
        <v>169420.00999999998</v>
      </c>
      <c r="G40" s="890">
        <v>219492.33999999997</v>
      </c>
    </row>
    <row r="41" spans="1:7" ht="14.4" customHeight="1" x14ac:dyDescent="0.3">
      <c r="A41" s="857" t="s">
        <v>6793</v>
      </c>
      <c r="B41" s="849">
        <v>2</v>
      </c>
      <c r="C41" s="849"/>
      <c r="D41" s="849"/>
      <c r="E41" s="889">
        <v>118</v>
      </c>
      <c r="F41" s="889"/>
      <c r="G41" s="890"/>
    </row>
    <row r="42" spans="1:7" ht="14.4" customHeight="1" x14ac:dyDescent="0.3">
      <c r="A42" s="857" t="s">
        <v>6794</v>
      </c>
      <c r="B42" s="849">
        <v>1</v>
      </c>
      <c r="C42" s="849"/>
      <c r="D42" s="849"/>
      <c r="E42" s="889">
        <v>349</v>
      </c>
      <c r="F42" s="889"/>
      <c r="G42" s="890"/>
    </row>
    <row r="43" spans="1:7" ht="14.4" customHeight="1" x14ac:dyDescent="0.3">
      <c r="A43" s="857" t="s">
        <v>2730</v>
      </c>
      <c r="B43" s="849">
        <v>22</v>
      </c>
      <c r="C43" s="849">
        <v>28</v>
      </c>
      <c r="D43" s="849">
        <v>39</v>
      </c>
      <c r="E43" s="889">
        <v>4284.33</v>
      </c>
      <c r="F43" s="889">
        <v>4695</v>
      </c>
      <c r="G43" s="890">
        <v>5580</v>
      </c>
    </row>
    <row r="44" spans="1:7" ht="14.4" customHeight="1" x14ac:dyDescent="0.3">
      <c r="A44" s="857" t="s">
        <v>6795</v>
      </c>
      <c r="B44" s="849"/>
      <c r="C44" s="849"/>
      <c r="D44" s="849">
        <v>13</v>
      </c>
      <c r="E44" s="889"/>
      <c r="F44" s="889"/>
      <c r="G44" s="890">
        <v>481</v>
      </c>
    </row>
    <row r="45" spans="1:7" ht="14.4" customHeight="1" x14ac:dyDescent="0.3">
      <c r="A45" s="857" t="s">
        <v>2733</v>
      </c>
      <c r="B45" s="849"/>
      <c r="C45" s="849"/>
      <c r="D45" s="849">
        <v>6</v>
      </c>
      <c r="E45" s="889"/>
      <c r="F45" s="889"/>
      <c r="G45" s="890">
        <v>222</v>
      </c>
    </row>
    <row r="46" spans="1:7" ht="14.4" customHeight="1" x14ac:dyDescent="0.3">
      <c r="A46" s="857" t="s">
        <v>2735</v>
      </c>
      <c r="B46" s="849">
        <v>434</v>
      </c>
      <c r="C46" s="849">
        <v>2746</v>
      </c>
      <c r="D46" s="849">
        <v>890</v>
      </c>
      <c r="E46" s="889">
        <v>37302.340000000004</v>
      </c>
      <c r="F46" s="889">
        <v>247452.31999999998</v>
      </c>
      <c r="G46" s="890">
        <v>75888.67</v>
      </c>
    </row>
    <row r="47" spans="1:7" ht="14.4" customHeight="1" x14ac:dyDescent="0.3">
      <c r="A47" s="857" t="s">
        <v>6796</v>
      </c>
      <c r="B47" s="849"/>
      <c r="C47" s="849">
        <v>14</v>
      </c>
      <c r="D47" s="849"/>
      <c r="E47" s="889"/>
      <c r="F47" s="889">
        <v>934.66</v>
      </c>
      <c r="G47" s="890"/>
    </row>
    <row r="48" spans="1:7" ht="14.4" customHeight="1" x14ac:dyDescent="0.3">
      <c r="A48" s="857" t="s">
        <v>2736</v>
      </c>
      <c r="B48" s="849">
        <v>57</v>
      </c>
      <c r="C48" s="849">
        <v>81</v>
      </c>
      <c r="D48" s="849">
        <v>73</v>
      </c>
      <c r="E48" s="889">
        <v>6250.34</v>
      </c>
      <c r="F48" s="889">
        <v>11729</v>
      </c>
      <c r="G48" s="890">
        <v>9471.99</v>
      </c>
    </row>
    <row r="49" spans="1:7" ht="14.4" customHeight="1" x14ac:dyDescent="0.3">
      <c r="A49" s="857" t="s">
        <v>2737</v>
      </c>
      <c r="B49" s="849">
        <v>1117</v>
      </c>
      <c r="C49" s="849">
        <v>974</v>
      </c>
      <c r="D49" s="849">
        <v>1472</v>
      </c>
      <c r="E49" s="889">
        <v>90906.34</v>
      </c>
      <c r="F49" s="889">
        <v>81897</v>
      </c>
      <c r="G49" s="890">
        <v>119029.01</v>
      </c>
    </row>
    <row r="50" spans="1:7" ht="14.4" customHeight="1" x14ac:dyDescent="0.3">
      <c r="A50" s="857" t="s">
        <v>6797</v>
      </c>
      <c r="B50" s="849"/>
      <c r="C50" s="849">
        <v>17</v>
      </c>
      <c r="D50" s="849"/>
      <c r="E50" s="889"/>
      <c r="F50" s="889">
        <v>2039.66</v>
      </c>
      <c r="G50" s="890"/>
    </row>
    <row r="51" spans="1:7" ht="14.4" customHeight="1" x14ac:dyDescent="0.3">
      <c r="A51" s="857" t="s">
        <v>6798</v>
      </c>
      <c r="B51" s="849">
        <v>2</v>
      </c>
      <c r="C51" s="849"/>
      <c r="D51" s="849"/>
      <c r="E51" s="889">
        <v>70</v>
      </c>
      <c r="F51" s="889"/>
      <c r="G51" s="890"/>
    </row>
    <row r="52" spans="1:7" ht="14.4" customHeight="1" x14ac:dyDescent="0.3">
      <c r="A52" s="857" t="s">
        <v>2738</v>
      </c>
      <c r="B52" s="849">
        <v>581</v>
      </c>
      <c r="C52" s="849">
        <v>946</v>
      </c>
      <c r="D52" s="849">
        <v>969</v>
      </c>
      <c r="E52" s="889">
        <v>57314.990000000005</v>
      </c>
      <c r="F52" s="889">
        <v>82009.010000000009</v>
      </c>
      <c r="G52" s="890">
        <v>83139</v>
      </c>
    </row>
    <row r="53" spans="1:7" ht="14.4" customHeight="1" x14ac:dyDescent="0.3">
      <c r="A53" s="857" t="s">
        <v>2739</v>
      </c>
      <c r="B53" s="849">
        <v>169</v>
      </c>
      <c r="C53" s="849">
        <v>153</v>
      </c>
      <c r="D53" s="849">
        <v>57</v>
      </c>
      <c r="E53" s="889">
        <v>20663.32</v>
      </c>
      <c r="F53" s="889">
        <v>17486.34</v>
      </c>
      <c r="G53" s="890">
        <v>5920.67</v>
      </c>
    </row>
    <row r="54" spans="1:7" ht="14.4" customHeight="1" x14ac:dyDescent="0.3">
      <c r="A54" s="857" t="s">
        <v>2740</v>
      </c>
      <c r="B54" s="849"/>
      <c r="C54" s="849"/>
      <c r="D54" s="849">
        <v>46</v>
      </c>
      <c r="E54" s="889"/>
      <c r="F54" s="889"/>
      <c r="G54" s="890">
        <v>2122.66</v>
      </c>
    </row>
    <row r="55" spans="1:7" ht="14.4" customHeight="1" x14ac:dyDescent="0.3">
      <c r="A55" s="857" t="s">
        <v>6799</v>
      </c>
      <c r="B55" s="849">
        <v>1</v>
      </c>
      <c r="C55" s="849"/>
      <c r="D55" s="849"/>
      <c r="E55" s="889">
        <v>118</v>
      </c>
      <c r="F55" s="889"/>
      <c r="G55" s="890"/>
    </row>
    <row r="56" spans="1:7" ht="14.4" customHeight="1" x14ac:dyDescent="0.3">
      <c r="A56" s="857" t="s">
        <v>6800</v>
      </c>
      <c r="B56" s="849">
        <v>1</v>
      </c>
      <c r="C56" s="849"/>
      <c r="D56" s="849"/>
      <c r="E56" s="889">
        <v>235</v>
      </c>
      <c r="F56" s="889"/>
      <c r="G56" s="890"/>
    </row>
    <row r="57" spans="1:7" ht="14.4" customHeight="1" x14ac:dyDescent="0.3">
      <c r="A57" s="857" t="s">
        <v>6801</v>
      </c>
      <c r="B57" s="849"/>
      <c r="C57" s="849">
        <v>4</v>
      </c>
      <c r="D57" s="849"/>
      <c r="E57" s="889"/>
      <c r="F57" s="889">
        <v>148</v>
      </c>
      <c r="G57" s="890"/>
    </row>
    <row r="58" spans="1:7" ht="14.4" customHeight="1" x14ac:dyDescent="0.3">
      <c r="A58" s="857" t="s">
        <v>2741</v>
      </c>
      <c r="B58" s="849">
        <v>909</v>
      </c>
      <c r="C58" s="849">
        <v>1346</v>
      </c>
      <c r="D58" s="849">
        <v>1387</v>
      </c>
      <c r="E58" s="889">
        <v>85640</v>
      </c>
      <c r="F58" s="889">
        <v>106790</v>
      </c>
      <c r="G58" s="890">
        <v>108031.34</v>
      </c>
    </row>
    <row r="59" spans="1:7" ht="14.4" customHeight="1" x14ac:dyDescent="0.3">
      <c r="A59" s="857" t="s">
        <v>2742</v>
      </c>
      <c r="B59" s="849">
        <v>3152</v>
      </c>
      <c r="C59" s="849">
        <v>1614</v>
      </c>
      <c r="D59" s="849">
        <v>2678</v>
      </c>
      <c r="E59" s="889">
        <v>642706</v>
      </c>
      <c r="F59" s="889">
        <v>349681.65</v>
      </c>
      <c r="G59" s="890">
        <v>484595.98000000004</v>
      </c>
    </row>
    <row r="60" spans="1:7" ht="14.4" customHeight="1" x14ac:dyDescent="0.3">
      <c r="A60" s="857" t="s">
        <v>2745</v>
      </c>
      <c r="B60" s="849">
        <v>381</v>
      </c>
      <c r="C60" s="849">
        <v>492</v>
      </c>
      <c r="D60" s="849">
        <v>482</v>
      </c>
      <c r="E60" s="889">
        <v>39343.339999999997</v>
      </c>
      <c r="F60" s="889">
        <v>50573</v>
      </c>
      <c r="G60" s="890">
        <v>50651</v>
      </c>
    </row>
    <row r="61" spans="1:7" ht="14.4" customHeight="1" x14ac:dyDescent="0.3">
      <c r="A61" s="857" t="s">
        <v>6802</v>
      </c>
      <c r="B61" s="849"/>
      <c r="C61" s="849"/>
      <c r="D61" s="849">
        <v>8</v>
      </c>
      <c r="E61" s="889"/>
      <c r="F61" s="889"/>
      <c r="G61" s="890">
        <v>628.33000000000004</v>
      </c>
    </row>
    <row r="62" spans="1:7" ht="14.4" customHeight="1" x14ac:dyDescent="0.3">
      <c r="A62" s="857" t="s">
        <v>2746</v>
      </c>
      <c r="B62" s="849"/>
      <c r="C62" s="849"/>
      <c r="D62" s="849">
        <v>2</v>
      </c>
      <c r="E62" s="889"/>
      <c r="F62" s="889"/>
      <c r="G62" s="890">
        <v>74</v>
      </c>
    </row>
    <row r="63" spans="1:7" ht="14.4" customHeight="1" x14ac:dyDescent="0.3">
      <c r="A63" s="857" t="s">
        <v>2747</v>
      </c>
      <c r="B63" s="849">
        <v>1269</v>
      </c>
      <c r="C63" s="849">
        <v>1832</v>
      </c>
      <c r="D63" s="849">
        <v>1797</v>
      </c>
      <c r="E63" s="889">
        <v>191313.33000000002</v>
      </c>
      <c r="F63" s="889">
        <v>259923.65999999997</v>
      </c>
      <c r="G63" s="890">
        <v>254162</v>
      </c>
    </row>
    <row r="64" spans="1:7" ht="14.4" customHeight="1" x14ac:dyDescent="0.3">
      <c r="A64" s="857" t="s">
        <v>2748</v>
      </c>
      <c r="B64" s="849">
        <v>1340</v>
      </c>
      <c r="C64" s="849">
        <v>405</v>
      </c>
      <c r="D64" s="849">
        <v>789</v>
      </c>
      <c r="E64" s="889">
        <v>101821</v>
      </c>
      <c r="F64" s="889">
        <v>39730.33</v>
      </c>
      <c r="G64" s="890">
        <v>66886.33</v>
      </c>
    </row>
    <row r="65" spans="1:7" ht="14.4" customHeight="1" x14ac:dyDescent="0.3">
      <c r="A65" s="857" t="s">
        <v>2749</v>
      </c>
      <c r="B65" s="849"/>
      <c r="C65" s="849"/>
      <c r="D65" s="849">
        <v>444</v>
      </c>
      <c r="E65" s="889"/>
      <c r="F65" s="889"/>
      <c r="G65" s="890">
        <v>42881.01</v>
      </c>
    </row>
    <row r="66" spans="1:7" ht="14.4" customHeight="1" x14ac:dyDescent="0.3">
      <c r="A66" s="857" t="s">
        <v>6803</v>
      </c>
      <c r="B66" s="849">
        <v>7</v>
      </c>
      <c r="C66" s="849"/>
      <c r="D66" s="849"/>
      <c r="E66" s="889">
        <v>582.66</v>
      </c>
      <c r="F66" s="889"/>
      <c r="G66" s="890"/>
    </row>
    <row r="67" spans="1:7" ht="14.4" customHeight="1" x14ac:dyDescent="0.3">
      <c r="A67" s="857" t="s">
        <v>2750</v>
      </c>
      <c r="B67" s="849">
        <v>395</v>
      </c>
      <c r="C67" s="849">
        <v>201</v>
      </c>
      <c r="D67" s="849">
        <v>615</v>
      </c>
      <c r="E67" s="889">
        <v>53430</v>
      </c>
      <c r="F67" s="889">
        <v>26351.679999999997</v>
      </c>
      <c r="G67" s="890">
        <v>77362.67</v>
      </c>
    </row>
    <row r="68" spans="1:7" ht="14.4" customHeight="1" x14ac:dyDescent="0.3">
      <c r="A68" s="857" t="s">
        <v>2751</v>
      </c>
      <c r="B68" s="849">
        <v>739</v>
      </c>
      <c r="C68" s="849">
        <v>869</v>
      </c>
      <c r="D68" s="849">
        <v>829</v>
      </c>
      <c r="E68" s="889">
        <v>99416.320000000007</v>
      </c>
      <c r="F68" s="889">
        <v>94777.66</v>
      </c>
      <c r="G68" s="890">
        <v>93844</v>
      </c>
    </row>
    <row r="69" spans="1:7" ht="14.4" customHeight="1" x14ac:dyDescent="0.3">
      <c r="A69" s="857" t="s">
        <v>6804</v>
      </c>
      <c r="B69" s="849"/>
      <c r="C69" s="849">
        <v>1</v>
      </c>
      <c r="D69" s="849"/>
      <c r="E69" s="889"/>
      <c r="F69" s="889">
        <v>37</v>
      </c>
      <c r="G69" s="890"/>
    </row>
    <row r="70" spans="1:7" ht="14.4" customHeight="1" x14ac:dyDescent="0.3">
      <c r="A70" s="857" t="s">
        <v>2752</v>
      </c>
      <c r="B70" s="849">
        <v>321</v>
      </c>
      <c r="C70" s="849">
        <v>828</v>
      </c>
      <c r="D70" s="849">
        <v>900</v>
      </c>
      <c r="E70" s="889">
        <v>32333.660000000003</v>
      </c>
      <c r="F70" s="889">
        <v>66906.33</v>
      </c>
      <c r="G70" s="890">
        <v>71110.33</v>
      </c>
    </row>
    <row r="71" spans="1:7" ht="14.4" customHeight="1" x14ac:dyDescent="0.3">
      <c r="A71" s="857" t="s">
        <v>6805</v>
      </c>
      <c r="B71" s="849"/>
      <c r="C71" s="849">
        <v>1</v>
      </c>
      <c r="D71" s="849"/>
      <c r="E71" s="889"/>
      <c r="F71" s="889">
        <v>37</v>
      </c>
      <c r="G71" s="890"/>
    </row>
    <row r="72" spans="1:7" ht="14.4" customHeight="1" x14ac:dyDescent="0.3">
      <c r="A72" s="857" t="s">
        <v>2754</v>
      </c>
      <c r="B72" s="849">
        <v>2030</v>
      </c>
      <c r="C72" s="849">
        <v>2514</v>
      </c>
      <c r="D72" s="849">
        <v>2857</v>
      </c>
      <c r="E72" s="889">
        <v>410217.99</v>
      </c>
      <c r="F72" s="889">
        <v>373877.66</v>
      </c>
      <c r="G72" s="890">
        <v>416873.98999999993</v>
      </c>
    </row>
    <row r="73" spans="1:7" ht="14.4" customHeight="1" x14ac:dyDescent="0.3">
      <c r="A73" s="857" t="s">
        <v>2755</v>
      </c>
      <c r="B73" s="849">
        <v>46</v>
      </c>
      <c r="C73" s="849">
        <v>45</v>
      </c>
      <c r="D73" s="849">
        <v>15</v>
      </c>
      <c r="E73" s="889">
        <v>1610</v>
      </c>
      <c r="F73" s="889">
        <v>1750.33</v>
      </c>
      <c r="G73" s="890">
        <v>555</v>
      </c>
    </row>
    <row r="74" spans="1:7" ht="14.4" customHeight="1" x14ac:dyDescent="0.3">
      <c r="A74" s="857" t="s">
        <v>2756</v>
      </c>
      <c r="B74" s="849">
        <v>2261</v>
      </c>
      <c r="C74" s="849">
        <v>2882</v>
      </c>
      <c r="D74" s="849">
        <v>2961</v>
      </c>
      <c r="E74" s="889">
        <v>235340.31999999998</v>
      </c>
      <c r="F74" s="889">
        <v>247847</v>
      </c>
      <c r="G74" s="890">
        <v>251717.33000000002</v>
      </c>
    </row>
    <row r="75" spans="1:7" ht="14.4" customHeight="1" thickBot="1" x14ac:dyDescent="0.35">
      <c r="A75" s="893" t="s">
        <v>6806</v>
      </c>
      <c r="B75" s="851"/>
      <c r="C75" s="851"/>
      <c r="D75" s="851">
        <v>6</v>
      </c>
      <c r="E75" s="891"/>
      <c r="F75" s="891"/>
      <c r="G75" s="892">
        <v>222</v>
      </c>
    </row>
    <row r="76" spans="1:7" ht="14.4" customHeight="1" x14ac:dyDescent="0.3">
      <c r="A76" s="804" t="s">
        <v>328</v>
      </c>
    </row>
    <row r="77" spans="1:7" ht="14.4" customHeight="1" x14ac:dyDescent="0.3">
      <c r="A77" s="805" t="s">
        <v>2702</v>
      </c>
    </row>
    <row r="78" spans="1:7" ht="14.4" customHeight="1" x14ac:dyDescent="0.3">
      <c r="A78" s="804" t="s">
        <v>6775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6992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37903.5</v>
      </c>
      <c r="H3" s="208">
        <f t="shared" si="0"/>
        <v>4527595.5499999989</v>
      </c>
      <c r="I3" s="78"/>
      <c r="J3" s="78"/>
      <c r="K3" s="208">
        <f t="shared" si="0"/>
        <v>40471.5</v>
      </c>
      <c r="L3" s="208">
        <f t="shared" si="0"/>
        <v>4927448.71</v>
      </c>
      <c r="M3" s="78"/>
      <c r="N3" s="78"/>
      <c r="O3" s="208">
        <f t="shared" si="0"/>
        <v>41582.689999999981</v>
      </c>
      <c r="P3" s="208">
        <f t="shared" si="0"/>
        <v>4983349.9399999995</v>
      </c>
      <c r="Q3" s="79">
        <f>IF(L3=0,0,P3/L3)</f>
        <v>1.0113448628874717</v>
      </c>
      <c r="R3" s="209">
        <f>IF(O3=0,0,P3/O3)</f>
        <v>119.84193278501228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6808</v>
      </c>
      <c r="C6" s="825" t="s">
        <v>593</v>
      </c>
      <c r="D6" s="825" t="s">
        <v>6809</v>
      </c>
      <c r="E6" s="825" t="s">
        <v>6810</v>
      </c>
      <c r="F6" s="825" t="s">
        <v>6811</v>
      </c>
      <c r="G6" s="225">
        <v>1</v>
      </c>
      <c r="H6" s="225">
        <v>235</v>
      </c>
      <c r="I6" s="825"/>
      <c r="J6" s="825">
        <v>235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6812</v>
      </c>
      <c r="C7" s="832" t="s">
        <v>604</v>
      </c>
      <c r="D7" s="832" t="s">
        <v>6809</v>
      </c>
      <c r="E7" s="832" t="s">
        <v>6813</v>
      </c>
      <c r="F7" s="832" t="s">
        <v>6814</v>
      </c>
      <c r="G7" s="849"/>
      <c r="H7" s="849"/>
      <c r="I7" s="832"/>
      <c r="J7" s="832"/>
      <c r="K7" s="849"/>
      <c r="L7" s="849"/>
      <c r="M7" s="832"/>
      <c r="N7" s="832"/>
      <c r="O7" s="849">
        <v>1</v>
      </c>
      <c r="P7" s="849">
        <v>5</v>
      </c>
      <c r="Q7" s="837"/>
      <c r="R7" s="850">
        <v>5</v>
      </c>
    </row>
    <row r="8" spans="1:18" ht="14.4" customHeight="1" x14ac:dyDescent="0.3">
      <c r="A8" s="831" t="s">
        <v>6815</v>
      </c>
      <c r="B8" s="832" t="s">
        <v>6816</v>
      </c>
      <c r="C8" s="832" t="s">
        <v>604</v>
      </c>
      <c r="D8" s="832" t="s">
        <v>6817</v>
      </c>
      <c r="E8" s="832" t="s">
        <v>6818</v>
      </c>
      <c r="F8" s="832" t="s">
        <v>4960</v>
      </c>
      <c r="G8" s="849">
        <v>0.2</v>
      </c>
      <c r="H8" s="849">
        <v>21.65</v>
      </c>
      <c r="I8" s="832"/>
      <c r="J8" s="832">
        <v>108.24999999999999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6815</v>
      </c>
      <c r="B9" s="832" t="s">
        <v>6816</v>
      </c>
      <c r="C9" s="832" t="s">
        <v>604</v>
      </c>
      <c r="D9" s="832" t="s">
        <v>6817</v>
      </c>
      <c r="E9" s="832" t="s">
        <v>6819</v>
      </c>
      <c r="F9" s="832" t="s">
        <v>5373</v>
      </c>
      <c r="G9" s="849">
        <v>11.900000000000002</v>
      </c>
      <c r="H9" s="849">
        <v>1767.21</v>
      </c>
      <c r="I9" s="832">
        <v>0.64300762275547163</v>
      </c>
      <c r="J9" s="832">
        <v>148.5050420168067</v>
      </c>
      <c r="K9" s="849">
        <v>18.199999999999996</v>
      </c>
      <c r="L9" s="849">
        <v>2748.3499999999995</v>
      </c>
      <c r="M9" s="832">
        <v>1</v>
      </c>
      <c r="N9" s="832">
        <v>151.00824175824175</v>
      </c>
      <c r="O9" s="849">
        <v>18.29999999999999</v>
      </c>
      <c r="P9" s="849">
        <v>2113.04</v>
      </c>
      <c r="Q9" s="837">
        <v>0.76883948550948766</v>
      </c>
      <c r="R9" s="850">
        <v>115.46666666666673</v>
      </c>
    </row>
    <row r="10" spans="1:18" ht="14.4" customHeight="1" x14ac:dyDescent="0.3">
      <c r="A10" s="831" t="s">
        <v>6815</v>
      </c>
      <c r="B10" s="832" t="s">
        <v>6816</v>
      </c>
      <c r="C10" s="832" t="s">
        <v>604</v>
      </c>
      <c r="D10" s="832" t="s">
        <v>6817</v>
      </c>
      <c r="E10" s="832" t="s">
        <v>6820</v>
      </c>
      <c r="F10" s="832" t="s">
        <v>6821</v>
      </c>
      <c r="G10" s="849">
        <v>0.1</v>
      </c>
      <c r="H10" s="849">
        <v>25.35</v>
      </c>
      <c r="I10" s="832">
        <v>0.24995070005915995</v>
      </c>
      <c r="J10" s="832">
        <v>253.5</v>
      </c>
      <c r="K10" s="849">
        <v>0.4</v>
      </c>
      <c r="L10" s="849">
        <v>101.42</v>
      </c>
      <c r="M10" s="832">
        <v>1</v>
      </c>
      <c r="N10" s="832">
        <v>253.54999999999998</v>
      </c>
      <c r="O10" s="849">
        <v>0.60000000000000009</v>
      </c>
      <c r="P10" s="849">
        <v>174.96</v>
      </c>
      <c r="Q10" s="837">
        <v>1.7251035298757642</v>
      </c>
      <c r="R10" s="850">
        <v>291.59999999999997</v>
      </c>
    </row>
    <row r="11" spans="1:18" ht="14.4" customHeight="1" x14ac:dyDescent="0.3">
      <c r="A11" s="831" t="s">
        <v>6815</v>
      </c>
      <c r="B11" s="832" t="s">
        <v>6816</v>
      </c>
      <c r="C11" s="832" t="s">
        <v>604</v>
      </c>
      <c r="D11" s="832" t="s">
        <v>6817</v>
      </c>
      <c r="E11" s="832" t="s">
        <v>6822</v>
      </c>
      <c r="F11" s="832" t="s">
        <v>4970</v>
      </c>
      <c r="G11" s="849"/>
      <c r="H11" s="849"/>
      <c r="I11" s="832"/>
      <c r="J11" s="832"/>
      <c r="K11" s="849">
        <v>0.4</v>
      </c>
      <c r="L11" s="849">
        <v>10.88</v>
      </c>
      <c r="M11" s="832">
        <v>1</v>
      </c>
      <c r="N11" s="832">
        <v>27.2</v>
      </c>
      <c r="O11" s="849"/>
      <c r="P11" s="849"/>
      <c r="Q11" s="837"/>
      <c r="R11" s="850"/>
    </row>
    <row r="12" spans="1:18" ht="14.4" customHeight="1" x14ac:dyDescent="0.3">
      <c r="A12" s="831" t="s">
        <v>6815</v>
      </c>
      <c r="B12" s="832" t="s">
        <v>6816</v>
      </c>
      <c r="C12" s="832" t="s">
        <v>604</v>
      </c>
      <c r="D12" s="832" t="s">
        <v>6817</v>
      </c>
      <c r="E12" s="832" t="s">
        <v>6823</v>
      </c>
      <c r="F12" s="832" t="s">
        <v>2251</v>
      </c>
      <c r="G12" s="849">
        <v>0.1</v>
      </c>
      <c r="H12" s="849">
        <v>6.14</v>
      </c>
      <c r="I12" s="832">
        <v>1</v>
      </c>
      <c r="J12" s="832">
        <v>61.399999999999991</v>
      </c>
      <c r="K12" s="849">
        <v>0.1</v>
      </c>
      <c r="L12" s="849">
        <v>6.14</v>
      </c>
      <c r="M12" s="832">
        <v>1</v>
      </c>
      <c r="N12" s="832">
        <v>61.399999999999991</v>
      </c>
      <c r="O12" s="849">
        <v>0.1</v>
      </c>
      <c r="P12" s="849">
        <v>6.14</v>
      </c>
      <c r="Q12" s="837">
        <v>1</v>
      </c>
      <c r="R12" s="850">
        <v>61.399999999999991</v>
      </c>
    </row>
    <row r="13" spans="1:18" ht="14.4" customHeight="1" x14ac:dyDescent="0.3">
      <c r="A13" s="831" t="s">
        <v>6815</v>
      </c>
      <c r="B13" s="832" t="s">
        <v>6816</v>
      </c>
      <c r="C13" s="832" t="s">
        <v>604</v>
      </c>
      <c r="D13" s="832" t="s">
        <v>6817</v>
      </c>
      <c r="E13" s="832" t="s">
        <v>6824</v>
      </c>
      <c r="F13" s="832" t="s">
        <v>6825</v>
      </c>
      <c r="G13" s="849">
        <v>0.1</v>
      </c>
      <c r="H13" s="849">
        <v>9.3800000000000008</v>
      </c>
      <c r="I13" s="832"/>
      <c r="J13" s="832">
        <v>93.8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6815</v>
      </c>
      <c r="B14" s="832" t="s">
        <v>6816</v>
      </c>
      <c r="C14" s="832" t="s">
        <v>604</v>
      </c>
      <c r="D14" s="832" t="s">
        <v>6817</v>
      </c>
      <c r="E14" s="832" t="s">
        <v>6826</v>
      </c>
      <c r="F14" s="832" t="s">
        <v>1772</v>
      </c>
      <c r="G14" s="849">
        <v>0.05</v>
      </c>
      <c r="H14" s="849">
        <v>4.5199999999999996</v>
      </c>
      <c r="I14" s="832"/>
      <c r="J14" s="832">
        <v>90.399999999999991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6815</v>
      </c>
      <c r="B15" s="832" t="s">
        <v>6816</v>
      </c>
      <c r="C15" s="832" t="s">
        <v>604</v>
      </c>
      <c r="D15" s="832" t="s">
        <v>6817</v>
      </c>
      <c r="E15" s="832" t="s">
        <v>6827</v>
      </c>
      <c r="F15" s="832" t="s">
        <v>6828</v>
      </c>
      <c r="G15" s="849"/>
      <c r="H15" s="849"/>
      <c r="I15" s="832"/>
      <c r="J15" s="832"/>
      <c r="K15" s="849"/>
      <c r="L15" s="849"/>
      <c r="M15" s="832"/>
      <c r="N15" s="832"/>
      <c r="O15" s="849">
        <v>0.1</v>
      </c>
      <c r="P15" s="849">
        <v>17.7</v>
      </c>
      <c r="Q15" s="837"/>
      <c r="R15" s="850">
        <v>176.99999999999997</v>
      </c>
    </row>
    <row r="16" spans="1:18" ht="14.4" customHeight="1" x14ac:dyDescent="0.3">
      <c r="A16" s="831" t="s">
        <v>6815</v>
      </c>
      <c r="B16" s="832" t="s">
        <v>6816</v>
      </c>
      <c r="C16" s="832" t="s">
        <v>604</v>
      </c>
      <c r="D16" s="832" t="s">
        <v>6817</v>
      </c>
      <c r="E16" s="832" t="s">
        <v>6829</v>
      </c>
      <c r="F16" s="832" t="s">
        <v>714</v>
      </c>
      <c r="G16" s="849"/>
      <c r="H16" s="849"/>
      <c r="I16" s="832"/>
      <c r="J16" s="832"/>
      <c r="K16" s="849"/>
      <c r="L16" s="849"/>
      <c r="M16" s="832"/>
      <c r="N16" s="832"/>
      <c r="O16" s="849">
        <v>0.1</v>
      </c>
      <c r="P16" s="849">
        <v>7.07</v>
      </c>
      <c r="Q16" s="837"/>
      <c r="R16" s="850">
        <v>70.7</v>
      </c>
    </row>
    <row r="17" spans="1:18" ht="14.4" customHeight="1" x14ac:dyDescent="0.3">
      <c r="A17" s="831" t="s">
        <v>6815</v>
      </c>
      <c r="B17" s="832" t="s">
        <v>6816</v>
      </c>
      <c r="C17" s="832" t="s">
        <v>604</v>
      </c>
      <c r="D17" s="832" t="s">
        <v>6817</v>
      </c>
      <c r="E17" s="832" t="s">
        <v>6830</v>
      </c>
      <c r="F17" s="832" t="s">
        <v>6831</v>
      </c>
      <c r="G17" s="849">
        <v>9.6000000000000014</v>
      </c>
      <c r="H17" s="849">
        <v>493.49999999999994</v>
      </c>
      <c r="I17" s="832">
        <v>0.99864419127021065</v>
      </c>
      <c r="J17" s="832">
        <v>51.406249999999986</v>
      </c>
      <c r="K17" s="849">
        <v>9.6</v>
      </c>
      <c r="L17" s="849">
        <v>494.16999999999996</v>
      </c>
      <c r="M17" s="832">
        <v>1</v>
      </c>
      <c r="N17" s="832">
        <v>51.476041666666667</v>
      </c>
      <c r="O17" s="849">
        <v>4.5000000000000009</v>
      </c>
      <c r="P17" s="849">
        <v>245.02999999999997</v>
      </c>
      <c r="Q17" s="837">
        <v>0.49584151203027299</v>
      </c>
      <c r="R17" s="850">
        <v>54.451111111111096</v>
      </c>
    </row>
    <row r="18" spans="1:18" ht="14.4" customHeight="1" x14ac:dyDescent="0.3">
      <c r="A18" s="831" t="s">
        <v>6815</v>
      </c>
      <c r="B18" s="832" t="s">
        <v>6816</v>
      </c>
      <c r="C18" s="832" t="s">
        <v>604</v>
      </c>
      <c r="D18" s="832" t="s">
        <v>6817</v>
      </c>
      <c r="E18" s="832" t="s">
        <v>6830</v>
      </c>
      <c r="F18" s="832" t="s">
        <v>4970</v>
      </c>
      <c r="G18" s="849">
        <v>5.3999999999999995</v>
      </c>
      <c r="H18" s="849">
        <v>277.61999999999995</v>
      </c>
      <c r="I18" s="832">
        <v>5.0986225895316792</v>
      </c>
      <c r="J18" s="832">
        <v>51.411111111111104</v>
      </c>
      <c r="K18" s="849">
        <v>1</v>
      </c>
      <c r="L18" s="849">
        <v>54.45</v>
      </c>
      <c r="M18" s="832">
        <v>1</v>
      </c>
      <c r="N18" s="832">
        <v>54.45</v>
      </c>
      <c r="O18" s="849">
        <v>3.8000000000000007</v>
      </c>
      <c r="P18" s="849">
        <v>206.93</v>
      </c>
      <c r="Q18" s="837">
        <v>3.8003673094582187</v>
      </c>
      <c r="R18" s="850">
        <v>54.455263157894727</v>
      </c>
    </row>
    <row r="19" spans="1:18" ht="14.4" customHeight="1" x14ac:dyDescent="0.3">
      <c r="A19" s="831" t="s">
        <v>6815</v>
      </c>
      <c r="B19" s="832" t="s">
        <v>6816</v>
      </c>
      <c r="C19" s="832" t="s">
        <v>604</v>
      </c>
      <c r="D19" s="832" t="s">
        <v>6817</v>
      </c>
      <c r="E19" s="832" t="s">
        <v>6832</v>
      </c>
      <c r="F19" s="832" t="s">
        <v>1885</v>
      </c>
      <c r="G19" s="849">
        <v>1.4000000000000001</v>
      </c>
      <c r="H19" s="849">
        <v>96.64</v>
      </c>
      <c r="I19" s="832">
        <v>0.18335673357871971</v>
      </c>
      <c r="J19" s="832">
        <v>69.028571428571425</v>
      </c>
      <c r="K19" s="849">
        <v>7.6</v>
      </c>
      <c r="L19" s="849">
        <v>527.05999999999995</v>
      </c>
      <c r="M19" s="832">
        <v>1</v>
      </c>
      <c r="N19" s="832">
        <v>69.349999999999994</v>
      </c>
      <c r="O19" s="849">
        <v>7.4</v>
      </c>
      <c r="P19" s="849">
        <v>513.19000000000005</v>
      </c>
      <c r="Q19" s="837">
        <v>0.97368421052631604</v>
      </c>
      <c r="R19" s="850">
        <v>69.350000000000009</v>
      </c>
    </row>
    <row r="20" spans="1:18" ht="14.4" customHeight="1" x14ac:dyDescent="0.3">
      <c r="A20" s="831" t="s">
        <v>6815</v>
      </c>
      <c r="B20" s="832" t="s">
        <v>6816</v>
      </c>
      <c r="C20" s="832" t="s">
        <v>604</v>
      </c>
      <c r="D20" s="832" t="s">
        <v>6817</v>
      </c>
      <c r="E20" s="832" t="s">
        <v>6833</v>
      </c>
      <c r="F20" s="832" t="s">
        <v>1727</v>
      </c>
      <c r="G20" s="849"/>
      <c r="H20" s="849"/>
      <c r="I20" s="832"/>
      <c r="J20" s="832"/>
      <c r="K20" s="849">
        <v>0.2</v>
      </c>
      <c r="L20" s="849">
        <v>52.81</v>
      </c>
      <c r="M20" s="832">
        <v>1</v>
      </c>
      <c r="N20" s="832">
        <v>264.05</v>
      </c>
      <c r="O20" s="849">
        <v>1</v>
      </c>
      <c r="P20" s="849">
        <v>210.05</v>
      </c>
      <c r="Q20" s="837">
        <v>3.9774663889414885</v>
      </c>
      <c r="R20" s="850">
        <v>210.05</v>
      </c>
    </row>
    <row r="21" spans="1:18" ht="14.4" customHeight="1" x14ac:dyDescent="0.3">
      <c r="A21" s="831" t="s">
        <v>6815</v>
      </c>
      <c r="B21" s="832" t="s">
        <v>6816</v>
      </c>
      <c r="C21" s="832" t="s">
        <v>604</v>
      </c>
      <c r="D21" s="832" t="s">
        <v>6817</v>
      </c>
      <c r="E21" s="832" t="s">
        <v>6834</v>
      </c>
      <c r="F21" s="832" t="s">
        <v>6831</v>
      </c>
      <c r="G21" s="849">
        <v>0.60000000000000009</v>
      </c>
      <c r="H21" s="849">
        <v>30.839999999999996</v>
      </c>
      <c r="I21" s="832"/>
      <c r="J21" s="832">
        <v>51.399999999999984</v>
      </c>
      <c r="K21" s="849"/>
      <c r="L21" s="849"/>
      <c r="M21" s="832"/>
      <c r="N21" s="832"/>
      <c r="O21" s="849">
        <v>0.2</v>
      </c>
      <c r="P21" s="849">
        <v>10.89</v>
      </c>
      <c r="Q21" s="837"/>
      <c r="R21" s="850">
        <v>54.45</v>
      </c>
    </row>
    <row r="22" spans="1:18" ht="14.4" customHeight="1" x14ac:dyDescent="0.3">
      <c r="A22" s="831" t="s">
        <v>6815</v>
      </c>
      <c r="B22" s="832" t="s">
        <v>6816</v>
      </c>
      <c r="C22" s="832" t="s">
        <v>604</v>
      </c>
      <c r="D22" s="832" t="s">
        <v>6817</v>
      </c>
      <c r="E22" s="832" t="s">
        <v>6834</v>
      </c>
      <c r="F22" s="832" t="s">
        <v>4970</v>
      </c>
      <c r="G22" s="849">
        <v>0.4</v>
      </c>
      <c r="H22" s="849">
        <v>20.56</v>
      </c>
      <c r="I22" s="832"/>
      <c r="J22" s="832">
        <v>51.399999999999991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6815</v>
      </c>
      <c r="B23" s="832" t="s">
        <v>6816</v>
      </c>
      <c r="C23" s="832" t="s">
        <v>604</v>
      </c>
      <c r="D23" s="832" t="s">
        <v>6817</v>
      </c>
      <c r="E23" s="832" t="s">
        <v>6835</v>
      </c>
      <c r="F23" s="832" t="s">
        <v>6836</v>
      </c>
      <c r="G23" s="849">
        <v>0.05</v>
      </c>
      <c r="H23" s="849">
        <v>19.64</v>
      </c>
      <c r="I23" s="832"/>
      <c r="J23" s="832">
        <v>392.8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6815</v>
      </c>
      <c r="B24" s="832" t="s">
        <v>6816</v>
      </c>
      <c r="C24" s="832" t="s">
        <v>604</v>
      </c>
      <c r="D24" s="832" t="s">
        <v>6817</v>
      </c>
      <c r="E24" s="832" t="s">
        <v>6837</v>
      </c>
      <c r="F24" s="832" t="s">
        <v>6838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28.63</v>
      </c>
      <c r="Q24" s="837"/>
      <c r="R24" s="850">
        <v>28.63</v>
      </c>
    </row>
    <row r="25" spans="1:18" ht="14.4" customHeight="1" x14ac:dyDescent="0.3">
      <c r="A25" s="831" t="s">
        <v>6815</v>
      </c>
      <c r="B25" s="832" t="s">
        <v>6816</v>
      </c>
      <c r="C25" s="832" t="s">
        <v>604</v>
      </c>
      <c r="D25" s="832" t="s">
        <v>6817</v>
      </c>
      <c r="E25" s="832" t="s">
        <v>6839</v>
      </c>
      <c r="F25" s="832" t="s">
        <v>4970</v>
      </c>
      <c r="G25" s="849">
        <v>0.2</v>
      </c>
      <c r="H25" s="849">
        <v>5.14</v>
      </c>
      <c r="I25" s="832"/>
      <c r="J25" s="832">
        <v>25.699999999999996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6815</v>
      </c>
      <c r="B26" s="832" t="s">
        <v>6816</v>
      </c>
      <c r="C26" s="832" t="s">
        <v>604</v>
      </c>
      <c r="D26" s="832" t="s">
        <v>6817</v>
      </c>
      <c r="E26" s="832" t="s">
        <v>6840</v>
      </c>
      <c r="F26" s="832" t="s">
        <v>6841</v>
      </c>
      <c r="G26" s="849"/>
      <c r="H26" s="849"/>
      <c r="I26" s="832"/>
      <c r="J26" s="832"/>
      <c r="K26" s="849"/>
      <c r="L26" s="849"/>
      <c r="M26" s="832"/>
      <c r="N26" s="832"/>
      <c r="O26" s="849">
        <v>1</v>
      </c>
      <c r="P26" s="849">
        <v>267.31</v>
      </c>
      <c r="Q26" s="837"/>
      <c r="R26" s="850">
        <v>267.31</v>
      </c>
    </row>
    <row r="27" spans="1:18" ht="14.4" customHeight="1" x14ac:dyDescent="0.3">
      <c r="A27" s="831" t="s">
        <v>6815</v>
      </c>
      <c r="B27" s="832" t="s">
        <v>6816</v>
      </c>
      <c r="C27" s="832" t="s">
        <v>604</v>
      </c>
      <c r="D27" s="832" t="s">
        <v>6842</v>
      </c>
      <c r="E27" s="832" t="s">
        <v>6843</v>
      </c>
      <c r="F27" s="832" t="s">
        <v>6844</v>
      </c>
      <c r="G27" s="849">
        <v>96</v>
      </c>
      <c r="H27" s="849">
        <v>15628.800000000001</v>
      </c>
      <c r="I27" s="832">
        <v>0.70072992700729941</v>
      </c>
      <c r="J27" s="832">
        <v>162.80000000000001</v>
      </c>
      <c r="K27" s="849">
        <v>137</v>
      </c>
      <c r="L27" s="849">
        <v>22303.599999999999</v>
      </c>
      <c r="M27" s="832">
        <v>1</v>
      </c>
      <c r="N27" s="832">
        <v>162.79999999999998</v>
      </c>
      <c r="O27" s="849">
        <v>97</v>
      </c>
      <c r="P27" s="849">
        <v>15791.599999999995</v>
      </c>
      <c r="Q27" s="837">
        <v>0.70802919708029177</v>
      </c>
      <c r="R27" s="850">
        <v>162.79999999999995</v>
      </c>
    </row>
    <row r="28" spans="1:18" ht="14.4" customHeight="1" x14ac:dyDescent="0.3">
      <c r="A28" s="831" t="s">
        <v>6815</v>
      </c>
      <c r="B28" s="832" t="s">
        <v>6816</v>
      </c>
      <c r="C28" s="832" t="s">
        <v>604</v>
      </c>
      <c r="D28" s="832" t="s">
        <v>6842</v>
      </c>
      <c r="E28" s="832" t="s">
        <v>6845</v>
      </c>
      <c r="F28" s="832" t="s">
        <v>6846</v>
      </c>
      <c r="G28" s="849">
        <v>1</v>
      </c>
      <c r="H28" s="849">
        <v>960.19</v>
      </c>
      <c r="I28" s="832"/>
      <c r="J28" s="832">
        <v>960.19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6815</v>
      </c>
      <c r="B29" s="832" t="s">
        <v>6816</v>
      </c>
      <c r="C29" s="832" t="s">
        <v>604</v>
      </c>
      <c r="D29" s="832" t="s">
        <v>6842</v>
      </c>
      <c r="E29" s="832" t="s">
        <v>6847</v>
      </c>
      <c r="F29" s="832" t="s">
        <v>6846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1192.3399999999999</v>
      </c>
      <c r="Q29" s="837"/>
      <c r="R29" s="850">
        <v>1192.3399999999999</v>
      </c>
    </row>
    <row r="30" spans="1:18" ht="14.4" customHeight="1" x14ac:dyDescent="0.3">
      <c r="A30" s="831" t="s">
        <v>6815</v>
      </c>
      <c r="B30" s="832" t="s">
        <v>6816</v>
      </c>
      <c r="C30" s="832" t="s">
        <v>604</v>
      </c>
      <c r="D30" s="832" t="s">
        <v>6809</v>
      </c>
      <c r="E30" s="832" t="s">
        <v>6848</v>
      </c>
      <c r="F30" s="832" t="s">
        <v>6849</v>
      </c>
      <c r="G30" s="849"/>
      <c r="H30" s="849"/>
      <c r="I30" s="832"/>
      <c r="J30" s="832"/>
      <c r="K30" s="849">
        <v>1</v>
      </c>
      <c r="L30" s="849">
        <v>66</v>
      </c>
      <c r="M30" s="832">
        <v>1</v>
      </c>
      <c r="N30" s="832">
        <v>66</v>
      </c>
      <c r="O30" s="849"/>
      <c r="P30" s="849"/>
      <c r="Q30" s="837"/>
      <c r="R30" s="850"/>
    </row>
    <row r="31" spans="1:18" ht="14.4" customHeight="1" x14ac:dyDescent="0.3">
      <c r="A31" s="831" t="s">
        <v>6815</v>
      </c>
      <c r="B31" s="832" t="s">
        <v>6816</v>
      </c>
      <c r="C31" s="832" t="s">
        <v>604</v>
      </c>
      <c r="D31" s="832" t="s">
        <v>6809</v>
      </c>
      <c r="E31" s="832" t="s">
        <v>6850</v>
      </c>
      <c r="F31" s="832" t="s">
        <v>6851</v>
      </c>
      <c r="G31" s="849"/>
      <c r="H31" s="849"/>
      <c r="I31" s="832"/>
      <c r="J31" s="832"/>
      <c r="K31" s="849">
        <v>1</v>
      </c>
      <c r="L31" s="849">
        <v>299</v>
      </c>
      <c r="M31" s="832">
        <v>1</v>
      </c>
      <c r="N31" s="832">
        <v>299</v>
      </c>
      <c r="O31" s="849">
        <v>1</v>
      </c>
      <c r="P31" s="849">
        <v>300</v>
      </c>
      <c r="Q31" s="837">
        <v>1.0033444816053512</v>
      </c>
      <c r="R31" s="850">
        <v>300</v>
      </c>
    </row>
    <row r="32" spans="1:18" ht="14.4" customHeight="1" x14ac:dyDescent="0.3">
      <c r="A32" s="831" t="s">
        <v>6815</v>
      </c>
      <c r="B32" s="832" t="s">
        <v>6816</v>
      </c>
      <c r="C32" s="832" t="s">
        <v>604</v>
      </c>
      <c r="D32" s="832" t="s">
        <v>6809</v>
      </c>
      <c r="E32" s="832" t="s">
        <v>6852</v>
      </c>
      <c r="F32" s="832" t="s">
        <v>6853</v>
      </c>
      <c r="G32" s="849">
        <v>13</v>
      </c>
      <c r="H32" s="849">
        <v>1872</v>
      </c>
      <c r="I32" s="832">
        <v>1.2821917808219179</v>
      </c>
      <c r="J32" s="832">
        <v>144</v>
      </c>
      <c r="K32" s="849">
        <v>10</v>
      </c>
      <c r="L32" s="849">
        <v>1460</v>
      </c>
      <c r="M32" s="832">
        <v>1</v>
      </c>
      <c r="N32" s="832">
        <v>146</v>
      </c>
      <c r="O32" s="849">
        <v>16</v>
      </c>
      <c r="P32" s="849">
        <v>2352</v>
      </c>
      <c r="Q32" s="837">
        <v>1.6109589041095891</v>
      </c>
      <c r="R32" s="850">
        <v>147</v>
      </c>
    </row>
    <row r="33" spans="1:18" ht="14.4" customHeight="1" x14ac:dyDescent="0.3">
      <c r="A33" s="831" t="s">
        <v>6815</v>
      </c>
      <c r="B33" s="832" t="s">
        <v>6816</v>
      </c>
      <c r="C33" s="832" t="s">
        <v>604</v>
      </c>
      <c r="D33" s="832" t="s">
        <v>6809</v>
      </c>
      <c r="E33" s="832" t="s">
        <v>6854</v>
      </c>
      <c r="F33" s="832" t="s">
        <v>6855</v>
      </c>
      <c r="G33" s="849">
        <v>1069</v>
      </c>
      <c r="H33" s="849">
        <v>86589</v>
      </c>
      <c r="I33" s="832">
        <v>0.4439323250448603</v>
      </c>
      <c r="J33" s="832">
        <v>81</v>
      </c>
      <c r="K33" s="849">
        <v>2350</v>
      </c>
      <c r="L33" s="849">
        <v>195050</v>
      </c>
      <c r="M33" s="832">
        <v>1</v>
      </c>
      <c r="N33" s="832">
        <v>83</v>
      </c>
      <c r="O33" s="849">
        <v>2205</v>
      </c>
      <c r="P33" s="849">
        <v>183015</v>
      </c>
      <c r="Q33" s="837">
        <v>0.9382978723404255</v>
      </c>
      <c r="R33" s="850">
        <v>83</v>
      </c>
    </row>
    <row r="34" spans="1:18" ht="14.4" customHeight="1" x14ac:dyDescent="0.3">
      <c r="A34" s="831" t="s">
        <v>6815</v>
      </c>
      <c r="B34" s="832" t="s">
        <v>6816</v>
      </c>
      <c r="C34" s="832" t="s">
        <v>604</v>
      </c>
      <c r="D34" s="832" t="s">
        <v>6809</v>
      </c>
      <c r="E34" s="832" t="s">
        <v>6856</v>
      </c>
      <c r="F34" s="832" t="s">
        <v>6857</v>
      </c>
      <c r="G34" s="849">
        <v>2763</v>
      </c>
      <c r="H34" s="849">
        <v>96705</v>
      </c>
      <c r="I34" s="832">
        <v>1.2675308674338743</v>
      </c>
      <c r="J34" s="832">
        <v>35</v>
      </c>
      <c r="K34" s="849">
        <v>2062</v>
      </c>
      <c r="L34" s="849">
        <v>76294</v>
      </c>
      <c r="M34" s="832">
        <v>1</v>
      </c>
      <c r="N34" s="832">
        <v>37</v>
      </c>
      <c r="O34" s="849">
        <v>2025</v>
      </c>
      <c r="P34" s="849">
        <v>74925</v>
      </c>
      <c r="Q34" s="837">
        <v>0.98205625606207569</v>
      </c>
      <c r="R34" s="850">
        <v>37</v>
      </c>
    </row>
    <row r="35" spans="1:18" ht="14.4" customHeight="1" x14ac:dyDescent="0.3">
      <c r="A35" s="831" t="s">
        <v>6815</v>
      </c>
      <c r="B35" s="832" t="s">
        <v>6816</v>
      </c>
      <c r="C35" s="832" t="s">
        <v>604</v>
      </c>
      <c r="D35" s="832" t="s">
        <v>6809</v>
      </c>
      <c r="E35" s="832" t="s">
        <v>6858</v>
      </c>
      <c r="F35" s="832" t="s">
        <v>6859</v>
      </c>
      <c r="G35" s="849">
        <v>379</v>
      </c>
      <c r="H35" s="849">
        <v>3790</v>
      </c>
      <c r="I35" s="832">
        <v>0.50668449197860965</v>
      </c>
      <c r="J35" s="832">
        <v>10</v>
      </c>
      <c r="K35" s="849">
        <v>748</v>
      </c>
      <c r="L35" s="849">
        <v>7480</v>
      </c>
      <c r="M35" s="832">
        <v>1</v>
      </c>
      <c r="N35" s="832">
        <v>10</v>
      </c>
      <c r="O35" s="849">
        <v>885</v>
      </c>
      <c r="P35" s="849">
        <v>8850</v>
      </c>
      <c r="Q35" s="837">
        <v>1.1831550802139037</v>
      </c>
      <c r="R35" s="850">
        <v>10</v>
      </c>
    </row>
    <row r="36" spans="1:18" ht="14.4" customHeight="1" x14ac:dyDescent="0.3">
      <c r="A36" s="831" t="s">
        <v>6815</v>
      </c>
      <c r="B36" s="832" t="s">
        <v>6816</v>
      </c>
      <c r="C36" s="832" t="s">
        <v>604</v>
      </c>
      <c r="D36" s="832" t="s">
        <v>6809</v>
      </c>
      <c r="E36" s="832" t="s">
        <v>6813</v>
      </c>
      <c r="F36" s="832" t="s">
        <v>6814</v>
      </c>
      <c r="G36" s="849">
        <v>5</v>
      </c>
      <c r="H36" s="849">
        <v>25</v>
      </c>
      <c r="I36" s="832">
        <v>0.83333333333333337</v>
      </c>
      <c r="J36" s="832">
        <v>5</v>
      </c>
      <c r="K36" s="849">
        <v>6</v>
      </c>
      <c r="L36" s="849">
        <v>30</v>
      </c>
      <c r="M36" s="832">
        <v>1</v>
      </c>
      <c r="N36" s="832">
        <v>5</v>
      </c>
      <c r="O36" s="849">
        <v>16</v>
      </c>
      <c r="P36" s="849">
        <v>80</v>
      </c>
      <c r="Q36" s="837">
        <v>2.6666666666666665</v>
      </c>
      <c r="R36" s="850">
        <v>5</v>
      </c>
    </row>
    <row r="37" spans="1:18" ht="14.4" customHeight="1" x14ac:dyDescent="0.3">
      <c r="A37" s="831" t="s">
        <v>6815</v>
      </c>
      <c r="B37" s="832" t="s">
        <v>6816</v>
      </c>
      <c r="C37" s="832" t="s">
        <v>604</v>
      </c>
      <c r="D37" s="832" t="s">
        <v>6809</v>
      </c>
      <c r="E37" s="832" t="s">
        <v>6860</v>
      </c>
      <c r="F37" s="832" t="s">
        <v>6861</v>
      </c>
      <c r="G37" s="849">
        <v>1</v>
      </c>
      <c r="H37" s="849">
        <v>5</v>
      </c>
      <c r="I37" s="832">
        <v>0.5</v>
      </c>
      <c r="J37" s="832">
        <v>5</v>
      </c>
      <c r="K37" s="849">
        <v>2</v>
      </c>
      <c r="L37" s="849">
        <v>10</v>
      </c>
      <c r="M37" s="832">
        <v>1</v>
      </c>
      <c r="N37" s="832">
        <v>5</v>
      </c>
      <c r="O37" s="849">
        <v>1</v>
      </c>
      <c r="P37" s="849">
        <v>5</v>
      </c>
      <c r="Q37" s="837">
        <v>0.5</v>
      </c>
      <c r="R37" s="850">
        <v>5</v>
      </c>
    </row>
    <row r="38" spans="1:18" ht="14.4" customHeight="1" x14ac:dyDescent="0.3">
      <c r="A38" s="831" t="s">
        <v>6815</v>
      </c>
      <c r="B38" s="832" t="s">
        <v>6816</v>
      </c>
      <c r="C38" s="832" t="s">
        <v>604</v>
      </c>
      <c r="D38" s="832" t="s">
        <v>6809</v>
      </c>
      <c r="E38" s="832" t="s">
        <v>6862</v>
      </c>
      <c r="F38" s="832" t="s">
        <v>6863</v>
      </c>
      <c r="G38" s="849">
        <v>42</v>
      </c>
      <c r="H38" s="849">
        <v>3528</v>
      </c>
      <c r="I38" s="832">
        <v>1.8223140495867769</v>
      </c>
      <c r="J38" s="832">
        <v>84</v>
      </c>
      <c r="K38" s="849">
        <v>22</v>
      </c>
      <c r="L38" s="849">
        <v>1936</v>
      </c>
      <c r="M38" s="832">
        <v>1</v>
      </c>
      <c r="N38" s="832">
        <v>88</v>
      </c>
      <c r="O38" s="849">
        <v>33</v>
      </c>
      <c r="P38" s="849">
        <v>2904</v>
      </c>
      <c r="Q38" s="837">
        <v>1.5</v>
      </c>
      <c r="R38" s="850">
        <v>88</v>
      </c>
    </row>
    <row r="39" spans="1:18" ht="14.4" customHeight="1" x14ac:dyDescent="0.3">
      <c r="A39" s="831" t="s">
        <v>6815</v>
      </c>
      <c r="B39" s="832" t="s">
        <v>6816</v>
      </c>
      <c r="C39" s="832" t="s">
        <v>604</v>
      </c>
      <c r="D39" s="832" t="s">
        <v>6809</v>
      </c>
      <c r="E39" s="832" t="s">
        <v>6864</v>
      </c>
      <c r="F39" s="832" t="s">
        <v>6865</v>
      </c>
      <c r="G39" s="849">
        <v>186</v>
      </c>
      <c r="H39" s="849">
        <v>114762</v>
      </c>
      <c r="I39" s="832">
        <v>1.1529234478601567</v>
      </c>
      <c r="J39" s="832">
        <v>617</v>
      </c>
      <c r="K39" s="849">
        <v>158</v>
      </c>
      <c r="L39" s="849">
        <v>99540</v>
      </c>
      <c r="M39" s="832">
        <v>1</v>
      </c>
      <c r="N39" s="832">
        <v>630</v>
      </c>
      <c r="O39" s="849">
        <v>163</v>
      </c>
      <c r="P39" s="849">
        <v>102690</v>
      </c>
      <c r="Q39" s="837">
        <v>1.0316455696202531</v>
      </c>
      <c r="R39" s="850">
        <v>630</v>
      </c>
    </row>
    <row r="40" spans="1:18" ht="14.4" customHeight="1" x14ac:dyDescent="0.3">
      <c r="A40" s="831" t="s">
        <v>6815</v>
      </c>
      <c r="B40" s="832" t="s">
        <v>6816</v>
      </c>
      <c r="C40" s="832" t="s">
        <v>604</v>
      </c>
      <c r="D40" s="832" t="s">
        <v>6809</v>
      </c>
      <c r="E40" s="832" t="s">
        <v>6866</v>
      </c>
      <c r="F40" s="832" t="s">
        <v>6867</v>
      </c>
      <c r="G40" s="849">
        <v>164</v>
      </c>
      <c r="H40" s="849">
        <v>63632</v>
      </c>
      <c r="I40" s="832">
        <v>1.193577430972389</v>
      </c>
      <c r="J40" s="832">
        <v>388</v>
      </c>
      <c r="K40" s="849">
        <v>136</v>
      </c>
      <c r="L40" s="849">
        <v>53312</v>
      </c>
      <c r="M40" s="832">
        <v>1</v>
      </c>
      <c r="N40" s="832">
        <v>392</v>
      </c>
      <c r="O40" s="849">
        <v>131</v>
      </c>
      <c r="P40" s="849">
        <v>51352</v>
      </c>
      <c r="Q40" s="837">
        <v>0.96323529411764708</v>
      </c>
      <c r="R40" s="850">
        <v>392</v>
      </c>
    </row>
    <row r="41" spans="1:18" ht="14.4" customHeight="1" x14ac:dyDescent="0.3">
      <c r="A41" s="831" t="s">
        <v>6815</v>
      </c>
      <c r="B41" s="832" t="s">
        <v>6816</v>
      </c>
      <c r="C41" s="832" t="s">
        <v>604</v>
      </c>
      <c r="D41" s="832" t="s">
        <v>6809</v>
      </c>
      <c r="E41" s="832" t="s">
        <v>6868</v>
      </c>
      <c r="F41" s="832" t="s">
        <v>6869</v>
      </c>
      <c r="G41" s="849">
        <v>204</v>
      </c>
      <c r="H41" s="849">
        <v>7956</v>
      </c>
      <c r="I41" s="832">
        <v>1.2670807453416149</v>
      </c>
      <c r="J41" s="832">
        <v>39</v>
      </c>
      <c r="K41" s="849">
        <v>161</v>
      </c>
      <c r="L41" s="849">
        <v>6279</v>
      </c>
      <c r="M41" s="832">
        <v>1</v>
      </c>
      <c r="N41" s="832">
        <v>39</v>
      </c>
      <c r="O41" s="849">
        <v>201</v>
      </c>
      <c r="P41" s="849">
        <v>7839</v>
      </c>
      <c r="Q41" s="837">
        <v>1.2484472049689441</v>
      </c>
      <c r="R41" s="850">
        <v>39</v>
      </c>
    </row>
    <row r="42" spans="1:18" ht="14.4" customHeight="1" x14ac:dyDescent="0.3">
      <c r="A42" s="831" t="s">
        <v>6815</v>
      </c>
      <c r="B42" s="832" t="s">
        <v>6816</v>
      </c>
      <c r="C42" s="832" t="s">
        <v>604</v>
      </c>
      <c r="D42" s="832" t="s">
        <v>6809</v>
      </c>
      <c r="E42" s="832" t="s">
        <v>6870</v>
      </c>
      <c r="F42" s="832" t="s">
        <v>6871</v>
      </c>
      <c r="G42" s="849">
        <v>1</v>
      </c>
      <c r="H42" s="849">
        <v>17655</v>
      </c>
      <c r="I42" s="832"/>
      <c r="J42" s="832">
        <v>17655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6815</v>
      </c>
      <c r="B43" s="832" t="s">
        <v>6816</v>
      </c>
      <c r="C43" s="832" t="s">
        <v>604</v>
      </c>
      <c r="D43" s="832" t="s">
        <v>6809</v>
      </c>
      <c r="E43" s="832" t="s">
        <v>6872</v>
      </c>
      <c r="F43" s="832" t="s">
        <v>6873</v>
      </c>
      <c r="G43" s="849"/>
      <c r="H43" s="849"/>
      <c r="I43" s="832"/>
      <c r="J43" s="832"/>
      <c r="K43" s="849"/>
      <c r="L43" s="849"/>
      <c r="M43" s="832"/>
      <c r="N43" s="832"/>
      <c r="O43" s="849">
        <v>1</v>
      </c>
      <c r="P43" s="849">
        <v>1701</v>
      </c>
      <c r="Q43" s="837"/>
      <c r="R43" s="850">
        <v>1701</v>
      </c>
    </row>
    <row r="44" spans="1:18" ht="14.4" customHeight="1" x14ac:dyDescent="0.3">
      <c r="A44" s="831" t="s">
        <v>6815</v>
      </c>
      <c r="B44" s="832" t="s">
        <v>6816</v>
      </c>
      <c r="C44" s="832" t="s">
        <v>604</v>
      </c>
      <c r="D44" s="832" t="s">
        <v>6809</v>
      </c>
      <c r="E44" s="832" t="s">
        <v>6874</v>
      </c>
      <c r="F44" s="832" t="s">
        <v>6875</v>
      </c>
      <c r="G44" s="849">
        <v>1</v>
      </c>
      <c r="H44" s="849">
        <v>680</v>
      </c>
      <c r="I44" s="832"/>
      <c r="J44" s="832">
        <v>680</v>
      </c>
      <c r="K44" s="849"/>
      <c r="L44" s="849"/>
      <c r="M44" s="832"/>
      <c r="N44" s="832"/>
      <c r="O44" s="849">
        <v>1</v>
      </c>
      <c r="P44" s="849">
        <v>709</v>
      </c>
      <c r="Q44" s="837"/>
      <c r="R44" s="850">
        <v>709</v>
      </c>
    </row>
    <row r="45" spans="1:18" ht="14.4" customHeight="1" x14ac:dyDescent="0.3">
      <c r="A45" s="831" t="s">
        <v>6815</v>
      </c>
      <c r="B45" s="832" t="s">
        <v>6816</v>
      </c>
      <c r="C45" s="832" t="s">
        <v>604</v>
      </c>
      <c r="D45" s="832" t="s">
        <v>6809</v>
      </c>
      <c r="E45" s="832" t="s">
        <v>6876</v>
      </c>
      <c r="F45" s="832" t="s">
        <v>6877</v>
      </c>
      <c r="G45" s="849">
        <v>28</v>
      </c>
      <c r="H45" s="849">
        <v>124012</v>
      </c>
      <c r="I45" s="832">
        <v>2.5380049936556013</v>
      </c>
      <c r="J45" s="832">
        <v>4429</v>
      </c>
      <c r="K45" s="849">
        <v>11</v>
      </c>
      <c r="L45" s="849">
        <v>48862</v>
      </c>
      <c r="M45" s="832">
        <v>1</v>
      </c>
      <c r="N45" s="832">
        <v>4442</v>
      </c>
      <c r="O45" s="849">
        <v>16</v>
      </c>
      <c r="P45" s="849">
        <v>71072</v>
      </c>
      <c r="Q45" s="837">
        <v>1.4545454545454546</v>
      </c>
      <c r="R45" s="850">
        <v>4442</v>
      </c>
    </row>
    <row r="46" spans="1:18" ht="14.4" customHeight="1" x14ac:dyDescent="0.3">
      <c r="A46" s="831" t="s">
        <v>6815</v>
      </c>
      <c r="B46" s="832" t="s">
        <v>6816</v>
      </c>
      <c r="C46" s="832" t="s">
        <v>604</v>
      </c>
      <c r="D46" s="832" t="s">
        <v>6809</v>
      </c>
      <c r="E46" s="832" t="s">
        <v>6878</v>
      </c>
      <c r="F46" s="832" t="s">
        <v>6879</v>
      </c>
      <c r="G46" s="849">
        <v>1</v>
      </c>
      <c r="H46" s="849">
        <v>695</v>
      </c>
      <c r="I46" s="832"/>
      <c r="J46" s="832">
        <v>695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6815</v>
      </c>
      <c r="B47" s="832" t="s">
        <v>6816</v>
      </c>
      <c r="C47" s="832" t="s">
        <v>604</v>
      </c>
      <c r="D47" s="832" t="s">
        <v>6809</v>
      </c>
      <c r="E47" s="832" t="s">
        <v>6810</v>
      </c>
      <c r="F47" s="832" t="s">
        <v>6811</v>
      </c>
      <c r="G47" s="849">
        <v>3319</v>
      </c>
      <c r="H47" s="849">
        <v>779965</v>
      </c>
      <c r="I47" s="832">
        <v>0.85651330730001718</v>
      </c>
      <c r="J47" s="832">
        <v>235</v>
      </c>
      <c r="K47" s="849">
        <v>3628</v>
      </c>
      <c r="L47" s="849">
        <v>910628</v>
      </c>
      <c r="M47" s="832">
        <v>1</v>
      </c>
      <c r="N47" s="832">
        <v>251</v>
      </c>
      <c r="O47" s="849">
        <v>4128</v>
      </c>
      <c r="P47" s="849">
        <v>1036128</v>
      </c>
      <c r="Q47" s="837">
        <v>1.1378169790518191</v>
      </c>
      <c r="R47" s="850">
        <v>251</v>
      </c>
    </row>
    <row r="48" spans="1:18" ht="14.4" customHeight="1" x14ac:dyDescent="0.3">
      <c r="A48" s="831" t="s">
        <v>6815</v>
      </c>
      <c r="B48" s="832" t="s">
        <v>6816</v>
      </c>
      <c r="C48" s="832" t="s">
        <v>604</v>
      </c>
      <c r="D48" s="832" t="s">
        <v>6809</v>
      </c>
      <c r="E48" s="832" t="s">
        <v>6880</v>
      </c>
      <c r="F48" s="832" t="s">
        <v>6881</v>
      </c>
      <c r="G48" s="849">
        <v>8962</v>
      </c>
      <c r="H48" s="849">
        <v>1057516</v>
      </c>
      <c r="I48" s="832">
        <v>0.85511809750220347</v>
      </c>
      <c r="J48" s="832">
        <v>118</v>
      </c>
      <c r="K48" s="849">
        <v>9815</v>
      </c>
      <c r="L48" s="849">
        <v>1236690</v>
      </c>
      <c r="M48" s="832">
        <v>1</v>
      </c>
      <c r="N48" s="832">
        <v>126</v>
      </c>
      <c r="O48" s="849">
        <v>9824</v>
      </c>
      <c r="P48" s="849">
        <v>1237824</v>
      </c>
      <c r="Q48" s="837">
        <v>1.000916963830871</v>
      </c>
      <c r="R48" s="850">
        <v>126</v>
      </c>
    </row>
    <row r="49" spans="1:18" ht="14.4" customHeight="1" x14ac:dyDescent="0.3">
      <c r="A49" s="831" t="s">
        <v>6815</v>
      </c>
      <c r="B49" s="832" t="s">
        <v>6816</v>
      </c>
      <c r="C49" s="832" t="s">
        <v>604</v>
      </c>
      <c r="D49" s="832" t="s">
        <v>6809</v>
      </c>
      <c r="E49" s="832" t="s">
        <v>6882</v>
      </c>
      <c r="F49" s="832" t="s">
        <v>6883</v>
      </c>
      <c r="G49" s="849"/>
      <c r="H49" s="849"/>
      <c r="I49" s="832"/>
      <c r="J49" s="832"/>
      <c r="K49" s="849">
        <v>1</v>
      </c>
      <c r="L49" s="849">
        <v>614</v>
      </c>
      <c r="M49" s="832">
        <v>1</v>
      </c>
      <c r="N49" s="832">
        <v>614</v>
      </c>
      <c r="O49" s="849"/>
      <c r="P49" s="849"/>
      <c r="Q49" s="837"/>
      <c r="R49" s="850"/>
    </row>
    <row r="50" spans="1:18" ht="14.4" customHeight="1" x14ac:dyDescent="0.3">
      <c r="A50" s="831" t="s">
        <v>6815</v>
      </c>
      <c r="B50" s="832" t="s">
        <v>6816</v>
      </c>
      <c r="C50" s="832" t="s">
        <v>604</v>
      </c>
      <c r="D50" s="832" t="s">
        <v>6809</v>
      </c>
      <c r="E50" s="832" t="s">
        <v>6884</v>
      </c>
      <c r="F50" s="832" t="s">
        <v>6885</v>
      </c>
      <c r="G50" s="849">
        <v>17</v>
      </c>
      <c r="H50" s="849">
        <v>11764</v>
      </c>
      <c r="I50" s="832">
        <v>0.91151402448473573</v>
      </c>
      <c r="J50" s="832">
        <v>692</v>
      </c>
      <c r="K50" s="849">
        <v>18</v>
      </c>
      <c r="L50" s="849">
        <v>12906</v>
      </c>
      <c r="M50" s="832">
        <v>1</v>
      </c>
      <c r="N50" s="832">
        <v>717</v>
      </c>
      <c r="O50" s="849">
        <v>5</v>
      </c>
      <c r="P50" s="849">
        <v>3590</v>
      </c>
      <c r="Q50" s="837">
        <v>0.27816519448318611</v>
      </c>
      <c r="R50" s="850">
        <v>718</v>
      </c>
    </row>
    <row r="51" spans="1:18" ht="14.4" customHeight="1" x14ac:dyDescent="0.3">
      <c r="A51" s="831" t="s">
        <v>6815</v>
      </c>
      <c r="B51" s="832" t="s">
        <v>6816</v>
      </c>
      <c r="C51" s="832" t="s">
        <v>604</v>
      </c>
      <c r="D51" s="832" t="s">
        <v>6809</v>
      </c>
      <c r="E51" s="832" t="s">
        <v>6886</v>
      </c>
      <c r="F51" s="832" t="s">
        <v>6887</v>
      </c>
      <c r="G51" s="849">
        <v>2</v>
      </c>
      <c r="H51" s="849">
        <v>184</v>
      </c>
      <c r="I51" s="832">
        <v>1.9166666666666667</v>
      </c>
      <c r="J51" s="832">
        <v>92</v>
      </c>
      <c r="K51" s="849">
        <v>1</v>
      </c>
      <c r="L51" s="849">
        <v>96</v>
      </c>
      <c r="M51" s="832">
        <v>1</v>
      </c>
      <c r="N51" s="832">
        <v>96</v>
      </c>
      <c r="O51" s="849">
        <v>2</v>
      </c>
      <c r="P51" s="849">
        <v>192</v>
      </c>
      <c r="Q51" s="837">
        <v>2</v>
      </c>
      <c r="R51" s="850">
        <v>96</v>
      </c>
    </row>
    <row r="52" spans="1:18" ht="14.4" customHeight="1" x14ac:dyDescent="0.3">
      <c r="A52" s="831" t="s">
        <v>6815</v>
      </c>
      <c r="B52" s="832" t="s">
        <v>6816</v>
      </c>
      <c r="C52" s="832" t="s">
        <v>604</v>
      </c>
      <c r="D52" s="832" t="s">
        <v>6809</v>
      </c>
      <c r="E52" s="832" t="s">
        <v>6888</v>
      </c>
      <c r="F52" s="832" t="s">
        <v>6889</v>
      </c>
      <c r="G52" s="849">
        <v>2</v>
      </c>
      <c r="H52" s="849">
        <v>390</v>
      </c>
      <c r="I52" s="832">
        <v>1.9696969696969697</v>
      </c>
      <c r="J52" s="832">
        <v>195</v>
      </c>
      <c r="K52" s="849">
        <v>1</v>
      </c>
      <c r="L52" s="849">
        <v>198</v>
      </c>
      <c r="M52" s="832">
        <v>1</v>
      </c>
      <c r="N52" s="832">
        <v>198</v>
      </c>
      <c r="O52" s="849">
        <v>16</v>
      </c>
      <c r="P52" s="849">
        <v>3184</v>
      </c>
      <c r="Q52" s="837">
        <v>16.08080808080808</v>
      </c>
      <c r="R52" s="850">
        <v>199</v>
      </c>
    </row>
    <row r="53" spans="1:18" ht="14.4" customHeight="1" x14ac:dyDescent="0.3">
      <c r="A53" s="831" t="s">
        <v>6815</v>
      </c>
      <c r="B53" s="832" t="s">
        <v>6816</v>
      </c>
      <c r="C53" s="832" t="s">
        <v>604</v>
      </c>
      <c r="D53" s="832" t="s">
        <v>6809</v>
      </c>
      <c r="E53" s="832" t="s">
        <v>6890</v>
      </c>
      <c r="F53" s="832" t="s">
        <v>6891</v>
      </c>
      <c r="G53" s="849"/>
      <c r="H53" s="849"/>
      <c r="I53" s="832"/>
      <c r="J53" s="832"/>
      <c r="K53" s="849">
        <v>1</v>
      </c>
      <c r="L53" s="849">
        <v>540</v>
      </c>
      <c r="M53" s="832">
        <v>1</v>
      </c>
      <c r="N53" s="832">
        <v>540</v>
      </c>
      <c r="O53" s="849"/>
      <c r="P53" s="849"/>
      <c r="Q53" s="837"/>
      <c r="R53" s="850"/>
    </row>
    <row r="54" spans="1:18" ht="14.4" customHeight="1" x14ac:dyDescent="0.3">
      <c r="A54" s="831" t="s">
        <v>6815</v>
      </c>
      <c r="B54" s="832" t="s">
        <v>6816</v>
      </c>
      <c r="C54" s="832" t="s">
        <v>604</v>
      </c>
      <c r="D54" s="832" t="s">
        <v>6809</v>
      </c>
      <c r="E54" s="832" t="s">
        <v>6892</v>
      </c>
      <c r="F54" s="832" t="s">
        <v>6893</v>
      </c>
      <c r="G54" s="849">
        <v>1</v>
      </c>
      <c r="H54" s="849">
        <v>486</v>
      </c>
      <c r="I54" s="832">
        <v>0.19439999999999999</v>
      </c>
      <c r="J54" s="832">
        <v>486</v>
      </c>
      <c r="K54" s="849">
        <v>5</v>
      </c>
      <c r="L54" s="849">
        <v>2500</v>
      </c>
      <c r="M54" s="832">
        <v>1</v>
      </c>
      <c r="N54" s="832">
        <v>500</v>
      </c>
      <c r="O54" s="849">
        <v>2</v>
      </c>
      <c r="P54" s="849">
        <v>1002</v>
      </c>
      <c r="Q54" s="837">
        <v>0.40079999999999999</v>
      </c>
      <c r="R54" s="850">
        <v>501</v>
      </c>
    </row>
    <row r="55" spans="1:18" ht="14.4" customHeight="1" x14ac:dyDescent="0.3">
      <c r="A55" s="831" t="s">
        <v>6815</v>
      </c>
      <c r="B55" s="832" t="s">
        <v>6816</v>
      </c>
      <c r="C55" s="832" t="s">
        <v>604</v>
      </c>
      <c r="D55" s="832" t="s">
        <v>6809</v>
      </c>
      <c r="E55" s="832" t="s">
        <v>6894</v>
      </c>
      <c r="F55" s="832" t="s">
        <v>6895</v>
      </c>
      <c r="G55" s="849">
        <v>69</v>
      </c>
      <c r="H55" s="849">
        <v>45954</v>
      </c>
      <c r="I55" s="832">
        <v>0.78696441415213891</v>
      </c>
      <c r="J55" s="832">
        <v>666</v>
      </c>
      <c r="K55" s="849">
        <v>86</v>
      </c>
      <c r="L55" s="849">
        <v>58394</v>
      </c>
      <c r="M55" s="832">
        <v>1</v>
      </c>
      <c r="N55" s="832">
        <v>679</v>
      </c>
      <c r="O55" s="849">
        <v>66</v>
      </c>
      <c r="P55" s="849">
        <v>44814</v>
      </c>
      <c r="Q55" s="837">
        <v>0.76744186046511631</v>
      </c>
      <c r="R55" s="850">
        <v>679</v>
      </c>
    </row>
    <row r="56" spans="1:18" ht="14.4" customHeight="1" x14ac:dyDescent="0.3">
      <c r="A56" s="831" t="s">
        <v>6815</v>
      </c>
      <c r="B56" s="832" t="s">
        <v>6816</v>
      </c>
      <c r="C56" s="832" t="s">
        <v>604</v>
      </c>
      <c r="D56" s="832" t="s">
        <v>6809</v>
      </c>
      <c r="E56" s="832" t="s">
        <v>6896</v>
      </c>
      <c r="F56" s="832" t="s">
        <v>6897</v>
      </c>
      <c r="G56" s="849">
        <v>11</v>
      </c>
      <c r="H56" s="849">
        <v>11022</v>
      </c>
      <c r="I56" s="832">
        <v>0.82555613811699502</v>
      </c>
      <c r="J56" s="832">
        <v>1002</v>
      </c>
      <c r="K56" s="849">
        <v>13</v>
      </c>
      <c r="L56" s="849">
        <v>13351</v>
      </c>
      <c r="M56" s="832">
        <v>1</v>
      </c>
      <c r="N56" s="832">
        <v>1027</v>
      </c>
      <c r="O56" s="849">
        <v>8</v>
      </c>
      <c r="P56" s="849">
        <v>8224</v>
      </c>
      <c r="Q56" s="837">
        <v>0.61598382143659647</v>
      </c>
      <c r="R56" s="850">
        <v>1028</v>
      </c>
    </row>
    <row r="57" spans="1:18" ht="14.4" customHeight="1" x14ac:dyDescent="0.3">
      <c r="A57" s="831" t="s">
        <v>6815</v>
      </c>
      <c r="B57" s="832" t="s">
        <v>6816</v>
      </c>
      <c r="C57" s="832" t="s">
        <v>604</v>
      </c>
      <c r="D57" s="832" t="s">
        <v>6809</v>
      </c>
      <c r="E57" s="832" t="s">
        <v>6898</v>
      </c>
      <c r="F57" s="832" t="s">
        <v>6899</v>
      </c>
      <c r="G57" s="849"/>
      <c r="H57" s="849"/>
      <c r="I57" s="832"/>
      <c r="J57" s="832"/>
      <c r="K57" s="849">
        <v>1</v>
      </c>
      <c r="L57" s="849">
        <v>163</v>
      </c>
      <c r="M57" s="832">
        <v>1</v>
      </c>
      <c r="N57" s="832">
        <v>163</v>
      </c>
      <c r="O57" s="849">
        <v>1</v>
      </c>
      <c r="P57" s="849">
        <v>163</v>
      </c>
      <c r="Q57" s="837">
        <v>1</v>
      </c>
      <c r="R57" s="850">
        <v>163</v>
      </c>
    </row>
    <row r="58" spans="1:18" ht="14.4" customHeight="1" x14ac:dyDescent="0.3">
      <c r="A58" s="831" t="s">
        <v>6815</v>
      </c>
      <c r="B58" s="832" t="s">
        <v>6816</v>
      </c>
      <c r="C58" s="832" t="s">
        <v>604</v>
      </c>
      <c r="D58" s="832" t="s">
        <v>6809</v>
      </c>
      <c r="E58" s="832" t="s">
        <v>6900</v>
      </c>
      <c r="F58" s="832" t="s">
        <v>6901</v>
      </c>
      <c r="G58" s="849">
        <v>12072</v>
      </c>
      <c r="H58" s="849">
        <v>211099.90000000005</v>
      </c>
      <c r="I58" s="832">
        <v>0.48809232204749009</v>
      </c>
      <c r="J58" s="832">
        <v>17.48673790589795</v>
      </c>
      <c r="K58" s="849">
        <v>12975</v>
      </c>
      <c r="L58" s="849">
        <v>432499.93999999983</v>
      </c>
      <c r="M58" s="832">
        <v>1</v>
      </c>
      <c r="N58" s="832">
        <v>33.333328709055863</v>
      </c>
      <c r="O58" s="849">
        <v>13612</v>
      </c>
      <c r="P58" s="849">
        <v>453733.26999999984</v>
      </c>
      <c r="Q58" s="837">
        <v>1.0490944114350629</v>
      </c>
      <c r="R58" s="850">
        <v>33.333328680575953</v>
      </c>
    </row>
    <row r="59" spans="1:18" ht="14.4" customHeight="1" x14ac:dyDescent="0.3">
      <c r="A59" s="831" t="s">
        <v>6815</v>
      </c>
      <c r="B59" s="832" t="s">
        <v>6816</v>
      </c>
      <c r="C59" s="832" t="s">
        <v>604</v>
      </c>
      <c r="D59" s="832" t="s">
        <v>6809</v>
      </c>
      <c r="E59" s="832" t="s">
        <v>6902</v>
      </c>
      <c r="F59" s="832" t="s">
        <v>6903</v>
      </c>
      <c r="G59" s="849">
        <v>72</v>
      </c>
      <c r="H59" s="849">
        <v>68832</v>
      </c>
      <c r="I59" s="832">
        <v>1.4334027488546439</v>
      </c>
      <c r="J59" s="832">
        <v>956</v>
      </c>
      <c r="K59" s="849">
        <v>49</v>
      </c>
      <c r="L59" s="849">
        <v>48020</v>
      </c>
      <c r="M59" s="832">
        <v>1</v>
      </c>
      <c r="N59" s="832">
        <v>980</v>
      </c>
      <c r="O59" s="849">
        <v>39</v>
      </c>
      <c r="P59" s="849">
        <v>38220</v>
      </c>
      <c r="Q59" s="837">
        <v>0.79591836734693877</v>
      </c>
      <c r="R59" s="850">
        <v>980</v>
      </c>
    </row>
    <row r="60" spans="1:18" ht="14.4" customHeight="1" x14ac:dyDescent="0.3">
      <c r="A60" s="831" t="s">
        <v>6815</v>
      </c>
      <c r="B60" s="832" t="s">
        <v>6816</v>
      </c>
      <c r="C60" s="832" t="s">
        <v>604</v>
      </c>
      <c r="D60" s="832" t="s">
        <v>6809</v>
      </c>
      <c r="E60" s="832" t="s">
        <v>6902</v>
      </c>
      <c r="F60" s="832" t="s">
        <v>6904</v>
      </c>
      <c r="G60" s="849">
        <v>34</v>
      </c>
      <c r="H60" s="849">
        <v>32504</v>
      </c>
      <c r="I60" s="832">
        <v>2.5513343799058084</v>
      </c>
      <c r="J60" s="832">
        <v>956</v>
      </c>
      <c r="K60" s="849">
        <v>13</v>
      </c>
      <c r="L60" s="849">
        <v>12740</v>
      </c>
      <c r="M60" s="832">
        <v>1</v>
      </c>
      <c r="N60" s="832">
        <v>980</v>
      </c>
      <c r="O60" s="849">
        <v>24</v>
      </c>
      <c r="P60" s="849">
        <v>23520</v>
      </c>
      <c r="Q60" s="837">
        <v>1.8461538461538463</v>
      </c>
      <c r="R60" s="850">
        <v>980</v>
      </c>
    </row>
    <row r="61" spans="1:18" ht="14.4" customHeight="1" x14ac:dyDescent="0.3">
      <c r="A61" s="831" t="s">
        <v>6815</v>
      </c>
      <c r="B61" s="832" t="s">
        <v>6816</v>
      </c>
      <c r="C61" s="832" t="s">
        <v>604</v>
      </c>
      <c r="D61" s="832" t="s">
        <v>6809</v>
      </c>
      <c r="E61" s="832" t="s">
        <v>6905</v>
      </c>
      <c r="F61" s="832" t="s">
        <v>6906</v>
      </c>
      <c r="G61" s="849">
        <v>271</v>
      </c>
      <c r="H61" s="849">
        <v>45799</v>
      </c>
      <c r="I61" s="832">
        <v>1.1678651570787433</v>
      </c>
      <c r="J61" s="832">
        <v>169</v>
      </c>
      <c r="K61" s="849">
        <v>228</v>
      </c>
      <c r="L61" s="849">
        <v>39216</v>
      </c>
      <c r="M61" s="832">
        <v>1</v>
      </c>
      <c r="N61" s="832">
        <v>172</v>
      </c>
      <c r="O61" s="849">
        <v>189</v>
      </c>
      <c r="P61" s="849">
        <v>32508</v>
      </c>
      <c r="Q61" s="837">
        <v>0.82894736842105265</v>
      </c>
      <c r="R61" s="850">
        <v>172</v>
      </c>
    </row>
    <row r="62" spans="1:18" ht="14.4" customHeight="1" x14ac:dyDescent="0.3">
      <c r="A62" s="831" t="s">
        <v>6815</v>
      </c>
      <c r="B62" s="832" t="s">
        <v>6816</v>
      </c>
      <c r="C62" s="832" t="s">
        <v>604</v>
      </c>
      <c r="D62" s="832" t="s">
        <v>6809</v>
      </c>
      <c r="E62" s="832" t="s">
        <v>6907</v>
      </c>
      <c r="F62" s="832" t="s">
        <v>6908</v>
      </c>
      <c r="G62" s="849">
        <v>465</v>
      </c>
      <c r="H62" s="849">
        <v>16740</v>
      </c>
      <c r="I62" s="832">
        <v>0.63722877807384848</v>
      </c>
      <c r="J62" s="832">
        <v>36</v>
      </c>
      <c r="K62" s="849">
        <v>710</v>
      </c>
      <c r="L62" s="849">
        <v>26270</v>
      </c>
      <c r="M62" s="832">
        <v>1</v>
      </c>
      <c r="N62" s="832">
        <v>37</v>
      </c>
      <c r="O62" s="849">
        <v>742</v>
      </c>
      <c r="P62" s="849">
        <v>27454</v>
      </c>
      <c r="Q62" s="837">
        <v>1.0450704225352112</v>
      </c>
      <c r="R62" s="850">
        <v>37</v>
      </c>
    </row>
    <row r="63" spans="1:18" ht="14.4" customHeight="1" x14ac:dyDescent="0.3">
      <c r="A63" s="831" t="s">
        <v>6815</v>
      </c>
      <c r="B63" s="832" t="s">
        <v>6816</v>
      </c>
      <c r="C63" s="832" t="s">
        <v>604</v>
      </c>
      <c r="D63" s="832" t="s">
        <v>6809</v>
      </c>
      <c r="E63" s="832" t="s">
        <v>6909</v>
      </c>
      <c r="F63" s="832" t="s">
        <v>6910</v>
      </c>
      <c r="G63" s="849"/>
      <c r="H63" s="849"/>
      <c r="I63" s="832"/>
      <c r="J63" s="832"/>
      <c r="K63" s="849"/>
      <c r="L63" s="849"/>
      <c r="M63" s="832"/>
      <c r="N63" s="832"/>
      <c r="O63" s="849">
        <v>6</v>
      </c>
      <c r="P63" s="849">
        <v>348</v>
      </c>
      <c r="Q63" s="837"/>
      <c r="R63" s="850">
        <v>58</v>
      </c>
    </row>
    <row r="64" spans="1:18" ht="14.4" customHeight="1" x14ac:dyDescent="0.3">
      <c r="A64" s="831" t="s">
        <v>6815</v>
      </c>
      <c r="B64" s="832" t="s">
        <v>6816</v>
      </c>
      <c r="C64" s="832" t="s">
        <v>604</v>
      </c>
      <c r="D64" s="832" t="s">
        <v>6809</v>
      </c>
      <c r="E64" s="832" t="s">
        <v>6911</v>
      </c>
      <c r="F64" s="832" t="s">
        <v>6912</v>
      </c>
      <c r="G64" s="849">
        <v>246</v>
      </c>
      <c r="H64" s="849">
        <v>20172</v>
      </c>
      <c r="I64" s="832">
        <v>1.0518302221295235</v>
      </c>
      <c r="J64" s="832">
        <v>82</v>
      </c>
      <c r="K64" s="849">
        <v>223</v>
      </c>
      <c r="L64" s="849">
        <v>19178</v>
      </c>
      <c r="M64" s="832">
        <v>1</v>
      </c>
      <c r="N64" s="832">
        <v>86</v>
      </c>
      <c r="O64" s="849">
        <v>239</v>
      </c>
      <c r="P64" s="849">
        <v>20554</v>
      </c>
      <c r="Q64" s="837">
        <v>1.0717488789237668</v>
      </c>
      <c r="R64" s="850">
        <v>86</v>
      </c>
    </row>
    <row r="65" spans="1:18" ht="14.4" customHeight="1" x14ac:dyDescent="0.3">
      <c r="A65" s="831" t="s">
        <v>6815</v>
      </c>
      <c r="B65" s="832" t="s">
        <v>6816</v>
      </c>
      <c r="C65" s="832" t="s">
        <v>604</v>
      </c>
      <c r="D65" s="832" t="s">
        <v>6809</v>
      </c>
      <c r="E65" s="832" t="s">
        <v>6913</v>
      </c>
      <c r="F65" s="832" t="s">
        <v>6914</v>
      </c>
      <c r="G65" s="849">
        <v>6</v>
      </c>
      <c r="H65" s="849">
        <v>186</v>
      </c>
      <c r="I65" s="832">
        <v>1.453125</v>
      </c>
      <c r="J65" s="832">
        <v>31</v>
      </c>
      <c r="K65" s="849">
        <v>4</v>
      </c>
      <c r="L65" s="849">
        <v>128</v>
      </c>
      <c r="M65" s="832">
        <v>1</v>
      </c>
      <c r="N65" s="832">
        <v>32</v>
      </c>
      <c r="O65" s="849">
        <v>6</v>
      </c>
      <c r="P65" s="849">
        <v>192</v>
      </c>
      <c r="Q65" s="837">
        <v>1.5</v>
      </c>
      <c r="R65" s="850">
        <v>32</v>
      </c>
    </row>
    <row r="66" spans="1:18" ht="14.4" customHeight="1" x14ac:dyDescent="0.3">
      <c r="A66" s="831" t="s">
        <v>6815</v>
      </c>
      <c r="B66" s="832" t="s">
        <v>6816</v>
      </c>
      <c r="C66" s="832" t="s">
        <v>604</v>
      </c>
      <c r="D66" s="832" t="s">
        <v>6809</v>
      </c>
      <c r="E66" s="832" t="s">
        <v>6915</v>
      </c>
      <c r="F66" s="832" t="s">
        <v>6916</v>
      </c>
      <c r="G66" s="849">
        <v>2</v>
      </c>
      <c r="H66" s="849">
        <v>0</v>
      </c>
      <c r="I66" s="832"/>
      <c r="J66" s="832">
        <v>0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 t="s">
        <v>6815</v>
      </c>
      <c r="B67" s="832" t="s">
        <v>6816</v>
      </c>
      <c r="C67" s="832" t="s">
        <v>604</v>
      </c>
      <c r="D67" s="832" t="s">
        <v>6809</v>
      </c>
      <c r="E67" s="832" t="s">
        <v>6917</v>
      </c>
      <c r="F67" s="832" t="s">
        <v>6918</v>
      </c>
      <c r="G67" s="849">
        <v>7</v>
      </c>
      <c r="H67" s="849">
        <v>903</v>
      </c>
      <c r="I67" s="832">
        <v>1.7232824427480915</v>
      </c>
      <c r="J67" s="832">
        <v>129</v>
      </c>
      <c r="K67" s="849">
        <v>4</v>
      </c>
      <c r="L67" s="849">
        <v>524</v>
      </c>
      <c r="M67" s="832">
        <v>1</v>
      </c>
      <c r="N67" s="832">
        <v>131</v>
      </c>
      <c r="O67" s="849">
        <v>4</v>
      </c>
      <c r="P67" s="849">
        <v>528</v>
      </c>
      <c r="Q67" s="837">
        <v>1.0076335877862594</v>
      </c>
      <c r="R67" s="850">
        <v>132</v>
      </c>
    </row>
    <row r="68" spans="1:18" ht="14.4" customHeight="1" x14ac:dyDescent="0.3">
      <c r="A68" s="831" t="s">
        <v>6815</v>
      </c>
      <c r="B68" s="832" t="s">
        <v>6816</v>
      </c>
      <c r="C68" s="832" t="s">
        <v>604</v>
      </c>
      <c r="D68" s="832" t="s">
        <v>6809</v>
      </c>
      <c r="E68" s="832" t="s">
        <v>6919</v>
      </c>
      <c r="F68" s="832" t="s">
        <v>6891</v>
      </c>
      <c r="G68" s="849"/>
      <c r="H68" s="849"/>
      <c r="I68" s="832"/>
      <c r="J68" s="832"/>
      <c r="K68" s="849">
        <v>1</v>
      </c>
      <c r="L68" s="849">
        <v>688</v>
      </c>
      <c r="M68" s="832">
        <v>1</v>
      </c>
      <c r="N68" s="832">
        <v>688</v>
      </c>
      <c r="O68" s="849"/>
      <c r="P68" s="849"/>
      <c r="Q68" s="837"/>
      <c r="R68" s="850"/>
    </row>
    <row r="69" spans="1:18" ht="14.4" customHeight="1" x14ac:dyDescent="0.3">
      <c r="A69" s="831" t="s">
        <v>6815</v>
      </c>
      <c r="B69" s="832" t="s">
        <v>6816</v>
      </c>
      <c r="C69" s="832" t="s">
        <v>604</v>
      </c>
      <c r="D69" s="832" t="s">
        <v>6809</v>
      </c>
      <c r="E69" s="832" t="s">
        <v>6920</v>
      </c>
      <c r="F69" s="832" t="s">
        <v>6921</v>
      </c>
      <c r="G69" s="849">
        <v>45</v>
      </c>
      <c r="H69" s="849">
        <v>9450</v>
      </c>
      <c r="I69" s="832">
        <v>3.86977886977887</v>
      </c>
      <c r="J69" s="832">
        <v>210</v>
      </c>
      <c r="K69" s="849">
        <v>11</v>
      </c>
      <c r="L69" s="849">
        <v>2442</v>
      </c>
      <c r="M69" s="832">
        <v>1</v>
      </c>
      <c r="N69" s="832">
        <v>222</v>
      </c>
      <c r="O69" s="849">
        <v>186</v>
      </c>
      <c r="P69" s="849">
        <v>41478</v>
      </c>
      <c r="Q69" s="837">
        <v>16.985257985257984</v>
      </c>
      <c r="R69" s="850">
        <v>223</v>
      </c>
    </row>
    <row r="70" spans="1:18" ht="14.4" customHeight="1" x14ac:dyDescent="0.3">
      <c r="A70" s="831" t="s">
        <v>6815</v>
      </c>
      <c r="B70" s="832" t="s">
        <v>6816</v>
      </c>
      <c r="C70" s="832" t="s">
        <v>604</v>
      </c>
      <c r="D70" s="832" t="s">
        <v>6809</v>
      </c>
      <c r="E70" s="832" t="s">
        <v>6922</v>
      </c>
      <c r="F70" s="832" t="s">
        <v>6923</v>
      </c>
      <c r="G70" s="849">
        <v>1</v>
      </c>
      <c r="H70" s="849">
        <v>77</v>
      </c>
      <c r="I70" s="832"/>
      <c r="J70" s="832">
        <v>77</v>
      </c>
      <c r="K70" s="849"/>
      <c r="L70" s="849"/>
      <c r="M70" s="832"/>
      <c r="N70" s="832"/>
      <c r="O70" s="849">
        <v>56</v>
      </c>
      <c r="P70" s="849">
        <v>4312</v>
      </c>
      <c r="Q70" s="837"/>
      <c r="R70" s="850">
        <v>77</v>
      </c>
    </row>
    <row r="71" spans="1:18" ht="14.4" customHeight="1" x14ac:dyDescent="0.3">
      <c r="A71" s="831" t="s">
        <v>6815</v>
      </c>
      <c r="B71" s="832" t="s">
        <v>6816</v>
      </c>
      <c r="C71" s="832" t="s">
        <v>604</v>
      </c>
      <c r="D71" s="832" t="s">
        <v>6809</v>
      </c>
      <c r="E71" s="832" t="s">
        <v>6924</v>
      </c>
      <c r="F71" s="832" t="s">
        <v>6925</v>
      </c>
      <c r="G71" s="849">
        <v>11</v>
      </c>
      <c r="H71" s="849">
        <v>8140</v>
      </c>
      <c r="I71" s="832">
        <v>0.9008410801239487</v>
      </c>
      <c r="J71" s="832">
        <v>740</v>
      </c>
      <c r="K71" s="849">
        <v>12</v>
      </c>
      <c r="L71" s="849">
        <v>9036</v>
      </c>
      <c r="M71" s="832">
        <v>1</v>
      </c>
      <c r="N71" s="832">
        <v>753</v>
      </c>
      <c r="O71" s="849">
        <v>6</v>
      </c>
      <c r="P71" s="849">
        <v>4518</v>
      </c>
      <c r="Q71" s="837">
        <v>0.5</v>
      </c>
      <c r="R71" s="850">
        <v>753</v>
      </c>
    </row>
    <row r="72" spans="1:18" ht="14.4" customHeight="1" x14ac:dyDescent="0.3">
      <c r="A72" s="831" t="s">
        <v>6815</v>
      </c>
      <c r="B72" s="832" t="s">
        <v>6816</v>
      </c>
      <c r="C72" s="832" t="s">
        <v>604</v>
      </c>
      <c r="D72" s="832" t="s">
        <v>6809</v>
      </c>
      <c r="E72" s="832" t="s">
        <v>6924</v>
      </c>
      <c r="F72" s="832" t="s">
        <v>6926</v>
      </c>
      <c r="G72" s="849">
        <v>3</v>
      </c>
      <c r="H72" s="849">
        <v>2220</v>
      </c>
      <c r="I72" s="832">
        <v>0.58964143426294824</v>
      </c>
      <c r="J72" s="832">
        <v>740</v>
      </c>
      <c r="K72" s="849">
        <v>5</v>
      </c>
      <c r="L72" s="849">
        <v>3765</v>
      </c>
      <c r="M72" s="832">
        <v>1</v>
      </c>
      <c r="N72" s="832">
        <v>753</v>
      </c>
      <c r="O72" s="849">
        <v>8</v>
      </c>
      <c r="P72" s="849">
        <v>6024</v>
      </c>
      <c r="Q72" s="837">
        <v>1.6</v>
      </c>
      <c r="R72" s="850">
        <v>753</v>
      </c>
    </row>
    <row r="73" spans="1:18" ht="14.4" customHeight="1" x14ac:dyDescent="0.3">
      <c r="A73" s="831" t="s">
        <v>6815</v>
      </c>
      <c r="B73" s="832" t="s">
        <v>6816</v>
      </c>
      <c r="C73" s="832" t="s">
        <v>604</v>
      </c>
      <c r="D73" s="832" t="s">
        <v>6809</v>
      </c>
      <c r="E73" s="832" t="s">
        <v>6927</v>
      </c>
      <c r="F73" s="832" t="s">
        <v>6928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59</v>
      </c>
      <c r="Q73" s="837"/>
      <c r="R73" s="850">
        <v>59</v>
      </c>
    </row>
    <row r="74" spans="1:18" ht="14.4" customHeight="1" x14ac:dyDescent="0.3">
      <c r="A74" s="831" t="s">
        <v>6815</v>
      </c>
      <c r="B74" s="832" t="s">
        <v>6816</v>
      </c>
      <c r="C74" s="832" t="s">
        <v>604</v>
      </c>
      <c r="D74" s="832" t="s">
        <v>6809</v>
      </c>
      <c r="E74" s="832" t="s">
        <v>6929</v>
      </c>
      <c r="F74" s="832" t="s">
        <v>6930</v>
      </c>
      <c r="G74" s="849">
        <v>2</v>
      </c>
      <c r="H74" s="849">
        <v>872</v>
      </c>
      <c r="I74" s="832"/>
      <c r="J74" s="832">
        <v>436</v>
      </c>
      <c r="K74" s="849"/>
      <c r="L74" s="849"/>
      <c r="M74" s="832"/>
      <c r="N74" s="832"/>
      <c r="O74" s="849">
        <v>1</v>
      </c>
      <c r="P74" s="849">
        <v>445</v>
      </c>
      <c r="Q74" s="837"/>
      <c r="R74" s="850">
        <v>445</v>
      </c>
    </row>
    <row r="75" spans="1:18" ht="14.4" customHeight="1" x14ac:dyDescent="0.3">
      <c r="A75" s="831" t="s">
        <v>6815</v>
      </c>
      <c r="B75" s="832" t="s">
        <v>6816</v>
      </c>
      <c r="C75" s="832" t="s">
        <v>604</v>
      </c>
      <c r="D75" s="832" t="s">
        <v>6809</v>
      </c>
      <c r="E75" s="832" t="s">
        <v>6931</v>
      </c>
      <c r="F75" s="832" t="s">
        <v>6932</v>
      </c>
      <c r="G75" s="849">
        <v>63</v>
      </c>
      <c r="H75" s="849">
        <v>66150</v>
      </c>
      <c r="I75" s="832">
        <v>1.6818794335257177</v>
      </c>
      <c r="J75" s="832">
        <v>1050</v>
      </c>
      <c r="K75" s="849">
        <v>37</v>
      </c>
      <c r="L75" s="849">
        <v>39331</v>
      </c>
      <c r="M75" s="832">
        <v>1</v>
      </c>
      <c r="N75" s="832">
        <v>1063</v>
      </c>
      <c r="O75" s="849">
        <v>51</v>
      </c>
      <c r="P75" s="849">
        <v>54213</v>
      </c>
      <c r="Q75" s="837">
        <v>1.3783783783783783</v>
      </c>
      <c r="R75" s="850">
        <v>1063</v>
      </c>
    </row>
    <row r="76" spans="1:18" ht="14.4" customHeight="1" x14ac:dyDescent="0.3">
      <c r="A76" s="831" t="s">
        <v>6815</v>
      </c>
      <c r="B76" s="832" t="s">
        <v>6816</v>
      </c>
      <c r="C76" s="832" t="s">
        <v>604</v>
      </c>
      <c r="D76" s="832" t="s">
        <v>6809</v>
      </c>
      <c r="E76" s="832" t="s">
        <v>6933</v>
      </c>
      <c r="F76" s="832" t="s">
        <v>6934</v>
      </c>
      <c r="G76" s="849">
        <v>2</v>
      </c>
      <c r="H76" s="849">
        <v>240</v>
      </c>
      <c r="I76" s="832">
        <v>1.9512195121951219</v>
      </c>
      <c r="J76" s="832">
        <v>120</v>
      </c>
      <c r="K76" s="849">
        <v>1</v>
      </c>
      <c r="L76" s="849">
        <v>123</v>
      </c>
      <c r="M76" s="832">
        <v>1</v>
      </c>
      <c r="N76" s="832">
        <v>123</v>
      </c>
      <c r="O76" s="849">
        <v>3</v>
      </c>
      <c r="P76" s="849">
        <v>369</v>
      </c>
      <c r="Q76" s="837">
        <v>3</v>
      </c>
      <c r="R76" s="850">
        <v>123</v>
      </c>
    </row>
    <row r="77" spans="1:18" ht="14.4" customHeight="1" x14ac:dyDescent="0.3">
      <c r="A77" s="831" t="s">
        <v>6815</v>
      </c>
      <c r="B77" s="832" t="s">
        <v>6816</v>
      </c>
      <c r="C77" s="832" t="s">
        <v>604</v>
      </c>
      <c r="D77" s="832" t="s">
        <v>6809</v>
      </c>
      <c r="E77" s="832" t="s">
        <v>6935</v>
      </c>
      <c r="F77" s="832" t="s">
        <v>6936</v>
      </c>
      <c r="G77" s="849">
        <v>48</v>
      </c>
      <c r="H77" s="849">
        <v>16752</v>
      </c>
      <c r="I77" s="832">
        <v>3.2165898617511521</v>
      </c>
      <c r="J77" s="832">
        <v>349</v>
      </c>
      <c r="K77" s="849">
        <v>14</v>
      </c>
      <c r="L77" s="849">
        <v>5208</v>
      </c>
      <c r="M77" s="832">
        <v>1</v>
      </c>
      <c r="N77" s="832">
        <v>372</v>
      </c>
      <c r="O77" s="849">
        <v>18</v>
      </c>
      <c r="P77" s="849">
        <v>6714</v>
      </c>
      <c r="Q77" s="837">
        <v>1.2891705069124424</v>
      </c>
      <c r="R77" s="850">
        <v>373</v>
      </c>
    </row>
    <row r="78" spans="1:18" ht="14.4" customHeight="1" x14ac:dyDescent="0.3">
      <c r="A78" s="831" t="s">
        <v>6815</v>
      </c>
      <c r="B78" s="832" t="s">
        <v>6816</v>
      </c>
      <c r="C78" s="832" t="s">
        <v>604</v>
      </c>
      <c r="D78" s="832" t="s">
        <v>6809</v>
      </c>
      <c r="E78" s="832" t="s">
        <v>6937</v>
      </c>
      <c r="F78" s="832" t="s">
        <v>6938</v>
      </c>
      <c r="G78" s="849">
        <v>6</v>
      </c>
      <c r="H78" s="849">
        <v>342</v>
      </c>
      <c r="I78" s="832">
        <v>0.15666513971598717</v>
      </c>
      <c r="J78" s="832">
        <v>57</v>
      </c>
      <c r="K78" s="849">
        <v>37</v>
      </c>
      <c r="L78" s="849">
        <v>2183</v>
      </c>
      <c r="M78" s="832">
        <v>1</v>
      </c>
      <c r="N78" s="832">
        <v>59</v>
      </c>
      <c r="O78" s="849">
        <v>46</v>
      </c>
      <c r="P78" s="849">
        <v>2714</v>
      </c>
      <c r="Q78" s="837">
        <v>1.2432432432432432</v>
      </c>
      <c r="R78" s="850">
        <v>59</v>
      </c>
    </row>
    <row r="79" spans="1:18" ht="14.4" customHeight="1" x14ac:dyDescent="0.3">
      <c r="A79" s="831" t="s">
        <v>6815</v>
      </c>
      <c r="B79" s="832" t="s">
        <v>6816</v>
      </c>
      <c r="C79" s="832" t="s">
        <v>604</v>
      </c>
      <c r="D79" s="832" t="s">
        <v>6809</v>
      </c>
      <c r="E79" s="832" t="s">
        <v>6939</v>
      </c>
      <c r="F79" s="832" t="s">
        <v>6940</v>
      </c>
      <c r="G79" s="849">
        <v>388</v>
      </c>
      <c r="H79" s="849">
        <v>44232</v>
      </c>
      <c r="I79" s="832">
        <v>1.0663452266152362</v>
      </c>
      <c r="J79" s="832">
        <v>114</v>
      </c>
      <c r="K79" s="849">
        <v>340</v>
      </c>
      <c r="L79" s="849">
        <v>41480</v>
      </c>
      <c r="M79" s="832">
        <v>1</v>
      </c>
      <c r="N79" s="832">
        <v>122</v>
      </c>
      <c r="O79" s="849">
        <v>341</v>
      </c>
      <c r="P79" s="849">
        <v>39556</v>
      </c>
      <c r="Q79" s="837">
        <v>0.95361620057859209</v>
      </c>
      <c r="R79" s="850">
        <v>116</v>
      </c>
    </row>
    <row r="80" spans="1:18" ht="14.4" customHeight="1" x14ac:dyDescent="0.3">
      <c r="A80" s="831" t="s">
        <v>6815</v>
      </c>
      <c r="B80" s="832" t="s">
        <v>6816</v>
      </c>
      <c r="C80" s="832" t="s">
        <v>604</v>
      </c>
      <c r="D80" s="832" t="s">
        <v>6809</v>
      </c>
      <c r="E80" s="832" t="s">
        <v>6941</v>
      </c>
      <c r="F80" s="832" t="s">
        <v>6942</v>
      </c>
      <c r="G80" s="849">
        <v>2</v>
      </c>
      <c r="H80" s="849">
        <v>178</v>
      </c>
      <c r="I80" s="832">
        <v>0.97802197802197799</v>
      </c>
      <c r="J80" s="832">
        <v>89</v>
      </c>
      <c r="K80" s="849">
        <v>2</v>
      </c>
      <c r="L80" s="849">
        <v>182</v>
      </c>
      <c r="M80" s="832">
        <v>1</v>
      </c>
      <c r="N80" s="832">
        <v>91</v>
      </c>
      <c r="O80" s="849">
        <v>6</v>
      </c>
      <c r="P80" s="849">
        <v>546</v>
      </c>
      <c r="Q80" s="837">
        <v>3</v>
      </c>
      <c r="R80" s="850">
        <v>91</v>
      </c>
    </row>
    <row r="81" spans="1:18" ht="14.4" customHeight="1" x14ac:dyDescent="0.3">
      <c r="A81" s="831" t="s">
        <v>6815</v>
      </c>
      <c r="B81" s="832" t="s">
        <v>6816</v>
      </c>
      <c r="C81" s="832" t="s">
        <v>604</v>
      </c>
      <c r="D81" s="832" t="s">
        <v>6809</v>
      </c>
      <c r="E81" s="832" t="s">
        <v>6943</v>
      </c>
      <c r="F81" s="832" t="s">
        <v>6944</v>
      </c>
      <c r="G81" s="849">
        <v>52</v>
      </c>
      <c r="H81" s="849">
        <v>9308</v>
      </c>
      <c r="I81" s="832">
        <v>1.3746861615714074</v>
      </c>
      <c r="J81" s="832">
        <v>179</v>
      </c>
      <c r="K81" s="849">
        <v>37</v>
      </c>
      <c r="L81" s="849">
        <v>6771</v>
      </c>
      <c r="M81" s="832">
        <v>1</v>
      </c>
      <c r="N81" s="832">
        <v>183</v>
      </c>
      <c r="O81" s="849">
        <v>65</v>
      </c>
      <c r="P81" s="849">
        <v>11895</v>
      </c>
      <c r="Q81" s="837">
        <v>1.7567567567567568</v>
      </c>
      <c r="R81" s="850">
        <v>183</v>
      </c>
    </row>
    <row r="82" spans="1:18" ht="14.4" customHeight="1" x14ac:dyDescent="0.3">
      <c r="A82" s="831" t="s">
        <v>6815</v>
      </c>
      <c r="B82" s="832" t="s">
        <v>6816</v>
      </c>
      <c r="C82" s="832" t="s">
        <v>604</v>
      </c>
      <c r="D82" s="832" t="s">
        <v>6809</v>
      </c>
      <c r="E82" s="832" t="s">
        <v>6945</v>
      </c>
      <c r="F82" s="832" t="s">
        <v>6946</v>
      </c>
      <c r="G82" s="849">
        <v>4</v>
      </c>
      <c r="H82" s="849">
        <v>2540</v>
      </c>
      <c r="I82" s="832">
        <v>0.6532921810699589</v>
      </c>
      <c r="J82" s="832">
        <v>635</v>
      </c>
      <c r="K82" s="849">
        <v>6</v>
      </c>
      <c r="L82" s="849">
        <v>3888</v>
      </c>
      <c r="M82" s="832">
        <v>1</v>
      </c>
      <c r="N82" s="832">
        <v>648</v>
      </c>
      <c r="O82" s="849">
        <v>6</v>
      </c>
      <c r="P82" s="849">
        <v>3888</v>
      </c>
      <c r="Q82" s="837">
        <v>1</v>
      </c>
      <c r="R82" s="850">
        <v>648</v>
      </c>
    </row>
    <row r="83" spans="1:18" ht="14.4" customHeight="1" x14ac:dyDescent="0.3">
      <c r="A83" s="831" t="s">
        <v>6815</v>
      </c>
      <c r="B83" s="832" t="s">
        <v>6816</v>
      </c>
      <c r="C83" s="832" t="s">
        <v>604</v>
      </c>
      <c r="D83" s="832" t="s">
        <v>6809</v>
      </c>
      <c r="E83" s="832" t="s">
        <v>6947</v>
      </c>
      <c r="F83" s="832" t="s">
        <v>6948</v>
      </c>
      <c r="G83" s="849">
        <v>3</v>
      </c>
      <c r="H83" s="849">
        <v>3864</v>
      </c>
      <c r="I83" s="832">
        <v>0.98546289211935734</v>
      </c>
      <c r="J83" s="832">
        <v>1288</v>
      </c>
      <c r="K83" s="849">
        <v>3</v>
      </c>
      <c r="L83" s="849">
        <v>3921</v>
      </c>
      <c r="M83" s="832">
        <v>1</v>
      </c>
      <c r="N83" s="832">
        <v>1307</v>
      </c>
      <c r="O83" s="849">
        <v>5</v>
      </c>
      <c r="P83" s="849">
        <v>6540</v>
      </c>
      <c r="Q83" s="837">
        <v>1.6679418515684774</v>
      </c>
      <c r="R83" s="850">
        <v>1308</v>
      </c>
    </row>
    <row r="84" spans="1:18" ht="14.4" customHeight="1" x14ac:dyDescent="0.3">
      <c r="A84" s="831" t="s">
        <v>6815</v>
      </c>
      <c r="B84" s="832" t="s">
        <v>6816</v>
      </c>
      <c r="C84" s="832" t="s">
        <v>604</v>
      </c>
      <c r="D84" s="832" t="s">
        <v>6809</v>
      </c>
      <c r="E84" s="832" t="s">
        <v>6949</v>
      </c>
      <c r="F84" s="832" t="s">
        <v>6950</v>
      </c>
      <c r="G84" s="849"/>
      <c r="H84" s="849"/>
      <c r="I84" s="832"/>
      <c r="J84" s="832"/>
      <c r="K84" s="849">
        <v>2</v>
      </c>
      <c r="L84" s="849">
        <v>728</v>
      </c>
      <c r="M84" s="832">
        <v>1</v>
      </c>
      <c r="N84" s="832">
        <v>364</v>
      </c>
      <c r="O84" s="849">
        <v>6</v>
      </c>
      <c r="P84" s="849">
        <v>2340</v>
      </c>
      <c r="Q84" s="837">
        <v>3.2142857142857144</v>
      </c>
      <c r="R84" s="850">
        <v>390</v>
      </c>
    </row>
    <row r="85" spans="1:18" ht="14.4" customHeight="1" x14ac:dyDescent="0.3">
      <c r="A85" s="831" t="s">
        <v>6815</v>
      </c>
      <c r="B85" s="832" t="s">
        <v>6816</v>
      </c>
      <c r="C85" s="832" t="s">
        <v>604</v>
      </c>
      <c r="D85" s="832" t="s">
        <v>6809</v>
      </c>
      <c r="E85" s="832" t="s">
        <v>6951</v>
      </c>
      <c r="F85" s="832" t="s">
        <v>6952</v>
      </c>
      <c r="G85" s="849"/>
      <c r="H85" s="849"/>
      <c r="I85" s="832"/>
      <c r="J85" s="832"/>
      <c r="K85" s="849">
        <v>1</v>
      </c>
      <c r="L85" s="849">
        <v>500</v>
      </c>
      <c r="M85" s="832">
        <v>1</v>
      </c>
      <c r="N85" s="832">
        <v>500</v>
      </c>
      <c r="O85" s="849">
        <v>2</v>
      </c>
      <c r="P85" s="849">
        <v>1000</v>
      </c>
      <c r="Q85" s="837">
        <v>2</v>
      </c>
      <c r="R85" s="850">
        <v>500</v>
      </c>
    </row>
    <row r="86" spans="1:18" ht="14.4" customHeight="1" x14ac:dyDescent="0.3">
      <c r="A86" s="831" t="s">
        <v>6815</v>
      </c>
      <c r="B86" s="832" t="s">
        <v>6816</v>
      </c>
      <c r="C86" s="832" t="s">
        <v>604</v>
      </c>
      <c r="D86" s="832" t="s">
        <v>6809</v>
      </c>
      <c r="E86" s="832" t="s">
        <v>6953</v>
      </c>
      <c r="F86" s="832" t="s">
        <v>6954</v>
      </c>
      <c r="G86" s="849">
        <v>39</v>
      </c>
      <c r="H86" s="849">
        <v>10140</v>
      </c>
      <c r="I86" s="832">
        <v>0.90085287846481876</v>
      </c>
      <c r="J86" s="832">
        <v>260</v>
      </c>
      <c r="K86" s="849">
        <v>42</v>
      </c>
      <c r="L86" s="849">
        <v>11256</v>
      </c>
      <c r="M86" s="832">
        <v>1</v>
      </c>
      <c r="N86" s="832">
        <v>268</v>
      </c>
      <c r="O86" s="849">
        <v>48</v>
      </c>
      <c r="P86" s="849">
        <v>12912</v>
      </c>
      <c r="Q86" s="837">
        <v>1.1471215351812367</v>
      </c>
      <c r="R86" s="850">
        <v>269</v>
      </c>
    </row>
    <row r="87" spans="1:18" ht="14.4" customHeight="1" x14ac:dyDescent="0.3">
      <c r="A87" s="831" t="s">
        <v>6815</v>
      </c>
      <c r="B87" s="832" t="s">
        <v>6816</v>
      </c>
      <c r="C87" s="832" t="s">
        <v>604</v>
      </c>
      <c r="D87" s="832" t="s">
        <v>6809</v>
      </c>
      <c r="E87" s="832" t="s">
        <v>6955</v>
      </c>
      <c r="F87" s="832" t="s">
        <v>6956</v>
      </c>
      <c r="G87" s="849">
        <v>39</v>
      </c>
      <c r="H87" s="849">
        <v>4524</v>
      </c>
      <c r="I87" s="832">
        <v>0.83777777777777773</v>
      </c>
      <c r="J87" s="832">
        <v>116</v>
      </c>
      <c r="K87" s="849">
        <v>45</v>
      </c>
      <c r="L87" s="849">
        <v>5400</v>
      </c>
      <c r="M87" s="832">
        <v>1</v>
      </c>
      <c r="N87" s="832">
        <v>120</v>
      </c>
      <c r="O87" s="849">
        <v>39</v>
      </c>
      <c r="P87" s="849">
        <v>4680</v>
      </c>
      <c r="Q87" s="837">
        <v>0.8666666666666667</v>
      </c>
      <c r="R87" s="850">
        <v>120</v>
      </c>
    </row>
    <row r="88" spans="1:18" ht="14.4" customHeight="1" x14ac:dyDescent="0.3">
      <c r="A88" s="831" t="s">
        <v>6815</v>
      </c>
      <c r="B88" s="832" t="s">
        <v>6816</v>
      </c>
      <c r="C88" s="832" t="s">
        <v>604</v>
      </c>
      <c r="D88" s="832" t="s">
        <v>6809</v>
      </c>
      <c r="E88" s="832" t="s">
        <v>6957</v>
      </c>
      <c r="F88" s="832" t="s">
        <v>6958</v>
      </c>
      <c r="G88" s="849">
        <v>1</v>
      </c>
      <c r="H88" s="849">
        <v>935</v>
      </c>
      <c r="I88" s="832">
        <v>0.98628691983122363</v>
      </c>
      <c r="J88" s="832">
        <v>935</v>
      </c>
      <c r="K88" s="849">
        <v>1</v>
      </c>
      <c r="L88" s="849">
        <v>948</v>
      </c>
      <c r="M88" s="832">
        <v>1</v>
      </c>
      <c r="N88" s="832">
        <v>948</v>
      </c>
      <c r="O88" s="849">
        <v>2</v>
      </c>
      <c r="P88" s="849">
        <v>1896</v>
      </c>
      <c r="Q88" s="837">
        <v>2</v>
      </c>
      <c r="R88" s="850">
        <v>948</v>
      </c>
    </row>
    <row r="89" spans="1:18" ht="14.4" customHeight="1" x14ac:dyDescent="0.3">
      <c r="A89" s="831" t="s">
        <v>6815</v>
      </c>
      <c r="B89" s="832" t="s">
        <v>6816</v>
      </c>
      <c r="C89" s="832" t="s">
        <v>604</v>
      </c>
      <c r="D89" s="832" t="s">
        <v>6809</v>
      </c>
      <c r="E89" s="832" t="s">
        <v>6959</v>
      </c>
      <c r="F89" s="832" t="s">
        <v>6960</v>
      </c>
      <c r="G89" s="849"/>
      <c r="H89" s="849"/>
      <c r="I89" s="832"/>
      <c r="J89" s="832"/>
      <c r="K89" s="849">
        <v>1</v>
      </c>
      <c r="L89" s="849">
        <v>86</v>
      </c>
      <c r="M89" s="832">
        <v>1</v>
      </c>
      <c r="N89" s="832">
        <v>86</v>
      </c>
      <c r="O89" s="849"/>
      <c r="P89" s="849"/>
      <c r="Q89" s="837"/>
      <c r="R89" s="850"/>
    </row>
    <row r="90" spans="1:18" ht="14.4" customHeight="1" x14ac:dyDescent="0.3">
      <c r="A90" s="831" t="s">
        <v>6815</v>
      </c>
      <c r="B90" s="832" t="s">
        <v>6816</v>
      </c>
      <c r="C90" s="832" t="s">
        <v>604</v>
      </c>
      <c r="D90" s="832" t="s">
        <v>6809</v>
      </c>
      <c r="E90" s="832" t="s">
        <v>6961</v>
      </c>
      <c r="F90" s="832" t="s">
        <v>6962</v>
      </c>
      <c r="G90" s="849">
        <v>102</v>
      </c>
      <c r="H90" s="849">
        <v>19176</v>
      </c>
      <c r="I90" s="832">
        <v>0.67521126760563377</v>
      </c>
      <c r="J90" s="832">
        <v>188</v>
      </c>
      <c r="K90" s="849">
        <v>142</v>
      </c>
      <c r="L90" s="849">
        <v>28400</v>
      </c>
      <c r="M90" s="832">
        <v>1</v>
      </c>
      <c r="N90" s="832">
        <v>200</v>
      </c>
      <c r="O90" s="849">
        <v>100</v>
      </c>
      <c r="P90" s="849">
        <v>20000</v>
      </c>
      <c r="Q90" s="837">
        <v>0.70422535211267601</v>
      </c>
      <c r="R90" s="850">
        <v>200</v>
      </c>
    </row>
    <row r="91" spans="1:18" ht="14.4" customHeight="1" x14ac:dyDescent="0.3">
      <c r="A91" s="831" t="s">
        <v>6815</v>
      </c>
      <c r="B91" s="832" t="s">
        <v>6816</v>
      </c>
      <c r="C91" s="832" t="s">
        <v>604</v>
      </c>
      <c r="D91" s="832" t="s">
        <v>6809</v>
      </c>
      <c r="E91" s="832" t="s">
        <v>6963</v>
      </c>
      <c r="F91" s="832" t="s">
        <v>6964</v>
      </c>
      <c r="G91" s="849">
        <v>1</v>
      </c>
      <c r="H91" s="849">
        <v>97</v>
      </c>
      <c r="I91" s="832">
        <v>0.98979591836734693</v>
      </c>
      <c r="J91" s="832">
        <v>97</v>
      </c>
      <c r="K91" s="849">
        <v>1</v>
      </c>
      <c r="L91" s="849">
        <v>98</v>
      </c>
      <c r="M91" s="832">
        <v>1</v>
      </c>
      <c r="N91" s="832">
        <v>98</v>
      </c>
      <c r="O91" s="849"/>
      <c r="P91" s="849"/>
      <c r="Q91" s="837"/>
      <c r="R91" s="850"/>
    </row>
    <row r="92" spans="1:18" ht="14.4" customHeight="1" x14ac:dyDescent="0.3">
      <c r="A92" s="831" t="s">
        <v>6815</v>
      </c>
      <c r="B92" s="832" t="s">
        <v>6816</v>
      </c>
      <c r="C92" s="832" t="s">
        <v>604</v>
      </c>
      <c r="D92" s="832" t="s">
        <v>6809</v>
      </c>
      <c r="E92" s="832" t="s">
        <v>6965</v>
      </c>
      <c r="F92" s="832" t="s">
        <v>6966</v>
      </c>
      <c r="G92" s="849">
        <v>3</v>
      </c>
      <c r="H92" s="849">
        <v>300</v>
      </c>
      <c r="I92" s="832">
        <v>0.42857142857142855</v>
      </c>
      <c r="J92" s="832">
        <v>100</v>
      </c>
      <c r="K92" s="849">
        <v>7</v>
      </c>
      <c r="L92" s="849">
        <v>700</v>
      </c>
      <c r="M92" s="832">
        <v>1</v>
      </c>
      <c r="N92" s="832">
        <v>100</v>
      </c>
      <c r="O92" s="849">
        <v>6</v>
      </c>
      <c r="P92" s="849">
        <v>600</v>
      </c>
      <c r="Q92" s="837">
        <v>0.8571428571428571</v>
      </c>
      <c r="R92" s="850">
        <v>100</v>
      </c>
    </row>
    <row r="93" spans="1:18" ht="14.4" customHeight="1" x14ac:dyDescent="0.3">
      <c r="A93" s="831" t="s">
        <v>6815</v>
      </c>
      <c r="B93" s="832" t="s">
        <v>6816</v>
      </c>
      <c r="C93" s="832" t="s">
        <v>604</v>
      </c>
      <c r="D93" s="832" t="s">
        <v>6809</v>
      </c>
      <c r="E93" s="832" t="s">
        <v>6967</v>
      </c>
      <c r="F93" s="832" t="s">
        <v>6968</v>
      </c>
      <c r="G93" s="849"/>
      <c r="H93" s="849"/>
      <c r="I93" s="832"/>
      <c r="J93" s="832"/>
      <c r="K93" s="849">
        <v>1</v>
      </c>
      <c r="L93" s="849">
        <v>0</v>
      </c>
      <c r="M93" s="832"/>
      <c r="N93" s="832">
        <v>0</v>
      </c>
      <c r="O93" s="849"/>
      <c r="P93" s="849"/>
      <c r="Q93" s="837"/>
      <c r="R93" s="850"/>
    </row>
    <row r="94" spans="1:18" ht="14.4" customHeight="1" x14ac:dyDescent="0.3">
      <c r="A94" s="831" t="s">
        <v>6815</v>
      </c>
      <c r="B94" s="832" t="s">
        <v>6816</v>
      </c>
      <c r="C94" s="832" t="s">
        <v>613</v>
      </c>
      <c r="D94" s="832" t="s">
        <v>6817</v>
      </c>
      <c r="E94" s="832" t="s">
        <v>6969</v>
      </c>
      <c r="F94" s="832" t="s">
        <v>5285</v>
      </c>
      <c r="G94" s="849">
        <v>0.2</v>
      </c>
      <c r="H94" s="849">
        <v>10.82</v>
      </c>
      <c r="I94" s="832">
        <v>1</v>
      </c>
      <c r="J94" s="832">
        <v>54.1</v>
      </c>
      <c r="K94" s="849">
        <v>0.2</v>
      </c>
      <c r="L94" s="849">
        <v>10.82</v>
      </c>
      <c r="M94" s="832">
        <v>1</v>
      </c>
      <c r="N94" s="832">
        <v>54.1</v>
      </c>
      <c r="O94" s="849"/>
      <c r="P94" s="849"/>
      <c r="Q94" s="837"/>
      <c r="R94" s="850"/>
    </row>
    <row r="95" spans="1:18" ht="14.4" customHeight="1" x14ac:dyDescent="0.3">
      <c r="A95" s="831" t="s">
        <v>6815</v>
      </c>
      <c r="B95" s="832" t="s">
        <v>6816</v>
      </c>
      <c r="C95" s="832" t="s">
        <v>613</v>
      </c>
      <c r="D95" s="832" t="s">
        <v>6817</v>
      </c>
      <c r="E95" s="832" t="s">
        <v>6819</v>
      </c>
      <c r="F95" s="832" t="s">
        <v>5373</v>
      </c>
      <c r="G95" s="849">
        <v>0.30000000000000004</v>
      </c>
      <c r="H95" s="849">
        <v>45.3</v>
      </c>
      <c r="I95" s="832">
        <v>0.75</v>
      </c>
      <c r="J95" s="832">
        <v>150.99999999999997</v>
      </c>
      <c r="K95" s="849">
        <v>0.4</v>
      </c>
      <c r="L95" s="849">
        <v>60.4</v>
      </c>
      <c r="M95" s="832">
        <v>1</v>
      </c>
      <c r="N95" s="832">
        <v>151</v>
      </c>
      <c r="O95" s="849">
        <v>0.30000000000000004</v>
      </c>
      <c r="P95" s="849">
        <v>20.91</v>
      </c>
      <c r="Q95" s="837">
        <v>0.34619205298013245</v>
      </c>
      <c r="R95" s="850">
        <v>69.699999999999989</v>
      </c>
    </row>
    <row r="96" spans="1:18" ht="14.4" customHeight="1" x14ac:dyDescent="0.3">
      <c r="A96" s="831" t="s">
        <v>6815</v>
      </c>
      <c r="B96" s="832" t="s">
        <v>6816</v>
      </c>
      <c r="C96" s="832" t="s">
        <v>613</v>
      </c>
      <c r="D96" s="832" t="s">
        <v>6817</v>
      </c>
      <c r="E96" s="832" t="s">
        <v>6822</v>
      </c>
      <c r="F96" s="832" t="s">
        <v>4970</v>
      </c>
      <c r="G96" s="849">
        <v>0.2</v>
      </c>
      <c r="H96" s="849">
        <v>5.14</v>
      </c>
      <c r="I96" s="832"/>
      <c r="J96" s="832">
        <v>25.699999999999996</v>
      </c>
      <c r="K96" s="849"/>
      <c r="L96" s="849"/>
      <c r="M96" s="832"/>
      <c r="N96" s="832"/>
      <c r="O96" s="849">
        <v>0.2</v>
      </c>
      <c r="P96" s="849">
        <v>5.44</v>
      </c>
      <c r="Q96" s="837"/>
      <c r="R96" s="850">
        <v>27.2</v>
      </c>
    </row>
    <row r="97" spans="1:18" ht="14.4" customHeight="1" x14ac:dyDescent="0.3">
      <c r="A97" s="831" t="s">
        <v>6815</v>
      </c>
      <c r="B97" s="832" t="s">
        <v>6816</v>
      </c>
      <c r="C97" s="832" t="s">
        <v>613</v>
      </c>
      <c r="D97" s="832" t="s">
        <v>6817</v>
      </c>
      <c r="E97" s="832" t="s">
        <v>6824</v>
      </c>
      <c r="F97" s="832" t="s">
        <v>6825</v>
      </c>
      <c r="G97" s="849">
        <v>0.1</v>
      </c>
      <c r="H97" s="849">
        <v>9.3800000000000008</v>
      </c>
      <c r="I97" s="832"/>
      <c r="J97" s="832">
        <v>93.8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6815</v>
      </c>
      <c r="B98" s="832" t="s">
        <v>6816</v>
      </c>
      <c r="C98" s="832" t="s">
        <v>613</v>
      </c>
      <c r="D98" s="832" t="s">
        <v>6817</v>
      </c>
      <c r="E98" s="832" t="s">
        <v>6830</v>
      </c>
      <c r="F98" s="832" t="s">
        <v>6831</v>
      </c>
      <c r="G98" s="849">
        <v>15.599999999999998</v>
      </c>
      <c r="H98" s="849">
        <v>801.86999999999989</v>
      </c>
      <c r="I98" s="832">
        <v>0.90942805620768252</v>
      </c>
      <c r="J98" s="832">
        <v>51.401923076923076</v>
      </c>
      <c r="K98" s="849">
        <v>17</v>
      </c>
      <c r="L98" s="849">
        <v>881.73</v>
      </c>
      <c r="M98" s="832">
        <v>1</v>
      </c>
      <c r="N98" s="832">
        <v>51.866470588235295</v>
      </c>
      <c r="O98" s="849">
        <v>13.200000000000001</v>
      </c>
      <c r="P98" s="849">
        <v>718.74</v>
      </c>
      <c r="Q98" s="837">
        <v>0.81514749413085641</v>
      </c>
      <c r="R98" s="850">
        <v>54.449999999999996</v>
      </c>
    </row>
    <row r="99" spans="1:18" ht="14.4" customHeight="1" x14ac:dyDescent="0.3">
      <c r="A99" s="831" t="s">
        <v>6815</v>
      </c>
      <c r="B99" s="832" t="s">
        <v>6816</v>
      </c>
      <c r="C99" s="832" t="s">
        <v>613</v>
      </c>
      <c r="D99" s="832" t="s">
        <v>6817</v>
      </c>
      <c r="E99" s="832" t="s">
        <v>6830</v>
      </c>
      <c r="F99" s="832" t="s">
        <v>4970</v>
      </c>
      <c r="G99" s="849">
        <v>8</v>
      </c>
      <c r="H99" s="849">
        <v>411.23</v>
      </c>
      <c r="I99" s="832">
        <v>1.2587389041934496</v>
      </c>
      <c r="J99" s="832">
        <v>51.403750000000002</v>
      </c>
      <c r="K99" s="849">
        <v>6</v>
      </c>
      <c r="L99" s="849">
        <v>326.70000000000005</v>
      </c>
      <c r="M99" s="832">
        <v>1</v>
      </c>
      <c r="N99" s="832">
        <v>54.45000000000001</v>
      </c>
      <c r="O99" s="849">
        <v>10.4</v>
      </c>
      <c r="P99" s="849">
        <v>566.28000000000009</v>
      </c>
      <c r="Q99" s="837">
        <v>1.7333333333333334</v>
      </c>
      <c r="R99" s="850">
        <v>54.45000000000001</v>
      </c>
    </row>
    <row r="100" spans="1:18" ht="14.4" customHeight="1" x14ac:dyDescent="0.3">
      <c r="A100" s="831" t="s">
        <v>6815</v>
      </c>
      <c r="B100" s="832" t="s">
        <v>6816</v>
      </c>
      <c r="C100" s="832" t="s">
        <v>613</v>
      </c>
      <c r="D100" s="832" t="s">
        <v>6817</v>
      </c>
      <c r="E100" s="832" t="s">
        <v>6832</v>
      </c>
      <c r="F100" s="832" t="s">
        <v>1885</v>
      </c>
      <c r="G100" s="849"/>
      <c r="H100" s="849"/>
      <c r="I100" s="832"/>
      <c r="J100" s="832"/>
      <c r="K100" s="849">
        <v>4.8000000000000007</v>
      </c>
      <c r="L100" s="849">
        <v>332.88</v>
      </c>
      <c r="M100" s="832">
        <v>1</v>
      </c>
      <c r="N100" s="832">
        <v>69.349999999999994</v>
      </c>
      <c r="O100" s="849">
        <v>7.45</v>
      </c>
      <c r="P100" s="849">
        <v>516.65000000000009</v>
      </c>
      <c r="Q100" s="837">
        <v>1.5520608026916609</v>
      </c>
      <c r="R100" s="850">
        <v>69.34899328859062</v>
      </c>
    </row>
    <row r="101" spans="1:18" ht="14.4" customHeight="1" x14ac:dyDescent="0.3">
      <c r="A101" s="831" t="s">
        <v>6815</v>
      </c>
      <c r="B101" s="832" t="s">
        <v>6816</v>
      </c>
      <c r="C101" s="832" t="s">
        <v>613</v>
      </c>
      <c r="D101" s="832" t="s">
        <v>6817</v>
      </c>
      <c r="E101" s="832" t="s">
        <v>6833</v>
      </c>
      <c r="F101" s="832" t="s">
        <v>1727</v>
      </c>
      <c r="G101" s="849"/>
      <c r="H101" s="849"/>
      <c r="I101" s="832"/>
      <c r="J101" s="832"/>
      <c r="K101" s="849">
        <v>0.2</v>
      </c>
      <c r="L101" s="849">
        <v>52.81</v>
      </c>
      <c r="M101" s="832">
        <v>1</v>
      </c>
      <c r="N101" s="832">
        <v>264.05</v>
      </c>
      <c r="O101" s="849">
        <v>0.2</v>
      </c>
      <c r="P101" s="849">
        <v>42.01</v>
      </c>
      <c r="Q101" s="837">
        <v>0.79549327778829759</v>
      </c>
      <c r="R101" s="850">
        <v>210.04999999999998</v>
      </c>
    </row>
    <row r="102" spans="1:18" ht="14.4" customHeight="1" x14ac:dyDescent="0.3">
      <c r="A102" s="831" t="s">
        <v>6815</v>
      </c>
      <c r="B102" s="832" t="s">
        <v>6816</v>
      </c>
      <c r="C102" s="832" t="s">
        <v>613</v>
      </c>
      <c r="D102" s="832" t="s">
        <v>6817</v>
      </c>
      <c r="E102" s="832" t="s">
        <v>6834</v>
      </c>
      <c r="F102" s="832" t="s">
        <v>6831</v>
      </c>
      <c r="G102" s="849">
        <v>3.2</v>
      </c>
      <c r="H102" s="849">
        <v>164.48</v>
      </c>
      <c r="I102" s="832">
        <v>1.2087007642563199</v>
      </c>
      <c r="J102" s="832">
        <v>51.399999999999991</v>
      </c>
      <c r="K102" s="849">
        <v>2.6</v>
      </c>
      <c r="L102" s="849">
        <v>136.07999999999998</v>
      </c>
      <c r="M102" s="832">
        <v>1</v>
      </c>
      <c r="N102" s="832">
        <v>52.33846153846153</v>
      </c>
      <c r="O102" s="849">
        <v>0.02</v>
      </c>
      <c r="P102" s="849">
        <v>1.08</v>
      </c>
      <c r="Q102" s="837">
        <v>7.9365079365079378E-3</v>
      </c>
      <c r="R102" s="850">
        <v>54</v>
      </c>
    </row>
    <row r="103" spans="1:18" ht="14.4" customHeight="1" x14ac:dyDescent="0.3">
      <c r="A103" s="831" t="s">
        <v>6815</v>
      </c>
      <c r="B103" s="832" t="s">
        <v>6816</v>
      </c>
      <c r="C103" s="832" t="s">
        <v>613</v>
      </c>
      <c r="D103" s="832" t="s">
        <v>6817</v>
      </c>
      <c r="E103" s="832" t="s">
        <v>6834</v>
      </c>
      <c r="F103" s="832" t="s">
        <v>4970</v>
      </c>
      <c r="G103" s="849">
        <v>2.2000000000000002</v>
      </c>
      <c r="H103" s="849">
        <v>113.08</v>
      </c>
      <c r="I103" s="832">
        <v>1.03259976257876</v>
      </c>
      <c r="J103" s="832">
        <v>51.4</v>
      </c>
      <c r="K103" s="849">
        <v>2</v>
      </c>
      <c r="L103" s="849">
        <v>109.51</v>
      </c>
      <c r="M103" s="832">
        <v>1</v>
      </c>
      <c r="N103" s="832">
        <v>54.755000000000003</v>
      </c>
      <c r="O103" s="849"/>
      <c r="P103" s="849"/>
      <c r="Q103" s="837"/>
      <c r="R103" s="850"/>
    </row>
    <row r="104" spans="1:18" ht="14.4" customHeight="1" x14ac:dyDescent="0.3">
      <c r="A104" s="831" t="s">
        <v>6815</v>
      </c>
      <c r="B104" s="832" t="s">
        <v>6816</v>
      </c>
      <c r="C104" s="832" t="s">
        <v>613</v>
      </c>
      <c r="D104" s="832" t="s">
        <v>6817</v>
      </c>
      <c r="E104" s="832" t="s">
        <v>6970</v>
      </c>
      <c r="F104" s="832" t="s">
        <v>2445</v>
      </c>
      <c r="G104" s="849"/>
      <c r="H104" s="849"/>
      <c r="I104" s="832"/>
      <c r="J104" s="832"/>
      <c r="K104" s="849"/>
      <c r="L104" s="849"/>
      <c r="M104" s="832"/>
      <c r="N104" s="832"/>
      <c r="O104" s="849">
        <v>0.2</v>
      </c>
      <c r="P104" s="849">
        <v>28.16</v>
      </c>
      <c r="Q104" s="837"/>
      <c r="R104" s="850">
        <v>140.79999999999998</v>
      </c>
    </row>
    <row r="105" spans="1:18" ht="14.4" customHeight="1" x14ac:dyDescent="0.3">
      <c r="A105" s="831" t="s">
        <v>6815</v>
      </c>
      <c r="B105" s="832" t="s">
        <v>6816</v>
      </c>
      <c r="C105" s="832" t="s">
        <v>613</v>
      </c>
      <c r="D105" s="832" t="s">
        <v>6817</v>
      </c>
      <c r="E105" s="832" t="s">
        <v>6839</v>
      </c>
      <c r="F105" s="832" t="s">
        <v>4970</v>
      </c>
      <c r="G105" s="849">
        <v>0.60000000000000009</v>
      </c>
      <c r="H105" s="849">
        <v>15.419999999999998</v>
      </c>
      <c r="I105" s="832">
        <v>0.32490518331226292</v>
      </c>
      <c r="J105" s="832">
        <v>25.699999999999992</v>
      </c>
      <c r="K105" s="849">
        <v>1.8</v>
      </c>
      <c r="L105" s="849">
        <v>47.46</v>
      </c>
      <c r="M105" s="832">
        <v>1</v>
      </c>
      <c r="N105" s="832">
        <v>26.366666666666667</v>
      </c>
      <c r="O105" s="849"/>
      <c r="P105" s="849"/>
      <c r="Q105" s="837"/>
      <c r="R105" s="850"/>
    </row>
    <row r="106" spans="1:18" ht="14.4" customHeight="1" x14ac:dyDescent="0.3">
      <c r="A106" s="831" t="s">
        <v>6815</v>
      </c>
      <c r="B106" s="832" t="s">
        <v>6816</v>
      </c>
      <c r="C106" s="832" t="s">
        <v>613</v>
      </c>
      <c r="D106" s="832" t="s">
        <v>6817</v>
      </c>
      <c r="E106" s="832" t="s">
        <v>6971</v>
      </c>
      <c r="F106" s="832" t="s">
        <v>6838</v>
      </c>
      <c r="G106" s="849">
        <v>1</v>
      </c>
      <c r="H106" s="849">
        <v>57.27</v>
      </c>
      <c r="I106" s="832"/>
      <c r="J106" s="832">
        <v>57.27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6815</v>
      </c>
      <c r="B107" s="832" t="s">
        <v>6816</v>
      </c>
      <c r="C107" s="832" t="s">
        <v>613</v>
      </c>
      <c r="D107" s="832" t="s">
        <v>6817</v>
      </c>
      <c r="E107" s="832" t="s">
        <v>6972</v>
      </c>
      <c r="F107" s="832" t="s">
        <v>889</v>
      </c>
      <c r="G107" s="849"/>
      <c r="H107" s="849"/>
      <c r="I107" s="832"/>
      <c r="J107" s="832"/>
      <c r="K107" s="849"/>
      <c r="L107" s="849"/>
      <c r="M107" s="832"/>
      <c r="N107" s="832"/>
      <c r="O107" s="849">
        <v>8.42</v>
      </c>
      <c r="P107" s="849">
        <v>458.46000000000004</v>
      </c>
      <c r="Q107" s="837"/>
      <c r="R107" s="850">
        <v>54.448931116389552</v>
      </c>
    </row>
    <row r="108" spans="1:18" ht="14.4" customHeight="1" x14ac:dyDescent="0.3">
      <c r="A108" s="831" t="s">
        <v>6815</v>
      </c>
      <c r="B108" s="832" t="s">
        <v>6816</v>
      </c>
      <c r="C108" s="832" t="s">
        <v>613</v>
      </c>
      <c r="D108" s="832" t="s">
        <v>6817</v>
      </c>
      <c r="E108" s="832" t="s">
        <v>6973</v>
      </c>
      <c r="F108" s="832"/>
      <c r="G108" s="849"/>
      <c r="H108" s="849"/>
      <c r="I108" s="832"/>
      <c r="J108" s="832"/>
      <c r="K108" s="849"/>
      <c r="L108" s="849"/>
      <c r="M108" s="832"/>
      <c r="N108" s="832"/>
      <c r="O108" s="849">
        <v>0.2</v>
      </c>
      <c r="P108" s="849">
        <v>13.87</v>
      </c>
      <c r="Q108" s="837"/>
      <c r="R108" s="850">
        <v>69.349999999999994</v>
      </c>
    </row>
    <row r="109" spans="1:18" ht="14.4" customHeight="1" x14ac:dyDescent="0.3">
      <c r="A109" s="831" t="s">
        <v>6815</v>
      </c>
      <c r="B109" s="832" t="s">
        <v>6816</v>
      </c>
      <c r="C109" s="832" t="s">
        <v>613</v>
      </c>
      <c r="D109" s="832" t="s">
        <v>6842</v>
      </c>
      <c r="E109" s="832" t="s">
        <v>6974</v>
      </c>
      <c r="F109" s="832" t="s">
        <v>6975</v>
      </c>
      <c r="G109" s="849">
        <v>2</v>
      </c>
      <c r="H109" s="849">
        <v>7428.44</v>
      </c>
      <c r="I109" s="832">
        <v>2</v>
      </c>
      <c r="J109" s="832">
        <v>3714.22</v>
      </c>
      <c r="K109" s="849">
        <v>1</v>
      </c>
      <c r="L109" s="849">
        <v>3714.22</v>
      </c>
      <c r="M109" s="832">
        <v>1</v>
      </c>
      <c r="N109" s="832">
        <v>3714.22</v>
      </c>
      <c r="O109" s="849"/>
      <c r="P109" s="849"/>
      <c r="Q109" s="837"/>
      <c r="R109" s="850"/>
    </row>
    <row r="110" spans="1:18" ht="14.4" customHeight="1" x14ac:dyDescent="0.3">
      <c r="A110" s="831" t="s">
        <v>6815</v>
      </c>
      <c r="B110" s="832" t="s">
        <v>6816</v>
      </c>
      <c r="C110" s="832" t="s">
        <v>613</v>
      </c>
      <c r="D110" s="832" t="s">
        <v>6842</v>
      </c>
      <c r="E110" s="832" t="s">
        <v>6843</v>
      </c>
      <c r="F110" s="832" t="s">
        <v>6844</v>
      </c>
      <c r="G110" s="849"/>
      <c r="H110" s="849"/>
      <c r="I110" s="832"/>
      <c r="J110" s="832"/>
      <c r="K110" s="849"/>
      <c r="L110" s="849"/>
      <c r="M110" s="832"/>
      <c r="N110" s="832"/>
      <c r="O110" s="849">
        <v>23</v>
      </c>
      <c r="P110" s="849">
        <v>3744.4</v>
      </c>
      <c r="Q110" s="837"/>
      <c r="R110" s="850">
        <v>162.80000000000001</v>
      </c>
    </row>
    <row r="111" spans="1:18" ht="14.4" customHeight="1" x14ac:dyDescent="0.3">
      <c r="A111" s="831" t="s">
        <v>6815</v>
      </c>
      <c r="B111" s="832" t="s">
        <v>6816</v>
      </c>
      <c r="C111" s="832" t="s">
        <v>613</v>
      </c>
      <c r="D111" s="832" t="s">
        <v>6842</v>
      </c>
      <c r="E111" s="832" t="s">
        <v>6976</v>
      </c>
      <c r="F111" s="832" t="s">
        <v>6977</v>
      </c>
      <c r="G111" s="849"/>
      <c r="H111" s="849"/>
      <c r="I111" s="832"/>
      <c r="J111" s="832"/>
      <c r="K111" s="849"/>
      <c r="L111" s="849"/>
      <c r="M111" s="832"/>
      <c r="N111" s="832"/>
      <c r="O111" s="849">
        <v>1</v>
      </c>
      <c r="P111" s="849">
        <v>1406.35</v>
      </c>
      <c r="Q111" s="837"/>
      <c r="R111" s="850">
        <v>1406.35</v>
      </c>
    </row>
    <row r="112" spans="1:18" ht="14.4" customHeight="1" x14ac:dyDescent="0.3">
      <c r="A112" s="831" t="s">
        <v>6815</v>
      </c>
      <c r="B112" s="832" t="s">
        <v>6816</v>
      </c>
      <c r="C112" s="832" t="s">
        <v>613</v>
      </c>
      <c r="D112" s="832" t="s">
        <v>6842</v>
      </c>
      <c r="E112" s="832" t="s">
        <v>6978</v>
      </c>
      <c r="F112" s="832" t="s">
        <v>6979</v>
      </c>
      <c r="G112" s="849"/>
      <c r="H112" s="849"/>
      <c r="I112" s="832"/>
      <c r="J112" s="832"/>
      <c r="K112" s="849"/>
      <c r="L112" s="849"/>
      <c r="M112" s="832"/>
      <c r="N112" s="832"/>
      <c r="O112" s="849">
        <v>1</v>
      </c>
      <c r="P112" s="849">
        <v>1143.1099999999999</v>
      </c>
      <c r="Q112" s="837"/>
      <c r="R112" s="850">
        <v>1143.1099999999999</v>
      </c>
    </row>
    <row r="113" spans="1:18" ht="14.4" customHeight="1" x14ac:dyDescent="0.3">
      <c r="A113" s="831" t="s">
        <v>6815</v>
      </c>
      <c r="B113" s="832" t="s">
        <v>6816</v>
      </c>
      <c r="C113" s="832" t="s">
        <v>613</v>
      </c>
      <c r="D113" s="832" t="s">
        <v>6842</v>
      </c>
      <c r="E113" s="832" t="s">
        <v>6847</v>
      </c>
      <c r="F113" s="832" t="s">
        <v>6846</v>
      </c>
      <c r="G113" s="849"/>
      <c r="H113" s="849"/>
      <c r="I113" s="832"/>
      <c r="J113" s="832"/>
      <c r="K113" s="849"/>
      <c r="L113" s="849"/>
      <c r="M113" s="832"/>
      <c r="N113" s="832"/>
      <c r="O113" s="849">
        <v>0</v>
      </c>
      <c r="P113" s="849">
        <v>0</v>
      </c>
      <c r="Q113" s="837"/>
      <c r="R113" s="850"/>
    </row>
    <row r="114" spans="1:18" ht="14.4" customHeight="1" x14ac:dyDescent="0.3">
      <c r="A114" s="831" t="s">
        <v>6815</v>
      </c>
      <c r="B114" s="832" t="s">
        <v>6816</v>
      </c>
      <c r="C114" s="832" t="s">
        <v>613</v>
      </c>
      <c r="D114" s="832" t="s">
        <v>6842</v>
      </c>
      <c r="E114" s="832" t="s">
        <v>6980</v>
      </c>
      <c r="F114" s="832" t="s">
        <v>6981</v>
      </c>
      <c r="G114" s="849">
        <v>2</v>
      </c>
      <c r="H114" s="849">
        <v>837.38</v>
      </c>
      <c r="I114" s="832"/>
      <c r="J114" s="832">
        <v>418.69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6815</v>
      </c>
      <c r="B115" s="832" t="s">
        <v>6816</v>
      </c>
      <c r="C115" s="832" t="s">
        <v>613</v>
      </c>
      <c r="D115" s="832" t="s">
        <v>6809</v>
      </c>
      <c r="E115" s="832" t="s">
        <v>6852</v>
      </c>
      <c r="F115" s="832" t="s">
        <v>6853</v>
      </c>
      <c r="G115" s="849">
        <v>154</v>
      </c>
      <c r="H115" s="849">
        <v>22176</v>
      </c>
      <c r="I115" s="832">
        <v>0.93184301201781661</v>
      </c>
      <c r="J115" s="832">
        <v>144</v>
      </c>
      <c r="K115" s="849">
        <v>163</v>
      </c>
      <c r="L115" s="849">
        <v>23798</v>
      </c>
      <c r="M115" s="832">
        <v>1</v>
      </c>
      <c r="N115" s="832">
        <v>146</v>
      </c>
      <c r="O115" s="849">
        <v>198</v>
      </c>
      <c r="P115" s="849">
        <v>29106</v>
      </c>
      <c r="Q115" s="837">
        <v>1.2230439532733843</v>
      </c>
      <c r="R115" s="850">
        <v>147</v>
      </c>
    </row>
    <row r="116" spans="1:18" ht="14.4" customHeight="1" x14ac:dyDescent="0.3">
      <c r="A116" s="831" t="s">
        <v>6815</v>
      </c>
      <c r="B116" s="832" t="s">
        <v>6816</v>
      </c>
      <c r="C116" s="832" t="s">
        <v>613</v>
      </c>
      <c r="D116" s="832" t="s">
        <v>6809</v>
      </c>
      <c r="E116" s="832" t="s">
        <v>6856</v>
      </c>
      <c r="F116" s="832" t="s">
        <v>6857</v>
      </c>
      <c r="G116" s="849">
        <v>75</v>
      </c>
      <c r="H116" s="849">
        <v>2625</v>
      </c>
      <c r="I116" s="832">
        <v>1.3386027536970933</v>
      </c>
      <c r="J116" s="832">
        <v>35</v>
      </c>
      <c r="K116" s="849">
        <v>53</v>
      </c>
      <c r="L116" s="849">
        <v>1961</v>
      </c>
      <c r="M116" s="832">
        <v>1</v>
      </c>
      <c r="N116" s="832">
        <v>37</v>
      </c>
      <c r="O116" s="849">
        <v>83</v>
      </c>
      <c r="P116" s="849">
        <v>3071</v>
      </c>
      <c r="Q116" s="837">
        <v>1.5660377358490567</v>
      </c>
      <c r="R116" s="850">
        <v>37</v>
      </c>
    </row>
    <row r="117" spans="1:18" ht="14.4" customHeight="1" x14ac:dyDescent="0.3">
      <c r="A117" s="831" t="s">
        <v>6815</v>
      </c>
      <c r="B117" s="832" t="s">
        <v>6816</v>
      </c>
      <c r="C117" s="832" t="s">
        <v>613</v>
      </c>
      <c r="D117" s="832" t="s">
        <v>6809</v>
      </c>
      <c r="E117" s="832" t="s">
        <v>6858</v>
      </c>
      <c r="F117" s="832" t="s">
        <v>6859</v>
      </c>
      <c r="G117" s="849">
        <v>103</v>
      </c>
      <c r="H117" s="849">
        <v>1030</v>
      </c>
      <c r="I117" s="832">
        <v>0.91150442477876104</v>
      </c>
      <c r="J117" s="832">
        <v>10</v>
      </c>
      <c r="K117" s="849">
        <v>113</v>
      </c>
      <c r="L117" s="849">
        <v>1130</v>
      </c>
      <c r="M117" s="832">
        <v>1</v>
      </c>
      <c r="N117" s="832">
        <v>10</v>
      </c>
      <c r="O117" s="849">
        <v>88</v>
      </c>
      <c r="P117" s="849">
        <v>880</v>
      </c>
      <c r="Q117" s="837">
        <v>0.77876106194690264</v>
      </c>
      <c r="R117" s="850">
        <v>10</v>
      </c>
    </row>
    <row r="118" spans="1:18" ht="14.4" customHeight="1" x14ac:dyDescent="0.3">
      <c r="A118" s="831" t="s">
        <v>6815</v>
      </c>
      <c r="B118" s="832" t="s">
        <v>6816</v>
      </c>
      <c r="C118" s="832" t="s">
        <v>613</v>
      </c>
      <c r="D118" s="832" t="s">
        <v>6809</v>
      </c>
      <c r="E118" s="832" t="s">
        <v>6982</v>
      </c>
      <c r="F118" s="832" t="s">
        <v>6983</v>
      </c>
      <c r="G118" s="849"/>
      <c r="H118" s="849"/>
      <c r="I118" s="832"/>
      <c r="J118" s="832"/>
      <c r="K118" s="849"/>
      <c r="L118" s="849"/>
      <c r="M118" s="832"/>
      <c r="N118" s="832"/>
      <c r="O118" s="849">
        <v>1</v>
      </c>
      <c r="P118" s="849">
        <v>122</v>
      </c>
      <c r="Q118" s="837"/>
      <c r="R118" s="850">
        <v>122</v>
      </c>
    </row>
    <row r="119" spans="1:18" ht="14.4" customHeight="1" x14ac:dyDescent="0.3">
      <c r="A119" s="831" t="s">
        <v>6815</v>
      </c>
      <c r="B119" s="832" t="s">
        <v>6816</v>
      </c>
      <c r="C119" s="832" t="s">
        <v>613</v>
      </c>
      <c r="D119" s="832" t="s">
        <v>6809</v>
      </c>
      <c r="E119" s="832" t="s">
        <v>6862</v>
      </c>
      <c r="F119" s="832" t="s">
        <v>6863</v>
      </c>
      <c r="G119" s="849">
        <v>154</v>
      </c>
      <c r="H119" s="849">
        <v>12936</v>
      </c>
      <c r="I119" s="832">
        <v>0.98</v>
      </c>
      <c r="J119" s="832">
        <v>84</v>
      </c>
      <c r="K119" s="849">
        <v>150</v>
      </c>
      <c r="L119" s="849">
        <v>13200</v>
      </c>
      <c r="M119" s="832">
        <v>1</v>
      </c>
      <c r="N119" s="832">
        <v>88</v>
      </c>
      <c r="O119" s="849">
        <v>133</v>
      </c>
      <c r="P119" s="849">
        <v>11704</v>
      </c>
      <c r="Q119" s="837">
        <v>0.88666666666666671</v>
      </c>
      <c r="R119" s="850">
        <v>88</v>
      </c>
    </row>
    <row r="120" spans="1:18" ht="14.4" customHeight="1" x14ac:dyDescent="0.3">
      <c r="A120" s="831" t="s">
        <v>6815</v>
      </c>
      <c r="B120" s="832" t="s">
        <v>6816</v>
      </c>
      <c r="C120" s="832" t="s">
        <v>613</v>
      </c>
      <c r="D120" s="832" t="s">
        <v>6809</v>
      </c>
      <c r="E120" s="832" t="s">
        <v>6864</v>
      </c>
      <c r="F120" s="832" t="s">
        <v>6865</v>
      </c>
      <c r="G120" s="849">
        <v>180</v>
      </c>
      <c r="H120" s="849">
        <v>111060</v>
      </c>
      <c r="I120" s="832">
        <v>1.0556030795551754</v>
      </c>
      <c r="J120" s="832">
        <v>617</v>
      </c>
      <c r="K120" s="849">
        <v>167</v>
      </c>
      <c r="L120" s="849">
        <v>105210</v>
      </c>
      <c r="M120" s="832">
        <v>1</v>
      </c>
      <c r="N120" s="832">
        <v>630</v>
      </c>
      <c r="O120" s="849">
        <v>146</v>
      </c>
      <c r="P120" s="849">
        <v>91980</v>
      </c>
      <c r="Q120" s="837">
        <v>0.87425149700598803</v>
      </c>
      <c r="R120" s="850">
        <v>630</v>
      </c>
    </row>
    <row r="121" spans="1:18" ht="14.4" customHeight="1" x14ac:dyDescent="0.3">
      <c r="A121" s="831" t="s">
        <v>6815</v>
      </c>
      <c r="B121" s="832" t="s">
        <v>6816</v>
      </c>
      <c r="C121" s="832" t="s">
        <v>613</v>
      </c>
      <c r="D121" s="832" t="s">
        <v>6809</v>
      </c>
      <c r="E121" s="832" t="s">
        <v>6866</v>
      </c>
      <c r="F121" s="832" t="s">
        <v>6867</v>
      </c>
      <c r="G121" s="849">
        <v>224</v>
      </c>
      <c r="H121" s="849">
        <v>86912</v>
      </c>
      <c r="I121" s="832">
        <v>1.1197691197691197</v>
      </c>
      <c r="J121" s="832">
        <v>388</v>
      </c>
      <c r="K121" s="849">
        <v>198</v>
      </c>
      <c r="L121" s="849">
        <v>77616</v>
      </c>
      <c r="M121" s="832">
        <v>1</v>
      </c>
      <c r="N121" s="832">
        <v>392</v>
      </c>
      <c r="O121" s="849">
        <v>176</v>
      </c>
      <c r="P121" s="849">
        <v>68992</v>
      </c>
      <c r="Q121" s="837">
        <v>0.88888888888888884</v>
      </c>
      <c r="R121" s="850">
        <v>392</v>
      </c>
    </row>
    <row r="122" spans="1:18" ht="14.4" customHeight="1" x14ac:dyDescent="0.3">
      <c r="A122" s="831" t="s">
        <v>6815</v>
      </c>
      <c r="B122" s="832" t="s">
        <v>6816</v>
      </c>
      <c r="C122" s="832" t="s">
        <v>613</v>
      </c>
      <c r="D122" s="832" t="s">
        <v>6809</v>
      </c>
      <c r="E122" s="832" t="s">
        <v>6868</v>
      </c>
      <c r="F122" s="832" t="s">
        <v>6869</v>
      </c>
      <c r="G122" s="849">
        <v>1074</v>
      </c>
      <c r="H122" s="849">
        <v>41886</v>
      </c>
      <c r="I122" s="832">
        <v>1.1413390010626994</v>
      </c>
      <c r="J122" s="832">
        <v>39</v>
      </c>
      <c r="K122" s="849">
        <v>941</v>
      </c>
      <c r="L122" s="849">
        <v>36699</v>
      </c>
      <c r="M122" s="832">
        <v>1</v>
      </c>
      <c r="N122" s="832">
        <v>39</v>
      </c>
      <c r="O122" s="849">
        <v>982</v>
      </c>
      <c r="P122" s="849">
        <v>38298</v>
      </c>
      <c r="Q122" s="837">
        <v>1.0435706695005313</v>
      </c>
      <c r="R122" s="850">
        <v>39</v>
      </c>
    </row>
    <row r="123" spans="1:18" ht="14.4" customHeight="1" x14ac:dyDescent="0.3">
      <c r="A123" s="831" t="s">
        <v>6815</v>
      </c>
      <c r="B123" s="832" t="s">
        <v>6816</v>
      </c>
      <c r="C123" s="832" t="s">
        <v>613</v>
      </c>
      <c r="D123" s="832" t="s">
        <v>6809</v>
      </c>
      <c r="E123" s="832" t="s">
        <v>6870</v>
      </c>
      <c r="F123" s="832" t="s">
        <v>6871</v>
      </c>
      <c r="G123" s="849">
        <v>7</v>
      </c>
      <c r="H123" s="849">
        <v>123585</v>
      </c>
      <c r="I123" s="832">
        <v>2.3260869565217392</v>
      </c>
      <c r="J123" s="832">
        <v>17655</v>
      </c>
      <c r="K123" s="849">
        <v>3</v>
      </c>
      <c r="L123" s="849">
        <v>53130</v>
      </c>
      <c r="M123" s="832">
        <v>1</v>
      </c>
      <c r="N123" s="832">
        <v>17710</v>
      </c>
      <c r="O123" s="849">
        <v>2</v>
      </c>
      <c r="P123" s="849">
        <v>35422</v>
      </c>
      <c r="Q123" s="837">
        <v>0.66670431018257104</v>
      </c>
      <c r="R123" s="850">
        <v>17711</v>
      </c>
    </row>
    <row r="124" spans="1:18" ht="14.4" customHeight="1" x14ac:dyDescent="0.3">
      <c r="A124" s="831" t="s">
        <v>6815</v>
      </c>
      <c r="B124" s="832" t="s">
        <v>6816</v>
      </c>
      <c r="C124" s="832" t="s">
        <v>613</v>
      </c>
      <c r="D124" s="832" t="s">
        <v>6809</v>
      </c>
      <c r="E124" s="832" t="s">
        <v>6984</v>
      </c>
      <c r="F124" s="832" t="s">
        <v>6985</v>
      </c>
      <c r="G124" s="849"/>
      <c r="H124" s="849"/>
      <c r="I124" s="832"/>
      <c r="J124" s="832"/>
      <c r="K124" s="849">
        <v>1</v>
      </c>
      <c r="L124" s="849">
        <v>586</v>
      </c>
      <c r="M124" s="832">
        <v>1</v>
      </c>
      <c r="N124" s="832">
        <v>586</v>
      </c>
      <c r="O124" s="849"/>
      <c r="P124" s="849"/>
      <c r="Q124" s="837"/>
      <c r="R124" s="850"/>
    </row>
    <row r="125" spans="1:18" ht="14.4" customHeight="1" x14ac:dyDescent="0.3">
      <c r="A125" s="831" t="s">
        <v>6815</v>
      </c>
      <c r="B125" s="832" t="s">
        <v>6816</v>
      </c>
      <c r="C125" s="832" t="s">
        <v>613</v>
      </c>
      <c r="D125" s="832" t="s">
        <v>6809</v>
      </c>
      <c r="E125" s="832" t="s">
        <v>6872</v>
      </c>
      <c r="F125" s="832" t="s">
        <v>6873</v>
      </c>
      <c r="G125" s="849">
        <v>2</v>
      </c>
      <c r="H125" s="849">
        <v>3378</v>
      </c>
      <c r="I125" s="832">
        <v>0.49647266313932981</v>
      </c>
      <c r="J125" s="832">
        <v>1689</v>
      </c>
      <c r="K125" s="849">
        <v>4</v>
      </c>
      <c r="L125" s="849">
        <v>6804</v>
      </c>
      <c r="M125" s="832">
        <v>1</v>
      </c>
      <c r="N125" s="832">
        <v>1701</v>
      </c>
      <c r="O125" s="849"/>
      <c r="P125" s="849"/>
      <c r="Q125" s="837"/>
      <c r="R125" s="850"/>
    </row>
    <row r="126" spans="1:18" ht="14.4" customHeight="1" x14ac:dyDescent="0.3">
      <c r="A126" s="831" t="s">
        <v>6815</v>
      </c>
      <c r="B126" s="832" t="s">
        <v>6816</v>
      </c>
      <c r="C126" s="832" t="s">
        <v>613</v>
      </c>
      <c r="D126" s="832" t="s">
        <v>6809</v>
      </c>
      <c r="E126" s="832" t="s">
        <v>6874</v>
      </c>
      <c r="F126" s="832" t="s">
        <v>6875</v>
      </c>
      <c r="G126" s="849">
        <v>3</v>
      </c>
      <c r="H126" s="849">
        <v>2040</v>
      </c>
      <c r="I126" s="832">
        <v>1.4488636363636365</v>
      </c>
      <c r="J126" s="832">
        <v>680</v>
      </c>
      <c r="K126" s="849">
        <v>2</v>
      </c>
      <c r="L126" s="849">
        <v>1408</v>
      </c>
      <c r="M126" s="832">
        <v>1</v>
      </c>
      <c r="N126" s="832">
        <v>704</v>
      </c>
      <c r="O126" s="849"/>
      <c r="P126" s="849"/>
      <c r="Q126" s="837"/>
      <c r="R126" s="850"/>
    </row>
    <row r="127" spans="1:18" ht="14.4" customHeight="1" x14ac:dyDescent="0.3">
      <c r="A127" s="831" t="s">
        <v>6815</v>
      </c>
      <c r="B127" s="832" t="s">
        <v>6816</v>
      </c>
      <c r="C127" s="832" t="s">
        <v>613</v>
      </c>
      <c r="D127" s="832" t="s">
        <v>6809</v>
      </c>
      <c r="E127" s="832" t="s">
        <v>6876</v>
      </c>
      <c r="F127" s="832" t="s">
        <v>6877</v>
      </c>
      <c r="G127" s="849">
        <v>58</v>
      </c>
      <c r="H127" s="849">
        <v>256882</v>
      </c>
      <c r="I127" s="832">
        <v>1.014565905985134</v>
      </c>
      <c r="J127" s="832">
        <v>4429</v>
      </c>
      <c r="K127" s="849">
        <v>57</v>
      </c>
      <c r="L127" s="849">
        <v>253194</v>
      </c>
      <c r="M127" s="832">
        <v>1</v>
      </c>
      <c r="N127" s="832">
        <v>4442</v>
      </c>
      <c r="O127" s="849">
        <v>41</v>
      </c>
      <c r="P127" s="849">
        <v>182122</v>
      </c>
      <c r="Q127" s="837">
        <v>0.7192982456140351</v>
      </c>
      <c r="R127" s="850">
        <v>4442</v>
      </c>
    </row>
    <row r="128" spans="1:18" ht="14.4" customHeight="1" x14ac:dyDescent="0.3">
      <c r="A128" s="831" t="s">
        <v>6815</v>
      </c>
      <c r="B128" s="832" t="s">
        <v>6816</v>
      </c>
      <c r="C128" s="832" t="s">
        <v>613</v>
      </c>
      <c r="D128" s="832" t="s">
        <v>6809</v>
      </c>
      <c r="E128" s="832" t="s">
        <v>6878</v>
      </c>
      <c r="F128" s="832" t="s">
        <v>6879</v>
      </c>
      <c r="G128" s="849">
        <v>3</v>
      </c>
      <c r="H128" s="849">
        <v>2085</v>
      </c>
      <c r="I128" s="832">
        <v>2.8998609179415857</v>
      </c>
      <c r="J128" s="832">
        <v>695</v>
      </c>
      <c r="K128" s="849">
        <v>1</v>
      </c>
      <c r="L128" s="849">
        <v>719</v>
      </c>
      <c r="M128" s="832">
        <v>1</v>
      </c>
      <c r="N128" s="832">
        <v>719</v>
      </c>
      <c r="O128" s="849">
        <v>1</v>
      </c>
      <c r="P128" s="849">
        <v>719</v>
      </c>
      <c r="Q128" s="837">
        <v>1</v>
      </c>
      <c r="R128" s="850">
        <v>719</v>
      </c>
    </row>
    <row r="129" spans="1:18" ht="14.4" customHeight="1" x14ac:dyDescent="0.3">
      <c r="A129" s="831" t="s">
        <v>6815</v>
      </c>
      <c r="B129" s="832" t="s">
        <v>6816</v>
      </c>
      <c r="C129" s="832" t="s">
        <v>613</v>
      </c>
      <c r="D129" s="832" t="s">
        <v>6809</v>
      </c>
      <c r="E129" s="832" t="s">
        <v>6810</v>
      </c>
      <c r="F129" s="832" t="s">
        <v>6811</v>
      </c>
      <c r="G129" s="849">
        <v>174</v>
      </c>
      <c r="H129" s="849">
        <v>40890</v>
      </c>
      <c r="I129" s="832">
        <v>0.37536489984761418</v>
      </c>
      <c r="J129" s="832">
        <v>235</v>
      </c>
      <c r="K129" s="849">
        <v>434</v>
      </c>
      <c r="L129" s="849">
        <v>108934</v>
      </c>
      <c r="M129" s="832">
        <v>1</v>
      </c>
      <c r="N129" s="832">
        <v>251</v>
      </c>
      <c r="O129" s="849">
        <v>337</v>
      </c>
      <c r="P129" s="849">
        <v>84587</v>
      </c>
      <c r="Q129" s="837">
        <v>0.77649769585253459</v>
      </c>
      <c r="R129" s="850">
        <v>251</v>
      </c>
    </row>
    <row r="130" spans="1:18" ht="14.4" customHeight="1" x14ac:dyDescent="0.3">
      <c r="A130" s="831" t="s">
        <v>6815</v>
      </c>
      <c r="B130" s="832" t="s">
        <v>6816</v>
      </c>
      <c r="C130" s="832" t="s">
        <v>613</v>
      </c>
      <c r="D130" s="832" t="s">
        <v>6809</v>
      </c>
      <c r="E130" s="832" t="s">
        <v>6880</v>
      </c>
      <c r="F130" s="832" t="s">
        <v>6881</v>
      </c>
      <c r="G130" s="849">
        <v>900</v>
      </c>
      <c r="H130" s="849">
        <v>106200</v>
      </c>
      <c r="I130" s="832">
        <v>1.5269151138716357</v>
      </c>
      <c r="J130" s="832">
        <v>118</v>
      </c>
      <c r="K130" s="849">
        <v>552</v>
      </c>
      <c r="L130" s="849">
        <v>69552</v>
      </c>
      <c r="M130" s="832">
        <v>1</v>
      </c>
      <c r="N130" s="832">
        <v>126</v>
      </c>
      <c r="O130" s="849">
        <v>466</v>
      </c>
      <c r="P130" s="849">
        <v>58716</v>
      </c>
      <c r="Q130" s="837">
        <v>0.84420289855072461</v>
      </c>
      <c r="R130" s="850">
        <v>126</v>
      </c>
    </row>
    <row r="131" spans="1:18" ht="14.4" customHeight="1" x14ac:dyDescent="0.3">
      <c r="A131" s="831" t="s">
        <v>6815</v>
      </c>
      <c r="B131" s="832" t="s">
        <v>6816</v>
      </c>
      <c r="C131" s="832" t="s">
        <v>613</v>
      </c>
      <c r="D131" s="832" t="s">
        <v>6809</v>
      </c>
      <c r="E131" s="832" t="s">
        <v>6886</v>
      </c>
      <c r="F131" s="832" t="s">
        <v>6887</v>
      </c>
      <c r="G131" s="849"/>
      <c r="H131" s="849"/>
      <c r="I131" s="832"/>
      <c r="J131" s="832"/>
      <c r="K131" s="849">
        <v>4</v>
      </c>
      <c r="L131" s="849">
        <v>384</v>
      </c>
      <c r="M131" s="832">
        <v>1</v>
      </c>
      <c r="N131" s="832">
        <v>96</v>
      </c>
      <c r="O131" s="849"/>
      <c r="P131" s="849"/>
      <c r="Q131" s="837"/>
      <c r="R131" s="850"/>
    </row>
    <row r="132" spans="1:18" ht="14.4" customHeight="1" x14ac:dyDescent="0.3">
      <c r="A132" s="831" t="s">
        <v>6815</v>
      </c>
      <c r="B132" s="832" t="s">
        <v>6816</v>
      </c>
      <c r="C132" s="832" t="s">
        <v>613</v>
      </c>
      <c r="D132" s="832" t="s">
        <v>6809</v>
      </c>
      <c r="E132" s="832" t="s">
        <v>6900</v>
      </c>
      <c r="F132" s="832" t="s">
        <v>6901</v>
      </c>
      <c r="G132" s="849">
        <v>1058</v>
      </c>
      <c r="H132" s="849">
        <v>17066.670000000006</v>
      </c>
      <c r="I132" s="832">
        <v>0.52351844819346283</v>
      </c>
      <c r="J132" s="832">
        <v>16.131068052930061</v>
      </c>
      <c r="K132" s="849">
        <v>978</v>
      </c>
      <c r="L132" s="849">
        <v>32599.940000000017</v>
      </c>
      <c r="M132" s="832">
        <v>1</v>
      </c>
      <c r="N132" s="832">
        <v>33.333271983640103</v>
      </c>
      <c r="O132" s="849">
        <v>801</v>
      </c>
      <c r="P132" s="849">
        <v>26700</v>
      </c>
      <c r="Q132" s="837">
        <v>0.81901991230658666</v>
      </c>
      <c r="R132" s="850">
        <v>33.333333333333336</v>
      </c>
    </row>
    <row r="133" spans="1:18" ht="14.4" customHeight="1" x14ac:dyDescent="0.3">
      <c r="A133" s="831" t="s">
        <v>6815</v>
      </c>
      <c r="B133" s="832" t="s">
        <v>6816</v>
      </c>
      <c r="C133" s="832" t="s">
        <v>613</v>
      </c>
      <c r="D133" s="832" t="s">
        <v>6809</v>
      </c>
      <c r="E133" s="832" t="s">
        <v>6902</v>
      </c>
      <c r="F133" s="832" t="s">
        <v>6903</v>
      </c>
      <c r="G133" s="849">
        <v>172</v>
      </c>
      <c r="H133" s="849">
        <v>164432</v>
      </c>
      <c r="I133" s="832">
        <v>1.0047170964194061</v>
      </c>
      <c r="J133" s="832">
        <v>956</v>
      </c>
      <c r="K133" s="849">
        <v>167</v>
      </c>
      <c r="L133" s="849">
        <v>163660</v>
      </c>
      <c r="M133" s="832">
        <v>1</v>
      </c>
      <c r="N133" s="832">
        <v>980</v>
      </c>
      <c r="O133" s="849">
        <v>152</v>
      </c>
      <c r="P133" s="849">
        <v>148960</v>
      </c>
      <c r="Q133" s="837">
        <v>0.91017964071856283</v>
      </c>
      <c r="R133" s="850">
        <v>980</v>
      </c>
    </row>
    <row r="134" spans="1:18" ht="14.4" customHeight="1" x14ac:dyDescent="0.3">
      <c r="A134" s="831" t="s">
        <v>6815</v>
      </c>
      <c r="B134" s="832" t="s">
        <v>6816</v>
      </c>
      <c r="C134" s="832" t="s">
        <v>613</v>
      </c>
      <c r="D134" s="832" t="s">
        <v>6809</v>
      </c>
      <c r="E134" s="832" t="s">
        <v>6902</v>
      </c>
      <c r="F134" s="832" t="s">
        <v>6904</v>
      </c>
      <c r="G134" s="849">
        <v>96</v>
      </c>
      <c r="H134" s="849">
        <v>91776</v>
      </c>
      <c r="I134" s="832">
        <v>1.1420607267297163</v>
      </c>
      <c r="J134" s="832">
        <v>956</v>
      </c>
      <c r="K134" s="849">
        <v>82</v>
      </c>
      <c r="L134" s="849">
        <v>80360</v>
      </c>
      <c r="M134" s="832">
        <v>1</v>
      </c>
      <c r="N134" s="832">
        <v>980</v>
      </c>
      <c r="O134" s="849">
        <v>91</v>
      </c>
      <c r="P134" s="849">
        <v>89180</v>
      </c>
      <c r="Q134" s="837">
        <v>1.1097560975609757</v>
      </c>
      <c r="R134" s="850">
        <v>980</v>
      </c>
    </row>
    <row r="135" spans="1:18" ht="14.4" customHeight="1" x14ac:dyDescent="0.3">
      <c r="A135" s="831" t="s">
        <v>6815</v>
      </c>
      <c r="B135" s="832" t="s">
        <v>6816</v>
      </c>
      <c r="C135" s="832" t="s">
        <v>613</v>
      </c>
      <c r="D135" s="832" t="s">
        <v>6809</v>
      </c>
      <c r="E135" s="832" t="s">
        <v>6905</v>
      </c>
      <c r="F135" s="832" t="s">
        <v>6906</v>
      </c>
      <c r="G135" s="849">
        <v>258</v>
      </c>
      <c r="H135" s="849">
        <v>43602</v>
      </c>
      <c r="I135" s="832">
        <v>1.0606694560669456</v>
      </c>
      <c r="J135" s="832">
        <v>169</v>
      </c>
      <c r="K135" s="849">
        <v>239</v>
      </c>
      <c r="L135" s="849">
        <v>41108</v>
      </c>
      <c r="M135" s="832">
        <v>1</v>
      </c>
      <c r="N135" s="832">
        <v>172</v>
      </c>
      <c r="O135" s="849">
        <v>239</v>
      </c>
      <c r="P135" s="849">
        <v>41108</v>
      </c>
      <c r="Q135" s="837">
        <v>1</v>
      </c>
      <c r="R135" s="850">
        <v>172</v>
      </c>
    </row>
    <row r="136" spans="1:18" ht="14.4" customHeight="1" x14ac:dyDescent="0.3">
      <c r="A136" s="831" t="s">
        <v>6815</v>
      </c>
      <c r="B136" s="832" t="s">
        <v>6816</v>
      </c>
      <c r="C136" s="832" t="s">
        <v>613</v>
      </c>
      <c r="D136" s="832" t="s">
        <v>6809</v>
      </c>
      <c r="E136" s="832" t="s">
        <v>6907</v>
      </c>
      <c r="F136" s="832" t="s">
        <v>6908</v>
      </c>
      <c r="G136" s="849">
        <v>6</v>
      </c>
      <c r="H136" s="849">
        <v>216</v>
      </c>
      <c r="I136" s="832">
        <v>0.30725462304409673</v>
      </c>
      <c r="J136" s="832">
        <v>36</v>
      </c>
      <c r="K136" s="849">
        <v>19</v>
      </c>
      <c r="L136" s="849">
        <v>703</v>
      </c>
      <c r="M136" s="832">
        <v>1</v>
      </c>
      <c r="N136" s="832">
        <v>37</v>
      </c>
      <c r="O136" s="849">
        <v>17</v>
      </c>
      <c r="P136" s="849">
        <v>629</v>
      </c>
      <c r="Q136" s="837">
        <v>0.89473684210526316</v>
      </c>
      <c r="R136" s="850">
        <v>37</v>
      </c>
    </row>
    <row r="137" spans="1:18" ht="14.4" customHeight="1" x14ac:dyDescent="0.3">
      <c r="A137" s="831" t="s">
        <v>6815</v>
      </c>
      <c r="B137" s="832" t="s">
        <v>6816</v>
      </c>
      <c r="C137" s="832" t="s">
        <v>613</v>
      </c>
      <c r="D137" s="832" t="s">
        <v>6809</v>
      </c>
      <c r="E137" s="832" t="s">
        <v>6911</v>
      </c>
      <c r="F137" s="832" t="s">
        <v>6912</v>
      </c>
      <c r="G137" s="849">
        <v>11</v>
      </c>
      <c r="H137" s="849">
        <v>902</v>
      </c>
      <c r="I137" s="832">
        <v>0.69922480620155036</v>
      </c>
      <c r="J137" s="832">
        <v>82</v>
      </c>
      <c r="K137" s="849">
        <v>15</v>
      </c>
      <c r="L137" s="849">
        <v>1290</v>
      </c>
      <c r="M137" s="832">
        <v>1</v>
      </c>
      <c r="N137" s="832">
        <v>86</v>
      </c>
      <c r="O137" s="849">
        <v>5</v>
      </c>
      <c r="P137" s="849">
        <v>430</v>
      </c>
      <c r="Q137" s="837">
        <v>0.33333333333333331</v>
      </c>
      <c r="R137" s="850">
        <v>86</v>
      </c>
    </row>
    <row r="138" spans="1:18" ht="14.4" customHeight="1" x14ac:dyDescent="0.3">
      <c r="A138" s="831" t="s">
        <v>6815</v>
      </c>
      <c r="B138" s="832" t="s">
        <v>6816</v>
      </c>
      <c r="C138" s="832" t="s">
        <v>613</v>
      </c>
      <c r="D138" s="832" t="s">
        <v>6809</v>
      </c>
      <c r="E138" s="832" t="s">
        <v>6913</v>
      </c>
      <c r="F138" s="832" t="s">
        <v>6914</v>
      </c>
      <c r="G138" s="849"/>
      <c r="H138" s="849"/>
      <c r="I138" s="832"/>
      <c r="J138" s="832"/>
      <c r="K138" s="849"/>
      <c r="L138" s="849"/>
      <c r="M138" s="832"/>
      <c r="N138" s="832"/>
      <c r="O138" s="849">
        <v>3</v>
      </c>
      <c r="P138" s="849">
        <v>96</v>
      </c>
      <c r="Q138" s="837"/>
      <c r="R138" s="850">
        <v>32</v>
      </c>
    </row>
    <row r="139" spans="1:18" ht="14.4" customHeight="1" x14ac:dyDescent="0.3">
      <c r="A139" s="831" t="s">
        <v>6815</v>
      </c>
      <c r="B139" s="832" t="s">
        <v>6816</v>
      </c>
      <c r="C139" s="832" t="s">
        <v>613</v>
      </c>
      <c r="D139" s="832" t="s">
        <v>6809</v>
      </c>
      <c r="E139" s="832" t="s">
        <v>6924</v>
      </c>
      <c r="F139" s="832" t="s">
        <v>6925</v>
      </c>
      <c r="G139" s="849">
        <v>15</v>
      </c>
      <c r="H139" s="849">
        <v>11100</v>
      </c>
      <c r="I139" s="832">
        <v>1.6378928729526339</v>
      </c>
      <c r="J139" s="832">
        <v>740</v>
      </c>
      <c r="K139" s="849">
        <v>9</v>
      </c>
      <c r="L139" s="849">
        <v>6777</v>
      </c>
      <c r="M139" s="832">
        <v>1</v>
      </c>
      <c r="N139" s="832">
        <v>753</v>
      </c>
      <c r="O139" s="849">
        <v>18</v>
      </c>
      <c r="P139" s="849">
        <v>13554</v>
      </c>
      <c r="Q139" s="837">
        <v>2</v>
      </c>
      <c r="R139" s="850">
        <v>753</v>
      </c>
    </row>
    <row r="140" spans="1:18" ht="14.4" customHeight="1" x14ac:dyDescent="0.3">
      <c r="A140" s="831" t="s">
        <v>6815</v>
      </c>
      <c r="B140" s="832" t="s">
        <v>6816</v>
      </c>
      <c r="C140" s="832" t="s">
        <v>613</v>
      </c>
      <c r="D140" s="832" t="s">
        <v>6809</v>
      </c>
      <c r="E140" s="832" t="s">
        <v>6924</v>
      </c>
      <c r="F140" s="832" t="s">
        <v>6926</v>
      </c>
      <c r="G140" s="849">
        <v>6</v>
      </c>
      <c r="H140" s="849">
        <v>4440</v>
      </c>
      <c r="I140" s="832">
        <v>1.1792828685258965</v>
      </c>
      <c r="J140" s="832">
        <v>740</v>
      </c>
      <c r="K140" s="849">
        <v>5</v>
      </c>
      <c r="L140" s="849">
        <v>3765</v>
      </c>
      <c r="M140" s="832">
        <v>1</v>
      </c>
      <c r="N140" s="832">
        <v>753</v>
      </c>
      <c r="O140" s="849">
        <v>8</v>
      </c>
      <c r="P140" s="849">
        <v>6024</v>
      </c>
      <c r="Q140" s="837">
        <v>1.6</v>
      </c>
      <c r="R140" s="850">
        <v>753</v>
      </c>
    </row>
    <row r="141" spans="1:18" ht="14.4" customHeight="1" x14ac:dyDescent="0.3">
      <c r="A141" s="831" t="s">
        <v>6815</v>
      </c>
      <c r="B141" s="832" t="s">
        <v>6816</v>
      </c>
      <c r="C141" s="832" t="s">
        <v>613</v>
      </c>
      <c r="D141" s="832" t="s">
        <v>6809</v>
      </c>
      <c r="E141" s="832" t="s">
        <v>6937</v>
      </c>
      <c r="F141" s="832" t="s">
        <v>6938</v>
      </c>
      <c r="G141" s="849">
        <v>1</v>
      </c>
      <c r="H141" s="849">
        <v>57</v>
      </c>
      <c r="I141" s="832">
        <v>0.13801452784503632</v>
      </c>
      <c r="J141" s="832">
        <v>57</v>
      </c>
      <c r="K141" s="849">
        <v>7</v>
      </c>
      <c r="L141" s="849">
        <v>413</v>
      </c>
      <c r="M141" s="832">
        <v>1</v>
      </c>
      <c r="N141" s="832">
        <v>59</v>
      </c>
      <c r="O141" s="849">
        <v>2</v>
      </c>
      <c r="P141" s="849">
        <v>118</v>
      </c>
      <c r="Q141" s="837">
        <v>0.2857142857142857</v>
      </c>
      <c r="R141" s="850">
        <v>59</v>
      </c>
    </row>
    <row r="142" spans="1:18" ht="14.4" customHeight="1" x14ac:dyDescent="0.3">
      <c r="A142" s="831" t="s">
        <v>6815</v>
      </c>
      <c r="B142" s="832" t="s">
        <v>6816</v>
      </c>
      <c r="C142" s="832" t="s">
        <v>613</v>
      </c>
      <c r="D142" s="832" t="s">
        <v>6809</v>
      </c>
      <c r="E142" s="832" t="s">
        <v>6945</v>
      </c>
      <c r="F142" s="832" t="s">
        <v>6946</v>
      </c>
      <c r="G142" s="849">
        <v>1</v>
      </c>
      <c r="H142" s="849">
        <v>635</v>
      </c>
      <c r="I142" s="832">
        <v>0.48996913580246915</v>
      </c>
      <c r="J142" s="832">
        <v>635</v>
      </c>
      <c r="K142" s="849">
        <v>2</v>
      </c>
      <c r="L142" s="849">
        <v>1296</v>
      </c>
      <c r="M142" s="832">
        <v>1</v>
      </c>
      <c r="N142" s="832">
        <v>648</v>
      </c>
      <c r="O142" s="849"/>
      <c r="P142" s="849"/>
      <c r="Q142" s="837"/>
      <c r="R142" s="850"/>
    </row>
    <row r="143" spans="1:18" ht="14.4" customHeight="1" x14ac:dyDescent="0.3">
      <c r="A143" s="831" t="s">
        <v>6815</v>
      </c>
      <c r="B143" s="832" t="s">
        <v>6816</v>
      </c>
      <c r="C143" s="832" t="s">
        <v>613</v>
      </c>
      <c r="D143" s="832" t="s">
        <v>6809</v>
      </c>
      <c r="E143" s="832" t="s">
        <v>6953</v>
      </c>
      <c r="F143" s="832" t="s">
        <v>6954</v>
      </c>
      <c r="G143" s="849">
        <v>1</v>
      </c>
      <c r="H143" s="849">
        <v>260</v>
      </c>
      <c r="I143" s="832">
        <v>0.97014925373134331</v>
      </c>
      <c r="J143" s="832">
        <v>260</v>
      </c>
      <c r="K143" s="849">
        <v>1</v>
      </c>
      <c r="L143" s="849">
        <v>268</v>
      </c>
      <c r="M143" s="832">
        <v>1</v>
      </c>
      <c r="N143" s="832">
        <v>268</v>
      </c>
      <c r="O143" s="849">
        <v>1</v>
      </c>
      <c r="P143" s="849">
        <v>269</v>
      </c>
      <c r="Q143" s="837">
        <v>1.0037313432835822</v>
      </c>
      <c r="R143" s="850">
        <v>269</v>
      </c>
    </row>
    <row r="144" spans="1:18" ht="14.4" customHeight="1" x14ac:dyDescent="0.3">
      <c r="A144" s="831" t="s">
        <v>6815</v>
      </c>
      <c r="B144" s="832" t="s">
        <v>6816</v>
      </c>
      <c r="C144" s="832" t="s">
        <v>613</v>
      </c>
      <c r="D144" s="832" t="s">
        <v>6809</v>
      </c>
      <c r="E144" s="832" t="s">
        <v>6961</v>
      </c>
      <c r="F144" s="832" t="s">
        <v>6962</v>
      </c>
      <c r="G144" s="849"/>
      <c r="H144" s="849"/>
      <c r="I144" s="832"/>
      <c r="J144" s="832"/>
      <c r="K144" s="849"/>
      <c r="L144" s="849"/>
      <c r="M144" s="832"/>
      <c r="N144" s="832"/>
      <c r="O144" s="849">
        <v>25</v>
      </c>
      <c r="P144" s="849">
        <v>5000</v>
      </c>
      <c r="Q144" s="837"/>
      <c r="R144" s="850">
        <v>200</v>
      </c>
    </row>
    <row r="145" spans="1:18" ht="14.4" customHeight="1" x14ac:dyDescent="0.3">
      <c r="A145" s="831" t="s">
        <v>6815</v>
      </c>
      <c r="B145" s="832" t="s">
        <v>5372</v>
      </c>
      <c r="C145" s="832" t="s">
        <v>604</v>
      </c>
      <c r="D145" s="832" t="s">
        <v>6809</v>
      </c>
      <c r="E145" s="832" t="s">
        <v>6986</v>
      </c>
      <c r="F145" s="832" t="s">
        <v>6987</v>
      </c>
      <c r="G145" s="849">
        <v>1064</v>
      </c>
      <c r="H145" s="849">
        <v>250040</v>
      </c>
      <c r="I145" s="832">
        <v>0.96063191784453317</v>
      </c>
      <c r="J145" s="832">
        <v>235</v>
      </c>
      <c r="K145" s="849">
        <v>1037</v>
      </c>
      <c r="L145" s="849">
        <v>260287</v>
      </c>
      <c r="M145" s="832">
        <v>1</v>
      </c>
      <c r="N145" s="832">
        <v>251</v>
      </c>
      <c r="O145" s="849">
        <v>1091</v>
      </c>
      <c r="P145" s="849">
        <v>273841</v>
      </c>
      <c r="Q145" s="837">
        <v>1.0520732883317261</v>
      </c>
      <c r="R145" s="850">
        <v>251</v>
      </c>
    </row>
    <row r="146" spans="1:18" ht="14.4" customHeight="1" x14ac:dyDescent="0.3">
      <c r="A146" s="831" t="s">
        <v>6815</v>
      </c>
      <c r="B146" s="832" t="s">
        <v>5372</v>
      </c>
      <c r="C146" s="832" t="s">
        <v>604</v>
      </c>
      <c r="D146" s="832" t="s">
        <v>6809</v>
      </c>
      <c r="E146" s="832" t="s">
        <v>6988</v>
      </c>
      <c r="F146" s="832" t="s">
        <v>6989</v>
      </c>
      <c r="G146" s="849">
        <v>1</v>
      </c>
      <c r="H146" s="849">
        <v>118</v>
      </c>
      <c r="I146" s="832">
        <v>0.46825396825396826</v>
      </c>
      <c r="J146" s="832">
        <v>118</v>
      </c>
      <c r="K146" s="849">
        <v>2</v>
      </c>
      <c r="L146" s="849">
        <v>252</v>
      </c>
      <c r="M146" s="832">
        <v>1</v>
      </c>
      <c r="N146" s="832">
        <v>126</v>
      </c>
      <c r="O146" s="849">
        <v>1</v>
      </c>
      <c r="P146" s="849">
        <v>126</v>
      </c>
      <c r="Q146" s="837">
        <v>0.5</v>
      </c>
      <c r="R146" s="850">
        <v>126</v>
      </c>
    </row>
    <row r="147" spans="1:18" ht="14.4" customHeight="1" x14ac:dyDescent="0.3">
      <c r="A147" s="831" t="s">
        <v>6815</v>
      </c>
      <c r="B147" s="832" t="s">
        <v>5372</v>
      </c>
      <c r="C147" s="832" t="s">
        <v>604</v>
      </c>
      <c r="D147" s="832" t="s">
        <v>6809</v>
      </c>
      <c r="E147" s="832" t="s">
        <v>6900</v>
      </c>
      <c r="F147" s="832" t="s">
        <v>6901</v>
      </c>
      <c r="G147" s="849">
        <v>21</v>
      </c>
      <c r="H147" s="849">
        <v>499.98999999999995</v>
      </c>
      <c r="I147" s="832">
        <v>1.4999400011999757</v>
      </c>
      <c r="J147" s="832">
        <v>23.809047619047618</v>
      </c>
      <c r="K147" s="849">
        <v>10</v>
      </c>
      <c r="L147" s="849">
        <v>333.34000000000003</v>
      </c>
      <c r="M147" s="832">
        <v>1</v>
      </c>
      <c r="N147" s="832">
        <v>33.334000000000003</v>
      </c>
      <c r="O147" s="849">
        <v>16</v>
      </c>
      <c r="P147" s="849">
        <v>533.32999999999993</v>
      </c>
      <c r="Q147" s="837">
        <v>1.5999580008399827</v>
      </c>
      <c r="R147" s="850">
        <v>33.333124999999995</v>
      </c>
    </row>
    <row r="148" spans="1:18" ht="14.4" customHeight="1" thickBot="1" x14ac:dyDescent="0.35">
      <c r="A148" s="839" t="s">
        <v>6815</v>
      </c>
      <c r="B148" s="840" t="s">
        <v>5372</v>
      </c>
      <c r="C148" s="840" t="s">
        <v>604</v>
      </c>
      <c r="D148" s="840" t="s">
        <v>6809</v>
      </c>
      <c r="E148" s="840" t="s">
        <v>6990</v>
      </c>
      <c r="F148" s="840" t="s">
        <v>6991</v>
      </c>
      <c r="G148" s="851">
        <v>688</v>
      </c>
      <c r="H148" s="851">
        <v>74304</v>
      </c>
      <c r="I148" s="840">
        <v>0.98244129469007824</v>
      </c>
      <c r="J148" s="840">
        <v>108</v>
      </c>
      <c r="K148" s="851">
        <v>652</v>
      </c>
      <c r="L148" s="851">
        <v>75632</v>
      </c>
      <c r="M148" s="840">
        <v>1</v>
      </c>
      <c r="N148" s="840">
        <v>116</v>
      </c>
      <c r="O148" s="851">
        <v>646</v>
      </c>
      <c r="P148" s="851">
        <v>74936</v>
      </c>
      <c r="Q148" s="845">
        <v>0.99079754601226999</v>
      </c>
      <c r="R148" s="852">
        <v>116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6993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37903.499999999985</v>
      </c>
      <c r="I3" s="208">
        <f t="shared" si="0"/>
        <v>4527595.5500000007</v>
      </c>
      <c r="J3" s="78"/>
      <c r="K3" s="78"/>
      <c r="L3" s="208">
        <f t="shared" si="0"/>
        <v>40471.499999999985</v>
      </c>
      <c r="M3" s="208">
        <f t="shared" si="0"/>
        <v>4927448.7100000009</v>
      </c>
      <c r="N3" s="78"/>
      <c r="O3" s="78"/>
      <c r="P3" s="208">
        <f t="shared" si="0"/>
        <v>41582.689999999973</v>
      </c>
      <c r="Q3" s="208">
        <f t="shared" si="0"/>
        <v>4983349.9400000013</v>
      </c>
      <c r="R3" s="79">
        <f>IF(M3=0,0,Q3/M3)</f>
        <v>1.0113448628874719</v>
      </c>
      <c r="S3" s="209">
        <f>IF(P3=0,0,Q3/P3)</f>
        <v>119.84193278501233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6808</v>
      </c>
      <c r="C6" s="825" t="s">
        <v>593</v>
      </c>
      <c r="D6" s="825" t="s">
        <v>2742</v>
      </c>
      <c r="E6" s="825" t="s">
        <v>6809</v>
      </c>
      <c r="F6" s="825" t="s">
        <v>6810</v>
      </c>
      <c r="G6" s="825" t="s">
        <v>6811</v>
      </c>
      <c r="H6" s="225">
        <v>1</v>
      </c>
      <c r="I6" s="225">
        <v>235</v>
      </c>
      <c r="J6" s="825"/>
      <c r="K6" s="825">
        <v>235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6812</v>
      </c>
      <c r="C7" s="832" t="s">
        <v>604</v>
      </c>
      <c r="D7" s="832" t="s">
        <v>2719</v>
      </c>
      <c r="E7" s="832" t="s">
        <v>6809</v>
      </c>
      <c r="F7" s="832" t="s">
        <v>6813</v>
      </c>
      <c r="G7" s="832" t="s">
        <v>6814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5</v>
      </c>
      <c r="R7" s="837"/>
      <c r="S7" s="850">
        <v>5</v>
      </c>
    </row>
    <row r="8" spans="1:19" ht="14.4" customHeight="1" x14ac:dyDescent="0.3">
      <c r="A8" s="831" t="s">
        <v>6815</v>
      </c>
      <c r="B8" s="832" t="s">
        <v>6816</v>
      </c>
      <c r="C8" s="832" t="s">
        <v>604</v>
      </c>
      <c r="D8" s="832" t="s">
        <v>2704</v>
      </c>
      <c r="E8" s="832" t="s">
        <v>6817</v>
      </c>
      <c r="F8" s="832" t="s">
        <v>6819</v>
      </c>
      <c r="G8" s="832" t="s">
        <v>5373</v>
      </c>
      <c r="H8" s="849"/>
      <c r="I8" s="849"/>
      <c r="J8" s="832"/>
      <c r="K8" s="832"/>
      <c r="L8" s="849">
        <v>0.1</v>
      </c>
      <c r="M8" s="849">
        <v>15.1</v>
      </c>
      <c r="N8" s="832">
        <v>1</v>
      </c>
      <c r="O8" s="832">
        <v>151</v>
      </c>
      <c r="P8" s="849">
        <v>0.2</v>
      </c>
      <c r="Q8" s="849">
        <v>22.07</v>
      </c>
      <c r="R8" s="837">
        <v>1.46158940397351</v>
      </c>
      <c r="S8" s="850">
        <v>110.35</v>
      </c>
    </row>
    <row r="9" spans="1:19" ht="14.4" customHeight="1" x14ac:dyDescent="0.3">
      <c r="A9" s="831" t="s">
        <v>6815</v>
      </c>
      <c r="B9" s="832" t="s">
        <v>6816</v>
      </c>
      <c r="C9" s="832" t="s">
        <v>604</v>
      </c>
      <c r="D9" s="832" t="s">
        <v>2704</v>
      </c>
      <c r="E9" s="832" t="s">
        <v>6809</v>
      </c>
      <c r="F9" s="832" t="s">
        <v>6850</v>
      </c>
      <c r="G9" s="832" t="s">
        <v>6851</v>
      </c>
      <c r="H9" s="849"/>
      <c r="I9" s="849"/>
      <c r="J9" s="832"/>
      <c r="K9" s="832"/>
      <c r="L9" s="849">
        <v>1</v>
      </c>
      <c r="M9" s="849">
        <v>299</v>
      </c>
      <c r="N9" s="832">
        <v>1</v>
      </c>
      <c r="O9" s="832">
        <v>299</v>
      </c>
      <c r="P9" s="849"/>
      <c r="Q9" s="849"/>
      <c r="R9" s="837"/>
      <c r="S9" s="850"/>
    </row>
    <row r="10" spans="1:19" ht="14.4" customHeight="1" x14ac:dyDescent="0.3">
      <c r="A10" s="831" t="s">
        <v>6815</v>
      </c>
      <c r="B10" s="832" t="s">
        <v>6816</v>
      </c>
      <c r="C10" s="832" t="s">
        <v>604</v>
      </c>
      <c r="D10" s="832" t="s">
        <v>2704</v>
      </c>
      <c r="E10" s="832" t="s">
        <v>6809</v>
      </c>
      <c r="F10" s="832" t="s">
        <v>6854</v>
      </c>
      <c r="G10" s="832" t="s">
        <v>6855</v>
      </c>
      <c r="H10" s="849"/>
      <c r="I10" s="849"/>
      <c r="J10" s="832"/>
      <c r="K10" s="832"/>
      <c r="L10" s="849">
        <v>1</v>
      </c>
      <c r="M10" s="849">
        <v>83</v>
      </c>
      <c r="N10" s="832">
        <v>1</v>
      </c>
      <c r="O10" s="832">
        <v>83</v>
      </c>
      <c r="P10" s="849">
        <v>5</v>
      </c>
      <c r="Q10" s="849">
        <v>415</v>
      </c>
      <c r="R10" s="837">
        <v>5</v>
      </c>
      <c r="S10" s="850">
        <v>83</v>
      </c>
    </row>
    <row r="11" spans="1:19" ht="14.4" customHeight="1" x14ac:dyDescent="0.3">
      <c r="A11" s="831" t="s">
        <v>6815</v>
      </c>
      <c r="B11" s="832" t="s">
        <v>6816</v>
      </c>
      <c r="C11" s="832" t="s">
        <v>604</v>
      </c>
      <c r="D11" s="832" t="s">
        <v>2704</v>
      </c>
      <c r="E11" s="832" t="s">
        <v>6809</v>
      </c>
      <c r="F11" s="832" t="s">
        <v>6856</v>
      </c>
      <c r="G11" s="832" t="s">
        <v>6857</v>
      </c>
      <c r="H11" s="849">
        <v>14</v>
      </c>
      <c r="I11" s="849">
        <v>490</v>
      </c>
      <c r="J11" s="832">
        <v>0.50935550935550933</v>
      </c>
      <c r="K11" s="832">
        <v>35</v>
      </c>
      <c r="L11" s="849">
        <v>26</v>
      </c>
      <c r="M11" s="849">
        <v>962</v>
      </c>
      <c r="N11" s="832">
        <v>1</v>
      </c>
      <c r="O11" s="832">
        <v>37</v>
      </c>
      <c r="P11" s="849">
        <v>30</v>
      </c>
      <c r="Q11" s="849">
        <v>1110</v>
      </c>
      <c r="R11" s="837">
        <v>1.1538461538461537</v>
      </c>
      <c r="S11" s="850">
        <v>37</v>
      </c>
    </row>
    <row r="12" spans="1:19" ht="14.4" customHeight="1" x14ac:dyDescent="0.3">
      <c r="A12" s="831" t="s">
        <v>6815</v>
      </c>
      <c r="B12" s="832" t="s">
        <v>6816</v>
      </c>
      <c r="C12" s="832" t="s">
        <v>604</v>
      </c>
      <c r="D12" s="832" t="s">
        <v>2704</v>
      </c>
      <c r="E12" s="832" t="s">
        <v>6809</v>
      </c>
      <c r="F12" s="832" t="s">
        <v>6858</v>
      </c>
      <c r="G12" s="832" t="s">
        <v>6859</v>
      </c>
      <c r="H12" s="849">
        <v>5</v>
      </c>
      <c r="I12" s="849">
        <v>50</v>
      </c>
      <c r="J12" s="832"/>
      <c r="K12" s="832">
        <v>10</v>
      </c>
      <c r="L12" s="849"/>
      <c r="M12" s="849"/>
      <c r="N12" s="832"/>
      <c r="O12" s="832"/>
      <c r="P12" s="849">
        <v>79</v>
      </c>
      <c r="Q12" s="849">
        <v>790</v>
      </c>
      <c r="R12" s="837"/>
      <c r="S12" s="850">
        <v>10</v>
      </c>
    </row>
    <row r="13" spans="1:19" ht="14.4" customHeight="1" x14ac:dyDescent="0.3">
      <c r="A13" s="831" t="s">
        <v>6815</v>
      </c>
      <c r="B13" s="832" t="s">
        <v>6816</v>
      </c>
      <c r="C13" s="832" t="s">
        <v>604</v>
      </c>
      <c r="D13" s="832" t="s">
        <v>2704</v>
      </c>
      <c r="E13" s="832" t="s">
        <v>6809</v>
      </c>
      <c r="F13" s="832" t="s">
        <v>6862</v>
      </c>
      <c r="G13" s="832" t="s">
        <v>6863</v>
      </c>
      <c r="H13" s="849">
        <v>34</v>
      </c>
      <c r="I13" s="849">
        <v>2856</v>
      </c>
      <c r="J13" s="832">
        <v>1.7081339712918659</v>
      </c>
      <c r="K13" s="832">
        <v>84</v>
      </c>
      <c r="L13" s="849">
        <v>19</v>
      </c>
      <c r="M13" s="849">
        <v>1672</v>
      </c>
      <c r="N13" s="832">
        <v>1</v>
      </c>
      <c r="O13" s="832">
        <v>88</v>
      </c>
      <c r="P13" s="849">
        <v>28</v>
      </c>
      <c r="Q13" s="849">
        <v>2464</v>
      </c>
      <c r="R13" s="837">
        <v>1.4736842105263157</v>
      </c>
      <c r="S13" s="850">
        <v>88</v>
      </c>
    </row>
    <row r="14" spans="1:19" ht="14.4" customHeight="1" x14ac:dyDescent="0.3">
      <c r="A14" s="831" t="s">
        <v>6815</v>
      </c>
      <c r="B14" s="832" t="s">
        <v>6816</v>
      </c>
      <c r="C14" s="832" t="s">
        <v>604</v>
      </c>
      <c r="D14" s="832" t="s">
        <v>2704</v>
      </c>
      <c r="E14" s="832" t="s">
        <v>6809</v>
      </c>
      <c r="F14" s="832" t="s">
        <v>6864</v>
      </c>
      <c r="G14" s="832" t="s">
        <v>6865</v>
      </c>
      <c r="H14" s="849">
        <v>141</v>
      </c>
      <c r="I14" s="849">
        <v>86997</v>
      </c>
      <c r="J14" s="832">
        <v>1.0541257724463831</v>
      </c>
      <c r="K14" s="832">
        <v>617</v>
      </c>
      <c r="L14" s="849">
        <v>131</v>
      </c>
      <c r="M14" s="849">
        <v>82530</v>
      </c>
      <c r="N14" s="832">
        <v>1</v>
      </c>
      <c r="O14" s="832">
        <v>630</v>
      </c>
      <c r="P14" s="849">
        <v>139</v>
      </c>
      <c r="Q14" s="849">
        <v>87570</v>
      </c>
      <c r="R14" s="837">
        <v>1.0610687022900764</v>
      </c>
      <c r="S14" s="850">
        <v>630</v>
      </c>
    </row>
    <row r="15" spans="1:19" ht="14.4" customHeight="1" x14ac:dyDescent="0.3">
      <c r="A15" s="831" t="s">
        <v>6815</v>
      </c>
      <c r="B15" s="832" t="s">
        <v>6816</v>
      </c>
      <c r="C15" s="832" t="s">
        <v>604</v>
      </c>
      <c r="D15" s="832" t="s">
        <v>2704</v>
      </c>
      <c r="E15" s="832" t="s">
        <v>6809</v>
      </c>
      <c r="F15" s="832" t="s">
        <v>6866</v>
      </c>
      <c r="G15" s="832" t="s">
        <v>6867</v>
      </c>
      <c r="H15" s="849">
        <v>112</v>
      </c>
      <c r="I15" s="849">
        <v>43456</v>
      </c>
      <c r="J15" s="832">
        <v>1.2049689440993789</v>
      </c>
      <c r="K15" s="832">
        <v>388</v>
      </c>
      <c r="L15" s="849">
        <v>92</v>
      </c>
      <c r="M15" s="849">
        <v>36064</v>
      </c>
      <c r="N15" s="832">
        <v>1</v>
      </c>
      <c r="O15" s="832">
        <v>392</v>
      </c>
      <c r="P15" s="849">
        <v>101</v>
      </c>
      <c r="Q15" s="849">
        <v>39592</v>
      </c>
      <c r="R15" s="837">
        <v>1.0978260869565217</v>
      </c>
      <c r="S15" s="850">
        <v>392</v>
      </c>
    </row>
    <row r="16" spans="1:19" ht="14.4" customHeight="1" x14ac:dyDescent="0.3">
      <c r="A16" s="831" t="s">
        <v>6815</v>
      </c>
      <c r="B16" s="832" t="s">
        <v>6816</v>
      </c>
      <c r="C16" s="832" t="s">
        <v>604</v>
      </c>
      <c r="D16" s="832" t="s">
        <v>2704</v>
      </c>
      <c r="E16" s="832" t="s">
        <v>6809</v>
      </c>
      <c r="F16" s="832" t="s">
        <v>6868</v>
      </c>
      <c r="G16" s="832" t="s">
        <v>6869</v>
      </c>
      <c r="H16" s="849">
        <v>143</v>
      </c>
      <c r="I16" s="849">
        <v>5577</v>
      </c>
      <c r="J16" s="832">
        <v>1.0833333333333333</v>
      </c>
      <c r="K16" s="832">
        <v>39</v>
      </c>
      <c r="L16" s="849">
        <v>132</v>
      </c>
      <c r="M16" s="849">
        <v>5148</v>
      </c>
      <c r="N16" s="832">
        <v>1</v>
      </c>
      <c r="O16" s="832">
        <v>39</v>
      </c>
      <c r="P16" s="849">
        <v>136</v>
      </c>
      <c r="Q16" s="849">
        <v>5304</v>
      </c>
      <c r="R16" s="837">
        <v>1.0303030303030303</v>
      </c>
      <c r="S16" s="850">
        <v>39</v>
      </c>
    </row>
    <row r="17" spans="1:19" ht="14.4" customHeight="1" x14ac:dyDescent="0.3">
      <c r="A17" s="831" t="s">
        <v>6815</v>
      </c>
      <c r="B17" s="832" t="s">
        <v>6816</v>
      </c>
      <c r="C17" s="832" t="s">
        <v>604</v>
      </c>
      <c r="D17" s="832" t="s">
        <v>2704</v>
      </c>
      <c r="E17" s="832" t="s">
        <v>6809</v>
      </c>
      <c r="F17" s="832" t="s">
        <v>6870</v>
      </c>
      <c r="G17" s="832" t="s">
        <v>6871</v>
      </c>
      <c r="H17" s="849">
        <v>1</v>
      </c>
      <c r="I17" s="849">
        <v>17655</v>
      </c>
      <c r="J17" s="832"/>
      <c r="K17" s="832">
        <v>17655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6815</v>
      </c>
      <c r="B18" s="832" t="s">
        <v>6816</v>
      </c>
      <c r="C18" s="832" t="s">
        <v>604</v>
      </c>
      <c r="D18" s="832" t="s">
        <v>2704</v>
      </c>
      <c r="E18" s="832" t="s">
        <v>6809</v>
      </c>
      <c r="F18" s="832" t="s">
        <v>6876</v>
      </c>
      <c r="G18" s="832" t="s">
        <v>6877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4442</v>
      </c>
      <c r="R18" s="837"/>
      <c r="S18" s="850">
        <v>4442</v>
      </c>
    </row>
    <row r="19" spans="1:19" ht="14.4" customHeight="1" x14ac:dyDescent="0.3">
      <c r="A19" s="831" t="s">
        <v>6815</v>
      </c>
      <c r="B19" s="832" t="s">
        <v>6816</v>
      </c>
      <c r="C19" s="832" t="s">
        <v>604</v>
      </c>
      <c r="D19" s="832" t="s">
        <v>2704</v>
      </c>
      <c r="E19" s="832" t="s">
        <v>6809</v>
      </c>
      <c r="F19" s="832" t="s">
        <v>6810</v>
      </c>
      <c r="G19" s="832" t="s">
        <v>6811</v>
      </c>
      <c r="H19" s="849">
        <v>175</v>
      </c>
      <c r="I19" s="849">
        <v>41125</v>
      </c>
      <c r="J19" s="832">
        <v>1.195946142437549</v>
      </c>
      <c r="K19" s="832">
        <v>235</v>
      </c>
      <c r="L19" s="849">
        <v>137</v>
      </c>
      <c r="M19" s="849">
        <v>34387</v>
      </c>
      <c r="N19" s="832">
        <v>1</v>
      </c>
      <c r="O19" s="832">
        <v>251</v>
      </c>
      <c r="P19" s="849">
        <v>174</v>
      </c>
      <c r="Q19" s="849">
        <v>43674</v>
      </c>
      <c r="R19" s="837">
        <v>1.2700729927007299</v>
      </c>
      <c r="S19" s="850">
        <v>251</v>
      </c>
    </row>
    <row r="20" spans="1:19" ht="14.4" customHeight="1" x14ac:dyDescent="0.3">
      <c r="A20" s="831" t="s">
        <v>6815</v>
      </c>
      <c r="B20" s="832" t="s">
        <v>6816</v>
      </c>
      <c r="C20" s="832" t="s">
        <v>604</v>
      </c>
      <c r="D20" s="832" t="s">
        <v>2704</v>
      </c>
      <c r="E20" s="832" t="s">
        <v>6809</v>
      </c>
      <c r="F20" s="832" t="s">
        <v>6880</v>
      </c>
      <c r="G20" s="832" t="s">
        <v>6881</v>
      </c>
      <c r="H20" s="849">
        <v>382</v>
      </c>
      <c r="I20" s="849">
        <v>45076</v>
      </c>
      <c r="J20" s="832">
        <v>0.94143692564745196</v>
      </c>
      <c r="K20" s="832">
        <v>118</v>
      </c>
      <c r="L20" s="849">
        <v>380</v>
      </c>
      <c r="M20" s="849">
        <v>47880</v>
      </c>
      <c r="N20" s="832">
        <v>1</v>
      </c>
      <c r="O20" s="832">
        <v>126</v>
      </c>
      <c r="P20" s="849">
        <v>356</v>
      </c>
      <c r="Q20" s="849">
        <v>44856</v>
      </c>
      <c r="R20" s="837">
        <v>0.93684210526315792</v>
      </c>
      <c r="S20" s="850">
        <v>126</v>
      </c>
    </row>
    <row r="21" spans="1:19" ht="14.4" customHeight="1" x14ac:dyDescent="0.3">
      <c r="A21" s="831" t="s">
        <v>6815</v>
      </c>
      <c r="B21" s="832" t="s">
        <v>6816</v>
      </c>
      <c r="C21" s="832" t="s">
        <v>604</v>
      </c>
      <c r="D21" s="832" t="s">
        <v>2704</v>
      </c>
      <c r="E21" s="832" t="s">
        <v>6809</v>
      </c>
      <c r="F21" s="832" t="s">
        <v>6896</v>
      </c>
      <c r="G21" s="832" t="s">
        <v>6897</v>
      </c>
      <c r="H21" s="849"/>
      <c r="I21" s="849"/>
      <c r="J21" s="832"/>
      <c r="K21" s="832"/>
      <c r="L21" s="849"/>
      <c r="M21" s="849"/>
      <c r="N21" s="832"/>
      <c r="O21" s="832"/>
      <c r="P21" s="849">
        <v>2</v>
      </c>
      <c r="Q21" s="849">
        <v>2056</v>
      </c>
      <c r="R21" s="837"/>
      <c r="S21" s="850">
        <v>1028</v>
      </c>
    </row>
    <row r="22" spans="1:19" ht="14.4" customHeight="1" x14ac:dyDescent="0.3">
      <c r="A22" s="831" t="s">
        <v>6815</v>
      </c>
      <c r="B22" s="832" t="s">
        <v>6816</v>
      </c>
      <c r="C22" s="832" t="s">
        <v>604</v>
      </c>
      <c r="D22" s="832" t="s">
        <v>2704</v>
      </c>
      <c r="E22" s="832" t="s">
        <v>6809</v>
      </c>
      <c r="F22" s="832" t="s">
        <v>6900</v>
      </c>
      <c r="G22" s="832" t="s">
        <v>6901</v>
      </c>
      <c r="H22" s="849">
        <v>272</v>
      </c>
      <c r="I22" s="849">
        <v>6033.33</v>
      </c>
      <c r="J22" s="832">
        <v>0.35213974624912603</v>
      </c>
      <c r="K22" s="832">
        <v>22.181360294117646</v>
      </c>
      <c r="L22" s="849">
        <v>514</v>
      </c>
      <c r="M22" s="849">
        <v>17133.339999999997</v>
      </c>
      <c r="N22" s="832">
        <v>1</v>
      </c>
      <c r="O22" s="832">
        <v>33.333346303501941</v>
      </c>
      <c r="P22" s="849">
        <v>526</v>
      </c>
      <c r="Q22" s="849">
        <v>17533.330000000002</v>
      </c>
      <c r="R22" s="837">
        <v>1.0233457107604242</v>
      </c>
      <c r="S22" s="850">
        <v>33.333326996197719</v>
      </c>
    </row>
    <row r="23" spans="1:19" ht="14.4" customHeight="1" x14ac:dyDescent="0.3">
      <c r="A23" s="831" t="s">
        <v>6815</v>
      </c>
      <c r="B23" s="832" t="s">
        <v>6816</v>
      </c>
      <c r="C23" s="832" t="s">
        <v>604</v>
      </c>
      <c r="D23" s="832" t="s">
        <v>2704</v>
      </c>
      <c r="E23" s="832" t="s">
        <v>6809</v>
      </c>
      <c r="F23" s="832" t="s">
        <v>6907</v>
      </c>
      <c r="G23" s="832" t="s">
        <v>6908</v>
      </c>
      <c r="H23" s="849"/>
      <c r="I23" s="849"/>
      <c r="J23" s="832"/>
      <c r="K23" s="832"/>
      <c r="L23" s="849"/>
      <c r="M23" s="849"/>
      <c r="N23" s="832"/>
      <c r="O23" s="832"/>
      <c r="P23" s="849">
        <v>3</v>
      </c>
      <c r="Q23" s="849">
        <v>111</v>
      </c>
      <c r="R23" s="837"/>
      <c r="S23" s="850">
        <v>37</v>
      </c>
    </row>
    <row r="24" spans="1:19" ht="14.4" customHeight="1" x14ac:dyDescent="0.3">
      <c r="A24" s="831" t="s">
        <v>6815</v>
      </c>
      <c r="B24" s="832" t="s">
        <v>6816</v>
      </c>
      <c r="C24" s="832" t="s">
        <v>604</v>
      </c>
      <c r="D24" s="832" t="s">
        <v>2704</v>
      </c>
      <c r="E24" s="832" t="s">
        <v>6809</v>
      </c>
      <c r="F24" s="832" t="s">
        <v>6911</v>
      </c>
      <c r="G24" s="832" t="s">
        <v>6912</v>
      </c>
      <c r="H24" s="849"/>
      <c r="I24" s="849"/>
      <c r="J24" s="832"/>
      <c r="K24" s="832"/>
      <c r="L24" s="849">
        <v>1</v>
      </c>
      <c r="M24" s="849">
        <v>86</v>
      </c>
      <c r="N24" s="832">
        <v>1</v>
      </c>
      <c r="O24" s="832">
        <v>86</v>
      </c>
      <c r="P24" s="849">
        <v>4</v>
      </c>
      <c r="Q24" s="849">
        <v>344</v>
      </c>
      <c r="R24" s="837">
        <v>4</v>
      </c>
      <c r="S24" s="850">
        <v>86</v>
      </c>
    </row>
    <row r="25" spans="1:19" ht="14.4" customHeight="1" x14ac:dyDescent="0.3">
      <c r="A25" s="831" t="s">
        <v>6815</v>
      </c>
      <c r="B25" s="832" t="s">
        <v>6816</v>
      </c>
      <c r="C25" s="832" t="s">
        <v>604</v>
      </c>
      <c r="D25" s="832" t="s">
        <v>2704</v>
      </c>
      <c r="E25" s="832" t="s">
        <v>6809</v>
      </c>
      <c r="F25" s="832" t="s">
        <v>6920</v>
      </c>
      <c r="G25" s="832" t="s">
        <v>6921</v>
      </c>
      <c r="H25" s="849">
        <v>5</v>
      </c>
      <c r="I25" s="849">
        <v>1050</v>
      </c>
      <c r="J25" s="832">
        <v>2.3648648648648649</v>
      </c>
      <c r="K25" s="832">
        <v>210</v>
      </c>
      <c r="L25" s="849">
        <v>2</v>
      </c>
      <c r="M25" s="849">
        <v>444</v>
      </c>
      <c r="N25" s="832">
        <v>1</v>
      </c>
      <c r="O25" s="832">
        <v>222</v>
      </c>
      <c r="P25" s="849">
        <v>134</v>
      </c>
      <c r="Q25" s="849">
        <v>29882</v>
      </c>
      <c r="R25" s="837">
        <v>67.301801801801801</v>
      </c>
      <c r="S25" s="850">
        <v>223</v>
      </c>
    </row>
    <row r="26" spans="1:19" ht="14.4" customHeight="1" x14ac:dyDescent="0.3">
      <c r="A26" s="831" t="s">
        <v>6815</v>
      </c>
      <c r="B26" s="832" t="s">
        <v>6816</v>
      </c>
      <c r="C26" s="832" t="s">
        <v>604</v>
      </c>
      <c r="D26" s="832" t="s">
        <v>2704</v>
      </c>
      <c r="E26" s="832" t="s">
        <v>6809</v>
      </c>
      <c r="F26" s="832" t="s">
        <v>6931</v>
      </c>
      <c r="G26" s="832" t="s">
        <v>6932</v>
      </c>
      <c r="H26" s="849"/>
      <c r="I26" s="849"/>
      <c r="J26" s="832"/>
      <c r="K26" s="832"/>
      <c r="L26" s="849"/>
      <c r="M26" s="849"/>
      <c r="N26" s="832"/>
      <c r="O26" s="832"/>
      <c r="P26" s="849">
        <v>2</v>
      </c>
      <c r="Q26" s="849">
        <v>2126</v>
      </c>
      <c r="R26" s="837"/>
      <c r="S26" s="850">
        <v>1063</v>
      </c>
    </row>
    <row r="27" spans="1:19" ht="14.4" customHeight="1" x14ac:dyDescent="0.3">
      <c r="A27" s="831" t="s">
        <v>6815</v>
      </c>
      <c r="B27" s="832" t="s">
        <v>6816</v>
      </c>
      <c r="C27" s="832" t="s">
        <v>604</v>
      </c>
      <c r="D27" s="832" t="s">
        <v>2704</v>
      </c>
      <c r="E27" s="832" t="s">
        <v>6809</v>
      </c>
      <c r="F27" s="832" t="s">
        <v>6937</v>
      </c>
      <c r="G27" s="832" t="s">
        <v>6938</v>
      </c>
      <c r="H27" s="849"/>
      <c r="I27" s="849"/>
      <c r="J27" s="832"/>
      <c r="K27" s="832"/>
      <c r="L27" s="849"/>
      <c r="M27" s="849"/>
      <c r="N27" s="832"/>
      <c r="O27" s="832"/>
      <c r="P27" s="849">
        <v>5</v>
      </c>
      <c r="Q27" s="849">
        <v>295</v>
      </c>
      <c r="R27" s="837"/>
      <c r="S27" s="850">
        <v>59</v>
      </c>
    </row>
    <row r="28" spans="1:19" ht="14.4" customHeight="1" x14ac:dyDescent="0.3">
      <c r="A28" s="831" t="s">
        <v>6815</v>
      </c>
      <c r="B28" s="832" t="s">
        <v>6816</v>
      </c>
      <c r="C28" s="832" t="s">
        <v>604</v>
      </c>
      <c r="D28" s="832" t="s">
        <v>2704</v>
      </c>
      <c r="E28" s="832" t="s">
        <v>6809</v>
      </c>
      <c r="F28" s="832" t="s">
        <v>6941</v>
      </c>
      <c r="G28" s="832" t="s">
        <v>6942</v>
      </c>
      <c r="H28" s="849">
        <v>1</v>
      </c>
      <c r="I28" s="849">
        <v>89</v>
      </c>
      <c r="J28" s="832"/>
      <c r="K28" s="832">
        <v>89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6815</v>
      </c>
      <c r="B29" s="832" t="s">
        <v>6816</v>
      </c>
      <c r="C29" s="832" t="s">
        <v>604</v>
      </c>
      <c r="D29" s="832" t="s">
        <v>6777</v>
      </c>
      <c r="E29" s="832" t="s">
        <v>6809</v>
      </c>
      <c r="F29" s="832" t="s">
        <v>6856</v>
      </c>
      <c r="G29" s="832" t="s">
        <v>6857</v>
      </c>
      <c r="H29" s="849"/>
      <c r="I29" s="849"/>
      <c r="J29" s="832"/>
      <c r="K29" s="832"/>
      <c r="L29" s="849">
        <v>2</v>
      </c>
      <c r="M29" s="849">
        <v>74</v>
      </c>
      <c r="N29" s="832">
        <v>1</v>
      </c>
      <c r="O29" s="832">
        <v>37</v>
      </c>
      <c r="P29" s="849"/>
      <c r="Q29" s="849"/>
      <c r="R29" s="837"/>
      <c r="S29" s="850"/>
    </row>
    <row r="30" spans="1:19" ht="14.4" customHeight="1" x14ac:dyDescent="0.3">
      <c r="A30" s="831" t="s">
        <v>6815</v>
      </c>
      <c r="B30" s="832" t="s">
        <v>6816</v>
      </c>
      <c r="C30" s="832" t="s">
        <v>604</v>
      </c>
      <c r="D30" s="832" t="s">
        <v>6777</v>
      </c>
      <c r="E30" s="832" t="s">
        <v>6809</v>
      </c>
      <c r="F30" s="832" t="s">
        <v>6907</v>
      </c>
      <c r="G30" s="832" t="s">
        <v>6908</v>
      </c>
      <c r="H30" s="849"/>
      <c r="I30" s="849"/>
      <c r="J30" s="832"/>
      <c r="K30" s="832"/>
      <c r="L30" s="849">
        <v>1</v>
      </c>
      <c r="M30" s="849">
        <v>37</v>
      </c>
      <c r="N30" s="832">
        <v>1</v>
      </c>
      <c r="O30" s="832">
        <v>37</v>
      </c>
      <c r="P30" s="849"/>
      <c r="Q30" s="849"/>
      <c r="R30" s="837"/>
      <c r="S30" s="850"/>
    </row>
    <row r="31" spans="1:19" ht="14.4" customHeight="1" x14ac:dyDescent="0.3">
      <c r="A31" s="831" t="s">
        <v>6815</v>
      </c>
      <c r="B31" s="832" t="s">
        <v>6816</v>
      </c>
      <c r="C31" s="832" t="s">
        <v>604</v>
      </c>
      <c r="D31" s="832" t="s">
        <v>2706</v>
      </c>
      <c r="E31" s="832" t="s">
        <v>6817</v>
      </c>
      <c r="F31" s="832" t="s">
        <v>6819</v>
      </c>
      <c r="G31" s="832" t="s">
        <v>5373</v>
      </c>
      <c r="H31" s="849"/>
      <c r="I31" s="849"/>
      <c r="J31" s="832"/>
      <c r="K31" s="832"/>
      <c r="L31" s="849"/>
      <c r="M31" s="849"/>
      <c r="N31" s="832"/>
      <c r="O31" s="832"/>
      <c r="P31" s="849">
        <v>0.30000000000000004</v>
      </c>
      <c r="Q31" s="849">
        <v>45.31</v>
      </c>
      <c r="R31" s="837"/>
      <c r="S31" s="850">
        <v>151.03333333333333</v>
      </c>
    </row>
    <row r="32" spans="1:19" ht="14.4" customHeight="1" x14ac:dyDescent="0.3">
      <c r="A32" s="831" t="s">
        <v>6815</v>
      </c>
      <c r="B32" s="832" t="s">
        <v>6816</v>
      </c>
      <c r="C32" s="832" t="s">
        <v>604</v>
      </c>
      <c r="D32" s="832" t="s">
        <v>2706</v>
      </c>
      <c r="E32" s="832" t="s">
        <v>6809</v>
      </c>
      <c r="F32" s="832" t="s">
        <v>6854</v>
      </c>
      <c r="G32" s="832" t="s">
        <v>6855</v>
      </c>
      <c r="H32" s="849">
        <v>21</v>
      </c>
      <c r="I32" s="849">
        <v>1701</v>
      </c>
      <c r="J32" s="832">
        <v>0.3253012048192771</v>
      </c>
      <c r="K32" s="832">
        <v>81</v>
      </c>
      <c r="L32" s="849">
        <v>63</v>
      </c>
      <c r="M32" s="849">
        <v>5229</v>
      </c>
      <c r="N32" s="832">
        <v>1</v>
      </c>
      <c r="O32" s="832">
        <v>83</v>
      </c>
      <c r="P32" s="849">
        <v>21</v>
      </c>
      <c r="Q32" s="849">
        <v>1743</v>
      </c>
      <c r="R32" s="837">
        <v>0.33333333333333331</v>
      </c>
      <c r="S32" s="850">
        <v>83</v>
      </c>
    </row>
    <row r="33" spans="1:19" ht="14.4" customHeight="1" x14ac:dyDescent="0.3">
      <c r="A33" s="831" t="s">
        <v>6815</v>
      </c>
      <c r="B33" s="832" t="s">
        <v>6816</v>
      </c>
      <c r="C33" s="832" t="s">
        <v>604</v>
      </c>
      <c r="D33" s="832" t="s">
        <v>2706</v>
      </c>
      <c r="E33" s="832" t="s">
        <v>6809</v>
      </c>
      <c r="F33" s="832" t="s">
        <v>6856</v>
      </c>
      <c r="G33" s="832" t="s">
        <v>6857</v>
      </c>
      <c r="H33" s="849">
        <v>131</v>
      </c>
      <c r="I33" s="849">
        <v>4585</v>
      </c>
      <c r="J33" s="832">
        <v>6.5220483641536271</v>
      </c>
      <c r="K33" s="832">
        <v>35</v>
      </c>
      <c r="L33" s="849">
        <v>19</v>
      </c>
      <c r="M33" s="849">
        <v>703</v>
      </c>
      <c r="N33" s="832">
        <v>1</v>
      </c>
      <c r="O33" s="832">
        <v>37</v>
      </c>
      <c r="P33" s="849">
        <v>11</v>
      </c>
      <c r="Q33" s="849">
        <v>407</v>
      </c>
      <c r="R33" s="837">
        <v>0.57894736842105265</v>
      </c>
      <c r="S33" s="850">
        <v>37</v>
      </c>
    </row>
    <row r="34" spans="1:19" ht="14.4" customHeight="1" x14ac:dyDescent="0.3">
      <c r="A34" s="831" t="s">
        <v>6815</v>
      </c>
      <c r="B34" s="832" t="s">
        <v>6816</v>
      </c>
      <c r="C34" s="832" t="s">
        <v>604</v>
      </c>
      <c r="D34" s="832" t="s">
        <v>2706</v>
      </c>
      <c r="E34" s="832" t="s">
        <v>6809</v>
      </c>
      <c r="F34" s="832" t="s">
        <v>6810</v>
      </c>
      <c r="G34" s="832" t="s">
        <v>6811</v>
      </c>
      <c r="H34" s="849">
        <v>27</v>
      </c>
      <c r="I34" s="849">
        <v>6345</v>
      </c>
      <c r="J34" s="832">
        <v>6.319721115537849</v>
      </c>
      <c r="K34" s="832">
        <v>235</v>
      </c>
      <c r="L34" s="849">
        <v>4</v>
      </c>
      <c r="M34" s="849">
        <v>1004</v>
      </c>
      <c r="N34" s="832">
        <v>1</v>
      </c>
      <c r="O34" s="832">
        <v>251</v>
      </c>
      <c r="P34" s="849">
        <v>6</v>
      </c>
      <c r="Q34" s="849">
        <v>1506</v>
      </c>
      <c r="R34" s="837">
        <v>1.5</v>
      </c>
      <c r="S34" s="850">
        <v>251</v>
      </c>
    </row>
    <row r="35" spans="1:19" ht="14.4" customHeight="1" x14ac:dyDescent="0.3">
      <c r="A35" s="831" t="s">
        <v>6815</v>
      </c>
      <c r="B35" s="832" t="s">
        <v>6816</v>
      </c>
      <c r="C35" s="832" t="s">
        <v>604</v>
      </c>
      <c r="D35" s="832" t="s">
        <v>2706</v>
      </c>
      <c r="E35" s="832" t="s">
        <v>6809</v>
      </c>
      <c r="F35" s="832" t="s">
        <v>6880</v>
      </c>
      <c r="G35" s="832" t="s">
        <v>6881</v>
      </c>
      <c r="H35" s="849">
        <v>512</v>
      </c>
      <c r="I35" s="849">
        <v>60416</v>
      </c>
      <c r="J35" s="832">
        <v>6.3932275132275134</v>
      </c>
      <c r="K35" s="832">
        <v>118</v>
      </c>
      <c r="L35" s="849">
        <v>75</v>
      </c>
      <c r="M35" s="849">
        <v>9450</v>
      </c>
      <c r="N35" s="832">
        <v>1</v>
      </c>
      <c r="O35" s="832">
        <v>126</v>
      </c>
      <c r="P35" s="849">
        <v>37</v>
      </c>
      <c r="Q35" s="849">
        <v>4662</v>
      </c>
      <c r="R35" s="837">
        <v>0.49333333333333335</v>
      </c>
      <c r="S35" s="850">
        <v>126</v>
      </c>
    </row>
    <row r="36" spans="1:19" ht="14.4" customHeight="1" x14ac:dyDescent="0.3">
      <c r="A36" s="831" t="s">
        <v>6815</v>
      </c>
      <c r="B36" s="832" t="s">
        <v>6816</v>
      </c>
      <c r="C36" s="832" t="s">
        <v>604</v>
      </c>
      <c r="D36" s="832" t="s">
        <v>2706</v>
      </c>
      <c r="E36" s="832" t="s">
        <v>6809</v>
      </c>
      <c r="F36" s="832" t="s">
        <v>6888</v>
      </c>
      <c r="G36" s="832" t="s">
        <v>6889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199</v>
      </c>
      <c r="R36" s="837"/>
      <c r="S36" s="850">
        <v>199</v>
      </c>
    </row>
    <row r="37" spans="1:19" ht="14.4" customHeight="1" x14ac:dyDescent="0.3">
      <c r="A37" s="831" t="s">
        <v>6815</v>
      </c>
      <c r="B37" s="832" t="s">
        <v>6816</v>
      </c>
      <c r="C37" s="832" t="s">
        <v>604</v>
      </c>
      <c r="D37" s="832" t="s">
        <v>2706</v>
      </c>
      <c r="E37" s="832" t="s">
        <v>6809</v>
      </c>
      <c r="F37" s="832" t="s">
        <v>6894</v>
      </c>
      <c r="G37" s="832" t="s">
        <v>6895</v>
      </c>
      <c r="H37" s="849">
        <v>3</v>
      </c>
      <c r="I37" s="849">
        <v>1998</v>
      </c>
      <c r="J37" s="832"/>
      <c r="K37" s="832">
        <v>666</v>
      </c>
      <c r="L37" s="849"/>
      <c r="M37" s="849"/>
      <c r="N37" s="832"/>
      <c r="O37" s="832"/>
      <c r="P37" s="849">
        <v>1</v>
      </c>
      <c r="Q37" s="849">
        <v>679</v>
      </c>
      <c r="R37" s="837"/>
      <c r="S37" s="850">
        <v>679</v>
      </c>
    </row>
    <row r="38" spans="1:19" ht="14.4" customHeight="1" x14ac:dyDescent="0.3">
      <c r="A38" s="831" t="s">
        <v>6815</v>
      </c>
      <c r="B38" s="832" t="s">
        <v>6816</v>
      </c>
      <c r="C38" s="832" t="s">
        <v>604</v>
      </c>
      <c r="D38" s="832" t="s">
        <v>2706</v>
      </c>
      <c r="E38" s="832" t="s">
        <v>6809</v>
      </c>
      <c r="F38" s="832" t="s">
        <v>6900</v>
      </c>
      <c r="G38" s="832" t="s">
        <v>6901</v>
      </c>
      <c r="H38" s="849">
        <v>148</v>
      </c>
      <c r="I38" s="849">
        <v>3400</v>
      </c>
      <c r="J38" s="832">
        <v>1.2911408748618669</v>
      </c>
      <c r="K38" s="832">
        <v>22.972972972972972</v>
      </c>
      <c r="L38" s="849">
        <v>79</v>
      </c>
      <c r="M38" s="849">
        <v>2633.33</v>
      </c>
      <c r="N38" s="832">
        <v>1</v>
      </c>
      <c r="O38" s="832">
        <v>33.333291139240508</v>
      </c>
      <c r="P38" s="849">
        <v>39</v>
      </c>
      <c r="Q38" s="849">
        <v>1300</v>
      </c>
      <c r="R38" s="837">
        <v>0.49367151097659617</v>
      </c>
      <c r="S38" s="850">
        <v>33.333333333333336</v>
      </c>
    </row>
    <row r="39" spans="1:19" ht="14.4" customHeight="1" x14ac:dyDescent="0.3">
      <c r="A39" s="831" t="s">
        <v>6815</v>
      </c>
      <c r="B39" s="832" t="s">
        <v>6816</v>
      </c>
      <c r="C39" s="832" t="s">
        <v>604</v>
      </c>
      <c r="D39" s="832" t="s">
        <v>2706</v>
      </c>
      <c r="E39" s="832" t="s">
        <v>6809</v>
      </c>
      <c r="F39" s="832" t="s">
        <v>6907</v>
      </c>
      <c r="G39" s="832" t="s">
        <v>6908</v>
      </c>
      <c r="H39" s="849"/>
      <c r="I39" s="849"/>
      <c r="J39" s="832"/>
      <c r="K39" s="832"/>
      <c r="L39" s="849">
        <v>1</v>
      </c>
      <c r="M39" s="849">
        <v>37</v>
      </c>
      <c r="N39" s="832">
        <v>1</v>
      </c>
      <c r="O39" s="832">
        <v>37</v>
      </c>
      <c r="P39" s="849"/>
      <c r="Q39" s="849"/>
      <c r="R39" s="837"/>
      <c r="S39" s="850"/>
    </row>
    <row r="40" spans="1:19" ht="14.4" customHeight="1" x14ac:dyDescent="0.3">
      <c r="A40" s="831" t="s">
        <v>6815</v>
      </c>
      <c r="B40" s="832" t="s">
        <v>6816</v>
      </c>
      <c r="C40" s="832" t="s">
        <v>604</v>
      </c>
      <c r="D40" s="832" t="s">
        <v>2706</v>
      </c>
      <c r="E40" s="832" t="s">
        <v>6809</v>
      </c>
      <c r="F40" s="832" t="s">
        <v>6911</v>
      </c>
      <c r="G40" s="832" t="s">
        <v>6912</v>
      </c>
      <c r="H40" s="849">
        <v>17</v>
      </c>
      <c r="I40" s="849">
        <v>1394</v>
      </c>
      <c r="J40" s="832">
        <v>16.209302325581394</v>
      </c>
      <c r="K40" s="832">
        <v>82</v>
      </c>
      <c r="L40" s="849">
        <v>1</v>
      </c>
      <c r="M40" s="849">
        <v>86</v>
      </c>
      <c r="N40" s="832">
        <v>1</v>
      </c>
      <c r="O40" s="832">
        <v>86</v>
      </c>
      <c r="P40" s="849">
        <v>4</v>
      </c>
      <c r="Q40" s="849">
        <v>344</v>
      </c>
      <c r="R40" s="837">
        <v>4</v>
      </c>
      <c r="S40" s="850">
        <v>86</v>
      </c>
    </row>
    <row r="41" spans="1:19" ht="14.4" customHeight="1" x14ac:dyDescent="0.3">
      <c r="A41" s="831" t="s">
        <v>6815</v>
      </c>
      <c r="B41" s="832" t="s">
        <v>6816</v>
      </c>
      <c r="C41" s="832" t="s">
        <v>604</v>
      </c>
      <c r="D41" s="832" t="s">
        <v>2706</v>
      </c>
      <c r="E41" s="832" t="s">
        <v>6809</v>
      </c>
      <c r="F41" s="832" t="s">
        <v>6931</v>
      </c>
      <c r="G41" s="832" t="s">
        <v>6932</v>
      </c>
      <c r="H41" s="849">
        <v>1</v>
      </c>
      <c r="I41" s="849">
        <v>1050</v>
      </c>
      <c r="J41" s="832"/>
      <c r="K41" s="832">
        <v>1050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6815</v>
      </c>
      <c r="B42" s="832" t="s">
        <v>6816</v>
      </c>
      <c r="C42" s="832" t="s">
        <v>604</v>
      </c>
      <c r="D42" s="832" t="s">
        <v>2706</v>
      </c>
      <c r="E42" s="832" t="s">
        <v>6809</v>
      </c>
      <c r="F42" s="832" t="s">
        <v>6937</v>
      </c>
      <c r="G42" s="832" t="s">
        <v>6938</v>
      </c>
      <c r="H42" s="849"/>
      <c r="I42" s="849"/>
      <c r="J42" s="832"/>
      <c r="K42" s="832"/>
      <c r="L42" s="849">
        <v>1</v>
      </c>
      <c r="M42" s="849">
        <v>59</v>
      </c>
      <c r="N42" s="832">
        <v>1</v>
      </c>
      <c r="O42" s="832">
        <v>59</v>
      </c>
      <c r="P42" s="849"/>
      <c r="Q42" s="849"/>
      <c r="R42" s="837"/>
      <c r="S42" s="850"/>
    </row>
    <row r="43" spans="1:19" ht="14.4" customHeight="1" x14ac:dyDescent="0.3">
      <c r="A43" s="831" t="s">
        <v>6815</v>
      </c>
      <c r="B43" s="832" t="s">
        <v>6816</v>
      </c>
      <c r="C43" s="832" t="s">
        <v>604</v>
      </c>
      <c r="D43" s="832" t="s">
        <v>2706</v>
      </c>
      <c r="E43" s="832" t="s">
        <v>6809</v>
      </c>
      <c r="F43" s="832" t="s">
        <v>6939</v>
      </c>
      <c r="G43" s="832" t="s">
        <v>6940</v>
      </c>
      <c r="H43" s="849">
        <v>62</v>
      </c>
      <c r="I43" s="849">
        <v>7068</v>
      </c>
      <c r="J43" s="832"/>
      <c r="K43" s="832">
        <v>114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6815</v>
      </c>
      <c r="B44" s="832" t="s">
        <v>6816</v>
      </c>
      <c r="C44" s="832" t="s">
        <v>604</v>
      </c>
      <c r="D44" s="832" t="s">
        <v>2706</v>
      </c>
      <c r="E44" s="832" t="s">
        <v>6809</v>
      </c>
      <c r="F44" s="832" t="s">
        <v>6941</v>
      </c>
      <c r="G44" s="832" t="s">
        <v>6942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91</v>
      </c>
      <c r="R44" s="837"/>
      <c r="S44" s="850">
        <v>91</v>
      </c>
    </row>
    <row r="45" spans="1:19" ht="14.4" customHeight="1" x14ac:dyDescent="0.3">
      <c r="A45" s="831" t="s">
        <v>6815</v>
      </c>
      <c r="B45" s="832" t="s">
        <v>6816</v>
      </c>
      <c r="C45" s="832" t="s">
        <v>604</v>
      </c>
      <c r="D45" s="832" t="s">
        <v>2706</v>
      </c>
      <c r="E45" s="832" t="s">
        <v>6809</v>
      </c>
      <c r="F45" s="832" t="s">
        <v>6943</v>
      </c>
      <c r="G45" s="832" t="s">
        <v>6944</v>
      </c>
      <c r="H45" s="849">
        <v>4</v>
      </c>
      <c r="I45" s="849">
        <v>716</v>
      </c>
      <c r="J45" s="832"/>
      <c r="K45" s="832">
        <v>179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6815</v>
      </c>
      <c r="B46" s="832" t="s">
        <v>6816</v>
      </c>
      <c r="C46" s="832" t="s">
        <v>604</v>
      </c>
      <c r="D46" s="832" t="s">
        <v>2706</v>
      </c>
      <c r="E46" s="832" t="s">
        <v>6809</v>
      </c>
      <c r="F46" s="832" t="s">
        <v>6955</v>
      </c>
      <c r="G46" s="832" t="s">
        <v>6956</v>
      </c>
      <c r="H46" s="849">
        <v>8</v>
      </c>
      <c r="I46" s="849">
        <v>928</v>
      </c>
      <c r="J46" s="832"/>
      <c r="K46" s="832">
        <v>116</v>
      </c>
      <c r="L46" s="849"/>
      <c r="M46" s="849"/>
      <c r="N46" s="832"/>
      <c r="O46" s="832"/>
      <c r="P46" s="849">
        <v>1</v>
      </c>
      <c r="Q46" s="849">
        <v>120</v>
      </c>
      <c r="R46" s="837"/>
      <c r="S46" s="850">
        <v>120</v>
      </c>
    </row>
    <row r="47" spans="1:19" ht="14.4" customHeight="1" x14ac:dyDescent="0.3">
      <c r="A47" s="831" t="s">
        <v>6815</v>
      </c>
      <c r="B47" s="832" t="s">
        <v>6816</v>
      </c>
      <c r="C47" s="832" t="s">
        <v>604</v>
      </c>
      <c r="D47" s="832" t="s">
        <v>6778</v>
      </c>
      <c r="E47" s="832" t="s">
        <v>6809</v>
      </c>
      <c r="F47" s="832" t="s">
        <v>6810</v>
      </c>
      <c r="G47" s="832" t="s">
        <v>6811</v>
      </c>
      <c r="H47" s="849"/>
      <c r="I47" s="849"/>
      <c r="J47" s="832"/>
      <c r="K47" s="832"/>
      <c r="L47" s="849">
        <v>1</v>
      </c>
      <c r="M47" s="849">
        <v>251</v>
      </c>
      <c r="N47" s="832">
        <v>1</v>
      </c>
      <c r="O47" s="832">
        <v>251</v>
      </c>
      <c r="P47" s="849"/>
      <c r="Q47" s="849"/>
      <c r="R47" s="837"/>
      <c r="S47" s="850"/>
    </row>
    <row r="48" spans="1:19" ht="14.4" customHeight="1" x14ac:dyDescent="0.3">
      <c r="A48" s="831" t="s">
        <v>6815</v>
      </c>
      <c r="B48" s="832" t="s">
        <v>6816</v>
      </c>
      <c r="C48" s="832" t="s">
        <v>604</v>
      </c>
      <c r="D48" s="832" t="s">
        <v>6778</v>
      </c>
      <c r="E48" s="832" t="s">
        <v>6809</v>
      </c>
      <c r="F48" s="832" t="s">
        <v>6900</v>
      </c>
      <c r="G48" s="832" t="s">
        <v>6901</v>
      </c>
      <c r="H48" s="849"/>
      <c r="I48" s="849"/>
      <c r="J48" s="832"/>
      <c r="K48" s="832"/>
      <c r="L48" s="849">
        <v>1</v>
      </c>
      <c r="M48" s="849">
        <v>33.33</v>
      </c>
      <c r="N48" s="832">
        <v>1</v>
      </c>
      <c r="O48" s="832">
        <v>33.33</v>
      </c>
      <c r="P48" s="849"/>
      <c r="Q48" s="849"/>
      <c r="R48" s="837"/>
      <c r="S48" s="850"/>
    </row>
    <row r="49" spans="1:19" ht="14.4" customHeight="1" x14ac:dyDescent="0.3">
      <c r="A49" s="831" t="s">
        <v>6815</v>
      </c>
      <c r="B49" s="832" t="s">
        <v>6816</v>
      </c>
      <c r="C49" s="832" t="s">
        <v>604</v>
      </c>
      <c r="D49" s="832" t="s">
        <v>6774</v>
      </c>
      <c r="E49" s="832" t="s">
        <v>6817</v>
      </c>
      <c r="F49" s="832" t="s">
        <v>6819</v>
      </c>
      <c r="G49" s="832" t="s">
        <v>5373</v>
      </c>
      <c r="H49" s="849">
        <v>0.2</v>
      </c>
      <c r="I49" s="849">
        <v>30.21</v>
      </c>
      <c r="J49" s="832">
        <v>2.0006622516556294</v>
      </c>
      <c r="K49" s="832">
        <v>151.04999999999998</v>
      </c>
      <c r="L49" s="849">
        <v>0.1</v>
      </c>
      <c r="M49" s="849">
        <v>15.1</v>
      </c>
      <c r="N49" s="832">
        <v>1</v>
      </c>
      <c r="O49" s="832">
        <v>151</v>
      </c>
      <c r="P49" s="849">
        <v>0.1</v>
      </c>
      <c r="Q49" s="849">
        <v>15.1</v>
      </c>
      <c r="R49" s="837">
        <v>1</v>
      </c>
      <c r="S49" s="850">
        <v>151</v>
      </c>
    </row>
    <row r="50" spans="1:19" ht="14.4" customHeight="1" x14ac:dyDescent="0.3">
      <c r="A50" s="831" t="s">
        <v>6815</v>
      </c>
      <c r="B50" s="832" t="s">
        <v>6816</v>
      </c>
      <c r="C50" s="832" t="s">
        <v>604</v>
      </c>
      <c r="D50" s="832" t="s">
        <v>6774</v>
      </c>
      <c r="E50" s="832" t="s">
        <v>6842</v>
      </c>
      <c r="F50" s="832" t="s">
        <v>6843</v>
      </c>
      <c r="G50" s="832" t="s">
        <v>6844</v>
      </c>
      <c r="H50" s="849">
        <v>1</v>
      </c>
      <c r="I50" s="849">
        <v>162.80000000000001</v>
      </c>
      <c r="J50" s="832"/>
      <c r="K50" s="832">
        <v>162.80000000000001</v>
      </c>
      <c r="L50" s="849"/>
      <c r="M50" s="849"/>
      <c r="N50" s="832"/>
      <c r="O50" s="832"/>
      <c r="P50" s="849">
        <v>0</v>
      </c>
      <c r="Q50" s="849">
        <v>0</v>
      </c>
      <c r="R50" s="837"/>
      <c r="S50" s="850"/>
    </row>
    <row r="51" spans="1:19" ht="14.4" customHeight="1" x14ac:dyDescent="0.3">
      <c r="A51" s="831" t="s">
        <v>6815</v>
      </c>
      <c r="B51" s="832" t="s">
        <v>6816</v>
      </c>
      <c r="C51" s="832" t="s">
        <v>604</v>
      </c>
      <c r="D51" s="832" t="s">
        <v>6774</v>
      </c>
      <c r="E51" s="832" t="s">
        <v>6809</v>
      </c>
      <c r="F51" s="832" t="s">
        <v>6854</v>
      </c>
      <c r="G51" s="832" t="s">
        <v>6855</v>
      </c>
      <c r="H51" s="849">
        <v>11</v>
      </c>
      <c r="I51" s="849">
        <v>891</v>
      </c>
      <c r="J51" s="832">
        <v>0.71566265060240963</v>
      </c>
      <c r="K51" s="832">
        <v>81</v>
      </c>
      <c r="L51" s="849">
        <v>15</v>
      </c>
      <c r="M51" s="849">
        <v>1245</v>
      </c>
      <c r="N51" s="832">
        <v>1</v>
      </c>
      <c r="O51" s="832">
        <v>83</v>
      </c>
      <c r="P51" s="849">
        <v>28</v>
      </c>
      <c r="Q51" s="849">
        <v>2324</v>
      </c>
      <c r="R51" s="837">
        <v>1.8666666666666667</v>
      </c>
      <c r="S51" s="850">
        <v>83</v>
      </c>
    </row>
    <row r="52" spans="1:19" ht="14.4" customHeight="1" x14ac:dyDescent="0.3">
      <c r="A52" s="831" t="s">
        <v>6815</v>
      </c>
      <c r="B52" s="832" t="s">
        <v>6816</v>
      </c>
      <c r="C52" s="832" t="s">
        <v>604</v>
      </c>
      <c r="D52" s="832" t="s">
        <v>6774</v>
      </c>
      <c r="E52" s="832" t="s">
        <v>6809</v>
      </c>
      <c r="F52" s="832" t="s">
        <v>6856</v>
      </c>
      <c r="G52" s="832" t="s">
        <v>6857</v>
      </c>
      <c r="H52" s="849">
        <v>544</v>
      </c>
      <c r="I52" s="849">
        <v>19040</v>
      </c>
      <c r="J52" s="832">
        <v>0.84776704216572418</v>
      </c>
      <c r="K52" s="832">
        <v>35</v>
      </c>
      <c r="L52" s="849">
        <v>607</v>
      </c>
      <c r="M52" s="849">
        <v>22459</v>
      </c>
      <c r="N52" s="832">
        <v>1</v>
      </c>
      <c r="O52" s="832">
        <v>37</v>
      </c>
      <c r="P52" s="849">
        <v>768</v>
      </c>
      <c r="Q52" s="849">
        <v>28416</v>
      </c>
      <c r="R52" s="837">
        <v>1.2652388797364085</v>
      </c>
      <c r="S52" s="850">
        <v>37</v>
      </c>
    </row>
    <row r="53" spans="1:19" ht="14.4" customHeight="1" x14ac:dyDescent="0.3">
      <c r="A53" s="831" t="s">
        <v>6815</v>
      </c>
      <c r="B53" s="832" t="s">
        <v>6816</v>
      </c>
      <c r="C53" s="832" t="s">
        <v>604</v>
      </c>
      <c r="D53" s="832" t="s">
        <v>6774</v>
      </c>
      <c r="E53" s="832" t="s">
        <v>6809</v>
      </c>
      <c r="F53" s="832" t="s">
        <v>6858</v>
      </c>
      <c r="G53" s="832" t="s">
        <v>6859</v>
      </c>
      <c r="H53" s="849">
        <v>1</v>
      </c>
      <c r="I53" s="849">
        <v>10</v>
      </c>
      <c r="J53" s="832">
        <v>1</v>
      </c>
      <c r="K53" s="832">
        <v>10</v>
      </c>
      <c r="L53" s="849">
        <v>1</v>
      </c>
      <c r="M53" s="849">
        <v>10</v>
      </c>
      <c r="N53" s="832">
        <v>1</v>
      </c>
      <c r="O53" s="832">
        <v>10</v>
      </c>
      <c r="P53" s="849">
        <v>3</v>
      </c>
      <c r="Q53" s="849">
        <v>30</v>
      </c>
      <c r="R53" s="837">
        <v>3</v>
      </c>
      <c r="S53" s="850">
        <v>10</v>
      </c>
    </row>
    <row r="54" spans="1:19" ht="14.4" customHeight="1" x14ac:dyDescent="0.3">
      <c r="A54" s="831" t="s">
        <v>6815</v>
      </c>
      <c r="B54" s="832" t="s">
        <v>6816</v>
      </c>
      <c r="C54" s="832" t="s">
        <v>604</v>
      </c>
      <c r="D54" s="832" t="s">
        <v>6774</v>
      </c>
      <c r="E54" s="832" t="s">
        <v>6809</v>
      </c>
      <c r="F54" s="832" t="s">
        <v>6862</v>
      </c>
      <c r="G54" s="832" t="s">
        <v>6863</v>
      </c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88</v>
      </c>
      <c r="R54" s="837"/>
      <c r="S54" s="850">
        <v>88</v>
      </c>
    </row>
    <row r="55" spans="1:19" ht="14.4" customHeight="1" x14ac:dyDescent="0.3">
      <c r="A55" s="831" t="s">
        <v>6815</v>
      </c>
      <c r="B55" s="832" t="s">
        <v>6816</v>
      </c>
      <c r="C55" s="832" t="s">
        <v>604</v>
      </c>
      <c r="D55" s="832" t="s">
        <v>6774</v>
      </c>
      <c r="E55" s="832" t="s">
        <v>6809</v>
      </c>
      <c r="F55" s="832" t="s">
        <v>6864</v>
      </c>
      <c r="G55" s="832" t="s">
        <v>6865</v>
      </c>
      <c r="H55" s="849">
        <v>2</v>
      </c>
      <c r="I55" s="849">
        <v>1234</v>
      </c>
      <c r="J55" s="832">
        <v>1.9587301587301587</v>
      </c>
      <c r="K55" s="832">
        <v>617</v>
      </c>
      <c r="L55" s="849">
        <v>1</v>
      </c>
      <c r="M55" s="849">
        <v>630</v>
      </c>
      <c r="N55" s="832">
        <v>1</v>
      </c>
      <c r="O55" s="832">
        <v>630</v>
      </c>
      <c r="P55" s="849">
        <v>3</v>
      </c>
      <c r="Q55" s="849">
        <v>1890</v>
      </c>
      <c r="R55" s="837">
        <v>3</v>
      </c>
      <c r="S55" s="850">
        <v>630</v>
      </c>
    </row>
    <row r="56" spans="1:19" ht="14.4" customHeight="1" x14ac:dyDescent="0.3">
      <c r="A56" s="831" t="s">
        <v>6815</v>
      </c>
      <c r="B56" s="832" t="s">
        <v>6816</v>
      </c>
      <c r="C56" s="832" t="s">
        <v>604</v>
      </c>
      <c r="D56" s="832" t="s">
        <v>6774</v>
      </c>
      <c r="E56" s="832" t="s">
        <v>6809</v>
      </c>
      <c r="F56" s="832" t="s">
        <v>6866</v>
      </c>
      <c r="G56" s="832" t="s">
        <v>6867</v>
      </c>
      <c r="H56" s="849">
        <v>2</v>
      </c>
      <c r="I56" s="849">
        <v>776</v>
      </c>
      <c r="J56" s="832"/>
      <c r="K56" s="832">
        <v>388</v>
      </c>
      <c r="L56" s="849"/>
      <c r="M56" s="849"/>
      <c r="N56" s="832"/>
      <c r="O56" s="832"/>
      <c r="P56" s="849">
        <v>2</v>
      </c>
      <c r="Q56" s="849">
        <v>784</v>
      </c>
      <c r="R56" s="837"/>
      <c r="S56" s="850">
        <v>392</v>
      </c>
    </row>
    <row r="57" spans="1:19" ht="14.4" customHeight="1" x14ac:dyDescent="0.3">
      <c r="A57" s="831" t="s">
        <v>6815</v>
      </c>
      <c r="B57" s="832" t="s">
        <v>6816</v>
      </c>
      <c r="C57" s="832" t="s">
        <v>604</v>
      </c>
      <c r="D57" s="832" t="s">
        <v>6774</v>
      </c>
      <c r="E57" s="832" t="s">
        <v>6809</v>
      </c>
      <c r="F57" s="832" t="s">
        <v>6868</v>
      </c>
      <c r="G57" s="832" t="s">
        <v>6869</v>
      </c>
      <c r="H57" s="849"/>
      <c r="I57" s="849"/>
      <c r="J57" s="832"/>
      <c r="K57" s="832"/>
      <c r="L57" s="849"/>
      <c r="M57" s="849"/>
      <c r="N57" s="832"/>
      <c r="O57" s="832"/>
      <c r="P57" s="849">
        <v>2</v>
      </c>
      <c r="Q57" s="849">
        <v>78</v>
      </c>
      <c r="R57" s="837"/>
      <c r="S57" s="850">
        <v>39</v>
      </c>
    </row>
    <row r="58" spans="1:19" ht="14.4" customHeight="1" x14ac:dyDescent="0.3">
      <c r="A58" s="831" t="s">
        <v>6815</v>
      </c>
      <c r="B58" s="832" t="s">
        <v>6816</v>
      </c>
      <c r="C58" s="832" t="s">
        <v>604</v>
      </c>
      <c r="D58" s="832" t="s">
        <v>6774</v>
      </c>
      <c r="E58" s="832" t="s">
        <v>6809</v>
      </c>
      <c r="F58" s="832" t="s">
        <v>6810</v>
      </c>
      <c r="G58" s="832" t="s">
        <v>6811</v>
      </c>
      <c r="H58" s="849">
        <v>20</v>
      </c>
      <c r="I58" s="849">
        <v>4700</v>
      </c>
      <c r="J58" s="832">
        <v>0.53500284575981782</v>
      </c>
      <c r="K58" s="832">
        <v>235</v>
      </c>
      <c r="L58" s="849">
        <v>35</v>
      </c>
      <c r="M58" s="849">
        <v>8785</v>
      </c>
      <c r="N58" s="832">
        <v>1</v>
      </c>
      <c r="O58" s="832">
        <v>251</v>
      </c>
      <c r="P58" s="849">
        <v>48</v>
      </c>
      <c r="Q58" s="849">
        <v>12048</v>
      </c>
      <c r="R58" s="837">
        <v>1.3714285714285714</v>
      </c>
      <c r="S58" s="850">
        <v>251</v>
      </c>
    </row>
    <row r="59" spans="1:19" ht="14.4" customHeight="1" x14ac:dyDescent="0.3">
      <c r="A59" s="831" t="s">
        <v>6815</v>
      </c>
      <c r="B59" s="832" t="s">
        <v>6816</v>
      </c>
      <c r="C59" s="832" t="s">
        <v>604</v>
      </c>
      <c r="D59" s="832" t="s">
        <v>6774</v>
      </c>
      <c r="E59" s="832" t="s">
        <v>6809</v>
      </c>
      <c r="F59" s="832" t="s">
        <v>6880</v>
      </c>
      <c r="G59" s="832" t="s">
        <v>6881</v>
      </c>
      <c r="H59" s="849">
        <v>67</v>
      </c>
      <c r="I59" s="849">
        <v>7906</v>
      </c>
      <c r="J59" s="832">
        <v>0.98040674603174605</v>
      </c>
      <c r="K59" s="832">
        <v>118</v>
      </c>
      <c r="L59" s="849">
        <v>64</v>
      </c>
      <c r="M59" s="849">
        <v>8064</v>
      </c>
      <c r="N59" s="832">
        <v>1</v>
      </c>
      <c r="O59" s="832">
        <v>126</v>
      </c>
      <c r="P59" s="849">
        <v>96</v>
      </c>
      <c r="Q59" s="849">
        <v>12096</v>
      </c>
      <c r="R59" s="837">
        <v>1.5</v>
      </c>
      <c r="S59" s="850">
        <v>126</v>
      </c>
    </row>
    <row r="60" spans="1:19" ht="14.4" customHeight="1" x14ac:dyDescent="0.3">
      <c r="A60" s="831" t="s">
        <v>6815</v>
      </c>
      <c r="B60" s="832" t="s">
        <v>6816</v>
      </c>
      <c r="C60" s="832" t="s">
        <v>604</v>
      </c>
      <c r="D60" s="832" t="s">
        <v>6774</v>
      </c>
      <c r="E60" s="832" t="s">
        <v>6809</v>
      </c>
      <c r="F60" s="832" t="s">
        <v>6894</v>
      </c>
      <c r="G60" s="832" t="s">
        <v>6895</v>
      </c>
      <c r="H60" s="849">
        <v>2</v>
      </c>
      <c r="I60" s="849">
        <v>1332</v>
      </c>
      <c r="J60" s="832"/>
      <c r="K60" s="832">
        <v>666</v>
      </c>
      <c r="L60" s="849"/>
      <c r="M60" s="849"/>
      <c r="N60" s="832"/>
      <c r="O60" s="832"/>
      <c r="P60" s="849">
        <v>4</v>
      </c>
      <c r="Q60" s="849">
        <v>2716</v>
      </c>
      <c r="R60" s="837"/>
      <c r="S60" s="850">
        <v>679</v>
      </c>
    </row>
    <row r="61" spans="1:19" ht="14.4" customHeight="1" x14ac:dyDescent="0.3">
      <c r="A61" s="831" t="s">
        <v>6815</v>
      </c>
      <c r="B61" s="832" t="s">
        <v>6816</v>
      </c>
      <c r="C61" s="832" t="s">
        <v>604</v>
      </c>
      <c r="D61" s="832" t="s">
        <v>6774</v>
      </c>
      <c r="E61" s="832" t="s">
        <v>6809</v>
      </c>
      <c r="F61" s="832" t="s">
        <v>6896</v>
      </c>
      <c r="G61" s="832" t="s">
        <v>6897</v>
      </c>
      <c r="H61" s="849">
        <v>1</v>
      </c>
      <c r="I61" s="849">
        <v>1002</v>
      </c>
      <c r="J61" s="832">
        <v>0.97565725413826676</v>
      </c>
      <c r="K61" s="832">
        <v>1002</v>
      </c>
      <c r="L61" s="849">
        <v>1</v>
      </c>
      <c r="M61" s="849">
        <v>1027</v>
      </c>
      <c r="N61" s="832">
        <v>1</v>
      </c>
      <c r="O61" s="832">
        <v>1027</v>
      </c>
      <c r="P61" s="849"/>
      <c r="Q61" s="849"/>
      <c r="R61" s="837"/>
      <c r="S61" s="850"/>
    </row>
    <row r="62" spans="1:19" ht="14.4" customHeight="1" x14ac:dyDescent="0.3">
      <c r="A62" s="831" t="s">
        <v>6815</v>
      </c>
      <c r="B62" s="832" t="s">
        <v>6816</v>
      </c>
      <c r="C62" s="832" t="s">
        <v>604</v>
      </c>
      <c r="D62" s="832" t="s">
        <v>6774</v>
      </c>
      <c r="E62" s="832" t="s">
        <v>6809</v>
      </c>
      <c r="F62" s="832" t="s">
        <v>6900</v>
      </c>
      <c r="G62" s="832" t="s">
        <v>6901</v>
      </c>
      <c r="H62" s="849">
        <v>5672</v>
      </c>
      <c r="I62" s="849">
        <v>79799.970000000016</v>
      </c>
      <c r="J62" s="832">
        <v>25.742008845189829</v>
      </c>
      <c r="K62" s="832">
        <v>14.069106135401977</v>
      </c>
      <c r="L62" s="849">
        <v>93</v>
      </c>
      <c r="M62" s="849">
        <v>3099.99</v>
      </c>
      <c r="N62" s="832">
        <v>1</v>
      </c>
      <c r="O62" s="832">
        <v>33.333225806451608</v>
      </c>
      <c r="P62" s="849">
        <v>147</v>
      </c>
      <c r="Q62" s="849">
        <v>4899.9699999999993</v>
      </c>
      <c r="R62" s="837">
        <v>1.5806405827115571</v>
      </c>
      <c r="S62" s="850">
        <v>33.333129251700676</v>
      </c>
    </row>
    <row r="63" spans="1:19" ht="14.4" customHeight="1" x14ac:dyDescent="0.3">
      <c r="A63" s="831" t="s">
        <v>6815</v>
      </c>
      <c r="B63" s="832" t="s">
        <v>6816</v>
      </c>
      <c r="C63" s="832" t="s">
        <v>604</v>
      </c>
      <c r="D63" s="832" t="s">
        <v>6774</v>
      </c>
      <c r="E63" s="832" t="s">
        <v>6809</v>
      </c>
      <c r="F63" s="832" t="s">
        <v>6905</v>
      </c>
      <c r="G63" s="832" t="s">
        <v>6906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172</v>
      </c>
      <c r="R63" s="837"/>
      <c r="S63" s="850">
        <v>172</v>
      </c>
    </row>
    <row r="64" spans="1:19" ht="14.4" customHeight="1" x14ac:dyDescent="0.3">
      <c r="A64" s="831" t="s">
        <v>6815</v>
      </c>
      <c r="B64" s="832" t="s">
        <v>6816</v>
      </c>
      <c r="C64" s="832" t="s">
        <v>604</v>
      </c>
      <c r="D64" s="832" t="s">
        <v>6774</v>
      </c>
      <c r="E64" s="832" t="s">
        <v>6809</v>
      </c>
      <c r="F64" s="832" t="s">
        <v>6907</v>
      </c>
      <c r="G64" s="832" t="s">
        <v>6908</v>
      </c>
      <c r="H64" s="849">
        <v>6</v>
      </c>
      <c r="I64" s="849">
        <v>216</v>
      </c>
      <c r="J64" s="832">
        <v>0.83397683397683398</v>
      </c>
      <c r="K64" s="832">
        <v>36</v>
      </c>
      <c r="L64" s="849">
        <v>7</v>
      </c>
      <c r="M64" s="849">
        <v>259</v>
      </c>
      <c r="N64" s="832">
        <v>1</v>
      </c>
      <c r="O64" s="832">
        <v>37</v>
      </c>
      <c r="P64" s="849">
        <v>6</v>
      </c>
      <c r="Q64" s="849">
        <v>222</v>
      </c>
      <c r="R64" s="837">
        <v>0.8571428571428571</v>
      </c>
      <c r="S64" s="850">
        <v>37</v>
      </c>
    </row>
    <row r="65" spans="1:19" ht="14.4" customHeight="1" x14ac:dyDescent="0.3">
      <c r="A65" s="831" t="s">
        <v>6815</v>
      </c>
      <c r="B65" s="832" t="s">
        <v>6816</v>
      </c>
      <c r="C65" s="832" t="s">
        <v>604</v>
      </c>
      <c r="D65" s="832" t="s">
        <v>6774</v>
      </c>
      <c r="E65" s="832" t="s">
        <v>6809</v>
      </c>
      <c r="F65" s="832" t="s">
        <v>6911</v>
      </c>
      <c r="G65" s="832" t="s">
        <v>6912</v>
      </c>
      <c r="H65" s="849">
        <v>4</v>
      </c>
      <c r="I65" s="849">
        <v>328</v>
      </c>
      <c r="J65" s="832">
        <v>1.9069767441860466</v>
      </c>
      <c r="K65" s="832">
        <v>82</v>
      </c>
      <c r="L65" s="849">
        <v>2</v>
      </c>
      <c r="M65" s="849">
        <v>172</v>
      </c>
      <c r="N65" s="832">
        <v>1</v>
      </c>
      <c r="O65" s="832">
        <v>86</v>
      </c>
      <c r="P65" s="849">
        <v>4</v>
      </c>
      <c r="Q65" s="849">
        <v>344</v>
      </c>
      <c r="R65" s="837">
        <v>2</v>
      </c>
      <c r="S65" s="850">
        <v>86</v>
      </c>
    </row>
    <row r="66" spans="1:19" ht="14.4" customHeight="1" x14ac:dyDescent="0.3">
      <c r="A66" s="831" t="s">
        <v>6815</v>
      </c>
      <c r="B66" s="832" t="s">
        <v>6816</v>
      </c>
      <c r="C66" s="832" t="s">
        <v>604</v>
      </c>
      <c r="D66" s="832" t="s">
        <v>6774</v>
      </c>
      <c r="E66" s="832" t="s">
        <v>6809</v>
      </c>
      <c r="F66" s="832" t="s">
        <v>6920</v>
      </c>
      <c r="G66" s="832" t="s">
        <v>6921</v>
      </c>
      <c r="H66" s="849">
        <v>1</v>
      </c>
      <c r="I66" s="849">
        <v>210</v>
      </c>
      <c r="J66" s="832"/>
      <c r="K66" s="832">
        <v>210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6815</v>
      </c>
      <c r="B67" s="832" t="s">
        <v>6816</v>
      </c>
      <c r="C67" s="832" t="s">
        <v>604</v>
      </c>
      <c r="D67" s="832" t="s">
        <v>6774</v>
      </c>
      <c r="E67" s="832" t="s">
        <v>6809</v>
      </c>
      <c r="F67" s="832" t="s">
        <v>6931</v>
      </c>
      <c r="G67" s="832" t="s">
        <v>6932</v>
      </c>
      <c r="H67" s="849">
        <v>2</v>
      </c>
      <c r="I67" s="849">
        <v>2100</v>
      </c>
      <c r="J67" s="832"/>
      <c r="K67" s="832">
        <v>1050</v>
      </c>
      <c r="L67" s="849"/>
      <c r="M67" s="849"/>
      <c r="N67" s="832"/>
      <c r="O67" s="832"/>
      <c r="P67" s="849">
        <v>1</v>
      </c>
      <c r="Q67" s="849">
        <v>1063</v>
      </c>
      <c r="R67" s="837"/>
      <c r="S67" s="850">
        <v>1063</v>
      </c>
    </row>
    <row r="68" spans="1:19" ht="14.4" customHeight="1" x14ac:dyDescent="0.3">
      <c r="A68" s="831" t="s">
        <v>6815</v>
      </c>
      <c r="B68" s="832" t="s">
        <v>6816</v>
      </c>
      <c r="C68" s="832" t="s">
        <v>604</v>
      </c>
      <c r="D68" s="832" t="s">
        <v>6774</v>
      </c>
      <c r="E68" s="832" t="s">
        <v>6809</v>
      </c>
      <c r="F68" s="832" t="s">
        <v>6935</v>
      </c>
      <c r="G68" s="832" t="s">
        <v>6936</v>
      </c>
      <c r="H68" s="849">
        <v>2</v>
      </c>
      <c r="I68" s="849">
        <v>698</v>
      </c>
      <c r="J68" s="832"/>
      <c r="K68" s="832">
        <v>349</v>
      </c>
      <c r="L68" s="849"/>
      <c r="M68" s="849"/>
      <c r="N68" s="832"/>
      <c r="O68" s="832"/>
      <c r="P68" s="849">
        <v>5</v>
      </c>
      <c r="Q68" s="849">
        <v>1865</v>
      </c>
      <c r="R68" s="837"/>
      <c r="S68" s="850">
        <v>373</v>
      </c>
    </row>
    <row r="69" spans="1:19" ht="14.4" customHeight="1" x14ac:dyDescent="0.3">
      <c r="A69" s="831" t="s">
        <v>6815</v>
      </c>
      <c r="B69" s="832" t="s">
        <v>6816</v>
      </c>
      <c r="C69" s="832" t="s">
        <v>604</v>
      </c>
      <c r="D69" s="832" t="s">
        <v>6774</v>
      </c>
      <c r="E69" s="832" t="s">
        <v>6809</v>
      </c>
      <c r="F69" s="832" t="s">
        <v>6937</v>
      </c>
      <c r="G69" s="832" t="s">
        <v>6938</v>
      </c>
      <c r="H69" s="849">
        <v>1</v>
      </c>
      <c r="I69" s="849">
        <v>57</v>
      </c>
      <c r="J69" s="832">
        <v>0.96610169491525422</v>
      </c>
      <c r="K69" s="832">
        <v>57</v>
      </c>
      <c r="L69" s="849">
        <v>1</v>
      </c>
      <c r="M69" s="849">
        <v>59</v>
      </c>
      <c r="N69" s="832">
        <v>1</v>
      </c>
      <c r="O69" s="832">
        <v>59</v>
      </c>
      <c r="P69" s="849"/>
      <c r="Q69" s="849"/>
      <c r="R69" s="837"/>
      <c r="S69" s="850"/>
    </row>
    <row r="70" spans="1:19" ht="14.4" customHeight="1" x14ac:dyDescent="0.3">
      <c r="A70" s="831" t="s">
        <v>6815</v>
      </c>
      <c r="B70" s="832" t="s">
        <v>6816</v>
      </c>
      <c r="C70" s="832" t="s">
        <v>604</v>
      </c>
      <c r="D70" s="832" t="s">
        <v>6774</v>
      </c>
      <c r="E70" s="832" t="s">
        <v>6809</v>
      </c>
      <c r="F70" s="832" t="s">
        <v>6943</v>
      </c>
      <c r="G70" s="832" t="s">
        <v>6944</v>
      </c>
      <c r="H70" s="849"/>
      <c r="I70" s="849"/>
      <c r="J70" s="832"/>
      <c r="K70" s="832"/>
      <c r="L70" s="849">
        <v>2</v>
      </c>
      <c r="M70" s="849">
        <v>366</v>
      </c>
      <c r="N70" s="832">
        <v>1</v>
      </c>
      <c r="O70" s="832">
        <v>183</v>
      </c>
      <c r="P70" s="849"/>
      <c r="Q70" s="849"/>
      <c r="R70" s="837"/>
      <c r="S70" s="850"/>
    </row>
    <row r="71" spans="1:19" ht="14.4" customHeight="1" x14ac:dyDescent="0.3">
      <c r="A71" s="831" t="s">
        <v>6815</v>
      </c>
      <c r="B71" s="832" t="s">
        <v>6816</v>
      </c>
      <c r="C71" s="832" t="s">
        <v>604</v>
      </c>
      <c r="D71" s="832" t="s">
        <v>6774</v>
      </c>
      <c r="E71" s="832" t="s">
        <v>6809</v>
      </c>
      <c r="F71" s="832" t="s">
        <v>6955</v>
      </c>
      <c r="G71" s="832" t="s">
        <v>6956</v>
      </c>
      <c r="H71" s="849">
        <v>1</v>
      </c>
      <c r="I71" s="849">
        <v>116</v>
      </c>
      <c r="J71" s="832"/>
      <c r="K71" s="832">
        <v>116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6815</v>
      </c>
      <c r="B72" s="832" t="s">
        <v>6816</v>
      </c>
      <c r="C72" s="832" t="s">
        <v>604</v>
      </c>
      <c r="D72" s="832" t="s">
        <v>2707</v>
      </c>
      <c r="E72" s="832" t="s">
        <v>6809</v>
      </c>
      <c r="F72" s="832" t="s">
        <v>6856</v>
      </c>
      <c r="G72" s="832" t="s">
        <v>6857</v>
      </c>
      <c r="H72" s="849"/>
      <c r="I72" s="849"/>
      <c r="J72" s="832"/>
      <c r="K72" s="832"/>
      <c r="L72" s="849"/>
      <c r="M72" s="849"/>
      <c r="N72" s="832"/>
      <c r="O72" s="832"/>
      <c r="P72" s="849">
        <v>5</v>
      </c>
      <c r="Q72" s="849">
        <v>185</v>
      </c>
      <c r="R72" s="837"/>
      <c r="S72" s="850">
        <v>37</v>
      </c>
    </row>
    <row r="73" spans="1:19" ht="14.4" customHeight="1" x14ac:dyDescent="0.3">
      <c r="A73" s="831" t="s">
        <v>6815</v>
      </c>
      <c r="B73" s="832" t="s">
        <v>6816</v>
      </c>
      <c r="C73" s="832" t="s">
        <v>604</v>
      </c>
      <c r="D73" s="832" t="s">
        <v>2707</v>
      </c>
      <c r="E73" s="832" t="s">
        <v>6809</v>
      </c>
      <c r="F73" s="832" t="s">
        <v>6907</v>
      </c>
      <c r="G73" s="832" t="s">
        <v>6908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37</v>
      </c>
      <c r="R73" s="837"/>
      <c r="S73" s="850">
        <v>37</v>
      </c>
    </row>
    <row r="74" spans="1:19" ht="14.4" customHeight="1" x14ac:dyDescent="0.3">
      <c r="A74" s="831" t="s">
        <v>6815</v>
      </c>
      <c r="B74" s="832" t="s">
        <v>6816</v>
      </c>
      <c r="C74" s="832" t="s">
        <v>604</v>
      </c>
      <c r="D74" s="832" t="s">
        <v>6779</v>
      </c>
      <c r="E74" s="832" t="s">
        <v>6809</v>
      </c>
      <c r="F74" s="832" t="s">
        <v>6856</v>
      </c>
      <c r="G74" s="832" t="s">
        <v>6857</v>
      </c>
      <c r="H74" s="849">
        <v>17</v>
      </c>
      <c r="I74" s="849">
        <v>595</v>
      </c>
      <c r="J74" s="832"/>
      <c r="K74" s="832">
        <v>35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6815</v>
      </c>
      <c r="B75" s="832" t="s">
        <v>6816</v>
      </c>
      <c r="C75" s="832" t="s">
        <v>604</v>
      </c>
      <c r="D75" s="832" t="s">
        <v>6779</v>
      </c>
      <c r="E75" s="832" t="s">
        <v>6809</v>
      </c>
      <c r="F75" s="832" t="s">
        <v>6810</v>
      </c>
      <c r="G75" s="832" t="s">
        <v>6811</v>
      </c>
      <c r="H75" s="849">
        <v>12</v>
      </c>
      <c r="I75" s="849">
        <v>2820</v>
      </c>
      <c r="J75" s="832"/>
      <c r="K75" s="832">
        <v>235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6815</v>
      </c>
      <c r="B76" s="832" t="s">
        <v>6816</v>
      </c>
      <c r="C76" s="832" t="s">
        <v>604</v>
      </c>
      <c r="D76" s="832" t="s">
        <v>6779</v>
      </c>
      <c r="E76" s="832" t="s">
        <v>6809</v>
      </c>
      <c r="F76" s="832" t="s">
        <v>6880</v>
      </c>
      <c r="G76" s="832" t="s">
        <v>6881</v>
      </c>
      <c r="H76" s="849">
        <v>27</v>
      </c>
      <c r="I76" s="849">
        <v>3186</v>
      </c>
      <c r="J76" s="832"/>
      <c r="K76" s="832">
        <v>118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6815</v>
      </c>
      <c r="B77" s="832" t="s">
        <v>6816</v>
      </c>
      <c r="C77" s="832" t="s">
        <v>604</v>
      </c>
      <c r="D77" s="832" t="s">
        <v>6779</v>
      </c>
      <c r="E77" s="832" t="s">
        <v>6809</v>
      </c>
      <c r="F77" s="832" t="s">
        <v>6900</v>
      </c>
      <c r="G77" s="832" t="s">
        <v>6901</v>
      </c>
      <c r="H77" s="849">
        <v>13</v>
      </c>
      <c r="I77" s="849">
        <v>233.33999999999997</v>
      </c>
      <c r="J77" s="832"/>
      <c r="K77" s="832">
        <v>17.949230769230766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6815</v>
      </c>
      <c r="B78" s="832" t="s">
        <v>6816</v>
      </c>
      <c r="C78" s="832" t="s">
        <v>604</v>
      </c>
      <c r="D78" s="832" t="s">
        <v>6780</v>
      </c>
      <c r="E78" s="832" t="s">
        <v>6809</v>
      </c>
      <c r="F78" s="832" t="s">
        <v>6856</v>
      </c>
      <c r="G78" s="832" t="s">
        <v>6857</v>
      </c>
      <c r="H78" s="849"/>
      <c r="I78" s="849"/>
      <c r="J78" s="832"/>
      <c r="K78" s="832"/>
      <c r="L78" s="849">
        <v>2</v>
      </c>
      <c r="M78" s="849">
        <v>74</v>
      </c>
      <c r="N78" s="832">
        <v>1</v>
      </c>
      <c r="O78" s="832">
        <v>37</v>
      </c>
      <c r="P78" s="849"/>
      <c r="Q78" s="849"/>
      <c r="R78" s="837"/>
      <c r="S78" s="850"/>
    </row>
    <row r="79" spans="1:19" ht="14.4" customHeight="1" x14ac:dyDescent="0.3">
      <c r="A79" s="831" t="s">
        <v>6815</v>
      </c>
      <c r="B79" s="832" t="s">
        <v>6816</v>
      </c>
      <c r="C79" s="832" t="s">
        <v>604</v>
      </c>
      <c r="D79" s="832" t="s">
        <v>2708</v>
      </c>
      <c r="E79" s="832" t="s">
        <v>6817</v>
      </c>
      <c r="F79" s="832" t="s">
        <v>6819</v>
      </c>
      <c r="G79" s="832" t="s">
        <v>5373</v>
      </c>
      <c r="H79" s="849"/>
      <c r="I79" s="849"/>
      <c r="J79" s="832"/>
      <c r="K79" s="832"/>
      <c r="L79" s="849">
        <v>0.1</v>
      </c>
      <c r="M79" s="849">
        <v>15.1</v>
      </c>
      <c r="N79" s="832">
        <v>1</v>
      </c>
      <c r="O79" s="832">
        <v>151</v>
      </c>
      <c r="P79" s="849">
        <v>0.1</v>
      </c>
      <c r="Q79" s="849">
        <v>15.1</v>
      </c>
      <c r="R79" s="837">
        <v>1</v>
      </c>
      <c r="S79" s="850">
        <v>151</v>
      </c>
    </row>
    <row r="80" spans="1:19" ht="14.4" customHeight="1" x14ac:dyDescent="0.3">
      <c r="A80" s="831" t="s">
        <v>6815</v>
      </c>
      <c r="B80" s="832" t="s">
        <v>6816</v>
      </c>
      <c r="C80" s="832" t="s">
        <v>604</v>
      </c>
      <c r="D80" s="832" t="s">
        <v>2708</v>
      </c>
      <c r="E80" s="832" t="s">
        <v>6809</v>
      </c>
      <c r="F80" s="832" t="s">
        <v>6856</v>
      </c>
      <c r="G80" s="832" t="s">
        <v>6857</v>
      </c>
      <c r="H80" s="849">
        <v>2</v>
      </c>
      <c r="I80" s="849">
        <v>70</v>
      </c>
      <c r="J80" s="832">
        <v>0.14553014553014554</v>
      </c>
      <c r="K80" s="832">
        <v>35</v>
      </c>
      <c r="L80" s="849">
        <v>13</v>
      </c>
      <c r="M80" s="849">
        <v>481</v>
      </c>
      <c r="N80" s="832">
        <v>1</v>
      </c>
      <c r="O80" s="832">
        <v>37</v>
      </c>
      <c r="P80" s="849">
        <v>4</v>
      </c>
      <c r="Q80" s="849">
        <v>148</v>
      </c>
      <c r="R80" s="837">
        <v>0.30769230769230771</v>
      </c>
      <c r="S80" s="850">
        <v>37</v>
      </c>
    </row>
    <row r="81" spans="1:19" ht="14.4" customHeight="1" x14ac:dyDescent="0.3">
      <c r="A81" s="831" t="s">
        <v>6815</v>
      </c>
      <c r="B81" s="832" t="s">
        <v>6816</v>
      </c>
      <c r="C81" s="832" t="s">
        <v>604</v>
      </c>
      <c r="D81" s="832" t="s">
        <v>2708</v>
      </c>
      <c r="E81" s="832" t="s">
        <v>6809</v>
      </c>
      <c r="F81" s="832" t="s">
        <v>6862</v>
      </c>
      <c r="G81" s="832" t="s">
        <v>6863</v>
      </c>
      <c r="H81" s="849">
        <v>1</v>
      </c>
      <c r="I81" s="849">
        <v>84</v>
      </c>
      <c r="J81" s="832"/>
      <c r="K81" s="832">
        <v>84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6815</v>
      </c>
      <c r="B82" s="832" t="s">
        <v>6816</v>
      </c>
      <c r="C82" s="832" t="s">
        <v>604</v>
      </c>
      <c r="D82" s="832" t="s">
        <v>2708</v>
      </c>
      <c r="E82" s="832" t="s">
        <v>6809</v>
      </c>
      <c r="F82" s="832" t="s">
        <v>6864</v>
      </c>
      <c r="G82" s="832" t="s">
        <v>6865</v>
      </c>
      <c r="H82" s="849">
        <v>2</v>
      </c>
      <c r="I82" s="849">
        <v>1234</v>
      </c>
      <c r="J82" s="832"/>
      <c r="K82" s="832">
        <v>617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6815</v>
      </c>
      <c r="B83" s="832" t="s">
        <v>6816</v>
      </c>
      <c r="C83" s="832" t="s">
        <v>604</v>
      </c>
      <c r="D83" s="832" t="s">
        <v>2708</v>
      </c>
      <c r="E83" s="832" t="s">
        <v>6809</v>
      </c>
      <c r="F83" s="832" t="s">
        <v>6866</v>
      </c>
      <c r="G83" s="832" t="s">
        <v>6867</v>
      </c>
      <c r="H83" s="849">
        <v>2</v>
      </c>
      <c r="I83" s="849">
        <v>776</v>
      </c>
      <c r="J83" s="832"/>
      <c r="K83" s="832">
        <v>388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6815</v>
      </c>
      <c r="B84" s="832" t="s">
        <v>6816</v>
      </c>
      <c r="C84" s="832" t="s">
        <v>604</v>
      </c>
      <c r="D84" s="832" t="s">
        <v>2708</v>
      </c>
      <c r="E84" s="832" t="s">
        <v>6809</v>
      </c>
      <c r="F84" s="832" t="s">
        <v>6868</v>
      </c>
      <c r="G84" s="832" t="s">
        <v>6869</v>
      </c>
      <c r="H84" s="849">
        <v>3</v>
      </c>
      <c r="I84" s="849">
        <v>117</v>
      </c>
      <c r="J84" s="832"/>
      <c r="K84" s="832">
        <v>39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6815</v>
      </c>
      <c r="B85" s="832" t="s">
        <v>6816</v>
      </c>
      <c r="C85" s="832" t="s">
        <v>604</v>
      </c>
      <c r="D85" s="832" t="s">
        <v>2708</v>
      </c>
      <c r="E85" s="832" t="s">
        <v>6809</v>
      </c>
      <c r="F85" s="832" t="s">
        <v>6876</v>
      </c>
      <c r="G85" s="832" t="s">
        <v>6877</v>
      </c>
      <c r="H85" s="849">
        <v>2</v>
      </c>
      <c r="I85" s="849">
        <v>8858</v>
      </c>
      <c r="J85" s="832"/>
      <c r="K85" s="832">
        <v>4429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6815</v>
      </c>
      <c r="B86" s="832" t="s">
        <v>6816</v>
      </c>
      <c r="C86" s="832" t="s">
        <v>604</v>
      </c>
      <c r="D86" s="832" t="s">
        <v>2708</v>
      </c>
      <c r="E86" s="832" t="s">
        <v>6809</v>
      </c>
      <c r="F86" s="832" t="s">
        <v>6810</v>
      </c>
      <c r="G86" s="832" t="s">
        <v>6811</v>
      </c>
      <c r="H86" s="849"/>
      <c r="I86" s="849"/>
      <c r="J86" s="832"/>
      <c r="K86" s="832"/>
      <c r="L86" s="849">
        <v>17</v>
      </c>
      <c r="M86" s="849">
        <v>4267</v>
      </c>
      <c r="N86" s="832">
        <v>1</v>
      </c>
      <c r="O86" s="832">
        <v>251</v>
      </c>
      <c r="P86" s="849">
        <v>7</v>
      </c>
      <c r="Q86" s="849">
        <v>1757</v>
      </c>
      <c r="R86" s="837">
        <v>0.41176470588235292</v>
      </c>
      <c r="S86" s="850">
        <v>251</v>
      </c>
    </row>
    <row r="87" spans="1:19" ht="14.4" customHeight="1" x14ac:dyDescent="0.3">
      <c r="A87" s="831" t="s">
        <v>6815</v>
      </c>
      <c r="B87" s="832" t="s">
        <v>6816</v>
      </c>
      <c r="C87" s="832" t="s">
        <v>604</v>
      </c>
      <c r="D87" s="832" t="s">
        <v>2708</v>
      </c>
      <c r="E87" s="832" t="s">
        <v>6809</v>
      </c>
      <c r="F87" s="832" t="s">
        <v>6880</v>
      </c>
      <c r="G87" s="832" t="s">
        <v>6881</v>
      </c>
      <c r="H87" s="849">
        <v>24</v>
      </c>
      <c r="I87" s="849">
        <v>2832</v>
      </c>
      <c r="J87" s="832">
        <v>22.476190476190474</v>
      </c>
      <c r="K87" s="832">
        <v>118</v>
      </c>
      <c r="L87" s="849">
        <v>1</v>
      </c>
      <c r="M87" s="849">
        <v>126</v>
      </c>
      <c r="N87" s="832">
        <v>1</v>
      </c>
      <c r="O87" s="832">
        <v>126</v>
      </c>
      <c r="P87" s="849">
        <v>1</v>
      </c>
      <c r="Q87" s="849">
        <v>126</v>
      </c>
      <c r="R87" s="837">
        <v>1</v>
      </c>
      <c r="S87" s="850">
        <v>126</v>
      </c>
    </row>
    <row r="88" spans="1:19" ht="14.4" customHeight="1" x14ac:dyDescent="0.3">
      <c r="A88" s="831" t="s">
        <v>6815</v>
      </c>
      <c r="B88" s="832" t="s">
        <v>6816</v>
      </c>
      <c r="C88" s="832" t="s">
        <v>604</v>
      </c>
      <c r="D88" s="832" t="s">
        <v>2708</v>
      </c>
      <c r="E88" s="832" t="s">
        <v>6809</v>
      </c>
      <c r="F88" s="832" t="s">
        <v>6892</v>
      </c>
      <c r="G88" s="832" t="s">
        <v>6893</v>
      </c>
      <c r="H88" s="849"/>
      <c r="I88" s="849"/>
      <c r="J88" s="832"/>
      <c r="K88" s="832"/>
      <c r="L88" s="849">
        <v>1</v>
      </c>
      <c r="M88" s="849">
        <v>500</v>
      </c>
      <c r="N88" s="832">
        <v>1</v>
      </c>
      <c r="O88" s="832">
        <v>500</v>
      </c>
      <c r="P88" s="849"/>
      <c r="Q88" s="849"/>
      <c r="R88" s="837"/>
      <c r="S88" s="850"/>
    </row>
    <row r="89" spans="1:19" ht="14.4" customHeight="1" x14ac:dyDescent="0.3">
      <c r="A89" s="831" t="s">
        <v>6815</v>
      </c>
      <c r="B89" s="832" t="s">
        <v>6816</v>
      </c>
      <c r="C89" s="832" t="s">
        <v>604</v>
      </c>
      <c r="D89" s="832" t="s">
        <v>2708</v>
      </c>
      <c r="E89" s="832" t="s">
        <v>6809</v>
      </c>
      <c r="F89" s="832" t="s">
        <v>6900</v>
      </c>
      <c r="G89" s="832" t="s">
        <v>6901</v>
      </c>
      <c r="H89" s="849">
        <v>12</v>
      </c>
      <c r="I89" s="849">
        <v>166.67000000000002</v>
      </c>
      <c r="J89" s="832">
        <v>0.27778796313271892</v>
      </c>
      <c r="K89" s="832">
        <v>13.889166666666668</v>
      </c>
      <c r="L89" s="849">
        <v>18</v>
      </c>
      <c r="M89" s="849">
        <v>599.99</v>
      </c>
      <c r="N89" s="832">
        <v>1</v>
      </c>
      <c r="O89" s="832">
        <v>33.332777777777778</v>
      </c>
      <c r="P89" s="849">
        <v>8</v>
      </c>
      <c r="Q89" s="849">
        <v>266.65999999999997</v>
      </c>
      <c r="R89" s="837">
        <v>0.44444074067901124</v>
      </c>
      <c r="S89" s="850">
        <v>33.332499999999996</v>
      </c>
    </row>
    <row r="90" spans="1:19" ht="14.4" customHeight="1" x14ac:dyDescent="0.3">
      <c r="A90" s="831" t="s">
        <v>6815</v>
      </c>
      <c r="B90" s="832" t="s">
        <v>6816</v>
      </c>
      <c r="C90" s="832" t="s">
        <v>604</v>
      </c>
      <c r="D90" s="832" t="s">
        <v>2708</v>
      </c>
      <c r="E90" s="832" t="s">
        <v>6809</v>
      </c>
      <c r="F90" s="832" t="s">
        <v>6902</v>
      </c>
      <c r="G90" s="832" t="s">
        <v>6903</v>
      </c>
      <c r="H90" s="849">
        <v>1</v>
      </c>
      <c r="I90" s="849">
        <v>956</v>
      </c>
      <c r="J90" s="832"/>
      <c r="K90" s="832">
        <v>956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6815</v>
      </c>
      <c r="B91" s="832" t="s">
        <v>6816</v>
      </c>
      <c r="C91" s="832" t="s">
        <v>604</v>
      </c>
      <c r="D91" s="832" t="s">
        <v>2708</v>
      </c>
      <c r="E91" s="832" t="s">
        <v>6809</v>
      </c>
      <c r="F91" s="832" t="s">
        <v>6905</v>
      </c>
      <c r="G91" s="832" t="s">
        <v>6906</v>
      </c>
      <c r="H91" s="849">
        <v>1</v>
      </c>
      <c r="I91" s="849">
        <v>169</v>
      </c>
      <c r="J91" s="832"/>
      <c r="K91" s="832">
        <v>169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6815</v>
      </c>
      <c r="B92" s="832" t="s">
        <v>6816</v>
      </c>
      <c r="C92" s="832" t="s">
        <v>604</v>
      </c>
      <c r="D92" s="832" t="s">
        <v>2708</v>
      </c>
      <c r="E92" s="832" t="s">
        <v>6809</v>
      </c>
      <c r="F92" s="832" t="s">
        <v>6911</v>
      </c>
      <c r="G92" s="832" t="s">
        <v>6912</v>
      </c>
      <c r="H92" s="849"/>
      <c r="I92" s="849"/>
      <c r="J92" s="832"/>
      <c r="K92" s="832"/>
      <c r="L92" s="849">
        <v>1</v>
      </c>
      <c r="M92" s="849">
        <v>86</v>
      </c>
      <c r="N92" s="832">
        <v>1</v>
      </c>
      <c r="O92" s="832">
        <v>86</v>
      </c>
      <c r="P92" s="849">
        <v>1</v>
      </c>
      <c r="Q92" s="849">
        <v>86</v>
      </c>
      <c r="R92" s="837">
        <v>1</v>
      </c>
      <c r="S92" s="850">
        <v>86</v>
      </c>
    </row>
    <row r="93" spans="1:19" ht="14.4" customHeight="1" x14ac:dyDescent="0.3">
      <c r="A93" s="831" t="s">
        <v>6815</v>
      </c>
      <c r="B93" s="832" t="s">
        <v>6816</v>
      </c>
      <c r="C93" s="832" t="s">
        <v>604</v>
      </c>
      <c r="D93" s="832" t="s">
        <v>2708</v>
      </c>
      <c r="E93" s="832" t="s">
        <v>6809</v>
      </c>
      <c r="F93" s="832" t="s">
        <v>6941</v>
      </c>
      <c r="G93" s="832" t="s">
        <v>6942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91</v>
      </c>
      <c r="R93" s="837"/>
      <c r="S93" s="850">
        <v>91</v>
      </c>
    </row>
    <row r="94" spans="1:19" ht="14.4" customHeight="1" x14ac:dyDescent="0.3">
      <c r="A94" s="831" t="s">
        <v>6815</v>
      </c>
      <c r="B94" s="832" t="s">
        <v>6816</v>
      </c>
      <c r="C94" s="832" t="s">
        <v>604</v>
      </c>
      <c r="D94" s="832" t="s">
        <v>6781</v>
      </c>
      <c r="E94" s="832" t="s">
        <v>6809</v>
      </c>
      <c r="F94" s="832" t="s">
        <v>6856</v>
      </c>
      <c r="G94" s="832" t="s">
        <v>6857</v>
      </c>
      <c r="H94" s="849"/>
      <c r="I94" s="849"/>
      <c r="J94" s="832"/>
      <c r="K94" s="832"/>
      <c r="L94" s="849">
        <v>5</v>
      </c>
      <c r="M94" s="849">
        <v>185</v>
      </c>
      <c r="N94" s="832">
        <v>1</v>
      </c>
      <c r="O94" s="832">
        <v>37</v>
      </c>
      <c r="P94" s="849"/>
      <c r="Q94" s="849"/>
      <c r="R94" s="837"/>
      <c r="S94" s="850"/>
    </row>
    <row r="95" spans="1:19" ht="14.4" customHeight="1" x14ac:dyDescent="0.3">
      <c r="A95" s="831" t="s">
        <v>6815</v>
      </c>
      <c r="B95" s="832" t="s">
        <v>6816</v>
      </c>
      <c r="C95" s="832" t="s">
        <v>604</v>
      </c>
      <c r="D95" s="832" t="s">
        <v>2710</v>
      </c>
      <c r="E95" s="832" t="s">
        <v>6817</v>
      </c>
      <c r="F95" s="832" t="s">
        <v>6819</v>
      </c>
      <c r="G95" s="832" t="s">
        <v>5373</v>
      </c>
      <c r="H95" s="849"/>
      <c r="I95" s="849"/>
      <c r="J95" s="832"/>
      <c r="K95" s="832"/>
      <c r="L95" s="849">
        <v>2.1</v>
      </c>
      <c r="M95" s="849">
        <v>317.10000000000002</v>
      </c>
      <c r="N95" s="832">
        <v>1</v>
      </c>
      <c r="O95" s="832">
        <v>151</v>
      </c>
      <c r="P95" s="849">
        <v>2.7</v>
      </c>
      <c r="Q95" s="849">
        <v>326.39999999999998</v>
      </c>
      <c r="R95" s="837">
        <v>1.0293282876064331</v>
      </c>
      <c r="S95" s="850">
        <v>120.88888888888887</v>
      </c>
    </row>
    <row r="96" spans="1:19" ht="14.4" customHeight="1" x14ac:dyDescent="0.3">
      <c r="A96" s="831" t="s">
        <v>6815</v>
      </c>
      <c r="B96" s="832" t="s">
        <v>6816</v>
      </c>
      <c r="C96" s="832" t="s">
        <v>604</v>
      </c>
      <c r="D96" s="832" t="s">
        <v>2710</v>
      </c>
      <c r="E96" s="832" t="s">
        <v>6817</v>
      </c>
      <c r="F96" s="832" t="s">
        <v>6820</v>
      </c>
      <c r="G96" s="832" t="s">
        <v>6821</v>
      </c>
      <c r="H96" s="849"/>
      <c r="I96" s="849"/>
      <c r="J96" s="832"/>
      <c r="K96" s="832"/>
      <c r="L96" s="849"/>
      <c r="M96" s="849"/>
      <c r="N96" s="832"/>
      <c r="O96" s="832"/>
      <c r="P96" s="849">
        <v>0.2</v>
      </c>
      <c r="Q96" s="849">
        <v>50.71</v>
      </c>
      <c r="R96" s="837"/>
      <c r="S96" s="850">
        <v>253.54999999999998</v>
      </c>
    </row>
    <row r="97" spans="1:19" ht="14.4" customHeight="1" x14ac:dyDescent="0.3">
      <c r="A97" s="831" t="s">
        <v>6815</v>
      </c>
      <c r="B97" s="832" t="s">
        <v>6816</v>
      </c>
      <c r="C97" s="832" t="s">
        <v>604</v>
      </c>
      <c r="D97" s="832" t="s">
        <v>2710</v>
      </c>
      <c r="E97" s="832" t="s">
        <v>6817</v>
      </c>
      <c r="F97" s="832" t="s">
        <v>6833</v>
      </c>
      <c r="G97" s="832" t="s">
        <v>1727</v>
      </c>
      <c r="H97" s="849"/>
      <c r="I97" s="849"/>
      <c r="J97" s="832"/>
      <c r="K97" s="832"/>
      <c r="L97" s="849"/>
      <c r="M97" s="849"/>
      <c r="N97" s="832"/>
      <c r="O97" s="832"/>
      <c r="P97" s="849">
        <v>0.2</v>
      </c>
      <c r="Q97" s="849">
        <v>42.01</v>
      </c>
      <c r="R97" s="837"/>
      <c r="S97" s="850">
        <v>210.04999999999998</v>
      </c>
    </row>
    <row r="98" spans="1:19" ht="14.4" customHeight="1" x14ac:dyDescent="0.3">
      <c r="A98" s="831" t="s">
        <v>6815</v>
      </c>
      <c r="B98" s="832" t="s">
        <v>6816</v>
      </c>
      <c r="C98" s="832" t="s">
        <v>604</v>
      </c>
      <c r="D98" s="832" t="s">
        <v>2710</v>
      </c>
      <c r="E98" s="832" t="s">
        <v>6809</v>
      </c>
      <c r="F98" s="832" t="s">
        <v>6854</v>
      </c>
      <c r="G98" s="832" t="s">
        <v>6855</v>
      </c>
      <c r="H98" s="849">
        <v>20</v>
      </c>
      <c r="I98" s="849">
        <v>1620</v>
      </c>
      <c r="J98" s="832">
        <v>4.614201486798257E-2</v>
      </c>
      <c r="K98" s="832">
        <v>81</v>
      </c>
      <c r="L98" s="849">
        <v>423</v>
      </c>
      <c r="M98" s="849">
        <v>35109</v>
      </c>
      <c r="N98" s="832">
        <v>1</v>
      </c>
      <c r="O98" s="832">
        <v>83</v>
      </c>
      <c r="P98" s="849">
        <v>495</v>
      </c>
      <c r="Q98" s="849">
        <v>41085</v>
      </c>
      <c r="R98" s="837">
        <v>1.1702127659574468</v>
      </c>
      <c r="S98" s="850">
        <v>83</v>
      </c>
    </row>
    <row r="99" spans="1:19" ht="14.4" customHeight="1" x14ac:dyDescent="0.3">
      <c r="A99" s="831" t="s">
        <v>6815</v>
      </c>
      <c r="B99" s="832" t="s">
        <v>6816</v>
      </c>
      <c r="C99" s="832" t="s">
        <v>604</v>
      </c>
      <c r="D99" s="832" t="s">
        <v>2710</v>
      </c>
      <c r="E99" s="832" t="s">
        <v>6809</v>
      </c>
      <c r="F99" s="832" t="s">
        <v>6856</v>
      </c>
      <c r="G99" s="832" t="s">
        <v>6857</v>
      </c>
      <c r="H99" s="849">
        <v>33</v>
      </c>
      <c r="I99" s="849">
        <v>1155</v>
      </c>
      <c r="J99" s="832">
        <v>0.21092037983929876</v>
      </c>
      <c r="K99" s="832">
        <v>35</v>
      </c>
      <c r="L99" s="849">
        <v>148</v>
      </c>
      <c r="M99" s="849">
        <v>5476</v>
      </c>
      <c r="N99" s="832">
        <v>1</v>
      </c>
      <c r="O99" s="832">
        <v>37</v>
      </c>
      <c r="P99" s="849">
        <v>143</v>
      </c>
      <c r="Q99" s="849">
        <v>5291</v>
      </c>
      <c r="R99" s="837">
        <v>0.96621621621621623</v>
      </c>
      <c r="S99" s="850">
        <v>37</v>
      </c>
    </row>
    <row r="100" spans="1:19" ht="14.4" customHeight="1" x14ac:dyDescent="0.3">
      <c r="A100" s="831" t="s">
        <v>6815</v>
      </c>
      <c r="B100" s="832" t="s">
        <v>6816</v>
      </c>
      <c r="C100" s="832" t="s">
        <v>604</v>
      </c>
      <c r="D100" s="832" t="s">
        <v>2710</v>
      </c>
      <c r="E100" s="832" t="s">
        <v>6809</v>
      </c>
      <c r="F100" s="832" t="s">
        <v>6858</v>
      </c>
      <c r="G100" s="832" t="s">
        <v>6859</v>
      </c>
      <c r="H100" s="849"/>
      <c r="I100" s="849"/>
      <c r="J100" s="832"/>
      <c r="K100" s="832"/>
      <c r="L100" s="849">
        <v>1</v>
      </c>
      <c r="M100" s="849">
        <v>10</v>
      </c>
      <c r="N100" s="832">
        <v>1</v>
      </c>
      <c r="O100" s="832">
        <v>10</v>
      </c>
      <c r="P100" s="849"/>
      <c r="Q100" s="849"/>
      <c r="R100" s="837"/>
      <c r="S100" s="850"/>
    </row>
    <row r="101" spans="1:19" ht="14.4" customHeight="1" x14ac:dyDescent="0.3">
      <c r="A101" s="831" t="s">
        <v>6815</v>
      </c>
      <c r="B101" s="832" t="s">
        <v>6816</v>
      </c>
      <c r="C101" s="832" t="s">
        <v>604</v>
      </c>
      <c r="D101" s="832" t="s">
        <v>2710</v>
      </c>
      <c r="E101" s="832" t="s">
        <v>6809</v>
      </c>
      <c r="F101" s="832" t="s">
        <v>6813</v>
      </c>
      <c r="G101" s="832" t="s">
        <v>6814</v>
      </c>
      <c r="H101" s="849"/>
      <c r="I101" s="849"/>
      <c r="J101" s="832"/>
      <c r="K101" s="832"/>
      <c r="L101" s="849">
        <v>1</v>
      </c>
      <c r="M101" s="849">
        <v>5</v>
      </c>
      <c r="N101" s="832">
        <v>1</v>
      </c>
      <c r="O101" s="832">
        <v>5</v>
      </c>
      <c r="P101" s="849"/>
      <c r="Q101" s="849"/>
      <c r="R101" s="837"/>
      <c r="S101" s="850"/>
    </row>
    <row r="102" spans="1:19" ht="14.4" customHeight="1" x14ac:dyDescent="0.3">
      <c r="A102" s="831" t="s">
        <v>6815</v>
      </c>
      <c r="B102" s="832" t="s">
        <v>6816</v>
      </c>
      <c r="C102" s="832" t="s">
        <v>604</v>
      </c>
      <c r="D102" s="832" t="s">
        <v>2710</v>
      </c>
      <c r="E102" s="832" t="s">
        <v>6809</v>
      </c>
      <c r="F102" s="832" t="s">
        <v>6860</v>
      </c>
      <c r="G102" s="832" t="s">
        <v>6861</v>
      </c>
      <c r="H102" s="849">
        <v>1</v>
      </c>
      <c r="I102" s="849">
        <v>5</v>
      </c>
      <c r="J102" s="832"/>
      <c r="K102" s="832">
        <v>5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6815</v>
      </c>
      <c r="B103" s="832" t="s">
        <v>6816</v>
      </c>
      <c r="C103" s="832" t="s">
        <v>604</v>
      </c>
      <c r="D103" s="832" t="s">
        <v>2710</v>
      </c>
      <c r="E103" s="832" t="s">
        <v>6809</v>
      </c>
      <c r="F103" s="832" t="s">
        <v>6810</v>
      </c>
      <c r="G103" s="832" t="s">
        <v>6811</v>
      </c>
      <c r="H103" s="849">
        <v>31</v>
      </c>
      <c r="I103" s="849">
        <v>7285</v>
      </c>
      <c r="J103" s="832">
        <v>0.18846691157448128</v>
      </c>
      <c r="K103" s="832">
        <v>235</v>
      </c>
      <c r="L103" s="849">
        <v>154</v>
      </c>
      <c r="M103" s="849">
        <v>38654</v>
      </c>
      <c r="N103" s="832">
        <v>1</v>
      </c>
      <c r="O103" s="832">
        <v>251</v>
      </c>
      <c r="P103" s="849">
        <v>167</v>
      </c>
      <c r="Q103" s="849">
        <v>41917</v>
      </c>
      <c r="R103" s="837">
        <v>1.0844155844155845</v>
      </c>
      <c r="S103" s="850">
        <v>251</v>
      </c>
    </row>
    <row r="104" spans="1:19" ht="14.4" customHeight="1" x14ac:dyDescent="0.3">
      <c r="A104" s="831" t="s">
        <v>6815</v>
      </c>
      <c r="B104" s="832" t="s">
        <v>6816</v>
      </c>
      <c r="C104" s="832" t="s">
        <v>604</v>
      </c>
      <c r="D104" s="832" t="s">
        <v>2710</v>
      </c>
      <c r="E104" s="832" t="s">
        <v>6809</v>
      </c>
      <c r="F104" s="832" t="s">
        <v>6880</v>
      </c>
      <c r="G104" s="832" t="s">
        <v>6881</v>
      </c>
      <c r="H104" s="849">
        <v>196</v>
      </c>
      <c r="I104" s="849">
        <v>23128</v>
      </c>
      <c r="J104" s="832">
        <v>0.24088655584718577</v>
      </c>
      <c r="K104" s="832">
        <v>118</v>
      </c>
      <c r="L104" s="849">
        <v>762</v>
      </c>
      <c r="M104" s="849">
        <v>96012</v>
      </c>
      <c r="N104" s="832">
        <v>1</v>
      </c>
      <c r="O104" s="832">
        <v>126</v>
      </c>
      <c r="P104" s="849">
        <v>655</v>
      </c>
      <c r="Q104" s="849">
        <v>82530</v>
      </c>
      <c r="R104" s="837">
        <v>0.85958005249343827</v>
      </c>
      <c r="S104" s="850">
        <v>126</v>
      </c>
    </row>
    <row r="105" spans="1:19" ht="14.4" customHeight="1" x14ac:dyDescent="0.3">
      <c r="A105" s="831" t="s">
        <v>6815</v>
      </c>
      <c r="B105" s="832" t="s">
        <v>6816</v>
      </c>
      <c r="C105" s="832" t="s">
        <v>604</v>
      </c>
      <c r="D105" s="832" t="s">
        <v>2710</v>
      </c>
      <c r="E105" s="832" t="s">
        <v>6809</v>
      </c>
      <c r="F105" s="832" t="s">
        <v>6890</v>
      </c>
      <c r="G105" s="832" t="s">
        <v>6891</v>
      </c>
      <c r="H105" s="849"/>
      <c r="I105" s="849"/>
      <c r="J105" s="832"/>
      <c r="K105" s="832"/>
      <c r="L105" s="849">
        <v>1</v>
      </c>
      <c r="M105" s="849">
        <v>540</v>
      </c>
      <c r="N105" s="832">
        <v>1</v>
      </c>
      <c r="O105" s="832">
        <v>540</v>
      </c>
      <c r="P105" s="849"/>
      <c r="Q105" s="849"/>
      <c r="R105" s="837"/>
      <c r="S105" s="850"/>
    </row>
    <row r="106" spans="1:19" ht="14.4" customHeight="1" x14ac:dyDescent="0.3">
      <c r="A106" s="831" t="s">
        <v>6815</v>
      </c>
      <c r="B106" s="832" t="s">
        <v>6816</v>
      </c>
      <c r="C106" s="832" t="s">
        <v>604</v>
      </c>
      <c r="D106" s="832" t="s">
        <v>2710</v>
      </c>
      <c r="E106" s="832" t="s">
        <v>6809</v>
      </c>
      <c r="F106" s="832" t="s">
        <v>6894</v>
      </c>
      <c r="G106" s="832" t="s">
        <v>6895</v>
      </c>
      <c r="H106" s="849"/>
      <c r="I106" s="849"/>
      <c r="J106" s="832"/>
      <c r="K106" s="832"/>
      <c r="L106" s="849">
        <v>8</v>
      </c>
      <c r="M106" s="849">
        <v>5432</v>
      </c>
      <c r="N106" s="832">
        <v>1</v>
      </c>
      <c r="O106" s="832">
        <v>679</v>
      </c>
      <c r="P106" s="849">
        <v>7</v>
      </c>
      <c r="Q106" s="849">
        <v>4753</v>
      </c>
      <c r="R106" s="837">
        <v>0.875</v>
      </c>
      <c r="S106" s="850">
        <v>679</v>
      </c>
    </row>
    <row r="107" spans="1:19" ht="14.4" customHeight="1" x14ac:dyDescent="0.3">
      <c r="A107" s="831" t="s">
        <v>6815</v>
      </c>
      <c r="B107" s="832" t="s">
        <v>6816</v>
      </c>
      <c r="C107" s="832" t="s">
        <v>604</v>
      </c>
      <c r="D107" s="832" t="s">
        <v>2710</v>
      </c>
      <c r="E107" s="832" t="s">
        <v>6809</v>
      </c>
      <c r="F107" s="832" t="s">
        <v>6900</v>
      </c>
      <c r="G107" s="832" t="s">
        <v>6901</v>
      </c>
      <c r="H107" s="849">
        <v>221</v>
      </c>
      <c r="I107" s="849">
        <v>5366.66</v>
      </c>
      <c r="J107" s="832">
        <v>0.18874539141212091</v>
      </c>
      <c r="K107" s="832">
        <v>24.283529411764704</v>
      </c>
      <c r="L107" s="849">
        <v>853</v>
      </c>
      <c r="M107" s="849">
        <v>28433.33</v>
      </c>
      <c r="N107" s="832">
        <v>1</v>
      </c>
      <c r="O107" s="832">
        <v>33.333329425556862</v>
      </c>
      <c r="P107" s="849">
        <v>792</v>
      </c>
      <c r="Q107" s="849">
        <v>26400.010000000002</v>
      </c>
      <c r="R107" s="837">
        <v>0.92848815105371052</v>
      </c>
      <c r="S107" s="850">
        <v>33.33334595959596</v>
      </c>
    </row>
    <row r="108" spans="1:19" ht="14.4" customHeight="1" x14ac:dyDescent="0.3">
      <c r="A108" s="831" t="s">
        <v>6815</v>
      </c>
      <c r="B108" s="832" t="s">
        <v>6816</v>
      </c>
      <c r="C108" s="832" t="s">
        <v>604</v>
      </c>
      <c r="D108" s="832" t="s">
        <v>2710</v>
      </c>
      <c r="E108" s="832" t="s">
        <v>6809</v>
      </c>
      <c r="F108" s="832" t="s">
        <v>6905</v>
      </c>
      <c r="G108" s="832" t="s">
        <v>6906</v>
      </c>
      <c r="H108" s="849"/>
      <c r="I108" s="849"/>
      <c r="J108" s="832"/>
      <c r="K108" s="832"/>
      <c r="L108" s="849">
        <v>1</v>
      </c>
      <c r="M108" s="849">
        <v>172</v>
      </c>
      <c r="N108" s="832">
        <v>1</v>
      </c>
      <c r="O108" s="832">
        <v>172</v>
      </c>
      <c r="P108" s="849"/>
      <c r="Q108" s="849"/>
      <c r="R108" s="837"/>
      <c r="S108" s="850"/>
    </row>
    <row r="109" spans="1:19" ht="14.4" customHeight="1" x14ac:dyDescent="0.3">
      <c r="A109" s="831" t="s">
        <v>6815</v>
      </c>
      <c r="B109" s="832" t="s">
        <v>6816</v>
      </c>
      <c r="C109" s="832" t="s">
        <v>604</v>
      </c>
      <c r="D109" s="832" t="s">
        <v>2710</v>
      </c>
      <c r="E109" s="832" t="s">
        <v>6809</v>
      </c>
      <c r="F109" s="832" t="s">
        <v>6907</v>
      </c>
      <c r="G109" s="832" t="s">
        <v>6908</v>
      </c>
      <c r="H109" s="849">
        <v>2</v>
      </c>
      <c r="I109" s="849">
        <v>72</v>
      </c>
      <c r="J109" s="832">
        <v>0.64864864864864868</v>
      </c>
      <c r="K109" s="832">
        <v>36</v>
      </c>
      <c r="L109" s="849">
        <v>3</v>
      </c>
      <c r="M109" s="849">
        <v>111</v>
      </c>
      <c r="N109" s="832">
        <v>1</v>
      </c>
      <c r="O109" s="832">
        <v>37</v>
      </c>
      <c r="P109" s="849">
        <v>14</v>
      </c>
      <c r="Q109" s="849">
        <v>518</v>
      </c>
      <c r="R109" s="837">
        <v>4.666666666666667</v>
      </c>
      <c r="S109" s="850">
        <v>37</v>
      </c>
    </row>
    <row r="110" spans="1:19" ht="14.4" customHeight="1" x14ac:dyDescent="0.3">
      <c r="A110" s="831" t="s">
        <v>6815</v>
      </c>
      <c r="B110" s="832" t="s">
        <v>6816</v>
      </c>
      <c r="C110" s="832" t="s">
        <v>604</v>
      </c>
      <c r="D110" s="832" t="s">
        <v>2710</v>
      </c>
      <c r="E110" s="832" t="s">
        <v>6809</v>
      </c>
      <c r="F110" s="832" t="s">
        <v>6911</v>
      </c>
      <c r="G110" s="832" t="s">
        <v>6912</v>
      </c>
      <c r="H110" s="849"/>
      <c r="I110" s="849"/>
      <c r="J110" s="832"/>
      <c r="K110" s="832"/>
      <c r="L110" s="849">
        <v>21</v>
      </c>
      <c r="M110" s="849">
        <v>1806</v>
      </c>
      <c r="N110" s="832">
        <v>1</v>
      </c>
      <c r="O110" s="832">
        <v>86</v>
      </c>
      <c r="P110" s="849">
        <v>29</v>
      </c>
      <c r="Q110" s="849">
        <v>2494</v>
      </c>
      <c r="R110" s="837">
        <v>1.3809523809523809</v>
      </c>
      <c r="S110" s="850">
        <v>86</v>
      </c>
    </row>
    <row r="111" spans="1:19" ht="14.4" customHeight="1" x14ac:dyDescent="0.3">
      <c r="A111" s="831" t="s">
        <v>6815</v>
      </c>
      <c r="B111" s="832" t="s">
        <v>6816</v>
      </c>
      <c r="C111" s="832" t="s">
        <v>604</v>
      </c>
      <c r="D111" s="832" t="s">
        <v>2710</v>
      </c>
      <c r="E111" s="832" t="s">
        <v>6809</v>
      </c>
      <c r="F111" s="832" t="s">
        <v>6917</v>
      </c>
      <c r="G111" s="832" t="s">
        <v>6918</v>
      </c>
      <c r="H111" s="849">
        <v>1</v>
      </c>
      <c r="I111" s="849">
        <v>129</v>
      </c>
      <c r="J111" s="832"/>
      <c r="K111" s="832">
        <v>129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6815</v>
      </c>
      <c r="B112" s="832" t="s">
        <v>6816</v>
      </c>
      <c r="C112" s="832" t="s">
        <v>604</v>
      </c>
      <c r="D112" s="832" t="s">
        <v>2710</v>
      </c>
      <c r="E112" s="832" t="s">
        <v>6809</v>
      </c>
      <c r="F112" s="832" t="s">
        <v>6931</v>
      </c>
      <c r="G112" s="832" t="s">
        <v>6932</v>
      </c>
      <c r="H112" s="849"/>
      <c r="I112" s="849"/>
      <c r="J112" s="832"/>
      <c r="K112" s="832"/>
      <c r="L112" s="849">
        <v>4</v>
      </c>
      <c r="M112" s="849">
        <v>4252</v>
      </c>
      <c r="N112" s="832">
        <v>1</v>
      </c>
      <c r="O112" s="832">
        <v>1063</v>
      </c>
      <c r="P112" s="849">
        <v>7</v>
      </c>
      <c r="Q112" s="849">
        <v>7441</v>
      </c>
      <c r="R112" s="837">
        <v>1.75</v>
      </c>
      <c r="S112" s="850">
        <v>1063</v>
      </c>
    </row>
    <row r="113" spans="1:19" ht="14.4" customHeight="1" x14ac:dyDescent="0.3">
      <c r="A113" s="831" t="s">
        <v>6815</v>
      </c>
      <c r="B113" s="832" t="s">
        <v>6816</v>
      </c>
      <c r="C113" s="832" t="s">
        <v>604</v>
      </c>
      <c r="D113" s="832" t="s">
        <v>2710</v>
      </c>
      <c r="E113" s="832" t="s">
        <v>6809</v>
      </c>
      <c r="F113" s="832" t="s">
        <v>6935</v>
      </c>
      <c r="G113" s="832" t="s">
        <v>6936</v>
      </c>
      <c r="H113" s="849">
        <v>1</v>
      </c>
      <c r="I113" s="849">
        <v>349</v>
      </c>
      <c r="J113" s="832">
        <v>0.93817204301075274</v>
      </c>
      <c r="K113" s="832">
        <v>349</v>
      </c>
      <c r="L113" s="849">
        <v>1</v>
      </c>
      <c r="M113" s="849">
        <v>372</v>
      </c>
      <c r="N113" s="832">
        <v>1</v>
      </c>
      <c r="O113" s="832">
        <v>372</v>
      </c>
      <c r="P113" s="849">
        <v>3</v>
      </c>
      <c r="Q113" s="849">
        <v>1119</v>
      </c>
      <c r="R113" s="837">
        <v>3.0080645161290325</v>
      </c>
      <c r="S113" s="850">
        <v>373</v>
      </c>
    </row>
    <row r="114" spans="1:19" ht="14.4" customHeight="1" x14ac:dyDescent="0.3">
      <c r="A114" s="831" t="s">
        <v>6815</v>
      </c>
      <c r="B114" s="832" t="s">
        <v>6816</v>
      </c>
      <c r="C114" s="832" t="s">
        <v>604</v>
      </c>
      <c r="D114" s="832" t="s">
        <v>2710</v>
      </c>
      <c r="E114" s="832" t="s">
        <v>6809</v>
      </c>
      <c r="F114" s="832" t="s">
        <v>6937</v>
      </c>
      <c r="G114" s="832" t="s">
        <v>6938</v>
      </c>
      <c r="H114" s="849"/>
      <c r="I114" s="849"/>
      <c r="J114" s="832"/>
      <c r="K114" s="832"/>
      <c r="L114" s="849">
        <v>1</v>
      </c>
      <c r="M114" s="849">
        <v>59</v>
      </c>
      <c r="N114" s="832">
        <v>1</v>
      </c>
      <c r="O114" s="832">
        <v>59</v>
      </c>
      <c r="P114" s="849">
        <v>9</v>
      </c>
      <c r="Q114" s="849">
        <v>531</v>
      </c>
      <c r="R114" s="837">
        <v>9</v>
      </c>
      <c r="S114" s="850">
        <v>59</v>
      </c>
    </row>
    <row r="115" spans="1:19" ht="14.4" customHeight="1" x14ac:dyDescent="0.3">
      <c r="A115" s="831" t="s">
        <v>6815</v>
      </c>
      <c r="B115" s="832" t="s">
        <v>6816</v>
      </c>
      <c r="C115" s="832" t="s">
        <v>604</v>
      </c>
      <c r="D115" s="832" t="s">
        <v>2710</v>
      </c>
      <c r="E115" s="832" t="s">
        <v>6809</v>
      </c>
      <c r="F115" s="832" t="s">
        <v>6943</v>
      </c>
      <c r="G115" s="832" t="s">
        <v>6944</v>
      </c>
      <c r="H115" s="849"/>
      <c r="I115" s="849"/>
      <c r="J115" s="832"/>
      <c r="K115" s="832"/>
      <c r="L115" s="849">
        <v>2</v>
      </c>
      <c r="M115" s="849">
        <v>366</v>
      </c>
      <c r="N115" s="832">
        <v>1</v>
      </c>
      <c r="O115" s="832">
        <v>183</v>
      </c>
      <c r="P115" s="849">
        <v>5</v>
      </c>
      <c r="Q115" s="849">
        <v>915</v>
      </c>
      <c r="R115" s="837">
        <v>2.5</v>
      </c>
      <c r="S115" s="850">
        <v>183</v>
      </c>
    </row>
    <row r="116" spans="1:19" ht="14.4" customHeight="1" x14ac:dyDescent="0.3">
      <c r="A116" s="831" t="s">
        <v>6815</v>
      </c>
      <c r="B116" s="832" t="s">
        <v>6816</v>
      </c>
      <c r="C116" s="832" t="s">
        <v>604</v>
      </c>
      <c r="D116" s="832" t="s">
        <v>2710</v>
      </c>
      <c r="E116" s="832" t="s">
        <v>6809</v>
      </c>
      <c r="F116" s="832" t="s">
        <v>6947</v>
      </c>
      <c r="G116" s="832" t="s">
        <v>6948</v>
      </c>
      <c r="H116" s="849"/>
      <c r="I116" s="849"/>
      <c r="J116" s="832"/>
      <c r="K116" s="832"/>
      <c r="L116" s="849">
        <v>1</v>
      </c>
      <c r="M116" s="849">
        <v>1307</v>
      </c>
      <c r="N116" s="832">
        <v>1</v>
      </c>
      <c r="O116" s="832">
        <v>1307</v>
      </c>
      <c r="P116" s="849">
        <v>1</v>
      </c>
      <c r="Q116" s="849">
        <v>1308</v>
      </c>
      <c r="R116" s="837">
        <v>1.0007651109410864</v>
      </c>
      <c r="S116" s="850">
        <v>1308</v>
      </c>
    </row>
    <row r="117" spans="1:19" ht="14.4" customHeight="1" x14ac:dyDescent="0.3">
      <c r="A117" s="831" t="s">
        <v>6815</v>
      </c>
      <c r="B117" s="832" t="s">
        <v>6816</v>
      </c>
      <c r="C117" s="832" t="s">
        <v>604</v>
      </c>
      <c r="D117" s="832" t="s">
        <v>2710</v>
      </c>
      <c r="E117" s="832" t="s">
        <v>6809</v>
      </c>
      <c r="F117" s="832" t="s">
        <v>6955</v>
      </c>
      <c r="G117" s="832" t="s">
        <v>6956</v>
      </c>
      <c r="H117" s="849"/>
      <c r="I117" s="849"/>
      <c r="J117" s="832"/>
      <c r="K117" s="832"/>
      <c r="L117" s="849">
        <v>8</v>
      </c>
      <c r="M117" s="849">
        <v>960</v>
      </c>
      <c r="N117" s="832">
        <v>1</v>
      </c>
      <c r="O117" s="832">
        <v>120</v>
      </c>
      <c r="P117" s="849">
        <v>8</v>
      </c>
      <c r="Q117" s="849">
        <v>960</v>
      </c>
      <c r="R117" s="837">
        <v>1</v>
      </c>
      <c r="S117" s="850">
        <v>120</v>
      </c>
    </row>
    <row r="118" spans="1:19" ht="14.4" customHeight="1" x14ac:dyDescent="0.3">
      <c r="A118" s="831" t="s">
        <v>6815</v>
      </c>
      <c r="B118" s="832" t="s">
        <v>6816</v>
      </c>
      <c r="C118" s="832" t="s">
        <v>604</v>
      </c>
      <c r="D118" s="832" t="s">
        <v>2710</v>
      </c>
      <c r="E118" s="832" t="s">
        <v>6809</v>
      </c>
      <c r="F118" s="832" t="s">
        <v>6965</v>
      </c>
      <c r="G118" s="832" t="s">
        <v>6966</v>
      </c>
      <c r="H118" s="849">
        <v>1</v>
      </c>
      <c r="I118" s="849">
        <v>100</v>
      </c>
      <c r="J118" s="832"/>
      <c r="K118" s="832">
        <v>100</v>
      </c>
      <c r="L118" s="849"/>
      <c r="M118" s="849"/>
      <c r="N118" s="832"/>
      <c r="O118" s="832"/>
      <c r="P118" s="849">
        <v>1</v>
      </c>
      <c r="Q118" s="849">
        <v>100</v>
      </c>
      <c r="R118" s="837"/>
      <c r="S118" s="850">
        <v>100</v>
      </c>
    </row>
    <row r="119" spans="1:19" ht="14.4" customHeight="1" x14ac:dyDescent="0.3">
      <c r="A119" s="831" t="s">
        <v>6815</v>
      </c>
      <c r="B119" s="832" t="s">
        <v>6816</v>
      </c>
      <c r="C119" s="832" t="s">
        <v>604</v>
      </c>
      <c r="D119" s="832" t="s">
        <v>6782</v>
      </c>
      <c r="E119" s="832" t="s">
        <v>6809</v>
      </c>
      <c r="F119" s="832" t="s">
        <v>6856</v>
      </c>
      <c r="G119" s="832" t="s">
        <v>6857</v>
      </c>
      <c r="H119" s="849"/>
      <c r="I119" s="849"/>
      <c r="J119" s="832"/>
      <c r="K119" s="832"/>
      <c r="L119" s="849">
        <v>5</v>
      </c>
      <c r="M119" s="849">
        <v>185</v>
      </c>
      <c r="N119" s="832">
        <v>1</v>
      </c>
      <c r="O119" s="832">
        <v>37</v>
      </c>
      <c r="P119" s="849"/>
      <c r="Q119" s="849"/>
      <c r="R119" s="837"/>
      <c r="S119" s="850"/>
    </row>
    <row r="120" spans="1:19" ht="14.4" customHeight="1" x14ac:dyDescent="0.3">
      <c r="A120" s="831" t="s">
        <v>6815</v>
      </c>
      <c r="B120" s="832" t="s">
        <v>6816</v>
      </c>
      <c r="C120" s="832" t="s">
        <v>604</v>
      </c>
      <c r="D120" s="832" t="s">
        <v>6782</v>
      </c>
      <c r="E120" s="832" t="s">
        <v>6809</v>
      </c>
      <c r="F120" s="832" t="s">
        <v>6907</v>
      </c>
      <c r="G120" s="832" t="s">
        <v>6908</v>
      </c>
      <c r="H120" s="849"/>
      <c r="I120" s="849"/>
      <c r="J120" s="832"/>
      <c r="K120" s="832"/>
      <c r="L120" s="849">
        <v>1</v>
      </c>
      <c r="M120" s="849">
        <v>37</v>
      </c>
      <c r="N120" s="832">
        <v>1</v>
      </c>
      <c r="O120" s="832">
        <v>37</v>
      </c>
      <c r="P120" s="849"/>
      <c r="Q120" s="849"/>
      <c r="R120" s="837"/>
      <c r="S120" s="850"/>
    </row>
    <row r="121" spans="1:19" ht="14.4" customHeight="1" x14ac:dyDescent="0.3">
      <c r="A121" s="831" t="s">
        <v>6815</v>
      </c>
      <c r="B121" s="832" t="s">
        <v>6816</v>
      </c>
      <c r="C121" s="832" t="s">
        <v>604</v>
      </c>
      <c r="D121" s="832" t="s">
        <v>2711</v>
      </c>
      <c r="E121" s="832" t="s">
        <v>6817</v>
      </c>
      <c r="F121" s="832" t="s">
        <v>6819</v>
      </c>
      <c r="G121" s="832" t="s">
        <v>5373</v>
      </c>
      <c r="H121" s="849"/>
      <c r="I121" s="849"/>
      <c r="J121" s="832"/>
      <c r="K121" s="832"/>
      <c r="L121" s="849">
        <v>0.1</v>
      </c>
      <c r="M121" s="849">
        <v>15.1</v>
      </c>
      <c r="N121" s="832">
        <v>1</v>
      </c>
      <c r="O121" s="832">
        <v>151</v>
      </c>
      <c r="P121" s="849"/>
      <c r="Q121" s="849"/>
      <c r="R121" s="837"/>
      <c r="S121" s="850"/>
    </row>
    <row r="122" spans="1:19" ht="14.4" customHeight="1" x14ac:dyDescent="0.3">
      <c r="A122" s="831" t="s">
        <v>6815</v>
      </c>
      <c r="B122" s="832" t="s">
        <v>6816</v>
      </c>
      <c r="C122" s="832" t="s">
        <v>604</v>
      </c>
      <c r="D122" s="832" t="s">
        <v>2711</v>
      </c>
      <c r="E122" s="832" t="s">
        <v>6809</v>
      </c>
      <c r="F122" s="832" t="s">
        <v>6854</v>
      </c>
      <c r="G122" s="832" t="s">
        <v>6855</v>
      </c>
      <c r="H122" s="849">
        <v>4</v>
      </c>
      <c r="I122" s="849">
        <v>324</v>
      </c>
      <c r="J122" s="832">
        <v>0.43373493975903615</v>
      </c>
      <c r="K122" s="832">
        <v>81</v>
      </c>
      <c r="L122" s="849">
        <v>9</v>
      </c>
      <c r="M122" s="849">
        <v>747</v>
      </c>
      <c r="N122" s="832">
        <v>1</v>
      </c>
      <c r="O122" s="832">
        <v>83</v>
      </c>
      <c r="P122" s="849">
        <v>19</v>
      </c>
      <c r="Q122" s="849">
        <v>1577</v>
      </c>
      <c r="R122" s="837">
        <v>2.1111111111111112</v>
      </c>
      <c r="S122" s="850">
        <v>83</v>
      </c>
    </row>
    <row r="123" spans="1:19" ht="14.4" customHeight="1" x14ac:dyDescent="0.3">
      <c r="A123" s="831" t="s">
        <v>6815</v>
      </c>
      <c r="B123" s="832" t="s">
        <v>6816</v>
      </c>
      <c r="C123" s="832" t="s">
        <v>604</v>
      </c>
      <c r="D123" s="832" t="s">
        <v>2711</v>
      </c>
      <c r="E123" s="832" t="s">
        <v>6809</v>
      </c>
      <c r="F123" s="832" t="s">
        <v>6856</v>
      </c>
      <c r="G123" s="832" t="s">
        <v>6857</v>
      </c>
      <c r="H123" s="849">
        <v>26</v>
      </c>
      <c r="I123" s="849">
        <v>910</v>
      </c>
      <c r="J123" s="832">
        <v>2.7327327327327327</v>
      </c>
      <c r="K123" s="832">
        <v>35</v>
      </c>
      <c r="L123" s="849">
        <v>9</v>
      </c>
      <c r="M123" s="849">
        <v>333</v>
      </c>
      <c r="N123" s="832">
        <v>1</v>
      </c>
      <c r="O123" s="832">
        <v>37</v>
      </c>
      <c r="P123" s="849">
        <v>7</v>
      </c>
      <c r="Q123" s="849">
        <v>259</v>
      </c>
      <c r="R123" s="837">
        <v>0.77777777777777779</v>
      </c>
      <c r="S123" s="850">
        <v>37</v>
      </c>
    </row>
    <row r="124" spans="1:19" ht="14.4" customHeight="1" x14ac:dyDescent="0.3">
      <c r="A124" s="831" t="s">
        <v>6815</v>
      </c>
      <c r="B124" s="832" t="s">
        <v>6816</v>
      </c>
      <c r="C124" s="832" t="s">
        <v>604</v>
      </c>
      <c r="D124" s="832" t="s">
        <v>2711</v>
      </c>
      <c r="E124" s="832" t="s">
        <v>6809</v>
      </c>
      <c r="F124" s="832" t="s">
        <v>6858</v>
      </c>
      <c r="G124" s="832" t="s">
        <v>6859</v>
      </c>
      <c r="H124" s="849">
        <v>90</v>
      </c>
      <c r="I124" s="849">
        <v>900</v>
      </c>
      <c r="J124" s="832">
        <v>0.8571428571428571</v>
      </c>
      <c r="K124" s="832">
        <v>10</v>
      </c>
      <c r="L124" s="849">
        <v>105</v>
      </c>
      <c r="M124" s="849">
        <v>1050</v>
      </c>
      <c r="N124" s="832">
        <v>1</v>
      </c>
      <c r="O124" s="832">
        <v>10</v>
      </c>
      <c r="P124" s="849">
        <v>105</v>
      </c>
      <c r="Q124" s="849">
        <v>1050</v>
      </c>
      <c r="R124" s="837">
        <v>1</v>
      </c>
      <c r="S124" s="850">
        <v>10</v>
      </c>
    </row>
    <row r="125" spans="1:19" ht="14.4" customHeight="1" x14ac:dyDescent="0.3">
      <c r="A125" s="831" t="s">
        <v>6815</v>
      </c>
      <c r="B125" s="832" t="s">
        <v>6816</v>
      </c>
      <c r="C125" s="832" t="s">
        <v>604</v>
      </c>
      <c r="D125" s="832" t="s">
        <v>2711</v>
      </c>
      <c r="E125" s="832" t="s">
        <v>6809</v>
      </c>
      <c r="F125" s="832" t="s">
        <v>6864</v>
      </c>
      <c r="G125" s="832" t="s">
        <v>6865</v>
      </c>
      <c r="H125" s="849">
        <v>1</v>
      </c>
      <c r="I125" s="849">
        <v>617</v>
      </c>
      <c r="J125" s="832"/>
      <c r="K125" s="832">
        <v>617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6815</v>
      </c>
      <c r="B126" s="832" t="s">
        <v>6816</v>
      </c>
      <c r="C126" s="832" t="s">
        <v>604</v>
      </c>
      <c r="D126" s="832" t="s">
        <v>2711</v>
      </c>
      <c r="E126" s="832" t="s">
        <v>6809</v>
      </c>
      <c r="F126" s="832" t="s">
        <v>6866</v>
      </c>
      <c r="G126" s="832" t="s">
        <v>6867</v>
      </c>
      <c r="H126" s="849">
        <v>10</v>
      </c>
      <c r="I126" s="849">
        <v>3880</v>
      </c>
      <c r="J126" s="832">
        <v>0.76138147566718994</v>
      </c>
      <c r="K126" s="832">
        <v>388</v>
      </c>
      <c r="L126" s="849">
        <v>13</v>
      </c>
      <c r="M126" s="849">
        <v>5096</v>
      </c>
      <c r="N126" s="832">
        <v>1</v>
      </c>
      <c r="O126" s="832">
        <v>392</v>
      </c>
      <c r="P126" s="849">
        <v>3</v>
      </c>
      <c r="Q126" s="849">
        <v>1176</v>
      </c>
      <c r="R126" s="837">
        <v>0.23076923076923078</v>
      </c>
      <c r="S126" s="850">
        <v>392</v>
      </c>
    </row>
    <row r="127" spans="1:19" ht="14.4" customHeight="1" x14ac:dyDescent="0.3">
      <c r="A127" s="831" t="s">
        <v>6815</v>
      </c>
      <c r="B127" s="832" t="s">
        <v>6816</v>
      </c>
      <c r="C127" s="832" t="s">
        <v>604</v>
      </c>
      <c r="D127" s="832" t="s">
        <v>2711</v>
      </c>
      <c r="E127" s="832" t="s">
        <v>6809</v>
      </c>
      <c r="F127" s="832" t="s">
        <v>6810</v>
      </c>
      <c r="G127" s="832" t="s">
        <v>6811</v>
      </c>
      <c r="H127" s="849">
        <v>206</v>
      </c>
      <c r="I127" s="849">
        <v>48410</v>
      </c>
      <c r="J127" s="832">
        <v>1.0597171752550238</v>
      </c>
      <c r="K127" s="832">
        <v>235</v>
      </c>
      <c r="L127" s="849">
        <v>182</v>
      </c>
      <c r="M127" s="849">
        <v>45682</v>
      </c>
      <c r="N127" s="832">
        <v>1</v>
      </c>
      <c r="O127" s="832">
        <v>251</v>
      </c>
      <c r="P127" s="849">
        <v>201</v>
      </c>
      <c r="Q127" s="849">
        <v>50451</v>
      </c>
      <c r="R127" s="837">
        <v>1.1043956043956045</v>
      </c>
      <c r="S127" s="850">
        <v>251</v>
      </c>
    </row>
    <row r="128" spans="1:19" ht="14.4" customHeight="1" x14ac:dyDescent="0.3">
      <c r="A128" s="831" t="s">
        <v>6815</v>
      </c>
      <c r="B128" s="832" t="s">
        <v>6816</v>
      </c>
      <c r="C128" s="832" t="s">
        <v>604</v>
      </c>
      <c r="D128" s="832" t="s">
        <v>2711</v>
      </c>
      <c r="E128" s="832" t="s">
        <v>6809</v>
      </c>
      <c r="F128" s="832" t="s">
        <v>6880</v>
      </c>
      <c r="G128" s="832" t="s">
        <v>6881</v>
      </c>
      <c r="H128" s="849">
        <v>674</v>
      </c>
      <c r="I128" s="849">
        <v>79532</v>
      </c>
      <c r="J128" s="832">
        <v>1.1603057889822597</v>
      </c>
      <c r="K128" s="832">
        <v>118</v>
      </c>
      <c r="L128" s="849">
        <v>544</v>
      </c>
      <c r="M128" s="849">
        <v>68544</v>
      </c>
      <c r="N128" s="832">
        <v>1</v>
      </c>
      <c r="O128" s="832">
        <v>126</v>
      </c>
      <c r="P128" s="849">
        <v>479</v>
      </c>
      <c r="Q128" s="849">
        <v>60354</v>
      </c>
      <c r="R128" s="837">
        <v>0.88051470588235292</v>
      </c>
      <c r="S128" s="850">
        <v>126</v>
      </c>
    </row>
    <row r="129" spans="1:19" ht="14.4" customHeight="1" x14ac:dyDescent="0.3">
      <c r="A129" s="831" t="s">
        <v>6815</v>
      </c>
      <c r="B129" s="832" t="s">
        <v>6816</v>
      </c>
      <c r="C129" s="832" t="s">
        <v>604</v>
      </c>
      <c r="D129" s="832" t="s">
        <v>2711</v>
      </c>
      <c r="E129" s="832" t="s">
        <v>6809</v>
      </c>
      <c r="F129" s="832" t="s">
        <v>6888</v>
      </c>
      <c r="G129" s="832" t="s">
        <v>6889</v>
      </c>
      <c r="H129" s="849"/>
      <c r="I129" s="849"/>
      <c r="J129" s="832"/>
      <c r="K129" s="832"/>
      <c r="L129" s="849"/>
      <c r="M129" s="849"/>
      <c r="N129" s="832"/>
      <c r="O129" s="832"/>
      <c r="P129" s="849">
        <v>2</v>
      </c>
      <c r="Q129" s="849">
        <v>398</v>
      </c>
      <c r="R129" s="837"/>
      <c r="S129" s="850">
        <v>199</v>
      </c>
    </row>
    <row r="130" spans="1:19" ht="14.4" customHeight="1" x14ac:dyDescent="0.3">
      <c r="A130" s="831" t="s">
        <v>6815</v>
      </c>
      <c r="B130" s="832" t="s">
        <v>6816</v>
      </c>
      <c r="C130" s="832" t="s">
        <v>604</v>
      </c>
      <c r="D130" s="832" t="s">
        <v>2711</v>
      </c>
      <c r="E130" s="832" t="s">
        <v>6809</v>
      </c>
      <c r="F130" s="832" t="s">
        <v>6894</v>
      </c>
      <c r="G130" s="832" t="s">
        <v>6895</v>
      </c>
      <c r="H130" s="849">
        <v>1</v>
      </c>
      <c r="I130" s="849">
        <v>666</v>
      </c>
      <c r="J130" s="832">
        <v>0.49042709867452133</v>
      </c>
      <c r="K130" s="832">
        <v>666</v>
      </c>
      <c r="L130" s="849">
        <v>2</v>
      </c>
      <c r="M130" s="849">
        <v>1358</v>
      </c>
      <c r="N130" s="832">
        <v>1</v>
      </c>
      <c r="O130" s="832">
        <v>679</v>
      </c>
      <c r="P130" s="849"/>
      <c r="Q130" s="849"/>
      <c r="R130" s="837"/>
      <c r="S130" s="850"/>
    </row>
    <row r="131" spans="1:19" ht="14.4" customHeight="1" x14ac:dyDescent="0.3">
      <c r="A131" s="831" t="s">
        <v>6815</v>
      </c>
      <c r="B131" s="832" t="s">
        <v>6816</v>
      </c>
      <c r="C131" s="832" t="s">
        <v>604</v>
      </c>
      <c r="D131" s="832" t="s">
        <v>2711</v>
      </c>
      <c r="E131" s="832" t="s">
        <v>6809</v>
      </c>
      <c r="F131" s="832" t="s">
        <v>6896</v>
      </c>
      <c r="G131" s="832" t="s">
        <v>6897</v>
      </c>
      <c r="H131" s="849"/>
      <c r="I131" s="849"/>
      <c r="J131" s="832"/>
      <c r="K131" s="832"/>
      <c r="L131" s="849">
        <v>1</v>
      </c>
      <c r="M131" s="849">
        <v>1027</v>
      </c>
      <c r="N131" s="832">
        <v>1</v>
      </c>
      <c r="O131" s="832">
        <v>1027</v>
      </c>
      <c r="P131" s="849"/>
      <c r="Q131" s="849"/>
      <c r="R131" s="837"/>
      <c r="S131" s="850"/>
    </row>
    <row r="132" spans="1:19" ht="14.4" customHeight="1" x14ac:dyDescent="0.3">
      <c r="A132" s="831" t="s">
        <v>6815</v>
      </c>
      <c r="B132" s="832" t="s">
        <v>6816</v>
      </c>
      <c r="C132" s="832" t="s">
        <v>604</v>
      </c>
      <c r="D132" s="832" t="s">
        <v>2711</v>
      </c>
      <c r="E132" s="832" t="s">
        <v>6809</v>
      </c>
      <c r="F132" s="832" t="s">
        <v>6898</v>
      </c>
      <c r="G132" s="832" t="s">
        <v>6899</v>
      </c>
      <c r="H132" s="849"/>
      <c r="I132" s="849"/>
      <c r="J132" s="832"/>
      <c r="K132" s="832"/>
      <c r="L132" s="849"/>
      <c r="M132" s="849"/>
      <c r="N132" s="832"/>
      <c r="O132" s="832"/>
      <c r="P132" s="849">
        <v>1</v>
      </c>
      <c r="Q132" s="849">
        <v>163</v>
      </c>
      <c r="R132" s="837"/>
      <c r="S132" s="850">
        <v>163</v>
      </c>
    </row>
    <row r="133" spans="1:19" ht="14.4" customHeight="1" x14ac:dyDescent="0.3">
      <c r="A133" s="831" t="s">
        <v>6815</v>
      </c>
      <c r="B133" s="832" t="s">
        <v>6816</v>
      </c>
      <c r="C133" s="832" t="s">
        <v>604</v>
      </c>
      <c r="D133" s="832" t="s">
        <v>2711</v>
      </c>
      <c r="E133" s="832" t="s">
        <v>6809</v>
      </c>
      <c r="F133" s="832" t="s">
        <v>6900</v>
      </c>
      <c r="G133" s="832" t="s">
        <v>6901</v>
      </c>
      <c r="H133" s="849">
        <v>418</v>
      </c>
      <c r="I133" s="849">
        <v>7966.67</v>
      </c>
      <c r="J133" s="832">
        <v>0.33056721991701243</v>
      </c>
      <c r="K133" s="832">
        <v>19.059019138755982</v>
      </c>
      <c r="L133" s="849">
        <v>723</v>
      </c>
      <c r="M133" s="849">
        <v>24100</v>
      </c>
      <c r="N133" s="832">
        <v>1</v>
      </c>
      <c r="O133" s="832">
        <v>33.333333333333336</v>
      </c>
      <c r="P133" s="849">
        <v>676</v>
      </c>
      <c r="Q133" s="849">
        <v>22533.34</v>
      </c>
      <c r="R133" s="837">
        <v>0.93499336099585062</v>
      </c>
      <c r="S133" s="850">
        <v>33.333343195266274</v>
      </c>
    </row>
    <row r="134" spans="1:19" ht="14.4" customHeight="1" x14ac:dyDescent="0.3">
      <c r="A134" s="831" t="s">
        <v>6815</v>
      </c>
      <c r="B134" s="832" t="s">
        <v>6816</v>
      </c>
      <c r="C134" s="832" t="s">
        <v>604</v>
      </c>
      <c r="D134" s="832" t="s">
        <v>2711</v>
      </c>
      <c r="E134" s="832" t="s">
        <v>6809</v>
      </c>
      <c r="F134" s="832" t="s">
        <v>6905</v>
      </c>
      <c r="G134" s="832" t="s">
        <v>6906</v>
      </c>
      <c r="H134" s="849">
        <v>84</v>
      </c>
      <c r="I134" s="849">
        <v>14196</v>
      </c>
      <c r="J134" s="832">
        <v>1.289607558139535</v>
      </c>
      <c r="K134" s="832">
        <v>169</v>
      </c>
      <c r="L134" s="849">
        <v>64</v>
      </c>
      <c r="M134" s="849">
        <v>11008</v>
      </c>
      <c r="N134" s="832">
        <v>1</v>
      </c>
      <c r="O134" s="832">
        <v>172</v>
      </c>
      <c r="P134" s="849">
        <v>43</v>
      </c>
      <c r="Q134" s="849">
        <v>7396</v>
      </c>
      <c r="R134" s="837">
        <v>0.671875</v>
      </c>
      <c r="S134" s="850">
        <v>172</v>
      </c>
    </row>
    <row r="135" spans="1:19" ht="14.4" customHeight="1" x14ac:dyDescent="0.3">
      <c r="A135" s="831" t="s">
        <v>6815</v>
      </c>
      <c r="B135" s="832" t="s">
        <v>6816</v>
      </c>
      <c r="C135" s="832" t="s">
        <v>604</v>
      </c>
      <c r="D135" s="832" t="s">
        <v>2711</v>
      </c>
      <c r="E135" s="832" t="s">
        <v>6809</v>
      </c>
      <c r="F135" s="832" t="s">
        <v>6907</v>
      </c>
      <c r="G135" s="832" t="s">
        <v>6908</v>
      </c>
      <c r="H135" s="849">
        <v>89</v>
      </c>
      <c r="I135" s="849">
        <v>3204</v>
      </c>
      <c r="J135" s="832">
        <v>0.81693013768485467</v>
      </c>
      <c r="K135" s="832">
        <v>36</v>
      </c>
      <c r="L135" s="849">
        <v>106</v>
      </c>
      <c r="M135" s="849">
        <v>3922</v>
      </c>
      <c r="N135" s="832">
        <v>1</v>
      </c>
      <c r="O135" s="832">
        <v>37</v>
      </c>
      <c r="P135" s="849">
        <v>100</v>
      </c>
      <c r="Q135" s="849">
        <v>3700</v>
      </c>
      <c r="R135" s="837">
        <v>0.94339622641509435</v>
      </c>
      <c r="S135" s="850">
        <v>37</v>
      </c>
    </row>
    <row r="136" spans="1:19" ht="14.4" customHeight="1" x14ac:dyDescent="0.3">
      <c r="A136" s="831" t="s">
        <v>6815</v>
      </c>
      <c r="B136" s="832" t="s">
        <v>6816</v>
      </c>
      <c r="C136" s="832" t="s">
        <v>604</v>
      </c>
      <c r="D136" s="832" t="s">
        <v>2711</v>
      </c>
      <c r="E136" s="832" t="s">
        <v>6809</v>
      </c>
      <c r="F136" s="832" t="s">
        <v>6911</v>
      </c>
      <c r="G136" s="832" t="s">
        <v>6912</v>
      </c>
      <c r="H136" s="849">
        <v>6</v>
      </c>
      <c r="I136" s="849">
        <v>492</v>
      </c>
      <c r="J136" s="832">
        <v>0.63565891472868219</v>
      </c>
      <c r="K136" s="832">
        <v>82</v>
      </c>
      <c r="L136" s="849">
        <v>9</v>
      </c>
      <c r="M136" s="849">
        <v>774</v>
      </c>
      <c r="N136" s="832">
        <v>1</v>
      </c>
      <c r="O136" s="832">
        <v>86</v>
      </c>
      <c r="P136" s="849">
        <v>4</v>
      </c>
      <c r="Q136" s="849">
        <v>344</v>
      </c>
      <c r="R136" s="837">
        <v>0.44444444444444442</v>
      </c>
      <c r="S136" s="850">
        <v>86</v>
      </c>
    </row>
    <row r="137" spans="1:19" ht="14.4" customHeight="1" x14ac:dyDescent="0.3">
      <c r="A137" s="831" t="s">
        <v>6815</v>
      </c>
      <c r="B137" s="832" t="s">
        <v>6816</v>
      </c>
      <c r="C137" s="832" t="s">
        <v>604</v>
      </c>
      <c r="D137" s="832" t="s">
        <v>2711</v>
      </c>
      <c r="E137" s="832" t="s">
        <v>6809</v>
      </c>
      <c r="F137" s="832" t="s">
        <v>6915</v>
      </c>
      <c r="G137" s="832" t="s">
        <v>6916</v>
      </c>
      <c r="H137" s="849">
        <v>1</v>
      </c>
      <c r="I137" s="849">
        <v>0</v>
      </c>
      <c r="J137" s="832"/>
      <c r="K137" s="832">
        <v>0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6815</v>
      </c>
      <c r="B138" s="832" t="s">
        <v>6816</v>
      </c>
      <c r="C138" s="832" t="s">
        <v>604</v>
      </c>
      <c r="D138" s="832" t="s">
        <v>2711</v>
      </c>
      <c r="E138" s="832" t="s">
        <v>6809</v>
      </c>
      <c r="F138" s="832" t="s">
        <v>6920</v>
      </c>
      <c r="G138" s="832" t="s">
        <v>6921</v>
      </c>
      <c r="H138" s="849">
        <v>2</v>
      </c>
      <c r="I138" s="849">
        <v>420</v>
      </c>
      <c r="J138" s="832"/>
      <c r="K138" s="832">
        <v>210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6815</v>
      </c>
      <c r="B139" s="832" t="s">
        <v>6816</v>
      </c>
      <c r="C139" s="832" t="s">
        <v>604</v>
      </c>
      <c r="D139" s="832" t="s">
        <v>2711</v>
      </c>
      <c r="E139" s="832" t="s">
        <v>6809</v>
      </c>
      <c r="F139" s="832" t="s">
        <v>6929</v>
      </c>
      <c r="G139" s="832" t="s">
        <v>6930</v>
      </c>
      <c r="H139" s="849">
        <v>1</v>
      </c>
      <c r="I139" s="849">
        <v>436</v>
      </c>
      <c r="J139" s="832"/>
      <c r="K139" s="832">
        <v>436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6815</v>
      </c>
      <c r="B140" s="832" t="s">
        <v>6816</v>
      </c>
      <c r="C140" s="832" t="s">
        <v>604</v>
      </c>
      <c r="D140" s="832" t="s">
        <v>2711</v>
      </c>
      <c r="E140" s="832" t="s">
        <v>6809</v>
      </c>
      <c r="F140" s="832" t="s">
        <v>6931</v>
      </c>
      <c r="G140" s="832" t="s">
        <v>6932</v>
      </c>
      <c r="H140" s="849">
        <v>1</v>
      </c>
      <c r="I140" s="849">
        <v>1050</v>
      </c>
      <c r="J140" s="832">
        <v>0.32925682031984949</v>
      </c>
      <c r="K140" s="832">
        <v>1050</v>
      </c>
      <c r="L140" s="849">
        <v>3</v>
      </c>
      <c r="M140" s="849">
        <v>3189</v>
      </c>
      <c r="N140" s="832">
        <v>1</v>
      </c>
      <c r="O140" s="832">
        <v>1063</v>
      </c>
      <c r="P140" s="849">
        <v>1</v>
      </c>
      <c r="Q140" s="849">
        <v>1063</v>
      </c>
      <c r="R140" s="837">
        <v>0.33333333333333331</v>
      </c>
      <c r="S140" s="850">
        <v>1063</v>
      </c>
    </row>
    <row r="141" spans="1:19" ht="14.4" customHeight="1" x14ac:dyDescent="0.3">
      <c r="A141" s="831" t="s">
        <v>6815</v>
      </c>
      <c r="B141" s="832" t="s">
        <v>6816</v>
      </c>
      <c r="C141" s="832" t="s">
        <v>604</v>
      </c>
      <c r="D141" s="832" t="s">
        <v>2711</v>
      </c>
      <c r="E141" s="832" t="s">
        <v>6809</v>
      </c>
      <c r="F141" s="832" t="s">
        <v>6937</v>
      </c>
      <c r="G141" s="832" t="s">
        <v>6938</v>
      </c>
      <c r="H141" s="849">
        <v>1</v>
      </c>
      <c r="I141" s="849">
        <v>57</v>
      </c>
      <c r="J141" s="832"/>
      <c r="K141" s="832">
        <v>57</v>
      </c>
      <c r="L141" s="849"/>
      <c r="M141" s="849"/>
      <c r="N141" s="832"/>
      <c r="O141" s="832"/>
      <c r="P141" s="849">
        <v>1</v>
      </c>
      <c r="Q141" s="849">
        <v>59</v>
      </c>
      <c r="R141" s="837"/>
      <c r="S141" s="850">
        <v>59</v>
      </c>
    </row>
    <row r="142" spans="1:19" ht="14.4" customHeight="1" x14ac:dyDescent="0.3">
      <c r="A142" s="831" t="s">
        <v>6815</v>
      </c>
      <c r="B142" s="832" t="s">
        <v>6816</v>
      </c>
      <c r="C142" s="832" t="s">
        <v>604</v>
      </c>
      <c r="D142" s="832" t="s">
        <v>2711</v>
      </c>
      <c r="E142" s="832" t="s">
        <v>6809</v>
      </c>
      <c r="F142" s="832" t="s">
        <v>6943</v>
      </c>
      <c r="G142" s="832" t="s">
        <v>6944</v>
      </c>
      <c r="H142" s="849">
        <v>2</v>
      </c>
      <c r="I142" s="849">
        <v>358</v>
      </c>
      <c r="J142" s="832">
        <v>0.48907103825136611</v>
      </c>
      <c r="K142" s="832">
        <v>179</v>
      </c>
      <c r="L142" s="849">
        <v>4</v>
      </c>
      <c r="M142" s="849">
        <v>732</v>
      </c>
      <c r="N142" s="832">
        <v>1</v>
      </c>
      <c r="O142" s="832">
        <v>183</v>
      </c>
      <c r="P142" s="849">
        <v>1</v>
      </c>
      <c r="Q142" s="849">
        <v>183</v>
      </c>
      <c r="R142" s="837">
        <v>0.25</v>
      </c>
      <c r="S142" s="850">
        <v>183</v>
      </c>
    </row>
    <row r="143" spans="1:19" ht="14.4" customHeight="1" x14ac:dyDescent="0.3">
      <c r="A143" s="831" t="s">
        <v>6815</v>
      </c>
      <c r="B143" s="832" t="s">
        <v>6816</v>
      </c>
      <c r="C143" s="832" t="s">
        <v>604</v>
      </c>
      <c r="D143" s="832" t="s">
        <v>2711</v>
      </c>
      <c r="E143" s="832" t="s">
        <v>6809</v>
      </c>
      <c r="F143" s="832" t="s">
        <v>6945</v>
      </c>
      <c r="G143" s="832" t="s">
        <v>6946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648</v>
      </c>
      <c r="R143" s="837"/>
      <c r="S143" s="850">
        <v>648</v>
      </c>
    </row>
    <row r="144" spans="1:19" ht="14.4" customHeight="1" x14ac:dyDescent="0.3">
      <c r="A144" s="831" t="s">
        <v>6815</v>
      </c>
      <c r="B144" s="832" t="s">
        <v>6816</v>
      </c>
      <c r="C144" s="832" t="s">
        <v>604</v>
      </c>
      <c r="D144" s="832" t="s">
        <v>2711</v>
      </c>
      <c r="E144" s="832" t="s">
        <v>6809</v>
      </c>
      <c r="F144" s="832" t="s">
        <v>6953</v>
      </c>
      <c r="G144" s="832" t="s">
        <v>6954</v>
      </c>
      <c r="H144" s="849">
        <v>2</v>
      </c>
      <c r="I144" s="849">
        <v>520</v>
      </c>
      <c r="J144" s="832">
        <v>1.9402985074626866</v>
      </c>
      <c r="K144" s="832">
        <v>260</v>
      </c>
      <c r="L144" s="849">
        <v>1</v>
      </c>
      <c r="M144" s="849">
        <v>268</v>
      </c>
      <c r="N144" s="832">
        <v>1</v>
      </c>
      <c r="O144" s="832">
        <v>268</v>
      </c>
      <c r="P144" s="849"/>
      <c r="Q144" s="849"/>
      <c r="R144" s="837"/>
      <c r="S144" s="850"/>
    </row>
    <row r="145" spans="1:19" ht="14.4" customHeight="1" x14ac:dyDescent="0.3">
      <c r="A145" s="831" t="s">
        <v>6815</v>
      </c>
      <c r="B145" s="832" t="s">
        <v>6816</v>
      </c>
      <c r="C145" s="832" t="s">
        <v>604</v>
      </c>
      <c r="D145" s="832" t="s">
        <v>6783</v>
      </c>
      <c r="E145" s="832" t="s">
        <v>6809</v>
      </c>
      <c r="F145" s="832" t="s">
        <v>6856</v>
      </c>
      <c r="G145" s="832" t="s">
        <v>6857</v>
      </c>
      <c r="H145" s="849"/>
      <c r="I145" s="849"/>
      <c r="J145" s="832"/>
      <c r="K145" s="832"/>
      <c r="L145" s="849"/>
      <c r="M145" s="849"/>
      <c r="N145" s="832"/>
      <c r="O145" s="832"/>
      <c r="P145" s="849">
        <v>2</v>
      </c>
      <c r="Q145" s="849">
        <v>74</v>
      </c>
      <c r="R145" s="837"/>
      <c r="S145" s="850">
        <v>37</v>
      </c>
    </row>
    <row r="146" spans="1:19" ht="14.4" customHeight="1" x14ac:dyDescent="0.3">
      <c r="A146" s="831" t="s">
        <v>6815</v>
      </c>
      <c r="B146" s="832" t="s">
        <v>6816</v>
      </c>
      <c r="C146" s="832" t="s">
        <v>604</v>
      </c>
      <c r="D146" s="832" t="s">
        <v>2712</v>
      </c>
      <c r="E146" s="832" t="s">
        <v>6817</v>
      </c>
      <c r="F146" s="832" t="s">
        <v>6819</v>
      </c>
      <c r="G146" s="832" t="s">
        <v>5373</v>
      </c>
      <c r="H146" s="849"/>
      <c r="I146" s="849"/>
      <c r="J146" s="832"/>
      <c r="K146" s="832"/>
      <c r="L146" s="849">
        <v>1.6999999999999997</v>
      </c>
      <c r="M146" s="849">
        <v>256.69999999999993</v>
      </c>
      <c r="N146" s="832">
        <v>1</v>
      </c>
      <c r="O146" s="832">
        <v>150.99999999999997</v>
      </c>
      <c r="P146" s="849">
        <v>1.6</v>
      </c>
      <c r="Q146" s="849">
        <v>217.20999999999998</v>
      </c>
      <c r="R146" s="837">
        <v>0.84616283599532538</v>
      </c>
      <c r="S146" s="850">
        <v>135.75624999999997</v>
      </c>
    </row>
    <row r="147" spans="1:19" ht="14.4" customHeight="1" x14ac:dyDescent="0.3">
      <c r="A147" s="831" t="s">
        <v>6815</v>
      </c>
      <c r="B147" s="832" t="s">
        <v>6816</v>
      </c>
      <c r="C147" s="832" t="s">
        <v>604</v>
      </c>
      <c r="D147" s="832" t="s">
        <v>2712</v>
      </c>
      <c r="E147" s="832" t="s">
        <v>6809</v>
      </c>
      <c r="F147" s="832" t="s">
        <v>6854</v>
      </c>
      <c r="G147" s="832" t="s">
        <v>6855</v>
      </c>
      <c r="H147" s="849">
        <v>410</v>
      </c>
      <c r="I147" s="849">
        <v>33210</v>
      </c>
      <c r="J147" s="832">
        <v>1.1802964068664037</v>
      </c>
      <c r="K147" s="832">
        <v>81</v>
      </c>
      <c r="L147" s="849">
        <v>339</v>
      </c>
      <c r="M147" s="849">
        <v>28137</v>
      </c>
      <c r="N147" s="832">
        <v>1</v>
      </c>
      <c r="O147" s="832">
        <v>83</v>
      </c>
      <c r="P147" s="849">
        <v>266</v>
      </c>
      <c r="Q147" s="849">
        <v>22078</v>
      </c>
      <c r="R147" s="837">
        <v>0.78466076696165188</v>
      </c>
      <c r="S147" s="850">
        <v>83</v>
      </c>
    </row>
    <row r="148" spans="1:19" ht="14.4" customHeight="1" x14ac:dyDescent="0.3">
      <c r="A148" s="831" t="s">
        <v>6815</v>
      </c>
      <c r="B148" s="832" t="s">
        <v>6816</v>
      </c>
      <c r="C148" s="832" t="s">
        <v>604</v>
      </c>
      <c r="D148" s="832" t="s">
        <v>2712</v>
      </c>
      <c r="E148" s="832" t="s">
        <v>6809</v>
      </c>
      <c r="F148" s="832" t="s">
        <v>6856</v>
      </c>
      <c r="G148" s="832" t="s">
        <v>6857</v>
      </c>
      <c r="H148" s="849">
        <v>325</v>
      </c>
      <c r="I148" s="849">
        <v>11375</v>
      </c>
      <c r="J148" s="832">
        <v>1.5765765765765767</v>
      </c>
      <c r="K148" s="832">
        <v>35</v>
      </c>
      <c r="L148" s="849">
        <v>195</v>
      </c>
      <c r="M148" s="849">
        <v>7215</v>
      </c>
      <c r="N148" s="832">
        <v>1</v>
      </c>
      <c r="O148" s="832">
        <v>37</v>
      </c>
      <c r="P148" s="849">
        <v>94</v>
      </c>
      <c r="Q148" s="849">
        <v>3478</v>
      </c>
      <c r="R148" s="837">
        <v>0.48205128205128206</v>
      </c>
      <c r="S148" s="850">
        <v>37</v>
      </c>
    </row>
    <row r="149" spans="1:19" ht="14.4" customHeight="1" x14ac:dyDescent="0.3">
      <c r="A149" s="831" t="s">
        <v>6815</v>
      </c>
      <c r="B149" s="832" t="s">
        <v>6816</v>
      </c>
      <c r="C149" s="832" t="s">
        <v>604</v>
      </c>
      <c r="D149" s="832" t="s">
        <v>2712</v>
      </c>
      <c r="E149" s="832" t="s">
        <v>6809</v>
      </c>
      <c r="F149" s="832" t="s">
        <v>6810</v>
      </c>
      <c r="G149" s="832" t="s">
        <v>6811</v>
      </c>
      <c r="H149" s="849">
        <v>5</v>
      </c>
      <c r="I149" s="849">
        <v>1175</v>
      </c>
      <c r="J149" s="832">
        <v>0.23406374501992031</v>
      </c>
      <c r="K149" s="832">
        <v>235</v>
      </c>
      <c r="L149" s="849">
        <v>20</v>
      </c>
      <c r="M149" s="849">
        <v>5020</v>
      </c>
      <c r="N149" s="832">
        <v>1</v>
      </c>
      <c r="O149" s="832">
        <v>251</v>
      </c>
      <c r="P149" s="849">
        <v>35</v>
      </c>
      <c r="Q149" s="849">
        <v>8785</v>
      </c>
      <c r="R149" s="837">
        <v>1.75</v>
      </c>
      <c r="S149" s="850">
        <v>251</v>
      </c>
    </row>
    <row r="150" spans="1:19" ht="14.4" customHeight="1" x14ac:dyDescent="0.3">
      <c r="A150" s="831" t="s">
        <v>6815</v>
      </c>
      <c r="B150" s="832" t="s">
        <v>6816</v>
      </c>
      <c r="C150" s="832" t="s">
        <v>604</v>
      </c>
      <c r="D150" s="832" t="s">
        <v>2712</v>
      </c>
      <c r="E150" s="832" t="s">
        <v>6809</v>
      </c>
      <c r="F150" s="832" t="s">
        <v>6880</v>
      </c>
      <c r="G150" s="832" t="s">
        <v>6881</v>
      </c>
      <c r="H150" s="849">
        <v>315</v>
      </c>
      <c r="I150" s="849">
        <v>37170</v>
      </c>
      <c r="J150" s="832">
        <v>0.63304721030042921</v>
      </c>
      <c r="K150" s="832">
        <v>118</v>
      </c>
      <c r="L150" s="849">
        <v>466</v>
      </c>
      <c r="M150" s="849">
        <v>58716</v>
      </c>
      <c r="N150" s="832">
        <v>1</v>
      </c>
      <c r="O150" s="832">
        <v>126</v>
      </c>
      <c r="P150" s="849">
        <v>480</v>
      </c>
      <c r="Q150" s="849">
        <v>60480</v>
      </c>
      <c r="R150" s="837">
        <v>1.0300429184549356</v>
      </c>
      <c r="S150" s="850">
        <v>126</v>
      </c>
    </row>
    <row r="151" spans="1:19" ht="14.4" customHeight="1" x14ac:dyDescent="0.3">
      <c r="A151" s="831" t="s">
        <v>6815</v>
      </c>
      <c r="B151" s="832" t="s">
        <v>6816</v>
      </c>
      <c r="C151" s="832" t="s">
        <v>604</v>
      </c>
      <c r="D151" s="832" t="s">
        <v>2712</v>
      </c>
      <c r="E151" s="832" t="s">
        <v>6809</v>
      </c>
      <c r="F151" s="832" t="s">
        <v>6882</v>
      </c>
      <c r="G151" s="832" t="s">
        <v>6883</v>
      </c>
      <c r="H151" s="849"/>
      <c r="I151" s="849"/>
      <c r="J151" s="832"/>
      <c r="K151" s="832"/>
      <c r="L151" s="849">
        <v>1</v>
      </c>
      <c r="M151" s="849">
        <v>614</v>
      </c>
      <c r="N151" s="832">
        <v>1</v>
      </c>
      <c r="O151" s="832">
        <v>614</v>
      </c>
      <c r="P151" s="849"/>
      <c r="Q151" s="849"/>
      <c r="R151" s="837"/>
      <c r="S151" s="850"/>
    </row>
    <row r="152" spans="1:19" ht="14.4" customHeight="1" x14ac:dyDescent="0.3">
      <c r="A152" s="831" t="s">
        <v>6815</v>
      </c>
      <c r="B152" s="832" t="s">
        <v>6816</v>
      </c>
      <c r="C152" s="832" t="s">
        <v>604</v>
      </c>
      <c r="D152" s="832" t="s">
        <v>2712</v>
      </c>
      <c r="E152" s="832" t="s">
        <v>6809</v>
      </c>
      <c r="F152" s="832" t="s">
        <v>6892</v>
      </c>
      <c r="G152" s="832" t="s">
        <v>6893</v>
      </c>
      <c r="H152" s="849"/>
      <c r="I152" s="849"/>
      <c r="J152" s="832"/>
      <c r="K152" s="832"/>
      <c r="L152" s="849">
        <v>2</v>
      </c>
      <c r="M152" s="849">
        <v>1000</v>
      </c>
      <c r="N152" s="832">
        <v>1</v>
      </c>
      <c r="O152" s="832">
        <v>500</v>
      </c>
      <c r="P152" s="849">
        <v>1</v>
      </c>
      <c r="Q152" s="849">
        <v>501</v>
      </c>
      <c r="R152" s="837">
        <v>0.501</v>
      </c>
      <c r="S152" s="850">
        <v>501</v>
      </c>
    </row>
    <row r="153" spans="1:19" ht="14.4" customHeight="1" x14ac:dyDescent="0.3">
      <c r="A153" s="831" t="s">
        <v>6815</v>
      </c>
      <c r="B153" s="832" t="s">
        <v>6816</v>
      </c>
      <c r="C153" s="832" t="s">
        <v>604</v>
      </c>
      <c r="D153" s="832" t="s">
        <v>2712</v>
      </c>
      <c r="E153" s="832" t="s">
        <v>6809</v>
      </c>
      <c r="F153" s="832" t="s">
        <v>6894</v>
      </c>
      <c r="G153" s="832" t="s">
        <v>6895</v>
      </c>
      <c r="H153" s="849">
        <v>1</v>
      </c>
      <c r="I153" s="849">
        <v>666</v>
      </c>
      <c r="J153" s="832">
        <v>5.769730572641428E-2</v>
      </c>
      <c r="K153" s="832">
        <v>666</v>
      </c>
      <c r="L153" s="849">
        <v>17</v>
      </c>
      <c r="M153" s="849">
        <v>11543</v>
      </c>
      <c r="N153" s="832">
        <v>1</v>
      </c>
      <c r="O153" s="832">
        <v>679</v>
      </c>
      <c r="P153" s="849">
        <v>8</v>
      </c>
      <c r="Q153" s="849">
        <v>5432</v>
      </c>
      <c r="R153" s="837">
        <v>0.47058823529411764</v>
      </c>
      <c r="S153" s="850">
        <v>679</v>
      </c>
    </row>
    <row r="154" spans="1:19" ht="14.4" customHeight="1" x14ac:dyDescent="0.3">
      <c r="A154" s="831" t="s">
        <v>6815</v>
      </c>
      <c r="B154" s="832" t="s">
        <v>6816</v>
      </c>
      <c r="C154" s="832" t="s">
        <v>604</v>
      </c>
      <c r="D154" s="832" t="s">
        <v>2712</v>
      </c>
      <c r="E154" s="832" t="s">
        <v>6809</v>
      </c>
      <c r="F154" s="832" t="s">
        <v>6896</v>
      </c>
      <c r="G154" s="832" t="s">
        <v>6897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1028</v>
      </c>
      <c r="R154" s="837"/>
      <c r="S154" s="850">
        <v>1028</v>
      </c>
    </row>
    <row r="155" spans="1:19" ht="14.4" customHeight="1" x14ac:dyDescent="0.3">
      <c r="A155" s="831" t="s">
        <v>6815</v>
      </c>
      <c r="B155" s="832" t="s">
        <v>6816</v>
      </c>
      <c r="C155" s="832" t="s">
        <v>604</v>
      </c>
      <c r="D155" s="832" t="s">
        <v>2712</v>
      </c>
      <c r="E155" s="832" t="s">
        <v>6809</v>
      </c>
      <c r="F155" s="832" t="s">
        <v>6900</v>
      </c>
      <c r="G155" s="832" t="s">
        <v>6901</v>
      </c>
      <c r="H155" s="849">
        <v>112</v>
      </c>
      <c r="I155" s="849">
        <v>2333.33</v>
      </c>
      <c r="J155" s="832">
        <v>0.15021440991725535</v>
      </c>
      <c r="K155" s="832">
        <v>20.833303571428569</v>
      </c>
      <c r="L155" s="849">
        <v>466</v>
      </c>
      <c r="M155" s="849">
        <v>15533.33</v>
      </c>
      <c r="N155" s="832">
        <v>1</v>
      </c>
      <c r="O155" s="832">
        <v>33.333326180257508</v>
      </c>
      <c r="P155" s="849">
        <v>494</v>
      </c>
      <c r="Q155" s="849">
        <v>16466.68</v>
      </c>
      <c r="R155" s="837">
        <v>1.0600869227654341</v>
      </c>
      <c r="S155" s="850">
        <v>33.333360323886637</v>
      </c>
    </row>
    <row r="156" spans="1:19" ht="14.4" customHeight="1" x14ac:dyDescent="0.3">
      <c r="A156" s="831" t="s">
        <v>6815</v>
      </c>
      <c r="B156" s="832" t="s">
        <v>6816</v>
      </c>
      <c r="C156" s="832" t="s">
        <v>604</v>
      </c>
      <c r="D156" s="832" t="s">
        <v>2712</v>
      </c>
      <c r="E156" s="832" t="s">
        <v>6809</v>
      </c>
      <c r="F156" s="832" t="s">
        <v>6907</v>
      </c>
      <c r="G156" s="832" t="s">
        <v>6908</v>
      </c>
      <c r="H156" s="849">
        <v>2</v>
      </c>
      <c r="I156" s="849">
        <v>72</v>
      </c>
      <c r="J156" s="832">
        <v>0.97297297297297303</v>
      </c>
      <c r="K156" s="832">
        <v>36</v>
      </c>
      <c r="L156" s="849">
        <v>2</v>
      </c>
      <c r="M156" s="849">
        <v>74</v>
      </c>
      <c r="N156" s="832">
        <v>1</v>
      </c>
      <c r="O156" s="832">
        <v>37</v>
      </c>
      <c r="P156" s="849">
        <v>1</v>
      </c>
      <c r="Q156" s="849">
        <v>37</v>
      </c>
      <c r="R156" s="837">
        <v>0.5</v>
      </c>
      <c r="S156" s="850">
        <v>37</v>
      </c>
    </row>
    <row r="157" spans="1:19" ht="14.4" customHeight="1" x14ac:dyDescent="0.3">
      <c r="A157" s="831" t="s">
        <v>6815</v>
      </c>
      <c r="B157" s="832" t="s">
        <v>6816</v>
      </c>
      <c r="C157" s="832" t="s">
        <v>604</v>
      </c>
      <c r="D157" s="832" t="s">
        <v>2712</v>
      </c>
      <c r="E157" s="832" t="s">
        <v>6809</v>
      </c>
      <c r="F157" s="832" t="s">
        <v>6911</v>
      </c>
      <c r="G157" s="832" t="s">
        <v>6912</v>
      </c>
      <c r="H157" s="849">
        <v>21</v>
      </c>
      <c r="I157" s="849">
        <v>1722</v>
      </c>
      <c r="J157" s="832">
        <v>0.55620155038759689</v>
      </c>
      <c r="K157" s="832">
        <v>82</v>
      </c>
      <c r="L157" s="849">
        <v>36</v>
      </c>
      <c r="M157" s="849">
        <v>3096</v>
      </c>
      <c r="N157" s="832">
        <v>1</v>
      </c>
      <c r="O157" s="832">
        <v>86</v>
      </c>
      <c r="P157" s="849">
        <v>28</v>
      </c>
      <c r="Q157" s="849">
        <v>2408</v>
      </c>
      <c r="R157" s="837">
        <v>0.77777777777777779</v>
      </c>
      <c r="S157" s="850">
        <v>86</v>
      </c>
    </row>
    <row r="158" spans="1:19" ht="14.4" customHeight="1" x14ac:dyDescent="0.3">
      <c r="A158" s="831" t="s">
        <v>6815</v>
      </c>
      <c r="B158" s="832" t="s">
        <v>6816</v>
      </c>
      <c r="C158" s="832" t="s">
        <v>604</v>
      </c>
      <c r="D158" s="832" t="s">
        <v>2712</v>
      </c>
      <c r="E158" s="832" t="s">
        <v>6809</v>
      </c>
      <c r="F158" s="832" t="s">
        <v>6915</v>
      </c>
      <c r="G158" s="832" t="s">
        <v>6916</v>
      </c>
      <c r="H158" s="849">
        <v>1</v>
      </c>
      <c r="I158" s="849">
        <v>0</v>
      </c>
      <c r="J158" s="832"/>
      <c r="K158" s="832">
        <v>0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6815</v>
      </c>
      <c r="B159" s="832" t="s">
        <v>6816</v>
      </c>
      <c r="C159" s="832" t="s">
        <v>604</v>
      </c>
      <c r="D159" s="832" t="s">
        <v>2712</v>
      </c>
      <c r="E159" s="832" t="s">
        <v>6809</v>
      </c>
      <c r="F159" s="832" t="s">
        <v>6917</v>
      </c>
      <c r="G159" s="832" t="s">
        <v>6918</v>
      </c>
      <c r="H159" s="849"/>
      <c r="I159" s="849"/>
      <c r="J159" s="832"/>
      <c r="K159" s="832"/>
      <c r="L159" s="849">
        <v>1</v>
      </c>
      <c r="M159" s="849">
        <v>131</v>
      </c>
      <c r="N159" s="832">
        <v>1</v>
      </c>
      <c r="O159" s="832">
        <v>131</v>
      </c>
      <c r="P159" s="849">
        <v>1</v>
      </c>
      <c r="Q159" s="849">
        <v>132</v>
      </c>
      <c r="R159" s="837">
        <v>1.0076335877862594</v>
      </c>
      <c r="S159" s="850">
        <v>132</v>
      </c>
    </row>
    <row r="160" spans="1:19" ht="14.4" customHeight="1" x14ac:dyDescent="0.3">
      <c r="A160" s="831" t="s">
        <v>6815</v>
      </c>
      <c r="B160" s="832" t="s">
        <v>6816</v>
      </c>
      <c r="C160" s="832" t="s">
        <v>604</v>
      </c>
      <c r="D160" s="832" t="s">
        <v>2712</v>
      </c>
      <c r="E160" s="832" t="s">
        <v>6809</v>
      </c>
      <c r="F160" s="832" t="s">
        <v>6919</v>
      </c>
      <c r="G160" s="832" t="s">
        <v>6891</v>
      </c>
      <c r="H160" s="849"/>
      <c r="I160" s="849"/>
      <c r="J160" s="832"/>
      <c r="K160" s="832"/>
      <c r="L160" s="849">
        <v>1</v>
      </c>
      <c r="M160" s="849">
        <v>688</v>
      </c>
      <c r="N160" s="832">
        <v>1</v>
      </c>
      <c r="O160" s="832">
        <v>688</v>
      </c>
      <c r="P160" s="849"/>
      <c r="Q160" s="849"/>
      <c r="R160" s="837"/>
      <c r="S160" s="850"/>
    </row>
    <row r="161" spans="1:19" ht="14.4" customHeight="1" x14ac:dyDescent="0.3">
      <c r="A161" s="831" t="s">
        <v>6815</v>
      </c>
      <c r="B161" s="832" t="s">
        <v>6816</v>
      </c>
      <c r="C161" s="832" t="s">
        <v>604</v>
      </c>
      <c r="D161" s="832" t="s">
        <v>2712</v>
      </c>
      <c r="E161" s="832" t="s">
        <v>6809</v>
      </c>
      <c r="F161" s="832" t="s">
        <v>6931</v>
      </c>
      <c r="G161" s="832" t="s">
        <v>6932</v>
      </c>
      <c r="H161" s="849">
        <v>2</v>
      </c>
      <c r="I161" s="849">
        <v>2100</v>
      </c>
      <c r="J161" s="832">
        <v>0.49388523047977423</v>
      </c>
      <c r="K161" s="832">
        <v>1050</v>
      </c>
      <c r="L161" s="849">
        <v>4</v>
      </c>
      <c r="M161" s="849">
        <v>4252</v>
      </c>
      <c r="N161" s="832">
        <v>1</v>
      </c>
      <c r="O161" s="832">
        <v>1063</v>
      </c>
      <c r="P161" s="849">
        <v>4</v>
      </c>
      <c r="Q161" s="849">
        <v>4252</v>
      </c>
      <c r="R161" s="837">
        <v>1</v>
      </c>
      <c r="S161" s="850">
        <v>1063</v>
      </c>
    </row>
    <row r="162" spans="1:19" ht="14.4" customHeight="1" x14ac:dyDescent="0.3">
      <c r="A162" s="831" t="s">
        <v>6815</v>
      </c>
      <c r="B162" s="832" t="s">
        <v>6816</v>
      </c>
      <c r="C162" s="832" t="s">
        <v>604</v>
      </c>
      <c r="D162" s="832" t="s">
        <v>2712</v>
      </c>
      <c r="E162" s="832" t="s">
        <v>6809</v>
      </c>
      <c r="F162" s="832" t="s">
        <v>6935</v>
      </c>
      <c r="G162" s="832" t="s">
        <v>6936</v>
      </c>
      <c r="H162" s="849">
        <v>11</v>
      </c>
      <c r="I162" s="849">
        <v>3839</v>
      </c>
      <c r="J162" s="832">
        <v>3.4399641577060933</v>
      </c>
      <c r="K162" s="832">
        <v>349</v>
      </c>
      <c r="L162" s="849">
        <v>3</v>
      </c>
      <c r="M162" s="849">
        <v>1116</v>
      </c>
      <c r="N162" s="832">
        <v>1</v>
      </c>
      <c r="O162" s="832">
        <v>372</v>
      </c>
      <c r="P162" s="849">
        <v>1</v>
      </c>
      <c r="Q162" s="849">
        <v>373</v>
      </c>
      <c r="R162" s="837">
        <v>0.3342293906810036</v>
      </c>
      <c r="S162" s="850">
        <v>373</v>
      </c>
    </row>
    <row r="163" spans="1:19" ht="14.4" customHeight="1" x14ac:dyDescent="0.3">
      <c r="A163" s="831" t="s">
        <v>6815</v>
      </c>
      <c r="B163" s="832" t="s">
        <v>6816</v>
      </c>
      <c r="C163" s="832" t="s">
        <v>604</v>
      </c>
      <c r="D163" s="832" t="s">
        <v>2712</v>
      </c>
      <c r="E163" s="832" t="s">
        <v>6809</v>
      </c>
      <c r="F163" s="832" t="s">
        <v>6937</v>
      </c>
      <c r="G163" s="832" t="s">
        <v>6938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59</v>
      </c>
      <c r="R163" s="837"/>
      <c r="S163" s="850">
        <v>59</v>
      </c>
    </row>
    <row r="164" spans="1:19" ht="14.4" customHeight="1" x14ac:dyDescent="0.3">
      <c r="A164" s="831" t="s">
        <v>6815</v>
      </c>
      <c r="B164" s="832" t="s">
        <v>6816</v>
      </c>
      <c r="C164" s="832" t="s">
        <v>604</v>
      </c>
      <c r="D164" s="832" t="s">
        <v>2712</v>
      </c>
      <c r="E164" s="832" t="s">
        <v>6809</v>
      </c>
      <c r="F164" s="832" t="s">
        <v>6943</v>
      </c>
      <c r="G164" s="832" t="s">
        <v>6944</v>
      </c>
      <c r="H164" s="849">
        <v>7</v>
      </c>
      <c r="I164" s="849">
        <v>1253</v>
      </c>
      <c r="J164" s="832">
        <v>3.4234972677595628</v>
      </c>
      <c r="K164" s="832">
        <v>179</v>
      </c>
      <c r="L164" s="849">
        <v>2</v>
      </c>
      <c r="M164" s="849">
        <v>366</v>
      </c>
      <c r="N164" s="832">
        <v>1</v>
      </c>
      <c r="O164" s="832">
        <v>183</v>
      </c>
      <c r="P164" s="849">
        <v>2</v>
      </c>
      <c r="Q164" s="849">
        <v>366</v>
      </c>
      <c r="R164" s="837">
        <v>1</v>
      </c>
      <c r="S164" s="850">
        <v>183</v>
      </c>
    </row>
    <row r="165" spans="1:19" ht="14.4" customHeight="1" x14ac:dyDescent="0.3">
      <c r="A165" s="831" t="s">
        <v>6815</v>
      </c>
      <c r="B165" s="832" t="s">
        <v>6816</v>
      </c>
      <c r="C165" s="832" t="s">
        <v>604</v>
      </c>
      <c r="D165" s="832" t="s">
        <v>2712</v>
      </c>
      <c r="E165" s="832" t="s">
        <v>6809</v>
      </c>
      <c r="F165" s="832" t="s">
        <v>6947</v>
      </c>
      <c r="G165" s="832" t="s">
        <v>6948</v>
      </c>
      <c r="H165" s="849"/>
      <c r="I165" s="849"/>
      <c r="J165" s="832"/>
      <c r="K165" s="832"/>
      <c r="L165" s="849"/>
      <c r="M165" s="849"/>
      <c r="N165" s="832"/>
      <c r="O165" s="832"/>
      <c r="P165" s="849">
        <v>2</v>
      </c>
      <c r="Q165" s="849">
        <v>2616</v>
      </c>
      <c r="R165" s="837"/>
      <c r="S165" s="850">
        <v>1308</v>
      </c>
    </row>
    <row r="166" spans="1:19" ht="14.4" customHeight="1" x14ac:dyDescent="0.3">
      <c r="A166" s="831" t="s">
        <v>6815</v>
      </c>
      <c r="B166" s="832" t="s">
        <v>6816</v>
      </c>
      <c r="C166" s="832" t="s">
        <v>604</v>
      </c>
      <c r="D166" s="832" t="s">
        <v>2712</v>
      </c>
      <c r="E166" s="832" t="s">
        <v>6809</v>
      </c>
      <c r="F166" s="832" t="s">
        <v>6955</v>
      </c>
      <c r="G166" s="832" t="s">
        <v>6956</v>
      </c>
      <c r="H166" s="849">
        <v>7</v>
      </c>
      <c r="I166" s="849">
        <v>812</v>
      </c>
      <c r="J166" s="832">
        <v>1.3533333333333333</v>
      </c>
      <c r="K166" s="832">
        <v>116</v>
      </c>
      <c r="L166" s="849">
        <v>5</v>
      </c>
      <c r="M166" s="849">
        <v>600</v>
      </c>
      <c r="N166" s="832">
        <v>1</v>
      </c>
      <c r="O166" s="832">
        <v>120</v>
      </c>
      <c r="P166" s="849">
        <v>3</v>
      </c>
      <c r="Q166" s="849">
        <v>360</v>
      </c>
      <c r="R166" s="837">
        <v>0.6</v>
      </c>
      <c r="S166" s="850">
        <v>120</v>
      </c>
    </row>
    <row r="167" spans="1:19" ht="14.4" customHeight="1" x14ac:dyDescent="0.3">
      <c r="A167" s="831" t="s">
        <v>6815</v>
      </c>
      <c r="B167" s="832" t="s">
        <v>6816</v>
      </c>
      <c r="C167" s="832" t="s">
        <v>604</v>
      </c>
      <c r="D167" s="832" t="s">
        <v>2713</v>
      </c>
      <c r="E167" s="832" t="s">
        <v>6817</v>
      </c>
      <c r="F167" s="832" t="s">
        <v>6819</v>
      </c>
      <c r="G167" s="832" t="s">
        <v>5373</v>
      </c>
      <c r="H167" s="849"/>
      <c r="I167" s="849"/>
      <c r="J167" s="832"/>
      <c r="K167" s="832"/>
      <c r="L167" s="849">
        <v>0.30000000000000004</v>
      </c>
      <c r="M167" s="849">
        <v>45.3</v>
      </c>
      <c r="N167" s="832">
        <v>1</v>
      </c>
      <c r="O167" s="832">
        <v>150.99999999999997</v>
      </c>
      <c r="P167" s="849">
        <v>0.1</v>
      </c>
      <c r="Q167" s="849">
        <v>15.1</v>
      </c>
      <c r="R167" s="837">
        <v>0.33333333333333337</v>
      </c>
      <c r="S167" s="850">
        <v>151</v>
      </c>
    </row>
    <row r="168" spans="1:19" ht="14.4" customHeight="1" x14ac:dyDescent="0.3">
      <c r="A168" s="831" t="s">
        <v>6815</v>
      </c>
      <c r="B168" s="832" t="s">
        <v>6816</v>
      </c>
      <c r="C168" s="832" t="s">
        <v>604</v>
      </c>
      <c r="D168" s="832" t="s">
        <v>2713</v>
      </c>
      <c r="E168" s="832" t="s">
        <v>6809</v>
      </c>
      <c r="F168" s="832" t="s">
        <v>6856</v>
      </c>
      <c r="G168" s="832" t="s">
        <v>6857</v>
      </c>
      <c r="H168" s="849">
        <v>2</v>
      </c>
      <c r="I168" s="849">
        <v>70</v>
      </c>
      <c r="J168" s="832"/>
      <c r="K168" s="832">
        <v>35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6815</v>
      </c>
      <c r="B169" s="832" t="s">
        <v>6816</v>
      </c>
      <c r="C169" s="832" t="s">
        <v>604</v>
      </c>
      <c r="D169" s="832" t="s">
        <v>2713</v>
      </c>
      <c r="E169" s="832" t="s">
        <v>6809</v>
      </c>
      <c r="F169" s="832" t="s">
        <v>6810</v>
      </c>
      <c r="G169" s="832" t="s">
        <v>6811</v>
      </c>
      <c r="H169" s="849">
        <v>4</v>
      </c>
      <c r="I169" s="849">
        <v>940</v>
      </c>
      <c r="J169" s="832">
        <v>1.8725099601593624</v>
      </c>
      <c r="K169" s="832">
        <v>235</v>
      </c>
      <c r="L169" s="849">
        <v>2</v>
      </c>
      <c r="M169" s="849">
        <v>502</v>
      </c>
      <c r="N169" s="832">
        <v>1</v>
      </c>
      <c r="O169" s="832">
        <v>251</v>
      </c>
      <c r="P169" s="849">
        <v>3</v>
      </c>
      <c r="Q169" s="849">
        <v>753</v>
      </c>
      <c r="R169" s="837">
        <v>1.5</v>
      </c>
      <c r="S169" s="850">
        <v>251</v>
      </c>
    </row>
    <row r="170" spans="1:19" ht="14.4" customHeight="1" x14ac:dyDescent="0.3">
      <c r="A170" s="831" t="s">
        <v>6815</v>
      </c>
      <c r="B170" s="832" t="s">
        <v>6816</v>
      </c>
      <c r="C170" s="832" t="s">
        <v>604</v>
      </c>
      <c r="D170" s="832" t="s">
        <v>2713</v>
      </c>
      <c r="E170" s="832" t="s">
        <v>6809</v>
      </c>
      <c r="F170" s="832" t="s">
        <v>6880</v>
      </c>
      <c r="G170" s="832" t="s">
        <v>6881</v>
      </c>
      <c r="H170" s="849">
        <v>21</v>
      </c>
      <c r="I170" s="849">
        <v>2478</v>
      </c>
      <c r="J170" s="832">
        <v>2.8095238095238093</v>
      </c>
      <c r="K170" s="832">
        <v>118</v>
      </c>
      <c r="L170" s="849">
        <v>7</v>
      </c>
      <c r="M170" s="849">
        <v>882</v>
      </c>
      <c r="N170" s="832">
        <v>1</v>
      </c>
      <c r="O170" s="832">
        <v>126</v>
      </c>
      <c r="P170" s="849">
        <v>5</v>
      </c>
      <c r="Q170" s="849">
        <v>630</v>
      </c>
      <c r="R170" s="837">
        <v>0.7142857142857143</v>
      </c>
      <c r="S170" s="850">
        <v>126</v>
      </c>
    </row>
    <row r="171" spans="1:19" ht="14.4" customHeight="1" x14ac:dyDescent="0.3">
      <c r="A171" s="831" t="s">
        <v>6815</v>
      </c>
      <c r="B171" s="832" t="s">
        <v>6816</v>
      </c>
      <c r="C171" s="832" t="s">
        <v>604</v>
      </c>
      <c r="D171" s="832" t="s">
        <v>2713</v>
      </c>
      <c r="E171" s="832" t="s">
        <v>6809</v>
      </c>
      <c r="F171" s="832" t="s">
        <v>6894</v>
      </c>
      <c r="G171" s="832" t="s">
        <v>6895</v>
      </c>
      <c r="H171" s="849">
        <v>2</v>
      </c>
      <c r="I171" s="849">
        <v>1332</v>
      </c>
      <c r="J171" s="832">
        <v>1.9617083946980853</v>
      </c>
      <c r="K171" s="832">
        <v>666</v>
      </c>
      <c r="L171" s="849">
        <v>1</v>
      </c>
      <c r="M171" s="849">
        <v>679</v>
      </c>
      <c r="N171" s="832">
        <v>1</v>
      </c>
      <c r="O171" s="832">
        <v>679</v>
      </c>
      <c r="P171" s="849">
        <v>1</v>
      </c>
      <c r="Q171" s="849">
        <v>679</v>
      </c>
      <c r="R171" s="837">
        <v>1</v>
      </c>
      <c r="S171" s="850">
        <v>679</v>
      </c>
    </row>
    <row r="172" spans="1:19" ht="14.4" customHeight="1" x14ac:dyDescent="0.3">
      <c r="A172" s="831" t="s">
        <v>6815</v>
      </c>
      <c r="B172" s="832" t="s">
        <v>6816</v>
      </c>
      <c r="C172" s="832" t="s">
        <v>604</v>
      </c>
      <c r="D172" s="832" t="s">
        <v>2713</v>
      </c>
      <c r="E172" s="832" t="s">
        <v>6809</v>
      </c>
      <c r="F172" s="832" t="s">
        <v>6900</v>
      </c>
      <c r="G172" s="832" t="s">
        <v>6901</v>
      </c>
      <c r="H172" s="849">
        <v>12</v>
      </c>
      <c r="I172" s="849">
        <v>266.66000000000003</v>
      </c>
      <c r="J172" s="832">
        <v>0.8888666666666668</v>
      </c>
      <c r="K172" s="832">
        <v>22.221666666666668</v>
      </c>
      <c r="L172" s="849">
        <v>9</v>
      </c>
      <c r="M172" s="849">
        <v>300</v>
      </c>
      <c r="N172" s="832">
        <v>1</v>
      </c>
      <c r="O172" s="832">
        <v>33.333333333333336</v>
      </c>
      <c r="P172" s="849">
        <v>8</v>
      </c>
      <c r="Q172" s="849">
        <v>266.65999999999997</v>
      </c>
      <c r="R172" s="837">
        <v>0.88886666666666658</v>
      </c>
      <c r="S172" s="850">
        <v>33.332499999999996</v>
      </c>
    </row>
    <row r="173" spans="1:19" ht="14.4" customHeight="1" x14ac:dyDescent="0.3">
      <c r="A173" s="831" t="s">
        <v>6815</v>
      </c>
      <c r="B173" s="832" t="s">
        <v>6816</v>
      </c>
      <c r="C173" s="832" t="s">
        <v>604</v>
      </c>
      <c r="D173" s="832" t="s">
        <v>2713</v>
      </c>
      <c r="E173" s="832" t="s">
        <v>6809</v>
      </c>
      <c r="F173" s="832" t="s">
        <v>6911</v>
      </c>
      <c r="G173" s="832" t="s">
        <v>6912</v>
      </c>
      <c r="H173" s="849">
        <v>3</v>
      </c>
      <c r="I173" s="849">
        <v>246</v>
      </c>
      <c r="J173" s="832">
        <v>0.95348837209302328</v>
      </c>
      <c r="K173" s="832">
        <v>82</v>
      </c>
      <c r="L173" s="849">
        <v>3</v>
      </c>
      <c r="M173" s="849">
        <v>258</v>
      </c>
      <c r="N173" s="832">
        <v>1</v>
      </c>
      <c r="O173" s="832">
        <v>86</v>
      </c>
      <c r="P173" s="849">
        <v>1</v>
      </c>
      <c r="Q173" s="849">
        <v>86</v>
      </c>
      <c r="R173" s="837">
        <v>0.33333333333333331</v>
      </c>
      <c r="S173" s="850">
        <v>86</v>
      </c>
    </row>
    <row r="174" spans="1:19" ht="14.4" customHeight="1" x14ac:dyDescent="0.3">
      <c r="A174" s="831" t="s">
        <v>6815</v>
      </c>
      <c r="B174" s="832" t="s">
        <v>6816</v>
      </c>
      <c r="C174" s="832" t="s">
        <v>604</v>
      </c>
      <c r="D174" s="832" t="s">
        <v>2713</v>
      </c>
      <c r="E174" s="832" t="s">
        <v>6809</v>
      </c>
      <c r="F174" s="832" t="s">
        <v>6931</v>
      </c>
      <c r="G174" s="832" t="s">
        <v>6932</v>
      </c>
      <c r="H174" s="849"/>
      <c r="I174" s="849"/>
      <c r="J174" s="832"/>
      <c r="K174" s="832"/>
      <c r="L174" s="849">
        <v>1</v>
      </c>
      <c r="M174" s="849">
        <v>1063</v>
      </c>
      <c r="N174" s="832">
        <v>1</v>
      </c>
      <c r="O174" s="832">
        <v>1063</v>
      </c>
      <c r="P174" s="849"/>
      <c r="Q174" s="849"/>
      <c r="R174" s="837"/>
      <c r="S174" s="850"/>
    </row>
    <row r="175" spans="1:19" ht="14.4" customHeight="1" x14ac:dyDescent="0.3">
      <c r="A175" s="831" t="s">
        <v>6815</v>
      </c>
      <c r="B175" s="832" t="s">
        <v>6816</v>
      </c>
      <c r="C175" s="832" t="s">
        <v>604</v>
      </c>
      <c r="D175" s="832" t="s">
        <v>2713</v>
      </c>
      <c r="E175" s="832" t="s">
        <v>6809</v>
      </c>
      <c r="F175" s="832" t="s">
        <v>6955</v>
      </c>
      <c r="G175" s="832" t="s">
        <v>6956</v>
      </c>
      <c r="H175" s="849"/>
      <c r="I175" s="849"/>
      <c r="J175" s="832"/>
      <c r="K175" s="832"/>
      <c r="L175" s="849">
        <v>1</v>
      </c>
      <c r="M175" s="849">
        <v>120</v>
      </c>
      <c r="N175" s="832">
        <v>1</v>
      </c>
      <c r="O175" s="832">
        <v>120</v>
      </c>
      <c r="P175" s="849"/>
      <c r="Q175" s="849"/>
      <c r="R175" s="837"/>
      <c r="S175" s="850"/>
    </row>
    <row r="176" spans="1:19" ht="14.4" customHeight="1" x14ac:dyDescent="0.3">
      <c r="A176" s="831" t="s">
        <v>6815</v>
      </c>
      <c r="B176" s="832" t="s">
        <v>6816</v>
      </c>
      <c r="C176" s="832" t="s">
        <v>604</v>
      </c>
      <c r="D176" s="832" t="s">
        <v>6784</v>
      </c>
      <c r="E176" s="832" t="s">
        <v>6809</v>
      </c>
      <c r="F176" s="832" t="s">
        <v>6920</v>
      </c>
      <c r="G176" s="832" t="s">
        <v>6921</v>
      </c>
      <c r="H176" s="849">
        <v>6</v>
      </c>
      <c r="I176" s="849">
        <v>1260</v>
      </c>
      <c r="J176" s="832"/>
      <c r="K176" s="832">
        <v>210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6815</v>
      </c>
      <c r="B177" s="832" t="s">
        <v>6816</v>
      </c>
      <c r="C177" s="832" t="s">
        <v>604</v>
      </c>
      <c r="D177" s="832" t="s">
        <v>2714</v>
      </c>
      <c r="E177" s="832" t="s">
        <v>6817</v>
      </c>
      <c r="F177" s="832" t="s">
        <v>6819</v>
      </c>
      <c r="G177" s="832" t="s">
        <v>5373</v>
      </c>
      <c r="H177" s="849">
        <v>0.60000000000000009</v>
      </c>
      <c r="I177" s="849">
        <v>90.62</v>
      </c>
      <c r="J177" s="832">
        <v>0.18752974773917183</v>
      </c>
      <c r="K177" s="832">
        <v>151.03333333333333</v>
      </c>
      <c r="L177" s="849">
        <v>3.1999999999999997</v>
      </c>
      <c r="M177" s="849">
        <v>483.23</v>
      </c>
      <c r="N177" s="832">
        <v>1</v>
      </c>
      <c r="O177" s="832">
        <v>151.00937500000001</v>
      </c>
      <c r="P177" s="849">
        <v>2.8000000000000003</v>
      </c>
      <c r="Q177" s="849">
        <v>382.25</v>
      </c>
      <c r="R177" s="837">
        <v>0.79103118597769173</v>
      </c>
      <c r="S177" s="850">
        <v>136.51785714285714</v>
      </c>
    </row>
    <row r="178" spans="1:19" ht="14.4" customHeight="1" x14ac:dyDescent="0.3">
      <c r="A178" s="831" t="s">
        <v>6815</v>
      </c>
      <c r="B178" s="832" t="s">
        <v>6816</v>
      </c>
      <c r="C178" s="832" t="s">
        <v>604</v>
      </c>
      <c r="D178" s="832" t="s">
        <v>2714</v>
      </c>
      <c r="E178" s="832" t="s">
        <v>6817</v>
      </c>
      <c r="F178" s="832" t="s">
        <v>6820</v>
      </c>
      <c r="G178" s="832" t="s">
        <v>6821</v>
      </c>
      <c r="H178" s="849"/>
      <c r="I178" s="849"/>
      <c r="J178" s="832"/>
      <c r="K178" s="832"/>
      <c r="L178" s="849">
        <v>0.2</v>
      </c>
      <c r="M178" s="849">
        <v>50.71</v>
      </c>
      <c r="N178" s="832">
        <v>1</v>
      </c>
      <c r="O178" s="832">
        <v>253.54999999999998</v>
      </c>
      <c r="P178" s="849">
        <v>0.2</v>
      </c>
      <c r="Q178" s="849">
        <v>50.71</v>
      </c>
      <c r="R178" s="837">
        <v>1</v>
      </c>
      <c r="S178" s="850">
        <v>253.54999999999998</v>
      </c>
    </row>
    <row r="179" spans="1:19" ht="14.4" customHeight="1" x14ac:dyDescent="0.3">
      <c r="A179" s="831" t="s">
        <v>6815</v>
      </c>
      <c r="B179" s="832" t="s">
        <v>6816</v>
      </c>
      <c r="C179" s="832" t="s">
        <v>604</v>
      </c>
      <c r="D179" s="832" t="s">
        <v>2714</v>
      </c>
      <c r="E179" s="832" t="s">
        <v>6817</v>
      </c>
      <c r="F179" s="832" t="s">
        <v>6833</v>
      </c>
      <c r="G179" s="832" t="s">
        <v>1727</v>
      </c>
      <c r="H179" s="849"/>
      <c r="I179" s="849"/>
      <c r="J179" s="832"/>
      <c r="K179" s="832"/>
      <c r="L179" s="849"/>
      <c r="M179" s="849"/>
      <c r="N179" s="832"/>
      <c r="O179" s="832"/>
      <c r="P179" s="849">
        <v>0.2</v>
      </c>
      <c r="Q179" s="849">
        <v>42.01</v>
      </c>
      <c r="R179" s="837"/>
      <c r="S179" s="850">
        <v>210.04999999999998</v>
      </c>
    </row>
    <row r="180" spans="1:19" ht="14.4" customHeight="1" x14ac:dyDescent="0.3">
      <c r="A180" s="831" t="s">
        <v>6815</v>
      </c>
      <c r="B180" s="832" t="s">
        <v>6816</v>
      </c>
      <c r="C180" s="832" t="s">
        <v>604</v>
      </c>
      <c r="D180" s="832" t="s">
        <v>2714</v>
      </c>
      <c r="E180" s="832" t="s">
        <v>6809</v>
      </c>
      <c r="F180" s="832" t="s">
        <v>6854</v>
      </c>
      <c r="G180" s="832" t="s">
        <v>6855</v>
      </c>
      <c r="H180" s="849">
        <v>30</v>
      </c>
      <c r="I180" s="849">
        <v>2430</v>
      </c>
      <c r="J180" s="832">
        <v>5.5659901965275552E-2</v>
      </c>
      <c r="K180" s="832">
        <v>81</v>
      </c>
      <c r="L180" s="849">
        <v>526</v>
      </c>
      <c r="M180" s="849">
        <v>43658</v>
      </c>
      <c r="N180" s="832">
        <v>1</v>
      </c>
      <c r="O180" s="832">
        <v>83</v>
      </c>
      <c r="P180" s="849">
        <v>338</v>
      </c>
      <c r="Q180" s="849">
        <v>28054</v>
      </c>
      <c r="R180" s="837">
        <v>0.64258555133079853</v>
      </c>
      <c r="S180" s="850">
        <v>83</v>
      </c>
    </row>
    <row r="181" spans="1:19" ht="14.4" customHeight="1" x14ac:dyDescent="0.3">
      <c r="A181" s="831" t="s">
        <v>6815</v>
      </c>
      <c r="B181" s="832" t="s">
        <v>6816</v>
      </c>
      <c r="C181" s="832" t="s">
        <v>604</v>
      </c>
      <c r="D181" s="832" t="s">
        <v>2714</v>
      </c>
      <c r="E181" s="832" t="s">
        <v>6809</v>
      </c>
      <c r="F181" s="832" t="s">
        <v>6856</v>
      </c>
      <c r="G181" s="832" t="s">
        <v>6857</v>
      </c>
      <c r="H181" s="849">
        <v>38</v>
      </c>
      <c r="I181" s="849">
        <v>1330</v>
      </c>
      <c r="J181" s="832">
        <v>0.29707393343756983</v>
      </c>
      <c r="K181" s="832">
        <v>35</v>
      </c>
      <c r="L181" s="849">
        <v>121</v>
      </c>
      <c r="M181" s="849">
        <v>4477</v>
      </c>
      <c r="N181" s="832">
        <v>1</v>
      </c>
      <c r="O181" s="832">
        <v>37</v>
      </c>
      <c r="P181" s="849">
        <v>145</v>
      </c>
      <c r="Q181" s="849">
        <v>5365</v>
      </c>
      <c r="R181" s="837">
        <v>1.1983471074380165</v>
      </c>
      <c r="S181" s="850">
        <v>37</v>
      </c>
    </row>
    <row r="182" spans="1:19" ht="14.4" customHeight="1" x14ac:dyDescent="0.3">
      <c r="A182" s="831" t="s">
        <v>6815</v>
      </c>
      <c r="B182" s="832" t="s">
        <v>6816</v>
      </c>
      <c r="C182" s="832" t="s">
        <v>604</v>
      </c>
      <c r="D182" s="832" t="s">
        <v>2714</v>
      </c>
      <c r="E182" s="832" t="s">
        <v>6809</v>
      </c>
      <c r="F182" s="832" t="s">
        <v>6810</v>
      </c>
      <c r="G182" s="832" t="s">
        <v>6811</v>
      </c>
      <c r="H182" s="849">
        <v>11</v>
      </c>
      <c r="I182" s="849">
        <v>2585</v>
      </c>
      <c r="J182" s="832">
        <v>0.39610787618755744</v>
      </c>
      <c r="K182" s="832">
        <v>235</v>
      </c>
      <c r="L182" s="849">
        <v>26</v>
      </c>
      <c r="M182" s="849">
        <v>6526</v>
      </c>
      <c r="N182" s="832">
        <v>1</v>
      </c>
      <c r="O182" s="832">
        <v>251</v>
      </c>
      <c r="P182" s="849">
        <v>6</v>
      </c>
      <c r="Q182" s="849">
        <v>1506</v>
      </c>
      <c r="R182" s="837">
        <v>0.23076923076923078</v>
      </c>
      <c r="S182" s="850">
        <v>251</v>
      </c>
    </row>
    <row r="183" spans="1:19" ht="14.4" customHeight="1" x14ac:dyDescent="0.3">
      <c r="A183" s="831" t="s">
        <v>6815</v>
      </c>
      <c r="B183" s="832" t="s">
        <v>6816</v>
      </c>
      <c r="C183" s="832" t="s">
        <v>604</v>
      </c>
      <c r="D183" s="832" t="s">
        <v>2714</v>
      </c>
      <c r="E183" s="832" t="s">
        <v>6809</v>
      </c>
      <c r="F183" s="832" t="s">
        <v>6880</v>
      </c>
      <c r="G183" s="832" t="s">
        <v>6881</v>
      </c>
      <c r="H183" s="849">
        <v>290</v>
      </c>
      <c r="I183" s="849">
        <v>34220</v>
      </c>
      <c r="J183" s="832">
        <v>0.29329082244848981</v>
      </c>
      <c r="K183" s="832">
        <v>118</v>
      </c>
      <c r="L183" s="849">
        <v>926</v>
      </c>
      <c r="M183" s="849">
        <v>116676</v>
      </c>
      <c r="N183" s="832">
        <v>1</v>
      </c>
      <c r="O183" s="832">
        <v>126</v>
      </c>
      <c r="P183" s="849">
        <v>599</v>
      </c>
      <c r="Q183" s="849">
        <v>75474</v>
      </c>
      <c r="R183" s="837">
        <v>0.64686825053995678</v>
      </c>
      <c r="S183" s="850">
        <v>126</v>
      </c>
    </row>
    <row r="184" spans="1:19" ht="14.4" customHeight="1" x14ac:dyDescent="0.3">
      <c r="A184" s="831" t="s">
        <v>6815</v>
      </c>
      <c r="B184" s="832" t="s">
        <v>6816</v>
      </c>
      <c r="C184" s="832" t="s">
        <v>604</v>
      </c>
      <c r="D184" s="832" t="s">
        <v>2714</v>
      </c>
      <c r="E184" s="832" t="s">
        <v>6809</v>
      </c>
      <c r="F184" s="832" t="s">
        <v>6888</v>
      </c>
      <c r="G184" s="832" t="s">
        <v>6889</v>
      </c>
      <c r="H184" s="849">
        <v>1</v>
      </c>
      <c r="I184" s="849">
        <v>195</v>
      </c>
      <c r="J184" s="832">
        <v>0.98484848484848486</v>
      </c>
      <c r="K184" s="832">
        <v>195</v>
      </c>
      <c r="L184" s="849">
        <v>1</v>
      </c>
      <c r="M184" s="849">
        <v>198</v>
      </c>
      <c r="N184" s="832">
        <v>1</v>
      </c>
      <c r="O184" s="832">
        <v>198</v>
      </c>
      <c r="P184" s="849"/>
      <c r="Q184" s="849"/>
      <c r="R184" s="837"/>
      <c r="S184" s="850"/>
    </row>
    <row r="185" spans="1:19" ht="14.4" customHeight="1" x14ac:dyDescent="0.3">
      <c r="A185" s="831" t="s">
        <v>6815</v>
      </c>
      <c r="B185" s="832" t="s">
        <v>6816</v>
      </c>
      <c r="C185" s="832" t="s">
        <v>604</v>
      </c>
      <c r="D185" s="832" t="s">
        <v>2714</v>
      </c>
      <c r="E185" s="832" t="s">
        <v>6809</v>
      </c>
      <c r="F185" s="832" t="s">
        <v>6894</v>
      </c>
      <c r="G185" s="832" t="s">
        <v>6895</v>
      </c>
      <c r="H185" s="849"/>
      <c r="I185" s="849"/>
      <c r="J185" s="832"/>
      <c r="K185" s="832"/>
      <c r="L185" s="849">
        <v>8</v>
      </c>
      <c r="M185" s="849">
        <v>5432</v>
      </c>
      <c r="N185" s="832">
        <v>1</v>
      </c>
      <c r="O185" s="832">
        <v>679</v>
      </c>
      <c r="P185" s="849">
        <v>5</v>
      </c>
      <c r="Q185" s="849">
        <v>3395</v>
      </c>
      <c r="R185" s="837">
        <v>0.625</v>
      </c>
      <c r="S185" s="850">
        <v>679</v>
      </c>
    </row>
    <row r="186" spans="1:19" ht="14.4" customHeight="1" x14ac:dyDescent="0.3">
      <c r="A186" s="831" t="s">
        <v>6815</v>
      </c>
      <c r="B186" s="832" t="s">
        <v>6816</v>
      </c>
      <c r="C186" s="832" t="s">
        <v>604</v>
      </c>
      <c r="D186" s="832" t="s">
        <v>2714</v>
      </c>
      <c r="E186" s="832" t="s">
        <v>6809</v>
      </c>
      <c r="F186" s="832" t="s">
        <v>6896</v>
      </c>
      <c r="G186" s="832" t="s">
        <v>6897</v>
      </c>
      <c r="H186" s="849">
        <v>1</v>
      </c>
      <c r="I186" s="849">
        <v>1002</v>
      </c>
      <c r="J186" s="832">
        <v>0.12195715676728335</v>
      </c>
      <c r="K186" s="832">
        <v>1002</v>
      </c>
      <c r="L186" s="849">
        <v>8</v>
      </c>
      <c r="M186" s="849">
        <v>8216</v>
      </c>
      <c r="N186" s="832">
        <v>1</v>
      </c>
      <c r="O186" s="832">
        <v>1027</v>
      </c>
      <c r="P186" s="849">
        <v>5</v>
      </c>
      <c r="Q186" s="849">
        <v>5140</v>
      </c>
      <c r="R186" s="837">
        <v>0.62560856864654335</v>
      </c>
      <c r="S186" s="850">
        <v>1028</v>
      </c>
    </row>
    <row r="187" spans="1:19" ht="14.4" customHeight="1" x14ac:dyDescent="0.3">
      <c r="A187" s="831" t="s">
        <v>6815</v>
      </c>
      <c r="B187" s="832" t="s">
        <v>6816</v>
      </c>
      <c r="C187" s="832" t="s">
        <v>604</v>
      </c>
      <c r="D187" s="832" t="s">
        <v>2714</v>
      </c>
      <c r="E187" s="832" t="s">
        <v>6809</v>
      </c>
      <c r="F187" s="832" t="s">
        <v>6900</v>
      </c>
      <c r="G187" s="832" t="s">
        <v>6901</v>
      </c>
      <c r="H187" s="849">
        <v>288</v>
      </c>
      <c r="I187" s="849">
        <v>6400</v>
      </c>
      <c r="J187" s="832">
        <v>0.2119205298013245</v>
      </c>
      <c r="K187" s="832">
        <v>22.222222222222221</v>
      </c>
      <c r="L187" s="849">
        <v>906</v>
      </c>
      <c r="M187" s="849">
        <v>30200</v>
      </c>
      <c r="N187" s="832">
        <v>1</v>
      </c>
      <c r="O187" s="832">
        <v>33.333333333333336</v>
      </c>
      <c r="P187" s="849">
        <v>588</v>
      </c>
      <c r="Q187" s="849">
        <v>19600.009999999998</v>
      </c>
      <c r="R187" s="837">
        <v>0.64900695364238403</v>
      </c>
      <c r="S187" s="850">
        <v>33.33335034013605</v>
      </c>
    </row>
    <row r="188" spans="1:19" ht="14.4" customHeight="1" x14ac:dyDescent="0.3">
      <c r="A188" s="831" t="s">
        <v>6815</v>
      </c>
      <c r="B188" s="832" t="s">
        <v>6816</v>
      </c>
      <c r="C188" s="832" t="s">
        <v>604</v>
      </c>
      <c r="D188" s="832" t="s">
        <v>2714</v>
      </c>
      <c r="E188" s="832" t="s">
        <v>6809</v>
      </c>
      <c r="F188" s="832" t="s">
        <v>6907</v>
      </c>
      <c r="G188" s="832" t="s">
        <v>6908</v>
      </c>
      <c r="H188" s="849">
        <v>6</v>
      </c>
      <c r="I188" s="849">
        <v>216</v>
      </c>
      <c r="J188" s="832">
        <v>0.11014788373278939</v>
      </c>
      <c r="K188" s="832">
        <v>36</v>
      </c>
      <c r="L188" s="849">
        <v>53</v>
      </c>
      <c r="M188" s="849">
        <v>1961</v>
      </c>
      <c r="N188" s="832">
        <v>1</v>
      </c>
      <c r="O188" s="832">
        <v>37</v>
      </c>
      <c r="P188" s="849">
        <v>39</v>
      </c>
      <c r="Q188" s="849">
        <v>1443</v>
      </c>
      <c r="R188" s="837">
        <v>0.73584905660377353</v>
      </c>
      <c r="S188" s="850">
        <v>37</v>
      </c>
    </row>
    <row r="189" spans="1:19" ht="14.4" customHeight="1" x14ac:dyDescent="0.3">
      <c r="A189" s="831" t="s">
        <v>6815</v>
      </c>
      <c r="B189" s="832" t="s">
        <v>6816</v>
      </c>
      <c r="C189" s="832" t="s">
        <v>604</v>
      </c>
      <c r="D189" s="832" t="s">
        <v>2714</v>
      </c>
      <c r="E189" s="832" t="s">
        <v>6809</v>
      </c>
      <c r="F189" s="832" t="s">
        <v>6911</v>
      </c>
      <c r="G189" s="832" t="s">
        <v>6912</v>
      </c>
      <c r="H189" s="849">
        <v>5</v>
      </c>
      <c r="I189" s="849">
        <v>410</v>
      </c>
      <c r="J189" s="832">
        <v>0.14898255813953487</v>
      </c>
      <c r="K189" s="832">
        <v>82</v>
      </c>
      <c r="L189" s="849">
        <v>32</v>
      </c>
      <c r="M189" s="849">
        <v>2752</v>
      </c>
      <c r="N189" s="832">
        <v>1</v>
      </c>
      <c r="O189" s="832">
        <v>86</v>
      </c>
      <c r="P189" s="849">
        <v>19</v>
      </c>
      <c r="Q189" s="849">
        <v>1634</v>
      </c>
      <c r="R189" s="837">
        <v>0.59375</v>
      </c>
      <c r="S189" s="850">
        <v>86</v>
      </c>
    </row>
    <row r="190" spans="1:19" ht="14.4" customHeight="1" x14ac:dyDescent="0.3">
      <c r="A190" s="831" t="s">
        <v>6815</v>
      </c>
      <c r="B190" s="832" t="s">
        <v>6816</v>
      </c>
      <c r="C190" s="832" t="s">
        <v>604</v>
      </c>
      <c r="D190" s="832" t="s">
        <v>2714</v>
      </c>
      <c r="E190" s="832" t="s">
        <v>6809</v>
      </c>
      <c r="F190" s="832" t="s">
        <v>6920</v>
      </c>
      <c r="G190" s="832" t="s">
        <v>6921</v>
      </c>
      <c r="H190" s="849">
        <v>1</v>
      </c>
      <c r="I190" s="849">
        <v>210</v>
      </c>
      <c r="J190" s="832"/>
      <c r="K190" s="832">
        <v>210</v>
      </c>
      <c r="L190" s="849"/>
      <c r="M190" s="849"/>
      <c r="N190" s="832"/>
      <c r="O190" s="832"/>
      <c r="P190" s="849">
        <v>39</v>
      </c>
      <c r="Q190" s="849">
        <v>8697</v>
      </c>
      <c r="R190" s="837"/>
      <c r="S190" s="850">
        <v>223</v>
      </c>
    </row>
    <row r="191" spans="1:19" ht="14.4" customHeight="1" x14ac:dyDescent="0.3">
      <c r="A191" s="831" t="s">
        <v>6815</v>
      </c>
      <c r="B191" s="832" t="s">
        <v>6816</v>
      </c>
      <c r="C191" s="832" t="s">
        <v>604</v>
      </c>
      <c r="D191" s="832" t="s">
        <v>2714</v>
      </c>
      <c r="E191" s="832" t="s">
        <v>6809</v>
      </c>
      <c r="F191" s="832" t="s">
        <v>6931</v>
      </c>
      <c r="G191" s="832" t="s">
        <v>6932</v>
      </c>
      <c r="H191" s="849">
        <v>2</v>
      </c>
      <c r="I191" s="849">
        <v>2100</v>
      </c>
      <c r="J191" s="832">
        <v>0.98777046095954846</v>
      </c>
      <c r="K191" s="832">
        <v>1050</v>
      </c>
      <c r="L191" s="849">
        <v>2</v>
      </c>
      <c r="M191" s="849">
        <v>2126</v>
      </c>
      <c r="N191" s="832">
        <v>1</v>
      </c>
      <c r="O191" s="832">
        <v>1063</v>
      </c>
      <c r="P191" s="849"/>
      <c r="Q191" s="849"/>
      <c r="R191" s="837"/>
      <c r="S191" s="850"/>
    </row>
    <row r="192" spans="1:19" ht="14.4" customHeight="1" x14ac:dyDescent="0.3">
      <c r="A192" s="831" t="s">
        <v>6815</v>
      </c>
      <c r="B192" s="832" t="s">
        <v>6816</v>
      </c>
      <c r="C192" s="832" t="s">
        <v>604</v>
      </c>
      <c r="D192" s="832" t="s">
        <v>2714</v>
      </c>
      <c r="E192" s="832" t="s">
        <v>6809</v>
      </c>
      <c r="F192" s="832" t="s">
        <v>6933</v>
      </c>
      <c r="G192" s="832" t="s">
        <v>6934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123</v>
      </c>
      <c r="R192" s="837"/>
      <c r="S192" s="850">
        <v>123</v>
      </c>
    </row>
    <row r="193" spans="1:19" ht="14.4" customHeight="1" x14ac:dyDescent="0.3">
      <c r="A193" s="831" t="s">
        <v>6815</v>
      </c>
      <c r="B193" s="832" t="s">
        <v>6816</v>
      </c>
      <c r="C193" s="832" t="s">
        <v>604</v>
      </c>
      <c r="D193" s="832" t="s">
        <v>2714</v>
      </c>
      <c r="E193" s="832" t="s">
        <v>6809</v>
      </c>
      <c r="F193" s="832" t="s">
        <v>6935</v>
      </c>
      <c r="G193" s="832" t="s">
        <v>6936</v>
      </c>
      <c r="H193" s="849">
        <v>2</v>
      </c>
      <c r="I193" s="849">
        <v>698</v>
      </c>
      <c r="J193" s="832">
        <v>1.8763440860215055</v>
      </c>
      <c r="K193" s="832">
        <v>349</v>
      </c>
      <c r="L193" s="849">
        <v>1</v>
      </c>
      <c r="M193" s="849">
        <v>372</v>
      </c>
      <c r="N193" s="832">
        <v>1</v>
      </c>
      <c r="O193" s="832">
        <v>372</v>
      </c>
      <c r="P193" s="849"/>
      <c r="Q193" s="849"/>
      <c r="R193" s="837"/>
      <c r="S193" s="850"/>
    </row>
    <row r="194" spans="1:19" ht="14.4" customHeight="1" x14ac:dyDescent="0.3">
      <c r="A194" s="831" t="s">
        <v>6815</v>
      </c>
      <c r="B194" s="832" t="s">
        <v>6816</v>
      </c>
      <c r="C194" s="832" t="s">
        <v>604</v>
      </c>
      <c r="D194" s="832" t="s">
        <v>2714</v>
      </c>
      <c r="E194" s="832" t="s">
        <v>6809</v>
      </c>
      <c r="F194" s="832" t="s">
        <v>6937</v>
      </c>
      <c r="G194" s="832" t="s">
        <v>6938</v>
      </c>
      <c r="H194" s="849">
        <v>3</v>
      </c>
      <c r="I194" s="849">
        <v>171</v>
      </c>
      <c r="J194" s="832">
        <v>0.96610169491525422</v>
      </c>
      <c r="K194" s="832">
        <v>57</v>
      </c>
      <c r="L194" s="849">
        <v>3</v>
      </c>
      <c r="M194" s="849">
        <v>177</v>
      </c>
      <c r="N194" s="832">
        <v>1</v>
      </c>
      <c r="O194" s="832">
        <v>59</v>
      </c>
      <c r="P194" s="849">
        <v>3</v>
      </c>
      <c r="Q194" s="849">
        <v>177</v>
      </c>
      <c r="R194" s="837">
        <v>1</v>
      </c>
      <c r="S194" s="850">
        <v>59</v>
      </c>
    </row>
    <row r="195" spans="1:19" ht="14.4" customHeight="1" x14ac:dyDescent="0.3">
      <c r="A195" s="831" t="s">
        <v>6815</v>
      </c>
      <c r="B195" s="832" t="s">
        <v>6816</v>
      </c>
      <c r="C195" s="832" t="s">
        <v>604</v>
      </c>
      <c r="D195" s="832" t="s">
        <v>2714</v>
      </c>
      <c r="E195" s="832" t="s">
        <v>6809</v>
      </c>
      <c r="F195" s="832" t="s">
        <v>6941</v>
      </c>
      <c r="G195" s="832" t="s">
        <v>6942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91</v>
      </c>
      <c r="R195" s="837"/>
      <c r="S195" s="850">
        <v>91</v>
      </c>
    </row>
    <row r="196" spans="1:19" ht="14.4" customHeight="1" x14ac:dyDescent="0.3">
      <c r="A196" s="831" t="s">
        <v>6815</v>
      </c>
      <c r="B196" s="832" t="s">
        <v>6816</v>
      </c>
      <c r="C196" s="832" t="s">
        <v>604</v>
      </c>
      <c r="D196" s="832" t="s">
        <v>2714</v>
      </c>
      <c r="E196" s="832" t="s">
        <v>6809</v>
      </c>
      <c r="F196" s="832" t="s">
        <v>6943</v>
      </c>
      <c r="G196" s="832" t="s">
        <v>6944</v>
      </c>
      <c r="H196" s="849"/>
      <c r="I196" s="849"/>
      <c r="J196" s="832"/>
      <c r="K196" s="832"/>
      <c r="L196" s="849"/>
      <c r="M196" s="849"/>
      <c r="N196" s="832"/>
      <c r="O196" s="832"/>
      <c r="P196" s="849">
        <v>3</v>
      </c>
      <c r="Q196" s="849">
        <v>549</v>
      </c>
      <c r="R196" s="837"/>
      <c r="S196" s="850">
        <v>183</v>
      </c>
    </row>
    <row r="197" spans="1:19" ht="14.4" customHeight="1" x14ac:dyDescent="0.3">
      <c r="A197" s="831" t="s">
        <v>6815</v>
      </c>
      <c r="B197" s="832" t="s">
        <v>6816</v>
      </c>
      <c r="C197" s="832" t="s">
        <v>604</v>
      </c>
      <c r="D197" s="832" t="s">
        <v>2714</v>
      </c>
      <c r="E197" s="832" t="s">
        <v>6809</v>
      </c>
      <c r="F197" s="832" t="s">
        <v>6945</v>
      </c>
      <c r="G197" s="832" t="s">
        <v>6946</v>
      </c>
      <c r="H197" s="849">
        <v>1</v>
      </c>
      <c r="I197" s="849">
        <v>635</v>
      </c>
      <c r="J197" s="832">
        <v>0.97993827160493829</v>
      </c>
      <c r="K197" s="832">
        <v>635</v>
      </c>
      <c r="L197" s="849">
        <v>1</v>
      </c>
      <c r="M197" s="849">
        <v>648</v>
      </c>
      <c r="N197" s="832">
        <v>1</v>
      </c>
      <c r="O197" s="832">
        <v>648</v>
      </c>
      <c r="P197" s="849"/>
      <c r="Q197" s="849"/>
      <c r="R197" s="837"/>
      <c r="S197" s="850"/>
    </row>
    <row r="198" spans="1:19" ht="14.4" customHeight="1" x14ac:dyDescent="0.3">
      <c r="A198" s="831" t="s">
        <v>6815</v>
      </c>
      <c r="B198" s="832" t="s">
        <v>6816</v>
      </c>
      <c r="C198" s="832" t="s">
        <v>604</v>
      </c>
      <c r="D198" s="832" t="s">
        <v>2714</v>
      </c>
      <c r="E198" s="832" t="s">
        <v>6809</v>
      </c>
      <c r="F198" s="832" t="s">
        <v>6947</v>
      </c>
      <c r="G198" s="832" t="s">
        <v>6948</v>
      </c>
      <c r="H198" s="849"/>
      <c r="I198" s="849"/>
      <c r="J198" s="832"/>
      <c r="K198" s="832"/>
      <c r="L198" s="849">
        <v>1</v>
      </c>
      <c r="M198" s="849">
        <v>1307</v>
      </c>
      <c r="N198" s="832">
        <v>1</v>
      </c>
      <c r="O198" s="832">
        <v>1307</v>
      </c>
      <c r="P198" s="849"/>
      <c r="Q198" s="849"/>
      <c r="R198" s="837"/>
      <c r="S198" s="850"/>
    </row>
    <row r="199" spans="1:19" ht="14.4" customHeight="1" x14ac:dyDescent="0.3">
      <c r="A199" s="831" t="s">
        <v>6815</v>
      </c>
      <c r="B199" s="832" t="s">
        <v>6816</v>
      </c>
      <c r="C199" s="832" t="s">
        <v>604</v>
      </c>
      <c r="D199" s="832" t="s">
        <v>2714</v>
      </c>
      <c r="E199" s="832" t="s">
        <v>6809</v>
      </c>
      <c r="F199" s="832" t="s">
        <v>6951</v>
      </c>
      <c r="G199" s="832" t="s">
        <v>6952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500</v>
      </c>
      <c r="R199" s="837"/>
      <c r="S199" s="850">
        <v>500</v>
      </c>
    </row>
    <row r="200" spans="1:19" ht="14.4" customHeight="1" x14ac:dyDescent="0.3">
      <c r="A200" s="831" t="s">
        <v>6815</v>
      </c>
      <c r="B200" s="832" t="s">
        <v>6816</v>
      </c>
      <c r="C200" s="832" t="s">
        <v>604</v>
      </c>
      <c r="D200" s="832" t="s">
        <v>2714</v>
      </c>
      <c r="E200" s="832" t="s">
        <v>6809</v>
      </c>
      <c r="F200" s="832" t="s">
        <v>6955</v>
      </c>
      <c r="G200" s="832" t="s">
        <v>6956</v>
      </c>
      <c r="H200" s="849">
        <v>1</v>
      </c>
      <c r="I200" s="849">
        <v>116</v>
      </c>
      <c r="J200" s="832">
        <v>0.19333333333333333</v>
      </c>
      <c r="K200" s="832">
        <v>116</v>
      </c>
      <c r="L200" s="849">
        <v>5</v>
      </c>
      <c r="M200" s="849">
        <v>600</v>
      </c>
      <c r="N200" s="832">
        <v>1</v>
      </c>
      <c r="O200" s="832">
        <v>120</v>
      </c>
      <c r="P200" s="849">
        <v>4</v>
      </c>
      <c r="Q200" s="849">
        <v>480</v>
      </c>
      <c r="R200" s="837">
        <v>0.8</v>
      </c>
      <c r="S200" s="850">
        <v>120</v>
      </c>
    </row>
    <row r="201" spans="1:19" ht="14.4" customHeight="1" x14ac:dyDescent="0.3">
      <c r="A201" s="831" t="s">
        <v>6815</v>
      </c>
      <c r="B201" s="832" t="s">
        <v>6816</v>
      </c>
      <c r="C201" s="832" t="s">
        <v>604</v>
      </c>
      <c r="D201" s="832" t="s">
        <v>2714</v>
      </c>
      <c r="E201" s="832" t="s">
        <v>6809</v>
      </c>
      <c r="F201" s="832" t="s">
        <v>6965</v>
      </c>
      <c r="G201" s="832" t="s">
        <v>6966</v>
      </c>
      <c r="H201" s="849">
        <v>1</v>
      </c>
      <c r="I201" s="849">
        <v>100</v>
      </c>
      <c r="J201" s="832"/>
      <c r="K201" s="832">
        <v>100</v>
      </c>
      <c r="L201" s="849"/>
      <c r="M201" s="849"/>
      <c r="N201" s="832"/>
      <c r="O201" s="832"/>
      <c r="P201" s="849">
        <v>1</v>
      </c>
      <c r="Q201" s="849">
        <v>100</v>
      </c>
      <c r="R201" s="837"/>
      <c r="S201" s="850">
        <v>100</v>
      </c>
    </row>
    <row r="202" spans="1:19" ht="14.4" customHeight="1" x14ac:dyDescent="0.3">
      <c r="A202" s="831" t="s">
        <v>6815</v>
      </c>
      <c r="B202" s="832" t="s">
        <v>6816</v>
      </c>
      <c r="C202" s="832" t="s">
        <v>604</v>
      </c>
      <c r="D202" s="832" t="s">
        <v>2715</v>
      </c>
      <c r="E202" s="832" t="s">
        <v>6809</v>
      </c>
      <c r="F202" s="832" t="s">
        <v>6856</v>
      </c>
      <c r="G202" s="832" t="s">
        <v>6857</v>
      </c>
      <c r="H202" s="849"/>
      <c r="I202" s="849"/>
      <c r="J202" s="832"/>
      <c r="K202" s="832"/>
      <c r="L202" s="849"/>
      <c r="M202" s="849"/>
      <c r="N202" s="832"/>
      <c r="O202" s="832"/>
      <c r="P202" s="849">
        <v>5</v>
      </c>
      <c r="Q202" s="849">
        <v>185</v>
      </c>
      <c r="R202" s="837"/>
      <c r="S202" s="850">
        <v>37</v>
      </c>
    </row>
    <row r="203" spans="1:19" ht="14.4" customHeight="1" x14ac:dyDescent="0.3">
      <c r="A203" s="831" t="s">
        <v>6815</v>
      </c>
      <c r="B203" s="832" t="s">
        <v>6816</v>
      </c>
      <c r="C203" s="832" t="s">
        <v>604</v>
      </c>
      <c r="D203" s="832" t="s">
        <v>2715</v>
      </c>
      <c r="E203" s="832" t="s">
        <v>6809</v>
      </c>
      <c r="F203" s="832" t="s">
        <v>6810</v>
      </c>
      <c r="G203" s="832" t="s">
        <v>6811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251</v>
      </c>
      <c r="R203" s="837"/>
      <c r="S203" s="850">
        <v>251</v>
      </c>
    </row>
    <row r="204" spans="1:19" ht="14.4" customHeight="1" x14ac:dyDescent="0.3">
      <c r="A204" s="831" t="s">
        <v>6815</v>
      </c>
      <c r="B204" s="832" t="s">
        <v>6816</v>
      </c>
      <c r="C204" s="832" t="s">
        <v>604</v>
      </c>
      <c r="D204" s="832" t="s">
        <v>2715</v>
      </c>
      <c r="E204" s="832" t="s">
        <v>6809</v>
      </c>
      <c r="F204" s="832" t="s">
        <v>6880</v>
      </c>
      <c r="G204" s="832" t="s">
        <v>6881</v>
      </c>
      <c r="H204" s="849"/>
      <c r="I204" s="849"/>
      <c r="J204" s="832"/>
      <c r="K204" s="832"/>
      <c r="L204" s="849"/>
      <c r="M204" s="849"/>
      <c r="N204" s="832"/>
      <c r="O204" s="832"/>
      <c r="P204" s="849">
        <v>1</v>
      </c>
      <c r="Q204" s="849">
        <v>126</v>
      </c>
      <c r="R204" s="837"/>
      <c r="S204" s="850">
        <v>126</v>
      </c>
    </row>
    <row r="205" spans="1:19" ht="14.4" customHeight="1" x14ac:dyDescent="0.3">
      <c r="A205" s="831" t="s">
        <v>6815</v>
      </c>
      <c r="B205" s="832" t="s">
        <v>6816</v>
      </c>
      <c r="C205" s="832" t="s">
        <v>604</v>
      </c>
      <c r="D205" s="832" t="s">
        <v>2715</v>
      </c>
      <c r="E205" s="832" t="s">
        <v>6809</v>
      </c>
      <c r="F205" s="832" t="s">
        <v>6900</v>
      </c>
      <c r="G205" s="832" t="s">
        <v>6901</v>
      </c>
      <c r="H205" s="849"/>
      <c r="I205" s="849"/>
      <c r="J205" s="832"/>
      <c r="K205" s="832"/>
      <c r="L205" s="849"/>
      <c r="M205" s="849"/>
      <c r="N205" s="832"/>
      <c r="O205" s="832"/>
      <c r="P205" s="849">
        <v>2</v>
      </c>
      <c r="Q205" s="849">
        <v>66.66</v>
      </c>
      <c r="R205" s="837"/>
      <c r="S205" s="850">
        <v>33.33</v>
      </c>
    </row>
    <row r="206" spans="1:19" ht="14.4" customHeight="1" x14ac:dyDescent="0.3">
      <c r="A206" s="831" t="s">
        <v>6815</v>
      </c>
      <c r="B206" s="832" t="s">
        <v>6816</v>
      </c>
      <c r="C206" s="832" t="s">
        <v>604</v>
      </c>
      <c r="D206" s="832" t="s">
        <v>6785</v>
      </c>
      <c r="E206" s="832" t="s">
        <v>6809</v>
      </c>
      <c r="F206" s="832" t="s">
        <v>6856</v>
      </c>
      <c r="G206" s="832" t="s">
        <v>6857</v>
      </c>
      <c r="H206" s="849"/>
      <c r="I206" s="849"/>
      <c r="J206" s="832"/>
      <c r="K206" s="832"/>
      <c r="L206" s="849">
        <v>1</v>
      </c>
      <c r="M206" s="849">
        <v>37</v>
      </c>
      <c r="N206" s="832">
        <v>1</v>
      </c>
      <c r="O206" s="832">
        <v>37</v>
      </c>
      <c r="P206" s="849"/>
      <c r="Q206" s="849"/>
      <c r="R206" s="837"/>
      <c r="S206" s="850"/>
    </row>
    <row r="207" spans="1:19" ht="14.4" customHeight="1" x14ac:dyDescent="0.3">
      <c r="A207" s="831" t="s">
        <v>6815</v>
      </c>
      <c r="B207" s="832" t="s">
        <v>6816</v>
      </c>
      <c r="C207" s="832" t="s">
        <v>604</v>
      </c>
      <c r="D207" s="832" t="s">
        <v>2717</v>
      </c>
      <c r="E207" s="832" t="s">
        <v>6817</v>
      </c>
      <c r="F207" s="832" t="s">
        <v>6819</v>
      </c>
      <c r="G207" s="832" t="s">
        <v>5373</v>
      </c>
      <c r="H207" s="849">
        <v>0.1</v>
      </c>
      <c r="I207" s="849">
        <v>15.1</v>
      </c>
      <c r="J207" s="832">
        <v>0.5</v>
      </c>
      <c r="K207" s="832">
        <v>151</v>
      </c>
      <c r="L207" s="849">
        <v>0.2</v>
      </c>
      <c r="M207" s="849">
        <v>30.2</v>
      </c>
      <c r="N207" s="832">
        <v>1</v>
      </c>
      <c r="O207" s="832">
        <v>151</v>
      </c>
      <c r="P207" s="849">
        <v>0.30000000000000004</v>
      </c>
      <c r="Q207" s="849">
        <v>29.04</v>
      </c>
      <c r="R207" s="837">
        <v>0.96158940397350989</v>
      </c>
      <c r="S207" s="850">
        <v>96.799999999999983</v>
      </c>
    </row>
    <row r="208" spans="1:19" ht="14.4" customHeight="1" x14ac:dyDescent="0.3">
      <c r="A208" s="831" t="s">
        <v>6815</v>
      </c>
      <c r="B208" s="832" t="s">
        <v>6816</v>
      </c>
      <c r="C208" s="832" t="s">
        <v>604</v>
      </c>
      <c r="D208" s="832" t="s">
        <v>2717</v>
      </c>
      <c r="E208" s="832" t="s">
        <v>6809</v>
      </c>
      <c r="F208" s="832" t="s">
        <v>6854</v>
      </c>
      <c r="G208" s="832" t="s">
        <v>6855</v>
      </c>
      <c r="H208" s="849">
        <v>6</v>
      </c>
      <c r="I208" s="849">
        <v>486</v>
      </c>
      <c r="J208" s="832">
        <v>1.9518072289156627</v>
      </c>
      <c r="K208" s="832">
        <v>81</v>
      </c>
      <c r="L208" s="849">
        <v>3</v>
      </c>
      <c r="M208" s="849">
        <v>249</v>
      </c>
      <c r="N208" s="832">
        <v>1</v>
      </c>
      <c r="O208" s="832">
        <v>83</v>
      </c>
      <c r="P208" s="849">
        <v>26</v>
      </c>
      <c r="Q208" s="849">
        <v>2158</v>
      </c>
      <c r="R208" s="837">
        <v>8.6666666666666661</v>
      </c>
      <c r="S208" s="850">
        <v>83</v>
      </c>
    </row>
    <row r="209" spans="1:19" ht="14.4" customHeight="1" x14ac:dyDescent="0.3">
      <c r="A209" s="831" t="s">
        <v>6815</v>
      </c>
      <c r="B209" s="832" t="s">
        <v>6816</v>
      </c>
      <c r="C209" s="832" t="s">
        <v>604</v>
      </c>
      <c r="D209" s="832" t="s">
        <v>2717</v>
      </c>
      <c r="E209" s="832" t="s">
        <v>6809</v>
      </c>
      <c r="F209" s="832" t="s">
        <v>6856</v>
      </c>
      <c r="G209" s="832" t="s">
        <v>6857</v>
      </c>
      <c r="H209" s="849">
        <v>22</v>
      </c>
      <c r="I209" s="849">
        <v>770</v>
      </c>
      <c r="J209" s="832">
        <v>1.2241653418124006</v>
      </c>
      <c r="K209" s="832">
        <v>35</v>
      </c>
      <c r="L209" s="849">
        <v>17</v>
      </c>
      <c r="M209" s="849">
        <v>629</v>
      </c>
      <c r="N209" s="832">
        <v>1</v>
      </c>
      <c r="O209" s="832">
        <v>37</v>
      </c>
      <c r="P209" s="849">
        <v>24</v>
      </c>
      <c r="Q209" s="849">
        <v>888</v>
      </c>
      <c r="R209" s="837">
        <v>1.411764705882353</v>
      </c>
      <c r="S209" s="850">
        <v>37</v>
      </c>
    </row>
    <row r="210" spans="1:19" ht="14.4" customHeight="1" x14ac:dyDescent="0.3">
      <c r="A210" s="831" t="s">
        <v>6815</v>
      </c>
      <c r="B210" s="832" t="s">
        <v>6816</v>
      </c>
      <c r="C210" s="832" t="s">
        <v>604</v>
      </c>
      <c r="D210" s="832" t="s">
        <v>2717</v>
      </c>
      <c r="E210" s="832" t="s">
        <v>6809</v>
      </c>
      <c r="F210" s="832" t="s">
        <v>6810</v>
      </c>
      <c r="G210" s="832" t="s">
        <v>6811</v>
      </c>
      <c r="H210" s="849">
        <v>111</v>
      </c>
      <c r="I210" s="849">
        <v>26085</v>
      </c>
      <c r="J210" s="832">
        <v>0.53569228241672484</v>
      </c>
      <c r="K210" s="832">
        <v>235</v>
      </c>
      <c r="L210" s="849">
        <v>194</v>
      </c>
      <c r="M210" s="849">
        <v>48694</v>
      </c>
      <c r="N210" s="832">
        <v>1</v>
      </c>
      <c r="O210" s="832">
        <v>251</v>
      </c>
      <c r="P210" s="849">
        <v>170</v>
      </c>
      <c r="Q210" s="849">
        <v>42670</v>
      </c>
      <c r="R210" s="837">
        <v>0.87628865979381443</v>
      </c>
      <c r="S210" s="850">
        <v>251</v>
      </c>
    </row>
    <row r="211" spans="1:19" ht="14.4" customHeight="1" x14ac:dyDescent="0.3">
      <c r="A211" s="831" t="s">
        <v>6815</v>
      </c>
      <c r="B211" s="832" t="s">
        <v>6816</v>
      </c>
      <c r="C211" s="832" t="s">
        <v>604</v>
      </c>
      <c r="D211" s="832" t="s">
        <v>2717</v>
      </c>
      <c r="E211" s="832" t="s">
        <v>6809</v>
      </c>
      <c r="F211" s="832" t="s">
        <v>6880</v>
      </c>
      <c r="G211" s="832" t="s">
        <v>6881</v>
      </c>
      <c r="H211" s="849">
        <v>125</v>
      </c>
      <c r="I211" s="849">
        <v>14750</v>
      </c>
      <c r="J211" s="832">
        <v>1.6258818342151675</v>
      </c>
      <c r="K211" s="832">
        <v>118</v>
      </c>
      <c r="L211" s="849">
        <v>72</v>
      </c>
      <c r="M211" s="849">
        <v>9072</v>
      </c>
      <c r="N211" s="832">
        <v>1</v>
      </c>
      <c r="O211" s="832">
        <v>126</v>
      </c>
      <c r="P211" s="849">
        <v>210</v>
      </c>
      <c r="Q211" s="849">
        <v>26460</v>
      </c>
      <c r="R211" s="837">
        <v>2.9166666666666665</v>
      </c>
      <c r="S211" s="850">
        <v>126</v>
      </c>
    </row>
    <row r="212" spans="1:19" ht="14.4" customHeight="1" x14ac:dyDescent="0.3">
      <c r="A212" s="831" t="s">
        <v>6815</v>
      </c>
      <c r="B212" s="832" t="s">
        <v>6816</v>
      </c>
      <c r="C212" s="832" t="s">
        <v>604</v>
      </c>
      <c r="D212" s="832" t="s">
        <v>2717</v>
      </c>
      <c r="E212" s="832" t="s">
        <v>6809</v>
      </c>
      <c r="F212" s="832" t="s">
        <v>6894</v>
      </c>
      <c r="G212" s="832" t="s">
        <v>6895</v>
      </c>
      <c r="H212" s="849">
        <v>1</v>
      </c>
      <c r="I212" s="849">
        <v>666</v>
      </c>
      <c r="J212" s="832"/>
      <c r="K212" s="832">
        <v>666</v>
      </c>
      <c r="L212" s="849"/>
      <c r="M212" s="849"/>
      <c r="N212" s="832"/>
      <c r="O212" s="832"/>
      <c r="P212" s="849">
        <v>2</v>
      </c>
      <c r="Q212" s="849">
        <v>1358</v>
      </c>
      <c r="R212" s="837"/>
      <c r="S212" s="850">
        <v>679</v>
      </c>
    </row>
    <row r="213" spans="1:19" ht="14.4" customHeight="1" x14ac:dyDescent="0.3">
      <c r="A213" s="831" t="s">
        <v>6815</v>
      </c>
      <c r="B213" s="832" t="s">
        <v>6816</v>
      </c>
      <c r="C213" s="832" t="s">
        <v>604</v>
      </c>
      <c r="D213" s="832" t="s">
        <v>2717</v>
      </c>
      <c r="E213" s="832" t="s">
        <v>6809</v>
      </c>
      <c r="F213" s="832" t="s">
        <v>6900</v>
      </c>
      <c r="G213" s="832" t="s">
        <v>6901</v>
      </c>
      <c r="H213" s="849">
        <v>139</v>
      </c>
      <c r="I213" s="849">
        <v>2266.6499999999996</v>
      </c>
      <c r="J213" s="832">
        <v>0.26254643341561129</v>
      </c>
      <c r="K213" s="832">
        <v>16.306834532374097</v>
      </c>
      <c r="L213" s="849">
        <v>259</v>
      </c>
      <c r="M213" s="849">
        <v>8633.33</v>
      </c>
      <c r="N213" s="832">
        <v>1</v>
      </c>
      <c r="O213" s="832">
        <v>33.333320463320462</v>
      </c>
      <c r="P213" s="849">
        <v>374</v>
      </c>
      <c r="Q213" s="849">
        <v>12466.67</v>
      </c>
      <c r="R213" s="837">
        <v>1.444016387651115</v>
      </c>
      <c r="S213" s="850">
        <v>33.333342245989307</v>
      </c>
    </row>
    <row r="214" spans="1:19" ht="14.4" customHeight="1" x14ac:dyDescent="0.3">
      <c r="A214" s="831" t="s">
        <v>6815</v>
      </c>
      <c r="B214" s="832" t="s">
        <v>6816</v>
      </c>
      <c r="C214" s="832" t="s">
        <v>604</v>
      </c>
      <c r="D214" s="832" t="s">
        <v>2717</v>
      </c>
      <c r="E214" s="832" t="s">
        <v>6809</v>
      </c>
      <c r="F214" s="832" t="s">
        <v>6907</v>
      </c>
      <c r="G214" s="832" t="s">
        <v>6908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37</v>
      </c>
      <c r="R214" s="837"/>
      <c r="S214" s="850">
        <v>37</v>
      </c>
    </row>
    <row r="215" spans="1:19" ht="14.4" customHeight="1" x14ac:dyDescent="0.3">
      <c r="A215" s="831" t="s">
        <v>6815</v>
      </c>
      <c r="B215" s="832" t="s">
        <v>6816</v>
      </c>
      <c r="C215" s="832" t="s">
        <v>604</v>
      </c>
      <c r="D215" s="832" t="s">
        <v>2717</v>
      </c>
      <c r="E215" s="832" t="s">
        <v>6809</v>
      </c>
      <c r="F215" s="832" t="s">
        <v>6911</v>
      </c>
      <c r="G215" s="832" t="s">
        <v>6912</v>
      </c>
      <c r="H215" s="849">
        <v>4</v>
      </c>
      <c r="I215" s="849">
        <v>328</v>
      </c>
      <c r="J215" s="832">
        <v>1.2713178294573644</v>
      </c>
      <c r="K215" s="832">
        <v>82</v>
      </c>
      <c r="L215" s="849">
        <v>3</v>
      </c>
      <c r="M215" s="849">
        <v>258</v>
      </c>
      <c r="N215" s="832">
        <v>1</v>
      </c>
      <c r="O215" s="832">
        <v>86</v>
      </c>
      <c r="P215" s="849">
        <v>4</v>
      </c>
      <c r="Q215" s="849">
        <v>344</v>
      </c>
      <c r="R215" s="837">
        <v>1.3333333333333333</v>
      </c>
      <c r="S215" s="850">
        <v>86</v>
      </c>
    </row>
    <row r="216" spans="1:19" ht="14.4" customHeight="1" x14ac:dyDescent="0.3">
      <c r="A216" s="831" t="s">
        <v>6815</v>
      </c>
      <c r="B216" s="832" t="s">
        <v>6816</v>
      </c>
      <c r="C216" s="832" t="s">
        <v>604</v>
      </c>
      <c r="D216" s="832" t="s">
        <v>2717</v>
      </c>
      <c r="E216" s="832" t="s">
        <v>6809</v>
      </c>
      <c r="F216" s="832" t="s">
        <v>6913</v>
      </c>
      <c r="G216" s="832" t="s">
        <v>6914</v>
      </c>
      <c r="H216" s="849">
        <v>1</v>
      </c>
      <c r="I216" s="849">
        <v>31</v>
      </c>
      <c r="J216" s="832"/>
      <c r="K216" s="832">
        <v>31</v>
      </c>
      <c r="L216" s="849"/>
      <c r="M216" s="849"/>
      <c r="N216" s="832"/>
      <c r="O216" s="832"/>
      <c r="P216" s="849">
        <v>1</v>
      </c>
      <c r="Q216" s="849">
        <v>32</v>
      </c>
      <c r="R216" s="837"/>
      <c r="S216" s="850">
        <v>32</v>
      </c>
    </row>
    <row r="217" spans="1:19" ht="14.4" customHeight="1" x14ac:dyDescent="0.3">
      <c r="A217" s="831" t="s">
        <v>6815</v>
      </c>
      <c r="B217" s="832" t="s">
        <v>6816</v>
      </c>
      <c r="C217" s="832" t="s">
        <v>604</v>
      </c>
      <c r="D217" s="832" t="s">
        <v>2717</v>
      </c>
      <c r="E217" s="832" t="s">
        <v>6809</v>
      </c>
      <c r="F217" s="832" t="s">
        <v>6931</v>
      </c>
      <c r="G217" s="832" t="s">
        <v>6932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1063</v>
      </c>
      <c r="R217" s="837"/>
      <c r="S217" s="850">
        <v>1063</v>
      </c>
    </row>
    <row r="218" spans="1:19" ht="14.4" customHeight="1" x14ac:dyDescent="0.3">
      <c r="A218" s="831" t="s">
        <v>6815</v>
      </c>
      <c r="B218" s="832" t="s">
        <v>6816</v>
      </c>
      <c r="C218" s="832" t="s">
        <v>604</v>
      </c>
      <c r="D218" s="832" t="s">
        <v>2717</v>
      </c>
      <c r="E218" s="832" t="s">
        <v>6809</v>
      </c>
      <c r="F218" s="832" t="s">
        <v>6939</v>
      </c>
      <c r="G218" s="832" t="s">
        <v>6940</v>
      </c>
      <c r="H218" s="849">
        <v>2</v>
      </c>
      <c r="I218" s="849">
        <v>228</v>
      </c>
      <c r="J218" s="832"/>
      <c r="K218" s="832">
        <v>114</v>
      </c>
      <c r="L218" s="849"/>
      <c r="M218" s="849"/>
      <c r="N218" s="832"/>
      <c r="O218" s="832"/>
      <c r="P218" s="849">
        <v>19</v>
      </c>
      <c r="Q218" s="849">
        <v>2204</v>
      </c>
      <c r="R218" s="837"/>
      <c r="S218" s="850">
        <v>116</v>
      </c>
    </row>
    <row r="219" spans="1:19" ht="14.4" customHeight="1" x14ac:dyDescent="0.3">
      <c r="A219" s="831" t="s">
        <v>6815</v>
      </c>
      <c r="B219" s="832" t="s">
        <v>6816</v>
      </c>
      <c r="C219" s="832" t="s">
        <v>604</v>
      </c>
      <c r="D219" s="832" t="s">
        <v>2717</v>
      </c>
      <c r="E219" s="832" t="s">
        <v>6809</v>
      </c>
      <c r="F219" s="832" t="s">
        <v>6943</v>
      </c>
      <c r="G219" s="832" t="s">
        <v>6944</v>
      </c>
      <c r="H219" s="849"/>
      <c r="I219" s="849"/>
      <c r="J219" s="832"/>
      <c r="K219" s="832"/>
      <c r="L219" s="849">
        <v>2</v>
      </c>
      <c r="M219" s="849">
        <v>366</v>
      </c>
      <c r="N219" s="832">
        <v>1</v>
      </c>
      <c r="O219" s="832">
        <v>183</v>
      </c>
      <c r="P219" s="849"/>
      <c r="Q219" s="849"/>
      <c r="R219" s="837"/>
      <c r="S219" s="850"/>
    </row>
    <row r="220" spans="1:19" ht="14.4" customHeight="1" x14ac:dyDescent="0.3">
      <c r="A220" s="831" t="s">
        <v>6815</v>
      </c>
      <c r="B220" s="832" t="s">
        <v>6816</v>
      </c>
      <c r="C220" s="832" t="s">
        <v>604</v>
      </c>
      <c r="D220" s="832" t="s">
        <v>2717</v>
      </c>
      <c r="E220" s="832" t="s">
        <v>6809</v>
      </c>
      <c r="F220" s="832" t="s">
        <v>6955</v>
      </c>
      <c r="G220" s="832" t="s">
        <v>6956</v>
      </c>
      <c r="H220" s="849">
        <v>1</v>
      </c>
      <c r="I220" s="849">
        <v>116</v>
      </c>
      <c r="J220" s="832"/>
      <c r="K220" s="832">
        <v>116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6815</v>
      </c>
      <c r="B221" s="832" t="s">
        <v>6816</v>
      </c>
      <c r="C221" s="832" t="s">
        <v>604</v>
      </c>
      <c r="D221" s="832" t="s">
        <v>2719</v>
      </c>
      <c r="E221" s="832" t="s">
        <v>6817</v>
      </c>
      <c r="F221" s="832" t="s">
        <v>6818</v>
      </c>
      <c r="G221" s="832" t="s">
        <v>4960</v>
      </c>
      <c r="H221" s="849">
        <v>0.2</v>
      </c>
      <c r="I221" s="849">
        <v>21.65</v>
      </c>
      <c r="J221" s="832"/>
      <c r="K221" s="832">
        <v>108.24999999999999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6815</v>
      </c>
      <c r="B222" s="832" t="s">
        <v>6816</v>
      </c>
      <c r="C222" s="832" t="s">
        <v>604</v>
      </c>
      <c r="D222" s="832" t="s">
        <v>2719</v>
      </c>
      <c r="E222" s="832" t="s">
        <v>6817</v>
      </c>
      <c r="F222" s="832" t="s">
        <v>6819</v>
      </c>
      <c r="G222" s="832" t="s">
        <v>5373</v>
      </c>
      <c r="H222" s="849">
        <v>8.7000000000000011</v>
      </c>
      <c r="I222" s="849">
        <v>1283.8999999999999</v>
      </c>
      <c r="J222" s="832">
        <v>4.0487527987133793</v>
      </c>
      <c r="K222" s="832">
        <v>147.57471264367814</v>
      </c>
      <c r="L222" s="849">
        <v>2.1</v>
      </c>
      <c r="M222" s="849">
        <v>317.11</v>
      </c>
      <c r="N222" s="832">
        <v>1</v>
      </c>
      <c r="O222" s="832">
        <v>151.00476190476189</v>
      </c>
      <c r="P222" s="849">
        <v>3.3000000000000003</v>
      </c>
      <c r="Q222" s="849">
        <v>343.83000000000004</v>
      </c>
      <c r="R222" s="837">
        <v>1.08426098199363</v>
      </c>
      <c r="S222" s="850">
        <v>104.19090909090909</v>
      </c>
    </row>
    <row r="223" spans="1:19" ht="14.4" customHeight="1" x14ac:dyDescent="0.3">
      <c r="A223" s="831" t="s">
        <v>6815</v>
      </c>
      <c r="B223" s="832" t="s">
        <v>6816</v>
      </c>
      <c r="C223" s="832" t="s">
        <v>604</v>
      </c>
      <c r="D223" s="832" t="s">
        <v>2719</v>
      </c>
      <c r="E223" s="832" t="s">
        <v>6817</v>
      </c>
      <c r="F223" s="832" t="s">
        <v>6823</v>
      </c>
      <c r="G223" s="832" t="s">
        <v>2251</v>
      </c>
      <c r="H223" s="849">
        <v>0.1</v>
      </c>
      <c r="I223" s="849">
        <v>6.14</v>
      </c>
      <c r="J223" s="832">
        <v>1</v>
      </c>
      <c r="K223" s="832">
        <v>61.399999999999991</v>
      </c>
      <c r="L223" s="849">
        <v>0.1</v>
      </c>
      <c r="M223" s="849">
        <v>6.14</v>
      </c>
      <c r="N223" s="832">
        <v>1</v>
      </c>
      <c r="O223" s="832">
        <v>61.399999999999991</v>
      </c>
      <c r="P223" s="849"/>
      <c r="Q223" s="849"/>
      <c r="R223" s="837"/>
      <c r="S223" s="850"/>
    </row>
    <row r="224" spans="1:19" ht="14.4" customHeight="1" x14ac:dyDescent="0.3">
      <c r="A224" s="831" t="s">
        <v>6815</v>
      </c>
      <c r="B224" s="832" t="s">
        <v>6816</v>
      </c>
      <c r="C224" s="832" t="s">
        <v>604</v>
      </c>
      <c r="D224" s="832" t="s">
        <v>2719</v>
      </c>
      <c r="E224" s="832" t="s">
        <v>6817</v>
      </c>
      <c r="F224" s="832" t="s">
        <v>6826</v>
      </c>
      <c r="G224" s="832" t="s">
        <v>1772</v>
      </c>
      <c r="H224" s="849">
        <v>0.05</v>
      </c>
      <c r="I224" s="849">
        <v>4.5199999999999996</v>
      </c>
      <c r="J224" s="832"/>
      <c r="K224" s="832">
        <v>90.399999999999991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6815</v>
      </c>
      <c r="B225" s="832" t="s">
        <v>6816</v>
      </c>
      <c r="C225" s="832" t="s">
        <v>604</v>
      </c>
      <c r="D225" s="832" t="s">
        <v>2719</v>
      </c>
      <c r="E225" s="832" t="s">
        <v>6817</v>
      </c>
      <c r="F225" s="832" t="s">
        <v>6830</v>
      </c>
      <c r="G225" s="832" t="s">
        <v>6831</v>
      </c>
      <c r="H225" s="849">
        <v>0.2</v>
      </c>
      <c r="I225" s="849">
        <v>10.28</v>
      </c>
      <c r="J225" s="832">
        <v>0.14285714285714285</v>
      </c>
      <c r="K225" s="832">
        <v>51.399999999999991</v>
      </c>
      <c r="L225" s="849">
        <v>1.4000000000000001</v>
      </c>
      <c r="M225" s="849">
        <v>71.959999999999994</v>
      </c>
      <c r="N225" s="832">
        <v>1</v>
      </c>
      <c r="O225" s="832">
        <v>51.399999999999991</v>
      </c>
      <c r="P225" s="849">
        <v>0.2</v>
      </c>
      <c r="Q225" s="849">
        <v>10.89</v>
      </c>
      <c r="R225" s="837">
        <v>0.15133407448582548</v>
      </c>
      <c r="S225" s="850">
        <v>54.45</v>
      </c>
    </row>
    <row r="226" spans="1:19" ht="14.4" customHeight="1" x14ac:dyDescent="0.3">
      <c r="A226" s="831" t="s">
        <v>6815</v>
      </c>
      <c r="B226" s="832" t="s">
        <v>6816</v>
      </c>
      <c r="C226" s="832" t="s">
        <v>604</v>
      </c>
      <c r="D226" s="832" t="s">
        <v>2719</v>
      </c>
      <c r="E226" s="832" t="s">
        <v>6817</v>
      </c>
      <c r="F226" s="832" t="s">
        <v>6830</v>
      </c>
      <c r="G226" s="832" t="s">
        <v>4970</v>
      </c>
      <c r="H226" s="849"/>
      <c r="I226" s="849"/>
      <c r="J226" s="832"/>
      <c r="K226" s="832"/>
      <c r="L226" s="849">
        <v>0.2</v>
      </c>
      <c r="M226" s="849">
        <v>10.89</v>
      </c>
      <c r="N226" s="832">
        <v>1</v>
      </c>
      <c r="O226" s="832">
        <v>54.45</v>
      </c>
      <c r="P226" s="849">
        <v>0.2</v>
      </c>
      <c r="Q226" s="849">
        <v>10.89</v>
      </c>
      <c r="R226" s="837">
        <v>1</v>
      </c>
      <c r="S226" s="850">
        <v>54.45</v>
      </c>
    </row>
    <row r="227" spans="1:19" ht="14.4" customHeight="1" x14ac:dyDescent="0.3">
      <c r="A227" s="831" t="s">
        <v>6815</v>
      </c>
      <c r="B227" s="832" t="s">
        <v>6816</v>
      </c>
      <c r="C227" s="832" t="s">
        <v>604</v>
      </c>
      <c r="D227" s="832" t="s">
        <v>2719</v>
      </c>
      <c r="E227" s="832" t="s">
        <v>6817</v>
      </c>
      <c r="F227" s="832" t="s">
        <v>6835</v>
      </c>
      <c r="G227" s="832" t="s">
        <v>6836</v>
      </c>
      <c r="H227" s="849">
        <v>0.05</v>
      </c>
      <c r="I227" s="849">
        <v>19.64</v>
      </c>
      <c r="J227" s="832"/>
      <c r="K227" s="832">
        <v>392.8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6815</v>
      </c>
      <c r="B228" s="832" t="s">
        <v>6816</v>
      </c>
      <c r="C228" s="832" t="s">
        <v>604</v>
      </c>
      <c r="D228" s="832" t="s">
        <v>2719</v>
      </c>
      <c r="E228" s="832" t="s">
        <v>6842</v>
      </c>
      <c r="F228" s="832" t="s">
        <v>6843</v>
      </c>
      <c r="G228" s="832" t="s">
        <v>6844</v>
      </c>
      <c r="H228" s="849"/>
      <c r="I228" s="849"/>
      <c r="J228" s="832"/>
      <c r="K228" s="832"/>
      <c r="L228" s="849">
        <v>1</v>
      </c>
      <c r="M228" s="849">
        <v>162.80000000000001</v>
      </c>
      <c r="N228" s="832">
        <v>1</v>
      </c>
      <c r="O228" s="832">
        <v>162.80000000000001</v>
      </c>
      <c r="P228" s="849"/>
      <c r="Q228" s="849"/>
      <c r="R228" s="837"/>
      <c r="S228" s="850"/>
    </row>
    <row r="229" spans="1:19" ht="14.4" customHeight="1" x14ac:dyDescent="0.3">
      <c r="A229" s="831" t="s">
        <v>6815</v>
      </c>
      <c r="B229" s="832" t="s">
        <v>6816</v>
      </c>
      <c r="C229" s="832" t="s">
        <v>604</v>
      </c>
      <c r="D229" s="832" t="s">
        <v>2719</v>
      </c>
      <c r="E229" s="832" t="s">
        <v>6809</v>
      </c>
      <c r="F229" s="832" t="s">
        <v>6852</v>
      </c>
      <c r="G229" s="832" t="s">
        <v>6853</v>
      </c>
      <c r="H229" s="849">
        <v>3</v>
      </c>
      <c r="I229" s="849">
        <v>432</v>
      </c>
      <c r="J229" s="832">
        <v>0.32876712328767121</v>
      </c>
      <c r="K229" s="832">
        <v>144</v>
      </c>
      <c r="L229" s="849">
        <v>9</v>
      </c>
      <c r="M229" s="849">
        <v>1314</v>
      </c>
      <c r="N229" s="832">
        <v>1</v>
      </c>
      <c r="O229" s="832">
        <v>146</v>
      </c>
      <c r="P229" s="849">
        <v>4</v>
      </c>
      <c r="Q229" s="849">
        <v>588</v>
      </c>
      <c r="R229" s="837">
        <v>0.44748858447488582</v>
      </c>
      <c r="S229" s="850">
        <v>147</v>
      </c>
    </row>
    <row r="230" spans="1:19" ht="14.4" customHeight="1" x14ac:dyDescent="0.3">
      <c r="A230" s="831" t="s">
        <v>6815</v>
      </c>
      <c r="B230" s="832" t="s">
        <v>6816</v>
      </c>
      <c r="C230" s="832" t="s">
        <v>604</v>
      </c>
      <c r="D230" s="832" t="s">
        <v>2719</v>
      </c>
      <c r="E230" s="832" t="s">
        <v>6809</v>
      </c>
      <c r="F230" s="832" t="s">
        <v>6854</v>
      </c>
      <c r="G230" s="832" t="s">
        <v>6855</v>
      </c>
      <c r="H230" s="849">
        <v>40</v>
      </c>
      <c r="I230" s="849">
        <v>3240</v>
      </c>
      <c r="J230" s="832">
        <v>0.3098106712564544</v>
      </c>
      <c r="K230" s="832">
        <v>81</v>
      </c>
      <c r="L230" s="849">
        <v>126</v>
      </c>
      <c r="M230" s="849">
        <v>10458</v>
      </c>
      <c r="N230" s="832">
        <v>1</v>
      </c>
      <c r="O230" s="832">
        <v>83</v>
      </c>
      <c r="P230" s="849">
        <v>180</v>
      </c>
      <c r="Q230" s="849">
        <v>14940</v>
      </c>
      <c r="R230" s="837">
        <v>1.4285714285714286</v>
      </c>
      <c r="S230" s="850">
        <v>83</v>
      </c>
    </row>
    <row r="231" spans="1:19" ht="14.4" customHeight="1" x14ac:dyDescent="0.3">
      <c r="A231" s="831" t="s">
        <v>6815</v>
      </c>
      <c r="B231" s="832" t="s">
        <v>6816</v>
      </c>
      <c r="C231" s="832" t="s">
        <v>604</v>
      </c>
      <c r="D231" s="832" t="s">
        <v>2719</v>
      </c>
      <c r="E231" s="832" t="s">
        <v>6809</v>
      </c>
      <c r="F231" s="832" t="s">
        <v>6856</v>
      </c>
      <c r="G231" s="832" t="s">
        <v>6857</v>
      </c>
      <c r="H231" s="849">
        <v>379</v>
      </c>
      <c r="I231" s="849">
        <v>13265</v>
      </c>
      <c r="J231" s="832">
        <v>1.164004914004914</v>
      </c>
      <c r="K231" s="832">
        <v>35</v>
      </c>
      <c r="L231" s="849">
        <v>308</v>
      </c>
      <c r="M231" s="849">
        <v>11396</v>
      </c>
      <c r="N231" s="832">
        <v>1</v>
      </c>
      <c r="O231" s="832">
        <v>37</v>
      </c>
      <c r="P231" s="849">
        <v>51</v>
      </c>
      <c r="Q231" s="849">
        <v>1887</v>
      </c>
      <c r="R231" s="837">
        <v>0.16558441558441558</v>
      </c>
      <c r="S231" s="850">
        <v>37</v>
      </c>
    </row>
    <row r="232" spans="1:19" ht="14.4" customHeight="1" x14ac:dyDescent="0.3">
      <c r="A232" s="831" t="s">
        <v>6815</v>
      </c>
      <c r="B232" s="832" t="s">
        <v>6816</v>
      </c>
      <c r="C232" s="832" t="s">
        <v>604</v>
      </c>
      <c r="D232" s="832" t="s">
        <v>2719</v>
      </c>
      <c r="E232" s="832" t="s">
        <v>6809</v>
      </c>
      <c r="F232" s="832" t="s">
        <v>6858</v>
      </c>
      <c r="G232" s="832" t="s">
        <v>6859</v>
      </c>
      <c r="H232" s="849">
        <v>4</v>
      </c>
      <c r="I232" s="849">
        <v>40</v>
      </c>
      <c r="J232" s="832">
        <v>0.5</v>
      </c>
      <c r="K232" s="832">
        <v>10</v>
      </c>
      <c r="L232" s="849">
        <v>8</v>
      </c>
      <c r="M232" s="849">
        <v>80</v>
      </c>
      <c r="N232" s="832">
        <v>1</v>
      </c>
      <c r="O232" s="832">
        <v>10</v>
      </c>
      <c r="P232" s="849">
        <v>6</v>
      </c>
      <c r="Q232" s="849">
        <v>60</v>
      </c>
      <c r="R232" s="837">
        <v>0.75</v>
      </c>
      <c r="S232" s="850">
        <v>10</v>
      </c>
    </row>
    <row r="233" spans="1:19" ht="14.4" customHeight="1" x14ac:dyDescent="0.3">
      <c r="A233" s="831" t="s">
        <v>6815</v>
      </c>
      <c r="B233" s="832" t="s">
        <v>6816</v>
      </c>
      <c r="C233" s="832" t="s">
        <v>604</v>
      </c>
      <c r="D233" s="832" t="s">
        <v>2719</v>
      </c>
      <c r="E233" s="832" t="s">
        <v>6809</v>
      </c>
      <c r="F233" s="832" t="s">
        <v>6813</v>
      </c>
      <c r="G233" s="832" t="s">
        <v>6814</v>
      </c>
      <c r="H233" s="849">
        <v>3</v>
      </c>
      <c r="I233" s="849">
        <v>15</v>
      </c>
      <c r="J233" s="832">
        <v>0.75</v>
      </c>
      <c r="K233" s="832">
        <v>5</v>
      </c>
      <c r="L233" s="849">
        <v>4</v>
      </c>
      <c r="M233" s="849">
        <v>20</v>
      </c>
      <c r="N233" s="832">
        <v>1</v>
      </c>
      <c r="O233" s="832">
        <v>5</v>
      </c>
      <c r="P233" s="849">
        <v>12</v>
      </c>
      <c r="Q233" s="849">
        <v>60</v>
      </c>
      <c r="R233" s="837">
        <v>3</v>
      </c>
      <c r="S233" s="850">
        <v>5</v>
      </c>
    </row>
    <row r="234" spans="1:19" ht="14.4" customHeight="1" x14ac:dyDescent="0.3">
      <c r="A234" s="831" t="s">
        <v>6815</v>
      </c>
      <c r="B234" s="832" t="s">
        <v>6816</v>
      </c>
      <c r="C234" s="832" t="s">
        <v>604</v>
      </c>
      <c r="D234" s="832" t="s">
        <v>2719</v>
      </c>
      <c r="E234" s="832" t="s">
        <v>6809</v>
      </c>
      <c r="F234" s="832" t="s">
        <v>6860</v>
      </c>
      <c r="G234" s="832" t="s">
        <v>6861</v>
      </c>
      <c r="H234" s="849"/>
      <c r="I234" s="849"/>
      <c r="J234" s="832"/>
      <c r="K234" s="832"/>
      <c r="L234" s="849">
        <v>2</v>
      </c>
      <c r="M234" s="849">
        <v>10</v>
      </c>
      <c r="N234" s="832">
        <v>1</v>
      </c>
      <c r="O234" s="832">
        <v>5</v>
      </c>
      <c r="P234" s="849"/>
      <c r="Q234" s="849"/>
      <c r="R234" s="837"/>
      <c r="S234" s="850"/>
    </row>
    <row r="235" spans="1:19" ht="14.4" customHeight="1" x14ac:dyDescent="0.3">
      <c r="A235" s="831" t="s">
        <v>6815</v>
      </c>
      <c r="B235" s="832" t="s">
        <v>6816</v>
      </c>
      <c r="C235" s="832" t="s">
        <v>604</v>
      </c>
      <c r="D235" s="832" t="s">
        <v>2719</v>
      </c>
      <c r="E235" s="832" t="s">
        <v>6809</v>
      </c>
      <c r="F235" s="832" t="s">
        <v>6862</v>
      </c>
      <c r="G235" s="832" t="s">
        <v>6863</v>
      </c>
      <c r="H235" s="849">
        <v>2</v>
      </c>
      <c r="I235" s="849">
        <v>168</v>
      </c>
      <c r="J235" s="832"/>
      <c r="K235" s="832">
        <v>84</v>
      </c>
      <c r="L235" s="849"/>
      <c r="M235" s="849"/>
      <c r="N235" s="832"/>
      <c r="O235" s="832"/>
      <c r="P235" s="849">
        <v>1</v>
      </c>
      <c r="Q235" s="849">
        <v>88</v>
      </c>
      <c r="R235" s="837"/>
      <c r="S235" s="850">
        <v>88</v>
      </c>
    </row>
    <row r="236" spans="1:19" ht="14.4" customHeight="1" x14ac:dyDescent="0.3">
      <c r="A236" s="831" t="s">
        <v>6815</v>
      </c>
      <c r="B236" s="832" t="s">
        <v>6816</v>
      </c>
      <c r="C236" s="832" t="s">
        <v>604</v>
      </c>
      <c r="D236" s="832" t="s">
        <v>2719</v>
      </c>
      <c r="E236" s="832" t="s">
        <v>6809</v>
      </c>
      <c r="F236" s="832" t="s">
        <v>6864</v>
      </c>
      <c r="G236" s="832" t="s">
        <v>6865</v>
      </c>
      <c r="H236" s="849">
        <v>2</v>
      </c>
      <c r="I236" s="849">
        <v>1234</v>
      </c>
      <c r="J236" s="832"/>
      <c r="K236" s="832">
        <v>617</v>
      </c>
      <c r="L236" s="849"/>
      <c r="M236" s="849"/>
      <c r="N236" s="832"/>
      <c r="O236" s="832"/>
      <c r="P236" s="849">
        <v>1</v>
      </c>
      <c r="Q236" s="849">
        <v>630</v>
      </c>
      <c r="R236" s="837"/>
      <c r="S236" s="850">
        <v>630</v>
      </c>
    </row>
    <row r="237" spans="1:19" ht="14.4" customHeight="1" x14ac:dyDescent="0.3">
      <c r="A237" s="831" t="s">
        <v>6815</v>
      </c>
      <c r="B237" s="832" t="s">
        <v>6816</v>
      </c>
      <c r="C237" s="832" t="s">
        <v>604</v>
      </c>
      <c r="D237" s="832" t="s">
        <v>2719</v>
      </c>
      <c r="E237" s="832" t="s">
        <v>6809</v>
      </c>
      <c r="F237" s="832" t="s">
        <v>6866</v>
      </c>
      <c r="G237" s="832" t="s">
        <v>6867</v>
      </c>
      <c r="H237" s="849">
        <v>3</v>
      </c>
      <c r="I237" s="849">
        <v>1164</v>
      </c>
      <c r="J237" s="832"/>
      <c r="K237" s="832">
        <v>388</v>
      </c>
      <c r="L237" s="849"/>
      <c r="M237" s="849"/>
      <c r="N237" s="832"/>
      <c r="O237" s="832"/>
      <c r="P237" s="849">
        <v>2</v>
      </c>
      <c r="Q237" s="849">
        <v>784</v>
      </c>
      <c r="R237" s="837"/>
      <c r="S237" s="850">
        <v>392</v>
      </c>
    </row>
    <row r="238" spans="1:19" ht="14.4" customHeight="1" x14ac:dyDescent="0.3">
      <c r="A238" s="831" t="s">
        <v>6815</v>
      </c>
      <c r="B238" s="832" t="s">
        <v>6816</v>
      </c>
      <c r="C238" s="832" t="s">
        <v>604</v>
      </c>
      <c r="D238" s="832" t="s">
        <v>2719</v>
      </c>
      <c r="E238" s="832" t="s">
        <v>6809</v>
      </c>
      <c r="F238" s="832" t="s">
        <v>6868</v>
      </c>
      <c r="G238" s="832" t="s">
        <v>6869</v>
      </c>
      <c r="H238" s="849">
        <v>14</v>
      </c>
      <c r="I238" s="849">
        <v>546</v>
      </c>
      <c r="J238" s="832">
        <v>0.66666666666666663</v>
      </c>
      <c r="K238" s="832">
        <v>39</v>
      </c>
      <c r="L238" s="849">
        <v>21</v>
      </c>
      <c r="M238" s="849">
        <v>819</v>
      </c>
      <c r="N238" s="832">
        <v>1</v>
      </c>
      <c r="O238" s="832">
        <v>39</v>
      </c>
      <c r="P238" s="849">
        <v>12</v>
      </c>
      <c r="Q238" s="849">
        <v>468</v>
      </c>
      <c r="R238" s="837">
        <v>0.5714285714285714</v>
      </c>
      <c r="S238" s="850">
        <v>39</v>
      </c>
    </row>
    <row r="239" spans="1:19" ht="14.4" customHeight="1" x14ac:dyDescent="0.3">
      <c r="A239" s="831" t="s">
        <v>6815</v>
      </c>
      <c r="B239" s="832" t="s">
        <v>6816</v>
      </c>
      <c r="C239" s="832" t="s">
        <v>604</v>
      </c>
      <c r="D239" s="832" t="s">
        <v>2719</v>
      </c>
      <c r="E239" s="832" t="s">
        <v>6809</v>
      </c>
      <c r="F239" s="832" t="s">
        <v>6872</v>
      </c>
      <c r="G239" s="832" t="s">
        <v>6873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1701</v>
      </c>
      <c r="R239" s="837"/>
      <c r="S239" s="850">
        <v>1701</v>
      </c>
    </row>
    <row r="240" spans="1:19" ht="14.4" customHeight="1" x14ac:dyDescent="0.3">
      <c r="A240" s="831" t="s">
        <v>6815</v>
      </c>
      <c r="B240" s="832" t="s">
        <v>6816</v>
      </c>
      <c r="C240" s="832" t="s">
        <v>604</v>
      </c>
      <c r="D240" s="832" t="s">
        <v>2719</v>
      </c>
      <c r="E240" s="832" t="s">
        <v>6809</v>
      </c>
      <c r="F240" s="832" t="s">
        <v>6874</v>
      </c>
      <c r="G240" s="832" t="s">
        <v>6875</v>
      </c>
      <c r="H240" s="849">
        <v>1</v>
      </c>
      <c r="I240" s="849">
        <v>680</v>
      </c>
      <c r="J240" s="832"/>
      <c r="K240" s="832">
        <v>680</v>
      </c>
      <c r="L240" s="849"/>
      <c r="M240" s="849"/>
      <c r="N240" s="832"/>
      <c r="O240" s="832"/>
      <c r="P240" s="849">
        <v>1</v>
      </c>
      <c r="Q240" s="849">
        <v>709</v>
      </c>
      <c r="R240" s="837"/>
      <c r="S240" s="850">
        <v>709</v>
      </c>
    </row>
    <row r="241" spans="1:19" ht="14.4" customHeight="1" x14ac:dyDescent="0.3">
      <c r="A241" s="831" t="s">
        <v>6815</v>
      </c>
      <c r="B241" s="832" t="s">
        <v>6816</v>
      </c>
      <c r="C241" s="832" t="s">
        <v>604</v>
      </c>
      <c r="D241" s="832" t="s">
        <v>2719</v>
      </c>
      <c r="E241" s="832" t="s">
        <v>6809</v>
      </c>
      <c r="F241" s="832" t="s">
        <v>6876</v>
      </c>
      <c r="G241" s="832" t="s">
        <v>6877</v>
      </c>
      <c r="H241" s="849">
        <v>2</v>
      </c>
      <c r="I241" s="849">
        <v>8858</v>
      </c>
      <c r="J241" s="832">
        <v>1.9941467807294011</v>
      </c>
      <c r="K241" s="832">
        <v>4429</v>
      </c>
      <c r="L241" s="849">
        <v>1</v>
      </c>
      <c r="M241" s="849">
        <v>4442</v>
      </c>
      <c r="N241" s="832">
        <v>1</v>
      </c>
      <c r="O241" s="832">
        <v>4442</v>
      </c>
      <c r="P241" s="849"/>
      <c r="Q241" s="849"/>
      <c r="R241" s="837"/>
      <c r="S241" s="850"/>
    </row>
    <row r="242" spans="1:19" ht="14.4" customHeight="1" x14ac:dyDescent="0.3">
      <c r="A242" s="831" t="s">
        <v>6815</v>
      </c>
      <c r="B242" s="832" t="s">
        <v>6816</v>
      </c>
      <c r="C242" s="832" t="s">
        <v>604</v>
      </c>
      <c r="D242" s="832" t="s">
        <v>2719</v>
      </c>
      <c r="E242" s="832" t="s">
        <v>6809</v>
      </c>
      <c r="F242" s="832" t="s">
        <v>6878</v>
      </c>
      <c r="G242" s="832" t="s">
        <v>6879</v>
      </c>
      <c r="H242" s="849">
        <v>1</v>
      </c>
      <c r="I242" s="849">
        <v>695</v>
      </c>
      <c r="J242" s="832"/>
      <c r="K242" s="832">
        <v>695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6815</v>
      </c>
      <c r="B243" s="832" t="s">
        <v>6816</v>
      </c>
      <c r="C243" s="832" t="s">
        <v>604</v>
      </c>
      <c r="D243" s="832" t="s">
        <v>2719</v>
      </c>
      <c r="E243" s="832" t="s">
        <v>6809</v>
      </c>
      <c r="F243" s="832" t="s">
        <v>6810</v>
      </c>
      <c r="G243" s="832" t="s">
        <v>6811</v>
      </c>
      <c r="H243" s="849">
        <v>200</v>
      </c>
      <c r="I243" s="849">
        <v>47000</v>
      </c>
      <c r="J243" s="832">
        <v>0.93625498007968122</v>
      </c>
      <c r="K243" s="832">
        <v>235</v>
      </c>
      <c r="L243" s="849">
        <v>200</v>
      </c>
      <c r="M243" s="849">
        <v>50200</v>
      </c>
      <c r="N243" s="832">
        <v>1</v>
      </c>
      <c r="O243" s="832">
        <v>251</v>
      </c>
      <c r="P243" s="849">
        <v>227</v>
      </c>
      <c r="Q243" s="849">
        <v>56977</v>
      </c>
      <c r="R243" s="837">
        <v>1.135</v>
      </c>
      <c r="S243" s="850">
        <v>251</v>
      </c>
    </row>
    <row r="244" spans="1:19" ht="14.4" customHeight="1" x14ac:dyDescent="0.3">
      <c r="A244" s="831" t="s">
        <v>6815</v>
      </c>
      <c r="B244" s="832" t="s">
        <v>6816</v>
      </c>
      <c r="C244" s="832" t="s">
        <v>604</v>
      </c>
      <c r="D244" s="832" t="s">
        <v>2719</v>
      </c>
      <c r="E244" s="832" t="s">
        <v>6809</v>
      </c>
      <c r="F244" s="832" t="s">
        <v>6880</v>
      </c>
      <c r="G244" s="832" t="s">
        <v>6881</v>
      </c>
      <c r="H244" s="849">
        <v>365</v>
      </c>
      <c r="I244" s="849">
        <v>43070</v>
      </c>
      <c r="J244" s="832">
        <v>1.2251806337827844</v>
      </c>
      <c r="K244" s="832">
        <v>118</v>
      </c>
      <c r="L244" s="849">
        <v>279</v>
      </c>
      <c r="M244" s="849">
        <v>35154</v>
      </c>
      <c r="N244" s="832">
        <v>1</v>
      </c>
      <c r="O244" s="832">
        <v>126</v>
      </c>
      <c r="P244" s="849">
        <v>351</v>
      </c>
      <c r="Q244" s="849">
        <v>44226</v>
      </c>
      <c r="R244" s="837">
        <v>1.2580645161290323</v>
      </c>
      <c r="S244" s="850">
        <v>126</v>
      </c>
    </row>
    <row r="245" spans="1:19" ht="14.4" customHeight="1" x14ac:dyDescent="0.3">
      <c r="A245" s="831" t="s">
        <v>6815</v>
      </c>
      <c r="B245" s="832" t="s">
        <v>6816</v>
      </c>
      <c r="C245" s="832" t="s">
        <v>604</v>
      </c>
      <c r="D245" s="832" t="s">
        <v>2719</v>
      </c>
      <c r="E245" s="832" t="s">
        <v>6809</v>
      </c>
      <c r="F245" s="832" t="s">
        <v>6888</v>
      </c>
      <c r="G245" s="832" t="s">
        <v>6889</v>
      </c>
      <c r="H245" s="849">
        <v>1</v>
      </c>
      <c r="I245" s="849">
        <v>195</v>
      </c>
      <c r="J245" s="832"/>
      <c r="K245" s="832">
        <v>195</v>
      </c>
      <c r="L245" s="849"/>
      <c r="M245" s="849"/>
      <c r="N245" s="832"/>
      <c r="O245" s="832"/>
      <c r="P245" s="849">
        <v>3</v>
      </c>
      <c r="Q245" s="849">
        <v>597</v>
      </c>
      <c r="R245" s="837"/>
      <c r="S245" s="850">
        <v>199</v>
      </c>
    </row>
    <row r="246" spans="1:19" ht="14.4" customHeight="1" x14ac:dyDescent="0.3">
      <c r="A246" s="831" t="s">
        <v>6815</v>
      </c>
      <c r="B246" s="832" t="s">
        <v>6816</v>
      </c>
      <c r="C246" s="832" t="s">
        <v>604</v>
      </c>
      <c r="D246" s="832" t="s">
        <v>2719</v>
      </c>
      <c r="E246" s="832" t="s">
        <v>6809</v>
      </c>
      <c r="F246" s="832" t="s">
        <v>6894</v>
      </c>
      <c r="G246" s="832" t="s">
        <v>6895</v>
      </c>
      <c r="H246" s="849">
        <v>10</v>
      </c>
      <c r="I246" s="849">
        <v>6660</v>
      </c>
      <c r="J246" s="832">
        <v>1.6347569955817378</v>
      </c>
      <c r="K246" s="832">
        <v>666</v>
      </c>
      <c r="L246" s="849">
        <v>6</v>
      </c>
      <c r="M246" s="849">
        <v>4074</v>
      </c>
      <c r="N246" s="832">
        <v>1</v>
      </c>
      <c r="O246" s="832">
        <v>679</v>
      </c>
      <c r="P246" s="849">
        <v>4</v>
      </c>
      <c r="Q246" s="849">
        <v>2716</v>
      </c>
      <c r="R246" s="837">
        <v>0.66666666666666663</v>
      </c>
      <c r="S246" s="850">
        <v>679</v>
      </c>
    </row>
    <row r="247" spans="1:19" ht="14.4" customHeight="1" x14ac:dyDescent="0.3">
      <c r="A247" s="831" t="s">
        <v>6815</v>
      </c>
      <c r="B247" s="832" t="s">
        <v>6816</v>
      </c>
      <c r="C247" s="832" t="s">
        <v>604</v>
      </c>
      <c r="D247" s="832" t="s">
        <v>2719</v>
      </c>
      <c r="E247" s="832" t="s">
        <v>6809</v>
      </c>
      <c r="F247" s="832" t="s">
        <v>6896</v>
      </c>
      <c r="G247" s="832" t="s">
        <v>6897</v>
      </c>
      <c r="H247" s="849">
        <v>1</v>
      </c>
      <c r="I247" s="849">
        <v>1002</v>
      </c>
      <c r="J247" s="832"/>
      <c r="K247" s="832">
        <v>1002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6815</v>
      </c>
      <c r="B248" s="832" t="s">
        <v>6816</v>
      </c>
      <c r="C248" s="832" t="s">
        <v>604</v>
      </c>
      <c r="D248" s="832" t="s">
        <v>2719</v>
      </c>
      <c r="E248" s="832" t="s">
        <v>6809</v>
      </c>
      <c r="F248" s="832" t="s">
        <v>6898</v>
      </c>
      <c r="G248" s="832" t="s">
        <v>6899</v>
      </c>
      <c r="H248" s="849"/>
      <c r="I248" s="849"/>
      <c r="J248" s="832"/>
      <c r="K248" s="832"/>
      <c r="L248" s="849">
        <v>1</v>
      </c>
      <c r="M248" s="849">
        <v>163</v>
      </c>
      <c r="N248" s="832">
        <v>1</v>
      </c>
      <c r="O248" s="832">
        <v>163</v>
      </c>
      <c r="P248" s="849"/>
      <c r="Q248" s="849"/>
      <c r="R248" s="837"/>
      <c r="S248" s="850"/>
    </row>
    <row r="249" spans="1:19" ht="14.4" customHeight="1" x14ac:dyDescent="0.3">
      <c r="A249" s="831" t="s">
        <v>6815</v>
      </c>
      <c r="B249" s="832" t="s">
        <v>6816</v>
      </c>
      <c r="C249" s="832" t="s">
        <v>604</v>
      </c>
      <c r="D249" s="832" t="s">
        <v>2719</v>
      </c>
      <c r="E249" s="832" t="s">
        <v>6809</v>
      </c>
      <c r="F249" s="832" t="s">
        <v>6900</v>
      </c>
      <c r="G249" s="832" t="s">
        <v>6901</v>
      </c>
      <c r="H249" s="849">
        <v>284</v>
      </c>
      <c r="I249" s="849">
        <v>7033.33</v>
      </c>
      <c r="J249" s="832">
        <v>0.45969507169612528</v>
      </c>
      <c r="K249" s="832">
        <v>24.765246478873241</v>
      </c>
      <c r="L249" s="849">
        <v>459</v>
      </c>
      <c r="M249" s="849">
        <v>15299.99</v>
      </c>
      <c r="N249" s="832">
        <v>1</v>
      </c>
      <c r="O249" s="832">
        <v>33.33331154684096</v>
      </c>
      <c r="P249" s="849">
        <v>558</v>
      </c>
      <c r="Q249" s="849">
        <v>18599.990000000002</v>
      </c>
      <c r="R249" s="837">
        <v>1.2156864154813174</v>
      </c>
      <c r="S249" s="850">
        <v>33.33331541218638</v>
      </c>
    </row>
    <row r="250" spans="1:19" ht="14.4" customHeight="1" x14ac:dyDescent="0.3">
      <c r="A250" s="831" t="s">
        <v>6815</v>
      </c>
      <c r="B250" s="832" t="s">
        <v>6816</v>
      </c>
      <c r="C250" s="832" t="s">
        <v>604</v>
      </c>
      <c r="D250" s="832" t="s">
        <v>2719</v>
      </c>
      <c r="E250" s="832" t="s">
        <v>6809</v>
      </c>
      <c r="F250" s="832" t="s">
        <v>6902</v>
      </c>
      <c r="G250" s="832" t="s">
        <v>6903</v>
      </c>
      <c r="H250" s="849">
        <v>4</v>
      </c>
      <c r="I250" s="849">
        <v>3824</v>
      </c>
      <c r="J250" s="832">
        <v>0.55743440233236152</v>
      </c>
      <c r="K250" s="832">
        <v>956</v>
      </c>
      <c r="L250" s="849">
        <v>7</v>
      </c>
      <c r="M250" s="849">
        <v>6860</v>
      </c>
      <c r="N250" s="832">
        <v>1</v>
      </c>
      <c r="O250" s="832">
        <v>980</v>
      </c>
      <c r="P250" s="849">
        <v>1</v>
      </c>
      <c r="Q250" s="849">
        <v>980</v>
      </c>
      <c r="R250" s="837">
        <v>0.14285714285714285</v>
      </c>
      <c r="S250" s="850">
        <v>980</v>
      </c>
    </row>
    <row r="251" spans="1:19" ht="14.4" customHeight="1" x14ac:dyDescent="0.3">
      <c r="A251" s="831" t="s">
        <v>6815</v>
      </c>
      <c r="B251" s="832" t="s">
        <v>6816</v>
      </c>
      <c r="C251" s="832" t="s">
        <v>604</v>
      </c>
      <c r="D251" s="832" t="s">
        <v>2719</v>
      </c>
      <c r="E251" s="832" t="s">
        <v>6809</v>
      </c>
      <c r="F251" s="832" t="s">
        <v>6902</v>
      </c>
      <c r="G251" s="832" t="s">
        <v>6904</v>
      </c>
      <c r="H251" s="849"/>
      <c r="I251" s="849"/>
      <c r="J251" s="832"/>
      <c r="K251" s="832"/>
      <c r="L251" s="849">
        <v>1</v>
      </c>
      <c r="M251" s="849">
        <v>980</v>
      </c>
      <c r="N251" s="832">
        <v>1</v>
      </c>
      <c r="O251" s="832">
        <v>980</v>
      </c>
      <c r="P251" s="849">
        <v>1</v>
      </c>
      <c r="Q251" s="849">
        <v>980</v>
      </c>
      <c r="R251" s="837">
        <v>1</v>
      </c>
      <c r="S251" s="850">
        <v>980</v>
      </c>
    </row>
    <row r="252" spans="1:19" ht="14.4" customHeight="1" x14ac:dyDescent="0.3">
      <c r="A252" s="831" t="s">
        <v>6815</v>
      </c>
      <c r="B252" s="832" t="s">
        <v>6816</v>
      </c>
      <c r="C252" s="832" t="s">
        <v>604</v>
      </c>
      <c r="D252" s="832" t="s">
        <v>2719</v>
      </c>
      <c r="E252" s="832" t="s">
        <v>6809</v>
      </c>
      <c r="F252" s="832" t="s">
        <v>6905</v>
      </c>
      <c r="G252" s="832" t="s">
        <v>6906</v>
      </c>
      <c r="H252" s="849">
        <v>3</v>
      </c>
      <c r="I252" s="849">
        <v>507</v>
      </c>
      <c r="J252" s="832">
        <v>0.32751937984496127</v>
      </c>
      <c r="K252" s="832">
        <v>169</v>
      </c>
      <c r="L252" s="849">
        <v>9</v>
      </c>
      <c r="M252" s="849">
        <v>1548</v>
      </c>
      <c r="N252" s="832">
        <v>1</v>
      </c>
      <c r="O252" s="832">
        <v>172</v>
      </c>
      <c r="P252" s="849">
        <v>2</v>
      </c>
      <c r="Q252" s="849">
        <v>344</v>
      </c>
      <c r="R252" s="837">
        <v>0.22222222222222221</v>
      </c>
      <c r="S252" s="850">
        <v>172</v>
      </c>
    </row>
    <row r="253" spans="1:19" ht="14.4" customHeight="1" x14ac:dyDescent="0.3">
      <c r="A253" s="831" t="s">
        <v>6815</v>
      </c>
      <c r="B253" s="832" t="s">
        <v>6816</v>
      </c>
      <c r="C253" s="832" t="s">
        <v>604</v>
      </c>
      <c r="D253" s="832" t="s">
        <v>2719</v>
      </c>
      <c r="E253" s="832" t="s">
        <v>6809</v>
      </c>
      <c r="F253" s="832" t="s">
        <v>6907</v>
      </c>
      <c r="G253" s="832" t="s">
        <v>6908</v>
      </c>
      <c r="H253" s="849">
        <v>17</v>
      </c>
      <c r="I253" s="849">
        <v>612</v>
      </c>
      <c r="J253" s="832">
        <v>0.57036346691519102</v>
      </c>
      <c r="K253" s="832">
        <v>36</v>
      </c>
      <c r="L253" s="849">
        <v>29</v>
      </c>
      <c r="M253" s="849">
        <v>1073</v>
      </c>
      <c r="N253" s="832">
        <v>1</v>
      </c>
      <c r="O253" s="832">
        <v>37</v>
      </c>
      <c r="P253" s="849">
        <v>41</v>
      </c>
      <c r="Q253" s="849">
        <v>1517</v>
      </c>
      <c r="R253" s="837">
        <v>1.4137931034482758</v>
      </c>
      <c r="S253" s="850">
        <v>37</v>
      </c>
    </row>
    <row r="254" spans="1:19" ht="14.4" customHeight="1" x14ac:dyDescent="0.3">
      <c r="A254" s="831" t="s">
        <v>6815</v>
      </c>
      <c r="B254" s="832" t="s">
        <v>6816</v>
      </c>
      <c r="C254" s="832" t="s">
        <v>604</v>
      </c>
      <c r="D254" s="832" t="s">
        <v>2719</v>
      </c>
      <c r="E254" s="832" t="s">
        <v>6809</v>
      </c>
      <c r="F254" s="832" t="s">
        <v>6911</v>
      </c>
      <c r="G254" s="832" t="s">
        <v>6912</v>
      </c>
      <c r="H254" s="849">
        <v>59</v>
      </c>
      <c r="I254" s="849">
        <v>4838</v>
      </c>
      <c r="J254" s="832">
        <v>2.6788482834994465</v>
      </c>
      <c r="K254" s="832">
        <v>82</v>
      </c>
      <c r="L254" s="849">
        <v>21</v>
      </c>
      <c r="M254" s="849">
        <v>1806</v>
      </c>
      <c r="N254" s="832">
        <v>1</v>
      </c>
      <c r="O254" s="832">
        <v>86</v>
      </c>
      <c r="P254" s="849">
        <v>34</v>
      </c>
      <c r="Q254" s="849">
        <v>2924</v>
      </c>
      <c r="R254" s="837">
        <v>1.6190476190476191</v>
      </c>
      <c r="S254" s="850">
        <v>86</v>
      </c>
    </row>
    <row r="255" spans="1:19" ht="14.4" customHeight="1" x14ac:dyDescent="0.3">
      <c r="A255" s="831" t="s">
        <v>6815</v>
      </c>
      <c r="B255" s="832" t="s">
        <v>6816</v>
      </c>
      <c r="C255" s="832" t="s">
        <v>604</v>
      </c>
      <c r="D255" s="832" t="s">
        <v>2719</v>
      </c>
      <c r="E255" s="832" t="s">
        <v>6809</v>
      </c>
      <c r="F255" s="832" t="s">
        <v>6913</v>
      </c>
      <c r="G255" s="832" t="s">
        <v>6914</v>
      </c>
      <c r="H255" s="849">
        <v>1</v>
      </c>
      <c r="I255" s="849">
        <v>31</v>
      </c>
      <c r="J255" s="832">
        <v>0.96875</v>
      </c>
      <c r="K255" s="832">
        <v>31</v>
      </c>
      <c r="L255" s="849">
        <v>1</v>
      </c>
      <c r="M255" s="849">
        <v>32</v>
      </c>
      <c r="N255" s="832">
        <v>1</v>
      </c>
      <c r="O255" s="832">
        <v>32</v>
      </c>
      <c r="P255" s="849"/>
      <c r="Q255" s="849"/>
      <c r="R255" s="837"/>
      <c r="S255" s="850"/>
    </row>
    <row r="256" spans="1:19" ht="14.4" customHeight="1" x14ac:dyDescent="0.3">
      <c r="A256" s="831" t="s">
        <v>6815</v>
      </c>
      <c r="B256" s="832" t="s">
        <v>6816</v>
      </c>
      <c r="C256" s="832" t="s">
        <v>604</v>
      </c>
      <c r="D256" s="832" t="s">
        <v>2719</v>
      </c>
      <c r="E256" s="832" t="s">
        <v>6809</v>
      </c>
      <c r="F256" s="832" t="s">
        <v>6917</v>
      </c>
      <c r="G256" s="832" t="s">
        <v>6918</v>
      </c>
      <c r="H256" s="849"/>
      <c r="I256" s="849"/>
      <c r="J256" s="832"/>
      <c r="K256" s="832"/>
      <c r="L256" s="849">
        <v>1</v>
      </c>
      <c r="M256" s="849">
        <v>131</v>
      </c>
      <c r="N256" s="832">
        <v>1</v>
      </c>
      <c r="O256" s="832">
        <v>131</v>
      </c>
      <c r="P256" s="849"/>
      <c r="Q256" s="849"/>
      <c r="R256" s="837"/>
      <c r="S256" s="850"/>
    </row>
    <row r="257" spans="1:19" ht="14.4" customHeight="1" x14ac:dyDescent="0.3">
      <c r="A257" s="831" t="s">
        <v>6815</v>
      </c>
      <c r="B257" s="832" t="s">
        <v>6816</v>
      </c>
      <c r="C257" s="832" t="s">
        <v>604</v>
      </c>
      <c r="D257" s="832" t="s">
        <v>2719</v>
      </c>
      <c r="E257" s="832" t="s">
        <v>6809</v>
      </c>
      <c r="F257" s="832" t="s">
        <v>6920</v>
      </c>
      <c r="G257" s="832" t="s">
        <v>6921</v>
      </c>
      <c r="H257" s="849">
        <v>7</v>
      </c>
      <c r="I257" s="849">
        <v>1470</v>
      </c>
      <c r="J257" s="832">
        <v>1.3243243243243243</v>
      </c>
      <c r="K257" s="832">
        <v>210</v>
      </c>
      <c r="L257" s="849">
        <v>5</v>
      </c>
      <c r="M257" s="849">
        <v>1110</v>
      </c>
      <c r="N257" s="832">
        <v>1</v>
      </c>
      <c r="O257" s="832">
        <v>222</v>
      </c>
      <c r="P257" s="849"/>
      <c r="Q257" s="849"/>
      <c r="R257" s="837"/>
      <c r="S257" s="850"/>
    </row>
    <row r="258" spans="1:19" ht="14.4" customHeight="1" x14ac:dyDescent="0.3">
      <c r="A258" s="831" t="s">
        <v>6815</v>
      </c>
      <c r="B258" s="832" t="s">
        <v>6816</v>
      </c>
      <c r="C258" s="832" t="s">
        <v>604</v>
      </c>
      <c r="D258" s="832" t="s">
        <v>2719</v>
      </c>
      <c r="E258" s="832" t="s">
        <v>6809</v>
      </c>
      <c r="F258" s="832" t="s">
        <v>6922</v>
      </c>
      <c r="G258" s="832" t="s">
        <v>6923</v>
      </c>
      <c r="H258" s="849"/>
      <c r="I258" s="849"/>
      <c r="J258" s="832"/>
      <c r="K258" s="832"/>
      <c r="L258" s="849"/>
      <c r="M258" s="849"/>
      <c r="N258" s="832"/>
      <c r="O258" s="832"/>
      <c r="P258" s="849">
        <v>45</v>
      </c>
      <c r="Q258" s="849">
        <v>3465</v>
      </c>
      <c r="R258" s="837"/>
      <c r="S258" s="850">
        <v>77</v>
      </c>
    </row>
    <row r="259" spans="1:19" ht="14.4" customHeight="1" x14ac:dyDescent="0.3">
      <c r="A259" s="831" t="s">
        <v>6815</v>
      </c>
      <c r="B259" s="832" t="s">
        <v>6816</v>
      </c>
      <c r="C259" s="832" t="s">
        <v>604</v>
      </c>
      <c r="D259" s="832" t="s">
        <v>2719</v>
      </c>
      <c r="E259" s="832" t="s">
        <v>6809</v>
      </c>
      <c r="F259" s="832" t="s">
        <v>6931</v>
      </c>
      <c r="G259" s="832" t="s">
        <v>6932</v>
      </c>
      <c r="H259" s="849">
        <v>32</v>
      </c>
      <c r="I259" s="849">
        <v>33600</v>
      </c>
      <c r="J259" s="832">
        <v>3.5120727500783944</v>
      </c>
      <c r="K259" s="832">
        <v>1050</v>
      </c>
      <c r="L259" s="849">
        <v>9</v>
      </c>
      <c r="M259" s="849">
        <v>9567</v>
      </c>
      <c r="N259" s="832">
        <v>1</v>
      </c>
      <c r="O259" s="832">
        <v>1063</v>
      </c>
      <c r="P259" s="849">
        <v>17</v>
      </c>
      <c r="Q259" s="849">
        <v>18071</v>
      </c>
      <c r="R259" s="837">
        <v>1.8888888888888888</v>
      </c>
      <c r="S259" s="850">
        <v>1063</v>
      </c>
    </row>
    <row r="260" spans="1:19" ht="14.4" customHeight="1" x14ac:dyDescent="0.3">
      <c r="A260" s="831" t="s">
        <v>6815</v>
      </c>
      <c r="B260" s="832" t="s">
        <v>6816</v>
      </c>
      <c r="C260" s="832" t="s">
        <v>604</v>
      </c>
      <c r="D260" s="832" t="s">
        <v>2719</v>
      </c>
      <c r="E260" s="832" t="s">
        <v>6809</v>
      </c>
      <c r="F260" s="832" t="s">
        <v>6933</v>
      </c>
      <c r="G260" s="832" t="s">
        <v>6934</v>
      </c>
      <c r="H260" s="849">
        <v>1</v>
      </c>
      <c r="I260" s="849">
        <v>120</v>
      </c>
      <c r="J260" s="832"/>
      <c r="K260" s="832">
        <v>120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6815</v>
      </c>
      <c r="B261" s="832" t="s">
        <v>6816</v>
      </c>
      <c r="C261" s="832" t="s">
        <v>604</v>
      </c>
      <c r="D261" s="832" t="s">
        <v>2719</v>
      </c>
      <c r="E261" s="832" t="s">
        <v>6809</v>
      </c>
      <c r="F261" s="832" t="s">
        <v>6935</v>
      </c>
      <c r="G261" s="832" t="s">
        <v>6936</v>
      </c>
      <c r="H261" s="849">
        <v>1</v>
      </c>
      <c r="I261" s="849">
        <v>349</v>
      </c>
      <c r="J261" s="832"/>
      <c r="K261" s="832">
        <v>349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6815</v>
      </c>
      <c r="B262" s="832" t="s">
        <v>6816</v>
      </c>
      <c r="C262" s="832" t="s">
        <v>604</v>
      </c>
      <c r="D262" s="832" t="s">
        <v>2719</v>
      </c>
      <c r="E262" s="832" t="s">
        <v>6809</v>
      </c>
      <c r="F262" s="832" t="s">
        <v>6937</v>
      </c>
      <c r="G262" s="832" t="s">
        <v>6938</v>
      </c>
      <c r="H262" s="849"/>
      <c r="I262" s="849"/>
      <c r="J262" s="832"/>
      <c r="K262" s="832"/>
      <c r="L262" s="849">
        <v>13</v>
      </c>
      <c r="M262" s="849">
        <v>767</v>
      </c>
      <c r="N262" s="832">
        <v>1</v>
      </c>
      <c r="O262" s="832">
        <v>59</v>
      </c>
      <c r="P262" s="849">
        <v>8</v>
      </c>
      <c r="Q262" s="849">
        <v>472</v>
      </c>
      <c r="R262" s="837">
        <v>0.61538461538461542</v>
      </c>
      <c r="S262" s="850">
        <v>59</v>
      </c>
    </row>
    <row r="263" spans="1:19" ht="14.4" customHeight="1" x14ac:dyDescent="0.3">
      <c r="A263" s="831" t="s">
        <v>6815</v>
      </c>
      <c r="B263" s="832" t="s">
        <v>6816</v>
      </c>
      <c r="C263" s="832" t="s">
        <v>604</v>
      </c>
      <c r="D263" s="832" t="s">
        <v>2719</v>
      </c>
      <c r="E263" s="832" t="s">
        <v>6809</v>
      </c>
      <c r="F263" s="832" t="s">
        <v>6943</v>
      </c>
      <c r="G263" s="832" t="s">
        <v>6944</v>
      </c>
      <c r="H263" s="849">
        <v>25</v>
      </c>
      <c r="I263" s="849">
        <v>4475</v>
      </c>
      <c r="J263" s="832">
        <v>2.7170613236187005</v>
      </c>
      <c r="K263" s="832">
        <v>179</v>
      </c>
      <c r="L263" s="849">
        <v>9</v>
      </c>
      <c r="M263" s="849">
        <v>1647</v>
      </c>
      <c r="N263" s="832">
        <v>1</v>
      </c>
      <c r="O263" s="832">
        <v>183</v>
      </c>
      <c r="P263" s="849">
        <v>18</v>
      </c>
      <c r="Q263" s="849">
        <v>3294</v>
      </c>
      <c r="R263" s="837">
        <v>2</v>
      </c>
      <c r="S263" s="850">
        <v>183</v>
      </c>
    </row>
    <row r="264" spans="1:19" ht="14.4" customHeight="1" x14ac:dyDescent="0.3">
      <c r="A264" s="831" t="s">
        <v>6815</v>
      </c>
      <c r="B264" s="832" t="s">
        <v>6816</v>
      </c>
      <c r="C264" s="832" t="s">
        <v>604</v>
      </c>
      <c r="D264" s="832" t="s">
        <v>2719</v>
      </c>
      <c r="E264" s="832" t="s">
        <v>6809</v>
      </c>
      <c r="F264" s="832" t="s">
        <v>6945</v>
      </c>
      <c r="G264" s="832" t="s">
        <v>6946</v>
      </c>
      <c r="H264" s="849">
        <v>2</v>
      </c>
      <c r="I264" s="849">
        <v>1270</v>
      </c>
      <c r="J264" s="832">
        <v>0.39197530864197533</v>
      </c>
      <c r="K264" s="832">
        <v>635</v>
      </c>
      <c r="L264" s="849">
        <v>5</v>
      </c>
      <c r="M264" s="849">
        <v>3240</v>
      </c>
      <c r="N264" s="832">
        <v>1</v>
      </c>
      <c r="O264" s="832">
        <v>648</v>
      </c>
      <c r="P264" s="849">
        <v>5</v>
      </c>
      <c r="Q264" s="849">
        <v>3240</v>
      </c>
      <c r="R264" s="837">
        <v>1</v>
      </c>
      <c r="S264" s="850">
        <v>648</v>
      </c>
    </row>
    <row r="265" spans="1:19" ht="14.4" customHeight="1" x14ac:dyDescent="0.3">
      <c r="A265" s="831" t="s">
        <v>6815</v>
      </c>
      <c r="B265" s="832" t="s">
        <v>6816</v>
      </c>
      <c r="C265" s="832" t="s">
        <v>604</v>
      </c>
      <c r="D265" s="832" t="s">
        <v>2719</v>
      </c>
      <c r="E265" s="832" t="s">
        <v>6809</v>
      </c>
      <c r="F265" s="832" t="s">
        <v>6947</v>
      </c>
      <c r="G265" s="832" t="s">
        <v>6948</v>
      </c>
      <c r="H265" s="849"/>
      <c r="I265" s="849"/>
      <c r="J265" s="832"/>
      <c r="K265" s="832"/>
      <c r="L265" s="849"/>
      <c r="M265" s="849"/>
      <c r="N265" s="832"/>
      <c r="O265" s="832"/>
      <c r="P265" s="849">
        <v>2</v>
      </c>
      <c r="Q265" s="849">
        <v>2616</v>
      </c>
      <c r="R265" s="837"/>
      <c r="S265" s="850">
        <v>1308</v>
      </c>
    </row>
    <row r="266" spans="1:19" ht="14.4" customHeight="1" x14ac:dyDescent="0.3">
      <c r="A266" s="831" t="s">
        <v>6815</v>
      </c>
      <c r="B266" s="832" t="s">
        <v>6816</v>
      </c>
      <c r="C266" s="832" t="s">
        <v>604</v>
      </c>
      <c r="D266" s="832" t="s">
        <v>2719</v>
      </c>
      <c r="E266" s="832" t="s">
        <v>6809</v>
      </c>
      <c r="F266" s="832" t="s">
        <v>6953</v>
      </c>
      <c r="G266" s="832" t="s">
        <v>6954</v>
      </c>
      <c r="H266" s="849">
        <v>1</v>
      </c>
      <c r="I266" s="849">
        <v>260</v>
      </c>
      <c r="J266" s="832"/>
      <c r="K266" s="832">
        <v>260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6815</v>
      </c>
      <c r="B267" s="832" t="s">
        <v>6816</v>
      </c>
      <c r="C267" s="832" t="s">
        <v>604</v>
      </c>
      <c r="D267" s="832" t="s">
        <v>2719</v>
      </c>
      <c r="E267" s="832" t="s">
        <v>6809</v>
      </c>
      <c r="F267" s="832" t="s">
        <v>6955</v>
      </c>
      <c r="G267" s="832" t="s">
        <v>6956</v>
      </c>
      <c r="H267" s="849">
        <v>5</v>
      </c>
      <c r="I267" s="849">
        <v>580</v>
      </c>
      <c r="J267" s="832">
        <v>2.4166666666666665</v>
      </c>
      <c r="K267" s="832">
        <v>116</v>
      </c>
      <c r="L267" s="849">
        <v>2</v>
      </c>
      <c r="M267" s="849">
        <v>240</v>
      </c>
      <c r="N267" s="832">
        <v>1</v>
      </c>
      <c r="O267" s="832">
        <v>120</v>
      </c>
      <c r="P267" s="849">
        <v>6</v>
      </c>
      <c r="Q267" s="849">
        <v>720</v>
      </c>
      <c r="R267" s="837">
        <v>3</v>
      </c>
      <c r="S267" s="850">
        <v>120</v>
      </c>
    </row>
    <row r="268" spans="1:19" ht="14.4" customHeight="1" x14ac:dyDescent="0.3">
      <c r="A268" s="831" t="s">
        <v>6815</v>
      </c>
      <c r="B268" s="832" t="s">
        <v>6816</v>
      </c>
      <c r="C268" s="832" t="s">
        <v>604</v>
      </c>
      <c r="D268" s="832" t="s">
        <v>2719</v>
      </c>
      <c r="E268" s="832" t="s">
        <v>6809</v>
      </c>
      <c r="F268" s="832" t="s">
        <v>6965</v>
      </c>
      <c r="G268" s="832" t="s">
        <v>6966</v>
      </c>
      <c r="H268" s="849">
        <v>1</v>
      </c>
      <c r="I268" s="849">
        <v>100</v>
      </c>
      <c r="J268" s="832">
        <v>1</v>
      </c>
      <c r="K268" s="832">
        <v>100</v>
      </c>
      <c r="L268" s="849">
        <v>1</v>
      </c>
      <c r="M268" s="849">
        <v>100</v>
      </c>
      <c r="N268" s="832">
        <v>1</v>
      </c>
      <c r="O268" s="832">
        <v>100</v>
      </c>
      <c r="P268" s="849"/>
      <c r="Q268" s="849"/>
      <c r="R268" s="837"/>
      <c r="S268" s="850"/>
    </row>
    <row r="269" spans="1:19" ht="14.4" customHeight="1" x14ac:dyDescent="0.3">
      <c r="A269" s="831" t="s">
        <v>6815</v>
      </c>
      <c r="B269" s="832" t="s">
        <v>6816</v>
      </c>
      <c r="C269" s="832" t="s">
        <v>604</v>
      </c>
      <c r="D269" s="832" t="s">
        <v>6786</v>
      </c>
      <c r="E269" s="832" t="s">
        <v>6809</v>
      </c>
      <c r="F269" s="832" t="s">
        <v>6854</v>
      </c>
      <c r="G269" s="832" t="s">
        <v>6855</v>
      </c>
      <c r="H269" s="849">
        <v>11</v>
      </c>
      <c r="I269" s="849">
        <v>891</v>
      </c>
      <c r="J269" s="832"/>
      <c r="K269" s="832">
        <v>81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6815</v>
      </c>
      <c r="B270" s="832" t="s">
        <v>6816</v>
      </c>
      <c r="C270" s="832" t="s">
        <v>604</v>
      </c>
      <c r="D270" s="832" t="s">
        <v>6786</v>
      </c>
      <c r="E270" s="832" t="s">
        <v>6809</v>
      </c>
      <c r="F270" s="832" t="s">
        <v>6856</v>
      </c>
      <c r="G270" s="832" t="s">
        <v>6857</v>
      </c>
      <c r="H270" s="849">
        <v>10</v>
      </c>
      <c r="I270" s="849">
        <v>350</v>
      </c>
      <c r="J270" s="832"/>
      <c r="K270" s="832">
        <v>35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6815</v>
      </c>
      <c r="B271" s="832" t="s">
        <v>6816</v>
      </c>
      <c r="C271" s="832" t="s">
        <v>604</v>
      </c>
      <c r="D271" s="832" t="s">
        <v>6786</v>
      </c>
      <c r="E271" s="832" t="s">
        <v>6809</v>
      </c>
      <c r="F271" s="832" t="s">
        <v>6810</v>
      </c>
      <c r="G271" s="832" t="s">
        <v>6811</v>
      </c>
      <c r="H271" s="849">
        <v>25</v>
      </c>
      <c r="I271" s="849">
        <v>5875</v>
      </c>
      <c r="J271" s="832"/>
      <c r="K271" s="832">
        <v>235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6815</v>
      </c>
      <c r="B272" s="832" t="s">
        <v>6816</v>
      </c>
      <c r="C272" s="832" t="s">
        <v>604</v>
      </c>
      <c r="D272" s="832" t="s">
        <v>6786</v>
      </c>
      <c r="E272" s="832" t="s">
        <v>6809</v>
      </c>
      <c r="F272" s="832" t="s">
        <v>6880</v>
      </c>
      <c r="G272" s="832" t="s">
        <v>6881</v>
      </c>
      <c r="H272" s="849">
        <v>68</v>
      </c>
      <c r="I272" s="849">
        <v>8024</v>
      </c>
      <c r="J272" s="832"/>
      <c r="K272" s="832">
        <v>118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6815</v>
      </c>
      <c r="B273" s="832" t="s">
        <v>6816</v>
      </c>
      <c r="C273" s="832" t="s">
        <v>604</v>
      </c>
      <c r="D273" s="832" t="s">
        <v>6786</v>
      </c>
      <c r="E273" s="832" t="s">
        <v>6809</v>
      </c>
      <c r="F273" s="832" t="s">
        <v>6896</v>
      </c>
      <c r="G273" s="832" t="s">
        <v>6897</v>
      </c>
      <c r="H273" s="849">
        <v>1</v>
      </c>
      <c r="I273" s="849">
        <v>1002</v>
      </c>
      <c r="J273" s="832"/>
      <c r="K273" s="832">
        <v>1002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6815</v>
      </c>
      <c r="B274" s="832" t="s">
        <v>6816</v>
      </c>
      <c r="C274" s="832" t="s">
        <v>604</v>
      </c>
      <c r="D274" s="832" t="s">
        <v>6786</v>
      </c>
      <c r="E274" s="832" t="s">
        <v>6809</v>
      </c>
      <c r="F274" s="832" t="s">
        <v>6900</v>
      </c>
      <c r="G274" s="832" t="s">
        <v>6901</v>
      </c>
      <c r="H274" s="849">
        <v>88</v>
      </c>
      <c r="I274" s="849">
        <v>2133.33</v>
      </c>
      <c r="J274" s="832"/>
      <c r="K274" s="832">
        <v>24.242386363636363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6815</v>
      </c>
      <c r="B275" s="832" t="s">
        <v>6816</v>
      </c>
      <c r="C275" s="832" t="s">
        <v>604</v>
      </c>
      <c r="D275" s="832" t="s">
        <v>6786</v>
      </c>
      <c r="E275" s="832" t="s">
        <v>6809</v>
      </c>
      <c r="F275" s="832" t="s">
        <v>6907</v>
      </c>
      <c r="G275" s="832" t="s">
        <v>6908</v>
      </c>
      <c r="H275" s="849">
        <v>1</v>
      </c>
      <c r="I275" s="849">
        <v>36</v>
      </c>
      <c r="J275" s="832"/>
      <c r="K275" s="832">
        <v>36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6815</v>
      </c>
      <c r="B276" s="832" t="s">
        <v>6816</v>
      </c>
      <c r="C276" s="832" t="s">
        <v>604</v>
      </c>
      <c r="D276" s="832" t="s">
        <v>6786</v>
      </c>
      <c r="E276" s="832" t="s">
        <v>6809</v>
      </c>
      <c r="F276" s="832" t="s">
        <v>6911</v>
      </c>
      <c r="G276" s="832" t="s">
        <v>6912</v>
      </c>
      <c r="H276" s="849">
        <v>3</v>
      </c>
      <c r="I276" s="849">
        <v>246</v>
      </c>
      <c r="J276" s="832"/>
      <c r="K276" s="832">
        <v>82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6815</v>
      </c>
      <c r="B277" s="832" t="s">
        <v>6816</v>
      </c>
      <c r="C277" s="832" t="s">
        <v>604</v>
      </c>
      <c r="D277" s="832" t="s">
        <v>6786</v>
      </c>
      <c r="E277" s="832" t="s">
        <v>6809</v>
      </c>
      <c r="F277" s="832" t="s">
        <v>6920</v>
      </c>
      <c r="G277" s="832" t="s">
        <v>6921</v>
      </c>
      <c r="H277" s="849">
        <v>3</v>
      </c>
      <c r="I277" s="849">
        <v>630</v>
      </c>
      <c r="J277" s="832"/>
      <c r="K277" s="832">
        <v>210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6815</v>
      </c>
      <c r="B278" s="832" t="s">
        <v>6816</v>
      </c>
      <c r="C278" s="832" t="s">
        <v>604</v>
      </c>
      <c r="D278" s="832" t="s">
        <v>6786</v>
      </c>
      <c r="E278" s="832" t="s">
        <v>6809</v>
      </c>
      <c r="F278" s="832" t="s">
        <v>6943</v>
      </c>
      <c r="G278" s="832" t="s">
        <v>6944</v>
      </c>
      <c r="H278" s="849">
        <v>2</v>
      </c>
      <c r="I278" s="849">
        <v>358</v>
      </c>
      <c r="J278" s="832"/>
      <c r="K278" s="832">
        <v>179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6815</v>
      </c>
      <c r="B279" s="832" t="s">
        <v>6816</v>
      </c>
      <c r="C279" s="832" t="s">
        <v>604</v>
      </c>
      <c r="D279" s="832" t="s">
        <v>6787</v>
      </c>
      <c r="E279" s="832" t="s">
        <v>6809</v>
      </c>
      <c r="F279" s="832" t="s">
        <v>6856</v>
      </c>
      <c r="G279" s="832" t="s">
        <v>6857</v>
      </c>
      <c r="H279" s="849">
        <v>1</v>
      </c>
      <c r="I279" s="849">
        <v>35</v>
      </c>
      <c r="J279" s="832"/>
      <c r="K279" s="832">
        <v>35</v>
      </c>
      <c r="L279" s="849"/>
      <c r="M279" s="849"/>
      <c r="N279" s="832"/>
      <c r="O279" s="832"/>
      <c r="P279" s="849">
        <v>1</v>
      </c>
      <c r="Q279" s="849">
        <v>37</v>
      </c>
      <c r="R279" s="837"/>
      <c r="S279" s="850">
        <v>37</v>
      </c>
    </row>
    <row r="280" spans="1:19" ht="14.4" customHeight="1" x14ac:dyDescent="0.3">
      <c r="A280" s="831" t="s">
        <v>6815</v>
      </c>
      <c r="B280" s="832" t="s">
        <v>6816</v>
      </c>
      <c r="C280" s="832" t="s">
        <v>604</v>
      </c>
      <c r="D280" s="832" t="s">
        <v>2721</v>
      </c>
      <c r="E280" s="832" t="s">
        <v>6817</v>
      </c>
      <c r="F280" s="832" t="s">
        <v>6819</v>
      </c>
      <c r="G280" s="832" t="s">
        <v>5373</v>
      </c>
      <c r="H280" s="849"/>
      <c r="I280" s="849"/>
      <c r="J280" s="832"/>
      <c r="K280" s="832"/>
      <c r="L280" s="849"/>
      <c r="M280" s="849"/>
      <c r="N280" s="832"/>
      <c r="O280" s="832"/>
      <c r="P280" s="849">
        <v>0.6</v>
      </c>
      <c r="Q280" s="849">
        <v>66.210000000000008</v>
      </c>
      <c r="R280" s="837"/>
      <c r="S280" s="850">
        <v>110.35000000000002</v>
      </c>
    </row>
    <row r="281" spans="1:19" ht="14.4" customHeight="1" x14ac:dyDescent="0.3">
      <c r="A281" s="831" t="s">
        <v>6815</v>
      </c>
      <c r="B281" s="832" t="s">
        <v>6816</v>
      </c>
      <c r="C281" s="832" t="s">
        <v>604</v>
      </c>
      <c r="D281" s="832" t="s">
        <v>2721</v>
      </c>
      <c r="E281" s="832" t="s">
        <v>6842</v>
      </c>
      <c r="F281" s="832" t="s">
        <v>6843</v>
      </c>
      <c r="G281" s="832" t="s">
        <v>6844</v>
      </c>
      <c r="H281" s="849">
        <v>3</v>
      </c>
      <c r="I281" s="849">
        <v>488.40000000000003</v>
      </c>
      <c r="J281" s="832">
        <v>0.60000000000000009</v>
      </c>
      <c r="K281" s="832">
        <v>162.80000000000001</v>
      </c>
      <c r="L281" s="849">
        <v>5</v>
      </c>
      <c r="M281" s="849">
        <v>814</v>
      </c>
      <c r="N281" s="832">
        <v>1</v>
      </c>
      <c r="O281" s="832">
        <v>162.80000000000001</v>
      </c>
      <c r="P281" s="849">
        <v>1</v>
      </c>
      <c r="Q281" s="849">
        <v>162.80000000000001</v>
      </c>
      <c r="R281" s="837">
        <v>0.2</v>
      </c>
      <c r="S281" s="850">
        <v>162.80000000000001</v>
      </c>
    </row>
    <row r="282" spans="1:19" ht="14.4" customHeight="1" x14ac:dyDescent="0.3">
      <c r="A282" s="831" t="s">
        <v>6815</v>
      </c>
      <c r="B282" s="832" t="s">
        <v>6816</v>
      </c>
      <c r="C282" s="832" t="s">
        <v>604</v>
      </c>
      <c r="D282" s="832" t="s">
        <v>2721</v>
      </c>
      <c r="E282" s="832" t="s">
        <v>6809</v>
      </c>
      <c r="F282" s="832" t="s">
        <v>6854</v>
      </c>
      <c r="G282" s="832" t="s">
        <v>6855</v>
      </c>
      <c r="H282" s="849">
        <v>30</v>
      </c>
      <c r="I282" s="849">
        <v>2430</v>
      </c>
      <c r="J282" s="832">
        <v>0.81325301204819278</v>
      </c>
      <c r="K282" s="832">
        <v>81</v>
      </c>
      <c r="L282" s="849">
        <v>36</v>
      </c>
      <c r="M282" s="849">
        <v>2988</v>
      </c>
      <c r="N282" s="832">
        <v>1</v>
      </c>
      <c r="O282" s="832">
        <v>83</v>
      </c>
      <c r="P282" s="849">
        <v>114</v>
      </c>
      <c r="Q282" s="849">
        <v>9462</v>
      </c>
      <c r="R282" s="837">
        <v>3.1666666666666665</v>
      </c>
      <c r="S282" s="850">
        <v>83</v>
      </c>
    </row>
    <row r="283" spans="1:19" ht="14.4" customHeight="1" x14ac:dyDescent="0.3">
      <c r="A283" s="831" t="s">
        <v>6815</v>
      </c>
      <c r="B283" s="832" t="s">
        <v>6816</v>
      </c>
      <c r="C283" s="832" t="s">
        <v>604</v>
      </c>
      <c r="D283" s="832" t="s">
        <v>2721</v>
      </c>
      <c r="E283" s="832" t="s">
        <v>6809</v>
      </c>
      <c r="F283" s="832" t="s">
        <v>6856</v>
      </c>
      <c r="G283" s="832" t="s">
        <v>6857</v>
      </c>
      <c r="H283" s="849">
        <v>116</v>
      </c>
      <c r="I283" s="849">
        <v>4060</v>
      </c>
      <c r="J283" s="832">
        <v>1.8918918918918919</v>
      </c>
      <c r="K283" s="832">
        <v>35</v>
      </c>
      <c r="L283" s="849">
        <v>58</v>
      </c>
      <c r="M283" s="849">
        <v>2146</v>
      </c>
      <c r="N283" s="832">
        <v>1</v>
      </c>
      <c r="O283" s="832">
        <v>37</v>
      </c>
      <c r="P283" s="849">
        <v>51</v>
      </c>
      <c r="Q283" s="849">
        <v>1887</v>
      </c>
      <c r="R283" s="837">
        <v>0.87931034482758619</v>
      </c>
      <c r="S283" s="850">
        <v>37</v>
      </c>
    </row>
    <row r="284" spans="1:19" ht="14.4" customHeight="1" x14ac:dyDescent="0.3">
      <c r="A284" s="831" t="s">
        <v>6815</v>
      </c>
      <c r="B284" s="832" t="s">
        <v>6816</v>
      </c>
      <c r="C284" s="832" t="s">
        <v>604</v>
      </c>
      <c r="D284" s="832" t="s">
        <v>2721</v>
      </c>
      <c r="E284" s="832" t="s">
        <v>6809</v>
      </c>
      <c r="F284" s="832" t="s">
        <v>6858</v>
      </c>
      <c r="G284" s="832" t="s">
        <v>6859</v>
      </c>
      <c r="H284" s="849">
        <v>175</v>
      </c>
      <c r="I284" s="849">
        <v>1750</v>
      </c>
      <c r="J284" s="832">
        <v>0.94086021505376349</v>
      </c>
      <c r="K284" s="832">
        <v>10</v>
      </c>
      <c r="L284" s="849">
        <v>186</v>
      </c>
      <c r="M284" s="849">
        <v>1860</v>
      </c>
      <c r="N284" s="832">
        <v>1</v>
      </c>
      <c r="O284" s="832">
        <v>10</v>
      </c>
      <c r="P284" s="849">
        <v>175</v>
      </c>
      <c r="Q284" s="849">
        <v>1750</v>
      </c>
      <c r="R284" s="837">
        <v>0.94086021505376349</v>
      </c>
      <c r="S284" s="850">
        <v>10</v>
      </c>
    </row>
    <row r="285" spans="1:19" ht="14.4" customHeight="1" x14ac:dyDescent="0.3">
      <c r="A285" s="831" t="s">
        <v>6815</v>
      </c>
      <c r="B285" s="832" t="s">
        <v>6816</v>
      </c>
      <c r="C285" s="832" t="s">
        <v>604</v>
      </c>
      <c r="D285" s="832" t="s">
        <v>2721</v>
      </c>
      <c r="E285" s="832" t="s">
        <v>6809</v>
      </c>
      <c r="F285" s="832" t="s">
        <v>6813</v>
      </c>
      <c r="G285" s="832" t="s">
        <v>6814</v>
      </c>
      <c r="H285" s="849"/>
      <c r="I285" s="849"/>
      <c r="J285" s="832"/>
      <c r="K285" s="832"/>
      <c r="L285" s="849">
        <v>1</v>
      </c>
      <c r="M285" s="849">
        <v>5</v>
      </c>
      <c r="N285" s="832">
        <v>1</v>
      </c>
      <c r="O285" s="832">
        <v>5</v>
      </c>
      <c r="P285" s="849">
        <v>2</v>
      </c>
      <c r="Q285" s="849">
        <v>10</v>
      </c>
      <c r="R285" s="837">
        <v>2</v>
      </c>
      <c r="S285" s="850">
        <v>5</v>
      </c>
    </row>
    <row r="286" spans="1:19" ht="14.4" customHeight="1" x14ac:dyDescent="0.3">
      <c r="A286" s="831" t="s">
        <v>6815</v>
      </c>
      <c r="B286" s="832" t="s">
        <v>6816</v>
      </c>
      <c r="C286" s="832" t="s">
        <v>604</v>
      </c>
      <c r="D286" s="832" t="s">
        <v>2721</v>
      </c>
      <c r="E286" s="832" t="s">
        <v>6809</v>
      </c>
      <c r="F286" s="832" t="s">
        <v>6810</v>
      </c>
      <c r="G286" s="832" t="s">
        <v>6811</v>
      </c>
      <c r="H286" s="849">
        <v>174</v>
      </c>
      <c r="I286" s="849">
        <v>40890</v>
      </c>
      <c r="J286" s="832">
        <v>1.0376329078590099</v>
      </c>
      <c r="K286" s="832">
        <v>235</v>
      </c>
      <c r="L286" s="849">
        <v>157</v>
      </c>
      <c r="M286" s="849">
        <v>39407</v>
      </c>
      <c r="N286" s="832">
        <v>1</v>
      </c>
      <c r="O286" s="832">
        <v>251</v>
      </c>
      <c r="P286" s="849">
        <v>185</v>
      </c>
      <c r="Q286" s="849">
        <v>46435</v>
      </c>
      <c r="R286" s="837">
        <v>1.1783439490445859</v>
      </c>
      <c r="S286" s="850">
        <v>251</v>
      </c>
    </row>
    <row r="287" spans="1:19" ht="14.4" customHeight="1" x14ac:dyDescent="0.3">
      <c r="A287" s="831" t="s">
        <v>6815</v>
      </c>
      <c r="B287" s="832" t="s">
        <v>6816</v>
      </c>
      <c r="C287" s="832" t="s">
        <v>604</v>
      </c>
      <c r="D287" s="832" t="s">
        <v>2721</v>
      </c>
      <c r="E287" s="832" t="s">
        <v>6809</v>
      </c>
      <c r="F287" s="832" t="s">
        <v>6880</v>
      </c>
      <c r="G287" s="832" t="s">
        <v>6881</v>
      </c>
      <c r="H287" s="849">
        <v>621</v>
      </c>
      <c r="I287" s="849">
        <v>73278</v>
      </c>
      <c r="J287" s="832">
        <v>0.82963113918891385</v>
      </c>
      <c r="K287" s="832">
        <v>118</v>
      </c>
      <c r="L287" s="849">
        <v>701</v>
      </c>
      <c r="M287" s="849">
        <v>88326</v>
      </c>
      <c r="N287" s="832">
        <v>1</v>
      </c>
      <c r="O287" s="832">
        <v>126</v>
      </c>
      <c r="P287" s="849">
        <v>714</v>
      </c>
      <c r="Q287" s="849">
        <v>89964</v>
      </c>
      <c r="R287" s="837">
        <v>1.0185449358059915</v>
      </c>
      <c r="S287" s="850">
        <v>126</v>
      </c>
    </row>
    <row r="288" spans="1:19" ht="14.4" customHeight="1" x14ac:dyDescent="0.3">
      <c r="A288" s="831" t="s">
        <v>6815</v>
      </c>
      <c r="B288" s="832" t="s">
        <v>6816</v>
      </c>
      <c r="C288" s="832" t="s">
        <v>604</v>
      </c>
      <c r="D288" s="832" t="s">
        <v>2721</v>
      </c>
      <c r="E288" s="832" t="s">
        <v>6809</v>
      </c>
      <c r="F288" s="832" t="s">
        <v>6886</v>
      </c>
      <c r="G288" s="832" t="s">
        <v>6887</v>
      </c>
      <c r="H288" s="849">
        <v>2</v>
      </c>
      <c r="I288" s="849">
        <v>184</v>
      </c>
      <c r="J288" s="832">
        <v>1.9166666666666667</v>
      </c>
      <c r="K288" s="832">
        <v>92</v>
      </c>
      <c r="L288" s="849">
        <v>1</v>
      </c>
      <c r="M288" s="849">
        <v>96</v>
      </c>
      <c r="N288" s="832">
        <v>1</v>
      </c>
      <c r="O288" s="832">
        <v>96</v>
      </c>
      <c r="P288" s="849">
        <v>2</v>
      </c>
      <c r="Q288" s="849">
        <v>192</v>
      </c>
      <c r="R288" s="837">
        <v>2</v>
      </c>
      <c r="S288" s="850">
        <v>96</v>
      </c>
    </row>
    <row r="289" spans="1:19" ht="14.4" customHeight="1" x14ac:dyDescent="0.3">
      <c r="A289" s="831" t="s">
        <v>6815</v>
      </c>
      <c r="B289" s="832" t="s">
        <v>6816</v>
      </c>
      <c r="C289" s="832" t="s">
        <v>604</v>
      </c>
      <c r="D289" s="832" t="s">
        <v>2721</v>
      </c>
      <c r="E289" s="832" t="s">
        <v>6809</v>
      </c>
      <c r="F289" s="832" t="s">
        <v>6894</v>
      </c>
      <c r="G289" s="832" t="s">
        <v>6895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679</v>
      </c>
      <c r="R289" s="837"/>
      <c r="S289" s="850">
        <v>679</v>
      </c>
    </row>
    <row r="290" spans="1:19" ht="14.4" customHeight="1" x14ac:dyDescent="0.3">
      <c r="A290" s="831" t="s">
        <v>6815</v>
      </c>
      <c r="B290" s="832" t="s">
        <v>6816</v>
      </c>
      <c r="C290" s="832" t="s">
        <v>604</v>
      </c>
      <c r="D290" s="832" t="s">
        <v>2721</v>
      </c>
      <c r="E290" s="832" t="s">
        <v>6809</v>
      </c>
      <c r="F290" s="832" t="s">
        <v>6896</v>
      </c>
      <c r="G290" s="832" t="s">
        <v>6897</v>
      </c>
      <c r="H290" s="849">
        <v>1</v>
      </c>
      <c r="I290" s="849">
        <v>1002</v>
      </c>
      <c r="J290" s="832"/>
      <c r="K290" s="832">
        <v>1002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6815</v>
      </c>
      <c r="B291" s="832" t="s">
        <v>6816</v>
      </c>
      <c r="C291" s="832" t="s">
        <v>604</v>
      </c>
      <c r="D291" s="832" t="s">
        <v>2721</v>
      </c>
      <c r="E291" s="832" t="s">
        <v>6809</v>
      </c>
      <c r="F291" s="832" t="s">
        <v>6900</v>
      </c>
      <c r="G291" s="832" t="s">
        <v>6901</v>
      </c>
      <c r="H291" s="849">
        <v>461</v>
      </c>
      <c r="I291" s="849">
        <v>10200</v>
      </c>
      <c r="J291" s="832">
        <v>0.36170212765957449</v>
      </c>
      <c r="K291" s="832">
        <v>22.125813449023862</v>
      </c>
      <c r="L291" s="849">
        <v>846</v>
      </c>
      <c r="M291" s="849">
        <v>28200</v>
      </c>
      <c r="N291" s="832">
        <v>1</v>
      </c>
      <c r="O291" s="832">
        <v>33.333333333333336</v>
      </c>
      <c r="P291" s="849">
        <v>891</v>
      </c>
      <c r="Q291" s="849">
        <v>29700.010000000002</v>
      </c>
      <c r="R291" s="837">
        <v>1.0531918439716312</v>
      </c>
      <c r="S291" s="850">
        <v>33.333344556677893</v>
      </c>
    </row>
    <row r="292" spans="1:19" ht="14.4" customHeight="1" x14ac:dyDescent="0.3">
      <c r="A292" s="831" t="s">
        <v>6815</v>
      </c>
      <c r="B292" s="832" t="s">
        <v>6816</v>
      </c>
      <c r="C292" s="832" t="s">
        <v>604</v>
      </c>
      <c r="D292" s="832" t="s">
        <v>2721</v>
      </c>
      <c r="E292" s="832" t="s">
        <v>6809</v>
      </c>
      <c r="F292" s="832" t="s">
        <v>6905</v>
      </c>
      <c r="G292" s="832" t="s">
        <v>6906</v>
      </c>
      <c r="H292" s="849">
        <v>4</v>
      </c>
      <c r="I292" s="849">
        <v>676</v>
      </c>
      <c r="J292" s="832"/>
      <c r="K292" s="832">
        <v>169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6815</v>
      </c>
      <c r="B293" s="832" t="s">
        <v>6816</v>
      </c>
      <c r="C293" s="832" t="s">
        <v>604</v>
      </c>
      <c r="D293" s="832" t="s">
        <v>2721</v>
      </c>
      <c r="E293" s="832" t="s">
        <v>6809</v>
      </c>
      <c r="F293" s="832" t="s">
        <v>6907</v>
      </c>
      <c r="G293" s="832" t="s">
        <v>6908</v>
      </c>
      <c r="H293" s="849">
        <v>121</v>
      </c>
      <c r="I293" s="849">
        <v>4356</v>
      </c>
      <c r="J293" s="832">
        <v>0.96499778466991581</v>
      </c>
      <c r="K293" s="832">
        <v>36</v>
      </c>
      <c r="L293" s="849">
        <v>122</v>
      </c>
      <c r="M293" s="849">
        <v>4514</v>
      </c>
      <c r="N293" s="832">
        <v>1</v>
      </c>
      <c r="O293" s="832">
        <v>37</v>
      </c>
      <c r="P293" s="849">
        <v>119</v>
      </c>
      <c r="Q293" s="849">
        <v>4403</v>
      </c>
      <c r="R293" s="837">
        <v>0.97540983606557374</v>
      </c>
      <c r="S293" s="850">
        <v>37</v>
      </c>
    </row>
    <row r="294" spans="1:19" ht="14.4" customHeight="1" x14ac:dyDescent="0.3">
      <c r="A294" s="831" t="s">
        <v>6815</v>
      </c>
      <c r="B294" s="832" t="s">
        <v>6816</v>
      </c>
      <c r="C294" s="832" t="s">
        <v>604</v>
      </c>
      <c r="D294" s="832" t="s">
        <v>2721</v>
      </c>
      <c r="E294" s="832" t="s">
        <v>6809</v>
      </c>
      <c r="F294" s="832" t="s">
        <v>6911</v>
      </c>
      <c r="G294" s="832" t="s">
        <v>6912</v>
      </c>
      <c r="H294" s="849">
        <v>12</v>
      </c>
      <c r="I294" s="849">
        <v>984</v>
      </c>
      <c r="J294" s="832">
        <v>1.9069767441860466</v>
      </c>
      <c r="K294" s="832">
        <v>82</v>
      </c>
      <c r="L294" s="849">
        <v>6</v>
      </c>
      <c r="M294" s="849">
        <v>516</v>
      </c>
      <c r="N294" s="832">
        <v>1</v>
      </c>
      <c r="O294" s="832">
        <v>86</v>
      </c>
      <c r="P294" s="849">
        <v>19</v>
      </c>
      <c r="Q294" s="849">
        <v>1634</v>
      </c>
      <c r="R294" s="837">
        <v>3.1666666666666665</v>
      </c>
      <c r="S294" s="850">
        <v>86</v>
      </c>
    </row>
    <row r="295" spans="1:19" ht="14.4" customHeight="1" x14ac:dyDescent="0.3">
      <c r="A295" s="831" t="s">
        <v>6815</v>
      </c>
      <c r="B295" s="832" t="s">
        <v>6816</v>
      </c>
      <c r="C295" s="832" t="s">
        <v>604</v>
      </c>
      <c r="D295" s="832" t="s">
        <v>2721</v>
      </c>
      <c r="E295" s="832" t="s">
        <v>6809</v>
      </c>
      <c r="F295" s="832" t="s">
        <v>6913</v>
      </c>
      <c r="G295" s="832" t="s">
        <v>6914</v>
      </c>
      <c r="H295" s="849"/>
      <c r="I295" s="849"/>
      <c r="J295" s="832"/>
      <c r="K295" s="832"/>
      <c r="L295" s="849">
        <v>1</v>
      </c>
      <c r="M295" s="849">
        <v>32</v>
      </c>
      <c r="N295" s="832">
        <v>1</v>
      </c>
      <c r="O295" s="832">
        <v>32</v>
      </c>
      <c r="P295" s="849">
        <v>1</v>
      </c>
      <c r="Q295" s="849">
        <v>32</v>
      </c>
      <c r="R295" s="837">
        <v>1</v>
      </c>
      <c r="S295" s="850">
        <v>32</v>
      </c>
    </row>
    <row r="296" spans="1:19" ht="14.4" customHeight="1" x14ac:dyDescent="0.3">
      <c r="A296" s="831" t="s">
        <v>6815</v>
      </c>
      <c r="B296" s="832" t="s">
        <v>6816</v>
      </c>
      <c r="C296" s="832" t="s">
        <v>604</v>
      </c>
      <c r="D296" s="832" t="s">
        <v>2721</v>
      </c>
      <c r="E296" s="832" t="s">
        <v>6809</v>
      </c>
      <c r="F296" s="832" t="s">
        <v>6920</v>
      </c>
      <c r="G296" s="832" t="s">
        <v>6921</v>
      </c>
      <c r="H296" s="849">
        <v>2</v>
      </c>
      <c r="I296" s="849">
        <v>420</v>
      </c>
      <c r="J296" s="832"/>
      <c r="K296" s="832">
        <v>210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6815</v>
      </c>
      <c r="B297" s="832" t="s">
        <v>6816</v>
      </c>
      <c r="C297" s="832" t="s">
        <v>604</v>
      </c>
      <c r="D297" s="832" t="s">
        <v>2721</v>
      </c>
      <c r="E297" s="832" t="s">
        <v>6809</v>
      </c>
      <c r="F297" s="832" t="s">
        <v>6929</v>
      </c>
      <c r="G297" s="832" t="s">
        <v>6930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445</v>
      </c>
      <c r="R297" s="837"/>
      <c r="S297" s="850">
        <v>445</v>
      </c>
    </row>
    <row r="298" spans="1:19" ht="14.4" customHeight="1" x14ac:dyDescent="0.3">
      <c r="A298" s="831" t="s">
        <v>6815</v>
      </c>
      <c r="B298" s="832" t="s">
        <v>6816</v>
      </c>
      <c r="C298" s="832" t="s">
        <v>604</v>
      </c>
      <c r="D298" s="832" t="s">
        <v>2721</v>
      </c>
      <c r="E298" s="832" t="s">
        <v>6809</v>
      </c>
      <c r="F298" s="832" t="s">
        <v>6931</v>
      </c>
      <c r="G298" s="832" t="s">
        <v>6932</v>
      </c>
      <c r="H298" s="849">
        <v>3</v>
      </c>
      <c r="I298" s="849">
        <v>3150</v>
      </c>
      <c r="J298" s="832"/>
      <c r="K298" s="832">
        <v>1050</v>
      </c>
      <c r="L298" s="849"/>
      <c r="M298" s="849"/>
      <c r="N298" s="832"/>
      <c r="O298" s="832"/>
      <c r="P298" s="849">
        <v>3</v>
      </c>
      <c r="Q298" s="849">
        <v>3189</v>
      </c>
      <c r="R298" s="837"/>
      <c r="S298" s="850">
        <v>1063</v>
      </c>
    </row>
    <row r="299" spans="1:19" ht="14.4" customHeight="1" x14ac:dyDescent="0.3">
      <c r="A299" s="831" t="s">
        <v>6815</v>
      </c>
      <c r="B299" s="832" t="s">
        <v>6816</v>
      </c>
      <c r="C299" s="832" t="s">
        <v>604</v>
      </c>
      <c r="D299" s="832" t="s">
        <v>2721</v>
      </c>
      <c r="E299" s="832" t="s">
        <v>6809</v>
      </c>
      <c r="F299" s="832" t="s">
        <v>6943</v>
      </c>
      <c r="G299" s="832" t="s">
        <v>6944</v>
      </c>
      <c r="H299" s="849">
        <v>5</v>
      </c>
      <c r="I299" s="849">
        <v>895</v>
      </c>
      <c r="J299" s="832">
        <v>0.97814207650273222</v>
      </c>
      <c r="K299" s="832">
        <v>179</v>
      </c>
      <c r="L299" s="849">
        <v>5</v>
      </c>
      <c r="M299" s="849">
        <v>915</v>
      </c>
      <c r="N299" s="832">
        <v>1</v>
      </c>
      <c r="O299" s="832">
        <v>183</v>
      </c>
      <c r="P299" s="849">
        <v>10</v>
      </c>
      <c r="Q299" s="849">
        <v>1830</v>
      </c>
      <c r="R299" s="837">
        <v>2</v>
      </c>
      <c r="S299" s="850">
        <v>183</v>
      </c>
    </row>
    <row r="300" spans="1:19" ht="14.4" customHeight="1" x14ac:dyDescent="0.3">
      <c r="A300" s="831" t="s">
        <v>6815</v>
      </c>
      <c r="B300" s="832" t="s">
        <v>6816</v>
      </c>
      <c r="C300" s="832" t="s">
        <v>604</v>
      </c>
      <c r="D300" s="832" t="s">
        <v>2721</v>
      </c>
      <c r="E300" s="832" t="s">
        <v>6809</v>
      </c>
      <c r="F300" s="832" t="s">
        <v>6947</v>
      </c>
      <c r="G300" s="832" t="s">
        <v>6948</v>
      </c>
      <c r="H300" s="849">
        <v>1</v>
      </c>
      <c r="I300" s="849">
        <v>1288</v>
      </c>
      <c r="J300" s="832"/>
      <c r="K300" s="832">
        <v>1288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6815</v>
      </c>
      <c r="B301" s="832" t="s">
        <v>6816</v>
      </c>
      <c r="C301" s="832" t="s">
        <v>604</v>
      </c>
      <c r="D301" s="832" t="s">
        <v>2721</v>
      </c>
      <c r="E301" s="832" t="s">
        <v>6809</v>
      </c>
      <c r="F301" s="832" t="s">
        <v>6953</v>
      </c>
      <c r="G301" s="832" t="s">
        <v>6954</v>
      </c>
      <c r="H301" s="849">
        <v>3</v>
      </c>
      <c r="I301" s="849">
        <v>780</v>
      </c>
      <c r="J301" s="832">
        <v>2.91044776119403</v>
      </c>
      <c r="K301" s="832">
        <v>260</v>
      </c>
      <c r="L301" s="849">
        <v>1</v>
      </c>
      <c r="M301" s="849">
        <v>268</v>
      </c>
      <c r="N301" s="832">
        <v>1</v>
      </c>
      <c r="O301" s="832">
        <v>268</v>
      </c>
      <c r="P301" s="849">
        <v>2</v>
      </c>
      <c r="Q301" s="849">
        <v>538</v>
      </c>
      <c r="R301" s="837">
        <v>2.0074626865671643</v>
      </c>
      <c r="S301" s="850">
        <v>269</v>
      </c>
    </row>
    <row r="302" spans="1:19" ht="14.4" customHeight="1" x14ac:dyDescent="0.3">
      <c r="A302" s="831" t="s">
        <v>6815</v>
      </c>
      <c r="B302" s="832" t="s">
        <v>6816</v>
      </c>
      <c r="C302" s="832" t="s">
        <v>604</v>
      </c>
      <c r="D302" s="832" t="s">
        <v>2721</v>
      </c>
      <c r="E302" s="832" t="s">
        <v>6809</v>
      </c>
      <c r="F302" s="832" t="s">
        <v>6955</v>
      </c>
      <c r="G302" s="832" t="s">
        <v>6956</v>
      </c>
      <c r="H302" s="849"/>
      <c r="I302" s="849"/>
      <c r="J302" s="832"/>
      <c r="K302" s="832"/>
      <c r="L302" s="849"/>
      <c r="M302" s="849"/>
      <c r="N302" s="832"/>
      <c r="O302" s="832"/>
      <c r="P302" s="849">
        <v>1</v>
      </c>
      <c r="Q302" s="849">
        <v>120</v>
      </c>
      <c r="R302" s="837"/>
      <c r="S302" s="850">
        <v>120</v>
      </c>
    </row>
    <row r="303" spans="1:19" ht="14.4" customHeight="1" x14ac:dyDescent="0.3">
      <c r="A303" s="831" t="s">
        <v>6815</v>
      </c>
      <c r="B303" s="832" t="s">
        <v>6816</v>
      </c>
      <c r="C303" s="832" t="s">
        <v>604</v>
      </c>
      <c r="D303" s="832" t="s">
        <v>2721</v>
      </c>
      <c r="E303" s="832" t="s">
        <v>6809</v>
      </c>
      <c r="F303" s="832" t="s">
        <v>6961</v>
      </c>
      <c r="G303" s="832" t="s">
        <v>6962</v>
      </c>
      <c r="H303" s="849">
        <v>3</v>
      </c>
      <c r="I303" s="849">
        <v>564</v>
      </c>
      <c r="J303" s="832">
        <v>0.47</v>
      </c>
      <c r="K303" s="832">
        <v>188</v>
      </c>
      <c r="L303" s="849">
        <v>6</v>
      </c>
      <c r="M303" s="849">
        <v>1200</v>
      </c>
      <c r="N303" s="832">
        <v>1</v>
      </c>
      <c r="O303" s="832">
        <v>200</v>
      </c>
      <c r="P303" s="849">
        <v>1</v>
      </c>
      <c r="Q303" s="849">
        <v>200</v>
      </c>
      <c r="R303" s="837">
        <v>0.16666666666666666</v>
      </c>
      <c r="S303" s="850">
        <v>200</v>
      </c>
    </row>
    <row r="304" spans="1:19" ht="14.4" customHeight="1" x14ac:dyDescent="0.3">
      <c r="A304" s="831" t="s">
        <v>6815</v>
      </c>
      <c r="B304" s="832" t="s">
        <v>6816</v>
      </c>
      <c r="C304" s="832" t="s">
        <v>604</v>
      </c>
      <c r="D304" s="832" t="s">
        <v>2722</v>
      </c>
      <c r="E304" s="832" t="s">
        <v>6817</v>
      </c>
      <c r="F304" s="832" t="s">
        <v>6819</v>
      </c>
      <c r="G304" s="832" t="s">
        <v>5373</v>
      </c>
      <c r="H304" s="849">
        <v>0.2</v>
      </c>
      <c r="I304" s="849">
        <v>30.21</v>
      </c>
      <c r="J304" s="832">
        <v>2.0006622516556294</v>
      </c>
      <c r="K304" s="832">
        <v>151.04999999999998</v>
      </c>
      <c r="L304" s="849">
        <v>0.1</v>
      </c>
      <c r="M304" s="849">
        <v>15.1</v>
      </c>
      <c r="N304" s="832">
        <v>1</v>
      </c>
      <c r="O304" s="832">
        <v>151</v>
      </c>
      <c r="P304" s="849">
        <v>0.30000000000000004</v>
      </c>
      <c r="Q304" s="849">
        <v>29.04</v>
      </c>
      <c r="R304" s="837">
        <v>1.9231788079470198</v>
      </c>
      <c r="S304" s="850">
        <v>96.799999999999983</v>
      </c>
    </row>
    <row r="305" spans="1:19" ht="14.4" customHeight="1" x14ac:dyDescent="0.3">
      <c r="A305" s="831" t="s">
        <v>6815</v>
      </c>
      <c r="B305" s="832" t="s">
        <v>6816</v>
      </c>
      <c r="C305" s="832" t="s">
        <v>604</v>
      </c>
      <c r="D305" s="832" t="s">
        <v>2722</v>
      </c>
      <c r="E305" s="832" t="s">
        <v>6842</v>
      </c>
      <c r="F305" s="832" t="s">
        <v>6843</v>
      </c>
      <c r="G305" s="832" t="s">
        <v>6844</v>
      </c>
      <c r="H305" s="849"/>
      <c r="I305" s="849"/>
      <c r="J305" s="832"/>
      <c r="K305" s="832"/>
      <c r="L305" s="849">
        <v>2</v>
      </c>
      <c r="M305" s="849">
        <v>325.60000000000002</v>
      </c>
      <c r="N305" s="832">
        <v>1</v>
      </c>
      <c r="O305" s="832">
        <v>162.80000000000001</v>
      </c>
      <c r="P305" s="849"/>
      <c r="Q305" s="849"/>
      <c r="R305" s="837"/>
      <c r="S305" s="850"/>
    </row>
    <row r="306" spans="1:19" ht="14.4" customHeight="1" x14ac:dyDescent="0.3">
      <c r="A306" s="831" t="s">
        <v>6815</v>
      </c>
      <c r="B306" s="832" t="s">
        <v>6816</v>
      </c>
      <c r="C306" s="832" t="s">
        <v>604</v>
      </c>
      <c r="D306" s="832" t="s">
        <v>2722</v>
      </c>
      <c r="E306" s="832" t="s">
        <v>6809</v>
      </c>
      <c r="F306" s="832" t="s">
        <v>6854</v>
      </c>
      <c r="G306" s="832" t="s">
        <v>6855</v>
      </c>
      <c r="H306" s="849">
        <v>4</v>
      </c>
      <c r="I306" s="849">
        <v>324</v>
      </c>
      <c r="J306" s="832">
        <v>1.9518072289156627</v>
      </c>
      <c r="K306" s="832">
        <v>81</v>
      </c>
      <c r="L306" s="849">
        <v>2</v>
      </c>
      <c r="M306" s="849">
        <v>166</v>
      </c>
      <c r="N306" s="832">
        <v>1</v>
      </c>
      <c r="O306" s="832">
        <v>83</v>
      </c>
      <c r="P306" s="849">
        <v>4</v>
      </c>
      <c r="Q306" s="849">
        <v>332</v>
      </c>
      <c r="R306" s="837">
        <v>2</v>
      </c>
      <c r="S306" s="850">
        <v>83</v>
      </c>
    </row>
    <row r="307" spans="1:19" ht="14.4" customHeight="1" x14ac:dyDescent="0.3">
      <c r="A307" s="831" t="s">
        <v>6815</v>
      </c>
      <c r="B307" s="832" t="s">
        <v>6816</v>
      </c>
      <c r="C307" s="832" t="s">
        <v>604</v>
      </c>
      <c r="D307" s="832" t="s">
        <v>2722</v>
      </c>
      <c r="E307" s="832" t="s">
        <v>6809</v>
      </c>
      <c r="F307" s="832" t="s">
        <v>6856</v>
      </c>
      <c r="G307" s="832" t="s">
        <v>6857</v>
      </c>
      <c r="H307" s="849">
        <v>64</v>
      </c>
      <c r="I307" s="849">
        <v>2240</v>
      </c>
      <c r="J307" s="832">
        <v>2.2422422422422423</v>
      </c>
      <c r="K307" s="832">
        <v>35</v>
      </c>
      <c r="L307" s="849">
        <v>27</v>
      </c>
      <c r="M307" s="849">
        <v>999</v>
      </c>
      <c r="N307" s="832">
        <v>1</v>
      </c>
      <c r="O307" s="832">
        <v>37</v>
      </c>
      <c r="P307" s="849">
        <v>39</v>
      </c>
      <c r="Q307" s="849">
        <v>1443</v>
      </c>
      <c r="R307" s="837">
        <v>1.4444444444444444</v>
      </c>
      <c r="S307" s="850">
        <v>37</v>
      </c>
    </row>
    <row r="308" spans="1:19" ht="14.4" customHeight="1" x14ac:dyDescent="0.3">
      <c r="A308" s="831" t="s">
        <v>6815</v>
      </c>
      <c r="B308" s="832" t="s">
        <v>6816</v>
      </c>
      <c r="C308" s="832" t="s">
        <v>604</v>
      </c>
      <c r="D308" s="832" t="s">
        <v>2722</v>
      </c>
      <c r="E308" s="832" t="s">
        <v>6809</v>
      </c>
      <c r="F308" s="832" t="s">
        <v>6858</v>
      </c>
      <c r="G308" s="832" t="s">
        <v>6859</v>
      </c>
      <c r="H308" s="849">
        <v>32</v>
      </c>
      <c r="I308" s="849">
        <v>320</v>
      </c>
      <c r="J308" s="832">
        <v>0.25396825396825395</v>
      </c>
      <c r="K308" s="832">
        <v>10</v>
      </c>
      <c r="L308" s="849">
        <v>126</v>
      </c>
      <c r="M308" s="849">
        <v>1260</v>
      </c>
      <c r="N308" s="832">
        <v>1</v>
      </c>
      <c r="O308" s="832">
        <v>10</v>
      </c>
      <c r="P308" s="849">
        <v>181</v>
      </c>
      <c r="Q308" s="849">
        <v>1810</v>
      </c>
      <c r="R308" s="837">
        <v>1.4365079365079365</v>
      </c>
      <c r="S308" s="850">
        <v>10</v>
      </c>
    </row>
    <row r="309" spans="1:19" ht="14.4" customHeight="1" x14ac:dyDescent="0.3">
      <c r="A309" s="831" t="s">
        <v>6815</v>
      </c>
      <c r="B309" s="832" t="s">
        <v>6816</v>
      </c>
      <c r="C309" s="832" t="s">
        <v>604</v>
      </c>
      <c r="D309" s="832" t="s">
        <v>2722</v>
      </c>
      <c r="E309" s="832" t="s">
        <v>6809</v>
      </c>
      <c r="F309" s="832" t="s">
        <v>6866</v>
      </c>
      <c r="G309" s="832" t="s">
        <v>6867</v>
      </c>
      <c r="H309" s="849"/>
      <c r="I309" s="849"/>
      <c r="J309" s="832"/>
      <c r="K309" s="832"/>
      <c r="L309" s="849">
        <v>3</v>
      </c>
      <c r="M309" s="849">
        <v>1176</v>
      </c>
      <c r="N309" s="832">
        <v>1</v>
      </c>
      <c r="O309" s="832">
        <v>392</v>
      </c>
      <c r="P309" s="849"/>
      <c r="Q309" s="849"/>
      <c r="R309" s="837"/>
      <c r="S309" s="850"/>
    </row>
    <row r="310" spans="1:19" ht="14.4" customHeight="1" x14ac:dyDescent="0.3">
      <c r="A310" s="831" t="s">
        <v>6815</v>
      </c>
      <c r="B310" s="832" t="s">
        <v>6816</v>
      </c>
      <c r="C310" s="832" t="s">
        <v>604</v>
      </c>
      <c r="D310" s="832" t="s">
        <v>2722</v>
      </c>
      <c r="E310" s="832" t="s">
        <v>6809</v>
      </c>
      <c r="F310" s="832" t="s">
        <v>6810</v>
      </c>
      <c r="G310" s="832" t="s">
        <v>6811</v>
      </c>
      <c r="H310" s="849">
        <v>77</v>
      </c>
      <c r="I310" s="849">
        <v>18095</v>
      </c>
      <c r="J310" s="832">
        <v>0.23032470755953821</v>
      </c>
      <c r="K310" s="832">
        <v>235</v>
      </c>
      <c r="L310" s="849">
        <v>313</v>
      </c>
      <c r="M310" s="849">
        <v>78563</v>
      </c>
      <c r="N310" s="832">
        <v>1</v>
      </c>
      <c r="O310" s="832">
        <v>251</v>
      </c>
      <c r="P310" s="849">
        <v>406</v>
      </c>
      <c r="Q310" s="849">
        <v>101906</v>
      </c>
      <c r="R310" s="837">
        <v>1.2971246006389776</v>
      </c>
      <c r="S310" s="850">
        <v>251</v>
      </c>
    </row>
    <row r="311" spans="1:19" ht="14.4" customHeight="1" x14ac:dyDescent="0.3">
      <c r="A311" s="831" t="s">
        <v>6815</v>
      </c>
      <c r="B311" s="832" t="s">
        <v>6816</v>
      </c>
      <c r="C311" s="832" t="s">
        <v>604</v>
      </c>
      <c r="D311" s="832" t="s">
        <v>2722</v>
      </c>
      <c r="E311" s="832" t="s">
        <v>6809</v>
      </c>
      <c r="F311" s="832" t="s">
        <v>6880</v>
      </c>
      <c r="G311" s="832" t="s">
        <v>6881</v>
      </c>
      <c r="H311" s="849">
        <v>216</v>
      </c>
      <c r="I311" s="849">
        <v>25488</v>
      </c>
      <c r="J311" s="832">
        <v>3.8167115902964959</v>
      </c>
      <c r="K311" s="832">
        <v>118</v>
      </c>
      <c r="L311" s="849">
        <v>53</v>
      </c>
      <c r="M311" s="849">
        <v>6678</v>
      </c>
      <c r="N311" s="832">
        <v>1</v>
      </c>
      <c r="O311" s="832">
        <v>126</v>
      </c>
      <c r="P311" s="849">
        <v>26</v>
      </c>
      <c r="Q311" s="849">
        <v>3276</v>
      </c>
      <c r="R311" s="837">
        <v>0.49056603773584906</v>
      </c>
      <c r="S311" s="850">
        <v>126</v>
      </c>
    </row>
    <row r="312" spans="1:19" ht="14.4" customHeight="1" x14ac:dyDescent="0.3">
      <c r="A312" s="831" t="s">
        <v>6815</v>
      </c>
      <c r="B312" s="832" t="s">
        <v>6816</v>
      </c>
      <c r="C312" s="832" t="s">
        <v>604</v>
      </c>
      <c r="D312" s="832" t="s">
        <v>2722</v>
      </c>
      <c r="E312" s="832" t="s">
        <v>6809</v>
      </c>
      <c r="F312" s="832" t="s">
        <v>6888</v>
      </c>
      <c r="G312" s="832" t="s">
        <v>6889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199</v>
      </c>
      <c r="R312" s="837"/>
      <c r="S312" s="850">
        <v>199</v>
      </c>
    </row>
    <row r="313" spans="1:19" ht="14.4" customHeight="1" x14ac:dyDescent="0.3">
      <c r="A313" s="831" t="s">
        <v>6815</v>
      </c>
      <c r="B313" s="832" t="s">
        <v>6816</v>
      </c>
      <c r="C313" s="832" t="s">
        <v>604</v>
      </c>
      <c r="D313" s="832" t="s">
        <v>2722</v>
      </c>
      <c r="E313" s="832" t="s">
        <v>6809</v>
      </c>
      <c r="F313" s="832" t="s">
        <v>6894</v>
      </c>
      <c r="G313" s="832" t="s">
        <v>6895</v>
      </c>
      <c r="H313" s="849">
        <v>4</v>
      </c>
      <c r="I313" s="849">
        <v>2664</v>
      </c>
      <c r="J313" s="832">
        <v>3.9234167893961707</v>
      </c>
      <c r="K313" s="832">
        <v>666</v>
      </c>
      <c r="L313" s="849">
        <v>1</v>
      </c>
      <c r="M313" s="849">
        <v>679</v>
      </c>
      <c r="N313" s="832">
        <v>1</v>
      </c>
      <c r="O313" s="832">
        <v>679</v>
      </c>
      <c r="P313" s="849">
        <v>2</v>
      </c>
      <c r="Q313" s="849">
        <v>1358</v>
      </c>
      <c r="R313" s="837">
        <v>2</v>
      </c>
      <c r="S313" s="850">
        <v>679</v>
      </c>
    </row>
    <row r="314" spans="1:19" ht="14.4" customHeight="1" x14ac:dyDescent="0.3">
      <c r="A314" s="831" t="s">
        <v>6815</v>
      </c>
      <c r="B314" s="832" t="s">
        <v>6816</v>
      </c>
      <c r="C314" s="832" t="s">
        <v>604</v>
      </c>
      <c r="D314" s="832" t="s">
        <v>2722</v>
      </c>
      <c r="E314" s="832" t="s">
        <v>6809</v>
      </c>
      <c r="F314" s="832" t="s">
        <v>6900</v>
      </c>
      <c r="G314" s="832" t="s">
        <v>6901</v>
      </c>
      <c r="H314" s="849">
        <v>177</v>
      </c>
      <c r="I314" s="849">
        <v>4133.34</v>
      </c>
      <c r="J314" s="832">
        <v>0.3397264822667172</v>
      </c>
      <c r="K314" s="832">
        <v>23.35220338983051</v>
      </c>
      <c r="L314" s="849">
        <v>365</v>
      </c>
      <c r="M314" s="849">
        <v>12166.67</v>
      </c>
      <c r="N314" s="832">
        <v>1</v>
      </c>
      <c r="O314" s="832">
        <v>33.333342465753425</v>
      </c>
      <c r="P314" s="849">
        <v>427</v>
      </c>
      <c r="Q314" s="849">
        <v>14233.33</v>
      </c>
      <c r="R314" s="837">
        <v>1.1698624192157756</v>
      </c>
      <c r="S314" s="850">
        <v>33.333325526932086</v>
      </c>
    </row>
    <row r="315" spans="1:19" ht="14.4" customHeight="1" x14ac:dyDescent="0.3">
      <c r="A315" s="831" t="s">
        <v>6815</v>
      </c>
      <c r="B315" s="832" t="s">
        <v>6816</v>
      </c>
      <c r="C315" s="832" t="s">
        <v>604</v>
      </c>
      <c r="D315" s="832" t="s">
        <v>2722</v>
      </c>
      <c r="E315" s="832" t="s">
        <v>6809</v>
      </c>
      <c r="F315" s="832" t="s">
        <v>6905</v>
      </c>
      <c r="G315" s="832" t="s">
        <v>6906</v>
      </c>
      <c r="H315" s="849">
        <v>10</v>
      </c>
      <c r="I315" s="849">
        <v>1690</v>
      </c>
      <c r="J315" s="832">
        <v>0.89323467230443976</v>
      </c>
      <c r="K315" s="832">
        <v>169</v>
      </c>
      <c r="L315" s="849">
        <v>11</v>
      </c>
      <c r="M315" s="849">
        <v>1892</v>
      </c>
      <c r="N315" s="832">
        <v>1</v>
      </c>
      <c r="O315" s="832">
        <v>172</v>
      </c>
      <c r="P315" s="849">
        <v>8</v>
      </c>
      <c r="Q315" s="849">
        <v>1376</v>
      </c>
      <c r="R315" s="837">
        <v>0.72727272727272729</v>
      </c>
      <c r="S315" s="850">
        <v>172</v>
      </c>
    </row>
    <row r="316" spans="1:19" ht="14.4" customHeight="1" x14ac:dyDescent="0.3">
      <c r="A316" s="831" t="s">
        <v>6815</v>
      </c>
      <c r="B316" s="832" t="s">
        <v>6816</v>
      </c>
      <c r="C316" s="832" t="s">
        <v>604</v>
      </c>
      <c r="D316" s="832" t="s">
        <v>2722</v>
      </c>
      <c r="E316" s="832" t="s">
        <v>6809</v>
      </c>
      <c r="F316" s="832" t="s">
        <v>6907</v>
      </c>
      <c r="G316" s="832" t="s">
        <v>6908</v>
      </c>
      <c r="H316" s="849">
        <v>26</v>
      </c>
      <c r="I316" s="849">
        <v>936</v>
      </c>
      <c r="J316" s="832">
        <v>0.43616029822926372</v>
      </c>
      <c r="K316" s="832">
        <v>36</v>
      </c>
      <c r="L316" s="849">
        <v>58</v>
      </c>
      <c r="M316" s="849">
        <v>2146</v>
      </c>
      <c r="N316" s="832">
        <v>1</v>
      </c>
      <c r="O316" s="832">
        <v>37</v>
      </c>
      <c r="P316" s="849">
        <v>43</v>
      </c>
      <c r="Q316" s="849">
        <v>1591</v>
      </c>
      <c r="R316" s="837">
        <v>0.74137931034482762</v>
      </c>
      <c r="S316" s="850">
        <v>37</v>
      </c>
    </row>
    <row r="317" spans="1:19" ht="14.4" customHeight="1" x14ac:dyDescent="0.3">
      <c r="A317" s="831" t="s">
        <v>6815</v>
      </c>
      <c r="B317" s="832" t="s">
        <v>6816</v>
      </c>
      <c r="C317" s="832" t="s">
        <v>604</v>
      </c>
      <c r="D317" s="832" t="s">
        <v>2722</v>
      </c>
      <c r="E317" s="832" t="s">
        <v>6809</v>
      </c>
      <c r="F317" s="832" t="s">
        <v>6911</v>
      </c>
      <c r="G317" s="832" t="s">
        <v>6912</v>
      </c>
      <c r="H317" s="849">
        <v>5</v>
      </c>
      <c r="I317" s="849">
        <v>410</v>
      </c>
      <c r="J317" s="832">
        <v>2.3837209302325579</v>
      </c>
      <c r="K317" s="832">
        <v>82</v>
      </c>
      <c r="L317" s="849">
        <v>2</v>
      </c>
      <c r="M317" s="849">
        <v>172</v>
      </c>
      <c r="N317" s="832">
        <v>1</v>
      </c>
      <c r="O317" s="832">
        <v>86</v>
      </c>
      <c r="P317" s="849">
        <v>3</v>
      </c>
      <c r="Q317" s="849">
        <v>258</v>
      </c>
      <c r="R317" s="837">
        <v>1.5</v>
      </c>
      <c r="S317" s="850">
        <v>86</v>
      </c>
    </row>
    <row r="318" spans="1:19" ht="14.4" customHeight="1" x14ac:dyDescent="0.3">
      <c r="A318" s="831" t="s">
        <v>6815</v>
      </c>
      <c r="B318" s="832" t="s">
        <v>6816</v>
      </c>
      <c r="C318" s="832" t="s">
        <v>604</v>
      </c>
      <c r="D318" s="832" t="s">
        <v>2722</v>
      </c>
      <c r="E318" s="832" t="s">
        <v>6809</v>
      </c>
      <c r="F318" s="832" t="s">
        <v>6913</v>
      </c>
      <c r="G318" s="832" t="s">
        <v>6914</v>
      </c>
      <c r="H318" s="849"/>
      <c r="I318" s="849"/>
      <c r="J318" s="832"/>
      <c r="K318" s="832"/>
      <c r="L318" s="849">
        <v>0</v>
      </c>
      <c r="M318" s="849">
        <v>0</v>
      </c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6815</v>
      </c>
      <c r="B319" s="832" t="s">
        <v>6816</v>
      </c>
      <c r="C319" s="832" t="s">
        <v>604</v>
      </c>
      <c r="D319" s="832" t="s">
        <v>2722</v>
      </c>
      <c r="E319" s="832" t="s">
        <v>6809</v>
      </c>
      <c r="F319" s="832" t="s">
        <v>6920</v>
      </c>
      <c r="G319" s="832" t="s">
        <v>6921</v>
      </c>
      <c r="H319" s="849">
        <v>1</v>
      </c>
      <c r="I319" s="849">
        <v>210</v>
      </c>
      <c r="J319" s="832"/>
      <c r="K319" s="832">
        <v>210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6815</v>
      </c>
      <c r="B320" s="832" t="s">
        <v>6816</v>
      </c>
      <c r="C320" s="832" t="s">
        <v>604</v>
      </c>
      <c r="D320" s="832" t="s">
        <v>2722</v>
      </c>
      <c r="E320" s="832" t="s">
        <v>6809</v>
      </c>
      <c r="F320" s="832" t="s">
        <v>6927</v>
      </c>
      <c r="G320" s="832" t="s">
        <v>6928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59</v>
      </c>
      <c r="R320" s="837"/>
      <c r="S320" s="850">
        <v>59</v>
      </c>
    </row>
    <row r="321" spans="1:19" ht="14.4" customHeight="1" x14ac:dyDescent="0.3">
      <c r="A321" s="831" t="s">
        <v>6815</v>
      </c>
      <c r="B321" s="832" t="s">
        <v>6816</v>
      </c>
      <c r="C321" s="832" t="s">
        <v>604</v>
      </c>
      <c r="D321" s="832" t="s">
        <v>2722</v>
      </c>
      <c r="E321" s="832" t="s">
        <v>6809</v>
      </c>
      <c r="F321" s="832" t="s">
        <v>6931</v>
      </c>
      <c r="G321" s="832" t="s">
        <v>6932</v>
      </c>
      <c r="H321" s="849">
        <v>1</v>
      </c>
      <c r="I321" s="849">
        <v>1050</v>
      </c>
      <c r="J321" s="832">
        <v>0.98777046095954846</v>
      </c>
      <c r="K321" s="832">
        <v>1050</v>
      </c>
      <c r="L321" s="849">
        <v>1</v>
      </c>
      <c r="M321" s="849">
        <v>1063</v>
      </c>
      <c r="N321" s="832">
        <v>1</v>
      </c>
      <c r="O321" s="832">
        <v>1063</v>
      </c>
      <c r="P321" s="849">
        <v>1</v>
      </c>
      <c r="Q321" s="849">
        <v>1063</v>
      </c>
      <c r="R321" s="837">
        <v>1</v>
      </c>
      <c r="S321" s="850">
        <v>1063</v>
      </c>
    </row>
    <row r="322" spans="1:19" ht="14.4" customHeight="1" x14ac:dyDescent="0.3">
      <c r="A322" s="831" t="s">
        <v>6815</v>
      </c>
      <c r="B322" s="832" t="s">
        <v>6816</v>
      </c>
      <c r="C322" s="832" t="s">
        <v>604</v>
      </c>
      <c r="D322" s="832" t="s">
        <v>2722</v>
      </c>
      <c r="E322" s="832" t="s">
        <v>6809</v>
      </c>
      <c r="F322" s="832" t="s">
        <v>6939</v>
      </c>
      <c r="G322" s="832" t="s">
        <v>6940</v>
      </c>
      <c r="H322" s="849">
        <v>2</v>
      </c>
      <c r="I322" s="849">
        <v>228</v>
      </c>
      <c r="J322" s="832"/>
      <c r="K322" s="832">
        <v>114</v>
      </c>
      <c r="L322" s="849"/>
      <c r="M322" s="849"/>
      <c r="N322" s="832"/>
      <c r="O322" s="832"/>
      <c r="P322" s="849">
        <v>14</v>
      </c>
      <c r="Q322" s="849">
        <v>1624</v>
      </c>
      <c r="R322" s="837"/>
      <c r="S322" s="850">
        <v>116</v>
      </c>
    </row>
    <row r="323" spans="1:19" ht="14.4" customHeight="1" x14ac:dyDescent="0.3">
      <c r="A323" s="831" t="s">
        <v>6815</v>
      </c>
      <c r="B323" s="832" t="s">
        <v>6816</v>
      </c>
      <c r="C323" s="832" t="s">
        <v>604</v>
      </c>
      <c r="D323" s="832" t="s">
        <v>2722</v>
      </c>
      <c r="E323" s="832" t="s">
        <v>6809</v>
      </c>
      <c r="F323" s="832" t="s">
        <v>6943</v>
      </c>
      <c r="G323" s="832" t="s">
        <v>6944</v>
      </c>
      <c r="H323" s="849">
        <v>1</v>
      </c>
      <c r="I323" s="849">
        <v>179</v>
      </c>
      <c r="J323" s="832"/>
      <c r="K323" s="832">
        <v>179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6815</v>
      </c>
      <c r="B324" s="832" t="s">
        <v>6816</v>
      </c>
      <c r="C324" s="832" t="s">
        <v>604</v>
      </c>
      <c r="D324" s="832" t="s">
        <v>2722</v>
      </c>
      <c r="E324" s="832" t="s">
        <v>6809</v>
      </c>
      <c r="F324" s="832" t="s">
        <v>6961</v>
      </c>
      <c r="G324" s="832" t="s">
        <v>6962</v>
      </c>
      <c r="H324" s="849"/>
      <c r="I324" s="849"/>
      <c r="J324" s="832"/>
      <c r="K324" s="832"/>
      <c r="L324" s="849">
        <v>2</v>
      </c>
      <c r="M324" s="849">
        <v>400</v>
      </c>
      <c r="N324" s="832">
        <v>1</v>
      </c>
      <c r="O324" s="832">
        <v>200</v>
      </c>
      <c r="P324" s="849"/>
      <c r="Q324" s="849"/>
      <c r="R324" s="837"/>
      <c r="S324" s="850"/>
    </row>
    <row r="325" spans="1:19" ht="14.4" customHeight="1" x14ac:dyDescent="0.3">
      <c r="A325" s="831" t="s">
        <v>6815</v>
      </c>
      <c r="B325" s="832" t="s">
        <v>6816</v>
      </c>
      <c r="C325" s="832" t="s">
        <v>604</v>
      </c>
      <c r="D325" s="832" t="s">
        <v>6788</v>
      </c>
      <c r="E325" s="832" t="s">
        <v>6809</v>
      </c>
      <c r="F325" s="832" t="s">
        <v>6856</v>
      </c>
      <c r="G325" s="832" t="s">
        <v>6857</v>
      </c>
      <c r="H325" s="849"/>
      <c r="I325" s="849"/>
      <c r="J325" s="832"/>
      <c r="K325" s="832"/>
      <c r="L325" s="849"/>
      <c r="M325" s="849"/>
      <c r="N325" s="832"/>
      <c r="O325" s="832"/>
      <c r="P325" s="849">
        <v>4</v>
      </c>
      <c r="Q325" s="849">
        <v>148</v>
      </c>
      <c r="R325" s="837"/>
      <c r="S325" s="850">
        <v>37</v>
      </c>
    </row>
    <row r="326" spans="1:19" ht="14.4" customHeight="1" x14ac:dyDescent="0.3">
      <c r="A326" s="831" t="s">
        <v>6815</v>
      </c>
      <c r="B326" s="832" t="s">
        <v>6816</v>
      </c>
      <c r="C326" s="832" t="s">
        <v>604</v>
      </c>
      <c r="D326" s="832" t="s">
        <v>6788</v>
      </c>
      <c r="E326" s="832" t="s">
        <v>6809</v>
      </c>
      <c r="F326" s="832" t="s">
        <v>6900</v>
      </c>
      <c r="G326" s="832" t="s">
        <v>6901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33.33</v>
      </c>
      <c r="R326" s="837"/>
      <c r="S326" s="850">
        <v>33.33</v>
      </c>
    </row>
    <row r="327" spans="1:19" ht="14.4" customHeight="1" x14ac:dyDescent="0.3">
      <c r="A327" s="831" t="s">
        <v>6815</v>
      </c>
      <c r="B327" s="832" t="s">
        <v>6816</v>
      </c>
      <c r="C327" s="832" t="s">
        <v>604</v>
      </c>
      <c r="D327" s="832" t="s">
        <v>6788</v>
      </c>
      <c r="E327" s="832" t="s">
        <v>6809</v>
      </c>
      <c r="F327" s="832" t="s">
        <v>6935</v>
      </c>
      <c r="G327" s="832" t="s">
        <v>6936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373</v>
      </c>
      <c r="R327" s="837"/>
      <c r="S327" s="850">
        <v>373</v>
      </c>
    </row>
    <row r="328" spans="1:19" ht="14.4" customHeight="1" x14ac:dyDescent="0.3">
      <c r="A328" s="831" t="s">
        <v>6815</v>
      </c>
      <c r="B328" s="832" t="s">
        <v>6816</v>
      </c>
      <c r="C328" s="832" t="s">
        <v>604</v>
      </c>
      <c r="D328" s="832" t="s">
        <v>6789</v>
      </c>
      <c r="E328" s="832" t="s">
        <v>6809</v>
      </c>
      <c r="F328" s="832" t="s">
        <v>6856</v>
      </c>
      <c r="G328" s="832" t="s">
        <v>6857</v>
      </c>
      <c r="H328" s="849"/>
      <c r="I328" s="849"/>
      <c r="J328" s="832"/>
      <c r="K328" s="832"/>
      <c r="L328" s="849">
        <v>1</v>
      </c>
      <c r="M328" s="849">
        <v>37</v>
      </c>
      <c r="N328" s="832">
        <v>1</v>
      </c>
      <c r="O328" s="832">
        <v>37</v>
      </c>
      <c r="P328" s="849"/>
      <c r="Q328" s="849"/>
      <c r="R328" s="837"/>
      <c r="S328" s="850"/>
    </row>
    <row r="329" spans="1:19" ht="14.4" customHeight="1" x14ac:dyDescent="0.3">
      <c r="A329" s="831" t="s">
        <v>6815</v>
      </c>
      <c r="B329" s="832" t="s">
        <v>6816</v>
      </c>
      <c r="C329" s="832" t="s">
        <v>604</v>
      </c>
      <c r="D329" s="832" t="s">
        <v>6790</v>
      </c>
      <c r="E329" s="832" t="s">
        <v>6809</v>
      </c>
      <c r="F329" s="832" t="s">
        <v>6810</v>
      </c>
      <c r="G329" s="832" t="s">
        <v>6811</v>
      </c>
      <c r="H329" s="849"/>
      <c r="I329" s="849"/>
      <c r="J329" s="832"/>
      <c r="K329" s="832"/>
      <c r="L329" s="849">
        <v>1</v>
      </c>
      <c r="M329" s="849">
        <v>251</v>
      </c>
      <c r="N329" s="832">
        <v>1</v>
      </c>
      <c r="O329" s="832">
        <v>251</v>
      </c>
      <c r="P329" s="849"/>
      <c r="Q329" s="849"/>
      <c r="R329" s="837"/>
      <c r="S329" s="850"/>
    </row>
    <row r="330" spans="1:19" ht="14.4" customHeight="1" x14ac:dyDescent="0.3">
      <c r="A330" s="831" t="s">
        <v>6815</v>
      </c>
      <c r="B330" s="832" t="s">
        <v>6816</v>
      </c>
      <c r="C330" s="832" t="s">
        <v>604</v>
      </c>
      <c r="D330" s="832" t="s">
        <v>6790</v>
      </c>
      <c r="E330" s="832" t="s">
        <v>6809</v>
      </c>
      <c r="F330" s="832" t="s">
        <v>6900</v>
      </c>
      <c r="G330" s="832" t="s">
        <v>6901</v>
      </c>
      <c r="H330" s="849"/>
      <c r="I330" s="849"/>
      <c r="J330" s="832"/>
      <c r="K330" s="832"/>
      <c r="L330" s="849">
        <v>1</v>
      </c>
      <c r="M330" s="849">
        <v>33.33</v>
      </c>
      <c r="N330" s="832">
        <v>1</v>
      </c>
      <c r="O330" s="832">
        <v>33.33</v>
      </c>
      <c r="P330" s="849"/>
      <c r="Q330" s="849"/>
      <c r="R330" s="837"/>
      <c r="S330" s="850"/>
    </row>
    <row r="331" spans="1:19" ht="14.4" customHeight="1" x14ac:dyDescent="0.3">
      <c r="A331" s="831" t="s">
        <v>6815</v>
      </c>
      <c r="B331" s="832" t="s">
        <v>6816</v>
      </c>
      <c r="C331" s="832" t="s">
        <v>604</v>
      </c>
      <c r="D331" s="832" t="s">
        <v>2724</v>
      </c>
      <c r="E331" s="832" t="s">
        <v>6809</v>
      </c>
      <c r="F331" s="832" t="s">
        <v>6856</v>
      </c>
      <c r="G331" s="832" t="s">
        <v>6857</v>
      </c>
      <c r="H331" s="849"/>
      <c r="I331" s="849"/>
      <c r="J331" s="832"/>
      <c r="K331" s="832"/>
      <c r="L331" s="849"/>
      <c r="M331" s="849"/>
      <c r="N331" s="832"/>
      <c r="O331" s="832"/>
      <c r="P331" s="849">
        <v>11</v>
      </c>
      <c r="Q331" s="849">
        <v>407</v>
      </c>
      <c r="R331" s="837"/>
      <c r="S331" s="850">
        <v>37</v>
      </c>
    </row>
    <row r="332" spans="1:19" ht="14.4" customHeight="1" x14ac:dyDescent="0.3">
      <c r="A332" s="831" t="s">
        <v>6815</v>
      </c>
      <c r="B332" s="832" t="s">
        <v>6816</v>
      </c>
      <c r="C332" s="832" t="s">
        <v>604</v>
      </c>
      <c r="D332" s="832" t="s">
        <v>2724</v>
      </c>
      <c r="E332" s="832" t="s">
        <v>6809</v>
      </c>
      <c r="F332" s="832" t="s">
        <v>6810</v>
      </c>
      <c r="G332" s="832" t="s">
        <v>6811</v>
      </c>
      <c r="H332" s="849"/>
      <c r="I332" s="849"/>
      <c r="J332" s="832"/>
      <c r="K332" s="832"/>
      <c r="L332" s="849"/>
      <c r="M332" s="849"/>
      <c r="N332" s="832"/>
      <c r="O332" s="832"/>
      <c r="P332" s="849">
        <v>6</v>
      </c>
      <c r="Q332" s="849">
        <v>1506</v>
      </c>
      <c r="R332" s="837"/>
      <c r="S332" s="850">
        <v>251</v>
      </c>
    </row>
    <row r="333" spans="1:19" ht="14.4" customHeight="1" x14ac:dyDescent="0.3">
      <c r="A333" s="831" t="s">
        <v>6815</v>
      </c>
      <c r="B333" s="832" t="s">
        <v>6816</v>
      </c>
      <c r="C333" s="832" t="s">
        <v>604</v>
      </c>
      <c r="D333" s="832" t="s">
        <v>2724</v>
      </c>
      <c r="E333" s="832" t="s">
        <v>6809</v>
      </c>
      <c r="F333" s="832" t="s">
        <v>6880</v>
      </c>
      <c r="G333" s="832" t="s">
        <v>6881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126</v>
      </c>
      <c r="R333" s="837"/>
      <c r="S333" s="850">
        <v>126</v>
      </c>
    </row>
    <row r="334" spans="1:19" ht="14.4" customHeight="1" x14ac:dyDescent="0.3">
      <c r="A334" s="831" t="s">
        <v>6815</v>
      </c>
      <c r="B334" s="832" t="s">
        <v>6816</v>
      </c>
      <c r="C334" s="832" t="s">
        <v>604</v>
      </c>
      <c r="D334" s="832" t="s">
        <v>2724</v>
      </c>
      <c r="E334" s="832" t="s">
        <v>6809</v>
      </c>
      <c r="F334" s="832" t="s">
        <v>6900</v>
      </c>
      <c r="G334" s="832" t="s">
        <v>6901</v>
      </c>
      <c r="H334" s="849"/>
      <c r="I334" s="849"/>
      <c r="J334" s="832"/>
      <c r="K334" s="832"/>
      <c r="L334" s="849"/>
      <c r="M334" s="849"/>
      <c r="N334" s="832"/>
      <c r="O334" s="832"/>
      <c r="P334" s="849">
        <v>9</v>
      </c>
      <c r="Q334" s="849">
        <v>299.98999999999995</v>
      </c>
      <c r="R334" s="837"/>
      <c r="S334" s="850">
        <v>33.332222222222214</v>
      </c>
    </row>
    <row r="335" spans="1:19" ht="14.4" customHeight="1" x14ac:dyDescent="0.3">
      <c r="A335" s="831" t="s">
        <v>6815</v>
      </c>
      <c r="B335" s="832" t="s">
        <v>6816</v>
      </c>
      <c r="C335" s="832" t="s">
        <v>604</v>
      </c>
      <c r="D335" s="832" t="s">
        <v>2724</v>
      </c>
      <c r="E335" s="832" t="s">
        <v>6809</v>
      </c>
      <c r="F335" s="832" t="s">
        <v>6935</v>
      </c>
      <c r="G335" s="832" t="s">
        <v>6936</v>
      </c>
      <c r="H335" s="849"/>
      <c r="I335" s="849"/>
      <c r="J335" s="832"/>
      <c r="K335" s="832"/>
      <c r="L335" s="849"/>
      <c r="M335" s="849"/>
      <c r="N335" s="832"/>
      <c r="O335" s="832"/>
      <c r="P335" s="849">
        <v>2</v>
      </c>
      <c r="Q335" s="849">
        <v>746</v>
      </c>
      <c r="R335" s="837"/>
      <c r="S335" s="850">
        <v>373</v>
      </c>
    </row>
    <row r="336" spans="1:19" ht="14.4" customHeight="1" x14ac:dyDescent="0.3">
      <c r="A336" s="831" t="s">
        <v>6815</v>
      </c>
      <c r="B336" s="832" t="s">
        <v>6816</v>
      </c>
      <c r="C336" s="832" t="s">
        <v>604</v>
      </c>
      <c r="D336" s="832" t="s">
        <v>6791</v>
      </c>
      <c r="E336" s="832" t="s">
        <v>6809</v>
      </c>
      <c r="F336" s="832" t="s">
        <v>6880</v>
      </c>
      <c r="G336" s="832" t="s">
        <v>6881</v>
      </c>
      <c r="H336" s="849"/>
      <c r="I336" s="849"/>
      <c r="J336" s="832"/>
      <c r="K336" s="832"/>
      <c r="L336" s="849">
        <v>2</v>
      </c>
      <c r="M336" s="849">
        <v>252</v>
      </c>
      <c r="N336" s="832">
        <v>1</v>
      </c>
      <c r="O336" s="832">
        <v>126</v>
      </c>
      <c r="P336" s="849"/>
      <c r="Q336" s="849"/>
      <c r="R336" s="837"/>
      <c r="S336" s="850"/>
    </row>
    <row r="337" spans="1:19" ht="14.4" customHeight="1" x14ac:dyDescent="0.3">
      <c r="A337" s="831" t="s">
        <v>6815</v>
      </c>
      <c r="B337" s="832" t="s">
        <v>6816</v>
      </c>
      <c r="C337" s="832" t="s">
        <v>604</v>
      </c>
      <c r="D337" s="832" t="s">
        <v>6791</v>
      </c>
      <c r="E337" s="832" t="s">
        <v>6809</v>
      </c>
      <c r="F337" s="832" t="s">
        <v>6900</v>
      </c>
      <c r="G337" s="832" t="s">
        <v>6901</v>
      </c>
      <c r="H337" s="849"/>
      <c r="I337" s="849"/>
      <c r="J337" s="832"/>
      <c r="K337" s="832"/>
      <c r="L337" s="849">
        <v>2</v>
      </c>
      <c r="M337" s="849">
        <v>66.66</v>
      </c>
      <c r="N337" s="832">
        <v>1</v>
      </c>
      <c r="O337" s="832">
        <v>33.33</v>
      </c>
      <c r="P337" s="849"/>
      <c r="Q337" s="849"/>
      <c r="R337" s="837"/>
      <c r="S337" s="850"/>
    </row>
    <row r="338" spans="1:19" ht="14.4" customHeight="1" x14ac:dyDescent="0.3">
      <c r="A338" s="831" t="s">
        <v>6815</v>
      </c>
      <c r="B338" s="832" t="s">
        <v>6816</v>
      </c>
      <c r="C338" s="832" t="s">
        <v>604</v>
      </c>
      <c r="D338" s="832" t="s">
        <v>2725</v>
      </c>
      <c r="E338" s="832" t="s">
        <v>6809</v>
      </c>
      <c r="F338" s="832" t="s">
        <v>6850</v>
      </c>
      <c r="G338" s="832" t="s">
        <v>6851</v>
      </c>
      <c r="H338" s="849"/>
      <c r="I338" s="849"/>
      <c r="J338" s="832"/>
      <c r="K338" s="832"/>
      <c r="L338" s="849"/>
      <c r="M338" s="849"/>
      <c r="N338" s="832"/>
      <c r="O338" s="832"/>
      <c r="P338" s="849">
        <v>1</v>
      </c>
      <c r="Q338" s="849">
        <v>300</v>
      </c>
      <c r="R338" s="837"/>
      <c r="S338" s="850">
        <v>300</v>
      </c>
    </row>
    <row r="339" spans="1:19" ht="14.4" customHeight="1" x14ac:dyDescent="0.3">
      <c r="A339" s="831" t="s">
        <v>6815</v>
      </c>
      <c r="B339" s="832" t="s">
        <v>6816</v>
      </c>
      <c r="C339" s="832" t="s">
        <v>604</v>
      </c>
      <c r="D339" s="832" t="s">
        <v>2725</v>
      </c>
      <c r="E339" s="832" t="s">
        <v>6809</v>
      </c>
      <c r="F339" s="832" t="s">
        <v>6852</v>
      </c>
      <c r="G339" s="832" t="s">
        <v>6853</v>
      </c>
      <c r="H339" s="849">
        <v>1</v>
      </c>
      <c r="I339" s="849">
        <v>144</v>
      </c>
      <c r="J339" s="832"/>
      <c r="K339" s="832">
        <v>144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6815</v>
      </c>
      <c r="B340" s="832" t="s">
        <v>6816</v>
      </c>
      <c r="C340" s="832" t="s">
        <v>604</v>
      </c>
      <c r="D340" s="832" t="s">
        <v>2725</v>
      </c>
      <c r="E340" s="832" t="s">
        <v>6809</v>
      </c>
      <c r="F340" s="832" t="s">
        <v>6854</v>
      </c>
      <c r="G340" s="832" t="s">
        <v>6855</v>
      </c>
      <c r="H340" s="849">
        <v>14</v>
      </c>
      <c r="I340" s="849">
        <v>1134</v>
      </c>
      <c r="J340" s="832">
        <v>0.30361445783132529</v>
      </c>
      <c r="K340" s="832">
        <v>81</v>
      </c>
      <c r="L340" s="849">
        <v>45</v>
      </c>
      <c r="M340" s="849">
        <v>3735</v>
      </c>
      <c r="N340" s="832">
        <v>1</v>
      </c>
      <c r="O340" s="832">
        <v>83</v>
      </c>
      <c r="P340" s="849">
        <v>50</v>
      </c>
      <c r="Q340" s="849">
        <v>4150</v>
      </c>
      <c r="R340" s="837">
        <v>1.1111111111111112</v>
      </c>
      <c r="S340" s="850">
        <v>83</v>
      </c>
    </row>
    <row r="341" spans="1:19" ht="14.4" customHeight="1" x14ac:dyDescent="0.3">
      <c r="A341" s="831" t="s">
        <v>6815</v>
      </c>
      <c r="B341" s="832" t="s">
        <v>6816</v>
      </c>
      <c r="C341" s="832" t="s">
        <v>604</v>
      </c>
      <c r="D341" s="832" t="s">
        <v>2725</v>
      </c>
      <c r="E341" s="832" t="s">
        <v>6809</v>
      </c>
      <c r="F341" s="832" t="s">
        <v>6856</v>
      </c>
      <c r="G341" s="832" t="s">
        <v>6857</v>
      </c>
      <c r="H341" s="849">
        <v>19</v>
      </c>
      <c r="I341" s="849">
        <v>665</v>
      </c>
      <c r="J341" s="832">
        <v>1.4977477477477477</v>
      </c>
      <c r="K341" s="832">
        <v>35</v>
      </c>
      <c r="L341" s="849">
        <v>12</v>
      </c>
      <c r="M341" s="849">
        <v>444</v>
      </c>
      <c r="N341" s="832">
        <v>1</v>
      </c>
      <c r="O341" s="832">
        <v>37</v>
      </c>
      <c r="P341" s="849">
        <v>8</v>
      </c>
      <c r="Q341" s="849">
        <v>296</v>
      </c>
      <c r="R341" s="837">
        <v>0.66666666666666663</v>
      </c>
      <c r="S341" s="850">
        <v>37</v>
      </c>
    </row>
    <row r="342" spans="1:19" ht="14.4" customHeight="1" x14ac:dyDescent="0.3">
      <c r="A342" s="831" t="s">
        <v>6815</v>
      </c>
      <c r="B342" s="832" t="s">
        <v>6816</v>
      </c>
      <c r="C342" s="832" t="s">
        <v>604</v>
      </c>
      <c r="D342" s="832" t="s">
        <v>2725</v>
      </c>
      <c r="E342" s="832" t="s">
        <v>6809</v>
      </c>
      <c r="F342" s="832" t="s">
        <v>6810</v>
      </c>
      <c r="G342" s="832" t="s">
        <v>6811</v>
      </c>
      <c r="H342" s="849">
        <v>87</v>
      </c>
      <c r="I342" s="849">
        <v>20445</v>
      </c>
      <c r="J342" s="832">
        <v>0.8397338481127038</v>
      </c>
      <c r="K342" s="832">
        <v>235</v>
      </c>
      <c r="L342" s="849">
        <v>97</v>
      </c>
      <c r="M342" s="849">
        <v>24347</v>
      </c>
      <c r="N342" s="832">
        <v>1</v>
      </c>
      <c r="O342" s="832">
        <v>251</v>
      </c>
      <c r="P342" s="849">
        <v>110</v>
      </c>
      <c r="Q342" s="849">
        <v>27610</v>
      </c>
      <c r="R342" s="837">
        <v>1.134020618556701</v>
      </c>
      <c r="S342" s="850">
        <v>251</v>
      </c>
    </row>
    <row r="343" spans="1:19" ht="14.4" customHeight="1" x14ac:dyDescent="0.3">
      <c r="A343" s="831" t="s">
        <v>6815</v>
      </c>
      <c r="B343" s="832" t="s">
        <v>6816</v>
      </c>
      <c r="C343" s="832" t="s">
        <v>604</v>
      </c>
      <c r="D343" s="832" t="s">
        <v>2725</v>
      </c>
      <c r="E343" s="832" t="s">
        <v>6809</v>
      </c>
      <c r="F343" s="832" t="s">
        <v>6880</v>
      </c>
      <c r="G343" s="832" t="s">
        <v>6881</v>
      </c>
      <c r="H343" s="849">
        <v>2</v>
      </c>
      <c r="I343" s="849">
        <v>236</v>
      </c>
      <c r="J343" s="832">
        <v>0.3746031746031746</v>
      </c>
      <c r="K343" s="832">
        <v>118</v>
      </c>
      <c r="L343" s="849">
        <v>5</v>
      </c>
      <c r="M343" s="849">
        <v>630</v>
      </c>
      <c r="N343" s="832">
        <v>1</v>
      </c>
      <c r="O343" s="832">
        <v>126</v>
      </c>
      <c r="P343" s="849">
        <v>8</v>
      </c>
      <c r="Q343" s="849">
        <v>1008</v>
      </c>
      <c r="R343" s="837">
        <v>1.6</v>
      </c>
      <c r="S343" s="850">
        <v>126</v>
      </c>
    </row>
    <row r="344" spans="1:19" ht="14.4" customHeight="1" x14ac:dyDescent="0.3">
      <c r="A344" s="831" t="s">
        <v>6815</v>
      </c>
      <c r="B344" s="832" t="s">
        <v>6816</v>
      </c>
      <c r="C344" s="832" t="s">
        <v>604</v>
      </c>
      <c r="D344" s="832" t="s">
        <v>2725</v>
      </c>
      <c r="E344" s="832" t="s">
        <v>6809</v>
      </c>
      <c r="F344" s="832" t="s">
        <v>6896</v>
      </c>
      <c r="G344" s="832" t="s">
        <v>6897</v>
      </c>
      <c r="H344" s="849">
        <v>1</v>
      </c>
      <c r="I344" s="849">
        <v>1002</v>
      </c>
      <c r="J344" s="832"/>
      <c r="K344" s="832">
        <v>1002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6815</v>
      </c>
      <c r="B345" s="832" t="s">
        <v>6816</v>
      </c>
      <c r="C345" s="832" t="s">
        <v>604</v>
      </c>
      <c r="D345" s="832" t="s">
        <v>2725</v>
      </c>
      <c r="E345" s="832" t="s">
        <v>6809</v>
      </c>
      <c r="F345" s="832" t="s">
        <v>6900</v>
      </c>
      <c r="G345" s="832" t="s">
        <v>6901</v>
      </c>
      <c r="H345" s="849">
        <v>56</v>
      </c>
      <c r="I345" s="849">
        <v>900.01</v>
      </c>
      <c r="J345" s="832">
        <v>0.36486842585347856</v>
      </c>
      <c r="K345" s="832">
        <v>16.071607142857143</v>
      </c>
      <c r="L345" s="849">
        <v>74</v>
      </c>
      <c r="M345" s="849">
        <v>2466.67</v>
      </c>
      <c r="N345" s="832">
        <v>1</v>
      </c>
      <c r="O345" s="832">
        <v>33.333378378378377</v>
      </c>
      <c r="P345" s="849">
        <v>97</v>
      </c>
      <c r="Q345" s="849">
        <v>3233.3199999999997</v>
      </c>
      <c r="R345" s="837">
        <v>1.3108036340491431</v>
      </c>
      <c r="S345" s="850">
        <v>33.333195876288656</v>
      </c>
    </row>
    <row r="346" spans="1:19" ht="14.4" customHeight="1" x14ac:dyDescent="0.3">
      <c r="A346" s="831" t="s">
        <v>6815</v>
      </c>
      <c r="B346" s="832" t="s">
        <v>6816</v>
      </c>
      <c r="C346" s="832" t="s">
        <v>604</v>
      </c>
      <c r="D346" s="832" t="s">
        <v>2725</v>
      </c>
      <c r="E346" s="832" t="s">
        <v>6809</v>
      </c>
      <c r="F346" s="832" t="s">
        <v>6907</v>
      </c>
      <c r="G346" s="832" t="s">
        <v>6908</v>
      </c>
      <c r="H346" s="849">
        <v>1</v>
      </c>
      <c r="I346" s="849">
        <v>36</v>
      </c>
      <c r="J346" s="832"/>
      <c r="K346" s="832">
        <v>36</v>
      </c>
      <c r="L346" s="849"/>
      <c r="M346" s="849"/>
      <c r="N346" s="832"/>
      <c r="O346" s="832"/>
      <c r="P346" s="849">
        <v>4</v>
      </c>
      <c r="Q346" s="849">
        <v>148</v>
      </c>
      <c r="R346" s="837"/>
      <c r="S346" s="850">
        <v>37</v>
      </c>
    </row>
    <row r="347" spans="1:19" ht="14.4" customHeight="1" x14ac:dyDescent="0.3">
      <c r="A347" s="831" t="s">
        <v>6815</v>
      </c>
      <c r="B347" s="832" t="s">
        <v>6816</v>
      </c>
      <c r="C347" s="832" t="s">
        <v>604</v>
      </c>
      <c r="D347" s="832" t="s">
        <v>2725</v>
      </c>
      <c r="E347" s="832" t="s">
        <v>6809</v>
      </c>
      <c r="F347" s="832" t="s">
        <v>6911</v>
      </c>
      <c r="G347" s="832" t="s">
        <v>6912</v>
      </c>
      <c r="H347" s="849">
        <v>2</v>
      </c>
      <c r="I347" s="849">
        <v>164</v>
      </c>
      <c r="J347" s="832">
        <v>1.9069767441860466</v>
      </c>
      <c r="K347" s="832">
        <v>82</v>
      </c>
      <c r="L347" s="849">
        <v>1</v>
      </c>
      <c r="M347" s="849">
        <v>86</v>
      </c>
      <c r="N347" s="832">
        <v>1</v>
      </c>
      <c r="O347" s="832">
        <v>86</v>
      </c>
      <c r="P347" s="849">
        <v>2</v>
      </c>
      <c r="Q347" s="849">
        <v>172</v>
      </c>
      <c r="R347" s="837">
        <v>2</v>
      </c>
      <c r="S347" s="850">
        <v>86</v>
      </c>
    </row>
    <row r="348" spans="1:19" ht="14.4" customHeight="1" x14ac:dyDescent="0.3">
      <c r="A348" s="831" t="s">
        <v>6815</v>
      </c>
      <c r="B348" s="832" t="s">
        <v>6816</v>
      </c>
      <c r="C348" s="832" t="s">
        <v>604</v>
      </c>
      <c r="D348" s="832" t="s">
        <v>2725</v>
      </c>
      <c r="E348" s="832" t="s">
        <v>6809</v>
      </c>
      <c r="F348" s="832" t="s">
        <v>6913</v>
      </c>
      <c r="G348" s="832" t="s">
        <v>6914</v>
      </c>
      <c r="H348" s="849">
        <v>1</v>
      </c>
      <c r="I348" s="849">
        <v>31</v>
      </c>
      <c r="J348" s="832"/>
      <c r="K348" s="832">
        <v>31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6815</v>
      </c>
      <c r="B349" s="832" t="s">
        <v>6816</v>
      </c>
      <c r="C349" s="832" t="s">
        <v>604</v>
      </c>
      <c r="D349" s="832" t="s">
        <v>2725</v>
      </c>
      <c r="E349" s="832" t="s">
        <v>6809</v>
      </c>
      <c r="F349" s="832" t="s">
        <v>6922</v>
      </c>
      <c r="G349" s="832" t="s">
        <v>6923</v>
      </c>
      <c r="H349" s="849">
        <v>1</v>
      </c>
      <c r="I349" s="849">
        <v>77</v>
      </c>
      <c r="J349" s="832"/>
      <c r="K349" s="832">
        <v>77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6815</v>
      </c>
      <c r="B350" s="832" t="s">
        <v>6816</v>
      </c>
      <c r="C350" s="832" t="s">
        <v>604</v>
      </c>
      <c r="D350" s="832" t="s">
        <v>2725</v>
      </c>
      <c r="E350" s="832" t="s">
        <v>6809</v>
      </c>
      <c r="F350" s="832" t="s">
        <v>6931</v>
      </c>
      <c r="G350" s="832" t="s">
        <v>6932</v>
      </c>
      <c r="H350" s="849"/>
      <c r="I350" s="849"/>
      <c r="J350" s="832"/>
      <c r="K350" s="832"/>
      <c r="L350" s="849">
        <v>1</v>
      </c>
      <c r="M350" s="849">
        <v>1063</v>
      </c>
      <c r="N350" s="832">
        <v>1</v>
      </c>
      <c r="O350" s="832">
        <v>1063</v>
      </c>
      <c r="P350" s="849">
        <v>4</v>
      </c>
      <c r="Q350" s="849">
        <v>4252</v>
      </c>
      <c r="R350" s="837">
        <v>4</v>
      </c>
      <c r="S350" s="850">
        <v>1063</v>
      </c>
    </row>
    <row r="351" spans="1:19" ht="14.4" customHeight="1" x14ac:dyDescent="0.3">
      <c r="A351" s="831" t="s">
        <v>6815</v>
      </c>
      <c r="B351" s="832" t="s">
        <v>6816</v>
      </c>
      <c r="C351" s="832" t="s">
        <v>604</v>
      </c>
      <c r="D351" s="832" t="s">
        <v>2725</v>
      </c>
      <c r="E351" s="832" t="s">
        <v>6809</v>
      </c>
      <c r="F351" s="832" t="s">
        <v>6933</v>
      </c>
      <c r="G351" s="832" t="s">
        <v>6934</v>
      </c>
      <c r="H351" s="849"/>
      <c r="I351" s="849"/>
      <c r="J351" s="832"/>
      <c r="K351" s="832"/>
      <c r="L351" s="849">
        <v>1</v>
      </c>
      <c r="M351" s="849">
        <v>123</v>
      </c>
      <c r="N351" s="832">
        <v>1</v>
      </c>
      <c r="O351" s="832">
        <v>123</v>
      </c>
      <c r="P351" s="849">
        <v>1</v>
      </c>
      <c r="Q351" s="849">
        <v>123</v>
      </c>
      <c r="R351" s="837">
        <v>1</v>
      </c>
      <c r="S351" s="850">
        <v>123</v>
      </c>
    </row>
    <row r="352" spans="1:19" ht="14.4" customHeight="1" x14ac:dyDescent="0.3">
      <c r="A352" s="831" t="s">
        <v>6815</v>
      </c>
      <c r="B352" s="832" t="s">
        <v>6816</v>
      </c>
      <c r="C352" s="832" t="s">
        <v>604</v>
      </c>
      <c r="D352" s="832" t="s">
        <v>2725</v>
      </c>
      <c r="E352" s="832" t="s">
        <v>6809</v>
      </c>
      <c r="F352" s="832" t="s">
        <v>6935</v>
      </c>
      <c r="G352" s="832" t="s">
        <v>6936</v>
      </c>
      <c r="H352" s="849">
        <v>1</v>
      </c>
      <c r="I352" s="849">
        <v>349</v>
      </c>
      <c r="J352" s="832"/>
      <c r="K352" s="832">
        <v>349</v>
      </c>
      <c r="L352" s="849"/>
      <c r="M352" s="849"/>
      <c r="N352" s="832"/>
      <c r="O352" s="832"/>
      <c r="P352" s="849">
        <v>1</v>
      </c>
      <c r="Q352" s="849">
        <v>373</v>
      </c>
      <c r="R352" s="837"/>
      <c r="S352" s="850">
        <v>373</v>
      </c>
    </row>
    <row r="353" spans="1:19" ht="14.4" customHeight="1" x14ac:dyDescent="0.3">
      <c r="A353" s="831" t="s">
        <v>6815</v>
      </c>
      <c r="B353" s="832" t="s">
        <v>6816</v>
      </c>
      <c r="C353" s="832" t="s">
        <v>604</v>
      </c>
      <c r="D353" s="832" t="s">
        <v>2725</v>
      </c>
      <c r="E353" s="832" t="s">
        <v>6809</v>
      </c>
      <c r="F353" s="832" t="s">
        <v>6941</v>
      </c>
      <c r="G353" s="832" t="s">
        <v>6942</v>
      </c>
      <c r="H353" s="849"/>
      <c r="I353" s="849"/>
      <c r="J353" s="832"/>
      <c r="K353" s="832"/>
      <c r="L353" s="849">
        <v>1</v>
      </c>
      <c r="M353" s="849">
        <v>91</v>
      </c>
      <c r="N353" s="832">
        <v>1</v>
      </c>
      <c r="O353" s="832">
        <v>91</v>
      </c>
      <c r="P353" s="849">
        <v>1</v>
      </c>
      <c r="Q353" s="849">
        <v>91</v>
      </c>
      <c r="R353" s="837">
        <v>1</v>
      </c>
      <c r="S353" s="850">
        <v>91</v>
      </c>
    </row>
    <row r="354" spans="1:19" ht="14.4" customHeight="1" x14ac:dyDescent="0.3">
      <c r="A354" s="831" t="s">
        <v>6815</v>
      </c>
      <c r="B354" s="832" t="s">
        <v>6816</v>
      </c>
      <c r="C354" s="832" t="s">
        <v>604</v>
      </c>
      <c r="D354" s="832" t="s">
        <v>2725</v>
      </c>
      <c r="E354" s="832" t="s">
        <v>6809</v>
      </c>
      <c r="F354" s="832" t="s">
        <v>6943</v>
      </c>
      <c r="G354" s="832" t="s">
        <v>6944</v>
      </c>
      <c r="H354" s="849"/>
      <c r="I354" s="849"/>
      <c r="J354" s="832"/>
      <c r="K354" s="832"/>
      <c r="L354" s="849"/>
      <c r="M354" s="849"/>
      <c r="N354" s="832"/>
      <c r="O354" s="832"/>
      <c r="P354" s="849">
        <v>1</v>
      </c>
      <c r="Q354" s="849">
        <v>183</v>
      </c>
      <c r="R354" s="837"/>
      <c r="S354" s="850">
        <v>183</v>
      </c>
    </row>
    <row r="355" spans="1:19" ht="14.4" customHeight="1" x14ac:dyDescent="0.3">
      <c r="A355" s="831" t="s">
        <v>6815</v>
      </c>
      <c r="B355" s="832" t="s">
        <v>6816</v>
      </c>
      <c r="C355" s="832" t="s">
        <v>604</v>
      </c>
      <c r="D355" s="832" t="s">
        <v>2725</v>
      </c>
      <c r="E355" s="832" t="s">
        <v>6809</v>
      </c>
      <c r="F355" s="832" t="s">
        <v>6951</v>
      </c>
      <c r="G355" s="832" t="s">
        <v>6952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500</v>
      </c>
      <c r="R355" s="837"/>
      <c r="S355" s="850">
        <v>500</v>
      </c>
    </row>
    <row r="356" spans="1:19" ht="14.4" customHeight="1" x14ac:dyDescent="0.3">
      <c r="A356" s="831" t="s">
        <v>6815</v>
      </c>
      <c r="B356" s="832" t="s">
        <v>6816</v>
      </c>
      <c r="C356" s="832" t="s">
        <v>604</v>
      </c>
      <c r="D356" s="832" t="s">
        <v>2725</v>
      </c>
      <c r="E356" s="832" t="s">
        <v>6809</v>
      </c>
      <c r="F356" s="832" t="s">
        <v>6955</v>
      </c>
      <c r="G356" s="832" t="s">
        <v>6956</v>
      </c>
      <c r="H356" s="849">
        <v>1</v>
      </c>
      <c r="I356" s="849">
        <v>116</v>
      </c>
      <c r="J356" s="832">
        <v>0.48333333333333334</v>
      </c>
      <c r="K356" s="832">
        <v>116</v>
      </c>
      <c r="L356" s="849">
        <v>2</v>
      </c>
      <c r="M356" s="849">
        <v>240</v>
      </c>
      <c r="N356" s="832">
        <v>1</v>
      </c>
      <c r="O356" s="832">
        <v>120</v>
      </c>
      <c r="P356" s="849">
        <v>2</v>
      </c>
      <c r="Q356" s="849">
        <v>240</v>
      </c>
      <c r="R356" s="837">
        <v>1</v>
      </c>
      <c r="S356" s="850">
        <v>120</v>
      </c>
    </row>
    <row r="357" spans="1:19" ht="14.4" customHeight="1" x14ac:dyDescent="0.3">
      <c r="A357" s="831" t="s">
        <v>6815</v>
      </c>
      <c r="B357" s="832" t="s">
        <v>6816</v>
      </c>
      <c r="C357" s="832" t="s">
        <v>604</v>
      </c>
      <c r="D357" s="832" t="s">
        <v>6792</v>
      </c>
      <c r="E357" s="832" t="s">
        <v>6809</v>
      </c>
      <c r="F357" s="832" t="s">
        <v>6935</v>
      </c>
      <c r="G357" s="832" t="s">
        <v>6936</v>
      </c>
      <c r="H357" s="849">
        <v>1</v>
      </c>
      <c r="I357" s="849">
        <v>349</v>
      </c>
      <c r="J357" s="832"/>
      <c r="K357" s="832">
        <v>349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6815</v>
      </c>
      <c r="B358" s="832" t="s">
        <v>6816</v>
      </c>
      <c r="C358" s="832" t="s">
        <v>604</v>
      </c>
      <c r="D358" s="832" t="s">
        <v>2726</v>
      </c>
      <c r="E358" s="832" t="s">
        <v>6817</v>
      </c>
      <c r="F358" s="832" t="s">
        <v>6819</v>
      </c>
      <c r="G358" s="832" t="s">
        <v>5373</v>
      </c>
      <c r="H358" s="849">
        <v>0.1</v>
      </c>
      <c r="I358" s="849">
        <v>15.1</v>
      </c>
      <c r="J358" s="832"/>
      <c r="K358" s="832">
        <v>151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6815</v>
      </c>
      <c r="B359" s="832" t="s">
        <v>6816</v>
      </c>
      <c r="C359" s="832" t="s">
        <v>604</v>
      </c>
      <c r="D359" s="832" t="s">
        <v>2726</v>
      </c>
      <c r="E359" s="832" t="s">
        <v>6809</v>
      </c>
      <c r="F359" s="832" t="s">
        <v>6854</v>
      </c>
      <c r="G359" s="832" t="s">
        <v>6855</v>
      </c>
      <c r="H359" s="849"/>
      <c r="I359" s="849"/>
      <c r="J359" s="832"/>
      <c r="K359" s="832"/>
      <c r="L359" s="849"/>
      <c r="M359" s="849"/>
      <c r="N359" s="832"/>
      <c r="O359" s="832"/>
      <c r="P359" s="849">
        <v>6</v>
      </c>
      <c r="Q359" s="849">
        <v>498</v>
      </c>
      <c r="R359" s="837"/>
      <c r="S359" s="850">
        <v>83</v>
      </c>
    </row>
    <row r="360" spans="1:19" ht="14.4" customHeight="1" x14ac:dyDescent="0.3">
      <c r="A360" s="831" t="s">
        <v>6815</v>
      </c>
      <c r="B360" s="832" t="s">
        <v>6816</v>
      </c>
      <c r="C360" s="832" t="s">
        <v>604</v>
      </c>
      <c r="D360" s="832" t="s">
        <v>2726</v>
      </c>
      <c r="E360" s="832" t="s">
        <v>6809</v>
      </c>
      <c r="F360" s="832" t="s">
        <v>6856</v>
      </c>
      <c r="G360" s="832" t="s">
        <v>6857</v>
      </c>
      <c r="H360" s="849">
        <v>9</v>
      </c>
      <c r="I360" s="849">
        <v>315</v>
      </c>
      <c r="J360" s="832">
        <v>4.256756756756757</v>
      </c>
      <c r="K360" s="832">
        <v>35</v>
      </c>
      <c r="L360" s="849">
        <v>2</v>
      </c>
      <c r="M360" s="849">
        <v>74</v>
      </c>
      <c r="N360" s="832">
        <v>1</v>
      </c>
      <c r="O360" s="832">
        <v>37</v>
      </c>
      <c r="P360" s="849">
        <v>1</v>
      </c>
      <c r="Q360" s="849">
        <v>37</v>
      </c>
      <c r="R360" s="837">
        <v>0.5</v>
      </c>
      <c r="S360" s="850">
        <v>37</v>
      </c>
    </row>
    <row r="361" spans="1:19" ht="14.4" customHeight="1" x14ac:dyDescent="0.3">
      <c r="A361" s="831" t="s">
        <v>6815</v>
      </c>
      <c r="B361" s="832" t="s">
        <v>6816</v>
      </c>
      <c r="C361" s="832" t="s">
        <v>604</v>
      </c>
      <c r="D361" s="832" t="s">
        <v>2726</v>
      </c>
      <c r="E361" s="832" t="s">
        <v>6809</v>
      </c>
      <c r="F361" s="832" t="s">
        <v>6858</v>
      </c>
      <c r="G361" s="832" t="s">
        <v>6859</v>
      </c>
      <c r="H361" s="849">
        <v>2</v>
      </c>
      <c r="I361" s="849">
        <v>20</v>
      </c>
      <c r="J361" s="832">
        <v>3.3898305084745763E-2</v>
      </c>
      <c r="K361" s="832">
        <v>10</v>
      </c>
      <c r="L361" s="849">
        <v>59</v>
      </c>
      <c r="M361" s="849">
        <v>590</v>
      </c>
      <c r="N361" s="832">
        <v>1</v>
      </c>
      <c r="O361" s="832">
        <v>10</v>
      </c>
      <c r="P361" s="849">
        <v>55</v>
      </c>
      <c r="Q361" s="849">
        <v>550</v>
      </c>
      <c r="R361" s="837">
        <v>0.93220338983050843</v>
      </c>
      <c r="S361" s="850">
        <v>10</v>
      </c>
    </row>
    <row r="362" spans="1:19" ht="14.4" customHeight="1" x14ac:dyDescent="0.3">
      <c r="A362" s="831" t="s">
        <v>6815</v>
      </c>
      <c r="B362" s="832" t="s">
        <v>6816</v>
      </c>
      <c r="C362" s="832" t="s">
        <v>604</v>
      </c>
      <c r="D362" s="832" t="s">
        <v>2726</v>
      </c>
      <c r="E362" s="832" t="s">
        <v>6809</v>
      </c>
      <c r="F362" s="832" t="s">
        <v>6864</v>
      </c>
      <c r="G362" s="832" t="s">
        <v>6865</v>
      </c>
      <c r="H362" s="849"/>
      <c r="I362" s="849"/>
      <c r="J362" s="832"/>
      <c r="K362" s="832"/>
      <c r="L362" s="849">
        <v>1</v>
      </c>
      <c r="M362" s="849">
        <v>630</v>
      </c>
      <c r="N362" s="832">
        <v>1</v>
      </c>
      <c r="O362" s="832">
        <v>630</v>
      </c>
      <c r="P362" s="849"/>
      <c r="Q362" s="849"/>
      <c r="R362" s="837"/>
      <c r="S362" s="850"/>
    </row>
    <row r="363" spans="1:19" ht="14.4" customHeight="1" x14ac:dyDescent="0.3">
      <c r="A363" s="831" t="s">
        <v>6815</v>
      </c>
      <c r="B363" s="832" t="s">
        <v>6816</v>
      </c>
      <c r="C363" s="832" t="s">
        <v>604</v>
      </c>
      <c r="D363" s="832" t="s">
        <v>2726</v>
      </c>
      <c r="E363" s="832" t="s">
        <v>6809</v>
      </c>
      <c r="F363" s="832" t="s">
        <v>6810</v>
      </c>
      <c r="G363" s="832" t="s">
        <v>6811</v>
      </c>
      <c r="H363" s="849">
        <v>186</v>
      </c>
      <c r="I363" s="849">
        <v>43710</v>
      </c>
      <c r="J363" s="832">
        <v>0.73478238942962326</v>
      </c>
      <c r="K363" s="832">
        <v>235</v>
      </c>
      <c r="L363" s="849">
        <v>237</v>
      </c>
      <c r="M363" s="849">
        <v>59487</v>
      </c>
      <c r="N363" s="832">
        <v>1</v>
      </c>
      <c r="O363" s="832">
        <v>251</v>
      </c>
      <c r="P363" s="849">
        <v>324</v>
      </c>
      <c r="Q363" s="849">
        <v>81324</v>
      </c>
      <c r="R363" s="837">
        <v>1.3670886075949367</v>
      </c>
      <c r="S363" s="850">
        <v>251</v>
      </c>
    </row>
    <row r="364" spans="1:19" ht="14.4" customHeight="1" x14ac:dyDescent="0.3">
      <c r="A364" s="831" t="s">
        <v>6815</v>
      </c>
      <c r="B364" s="832" t="s">
        <v>6816</v>
      </c>
      <c r="C364" s="832" t="s">
        <v>604</v>
      </c>
      <c r="D364" s="832" t="s">
        <v>2726</v>
      </c>
      <c r="E364" s="832" t="s">
        <v>6809</v>
      </c>
      <c r="F364" s="832" t="s">
        <v>6880</v>
      </c>
      <c r="G364" s="832" t="s">
        <v>6881</v>
      </c>
      <c r="H364" s="849">
        <v>314</v>
      </c>
      <c r="I364" s="849">
        <v>37052</v>
      </c>
      <c r="J364" s="832">
        <v>0.96414259692948212</v>
      </c>
      <c r="K364" s="832">
        <v>118</v>
      </c>
      <c r="L364" s="849">
        <v>305</v>
      </c>
      <c r="M364" s="849">
        <v>38430</v>
      </c>
      <c r="N364" s="832">
        <v>1</v>
      </c>
      <c r="O364" s="832">
        <v>126</v>
      </c>
      <c r="P364" s="849">
        <v>279</v>
      </c>
      <c r="Q364" s="849">
        <v>35154</v>
      </c>
      <c r="R364" s="837">
        <v>0.91475409836065569</v>
      </c>
      <c r="S364" s="850">
        <v>126</v>
      </c>
    </row>
    <row r="365" spans="1:19" ht="14.4" customHeight="1" x14ac:dyDescent="0.3">
      <c r="A365" s="831" t="s">
        <v>6815</v>
      </c>
      <c r="B365" s="832" t="s">
        <v>6816</v>
      </c>
      <c r="C365" s="832" t="s">
        <v>604</v>
      </c>
      <c r="D365" s="832" t="s">
        <v>2726</v>
      </c>
      <c r="E365" s="832" t="s">
        <v>6809</v>
      </c>
      <c r="F365" s="832" t="s">
        <v>6900</v>
      </c>
      <c r="G365" s="832" t="s">
        <v>6901</v>
      </c>
      <c r="H365" s="849">
        <v>262</v>
      </c>
      <c r="I365" s="849">
        <v>3800</v>
      </c>
      <c r="J365" s="832">
        <v>0.21428587540291383</v>
      </c>
      <c r="K365" s="832">
        <v>14.503816793893129</v>
      </c>
      <c r="L365" s="849">
        <v>532</v>
      </c>
      <c r="M365" s="849">
        <v>17733.32</v>
      </c>
      <c r="N365" s="832">
        <v>1</v>
      </c>
      <c r="O365" s="832">
        <v>33.333308270676689</v>
      </c>
      <c r="P365" s="849">
        <v>592</v>
      </c>
      <c r="Q365" s="849">
        <v>19733.330000000002</v>
      </c>
      <c r="R365" s="837">
        <v>1.1127826035959427</v>
      </c>
      <c r="S365" s="850">
        <v>33.333327702702704</v>
      </c>
    </row>
    <row r="366" spans="1:19" ht="14.4" customHeight="1" x14ac:dyDescent="0.3">
      <c r="A366" s="831" t="s">
        <v>6815</v>
      </c>
      <c r="B366" s="832" t="s">
        <v>6816</v>
      </c>
      <c r="C366" s="832" t="s">
        <v>604</v>
      </c>
      <c r="D366" s="832" t="s">
        <v>2726</v>
      </c>
      <c r="E366" s="832" t="s">
        <v>6809</v>
      </c>
      <c r="F366" s="832" t="s">
        <v>6907</v>
      </c>
      <c r="G366" s="832" t="s">
        <v>6908</v>
      </c>
      <c r="H366" s="849">
        <v>7</v>
      </c>
      <c r="I366" s="849">
        <v>252</v>
      </c>
      <c r="J366" s="832">
        <v>0.13621621621621621</v>
      </c>
      <c r="K366" s="832">
        <v>36</v>
      </c>
      <c r="L366" s="849">
        <v>50</v>
      </c>
      <c r="M366" s="849">
        <v>1850</v>
      </c>
      <c r="N366" s="832">
        <v>1</v>
      </c>
      <c r="O366" s="832">
        <v>37</v>
      </c>
      <c r="P366" s="849">
        <v>61</v>
      </c>
      <c r="Q366" s="849">
        <v>2257</v>
      </c>
      <c r="R366" s="837">
        <v>1.22</v>
      </c>
      <c r="S366" s="850">
        <v>37</v>
      </c>
    </row>
    <row r="367" spans="1:19" ht="14.4" customHeight="1" x14ac:dyDescent="0.3">
      <c r="A367" s="831" t="s">
        <v>6815</v>
      </c>
      <c r="B367" s="832" t="s">
        <v>6816</v>
      </c>
      <c r="C367" s="832" t="s">
        <v>604</v>
      </c>
      <c r="D367" s="832" t="s">
        <v>2726</v>
      </c>
      <c r="E367" s="832" t="s">
        <v>6809</v>
      </c>
      <c r="F367" s="832" t="s">
        <v>6911</v>
      </c>
      <c r="G367" s="832" t="s">
        <v>6912</v>
      </c>
      <c r="H367" s="849">
        <v>1</v>
      </c>
      <c r="I367" s="849">
        <v>82</v>
      </c>
      <c r="J367" s="832"/>
      <c r="K367" s="832">
        <v>82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6815</v>
      </c>
      <c r="B368" s="832" t="s">
        <v>6816</v>
      </c>
      <c r="C368" s="832" t="s">
        <v>604</v>
      </c>
      <c r="D368" s="832" t="s">
        <v>2726</v>
      </c>
      <c r="E368" s="832" t="s">
        <v>6809</v>
      </c>
      <c r="F368" s="832" t="s">
        <v>6920</v>
      </c>
      <c r="G368" s="832" t="s">
        <v>6921</v>
      </c>
      <c r="H368" s="849"/>
      <c r="I368" s="849"/>
      <c r="J368" s="832"/>
      <c r="K368" s="832"/>
      <c r="L368" s="849">
        <v>1</v>
      </c>
      <c r="M368" s="849">
        <v>222</v>
      </c>
      <c r="N368" s="832">
        <v>1</v>
      </c>
      <c r="O368" s="832">
        <v>222</v>
      </c>
      <c r="P368" s="849"/>
      <c r="Q368" s="849"/>
      <c r="R368" s="837"/>
      <c r="S368" s="850"/>
    </row>
    <row r="369" spans="1:19" ht="14.4" customHeight="1" x14ac:dyDescent="0.3">
      <c r="A369" s="831" t="s">
        <v>6815</v>
      </c>
      <c r="B369" s="832" t="s">
        <v>6816</v>
      </c>
      <c r="C369" s="832" t="s">
        <v>604</v>
      </c>
      <c r="D369" s="832" t="s">
        <v>2726</v>
      </c>
      <c r="E369" s="832" t="s">
        <v>6809</v>
      </c>
      <c r="F369" s="832" t="s">
        <v>6931</v>
      </c>
      <c r="G369" s="832" t="s">
        <v>6932</v>
      </c>
      <c r="H369" s="849">
        <v>1</v>
      </c>
      <c r="I369" s="849">
        <v>1050</v>
      </c>
      <c r="J369" s="832"/>
      <c r="K369" s="832">
        <v>1050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6815</v>
      </c>
      <c r="B370" s="832" t="s">
        <v>6816</v>
      </c>
      <c r="C370" s="832" t="s">
        <v>604</v>
      </c>
      <c r="D370" s="832" t="s">
        <v>2726</v>
      </c>
      <c r="E370" s="832" t="s">
        <v>6809</v>
      </c>
      <c r="F370" s="832" t="s">
        <v>6939</v>
      </c>
      <c r="G370" s="832" t="s">
        <v>6940</v>
      </c>
      <c r="H370" s="849">
        <v>6</v>
      </c>
      <c r="I370" s="849">
        <v>684</v>
      </c>
      <c r="J370" s="832">
        <v>1.401639344262295</v>
      </c>
      <c r="K370" s="832">
        <v>114</v>
      </c>
      <c r="L370" s="849">
        <v>4</v>
      </c>
      <c r="M370" s="849">
        <v>488</v>
      </c>
      <c r="N370" s="832">
        <v>1</v>
      </c>
      <c r="O370" s="832">
        <v>122</v>
      </c>
      <c r="P370" s="849">
        <v>1</v>
      </c>
      <c r="Q370" s="849">
        <v>116</v>
      </c>
      <c r="R370" s="837">
        <v>0.23770491803278687</v>
      </c>
      <c r="S370" s="850">
        <v>116</v>
      </c>
    </row>
    <row r="371" spans="1:19" ht="14.4" customHeight="1" x14ac:dyDescent="0.3">
      <c r="A371" s="831" t="s">
        <v>6815</v>
      </c>
      <c r="B371" s="832" t="s">
        <v>6816</v>
      </c>
      <c r="C371" s="832" t="s">
        <v>604</v>
      </c>
      <c r="D371" s="832" t="s">
        <v>2729</v>
      </c>
      <c r="E371" s="832" t="s">
        <v>6842</v>
      </c>
      <c r="F371" s="832" t="s">
        <v>6843</v>
      </c>
      <c r="G371" s="832" t="s">
        <v>6844</v>
      </c>
      <c r="H371" s="849">
        <v>1</v>
      </c>
      <c r="I371" s="849">
        <v>162.80000000000001</v>
      </c>
      <c r="J371" s="832"/>
      <c r="K371" s="832">
        <v>162.80000000000001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6815</v>
      </c>
      <c r="B372" s="832" t="s">
        <v>6816</v>
      </c>
      <c r="C372" s="832" t="s">
        <v>604</v>
      </c>
      <c r="D372" s="832" t="s">
        <v>2729</v>
      </c>
      <c r="E372" s="832" t="s">
        <v>6809</v>
      </c>
      <c r="F372" s="832" t="s">
        <v>6854</v>
      </c>
      <c r="G372" s="832" t="s">
        <v>6855</v>
      </c>
      <c r="H372" s="849">
        <v>6</v>
      </c>
      <c r="I372" s="849">
        <v>486</v>
      </c>
      <c r="J372" s="832"/>
      <c r="K372" s="832">
        <v>81</v>
      </c>
      <c r="L372" s="849"/>
      <c r="M372" s="849"/>
      <c r="N372" s="832"/>
      <c r="O372" s="832"/>
      <c r="P372" s="849">
        <v>18</v>
      </c>
      <c r="Q372" s="849">
        <v>1494</v>
      </c>
      <c r="R372" s="837"/>
      <c r="S372" s="850">
        <v>83</v>
      </c>
    </row>
    <row r="373" spans="1:19" ht="14.4" customHeight="1" x14ac:dyDescent="0.3">
      <c r="A373" s="831" t="s">
        <v>6815</v>
      </c>
      <c r="B373" s="832" t="s">
        <v>6816</v>
      </c>
      <c r="C373" s="832" t="s">
        <v>604</v>
      </c>
      <c r="D373" s="832" t="s">
        <v>2729</v>
      </c>
      <c r="E373" s="832" t="s">
        <v>6809</v>
      </c>
      <c r="F373" s="832" t="s">
        <v>6856</v>
      </c>
      <c r="G373" s="832" t="s">
        <v>6857</v>
      </c>
      <c r="H373" s="849">
        <v>27</v>
      </c>
      <c r="I373" s="849">
        <v>945</v>
      </c>
      <c r="J373" s="832">
        <v>0.77395577395577397</v>
      </c>
      <c r="K373" s="832">
        <v>35</v>
      </c>
      <c r="L373" s="849">
        <v>33</v>
      </c>
      <c r="M373" s="849">
        <v>1221</v>
      </c>
      <c r="N373" s="832">
        <v>1</v>
      </c>
      <c r="O373" s="832">
        <v>37</v>
      </c>
      <c r="P373" s="849">
        <v>20</v>
      </c>
      <c r="Q373" s="849">
        <v>740</v>
      </c>
      <c r="R373" s="837">
        <v>0.60606060606060608</v>
      </c>
      <c r="S373" s="850">
        <v>37</v>
      </c>
    </row>
    <row r="374" spans="1:19" ht="14.4" customHeight="1" x14ac:dyDescent="0.3">
      <c r="A374" s="831" t="s">
        <v>6815</v>
      </c>
      <c r="B374" s="832" t="s">
        <v>6816</v>
      </c>
      <c r="C374" s="832" t="s">
        <v>604</v>
      </c>
      <c r="D374" s="832" t="s">
        <v>2729</v>
      </c>
      <c r="E374" s="832" t="s">
        <v>6809</v>
      </c>
      <c r="F374" s="832" t="s">
        <v>6813</v>
      </c>
      <c r="G374" s="832" t="s">
        <v>6814</v>
      </c>
      <c r="H374" s="849"/>
      <c r="I374" s="849"/>
      <c r="J374" s="832"/>
      <c r="K374" s="832"/>
      <c r="L374" s="849"/>
      <c r="M374" s="849"/>
      <c r="N374" s="832"/>
      <c r="O374" s="832"/>
      <c r="P374" s="849">
        <v>1</v>
      </c>
      <c r="Q374" s="849">
        <v>5</v>
      </c>
      <c r="R374" s="837"/>
      <c r="S374" s="850">
        <v>5</v>
      </c>
    </row>
    <row r="375" spans="1:19" ht="14.4" customHeight="1" x14ac:dyDescent="0.3">
      <c r="A375" s="831" t="s">
        <v>6815</v>
      </c>
      <c r="B375" s="832" t="s">
        <v>6816</v>
      </c>
      <c r="C375" s="832" t="s">
        <v>604</v>
      </c>
      <c r="D375" s="832" t="s">
        <v>2729</v>
      </c>
      <c r="E375" s="832" t="s">
        <v>6809</v>
      </c>
      <c r="F375" s="832" t="s">
        <v>6810</v>
      </c>
      <c r="G375" s="832" t="s">
        <v>6811</v>
      </c>
      <c r="H375" s="849">
        <v>65</v>
      </c>
      <c r="I375" s="849">
        <v>15275</v>
      </c>
      <c r="J375" s="832">
        <v>0.64059551268609771</v>
      </c>
      <c r="K375" s="832">
        <v>235</v>
      </c>
      <c r="L375" s="849">
        <v>95</v>
      </c>
      <c r="M375" s="849">
        <v>23845</v>
      </c>
      <c r="N375" s="832">
        <v>1</v>
      </c>
      <c r="O375" s="832">
        <v>251</v>
      </c>
      <c r="P375" s="849">
        <v>102</v>
      </c>
      <c r="Q375" s="849">
        <v>25602</v>
      </c>
      <c r="R375" s="837">
        <v>1.0736842105263158</v>
      </c>
      <c r="S375" s="850">
        <v>251</v>
      </c>
    </row>
    <row r="376" spans="1:19" ht="14.4" customHeight="1" x14ac:dyDescent="0.3">
      <c r="A376" s="831" t="s">
        <v>6815</v>
      </c>
      <c r="B376" s="832" t="s">
        <v>6816</v>
      </c>
      <c r="C376" s="832" t="s">
        <v>604</v>
      </c>
      <c r="D376" s="832" t="s">
        <v>2729</v>
      </c>
      <c r="E376" s="832" t="s">
        <v>6809</v>
      </c>
      <c r="F376" s="832" t="s">
        <v>6880</v>
      </c>
      <c r="G376" s="832" t="s">
        <v>6881</v>
      </c>
      <c r="H376" s="849">
        <v>53</v>
      </c>
      <c r="I376" s="849">
        <v>6254</v>
      </c>
      <c r="J376" s="832">
        <v>2.256132756132756</v>
      </c>
      <c r="K376" s="832">
        <v>118</v>
      </c>
      <c r="L376" s="849">
        <v>22</v>
      </c>
      <c r="M376" s="849">
        <v>2772</v>
      </c>
      <c r="N376" s="832">
        <v>1</v>
      </c>
      <c r="O376" s="832">
        <v>126</v>
      </c>
      <c r="P376" s="849">
        <v>71</v>
      </c>
      <c r="Q376" s="849">
        <v>8946</v>
      </c>
      <c r="R376" s="837">
        <v>3.2272727272727271</v>
      </c>
      <c r="S376" s="850">
        <v>126</v>
      </c>
    </row>
    <row r="377" spans="1:19" ht="14.4" customHeight="1" x14ac:dyDescent="0.3">
      <c r="A377" s="831" t="s">
        <v>6815</v>
      </c>
      <c r="B377" s="832" t="s">
        <v>6816</v>
      </c>
      <c r="C377" s="832" t="s">
        <v>604</v>
      </c>
      <c r="D377" s="832" t="s">
        <v>2729</v>
      </c>
      <c r="E377" s="832" t="s">
        <v>6809</v>
      </c>
      <c r="F377" s="832" t="s">
        <v>6894</v>
      </c>
      <c r="G377" s="832" t="s">
        <v>6895</v>
      </c>
      <c r="H377" s="849">
        <v>1</v>
      </c>
      <c r="I377" s="849">
        <v>666</v>
      </c>
      <c r="J377" s="832"/>
      <c r="K377" s="832">
        <v>666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" customHeight="1" x14ac:dyDescent="0.3">
      <c r="A378" s="831" t="s">
        <v>6815</v>
      </c>
      <c r="B378" s="832" t="s">
        <v>6816</v>
      </c>
      <c r="C378" s="832" t="s">
        <v>604</v>
      </c>
      <c r="D378" s="832" t="s">
        <v>2729</v>
      </c>
      <c r="E378" s="832" t="s">
        <v>6809</v>
      </c>
      <c r="F378" s="832" t="s">
        <v>6900</v>
      </c>
      <c r="G378" s="832" t="s">
        <v>6901</v>
      </c>
      <c r="H378" s="849">
        <v>53</v>
      </c>
      <c r="I378" s="849">
        <v>1000.0000000000001</v>
      </c>
      <c r="J378" s="832">
        <v>0.4411758218002621</v>
      </c>
      <c r="K378" s="832">
        <v>18.867924528301888</v>
      </c>
      <c r="L378" s="849">
        <v>68</v>
      </c>
      <c r="M378" s="849">
        <v>2266.67</v>
      </c>
      <c r="N378" s="832">
        <v>1</v>
      </c>
      <c r="O378" s="832">
        <v>33.333382352941179</v>
      </c>
      <c r="P378" s="849">
        <v>76</v>
      </c>
      <c r="Q378" s="849">
        <v>2533.33</v>
      </c>
      <c r="R378" s="837">
        <v>1.1176439446412578</v>
      </c>
      <c r="S378" s="850">
        <v>33.333289473684211</v>
      </c>
    </row>
    <row r="379" spans="1:19" ht="14.4" customHeight="1" x14ac:dyDescent="0.3">
      <c r="A379" s="831" t="s">
        <v>6815</v>
      </c>
      <c r="B379" s="832" t="s">
        <v>6816</v>
      </c>
      <c r="C379" s="832" t="s">
        <v>604</v>
      </c>
      <c r="D379" s="832" t="s">
        <v>2729</v>
      </c>
      <c r="E379" s="832" t="s">
        <v>6809</v>
      </c>
      <c r="F379" s="832" t="s">
        <v>6905</v>
      </c>
      <c r="G379" s="832" t="s">
        <v>6906</v>
      </c>
      <c r="H379" s="849">
        <v>1</v>
      </c>
      <c r="I379" s="849">
        <v>169</v>
      </c>
      <c r="J379" s="832"/>
      <c r="K379" s="832">
        <v>169</v>
      </c>
      <c r="L379" s="849"/>
      <c r="M379" s="849"/>
      <c r="N379" s="832"/>
      <c r="O379" s="832"/>
      <c r="P379" s="849">
        <v>1</v>
      </c>
      <c r="Q379" s="849">
        <v>172</v>
      </c>
      <c r="R379" s="837"/>
      <c r="S379" s="850">
        <v>172</v>
      </c>
    </row>
    <row r="380" spans="1:19" ht="14.4" customHeight="1" x14ac:dyDescent="0.3">
      <c r="A380" s="831" t="s">
        <v>6815</v>
      </c>
      <c r="B380" s="832" t="s">
        <v>6816</v>
      </c>
      <c r="C380" s="832" t="s">
        <v>604</v>
      </c>
      <c r="D380" s="832" t="s">
        <v>2729</v>
      </c>
      <c r="E380" s="832" t="s">
        <v>6809</v>
      </c>
      <c r="F380" s="832" t="s">
        <v>6907</v>
      </c>
      <c r="G380" s="832" t="s">
        <v>6908</v>
      </c>
      <c r="H380" s="849">
        <v>1</v>
      </c>
      <c r="I380" s="849">
        <v>36</v>
      </c>
      <c r="J380" s="832">
        <v>0.24324324324324326</v>
      </c>
      <c r="K380" s="832">
        <v>36</v>
      </c>
      <c r="L380" s="849">
        <v>4</v>
      </c>
      <c r="M380" s="849">
        <v>148</v>
      </c>
      <c r="N380" s="832">
        <v>1</v>
      </c>
      <c r="O380" s="832">
        <v>37</v>
      </c>
      <c r="P380" s="849">
        <v>1</v>
      </c>
      <c r="Q380" s="849">
        <v>37</v>
      </c>
      <c r="R380" s="837">
        <v>0.25</v>
      </c>
      <c r="S380" s="850">
        <v>37</v>
      </c>
    </row>
    <row r="381" spans="1:19" ht="14.4" customHeight="1" x14ac:dyDescent="0.3">
      <c r="A381" s="831" t="s">
        <v>6815</v>
      </c>
      <c r="B381" s="832" t="s">
        <v>6816</v>
      </c>
      <c r="C381" s="832" t="s">
        <v>604</v>
      </c>
      <c r="D381" s="832" t="s">
        <v>2729</v>
      </c>
      <c r="E381" s="832" t="s">
        <v>6809</v>
      </c>
      <c r="F381" s="832" t="s">
        <v>6911</v>
      </c>
      <c r="G381" s="832" t="s">
        <v>6912</v>
      </c>
      <c r="H381" s="849">
        <v>3</v>
      </c>
      <c r="I381" s="849">
        <v>246</v>
      </c>
      <c r="J381" s="832"/>
      <c r="K381" s="832">
        <v>82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6815</v>
      </c>
      <c r="B382" s="832" t="s">
        <v>6816</v>
      </c>
      <c r="C382" s="832" t="s">
        <v>604</v>
      </c>
      <c r="D382" s="832" t="s">
        <v>2729</v>
      </c>
      <c r="E382" s="832" t="s">
        <v>6809</v>
      </c>
      <c r="F382" s="832" t="s">
        <v>6913</v>
      </c>
      <c r="G382" s="832" t="s">
        <v>6914</v>
      </c>
      <c r="H382" s="849"/>
      <c r="I382" s="849"/>
      <c r="J382" s="832"/>
      <c r="K382" s="832"/>
      <c r="L382" s="849">
        <v>1</v>
      </c>
      <c r="M382" s="849">
        <v>32</v>
      </c>
      <c r="N382" s="832">
        <v>1</v>
      </c>
      <c r="O382" s="832">
        <v>32</v>
      </c>
      <c r="P382" s="849"/>
      <c r="Q382" s="849"/>
      <c r="R382" s="837"/>
      <c r="S382" s="850"/>
    </row>
    <row r="383" spans="1:19" ht="14.4" customHeight="1" x14ac:dyDescent="0.3">
      <c r="A383" s="831" t="s">
        <v>6815</v>
      </c>
      <c r="B383" s="832" t="s">
        <v>6816</v>
      </c>
      <c r="C383" s="832" t="s">
        <v>604</v>
      </c>
      <c r="D383" s="832" t="s">
        <v>2729</v>
      </c>
      <c r="E383" s="832" t="s">
        <v>6809</v>
      </c>
      <c r="F383" s="832" t="s">
        <v>6931</v>
      </c>
      <c r="G383" s="832" t="s">
        <v>6932</v>
      </c>
      <c r="H383" s="849"/>
      <c r="I383" s="849"/>
      <c r="J383" s="832"/>
      <c r="K383" s="832"/>
      <c r="L383" s="849">
        <v>1</v>
      </c>
      <c r="M383" s="849">
        <v>1063</v>
      </c>
      <c r="N383" s="832">
        <v>1</v>
      </c>
      <c r="O383" s="832">
        <v>1063</v>
      </c>
      <c r="P383" s="849"/>
      <c r="Q383" s="849"/>
      <c r="R383" s="837"/>
      <c r="S383" s="850"/>
    </row>
    <row r="384" spans="1:19" ht="14.4" customHeight="1" x14ac:dyDescent="0.3">
      <c r="A384" s="831" t="s">
        <v>6815</v>
      </c>
      <c r="B384" s="832" t="s">
        <v>6816</v>
      </c>
      <c r="C384" s="832" t="s">
        <v>604</v>
      </c>
      <c r="D384" s="832" t="s">
        <v>2729</v>
      </c>
      <c r="E384" s="832" t="s">
        <v>6809</v>
      </c>
      <c r="F384" s="832" t="s">
        <v>6935</v>
      </c>
      <c r="G384" s="832" t="s">
        <v>6936</v>
      </c>
      <c r="H384" s="849">
        <v>1</v>
      </c>
      <c r="I384" s="849">
        <v>349</v>
      </c>
      <c r="J384" s="832"/>
      <c r="K384" s="832">
        <v>349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 t="s">
        <v>6815</v>
      </c>
      <c r="B385" s="832" t="s">
        <v>6816</v>
      </c>
      <c r="C385" s="832" t="s">
        <v>604</v>
      </c>
      <c r="D385" s="832" t="s">
        <v>2729</v>
      </c>
      <c r="E385" s="832" t="s">
        <v>6809</v>
      </c>
      <c r="F385" s="832" t="s">
        <v>6937</v>
      </c>
      <c r="G385" s="832" t="s">
        <v>6938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59</v>
      </c>
      <c r="R385" s="837"/>
      <c r="S385" s="850">
        <v>59</v>
      </c>
    </row>
    <row r="386" spans="1:19" ht="14.4" customHeight="1" x14ac:dyDescent="0.3">
      <c r="A386" s="831" t="s">
        <v>6815</v>
      </c>
      <c r="B386" s="832" t="s">
        <v>6816</v>
      </c>
      <c r="C386" s="832" t="s">
        <v>604</v>
      </c>
      <c r="D386" s="832" t="s">
        <v>2729</v>
      </c>
      <c r="E386" s="832" t="s">
        <v>6809</v>
      </c>
      <c r="F386" s="832" t="s">
        <v>6939</v>
      </c>
      <c r="G386" s="832" t="s">
        <v>6940</v>
      </c>
      <c r="H386" s="849">
        <v>3</v>
      </c>
      <c r="I386" s="849">
        <v>342</v>
      </c>
      <c r="J386" s="832">
        <v>2.8032786885245899</v>
      </c>
      <c r="K386" s="832">
        <v>114</v>
      </c>
      <c r="L386" s="849">
        <v>1</v>
      </c>
      <c r="M386" s="849">
        <v>122</v>
      </c>
      <c r="N386" s="832">
        <v>1</v>
      </c>
      <c r="O386" s="832">
        <v>122</v>
      </c>
      <c r="P386" s="849"/>
      <c r="Q386" s="849"/>
      <c r="R386" s="837"/>
      <c r="S386" s="850"/>
    </row>
    <row r="387" spans="1:19" ht="14.4" customHeight="1" x14ac:dyDescent="0.3">
      <c r="A387" s="831" t="s">
        <v>6815</v>
      </c>
      <c r="B387" s="832" t="s">
        <v>6816</v>
      </c>
      <c r="C387" s="832" t="s">
        <v>604</v>
      </c>
      <c r="D387" s="832" t="s">
        <v>6793</v>
      </c>
      <c r="E387" s="832" t="s">
        <v>6809</v>
      </c>
      <c r="F387" s="832" t="s">
        <v>6880</v>
      </c>
      <c r="G387" s="832" t="s">
        <v>6881</v>
      </c>
      <c r="H387" s="849">
        <v>1</v>
      </c>
      <c r="I387" s="849">
        <v>118</v>
      </c>
      <c r="J387" s="832"/>
      <c r="K387" s="832">
        <v>118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 t="s">
        <v>6815</v>
      </c>
      <c r="B388" s="832" t="s">
        <v>6816</v>
      </c>
      <c r="C388" s="832" t="s">
        <v>604</v>
      </c>
      <c r="D388" s="832" t="s">
        <v>6793</v>
      </c>
      <c r="E388" s="832" t="s">
        <v>6809</v>
      </c>
      <c r="F388" s="832" t="s">
        <v>6900</v>
      </c>
      <c r="G388" s="832" t="s">
        <v>6901</v>
      </c>
      <c r="H388" s="849">
        <v>1</v>
      </c>
      <c r="I388" s="849">
        <v>0</v>
      </c>
      <c r="J388" s="832"/>
      <c r="K388" s="832">
        <v>0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6815</v>
      </c>
      <c r="B389" s="832" t="s">
        <v>6816</v>
      </c>
      <c r="C389" s="832" t="s">
        <v>604</v>
      </c>
      <c r="D389" s="832" t="s">
        <v>6794</v>
      </c>
      <c r="E389" s="832" t="s">
        <v>6809</v>
      </c>
      <c r="F389" s="832" t="s">
        <v>6935</v>
      </c>
      <c r="G389" s="832" t="s">
        <v>6936</v>
      </c>
      <c r="H389" s="849">
        <v>1</v>
      </c>
      <c r="I389" s="849">
        <v>349</v>
      </c>
      <c r="J389" s="832"/>
      <c r="K389" s="832">
        <v>349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6815</v>
      </c>
      <c r="B390" s="832" t="s">
        <v>6816</v>
      </c>
      <c r="C390" s="832" t="s">
        <v>604</v>
      </c>
      <c r="D390" s="832" t="s">
        <v>2730</v>
      </c>
      <c r="E390" s="832" t="s">
        <v>6817</v>
      </c>
      <c r="F390" s="832" t="s">
        <v>6819</v>
      </c>
      <c r="G390" s="832" t="s">
        <v>5373</v>
      </c>
      <c r="H390" s="849"/>
      <c r="I390" s="849"/>
      <c r="J390" s="832"/>
      <c r="K390" s="832"/>
      <c r="L390" s="849">
        <v>0.1</v>
      </c>
      <c r="M390" s="849">
        <v>15.1</v>
      </c>
      <c r="N390" s="832">
        <v>1</v>
      </c>
      <c r="O390" s="832">
        <v>151</v>
      </c>
      <c r="P390" s="849">
        <v>0.1</v>
      </c>
      <c r="Q390" s="849">
        <v>6.97</v>
      </c>
      <c r="R390" s="837">
        <v>0.46158940397350995</v>
      </c>
      <c r="S390" s="850">
        <v>69.699999999999989</v>
      </c>
    </row>
    <row r="391" spans="1:19" ht="14.4" customHeight="1" x14ac:dyDescent="0.3">
      <c r="A391" s="831" t="s">
        <v>6815</v>
      </c>
      <c r="B391" s="832" t="s">
        <v>6816</v>
      </c>
      <c r="C391" s="832" t="s">
        <v>604</v>
      </c>
      <c r="D391" s="832" t="s">
        <v>2730</v>
      </c>
      <c r="E391" s="832" t="s">
        <v>6817</v>
      </c>
      <c r="F391" s="832" t="s">
        <v>6820</v>
      </c>
      <c r="G391" s="832" t="s">
        <v>6821</v>
      </c>
      <c r="H391" s="849">
        <v>0.1</v>
      </c>
      <c r="I391" s="849">
        <v>25.35</v>
      </c>
      <c r="J391" s="832"/>
      <c r="K391" s="832">
        <v>253.5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6815</v>
      </c>
      <c r="B392" s="832" t="s">
        <v>6816</v>
      </c>
      <c r="C392" s="832" t="s">
        <v>604</v>
      </c>
      <c r="D392" s="832" t="s">
        <v>2730</v>
      </c>
      <c r="E392" s="832" t="s">
        <v>6809</v>
      </c>
      <c r="F392" s="832" t="s">
        <v>6854</v>
      </c>
      <c r="G392" s="832" t="s">
        <v>6855</v>
      </c>
      <c r="H392" s="849"/>
      <c r="I392" s="849"/>
      <c r="J392" s="832"/>
      <c r="K392" s="832"/>
      <c r="L392" s="849">
        <v>1</v>
      </c>
      <c r="M392" s="849">
        <v>83</v>
      </c>
      <c r="N392" s="832">
        <v>1</v>
      </c>
      <c r="O392" s="832">
        <v>83</v>
      </c>
      <c r="P392" s="849">
        <v>2</v>
      </c>
      <c r="Q392" s="849">
        <v>166</v>
      </c>
      <c r="R392" s="837">
        <v>2</v>
      </c>
      <c r="S392" s="850">
        <v>83</v>
      </c>
    </row>
    <row r="393" spans="1:19" ht="14.4" customHeight="1" x14ac:dyDescent="0.3">
      <c r="A393" s="831" t="s">
        <v>6815</v>
      </c>
      <c r="B393" s="832" t="s">
        <v>6816</v>
      </c>
      <c r="C393" s="832" t="s">
        <v>604</v>
      </c>
      <c r="D393" s="832" t="s">
        <v>2730</v>
      </c>
      <c r="E393" s="832" t="s">
        <v>6809</v>
      </c>
      <c r="F393" s="832" t="s">
        <v>6856</v>
      </c>
      <c r="G393" s="832" t="s">
        <v>6857</v>
      </c>
      <c r="H393" s="849">
        <v>2</v>
      </c>
      <c r="I393" s="849">
        <v>70</v>
      </c>
      <c r="J393" s="832"/>
      <c r="K393" s="832">
        <v>35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6815</v>
      </c>
      <c r="B394" s="832" t="s">
        <v>6816</v>
      </c>
      <c r="C394" s="832" t="s">
        <v>604</v>
      </c>
      <c r="D394" s="832" t="s">
        <v>2730</v>
      </c>
      <c r="E394" s="832" t="s">
        <v>6809</v>
      </c>
      <c r="F394" s="832" t="s">
        <v>6866</v>
      </c>
      <c r="G394" s="832" t="s">
        <v>6867</v>
      </c>
      <c r="H394" s="849"/>
      <c r="I394" s="849"/>
      <c r="J394" s="832"/>
      <c r="K394" s="832"/>
      <c r="L394" s="849">
        <v>1</v>
      </c>
      <c r="M394" s="849">
        <v>392</v>
      </c>
      <c r="N394" s="832">
        <v>1</v>
      </c>
      <c r="O394" s="832">
        <v>392</v>
      </c>
      <c r="P394" s="849"/>
      <c r="Q394" s="849"/>
      <c r="R394" s="837"/>
      <c r="S394" s="850"/>
    </row>
    <row r="395" spans="1:19" ht="14.4" customHeight="1" x14ac:dyDescent="0.3">
      <c r="A395" s="831" t="s">
        <v>6815</v>
      </c>
      <c r="B395" s="832" t="s">
        <v>6816</v>
      </c>
      <c r="C395" s="832" t="s">
        <v>604</v>
      </c>
      <c r="D395" s="832" t="s">
        <v>2730</v>
      </c>
      <c r="E395" s="832" t="s">
        <v>6809</v>
      </c>
      <c r="F395" s="832" t="s">
        <v>6810</v>
      </c>
      <c r="G395" s="832" t="s">
        <v>6811</v>
      </c>
      <c r="H395" s="849">
        <v>5</v>
      </c>
      <c r="I395" s="849">
        <v>1175</v>
      </c>
      <c r="J395" s="832">
        <v>0.93625498007968122</v>
      </c>
      <c r="K395" s="832">
        <v>235</v>
      </c>
      <c r="L395" s="849">
        <v>5</v>
      </c>
      <c r="M395" s="849">
        <v>1255</v>
      </c>
      <c r="N395" s="832">
        <v>1</v>
      </c>
      <c r="O395" s="832">
        <v>251</v>
      </c>
      <c r="P395" s="849">
        <v>9</v>
      </c>
      <c r="Q395" s="849">
        <v>2259</v>
      </c>
      <c r="R395" s="837">
        <v>1.8</v>
      </c>
      <c r="S395" s="850">
        <v>251</v>
      </c>
    </row>
    <row r="396" spans="1:19" ht="14.4" customHeight="1" x14ac:dyDescent="0.3">
      <c r="A396" s="831" t="s">
        <v>6815</v>
      </c>
      <c r="B396" s="832" t="s">
        <v>6816</v>
      </c>
      <c r="C396" s="832" t="s">
        <v>604</v>
      </c>
      <c r="D396" s="832" t="s">
        <v>2730</v>
      </c>
      <c r="E396" s="832" t="s">
        <v>6809</v>
      </c>
      <c r="F396" s="832" t="s">
        <v>6880</v>
      </c>
      <c r="G396" s="832" t="s">
        <v>6881</v>
      </c>
      <c r="H396" s="849">
        <v>5</v>
      </c>
      <c r="I396" s="849">
        <v>590</v>
      </c>
      <c r="J396" s="832">
        <v>1.1706349206349207</v>
      </c>
      <c r="K396" s="832">
        <v>118</v>
      </c>
      <c r="L396" s="849">
        <v>4</v>
      </c>
      <c r="M396" s="849">
        <v>504</v>
      </c>
      <c r="N396" s="832">
        <v>1</v>
      </c>
      <c r="O396" s="832">
        <v>126</v>
      </c>
      <c r="P396" s="849">
        <v>6</v>
      </c>
      <c r="Q396" s="849">
        <v>756</v>
      </c>
      <c r="R396" s="837">
        <v>1.5</v>
      </c>
      <c r="S396" s="850">
        <v>126</v>
      </c>
    </row>
    <row r="397" spans="1:19" ht="14.4" customHeight="1" x14ac:dyDescent="0.3">
      <c r="A397" s="831" t="s">
        <v>6815</v>
      </c>
      <c r="B397" s="832" t="s">
        <v>6816</v>
      </c>
      <c r="C397" s="832" t="s">
        <v>604</v>
      </c>
      <c r="D397" s="832" t="s">
        <v>2730</v>
      </c>
      <c r="E397" s="832" t="s">
        <v>6809</v>
      </c>
      <c r="F397" s="832" t="s">
        <v>6894</v>
      </c>
      <c r="G397" s="832" t="s">
        <v>6895</v>
      </c>
      <c r="H397" s="849"/>
      <c r="I397" s="849"/>
      <c r="J397" s="832"/>
      <c r="K397" s="832"/>
      <c r="L397" s="849">
        <v>1</v>
      </c>
      <c r="M397" s="849">
        <v>679</v>
      </c>
      <c r="N397" s="832">
        <v>1</v>
      </c>
      <c r="O397" s="832">
        <v>679</v>
      </c>
      <c r="P397" s="849"/>
      <c r="Q397" s="849"/>
      <c r="R397" s="837"/>
      <c r="S397" s="850"/>
    </row>
    <row r="398" spans="1:19" ht="14.4" customHeight="1" x14ac:dyDescent="0.3">
      <c r="A398" s="831" t="s">
        <v>6815</v>
      </c>
      <c r="B398" s="832" t="s">
        <v>6816</v>
      </c>
      <c r="C398" s="832" t="s">
        <v>604</v>
      </c>
      <c r="D398" s="832" t="s">
        <v>2730</v>
      </c>
      <c r="E398" s="832" t="s">
        <v>6809</v>
      </c>
      <c r="F398" s="832" t="s">
        <v>6896</v>
      </c>
      <c r="G398" s="832" t="s">
        <v>6897</v>
      </c>
      <c r="H398" s="849">
        <v>1</v>
      </c>
      <c r="I398" s="849">
        <v>1002</v>
      </c>
      <c r="J398" s="832">
        <v>0.97565725413826676</v>
      </c>
      <c r="K398" s="832">
        <v>1002</v>
      </c>
      <c r="L398" s="849">
        <v>1</v>
      </c>
      <c r="M398" s="849">
        <v>1027</v>
      </c>
      <c r="N398" s="832">
        <v>1</v>
      </c>
      <c r="O398" s="832">
        <v>1027</v>
      </c>
      <c r="P398" s="849"/>
      <c r="Q398" s="849"/>
      <c r="R398" s="837"/>
      <c r="S398" s="850"/>
    </row>
    <row r="399" spans="1:19" ht="14.4" customHeight="1" x14ac:dyDescent="0.3">
      <c r="A399" s="831" t="s">
        <v>6815</v>
      </c>
      <c r="B399" s="832" t="s">
        <v>6816</v>
      </c>
      <c r="C399" s="832" t="s">
        <v>604</v>
      </c>
      <c r="D399" s="832" t="s">
        <v>2730</v>
      </c>
      <c r="E399" s="832" t="s">
        <v>6809</v>
      </c>
      <c r="F399" s="832" t="s">
        <v>6900</v>
      </c>
      <c r="G399" s="832" t="s">
        <v>6901</v>
      </c>
      <c r="H399" s="849">
        <v>3</v>
      </c>
      <c r="I399" s="849">
        <v>33.33</v>
      </c>
      <c r="J399" s="832">
        <v>0.11109999999999999</v>
      </c>
      <c r="K399" s="832">
        <v>11.11</v>
      </c>
      <c r="L399" s="849">
        <v>9</v>
      </c>
      <c r="M399" s="849">
        <v>300</v>
      </c>
      <c r="N399" s="832">
        <v>1</v>
      </c>
      <c r="O399" s="832">
        <v>33.333333333333336</v>
      </c>
      <c r="P399" s="849">
        <v>15</v>
      </c>
      <c r="Q399" s="849">
        <v>500</v>
      </c>
      <c r="R399" s="837">
        <v>1.6666666666666667</v>
      </c>
      <c r="S399" s="850">
        <v>33.333333333333336</v>
      </c>
    </row>
    <row r="400" spans="1:19" ht="14.4" customHeight="1" x14ac:dyDescent="0.3">
      <c r="A400" s="831" t="s">
        <v>6815</v>
      </c>
      <c r="B400" s="832" t="s">
        <v>6816</v>
      </c>
      <c r="C400" s="832" t="s">
        <v>604</v>
      </c>
      <c r="D400" s="832" t="s">
        <v>2730</v>
      </c>
      <c r="E400" s="832" t="s">
        <v>6809</v>
      </c>
      <c r="F400" s="832" t="s">
        <v>6905</v>
      </c>
      <c r="G400" s="832" t="s">
        <v>6906</v>
      </c>
      <c r="H400" s="849"/>
      <c r="I400" s="849"/>
      <c r="J400" s="832"/>
      <c r="K400" s="832"/>
      <c r="L400" s="849">
        <v>1</v>
      </c>
      <c r="M400" s="849">
        <v>172</v>
      </c>
      <c r="N400" s="832">
        <v>1</v>
      </c>
      <c r="O400" s="832">
        <v>172</v>
      </c>
      <c r="P400" s="849">
        <v>1</v>
      </c>
      <c r="Q400" s="849">
        <v>172</v>
      </c>
      <c r="R400" s="837">
        <v>1</v>
      </c>
      <c r="S400" s="850">
        <v>172</v>
      </c>
    </row>
    <row r="401" spans="1:19" ht="14.4" customHeight="1" x14ac:dyDescent="0.3">
      <c r="A401" s="831" t="s">
        <v>6815</v>
      </c>
      <c r="B401" s="832" t="s">
        <v>6816</v>
      </c>
      <c r="C401" s="832" t="s">
        <v>604</v>
      </c>
      <c r="D401" s="832" t="s">
        <v>2730</v>
      </c>
      <c r="E401" s="832" t="s">
        <v>6809</v>
      </c>
      <c r="F401" s="832" t="s">
        <v>6907</v>
      </c>
      <c r="G401" s="832" t="s">
        <v>6908</v>
      </c>
      <c r="H401" s="849"/>
      <c r="I401" s="849"/>
      <c r="J401" s="832"/>
      <c r="K401" s="832"/>
      <c r="L401" s="849">
        <v>3</v>
      </c>
      <c r="M401" s="849">
        <v>111</v>
      </c>
      <c r="N401" s="832">
        <v>1</v>
      </c>
      <c r="O401" s="832">
        <v>37</v>
      </c>
      <c r="P401" s="849"/>
      <c r="Q401" s="849"/>
      <c r="R401" s="837"/>
      <c r="S401" s="850"/>
    </row>
    <row r="402" spans="1:19" ht="14.4" customHeight="1" x14ac:dyDescent="0.3">
      <c r="A402" s="831" t="s">
        <v>6815</v>
      </c>
      <c r="B402" s="832" t="s">
        <v>6816</v>
      </c>
      <c r="C402" s="832" t="s">
        <v>604</v>
      </c>
      <c r="D402" s="832" t="s">
        <v>2730</v>
      </c>
      <c r="E402" s="832" t="s">
        <v>6809</v>
      </c>
      <c r="F402" s="832" t="s">
        <v>6911</v>
      </c>
      <c r="G402" s="832" t="s">
        <v>6912</v>
      </c>
      <c r="H402" s="849">
        <v>3</v>
      </c>
      <c r="I402" s="849">
        <v>246</v>
      </c>
      <c r="J402" s="832">
        <v>1.430232558139535</v>
      </c>
      <c r="K402" s="832">
        <v>82</v>
      </c>
      <c r="L402" s="849">
        <v>2</v>
      </c>
      <c r="M402" s="849">
        <v>172</v>
      </c>
      <c r="N402" s="832">
        <v>1</v>
      </c>
      <c r="O402" s="832">
        <v>86</v>
      </c>
      <c r="P402" s="849">
        <v>3</v>
      </c>
      <c r="Q402" s="849">
        <v>258</v>
      </c>
      <c r="R402" s="837">
        <v>1.5</v>
      </c>
      <c r="S402" s="850">
        <v>86</v>
      </c>
    </row>
    <row r="403" spans="1:19" ht="14.4" customHeight="1" x14ac:dyDescent="0.3">
      <c r="A403" s="831" t="s">
        <v>6815</v>
      </c>
      <c r="B403" s="832" t="s">
        <v>6816</v>
      </c>
      <c r="C403" s="832" t="s">
        <v>604</v>
      </c>
      <c r="D403" s="832" t="s">
        <v>2730</v>
      </c>
      <c r="E403" s="832" t="s">
        <v>6809</v>
      </c>
      <c r="F403" s="832" t="s">
        <v>6920</v>
      </c>
      <c r="G403" s="832" t="s">
        <v>6921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223</v>
      </c>
      <c r="R403" s="837"/>
      <c r="S403" s="850">
        <v>223</v>
      </c>
    </row>
    <row r="404" spans="1:19" ht="14.4" customHeight="1" x14ac:dyDescent="0.3">
      <c r="A404" s="831" t="s">
        <v>6815</v>
      </c>
      <c r="B404" s="832" t="s">
        <v>6816</v>
      </c>
      <c r="C404" s="832" t="s">
        <v>604</v>
      </c>
      <c r="D404" s="832" t="s">
        <v>2730</v>
      </c>
      <c r="E404" s="832" t="s">
        <v>6809</v>
      </c>
      <c r="F404" s="832" t="s">
        <v>6931</v>
      </c>
      <c r="G404" s="832" t="s">
        <v>6932</v>
      </c>
      <c r="H404" s="849">
        <v>1</v>
      </c>
      <c r="I404" s="849">
        <v>1050</v>
      </c>
      <c r="J404" s="832"/>
      <c r="K404" s="832">
        <v>1050</v>
      </c>
      <c r="L404" s="849"/>
      <c r="M404" s="849"/>
      <c r="N404" s="832"/>
      <c r="O404" s="832"/>
      <c r="P404" s="849">
        <v>1</v>
      </c>
      <c r="Q404" s="849">
        <v>1063</v>
      </c>
      <c r="R404" s="837"/>
      <c r="S404" s="850">
        <v>1063</v>
      </c>
    </row>
    <row r="405" spans="1:19" ht="14.4" customHeight="1" x14ac:dyDescent="0.3">
      <c r="A405" s="831" t="s">
        <v>6815</v>
      </c>
      <c r="B405" s="832" t="s">
        <v>6816</v>
      </c>
      <c r="C405" s="832" t="s">
        <v>604</v>
      </c>
      <c r="D405" s="832" t="s">
        <v>2730</v>
      </c>
      <c r="E405" s="832" t="s">
        <v>6809</v>
      </c>
      <c r="F405" s="832" t="s">
        <v>6943</v>
      </c>
      <c r="G405" s="832" t="s">
        <v>6944</v>
      </c>
      <c r="H405" s="849"/>
      <c r="I405" s="849"/>
      <c r="J405" s="832"/>
      <c r="K405" s="832"/>
      <c r="L405" s="849"/>
      <c r="M405" s="849"/>
      <c r="N405" s="832"/>
      <c r="O405" s="832"/>
      <c r="P405" s="849">
        <v>1</v>
      </c>
      <c r="Q405" s="849">
        <v>183</v>
      </c>
      <c r="R405" s="837"/>
      <c r="S405" s="850">
        <v>183</v>
      </c>
    </row>
    <row r="406" spans="1:19" ht="14.4" customHeight="1" x14ac:dyDescent="0.3">
      <c r="A406" s="831" t="s">
        <v>6815</v>
      </c>
      <c r="B406" s="832" t="s">
        <v>6816</v>
      </c>
      <c r="C406" s="832" t="s">
        <v>604</v>
      </c>
      <c r="D406" s="832" t="s">
        <v>6795</v>
      </c>
      <c r="E406" s="832" t="s">
        <v>6809</v>
      </c>
      <c r="F406" s="832" t="s">
        <v>6856</v>
      </c>
      <c r="G406" s="832" t="s">
        <v>6857</v>
      </c>
      <c r="H406" s="849"/>
      <c r="I406" s="849"/>
      <c r="J406" s="832"/>
      <c r="K406" s="832"/>
      <c r="L406" s="849"/>
      <c r="M406" s="849"/>
      <c r="N406" s="832"/>
      <c r="O406" s="832"/>
      <c r="P406" s="849">
        <v>13</v>
      </c>
      <c r="Q406" s="849">
        <v>481</v>
      </c>
      <c r="R406" s="837"/>
      <c r="S406" s="850">
        <v>37</v>
      </c>
    </row>
    <row r="407" spans="1:19" ht="14.4" customHeight="1" x14ac:dyDescent="0.3">
      <c r="A407" s="831" t="s">
        <v>6815</v>
      </c>
      <c r="B407" s="832" t="s">
        <v>6816</v>
      </c>
      <c r="C407" s="832" t="s">
        <v>604</v>
      </c>
      <c r="D407" s="832" t="s">
        <v>2733</v>
      </c>
      <c r="E407" s="832" t="s">
        <v>6809</v>
      </c>
      <c r="F407" s="832" t="s">
        <v>6856</v>
      </c>
      <c r="G407" s="832" t="s">
        <v>6857</v>
      </c>
      <c r="H407" s="849"/>
      <c r="I407" s="849"/>
      <c r="J407" s="832"/>
      <c r="K407" s="832"/>
      <c r="L407" s="849"/>
      <c r="M407" s="849"/>
      <c r="N407" s="832"/>
      <c r="O407" s="832"/>
      <c r="P407" s="849">
        <v>6</v>
      </c>
      <c r="Q407" s="849">
        <v>222</v>
      </c>
      <c r="R407" s="837"/>
      <c r="S407" s="850">
        <v>37</v>
      </c>
    </row>
    <row r="408" spans="1:19" ht="14.4" customHeight="1" x14ac:dyDescent="0.3">
      <c r="A408" s="831" t="s">
        <v>6815</v>
      </c>
      <c r="B408" s="832" t="s">
        <v>6816</v>
      </c>
      <c r="C408" s="832" t="s">
        <v>604</v>
      </c>
      <c r="D408" s="832" t="s">
        <v>2735</v>
      </c>
      <c r="E408" s="832" t="s">
        <v>6817</v>
      </c>
      <c r="F408" s="832" t="s">
        <v>6819</v>
      </c>
      <c r="G408" s="832" t="s">
        <v>5373</v>
      </c>
      <c r="H408" s="849"/>
      <c r="I408" s="849"/>
      <c r="J408" s="832"/>
      <c r="K408" s="832"/>
      <c r="L408" s="849">
        <v>3.9</v>
      </c>
      <c r="M408" s="849">
        <v>589</v>
      </c>
      <c r="N408" s="832">
        <v>1</v>
      </c>
      <c r="O408" s="832">
        <v>151.02564102564102</v>
      </c>
      <c r="P408" s="849">
        <v>0.70000000000000007</v>
      </c>
      <c r="Q408" s="849">
        <v>97.57</v>
      </c>
      <c r="R408" s="837">
        <v>0.16565365025466891</v>
      </c>
      <c r="S408" s="850">
        <v>139.38571428571427</v>
      </c>
    </row>
    <row r="409" spans="1:19" ht="14.4" customHeight="1" x14ac:dyDescent="0.3">
      <c r="A409" s="831" t="s">
        <v>6815</v>
      </c>
      <c r="B409" s="832" t="s">
        <v>6816</v>
      </c>
      <c r="C409" s="832" t="s">
        <v>604</v>
      </c>
      <c r="D409" s="832" t="s">
        <v>2735</v>
      </c>
      <c r="E409" s="832" t="s">
        <v>6809</v>
      </c>
      <c r="F409" s="832" t="s">
        <v>6848</v>
      </c>
      <c r="G409" s="832" t="s">
        <v>6849</v>
      </c>
      <c r="H409" s="849"/>
      <c r="I409" s="849"/>
      <c r="J409" s="832"/>
      <c r="K409" s="832"/>
      <c r="L409" s="849">
        <v>1</v>
      </c>
      <c r="M409" s="849">
        <v>66</v>
      </c>
      <c r="N409" s="832">
        <v>1</v>
      </c>
      <c r="O409" s="832">
        <v>66</v>
      </c>
      <c r="P409" s="849"/>
      <c r="Q409" s="849"/>
      <c r="R409" s="837"/>
      <c r="S409" s="850"/>
    </row>
    <row r="410" spans="1:19" ht="14.4" customHeight="1" x14ac:dyDescent="0.3">
      <c r="A410" s="831" t="s">
        <v>6815</v>
      </c>
      <c r="B410" s="832" t="s">
        <v>6816</v>
      </c>
      <c r="C410" s="832" t="s">
        <v>604</v>
      </c>
      <c r="D410" s="832" t="s">
        <v>2735</v>
      </c>
      <c r="E410" s="832" t="s">
        <v>6809</v>
      </c>
      <c r="F410" s="832" t="s">
        <v>6854</v>
      </c>
      <c r="G410" s="832" t="s">
        <v>6855</v>
      </c>
      <c r="H410" s="849">
        <v>22</v>
      </c>
      <c r="I410" s="849">
        <v>1782</v>
      </c>
      <c r="J410" s="832">
        <v>3.7534754402224285E-2</v>
      </c>
      <c r="K410" s="832">
        <v>81</v>
      </c>
      <c r="L410" s="849">
        <v>572</v>
      </c>
      <c r="M410" s="849">
        <v>47476</v>
      </c>
      <c r="N410" s="832">
        <v>1</v>
      </c>
      <c r="O410" s="832">
        <v>83</v>
      </c>
      <c r="P410" s="849">
        <v>170</v>
      </c>
      <c r="Q410" s="849">
        <v>14110</v>
      </c>
      <c r="R410" s="837">
        <v>0.29720279720279719</v>
      </c>
      <c r="S410" s="850">
        <v>83</v>
      </c>
    </row>
    <row r="411" spans="1:19" ht="14.4" customHeight="1" x14ac:dyDescent="0.3">
      <c r="A411" s="831" t="s">
        <v>6815</v>
      </c>
      <c r="B411" s="832" t="s">
        <v>6816</v>
      </c>
      <c r="C411" s="832" t="s">
        <v>604</v>
      </c>
      <c r="D411" s="832" t="s">
        <v>2735</v>
      </c>
      <c r="E411" s="832" t="s">
        <v>6809</v>
      </c>
      <c r="F411" s="832" t="s">
        <v>6856</v>
      </c>
      <c r="G411" s="832" t="s">
        <v>6857</v>
      </c>
      <c r="H411" s="849">
        <v>1</v>
      </c>
      <c r="I411" s="849">
        <v>35</v>
      </c>
      <c r="J411" s="832">
        <v>8.5995085995085995E-3</v>
      </c>
      <c r="K411" s="832">
        <v>35</v>
      </c>
      <c r="L411" s="849">
        <v>110</v>
      </c>
      <c r="M411" s="849">
        <v>4070</v>
      </c>
      <c r="N411" s="832">
        <v>1</v>
      </c>
      <c r="O411" s="832">
        <v>37</v>
      </c>
      <c r="P411" s="849">
        <v>78</v>
      </c>
      <c r="Q411" s="849">
        <v>2886</v>
      </c>
      <c r="R411" s="837">
        <v>0.70909090909090911</v>
      </c>
      <c r="S411" s="850">
        <v>37</v>
      </c>
    </row>
    <row r="412" spans="1:19" ht="14.4" customHeight="1" x14ac:dyDescent="0.3">
      <c r="A412" s="831" t="s">
        <v>6815</v>
      </c>
      <c r="B412" s="832" t="s">
        <v>6816</v>
      </c>
      <c r="C412" s="832" t="s">
        <v>604</v>
      </c>
      <c r="D412" s="832" t="s">
        <v>2735</v>
      </c>
      <c r="E412" s="832" t="s">
        <v>6809</v>
      </c>
      <c r="F412" s="832" t="s">
        <v>6858</v>
      </c>
      <c r="G412" s="832" t="s">
        <v>6859</v>
      </c>
      <c r="H412" s="849"/>
      <c r="I412" s="849"/>
      <c r="J412" s="832"/>
      <c r="K412" s="832"/>
      <c r="L412" s="849">
        <v>1</v>
      </c>
      <c r="M412" s="849">
        <v>10</v>
      </c>
      <c r="N412" s="832">
        <v>1</v>
      </c>
      <c r="O412" s="832">
        <v>10</v>
      </c>
      <c r="P412" s="849"/>
      <c r="Q412" s="849"/>
      <c r="R412" s="837"/>
      <c r="S412" s="850"/>
    </row>
    <row r="413" spans="1:19" ht="14.4" customHeight="1" x14ac:dyDescent="0.3">
      <c r="A413" s="831" t="s">
        <v>6815</v>
      </c>
      <c r="B413" s="832" t="s">
        <v>6816</v>
      </c>
      <c r="C413" s="832" t="s">
        <v>604</v>
      </c>
      <c r="D413" s="832" t="s">
        <v>2735</v>
      </c>
      <c r="E413" s="832" t="s">
        <v>6809</v>
      </c>
      <c r="F413" s="832" t="s">
        <v>6810</v>
      </c>
      <c r="G413" s="832" t="s">
        <v>6811</v>
      </c>
      <c r="H413" s="849">
        <v>1</v>
      </c>
      <c r="I413" s="849">
        <v>235</v>
      </c>
      <c r="J413" s="832">
        <v>8.4347295502673995E-3</v>
      </c>
      <c r="K413" s="832">
        <v>235</v>
      </c>
      <c r="L413" s="849">
        <v>111</v>
      </c>
      <c r="M413" s="849">
        <v>27861</v>
      </c>
      <c r="N413" s="832">
        <v>1</v>
      </c>
      <c r="O413" s="832">
        <v>251</v>
      </c>
      <c r="P413" s="849">
        <v>43</v>
      </c>
      <c r="Q413" s="849">
        <v>10793</v>
      </c>
      <c r="R413" s="837">
        <v>0.38738738738738737</v>
      </c>
      <c r="S413" s="850">
        <v>251</v>
      </c>
    </row>
    <row r="414" spans="1:19" ht="14.4" customHeight="1" x14ac:dyDescent="0.3">
      <c r="A414" s="831" t="s">
        <v>6815</v>
      </c>
      <c r="B414" s="832" t="s">
        <v>6816</v>
      </c>
      <c r="C414" s="832" t="s">
        <v>604</v>
      </c>
      <c r="D414" s="832" t="s">
        <v>2735</v>
      </c>
      <c r="E414" s="832" t="s">
        <v>6809</v>
      </c>
      <c r="F414" s="832" t="s">
        <v>6880</v>
      </c>
      <c r="G414" s="832" t="s">
        <v>6881</v>
      </c>
      <c r="H414" s="849"/>
      <c r="I414" s="849"/>
      <c r="J414" s="832"/>
      <c r="K414" s="832"/>
      <c r="L414" s="849">
        <v>728</v>
      </c>
      <c r="M414" s="849">
        <v>91728</v>
      </c>
      <c r="N414" s="832">
        <v>1</v>
      </c>
      <c r="O414" s="832">
        <v>126</v>
      </c>
      <c r="P414" s="849">
        <v>263</v>
      </c>
      <c r="Q414" s="849">
        <v>33138</v>
      </c>
      <c r="R414" s="837">
        <v>0.36126373626373626</v>
      </c>
      <c r="S414" s="850">
        <v>126</v>
      </c>
    </row>
    <row r="415" spans="1:19" ht="14.4" customHeight="1" x14ac:dyDescent="0.3">
      <c r="A415" s="831" t="s">
        <v>6815</v>
      </c>
      <c r="B415" s="832" t="s">
        <v>6816</v>
      </c>
      <c r="C415" s="832" t="s">
        <v>604</v>
      </c>
      <c r="D415" s="832" t="s">
        <v>2735</v>
      </c>
      <c r="E415" s="832" t="s">
        <v>6809</v>
      </c>
      <c r="F415" s="832" t="s">
        <v>6892</v>
      </c>
      <c r="G415" s="832" t="s">
        <v>6893</v>
      </c>
      <c r="H415" s="849"/>
      <c r="I415" s="849"/>
      <c r="J415" s="832"/>
      <c r="K415" s="832"/>
      <c r="L415" s="849">
        <v>1</v>
      </c>
      <c r="M415" s="849">
        <v>500</v>
      </c>
      <c r="N415" s="832">
        <v>1</v>
      </c>
      <c r="O415" s="832">
        <v>500</v>
      </c>
      <c r="P415" s="849"/>
      <c r="Q415" s="849"/>
      <c r="R415" s="837"/>
      <c r="S415" s="850"/>
    </row>
    <row r="416" spans="1:19" ht="14.4" customHeight="1" x14ac:dyDescent="0.3">
      <c r="A416" s="831" t="s">
        <v>6815</v>
      </c>
      <c r="B416" s="832" t="s">
        <v>6816</v>
      </c>
      <c r="C416" s="832" t="s">
        <v>604</v>
      </c>
      <c r="D416" s="832" t="s">
        <v>2735</v>
      </c>
      <c r="E416" s="832" t="s">
        <v>6809</v>
      </c>
      <c r="F416" s="832" t="s">
        <v>6894</v>
      </c>
      <c r="G416" s="832" t="s">
        <v>6895</v>
      </c>
      <c r="H416" s="849">
        <v>2</v>
      </c>
      <c r="I416" s="849">
        <v>1332</v>
      </c>
      <c r="J416" s="832">
        <v>0.12260677466863033</v>
      </c>
      <c r="K416" s="832">
        <v>666</v>
      </c>
      <c r="L416" s="849">
        <v>16</v>
      </c>
      <c r="M416" s="849">
        <v>10864</v>
      </c>
      <c r="N416" s="832">
        <v>1</v>
      </c>
      <c r="O416" s="832">
        <v>679</v>
      </c>
      <c r="P416" s="849">
        <v>2</v>
      </c>
      <c r="Q416" s="849">
        <v>1358</v>
      </c>
      <c r="R416" s="837">
        <v>0.125</v>
      </c>
      <c r="S416" s="850">
        <v>679</v>
      </c>
    </row>
    <row r="417" spans="1:19" ht="14.4" customHeight="1" x14ac:dyDescent="0.3">
      <c r="A417" s="831" t="s">
        <v>6815</v>
      </c>
      <c r="B417" s="832" t="s">
        <v>6816</v>
      </c>
      <c r="C417" s="832" t="s">
        <v>604</v>
      </c>
      <c r="D417" s="832" t="s">
        <v>2735</v>
      </c>
      <c r="E417" s="832" t="s">
        <v>6809</v>
      </c>
      <c r="F417" s="832" t="s">
        <v>6900</v>
      </c>
      <c r="G417" s="832" t="s">
        <v>6901</v>
      </c>
      <c r="H417" s="849">
        <v>2</v>
      </c>
      <c r="I417" s="849">
        <v>33.33</v>
      </c>
      <c r="J417" s="832">
        <v>1.2770114942528734E-3</v>
      </c>
      <c r="K417" s="832">
        <v>16.664999999999999</v>
      </c>
      <c r="L417" s="849">
        <v>783</v>
      </c>
      <c r="M417" s="849">
        <v>26100</v>
      </c>
      <c r="N417" s="832">
        <v>1</v>
      </c>
      <c r="O417" s="832">
        <v>33.333333333333336</v>
      </c>
      <c r="P417" s="849">
        <v>299</v>
      </c>
      <c r="Q417" s="849">
        <v>9966.67</v>
      </c>
      <c r="R417" s="837">
        <v>0.38186475095785438</v>
      </c>
      <c r="S417" s="850">
        <v>33.333344481605351</v>
      </c>
    </row>
    <row r="418" spans="1:19" ht="14.4" customHeight="1" x14ac:dyDescent="0.3">
      <c r="A418" s="831" t="s">
        <v>6815</v>
      </c>
      <c r="B418" s="832" t="s">
        <v>6816</v>
      </c>
      <c r="C418" s="832" t="s">
        <v>604</v>
      </c>
      <c r="D418" s="832" t="s">
        <v>2735</v>
      </c>
      <c r="E418" s="832" t="s">
        <v>6809</v>
      </c>
      <c r="F418" s="832" t="s">
        <v>6907</v>
      </c>
      <c r="G418" s="832" t="s">
        <v>6908</v>
      </c>
      <c r="H418" s="849"/>
      <c r="I418" s="849"/>
      <c r="J418" s="832"/>
      <c r="K418" s="832"/>
      <c r="L418" s="849">
        <v>49</v>
      </c>
      <c r="M418" s="849">
        <v>1813</v>
      </c>
      <c r="N418" s="832">
        <v>1</v>
      </c>
      <c r="O418" s="832">
        <v>37</v>
      </c>
      <c r="P418" s="849">
        <v>14</v>
      </c>
      <c r="Q418" s="849">
        <v>518</v>
      </c>
      <c r="R418" s="837">
        <v>0.2857142857142857</v>
      </c>
      <c r="S418" s="850">
        <v>37</v>
      </c>
    </row>
    <row r="419" spans="1:19" ht="14.4" customHeight="1" x14ac:dyDescent="0.3">
      <c r="A419" s="831" t="s">
        <v>6815</v>
      </c>
      <c r="B419" s="832" t="s">
        <v>6816</v>
      </c>
      <c r="C419" s="832" t="s">
        <v>604</v>
      </c>
      <c r="D419" s="832" t="s">
        <v>2735</v>
      </c>
      <c r="E419" s="832" t="s">
        <v>6809</v>
      </c>
      <c r="F419" s="832" t="s">
        <v>6911</v>
      </c>
      <c r="G419" s="832" t="s">
        <v>6912</v>
      </c>
      <c r="H419" s="849"/>
      <c r="I419" s="849"/>
      <c r="J419" s="832"/>
      <c r="K419" s="832"/>
      <c r="L419" s="849">
        <v>34</v>
      </c>
      <c r="M419" s="849">
        <v>2924</v>
      </c>
      <c r="N419" s="832">
        <v>1</v>
      </c>
      <c r="O419" s="832">
        <v>86</v>
      </c>
      <c r="P419" s="849">
        <v>7</v>
      </c>
      <c r="Q419" s="849">
        <v>602</v>
      </c>
      <c r="R419" s="837">
        <v>0.20588235294117646</v>
      </c>
      <c r="S419" s="850">
        <v>86</v>
      </c>
    </row>
    <row r="420" spans="1:19" ht="14.4" customHeight="1" x14ac:dyDescent="0.3">
      <c r="A420" s="831" t="s">
        <v>6815</v>
      </c>
      <c r="B420" s="832" t="s">
        <v>6816</v>
      </c>
      <c r="C420" s="832" t="s">
        <v>604</v>
      </c>
      <c r="D420" s="832" t="s">
        <v>2735</v>
      </c>
      <c r="E420" s="832" t="s">
        <v>6809</v>
      </c>
      <c r="F420" s="832" t="s">
        <v>6920</v>
      </c>
      <c r="G420" s="832" t="s">
        <v>6921</v>
      </c>
      <c r="H420" s="849">
        <v>6</v>
      </c>
      <c r="I420" s="849">
        <v>1260</v>
      </c>
      <c r="J420" s="832"/>
      <c r="K420" s="832">
        <v>210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6815</v>
      </c>
      <c r="B421" s="832" t="s">
        <v>6816</v>
      </c>
      <c r="C421" s="832" t="s">
        <v>604</v>
      </c>
      <c r="D421" s="832" t="s">
        <v>2735</v>
      </c>
      <c r="E421" s="832" t="s">
        <v>6809</v>
      </c>
      <c r="F421" s="832" t="s">
        <v>6931</v>
      </c>
      <c r="G421" s="832" t="s">
        <v>6932</v>
      </c>
      <c r="H421" s="849"/>
      <c r="I421" s="849"/>
      <c r="J421" s="832"/>
      <c r="K421" s="832"/>
      <c r="L421" s="849">
        <v>2</v>
      </c>
      <c r="M421" s="849">
        <v>2126</v>
      </c>
      <c r="N421" s="832">
        <v>1</v>
      </c>
      <c r="O421" s="832">
        <v>1063</v>
      </c>
      <c r="P421" s="849"/>
      <c r="Q421" s="849"/>
      <c r="R421" s="837"/>
      <c r="S421" s="850"/>
    </row>
    <row r="422" spans="1:19" ht="14.4" customHeight="1" x14ac:dyDescent="0.3">
      <c r="A422" s="831" t="s">
        <v>6815</v>
      </c>
      <c r="B422" s="832" t="s">
        <v>6816</v>
      </c>
      <c r="C422" s="832" t="s">
        <v>604</v>
      </c>
      <c r="D422" s="832" t="s">
        <v>2735</v>
      </c>
      <c r="E422" s="832" t="s">
        <v>6809</v>
      </c>
      <c r="F422" s="832" t="s">
        <v>6935</v>
      </c>
      <c r="G422" s="832" t="s">
        <v>6936</v>
      </c>
      <c r="H422" s="849">
        <v>1</v>
      </c>
      <c r="I422" s="849">
        <v>349</v>
      </c>
      <c r="J422" s="832">
        <v>0.46908602150537637</v>
      </c>
      <c r="K422" s="832">
        <v>349</v>
      </c>
      <c r="L422" s="849">
        <v>2</v>
      </c>
      <c r="M422" s="849">
        <v>744</v>
      </c>
      <c r="N422" s="832">
        <v>1</v>
      </c>
      <c r="O422" s="832">
        <v>372</v>
      </c>
      <c r="P422" s="849"/>
      <c r="Q422" s="849"/>
      <c r="R422" s="837"/>
      <c r="S422" s="850"/>
    </row>
    <row r="423" spans="1:19" ht="14.4" customHeight="1" x14ac:dyDescent="0.3">
      <c r="A423" s="831" t="s">
        <v>6815</v>
      </c>
      <c r="B423" s="832" t="s">
        <v>6816</v>
      </c>
      <c r="C423" s="832" t="s">
        <v>604</v>
      </c>
      <c r="D423" s="832" t="s">
        <v>2735</v>
      </c>
      <c r="E423" s="832" t="s">
        <v>6809</v>
      </c>
      <c r="F423" s="832" t="s">
        <v>6937</v>
      </c>
      <c r="G423" s="832" t="s">
        <v>6938</v>
      </c>
      <c r="H423" s="849"/>
      <c r="I423" s="849"/>
      <c r="J423" s="832"/>
      <c r="K423" s="832"/>
      <c r="L423" s="849">
        <v>14</v>
      </c>
      <c r="M423" s="849">
        <v>826</v>
      </c>
      <c r="N423" s="832">
        <v>1</v>
      </c>
      <c r="O423" s="832">
        <v>59</v>
      </c>
      <c r="P423" s="849">
        <v>2</v>
      </c>
      <c r="Q423" s="849">
        <v>118</v>
      </c>
      <c r="R423" s="837">
        <v>0.14285714285714285</v>
      </c>
      <c r="S423" s="850">
        <v>59</v>
      </c>
    </row>
    <row r="424" spans="1:19" ht="14.4" customHeight="1" x14ac:dyDescent="0.3">
      <c r="A424" s="831" t="s">
        <v>6815</v>
      </c>
      <c r="B424" s="832" t="s">
        <v>6816</v>
      </c>
      <c r="C424" s="832" t="s">
        <v>604</v>
      </c>
      <c r="D424" s="832" t="s">
        <v>2735</v>
      </c>
      <c r="E424" s="832" t="s">
        <v>6809</v>
      </c>
      <c r="F424" s="832" t="s">
        <v>6943</v>
      </c>
      <c r="G424" s="832" t="s">
        <v>6944</v>
      </c>
      <c r="H424" s="849"/>
      <c r="I424" s="849"/>
      <c r="J424" s="832"/>
      <c r="K424" s="832"/>
      <c r="L424" s="849">
        <v>3</v>
      </c>
      <c r="M424" s="849">
        <v>549</v>
      </c>
      <c r="N424" s="832">
        <v>1</v>
      </c>
      <c r="O424" s="832">
        <v>183</v>
      </c>
      <c r="P424" s="849">
        <v>3</v>
      </c>
      <c r="Q424" s="849">
        <v>549</v>
      </c>
      <c r="R424" s="837">
        <v>1</v>
      </c>
      <c r="S424" s="850">
        <v>183</v>
      </c>
    </row>
    <row r="425" spans="1:19" ht="14.4" customHeight="1" x14ac:dyDescent="0.3">
      <c r="A425" s="831" t="s">
        <v>6815</v>
      </c>
      <c r="B425" s="832" t="s">
        <v>6816</v>
      </c>
      <c r="C425" s="832" t="s">
        <v>604</v>
      </c>
      <c r="D425" s="832" t="s">
        <v>2735</v>
      </c>
      <c r="E425" s="832" t="s">
        <v>6809</v>
      </c>
      <c r="F425" s="832" t="s">
        <v>6949</v>
      </c>
      <c r="G425" s="832" t="s">
        <v>6950</v>
      </c>
      <c r="H425" s="849"/>
      <c r="I425" s="849"/>
      <c r="J425" s="832"/>
      <c r="K425" s="832"/>
      <c r="L425" s="849">
        <v>1</v>
      </c>
      <c r="M425" s="849">
        <v>364</v>
      </c>
      <c r="N425" s="832">
        <v>1</v>
      </c>
      <c r="O425" s="832">
        <v>364</v>
      </c>
      <c r="P425" s="849">
        <v>3</v>
      </c>
      <c r="Q425" s="849">
        <v>1170</v>
      </c>
      <c r="R425" s="837">
        <v>3.2142857142857144</v>
      </c>
      <c r="S425" s="850">
        <v>390</v>
      </c>
    </row>
    <row r="426" spans="1:19" ht="14.4" customHeight="1" x14ac:dyDescent="0.3">
      <c r="A426" s="831" t="s">
        <v>6815</v>
      </c>
      <c r="B426" s="832" t="s">
        <v>6816</v>
      </c>
      <c r="C426" s="832" t="s">
        <v>604</v>
      </c>
      <c r="D426" s="832" t="s">
        <v>2735</v>
      </c>
      <c r="E426" s="832" t="s">
        <v>6809</v>
      </c>
      <c r="F426" s="832" t="s">
        <v>6955</v>
      </c>
      <c r="G426" s="832" t="s">
        <v>6956</v>
      </c>
      <c r="H426" s="849"/>
      <c r="I426" s="849"/>
      <c r="J426" s="832"/>
      <c r="K426" s="832"/>
      <c r="L426" s="849">
        <v>15</v>
      </c>
      <c r="M426" s="849">
        <v>1800</v>
      </c>
      <c r="N426" s="832">
        <v>1</v>
      </c>
      <c r="O426" s="832">
        <v>120</v>
      </c>
      <c r="P426" s="849">
        <v>4</v>
      </c>
      <c r="Q426" s="849">
        <v>480</v>
      </c>
      <c r="R426" s="837">
        <v>0.26666666666666666</v>
      </c>
      <c r="S426" s="850">
        <v>120</v>
      </c>
    </row>
    <row r="427" spans="1:19" ht="14.4" customHeight="1" x14ac:dyDescent="0.3">
      <c r="A427" s="831" t="s">
        <v>6815</v>
      </c>
      <c r="B427" s="832" t="s">
        <v>6816</v>
      </c>
      <c r="C427" s="832" t="s">
        <v>604</v>
      </c>
      <c r="D427" s="832" t="s">
        <v>2735</v>
      </c>
      <c r="E427" s="832" t="s">
        <v>6809</v>
      </c>
      <c r="F427" s="832" t="s">
        <v>6957</v>
      </c>
      <c r="G427" s="832" t="s">
        <v>6958</v>
      </c>
      <c r="H427" s="849"/>
      <c r="I427" s="849"/>
      <c r="J427" s="832"/>
      <c r="K427" s="832"/>
      <c r="L427" s="849">
        <v>1</v>
      </c>
      <c r="M427" s="849">
        <v>948</v>
      </c>
      <c r="N427" s="832">
        <v>1</v>
      </c>
      <c r="O427" s="832">
        <v>948</v>
      </c>
      <c r="P427" s="849"/>
      <c r="Q427" s="849"/>
      <c r="R427" s="837"/>
      <c r="S427" s="850"/>
    </row>
    <row r="428" spans="1:19" ht="14.4" customHeight="1" x14ac:dyDescent="0.3">
      <c r="A428" s="831" t="s">
        <v>6815</v>
      </c>
      <c r="B428" s="832" t="s">
        <v>6816</v>
      </c>
      <c r="C428" s="832" t="s">
        <v>604</v>
      </c>
      <c r="D428" s="832" t="s">
        <v>2735</v>
      </c>
      <c r="E428" s="832" t="s">
        <v>6809</v>
      </c>
      <c r="F428" s="832" t="s">
        <v>6965</v>
      </c>
      <c r="G428" s="832" t="s">
        <v>6966</v>
      </c>
      <c r="H428" s="849"/>
      <c r="I428" s="849"/>
      <c r="J428" s="832"/>
      <c r="K428" s="832"/>
      <c r="L428" s="849">
        <v>6</v>
      </c>
      <c r="M428" s="849">
        <v>600</v>
      </c>
      <c r="N428" s="832">
        <v>1</v>
      </c>
      <c r="O428" s="832">
        <v>100</v>
      </c>
      <c r="P428" s="849">
        <v>2</v>
      </c>
      <c r="Q428" s="849">
        <v>200</v>
      </c>
      <c r="R428" s="837">
        <v>0.33333333333333331</v>
      </c>
      <c r="S428" s="850">
        <v>100</v>
      </c>
    </row>
    <row r="429" spans="1:19" ht="14.4" customHeight="1" x14ac:dyDescent="0.3">
      <c r="A429" s="831" t="s">
        <v>6815</v>
      </c>
      <c r="B429" s="832" t="s">
        <v>6816</v>
      </c>
      <c r="C429" s="832" t="s">
        <v>604</v>
      </c>
      <c r="D429" s="832" t="s">
        <v>6796</v>
      </c>
      <c r="E429" s="832" t="s">
        <v>6809</v>
      </c>
      <c r="F429" s="832" t="s">
        <v>6856</v>
      </c>
      <c r="G429" s="832" t="s">
        <v>6857</v>
      </c>
      <c r="H429" s="849"/>
      <c r="I429" s="849"/>
      <c r="J429" s="832"/>
      <c r="K429" s="832"/>
      <c r="L429" s="849">
        <v>8</v>
      </c>
      <c r="M429" s="849">
        <v>296</v>
      </c>
      <c r="N429" s="832">
        <v>1</v>
      </c>
      <c r="O429" s="832">
        <v>37</v>
      </c>
      <c r="P429" s="849"/>
      <c r="Q429" s="849"/>
      <c r="R429" s="837"/>
      <c r="S429" s="850"/>
    </row>
    <row r="430" spans="1:19" ht="14.4" customHeight="1" x14ac:dyDescent="0.3">
      <c r="A430" s="831" t="s">
        <v>6815</v>
      </c>
      <c r="B430" s="832" t="s">
        <v>6816</v>
      </c>
      <c r="C430" s="832" t="s">
        <v>604</v>
      </c>
      <c r="D430" s="832" t="s">
        <v>6796</v>
      </c>
      <c r="E430" s="832" t="s">
        <v>6809</v>
      </c>
      <c r="F430" s="832" t="s">
        <v>6880</v>
      </c>
      <c r="G430" s="832" t="s">
        <v>6881</v>
      </c>
      <c r="H430" s="849"/>
      <c r="I430" s="849"/>
      <c r="J430" s="832"/>
      <c r="K430" s="832"/>
      <c r="L430" s="849">
        <v>1</v>
      </c>
      <c r="M430" s="849">
        <v>126</v>
      </c>
      <c r="N430" s="832">
        <v>1</v>
      </c>
      <c r="O430" s="832">
        <v>126</v>
      </c>
      <c r="P430" s="849"/>
      <c r="Q430" s="849"/>
      <c r="R430" s="837"/>
      <c r="S430" s="850"/>
    </row>
    <row r="431" spans="1:19" ht="14.4" customHeight="1" x14ac:dyDescent="0.3">
      <c r="A431" s="831" t="s">
        <v>6815</v>
      </c>
      <c r="B431" s="832" t="s">
        <v>6816</v>
      </c>
      <c r="C431" s="832" t="s">
        <v>604</v>
      </c>
      <c r="D431" s="832" t="s">
        <v>6796</v>
      </c>
      <c r="E431" s="832" t="s">
        <v>6809</v>
      </c>
      <c r="F431" s="832" t="s">
        <v>6900</v>
      </c>
      <c r="G431" s="832" t="s">
        <v>6901</v>
      </c>
      <c r="H431" s="849"/>
      <c r="I431" s="849"/>
      <c r="J431" s="832"/>
      <c r="K431" s="832"/>
      <c r="L431" s="849">
        <v>2</v>
      </c>
      <c r="M431" s="849">
        <v>66.66</v>
      </c>
      <c r="N431" s="832">
        <v>1</v>
      </c>
      <c r="O431" s="832">
        <v>33.33</v>
      </c>
      <c r="P431" s="849"/>
      <c r="Q431" s="849"/>
      <c r="R431" s="837"/>
      <c r="S431" s="850"/>
    </row>
    <row r="432" spans="1:19" ht="14.4" customHeight="1" x14ac:dyDescent="0.3">
      <c r="A432" s="831" t="s">
        <v>6815</v>
      </c>
      <c r="B432" s="832" t="s">
        <v>6816</v>
      </c>
      <c r="C432" s="832" t="s">
        <v>604</v>
      </c>
      <c r="D432" s="832" t="s">
        <v>6796</v>
      </c>
      <c r="E432" s="832" t="s">
        <v>6809</v>
      </c>
      <c r="F432" s="832" t="s">
        <v>6907</v>
      </c>
      <c r="G432" s="832" t="s">
        <v>6908</v>
      </c>
      <c r="H432" s="849"/>
      <c r="I432" s="849"/>
      <c r="J432" s="832"/>
      <c r="K432" s="832"/>
      <c r="L432" s="849">
        <v>2</v>
      </c>
      <c r="M432" s="849">
        <v>74</v>
      </c>
      <c r="N432" s="832">
        <v>1</v>
      </c>
      <c r="O432" s="832">
        <v>37</v>
      </c>
      <c r="P432" s="849"/>
      <c r="Q432" s="849"/>
      <c r="R432" s="837"/>
      <c r="S432" s="850"/>
    </row>
    <row r="433" spans="1:19" ht="14.4" customHeight="1" x14ac:dyDescent="0.3">
      <c r="A433" s="831" t="s">
        <v>6815</v>
      </c>
      <c r="B433" s="832" t="s">
        <v>6816</v>
      </c>
      <c r="C433" s="832" t="s">
        <v>604</v>
      </c>
      <c r="D433" s="832" t="s">
        <v>6796</v>
      </c>
      <c r="E433" s="832" t="s">
        <v>6809</v>
      </c>
      <c r="F433" s="832" t="s">
        <v>6935</v>
      </c>
      <c r="G433" s="832" t="s">
        <v>6936</v>
      </c>
      <c r="H433" s="849"/>
      <c r="I433" s="849"/>
      <c r="J433" s="832"/>
      <c r="K433" s="832"/>
      <c r="L433" s="849">
        <v>1</v>
      </c>
      <c r="M433" s="849">
        <v>372</v>
      </c>
      <c r="N433" s="832">
        <v>1</v>
      </c>
      <c r="O433" s="832">
        <v>372</v>
      </c>
      <c r="P433" s="849"/>
      <c r="Q433" s="849"/>
      <c r="R433" s="837"/>
      <c r="S433" s="850"/>
    </row>
    <row r="434" spans="1:19" ht="14.4" customHeight="1" x14ac:dyDescent="0.3">
      <c r="A434" s="831" t="s">
        <v>6815</v>
      </c>
      <c r="B434" s="832" t="s">
        <v>6816</v>
      </c>
      <c r="C434" s="832" t="s">
        <v>604</v>
      </c>
      <c r="D434" s="832" t="s">
        <v>2736</v>
      </c>
      <c r="E434" s="832" t="s">
        <v>6817</v>
      </c>
      <c r="F434" s="832" t="s">
        <v>6819</v>
      </c>
      <c r="G434" s="832" t="s">
        <v>5373</v>
      </c>
      <c r="H434" s="849"/>
      <c r="I434" s="849"/>
      <c r="J434" s="832"/>
      <c r="K434" s="832"/>
      <c r="L434" s="849">
        <v>0.9</v>
      </c>
      <c r="M434" s="849">
        <v>135.91</v>
      </c>
      <c r="N434" s="832">
        <v>1</v>
      </c>
      <c r="O434" s="832">
        <v>151.01111111111109</v>
      </c>
      <c r="P434" s="849">
        <v>1.4000000000000001</v>
      </c>
      <c r="Q434" s="849">
        <v>105.74000000000001</v>
      </c>
      <c r="R434" s="837">
        <v>0.77801486277683773</v>
      </c>
      <c r="S434" s="850">
        <v>75.528571428571425</v>
      </c>
    </row>
    <row r="435" spans="1:19" ht="14.4" customHeight="1" x14ac:dyDescent="0.3">
      <c r="A435" s="831" t="s">
        <v>6815</v>
      </c>
      <c r="B435" s="832" t="s">
        <v>6816</v>
      </c>
      <c r="C435" s="832" t="s">
        <v>604</v>
      </c>
      <c r="D435" s="832" t="s">
        <v>2736</v>
      </c>
      <c r="E435" s="832" t="s">
        <v>6809</v>
      </c>
      <c r="F435" s="832" t="s">
        <v>6854</v>
      </c>
      <c r="G435" s="832" t="s">
        <v>6855</v>
      </c>
      <c r="H435" s="849">
        <v>8</v>
      </c>
      <c r="I435" s="849">
        <v>648</v>
      </c>
      <c r="J435" s="832">
        <v>0.70974808324205918</v>
      </c>
      <c r="K435" s="832">
        <v>81</v>
      </c>
      <c r="L435" s="849">
        <v>11</v>
      </c>
      <c r="M435" s="849">
        <v>913</v>
      </c>
      <c r="N435" s="832">
        <v>1</v>
      </c>
      <c r="O435" s="832">
        <v>83</v>
      </c>
      <c r="P435" s="849">
        <v>9</v>
      </c>
      <c r="Q435" s="849">
        <v>747</v>
      </c>
      <c r="R435" s="837">
        <v>0.81818181818181823</v>
      </c>
      <c r="S435" s="850">
        <v>83</v>
      </c>
    </row>
    <row r="436" spans="1:19" ht="14.4" customHeight="1" x14ac:dyDescent="0.3">
      <c r="A436" s="831" t="s">
        <v>6815</v>
      </c>
      <c r="B436" s="832" t="s">
        <v>6816</v>
      </c>
      <c r="C436" s="832" t="s">
        <v>604</v>
      </c>
      <c r="D436" s="832" t="s">
        <v>2736</v>
      </c>
      <c r="E436" s="832" t="s">
        <v>6809</v>
      </c>
      <c r="F436" s="832" t="s">
        <v>6856</v>
      </c>
      <c r="G436" s="832" t="s">
        <v>6857</v>
      </c>
      <c r="H436" s="849">
        <v>2</v>
      </c>
      <c r="I436" s="849">
        <v>70</v>
      </c>
      <c r="J436" s="832">
        <v>1.8918918918918919</v>
      </c>
      <c r="K436" s="832">
        <v>35</v>
      </c>
      <c r="L436" s="849">
        <v>1</v>
      </c>
      <c r="M436" s="849">
        <v>37</v>
      </c>
      <c r="N436" s="832">
        <v>1</v>
      </c>
      <c r="O436" s="832">
        <v>37</v>
      </c>
      <c r="P436" s="849">
        <v>2</v>
      </c>
      <c r="Q436" s="849">
        <v>74</v>
      </c>
      <c r="R436" s="837">
        <v>2</v>
      </c>
      <c r="S436" s="850">
        <v>37</v>
      </c>
    </row>
    <row r="437" spans="1:19" ht="14.4" customHeight="1" x14ac:dyDescent="0.3">
      <c r="A437" s="831" t="s">
        <v>6815</v>
      </c>
      <c r="B437" s="832" t="s">
        <v>6816</v>
      </c>
      <c r="C437" s="832" t="s">
        <v>604</v>
      </c>
      <c r="D437" s="832" t="s">
        <v>2736</v>
      </c>
      <c r="E437" s="832" t="s">
        <v>6809</v>
      </c>
      <c r="F437" s="832" t="s">
        <v>6810</v>
      </c>
      <c r="G437" s="832" t="s">
        <v>6811</v>
      </c>
      <c r="H437" s="849">
        <v>10</v>
      </c>
      <c r="I437" s="849">
        <v>2350</v>
      </c>
      <c r="J437" s="832">
        <v>2.3406374501992033</v>
      </c>
      <c r="K437" s="832">
        <v>235</v>
      </c>
      <c r="L437" s="849">
        <v>4</v>
      </c>
      <c r="M437" s="849">
        <v>1004</v>
      </c>
      <c r="N437" s="832">
        <v>1</v>
      </c>
      <c r="O437" s="832">
        <v>251</v>
      </c>
      <c r="P437" s="849">
        <v>8</v>
      </c>
      <c r="Q437" s="849">
        <v>2008</v>
      </c>
      <c r="R437" s="837">
        <v>2</v>
      </c>
      <c r="S437" s="850">
        <v>251</v>
      </c>
    </row>
    <row r="438" spans="1:19" ht="14.4" customHeight="1" x14ac:dyDescent="0.3">
      <c r="A438" s="831" t="s">
        <v>6815</v>
      </c>
      <c r="B438" s="832" t="s">
        <v>6816</v>
      </c>
      <c r="C438" s="832" t="s">
        <v>604</v>
      </c>
      <c r="D438" s="832" t="s">
        <v>2736</v>
      </c>
      <c r="E438" s="832" t="s">
        <v>6809</v>
      </c>
      <c r="F438" s="832" t="s">
        <v>6880</v>
      </c>
      <c r="G438" s="832" t="s">
        <v>6881</v>
      </c>
      <c r="H438" s="849">
        <v>15</v>
      </c>
      <c r="I438" s="849">
        <v>1770</v>
      </c>
      <c r="J438" s="832">
        <v>0.6385281385281385</v>
      </c>
      <c r="K438" s="832">
        <v>118</v>
      </c>
      <c r="L438" s="849">
        <v>22</v>
      </c>
      <c r="M438" s="849">
        <v>2772</v>
      </c>
      <c r="N438" s="832">
        <v>1</v>
      </c>
      <c r="O438" s="832">
        <v>126</v>
      </c>
      <c r="P438" s="849">
        <v>19</v>
      </c>
      <c r="Q438" s="849">
        <v>2394</v>
      </c>
      <c r="R438" s="837">
        <v>0.86363636363636365</v>
      </c>
      <c r="S438" s="850">
        <v>126</v>
      </c>
    </row>
    <row r="439" spans="1:19" ht="14.4" customHeight="1" x14ac:dyDescent="0.3">
      <c r="A439" s="831" t="s">
        <v>6815</v>
      </c>
      <c r="B439" s="832" t="s">
        <v>6816</v>
      </c>
      <c r="C439" s="832" t="s">
        <v>604</v>
      </c>
      <c r="D439" s="832" t="s">
        <v>2736</v>
      </c>
      <c r="E439" s="832" t="s">
        <v>6809</v>
      </c>
      <c r="F439" s="832" t="s">
        <v>6892</v>
      </c>
      <c r="G439" s="832" t="s">
        <v>6893</v>
      </c>
      <c r="H439" s="849"/>
      <c r="I439" s="849"/>
      <c r="J439" s="832"/>
      <c r="K439" s="832"/>
      <c r="L439" s="849">
        <v>1</v>
      </c>
      <c r="M439" s="849">
        <v>500</v>
      </c>
      <c r="N439" s="832">
        <v>1</v>
      </c>
      <c r="O439" s="832">
        <v>500</v>
      </c>
      <c r="P439" s="849"/>
      <c r="Q439" s="849"/>
      <c r="R439" s="837"/>
      <c r="S439" s="850"/>
    </row>
    <row r="440" spans="1:19" ht="14.4" customHeight="1" x14ac:dyDescent="0.3">
      <c r="A440" s="831" t="s">
        <v>6815</v>
      </c>
      <c r="B440" s="832" t="s">
        <v>6816</v>
      </c>
      <c r="C440" s="832" t="s">
        <v>604</v>
      </c>
      <c r="D440" s="832" t="s">
        <v>2736</v>
      </c>
      <c r="E440" s="832" t="s">
        <v>6809</v>
      </c>
      <c r="F440" s="832" t="s">
        <v>6894</v>
      </c>
      <c r="G440" s="832" t="s">
        <v>6895</v>
      </c>
      <c r="H440" s="849">
        <v>1</v>
      </c>
      <c r="I440" s="849">
        <v>666</v>
      </c>
      <c r="J440" s="832">
        <v>0.32695139911634757</v>
      </c>
      <c r="K440" s="832">
        <v>666</v>
      </c>
      <c r="L440" s="849">
        <v>3</v>
      </c>
      <c r="M440" s="849">
        <v>2037</v>
      </c>
      <c r="N440" s="832">
        <v>1</v>
      </c>
      <c r="O440" s="832">
        <v>679</v>
      </c>
      <c r="P440" s="849">
        <v>4</v>
      </c>
      <c r="Q440" s="849">
        <v>2716</v>
      </c>
      <c r="R440" s="837">
        <v>1.3333333333333333</v>
      </c>
      <c r="S440" s="850">
        <v>679</v>
      </c>
    </row>
    <row r="441" spans="1:19" ht="14.4" customHeight="1" x14ac:dyDescent="0.3">
      <c r="A441" s="831" t="s">
        <v>6815</v>
      </c>
      <c r="B441" s="832" t="s">
        <v>6816</v>
      </c>
      <c r="C441" s="832" t="s">
        <v>604</v>
      </c>
      <c r="D441" s="832" t="s">
        <v>2736</v>
      </c>
      <c r="E441" s="832" t="s">
        <v>6809</v>
      </c>
      <c r="F441" s="832" t="s">
        <v>6900</v>
      </c>
      <c r="G441" s="832" t="s">
        <v>6901</v>
      </c>
      <c r="H441" s="849">
        <v>19</v>
      </c>
      <c r="I441" s="849">
        <v>633.33999999999992</v>
      </c>
      <c r="J441" s="832">
        <v>0.7916749999999998</v>
      </c>
      <c r="K441" s="832">
        <v>33.333684210526314</v>
      </c>
      <c r="L441" s="849">
        <v>24</v>
      </c>
      <c r="M441" s="849">
        <v>800.00000000000011</v>
      </c>
      <c r="N441" s="832">
        <v>1</v>
      </c>
      <c r="O441" s="832">
        <v>33.333333333333336</v>
      </c>
      <c r="P441" s="849">
        <v>24</v>
      </c>
      <c r="Q441" s="849">
        <v>799.99</v>
      </c>
      <c r="R441" s="837">
        <v>0.99998749999999992</v>
      </c>
      <c r="S441" s="850">
        <v>33.332916666666669</v>
      </c>
    </row>
    <row r="442" spans="1:19" ht="14.4" customHeight="1" x14ac:dyDescent="0.3">
      <c r="A442" s="831" t="s">
        <v>6815</v>
      </c>
      <c r="B442" s="832" t="s">
        <v>6816</v>
      </c>
      <c r="C442" s="832" t="s">
        <v>604</v>
      </c>
      <c r="D442" s="832" t="s">
        <v>2736</v>
      </c>
      <c r="E442" s="832" t="s">
        <v>6809</v>
      </c>
      <c r="F442" s="832" t="s">
        <v>6911</v>
      </c>
      <c r="G442" s="832" t="s">
        <v>6912</v>
      </c>
      <c r="H442" s="849">
        <v>1</v>
      </c>
      <c r="I442" s="849">
        <v>82</v>
      </c>
      <c r="J442" s="832">
        <v>0.11918604651162791</v>
      </c>
      <c r="K442" s="832">
        <v>82</v>
      </c>
      <c r="L442" s="849">
        <v>8</v>
      </c>
      <c r="M442" s="849">
        <v>688</v>
      </c>
      <c r="N442" s="832">
        <v>1</v>
      </c>
      <c r="O442" s="832">
        <v>86</v>
      </c>
      <c r="P442" s="849">
        <v>5</v>
      </c>
      <c r="Q442" s="849">
        <v>430</v>
      </c>
      <c r="R442" s="837">
        <v>0.625</v>
      </c>
      <c r="S442" s="850">
        <v>86</v>
      </c>
    </row>
    <row r="443" spans="1:19" ht="14.4" customHeight="1" x14ac:dyDescent="0.3">
      <c r="A443" s="831" t="s">
        <v>6815</v>
      </c>
      <c r="B443" s="832" t="s">
        <v>6816</v>
      </c>
      <c r="C443" s="832" t="s">
        <v>604</v>
      </c>
      <c r="D443" s="832" t="s">
        <v>2736</v>
      </c>
      <c r="E443" s="832" t="s">
        <v>6809</v>
      </c>
      <c r="F443" s="832" t="s">
        <v>6913</v>
      </c>
      <c r="G443" s="832" t="s">
        <v>6914</v>
      </c>
      <c r="H443" s="849">
        <v>1</v>
      </c>
      <c r="I443" s="849">
        <v>31</v>
      </c>
      <c r="J443" s="832"/>
      <c r="K443" s="832">
        <v>31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6815</v>
      </c>
      <c r="B444" s="832" t="s">
        <v>6816</v>
      </c>
      <c r="C444" s="832" t="s">
        <v>604</v>
      </c>
      <c r="D444" s="832" t="s">
        <v>2736</v>
      </c>
      <c r="E444" s="832" t="s">
        <v>6809</v>
      </c>
      <c r="F444" s="832" t="s">
        <v>6931</v>
      </c>
      <c r="G444" s="832" t="s">
        <v>6932</v>
      </c>
      <c r="H444" s="849"/>
      <c r="I444" s="849"/>
      <c r="J444" s="832"/>
      <c r="K444" s="832"/>
      <c r="L444" s="849">
        <v>2</v>
      </c>
      <c r="M444" s="849">
        <v>2126</v>
      </c>
      <c r="N444" s="832">
        <v>1</v>
      </c>
      <c r="O444" s="832">
        <v>1063</v>
      </c>
      <c r="P444" s="849"/>
      <c r="Q444" s="849"/>
      <c r="R444" s="837"/>
      <c r="S444" s="850"/>
    </row>
    <row r="445" spans="1:19" ht="14.4" customHeight="1" x14ac:dyDescent="0.3">
      <c r="A445" s="831" t="s">
        <v>6815</v>
      </c>
      <c r="B445" s="832" t="s">
        <v>6816</v>
      </c>
      <c r="C445" s="832" t="s">
        <v>604</v>
      </c>
      <c r="D445" s="832" t="s">
        <v>2736</v>
      </c>
      <c r="E445" s="832" t="s">
        <v>6809</v>
      </c>
      <c r="F445" s="832" t="s">
        <v>6943</v>
      </c>
      <c r="G445" s="832" t="s">
        <v>6944</v>
      </c>
      <c r="H445" s="849"/>
      <c r="I445" s="849"/>
      <c r="J445" s="832"/>
      <c r="K445" s="832"/>
      <c r="L445" s="849">
        <v>4</v>
      </c>
      <c r="M445" s="849">
        <v>732</v>
      </c>
      <c r="N445" s="832">
        <v>1</v>
      </c>
      <c r="O445" s="832">
        <v>183</v>
      </c>
      <c r="P445" s="849">
        <v>1</v>
      </c>
      <c r="Q445" s="849">
        <v>183</v>
      </c>
      <c r="R445" s="837">
        <v>0.25</v>
      </c>
      <c r="S445" s="850">
        <v>183</v>
      </c>
    </row>
    <row r="446" spans="1:19" ht="14.4" customHeight="1" x14ac:dyDescent="0.3">
      <c r="A446" s="831" t="s">
        <v>6815</v>
      </c>
      <c r="B446" s="832" t="s">
        <v>6816</v>
      </c>
      <c r="C446" s="832" t="s">
        <v>604</v>
      </c>
      <c r="D446" s="832" t="s">
        <v>2736</v>
      </c>
      <c r="E446" s="832" t="s">
        <v>6809</v>
      </c>
      <c r="F446" s="832" t="s">
        <v>6955</v>
      </c>
      <c r="G446" s="832" t="s">
        <v>6956</v>
      </c>
      <c r="H446" s="849"/>
      <c r="I446" s="849"/>
      <c r="J446" s="832"/>
      <c r="K446" s="832"/>
      <c r="L446" s="849">
        <v>1</v>
      </c>
      <c r="M446" s="849">
        <v>120</v>
      </c>
      <c r="N446" s="832">
        <v>1</v>
      </c>
      <c r="O446" s="832">
        <v>120</v>
      </c>
      <c r="P446" s="849">
        <v>1</v>
      </c>
      <c r="Q446" s="849">
        <v>120</v>
      </c>
      <c r="R446" s="837">
        <v>1</v>
      </c>
      <c r="S446" s="850">
        <v>120</v>
      </c>
    </row>
    <row r="447" spans="1:19" ht="14.4" customHeight="1" x14ac:dyDescent="0.3">
      <c r="A447" s="831" t="s">
        <v>6815</v>
      </c>
      <c r="B447" s="832" t="s">
        <v>6816</v>
      </c>
      <c r="C447" s="832" t="s">
        <v>604</v>
      </c>
      <c r="D447" s="832" t="s">
        <v>2737</v>
      </c>
      <c r="E447" s="832" t="s">
        <v>6817</v>
      </c>
      <c r="F447" s="832" t="s">
        <v>6819</v>
      </c>
      <c r="G447" s="832" t="s">
        <v>5373</v>
      </c>
      <c r="H447" s="849">
        <v>0.4</v>
      </c>
      <c r="I447" s="849">
        <v>60.42</v>
      </c>
      <c r="J447" s="832">
        <v>1.3337748344370861</v>
      </c>
      <c r="K447" s="832">
        <v>151.04999999999998</v>
      </c>
      <c r="L447" s="849">
        <v>0.30000000000000004</v>
      </c>
      <c r="M447" s="849">
        <v>45.3</v>
      </c>
      <c r="N447" s="832">
        <v>1</v>
      </c>
      <c r="O447" s="832">
        <v>150.99999999999997</v>
      </c>
      <c r="P447" s="849">
        <v>0.60000000000000009</v>
      </c>
      <c r="Q447" s="849">
        <v>74.34</v>
      </c>
      <c r="R447" s="837">
        <v>1.6410596026490067</v>
      </c>
      <c r="S447" s="850">
        <v>123.89999999999999</v>
      </c>
    </row>
    <row r="448" spans="1:19" ht="14.4" customHeight="1" x14ac:dyDescent="0.3">
      <c r="A448" s="831" t="s">
        <v>6815</v>
      </c>
      <c r="B448" s="832" t="s">
        <v>6816</v>
      </c>
      <c r="C448" s="832" t="s">
        <v>604</v>
      </c>
      <c r="D448" s="832" t="s">
        <v>2737</v>
      </c>
      <c r="E448" s="832" t="s">
        <v>6817</v>
      </c>
      <c r="F448" s="832" t="s">
        <v>6834</v>
      </c>
      <c r="G448" s="832" t="s">
        <v>6831</v>
      </c>
      <c r="H448" s="849"/>
      <c r="I448" s="849"/>
      <c r="J448" s="832"/>
      <c r="K448" s="832"/>
      <c r="L448" s="849"/>
      <c r="M448" s="849"/>
      <c r="N448" s="832"/>
      <c r="O448" s="832"/>
      <c r="P448" s="849">
        <v>0.2</v>
      </c>
      <c r="Q448" s="849">
        <v>10.89</v>
      </c>
      <c r="R448" s="837"/>
      <c r="S448" s="850">
        <v>54.45</v>
      </c>
    </row>
    <row r="449" spans="1:19" ht="14.4" customHeight="1" x14ac:dyDescent="0.3">
      <c r="A449" s="831" t="s">
        <v>6815</v>
      </c>
      <c r="B449" s="832" t="s">
        <v>6816</v>
      </c>
      <c r="C449" s="832" t="s">
        <v>604</v>
      </c>
      <c r="D449" s="832" t="s">
        <v>2737</v>
      </c>
      <c r="E449" s="832" t="s">
        <v>6842</v>
      </c>
      <c r="F449" s="832" t="s">
        <v>6843</v>
      </c>
      <c r="G449" s="832" t="s">
        <v>6844</v>
      </c>
      <c r="H449" s="849"/>
      <c r="I449" s="849"/>
      <c r="J449" s="832"/>
      <c r="K449" s="832"/>
      <c r="L449" s="849">
        <v>11</v>
      </c>
      <c r="M449" s="849">
        <v>1790.8</v>
      </c>
      <c r="N449" s="832">
        <v>1</v>
      </c>
      <c r="O449" s="832">
        <v>162.79999999999998</v>
      </c>
      <c r="P449" s="849">
        <v>17</v>
      </c>
      <c r="Q449" s="849">
        <v>2767.6</v>
      </c>
      <c r="R449" s="837">
        <v>1.5454545454545454</v>
      </c>
      <c r="S449" s="850">
        <v>162.79999999999998</v>
      </c>
    </row>
    <row r="450" spans="1:19" ht="14.4" customHeight="1" x14ac:dyDescent="0.3">
      <c r="A450" s="831" t="s">
        <v>6815</v>
      </c>
      <c r="B450" s="832" t="s">
        <v>6816</v>
      </c>
      <c r="C450" s="832" t="s">
        <v>604</v>
      </c>
      <c r="D450" s="832" t="s">
        <v>2737</v>
      </c>
      <c r="E450" s="832" t="s">
        <v>6809</v>
      </c>
      <c r="F450" s="832" t="s">
        <v>6854</v>
      </c>
      <c r="G450" s="832" t="s">
        <v>6855</v>
      </c>
      <c r="H450" s="849">
        <v>45</v>
      </c>
      <c r="I450" s="849">
        <v>3645</v>
      </c>
      <c r="J450" s="832">
        <v>3.9923329682365827</v>
      </c>
      <c r="K450" s="832">
        <v>81</v>
      </c>
      <c r="L450" s="849">
        <v>11</v>
      </c>
      <c r="M450" s="849">
        <v>913</v>
      </c>
      <c r="N450" s="832">
        <v>1</v>
      </c>
      <c r="O450" s="832">
        <v>83</v>
      </c>
      <c r="P450" s="849">
        <v>82</v>
      </c>
      <c r="Q450" s="849">
        <v>6806</v>
      </c>
      <c r="R450" s="837">
        <v>7.4545454545454541</v>
      </c>
      <c r="S450" s="850">
        <v>83</v>
      </c>
    </row>
    <row r="451" spans="1:19" ht="14.4" customHeight="1" x14ac:dyDescent="0.3">
      <c r="A451" s="831" t="s">
        <v>6815</v>
      </c>
      <c r="B451" s="832" t="s">
        <v>6816</v>
      </c>
      <c r="C451" s="832" t="s">
        <v>604</v>
      </c>
      <c r="D451" s="832" t="s">
        <v>2737</v>
      </c>
      <c r="E451" s="832" t="s">
        <v>6809</v>
      </c>
      <c r="F451" s="832" t="s">
        <v>6856</v>
      </c>
      <c r="G451" s="832" t="s">
        <v>6857</v>
      </c>
      <c r="H451" s="849">
        <v>170</v>
      </c>
      <c r="I451" s="849">
        <v>5950</v>
      </c>
      <c r="J451" s="832">
        <v>2.7256069628950983</v>
      </c>
      <c r="K451" s="832">
        <v>35</v>
      </c>
      <c r="L451" s="849">
        <v>59</v>
      </c>
      <c r="M451" s="849">
        <v>2183</v>
      </c>
      <c r="N451" s="832">
        <v>1</v>
      </c>
      <c r="O451" s="832">
        <v>37</v>
      </c>
      <c r="P451" s="849">
        <v>129</v>
      </c>
      <c r="Q451" s="849">
        <v>4773</v>
      </c>
      <c r="R451" s="837">
        <v>2.1864406779661016</v>
      </c>
      <c r="S451" s="850">
        <v>37</v>
      </c>
    </row>
    <row r="452" spans="1:19" ht="14.4" customHeight="1" x14ac:dyDescent="0.3">
      <c r="A452" s="831" t="s">
        <v>6815</v>
      </c>
      <c r="B452" s="832" t="s">
        <v>6816</v>
      </c>
      <c r="C452" s="832" t="s">
        <v>604</v>
      </c>
      <c r="D452" s="832" t="s">
        <v>2737</v>
      </c>
      <c r="E452" s="832" t="s">
        <v>6809</v>
      </c>
      <c r="F452" s="832" t="s">
        <v>6858</v>
      </c>
      <c r="G452" s="832" t="s">
        <v>6859</v>
      </c>
      <c r="H452" s="849">
        <v>25</v>
      </c>
      <c r="I452" s="849">
        <v>250</v>
      </c>
      <c r="J452" s="832">
        <v>2.2727272727272729</v>
      </c>
      <c r="K452" s="832">
        <v>10</v>
      </c>
      <c r="L452" s="849">
        <v>11</v>
      </c>
      <c r="M452" s="849">
        <v>110</v>
      </c>
      <c r="N452" s="832">
        <v>1</v>
      </c>
      <c r="O452" s="832">
        <v>10</v>
      </c>
      <c r="P452" s="849">
        <v>17</v>
      </c>
      <c r="Q452" s="849">
        <v>170</v>
      </c>
      <c r="R452" s="837">
        <v>1.5454545454545454</v>
      </c>
      <c r="S452" s="850">
        <v>10</v>
      </c>
    </row>
    <row r="453" spans="1:19" ht="14.4" customHeight="1" x14ac:dyDescent="0.3">
      <c r="A453" s="831" t="s">
        <v>6815</v>
      </c>
      <c r="B453" s="832" t="s">
        <v>6816</v>
      </c>
      <c r="C453" s="832" t="s">
        <v>604</v>
      </c>
      <c r="D453" s="832" t="s">
        <v>2737</v>
      </c>
      <c r="E453" s="832" t="s">
        <v>6809</v>
      </c>
      <c r="F453" s="832" t="s">
        <v>6866</v>
      </c>
      <c r="G453" s="832" t="s">
        <v>6867</v>
      </c>
      <c r="H453" s="849"/>
      <c r="I453" s="849"/>
      <c r="J453" s="832"/>
      <c r="K453" s="832"/>
      <c r="L453" s="849">
        <v>1</v>
      </c>
      <c r="M453" s="849">
        <v>392</v>
      </c>
      <c r="N453" s="832">
        <v>1</v>
      </c>
      <c r="O453" s="832">
        <v>392</v>
      </c>
      <c r="P453" s="849"/>
      <c r="Q453" s="849"/>
      <c r="R453" s="837"/>
      <c r="S453" s="850"/>
    </row>
    <row r="454" spans="1:19" ht="14.4" customHeight="1" x14ac:dyDescent="0.3">
      <c r="A454" s="831" t="s">
        <v>6815</v>
      </c>
      <c r="B454" s="832" t="s">
        <v>6816</v>
      </c>
      <c r="C454" s="832" t="s">
        <v>604</v>
      </c>
      <c r="D454" s="832" t="s">
        <v>2737</v>
      </c>
      <c r="E454" s="832" t="s">
        <v>6809</v>
      </c>
      <c r="F454" s="832" t="s">
        <v>6810</v>
      </c>
      <c r="G454" s="832" t="s">
        <v>6811</v>
      </c>
      <c r="H454" s="849">
        <v>9</v>
      </c>
      <c r="I454" s="849">
        <v>2115</v>
      </c>
      <c r="J454" s="832">
        <v>1.2037564029595902</v>
      </c>
      <c r="K454" s="832">
        <v>235</v>
      </c>
      <c r="L454" s="849">
        <v>7</v>
      </c>
      <c r="M454" s="849">
        <v>1757</v>
      </c>
      <c r="N454" s="832">
        <v>1</v>
      </c>
      <c r="O454" s="832">
        <v>251</v>
      </c>
      <c r="P454" s="849">
        <v>18</v>
      </c>
      <c r="Q454" s="849">
        <v>4518</v>
      </c>
      <c r="R454" s="837">
        <v>2.5714285714285716</v>
      </c>
      <c r="S454" s="850">
        <v>251</v>
      </c>
    </row>
    <row r="455" spans="1:19" ht="14.4" customHeight="1" x14ac:dyDescent="0.3">
      <c r="A455" s="831" t="s">
        <v>6815</v>
      </c>
      <c r="B455" s="832" t="s">
        <v>6816</v>
      </c>
      <c r="C455" s="832" t="s">
        <v>604</v>
      </c>
      <c r="D455" s="832" t="s">
        <v>2737</v>
      </c>
      <c r="E455" s="832" t="s">
        <v>6809</v>
      </c>
      <c r="F455" s="832" t="s">
        <v>6880</v>
      </c>
      <c r="G455" s="832" t="s">
        <v>6881</v>
      </c>
      <c r="H455" s="849">
        <v>564</v>
      </c>
      <c r="I455" s="849">
        <v>66552</v>
      </c>
      <c r="J455" s="832">
        <v>1.2312132312132311</v>
      </c>
      <c r="K455" s="832">
        <v>118</v>
      </c>
      <c r="L455" s="849">
        <v>429</v>
      </c>
      <c r="M455" s="849">
        <v>54054</v>
      </c>
      <c r="N455" s="832">
        <v>1</v>
      </c>
      <c r="O455" s="832">
        <v>126</v>
      </c>
      <c r="P455" s="849">
        <v>571</v>
      </c>
      <c r="Q455" s="849">
        <v>71946</v>
      </c>
      <c r="R455" s="837">
        <v>1.3310023310023309</v>
      </c>
      <c r="S455" s="850">
        <v>126</v>
      </c>
    </row>
    <row r="456" spans="1:19" ht="14.4" customHeight="1" x14ac:dyDescent="0.3">
      <c r="A456" s="831" t="s">
        <v>6815</v>
      </c>
      <c r="B456" s="832" t="s">
        <v>6816</v>
      </c>
      <c r="C456" s="832" t="s">
        <v>604</v>
      </c>
      <c r="D456" s="832" t="s">
        <v>2737</v>
      </c>
      <c r="E456" s="832" t="s">
        <v>6809</v>
      </c>
      <c r="F456" s="832" t="s">
        <v>6892</v>
      </c>
      <c r="G456" s="832" t="s">
        <v>6893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501</v>
      </c>
      <c r="R456" s="837"/>
      <c r="S456" s="850">
        <v>501</v>
      </c>
    </row>
    <row r="457" spans="1:19" ht="14.4" customHeight="1" x14ac:dyDescent="0.3">
      <c r="A457" s="831" t="s">
        <v>6815</v>
      </c>
      <c r="B457" s="832" t="s">
        <v>6816</v>
      </c>
      <c r="C457" s="832" t="s">
        <v>604</v>
      </c>
      <c r="D457" s="832" t="s">
        <v>2737</v>
      </c>
      <c r="E457" s="832" t="s">
        <v>6809</v>
      </c>
      <c r="F457" s="832" t="s">
        <v>6894</v>
      </c>
      <c r="G457" s="832" t="s">
        <v>6895</v>
      </c>
      <c r="H457" s="849">
        <v>1</v>
      </c>
      <c r="I457" s="849">
        <v>666</v>
      </c>
      <c r="J457" s="832">
        <v>0.32695139911634757</v>
      </c>
      <c r="K457" s="832">
        <v>666</v>
      </c>
      <c r="L457" s="849">
        <v>3</v>
      </c>
      <c r="M457" s="849">
        <v>2037</v>
      </c>
      <c r="N457" s="832">
        <v>1</v>
      </c>
      <c r="O457" s="832">
        <v>679</v>
      </c>
      <c r="P457" s="849">
        <v>1</v>
      </c>
      <c r="Q457" s="849">
        <v>679</v>
      </c>
      <c r="R457" s="837">
        <v>0.33333333333333331</v>
      </c>
      <c r="S457" s="850">
        <v>679</v>
      </c>
    </row>
    <row r="458" spans="1:19" ht="14.4" customHeight="1" x14ac:dyDescent="0.3">
      <c r="A458" s="831" t="s">
        <v>6815</v>
      </c>
      <c r="B458" s="832" t="s">
        <v>6816</v>
      </c>
      <c r="C458" s="832" t="s">
        <v>604</v>
      </c>
      <c r="D458" s="832" t="s">
        <v>2737</v>
      </c>
      <c r="E458" s="832" t="s">
        <v>6809</v>
      </c>
      <c r="F458" s="832" t="s">
        <v>6900</v>
      </c>
      <c r="G458" s="832" t="s">
        <v>6901</v>
      </c>
      <c r="H458" s="849">
        <v>253</v>
      </c>
      <c r="I458" s="849">
        <v>3133.34</v>
      </c>
      <c r="J458" s="832">
        <v>0.22871094890510951</v>
      </c>
      <c r="K458" s="832">
        <v>12.384743083003952</v>
      </c>
      <c r="L458" s="849">
        <v>411</v>
      </c>
      <c r="M458" s="849">
        <v>13700</v>
      </c>
      <c r="N458" s="832">
        <v>1</v>
      </c>
      <c r="O458" s="832">
        <v>33.333333333333336</v>
      </c>
      <c r="P458" s="849">
        <v>576</v>
      </c>
      <c r="Q458" s="849">
        <v>19200.010000000002</v>
      </c>
      <c r="R458" s="837">
        <v>1.4014605839416059</v>
      </c>
      <c r="S458" s="850">
        <v>33.333350694444448</v>
      </c>
    </row>
    <row r="459" spans="1:19" ht="14.4" customHeight="1" x14ac:dyDescent="0.3">
      <c r="A459" s="831" t="s">
        <v>6815</v>
      </c>
      <c r="B459" s="832" t="s">
        <v>6816</v>
      </c>
      <c r="C459" s="832" t="s">
        <v>604</v>
      </c>
      <c r="D459" s="832" t="s">
        <v>2737</v>
      </c>
      <c r="E459" s="832" t="s">
        <v>6809</v>
      </c>
      <c r="F459" s="832" t="s">
        <v>6905</v>
      </c>
      <c r="G459" s="832" t="s">
        <v>6906</v>
      </c>
      <c r="H459" s="849">
        <v>1</v>
      </c>
      <c r="I459" s="849">
        <v>169</v>
      </c>
      <c r="J459" s="832">
        <v>0.10917312661498708</v>
      </c>
      <c r="K459" s="832">
        <v>169</v>
      </c>
      <c r="L459" s="849">
        <v>9</v>
      </c>
      <c r="M459" s="849">
        <v>1548</v>
      </c>
      <c r="N459" s="832">
        <v>1</v>
      </c>
      <c r="O459" s="832">
        <v>172</v>
      </c>
      <c r="P459" s="849">
        <v>9</v>
      </c>
      <c r="Q459" s="849">
        <v>1548</v>
      </c>
      <c r="R459" s="837">
        <v>1</v>
      </c>
      <c r="S459" s="850">
        <v>172</v>
      </c>
    </row>
    <row r="460" spans="1:19" ht="14.4" customHeight="1" x14ac:dyDescent="0.3">
      <c r="A460" s="831" t="s">
        <v>6815</v>
      </c>
      <c r="B460" s="832" t="s">
        <v>6816</v>
      </c>
      <c r="C460" s="832" t="s">
        <v>604</v>
      </c>
      <c r="D460" s="832" t="s">
        <v>2737</v>
      </c>
      <c r="E460" s="832" t="s">
        <v>6809</v>
      </c>
      <c r="F460" s="832" t="s">
        <v>6907</v>
      </c>
      <c r="G460" s="832" t="s">
        <v>6908</v>
      </c>
      <c r="H460" s="849">
        <v>22</v>
      </c>
      <c r="I460" s="849">
        <v>792</v>
      </c>
      <c r="J460" s="832">
        <v>1.7837837837837838</v>
      </c>
      <c r="K460" s="832">
        <v>36</v>
      </c>
      <c r="L460" s="849">
        <v>12</v>
      </c>
      <c r="M460" s="849">
        <v>444</v>
      </c>
      <c r="N460" s="832">
        <v>1</v>
      </c>
      <c r="O460" s="832">
        <v>37</v>
      </c>
      <c r="P460" s="849">
        <v>19</v>
      </c>
      <c r="Q460" s="849">
        <v>703</v>
      </c>
      <c r="R460" s="837">
        <v>1.5833333333333333</v>
      </c>
      <c r="S460" s="850">
        <v>37</v>
      </c>
    </row>
    <row r="461" spans="1:19" ht="14.4" customHeight="1" x14ac:dyDescent="0.3">
      <c r="A461" s="831" t="s">
        <v>6815</v>
      </c>
      <c r="B461" s="832" t="s">
        <v>6816</v>
      </c>
      <c r="C461" s="832" t="s">
        <v>604</v>
      </c>
      <c r="D461" s="832" t="s">
        <v>2737</v>
      </c>
      <c r="E461" s="832" t="s">
        <v>6809</v>
      </c>
      <c r="F461" s="832" t="s">
        <v>6911</v>
      </c>
      <c r="G461" s="832" t="s">
        <v>6912</v>
      </c>
      <c r="H461" s="849">
        <v>10</v>
      </c>
      <c r="I461" s="849">
        <v>820</v>
      </c>
      <c r="J461" s="832">
        <v>3.1782945736434107</v>
      </c>
      <c r="K461" s="832">
        <v>82</v>
      </c>
      <c r="L461" s="849">
        <v>3</v>
      </c>
      <c r="M461" s="849">
        <v>258</v>
      </c>
      <c r="N461" s="832">
        <v>1</v>
      </c>
      <c r="O461" s="832">
        <v>86</v>
      </c>
      <c r="P461" s="849">
        <v>7</v>
      </c>
      <c r="Q461" s="849">
        <v>602</v>
      </c>
      <c r="R461" s="837">
        <v>2.3333333333333335</v>
      </c>
      <c r="S461" s="850">
        <v>86</v>
      </c>
    </row>
    <row r="462" spans="1:19" ht="14.4" customHeight="1" x14ac:dyDescent="0.3">
      <c r="A462" s="831" t="s">
        <v>6815</v>
      </c>
      <c r="B462" s="832" t="s">
        <v>6816</v>
      </c>
      <c r="C462" s="832" t="s">
        <v>604</v>
      </c>
      <c r="D462" s="832" t="s">
        <v>2737</v>
      </c>
      <c r="E462" s="832" t="s">
        <v>6809</v>
      </c>
      <c r="F462" s="832" t="s">
        <v>6913</v>
      </c>
      <c r="G462" s="832" t="s">
        <v>6914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32</v>
      </c>
      <c r="R462" s="837"/>
      <c r="S462" s="850">
        <v>32</v>
      </c>
    </row>
    <row r="463" spans="1:19" ht="14.4" customHeight="1" x14ac:dyDescent="0.3">
      <c r="A463" s="831" t="s">
        <v>6815</v>
      </c>
      <c r="B463" s="832" t="s">
        <v>6816</v>
      </c>
      <c r="C463" s="832" t="s">
        <v>604</v>
      </c>
      <c r="D463" s="832" t="s">
        <v>2737</v>
      </c>
      <c r="E463" s="832" t="s">
        <v>6809</v>
      </c>
      <c r="F463" s="832" t="s">
        <v>6920</v>
      </c>
      <c r="G463" s="832" t="s">
        <v>6921</v>
      </c>
      <c r="H463" s="849">
        <v>6</v>
      </c>
      <c r="I463" s="849">
        <v>1260</v>
      </c>
      <c r="J463" s="832">
        <v>1.8918918918918919</v>
      </c>
      <c r="K463" s="832">
        <v>210</v>
      </c>
      <c r="L463" s="849">
        <v>3</v>
      </c>
      <c r="M463" s="849">
        <v>666</v>
      </c>
      <c r="N463" s="832">
        <v>1</v>
      </c>
      <c r="O463" s="832">
        <v>222</v>
      </c>
      <c r="P463" s="849">
        <v>4</v>
      </c>
      <c r="Q463" s="849">
        <v>892</v>
      </c>
      <c r="R463" s="837">
        <v>1.3393393393393394</v>
      </c>
      <c r="S463" s="850">
        <v>223</v>
      </c>
    </row>
    <row r="464" spans="1:19" ht="14.4" customHeight="1" x14ac:dyDescent="0.3">
      <c r="A464" s="831" t="s">
        <v>6815</v>
      </c>
      <c r="B464" s="832" t="s">
        <v>6816</v>
      </c>
      <c r="C464" s="832" t="s">
        <v>604</v>
      </c>
      <c r="D464" s="832" t="s">
        <v>2737</v>
      </c>
      <c r="E464" s="832" t="s">
        <v>6809</v>
      </c>
      <c r="F464" s="832" t="s">
        <v>6929</v>
      </c>
      <c r="G464" s="832" t="s">
        <v>6930</v>
      </c>
      <c r="H464" s="849">
        <v>1</v>
      </c>
      <c r="I464" s="849">
        <v>436</v>
      </c>
      <c r="J464" s="832"/>
      <c r="K464" s="832">
        <v>436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6815</v>
      </c>
      <c r="B465" s="832" t="s">
        <v>6816</v>
      </c>
      <c r="C465" s="832" t="s">
        <v>604</v>
      </c>
      <c r="D465" s="832" t="s">
        <v>2737</v>
      </c>
      <c r="E465" s="832" t="s">
        <v>6809</v>
      </c>
      <c r="F465" s="832" t="s">
        <v>6931</v>
      </c>
      <c r="G465" s="832" t="s">
        <v>6932</v>
      </c>
      <c r="H465" s="849">
        <v>3</v>
      </c>
      <c r="I465" s="849">
        <v>3150</v>
      </c>
      <c r="J465" s="832">
        <v>2.9633113828786453</v>
      </c>
      <c r="K465" s="832">
        <v>1050</v>
      </c>
      <c r="L465" s="849">
        <v>1</v>
      </c>
      <c r="M465" s="849">
        <v>1063</v>
      </c>
      <c r="N465" s="832">
        <v>1</v>
      </c>
      <c r="O465" s="832">
        <v>1063</v>
      </c>
      <c r="P465" s="849"/>
      <c r="Q465" s="849"/>
      <c r="R465" s="837"/>
      <c r="S465" s="850"/>
    </row>
    <row r="466" spans="1:19" ht="14.4" customHeight="1" x14ac:dyDescent="0.3">
      <c r="A466" s="831" t="s">
        <v>6815</v>
      </c>
      <c r="B466" s="832" t="s">
        <v>6816</v>
      </c>
      <c r="C466" s="832" t="s">
        <v>604</v>
      </c>
      <c r="D466" s="832" t="s">
        <v>2737</v>
      </c>
      <c r="E466" s="832" t="s">
        <v>6809</v>
      </c>
      <c r="F466" s="832" t="s">
        <v>6935</v>
      </c>
      <c r="G466" s="832" t="s">
        <v>6936</v>
      </c>
      <c r="H466" s="849"/>
      <c r="I466" s="849"/>
      <c r="J466" s="832"/>
      <c r="K466" s="832"/>
      <c r="L466" s="849">
        <v>1</v>
      </c>
      <c r="M466" s="849">
        <v>372</v>
      </c>
      <c r="N466" s="832">
        <v>1</v>
      </c>
      <c r="O466" s="832">
        <v>372</v>
      </c>
      <c r="P466" s="849"/>
      <c r="Q466" s="849"/>
      <c r="R466" s="837"/>
      <c r="S466" s="850"/>
    </row>
    <row r="467" spans="1:19" ht="14.4" customHeight="1" x14ac:dyDescent="0.3">
      <c r="A467" s="831" t="s">
        <v>6815</v>
      </c>
      <c r="B467" s="832" t="s">
        <v>6816</v>
      </c>
      <c r="C467" s="832" t="s">
        <v>604</v>
      </c>
      <c r="D467" s="832" t="s">
        <v>2737</v>
      </c>
      <c r="E467" s="832" t="s">
        <v>6809</v>
      </c>
      <c r="F467" s="832" t="s">
        <v>6939</v>
      </c>
      <c r="G467" s="832" t="s">
        <v>6940</v>
      </c>
      <c r="H467" s="849"/>
      <c r="I467" s="849"/>
      <c r="J467" s="832"/>
      <c r="K467" s="832"/>
      <c r="L467" s="849"/>
      <c r="M467" s="849"/>
      <c r="N467" s="832"/>
      <c r="O467" s="832"/>
      <c r="P467" s="849">
        <v>5</v>
      </c>
      <c r="Q467" s="849">
        <v>580</v>
      </c>
      <c r="R467" s="837"/>
      <c r="S467" s="850">
        <v>116</v>
      </c>
    </row>
    <row r="468" spans="1:19" ht="14.4" customHeight="1" x14ac:dyDescent="0.3">
      <c r="A468" s="831" t="s">
        <v>6815</v>
      </c>
      <c r="B468" s="832" t="s">
        <v>6816</v>
      </c>
      <c r="C468" s="832" t="s">
        <v>604</v>
      </c>
      <c r="D468" s="832" t="s">
        <v>2737</v>
      </c>
      <c r="E468" s="832" t="s">
        <v>6809</v>
      </c>
      <c r="F468" s="832" t="s">
        <v>6943</v>
      </c>
      <c r="G468" s="832" t="s">
        <v>6944</v>
      </c>
      <c r="H468" s="849">
        <v>1</v>
      </c>
      <c r="I468" s="849">
        <v>179</v>
      </c>
      <c r="J468" s="832"/>
      <c r="K468" s="832">
        <v>179</v>
      </c>
      <c r="L468" s="849"/>
      <c r="M468" s="849"/>
      <c r="N468" s="832"/>
      <c r="O468" s="832"/>
      <c r="P468" s="849">
        <v>2</v>
      </c>
      <c r="Q468" s="849">
        <v>366</v>
      </c>
      <c r="R468" s="837"/>
      <c r="S468" s="850">
        <v>183</v>
      </c>
    </row>
    <row r="469" spans="1:19" ht="14.4" customHeight="1" x14ac:dyDescent="0.3">
      <c r="A469" s="831" t="s">
        <v>6815</v>
      </c>
      <c r="B469" s="832" t="s">
        <v>6816</v>
      </c>
      <c r="C469" s="832" t="s">
        <v>604</v>
      </c>
      <c r="D469" s="832" t="s">
        <v>2737</v>
      </c>
      <c r="E469" s="832" t="s">
        <v>6809</v>
      </c>
      <c r="F469" s="832" t="s">
        <v>6947</v>
      </c>
      <c r="G469" s="832" t="s">
        <v>6948</v>
      </c>
      <c r="H469" s="849">
        <v>1</v>
      </c>
      <c r="I469" s="849">
        <v>1288</v>
      </c>
      <c r="J469" s="832"/>
      <c r="K469" s="832">
        <v>1288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6815</v>
      </c>
      <c r="B470" s="832" t="s">
        <v>6816</v>
      </c>
      <c r="C470" s="832" t="s">
        <v>604</v>
      </c>
      <c r="D470" s="832" t="s">
        <v>2737</v>
      </c>
      <c r="E470" s="832" t="s">
        <v>6809</v>
      </c>
      <c r="F470" s="832" t="s">
        <v>6953</v>
      </c>
      <c r="G470" s="832" t="s">
        <v>6954</v>
      </c>
      <c r="H470" s="849"/>
      <c r="I470" s="849"/>
      <c r="J470" s="832"/>
      <c r="K470" s="832"/>
      <c r="L470" s="849"/>
      <c r="M470" s="849"/>
      <c r="N470" s="832"/>
      <c r="O470" s="832"/>
      <c r="P470" s="849">
        <v>4</v>
      </c>
      <c r="Q470" s="849">
        <v>1076</v>
      </c>
      <c r="R470" s="837"/>
      <c r="S470" s="850">
        <v>269</v>
      </c>
    </row>
    <row r="471" spans="1:19" ht="14.4" customHeight="1" x14ac:dyDescent="0.3">
      <c r="A471" s="831" t="s">
        <v>6815</v>
      </c>
      <c r="B471" s="832" t="s">
        <v>6816</v>
      </c>
      <c r="C471" s="832" t="s">
        <v>604</v>
      </c>
      <c r="D471" s="832" t="s">
        <v>2737</v>
      </c>
      <c r="E471" s="832" t="s">
        <v>6809</v>
      </c>
      <c r="F471" s="832" t="s">
        <v>6955</v>
      </c>
      <c r="G471" s="832" t="s">
        <v>6956</v>
      </c>
      <c r="H471" s="849">
        <v>3</v>
      </c>
      <c r="I471" s="849">
        <v>348</v>
      </c>
      <c r="J471" s="832"/>
      <c r="K471" s="832">
        <v>116</v>
      </c>
      <c r="L471" s="849"/>
      <c r="M471" s="849"/>
      <c r="N471" s="832"/>
      <c r="O471" s="832"/>
      <c r="P471" s="849">
        <v>5</v>
      </c>
      <c r="Q471" s="849">
        <v>600</v>
      </c>
      <c r="R471" s="837"/>
      <c r="S471" s="850">
        <v>120</v>
      </c>
    </row>
    <row r="472" spans="1:19" ht="14.4" customHeight="1" x14ac:dyDescent="0.3">
      <c r="A472" s="831" t="s">
        <v>6815</v>
      </c>
      <c r="B472" s="832" t="s">
        <v>6816</v>
      </c>
      <c r="C472" s="832" t="s">
        <v>604</v>
      </c>
      <c r="D472" s="832" t="s">
        <v>2737</v>
      </c>
      <c r="E472" s="832" t="s">
        <v>6809</v>
      </c>
      <c r="F472" s="832" t="s">
        <v>6961</v>
      </c>
      <c r="G472" s="832" t="s">
        <v>6962</v>
      </c>
      <c r="H472" s="849"/>
      <c r="I472" s="849"/>
      <c r="J472" s="832"/>
      <c r="K472" s="832"/>
      <c r="L472" s="849">
        <v>12</v>
      </c>
      <c r="M472" s="849">
        <v>2400</v>
      </c>
      <c r="N472" s="832">
        <v>1</v>
      </c>
      <c r="O472" s="832">
        <v>200</v>
      </c>
      <c r="P472" s="849">
        <v>16</v>
      </c>
      <c r="Q472" s="849">
        <v>3200</v>
      </c>
      <c r="R472" s="837">
        <v>1.3333333333333333</v>
      </c>
      <c r="S472" s="850">
        <v>200</v>
      </c>
    </row>
    <row r="473" spans="1:19" ht="14.4" customHeight="1" x14ac:dyDescent="0.3">
      <c r="A473" s="831" t="s">
        <v>6815</v>
      </c>
      <c r="B473" s="832" t="s">
        <v>6816</v>
      </c>
      <c r="C473" s="832" t="s">
        <v>604</v>
      </c>
      <c r="D473" s="832" t="s">
        <v>2737</v>
      </c>
      <c r="E473" s="832" t="s">
        <v>6809</v>
      </c>
      <c r="F473" s="832" t="s">
        <v>6967</v>
      </c>
      <c r="G473" s="832" t="s">
        <v>6968</v>
      </c>
      <c r="H473" s="849"/>
      <c r="I473" s="849"/>
      <c r="J473" s="832"/>
      <c r="K473" s="832"/>
      <c r="L473" s="849">
        <v>1</v>
      </c>
      <c r="M473" s="849">
        <v>0</v>
      </c>
      <c r="N473" s="832"/>
      <c r="O473" s="832">
        <v>0</v>
      </c>
      <c r="P473" s="849"/>
      <c r="Q473" s="849"/>
      <c r="R473" s="837"/>
      <c r="S473" s="850"/>
    </row>
    <row r="474" spans="1:19" ht="14.4" customHeight="1" x14ac:dyDescent="0.3">
      <c r="A474" s="831" t="s">
        <v>6815</v>
      </c>
      <c r="B474" s="832" t="s">
        <v>6816</v>
      </c>
      <c r="C474" s="832" t="s">
        <v>604</v>
      </c>
      <c r="D474" s="832" t="s">
        <v>6797</v>
      </c>
      <c r="E474" s="832" t="s">
        <v>6809</v>
      </c>
      <c r="F474" s="832" t="s">
        <v>6856</v>
      </c>
      <c r="G474" s="832" t="s">
        <v>6857</v>
      </c>
      <c r="H474" s="849"/>
      <c r="I474" s="849"/>
      <c r="J474" s="832"/>
      <c r="K474" s="832"/>
      <c r="L474" s="849">
        <v>6</v>
      </c>
      <c r="M474" s="849">
        <v>222</v>
      </c>
      <c r="N474" s="832">
        <v>1</v>
      </c>
      <c r="O474" s="832">
        <v>37</v>
      </c>
      <c r="P474" s="849"/>
      <c r="Q474" s="849"/>
      <c r="R474" s="837"/>
      <c r="S474" s="850"/>
    </row>
    <row r="475" spans="1:19" ht="14.4" customHeight="1" x14ac:dyDescent="0.3">
      <c r="A475" s="831" t="s">
        <v>6815</v>
      </c>
      <c r="B475" s="832" t="s">
        <v>6816</v>
      </c>
      <c r="C475" s="832" t="s">
        <v>604</v>
      </c>
      <c r="D475" s="832" t="s">
        <v>6797</v>
      </c>
      <c r="E475" s="832" t="s">
        <v>6809</v>
      </c>
      <c r="F475" s="832" t="s">
        <v>6880</v>
      </c>
      <c r="G475" s="832" t="s">
        <v>6881</v>
      </c>
      <c r="H475" s="849"/>
      <c r="I475" s="849"/>
      <c r="J475" s="832"/>
      <c r="K475" s="832"/>
      <c r="L475" s="849">
        <v>1</v>
      </c>
      <c r="M475" s="849">
        <v>126</v>
      </c>
      <c r="N475" s="832">
        <v>1</v>
      </c>
      <c r="O475" s="832">
        <v>126</v>
      </c>
      <c r="P475" s="849"/>
      <c r="Q475" s="849"/>
      <c r="R475" s="837"/>
      <c r="S475" s="850"/>
    </row>
    <row r="476" spans="1:19" ht="14.4" customHeight="1" x14ac:dyDescent="0.3">
      <c r="A476" s="831" t="s">
        <v>6815</v>
      </c>
      <c r="B476" s="832" t="s">
        <v>6816</v>
      </c>
      <c r="C476" s="832" t="s">
        <v>604</v>
      </c>
      <c r="D476" s="832" t="s">
        <v>6797</v>
      </c>
      <c r="E476" s="832" t="s">
        <v>6809</v>
      </c>
      <c r="F476" s="832" t="s">
        <v>6900</v>
      </c>
      <c r="G476" s="832" t="s">
        <v>6901</v>
      </c>
      <c r="H476" s="849"/>
      <c r="I476" s="849"/>
      <c r="J476" s="832"/>
      <c r="K476" s="832"/>
      <c r="L476" s="849">
        <v>5</v>
      </c>
      <c r="M476" s="849">
        <v>166.66</v>
      </c>
      <c r="N476" s="832">
        <v>1</v>
      </c>
      <c r="O476" s="832">
        <v>33.332000000000001</v>
      </c>
      <c r="P476" s="849"/>
      <c r="Q476" s="849"/>
      <c r="R476" s="837"/>
      <c r="S476" s="850"/>
    </row>
    <row r="477" spans="1:19" ht="14.4" customHeight="1" x14ac:dyDescent="0.3">
      <c r="A477" s="831" t="s">
        <v>6815</v>
      </c>
      <c r="B477" s="832" t="s">
        <v>6816</v>
      </c>
      <c r="C477" s="832" t="s">
        <v>604</v>
      </c>
      <c r="D477" s="832" t="s">
        <v>6797</v>
      </c>
      <c r="E477" s="832" t="s">
        <v>6809</v>
      </c>
      <c r="F477" s="832" t="s">
        <v>6907</v>
      </c>
      <c r="G477" s="832" t="s">
        <v>6908</v>
      </c>
      <c r="H477" s="849"/>
      <c r="I477" s="849"/>
      <c r="J477" s="832"/>
      <c r="K477" s="832"/>
      <c r="L477" s="849">
        <v>1</v>
      </c>
      <c r="M477" s="849">
        <v>37</v>
      </c>
      <c r="N477" s="832">
        <v>1</v>
      </c>
      <c r="O477" s="832">
        <v>37</v>
      </c>
      <c r="P477" s="849"/>
      <c r="Q477" s="849"/>
      <c r="R477" s="837"/>
      <c r="S477" s="850"/>
    </row>
    <row r="478" spans="1:19" ht="14.4" customHeight="1" x14ac:dyDescent="0.3">
      <c r="A478" s="831" t="s">
        <v>6815</v>
      </c>
      <c r="B478" s="832" t="s">
        <v>6816</v>
      </c>
      <c r="C478" s="832" t="s">
        <v>604</v>
      </c>
      <c r="D478" s="832" t="s">
        <v>6797</v>
      </c>
      <c r="E478" s="832" t="s">
        <v>6809</v>
      </c>
      <c r="F478" s="832" t="s">
        <v>6935</v>
      </c>
      <c r="G478" s="832" t="s">
        <v>6936</v>
      </c>
      <c r="H478" s="849"/>
      <c r="I478" s="849"/>
      <c r="J478" s="832"/>
      <c r="K478" s="832"/>
      <c r="L478" s="849">
        <v>4</v>
      </c>
      <c r="M478" s="849">
        <v>1488</v>
      </c>
      <c r="N478" s="832">
        <v>1</v>
      </c>
      <c r="O478" s="832">
        <v>372</v>
      </c>
      <c r="P478" s="849"/>
      <c r="Q478" s="849"/>
      <c r="R478" s="837"/>
      <c r="S478" s="850"/>
    </row>
    <row r="479" spans="1:19" ht="14.4" customHeight="1" x14ac:dyDescent="0.3">
      <c r="A479" s="831" t="s">
        <v>6815</v>
      </c>
      <c r="B479" s="832" t="s">
        <v>6816</v>
      </c>
      <c r="C479" s="832" t="s">
        <v>604</v>
      </c>
      <c r="D479" s="832" t="s">
        <v>6798</v>
      </c>
      <c r="E479" s="832" t="s">
        <v>6809</v>
      </c>
      <c r="F479" s="832" t="s">
        <v>6856</v>
      </c>
      <c r="G479" s="832" t="s">
        <v>6857</v>
      </c>
      <c r="H479" s="849">
        <v>2</v>
      </c>
      <c r="I479" s="849">
        <v>70</v>
      </c>
      <c r="J479" s="832"/>
      <c r="K479" s="832">
        <v>35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6815</v>
      </c>
      <c r="B480" s="832" t="s">
        <v>6816</v>
      </c>
      <c r="C480" s="832" t="s">
        <v>604</v>
      </c>
      <c r="D480" s="832" t="s">
        <v>2738</v>
      </c>
      <c r="E480" s="832" t="s">
        <v>6817</v>
      </c>
      <c r="F480" s="832" t="s">
        <v>6819</v>
      </c>
      <c r="G480" s="832" t="s">
        <v>5373</v>
      </c>
      <c r="H480" s="849"/>
      <c r="I480" s="849"/>
      <c r="J480" s="832"/>
      <c r="K480" s="832"/>
      <c r="L480" s="849">
        <v>0.30000000000000004</v>
      </c>
      <c r="M480" s="849">
        <v>45.3</v>
      </c>
      <c r="N480" s="832">
        <v>1</v>
      </c>
      <c r="O480" s="832">
        <v>150.99999999999997</v>
      </c>
      <c r="P480" s="849"/>
      <c r="Q480" s="849"/>
      <c r="R480" s="837"/>
      <c r="S480" s="850"/>
    </row>
    <row r="481" spans="1:19" ht="14.4" customHeight="1" x14ac:dyDescent="0.3">
      <c r="A481" s="831" t="s">
        <v>6815</v>
      </c>
      <c r="B481" s="832" t="s">
        <v>6816</v>
      </c>
      <c r="C481" s="832" t="s">
        <v>604</v>
      </c>
      <c r="D481" s="832" t="s">
        <v>2738</v>
      </c>
      <c r="E481" s="832" t="s">
        <v>6809</v>
      </c>
      <c r="F481" s="832" t="s">
        <v>6854</v>
      </c>
      <c r="G481" s="832" t="s">
        <v>6855</v>
      </c>
      <c r="H481" s="849">
        <v>9</v>
      </c>
      <c r="I481" s="849">
        <v>729</v>
      </c>
      <c r="J481" s="832">
        <v>0.79846659364731654</v>
      </c>
      <c r="K481" s="832">
        <v>81</v>
      </c>
      <c r="L481" s="849">
        <v>11</v>
      </c>
      <c r="M481" s="849">
        <v>913</v>
      </c>
      <c r="N481" s="832">
        <v>1</v>
      </c>
      <c r="O481" s="832">
        <v>83</v>
      </c>
      <c r="P481" s="849">
        <v>11</v>
      </c>
      <c r="Q481" s="849">
        <v>913</v>
      </c>
      <c r="R481" s="837">
        <v>1</v>
      </c>
      <c r="S481" s="850">
        <v>83</v>
      </c>
    </row>
    <row r="482" spans="1:19" ht="14.4" customHeight="1" x14ac:dyDescent="0.3">
      <c r="A482" s="831" t="s">
        <v>6815</v>
      </c>
      <c r="B482" s="832" t="s">
        <v>6816</v>
      </c>
      <c r="C482" s="832" t="s">
        <v>604</v>
      </c>
      <c r="D482" s="832" t="s">
        <v>2738</v>
      </c>
      <c r="E482" s="832" t="s">
        <v>6809</v>
      </c>
      <c r="F482" s="832" t="s">
        <v>6856</v>
      </c>
      <c r="G482" s="832" t="s">
        <v>6857</v>
      </c>
      <c r="H482" s="849">
        <v>43</v>
      </c>
      <c r="I482" s="849">
        <v>1505</v>
      </c>
      <c r="J482" s="832">
        <v>1.4527027027027026</v>
      </c>
      <c r="K482" s="832">
        <v>35</v>
      </c>
      <c r="L482" s="849">
        <v>28</v>
      </c>
      <c r="M482" s="849">
        <v>1036</v>
      </c>
      <c r="N482" s="832">
        <v>1</v>
      </c>
      <c r="O482" s="832">
        <v>37</v>
      </c>
      <c r="P482" s="849">
        <v>43</v>
      </c>
      <c r="Q482" s="849">
        <v>1591</v>
      </c>
      <c r="R482" s="837">
        <v>1.5357142857142858</v>
      </c>
      <c r="S482" s="850">
        <v>37</v>
      </c>
    </row>
    <row r="483" spans="1:19" ht="14.4" customHeight="1" x14ac:dyDescent="0.3">
      <c r="A483" s="831" t="s">
        <v>6815</v>
      </c>
      <c r="B483" s="832" t="s">
        <v>6816</v>
      </c>
      <c r="C483" s="832" t="s">
        <v>604</v>
      </c>
      <c r="D483" s="832" t="s">
        <v>2738</v>
      </c>
      <c r="E483" s="832" t="s">
        <v>6809</v>
      </c>
      <c r="F483" s="832" t="s">
        <v>6858</v>
      </c>
      <c r="G483" s="832" t="s">
        <v>6859</v>
      </c>
      <c r="H483" s="849">
        <v>3</v>
      </c>
      <c r="I483" s="849">
        <v>30</v>
      </c>
      <c r="J483" s="832">
        <v>0.17647058823529413</v>
      </c>
      <c r="K483" s="832">
        <v>10</v>
      </c>
      <c r="L483" s="849">
        <v>17</v>
      </c>
      <c r="M483" s="849">
        <v>170</v>
      </c>
      <c r="N483" s="832">
        <v>1</v>
      </c>
      <c r="O483" s="832">
        <v>10</v>
      </c>
      <c r="P483" s="849">
        <v>27</v>
      </c>
      <c r="Q483" s="849">
        <v>270</v>
      </c>
      <c r="R483" s="837">
        <v>1.588235294117647</v>
      </c>
      <c r="S483" s="850">
        <v>10</v>
      </c>
    </row>
    <row r="484" spans="1:19" ht="14.4" customHeight="1" x14ac:dyDescent="0.3">
      <c r="A484" s="831" t="s">
        <v>6815</v>
      </c>
      <c r="B484" s="832" t="s">
        <v>6816</v>
      </c>
      <c r="C484" s="832" t="s">
        <v>604</v>
      </c>
      <c r="D484" s="832" t="s">
        <v>2738</v>
      </c>
      <c r="E484" s="832" t="s">
        <v>6809</v>
      </c>
      <c r="F484" s="832" t="s">
        <v>6860</v>
      </c>
      <c r="G484" s="832" t="s">
        <v>6861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5</v>
      </c>
      <c r="R484" s="837"/>
      <c r="S484" s="850">
        <v>5</v>
      </c>
    </row>
    <row r="485" spans="1:19" ht="14.4" customHeight="1" x14ac:dyDescent="0.3">
      <c r="A485" s="831" t="s">
        <v>6815</v>
      </c>
      <c r="B485" s="832" t="s">
        <v>6816</v>
      </c>
      <c r="C485" s="832" t="s">
        <v>604</v>
      </c>
      <c r="D485" s="832" t="s">
        <v>2738</v>
      </c>
      <c r="E485" s="832" t="s">
        <v>6809</v>
      </c>
      <c r="F485" s="832" t="s">
        <v>6810</v>
      </c>
      <c r="G485" s="832" t="s">
        <v>6811</v>
      </c>
      <c r="H485" s="849">
        <v>85</v>
      </c>
      <c r="I485" s="849">
        <v>19975</v>
      </c>
      <c r="J485" s="832">
        <v>0.94740087269967743</v>
      </c>
      <c r="K485" s="832">
        <v>235</v>
      </c>
      <c r="L485" s="849">
        <v>84</v>
      </c>
      <c r="M485" s="849">
        <v>21084</v>
      </c>
      <c r="N485" s="832">
        <v>1</v>
      </c>
      <c r="O485" s="832">
        <v>251</v>
      </c>
      <c r="P485" s="849">
        <v>93</v>
      </c>
      <c r="Q485" s="849">
        <v>23343</v>
      </c>
      <c r="R485" s="837">
        <v>1.1071428571428572</v>
      </c>
      <c r="S485" s="850">
        <v>251</v>
      </c>
    </row>
    <row r="486" spans="1:19" ht="14.4" customHeight="1" x14ac:dyDescent="0.3">
      <c r="A486" s="831" t="s">
        <v>6815</v>
      </c>
      <c r="B486" s="832" t="s">
        <v>6816</v>
      </c>
      <c r="C486" s="832" t="s">
        <v>604</v>
      </c>
      <c r="D486" s="832" t="s">
        <v>2738</v>
      </c>
      <c r="E486" s="832" t="s">
        <v>6809</v>
      </c>
      <c r="F486" s="832" t="s">
        <v>6880</v>
      </c>
      <c r="G486" s="832" t="s">
        <v>6881</v>
      </c>
      <c r="H486" s="849">
        <v>254</v>
      </c>
      <c r="I486" s="849">
        <v>29972</v>
      </c>
      <c r="J486" s="832">
        <v>0.71219465830244277</v>
      </c>
      <c r="K486" s="832">
        <v>118</v>
      </c>
      <c r="L486" s="849">
        <v>334</v>
      </c>
      <c r="M486" s="849">
        <v>42084</v>
      </c>
      <c r="N486" s="832">
        <v>1</v>
      </c>
      <c r="O486" s="832">
        <v>126</v>
      </c>
      <c r="P486" s="849">
        <v>323</v>
      </c>
      <c r="Q486" s="849">
        <v>40698</v>
      </c>
      <c r="R486" s="837">
        <v>0.96706586826347307</v>
      </c>
      <c r="S486" s="850">
        <v>126</v>
      </c>
    </row>
    <row r="487" spans="1:19" ht="14.4" customHeight="1" x14ac:dyDescent="0.3">
      <c r="A487" s="831" t="s">
        <v>6815</v>
      </c>
      <c r="B487" s="832" t="s">
        <v>6816</v>
      </c>
      <c r="C487" s="832" t="s">
        <v>604</v>
      </c>
      <c r="D487" s="832" t="s">
        <v>2738</v>
      </c>
      <c r="E487" s="832" t="s">
        <v>6809</v>
      </c>
      <c r="F487" s="832" t="s">
        <v>6888</v>
      </c>
      <c r="G487" s="832" t="s">
        <v>6889</v>
      </c>
      <c r="H487" s="849"/>
      <c r="I487" s="849"/>
      <c r="J487" s="832"/>
      <c r="K487" s="832"/>
      <c r="L487" s="849"/>
      <c r="M487" s="849"/>
      <c r="N487" s="832"/>
      <c r="O487" s="832"/>
      <c r="P487" s="849">
        <v>1</v>
      </c>
      <c r="Q487" s="849">
        <v>199</v>
      </c>
      <c r="R487" s="837"/>
      <c r="S487" s="850">
        <v>199</v>
      </c>
    </row>
    <row r="488" spans="1:19" ht="14.4" customHeight="1" x14ac:dyDescent="0.3">
      <c r="A488" s="831" t="s">
        <v>6815</v>
      </c>
      <c r="B488" s="832" t="s">
        <v>6816</v>
      </c>
      <c r="C488" s="832" t="s">
        <v>604</v>
      </c>
      <c r="D488" s="832" t="s">
        <v>2738</v>
      </c>
      <c r="E488" s="832" t="s">
        <v>6809</v>
      </c>
      <c r="F488" s="832" t="s">
        <v>6894</v>
      </c>
      <c r="G488" s="832" t="s">
        <v>6895</v>
      </c>
      <c r="H488" s="849">
        <v>2</v>
      </c>
      <c r="I488" s="849">
        <v>1332</v>
      </c>
      <c r="J488" s="832"/>
      <c r="K488" s="832">
        <v>666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6815</v>
      </c>
      <c r="B489" s="832" t="s">
        <v>6816</v>
      </c>
      <c r="C489" s="832" t="s">
        <v>604</v>
      </c>
      <c r="D489" s="832" t="s">
        <v>2738</v>
      </c>
      <c r="E489" s="832" t="s">
        <v>6809</v>
      </c>
      <c r="F489" s="832" t="s">
        <v>6900</v>
      </c>
      <c r="G489" s="832" t="s">
        <v>6901</v>
      </c>
      <c r="H489" s="849">
        <v>180</v>
      </c>
      <c r="I489" s="849">
        <v>3499.99</v>
      </c>
      <c r="J489" s="832">
        <v>0.25362227998385506</v>
      </c>
      <c r="K489" s="832">
        <v>19.444388888888888</v>
      </c>
      <c r="L489" s="849">
        <v>414</v>
      </c>
      <c r="M489" s="849">
        <v>13800.01</v>
      </c>
      <c r="N489" s="832">
        <v>1</v>
      </c>
      <c r="O489" s="832">
        <v>33.333357487922704</v>
      </c>
      <c r="P489" s="849">
        <v>411</v>
      </c>
      <c r="Q489" s="849">
        <v>13700</v>
      </c>
      <c r="R489" s="837">
        <v>0.99275290380224357</v>
      </c>
      <c r="S489" s="850">
        <v>33.333333333333336</v>
      </c>
    </row>
    <row r="490" spans="1:19" ht="14.4" customHeight="1" x14ac:dyDescent="0.3">
      <c r="A490" s="831" t="s">
        <v>6815</v>
      </c>
      <c r="B490" s="832" t="s">
        <v>6816</v>
      </c>
      <c r="C490" s="832" t="s">
        <v>604</v>
      </c>
      <c r="D490" s="832" t="s">
        <v>2738</v>
      </c>
      <c r="E490" s="832" t="s">
        <v>6809</v>
      </c>
      <c r="F490" s="832" t="s">
        <v>6907</v>
      </c>
      <c r="G490" s="832" t="s">
        <v>6908</v>
      </c>
      <c r="H490" s="849">
        <v>3</v>
      </c>
      <c r="I490" s="849">
        <v>108</v>
      </c>
      <c r="J490" s="832">
        <v>5.6133056133056136E-2</v>
      </c>
      <c r="K490" s="832">
        <v>36</v>
      </c>
      <c r="L490" s="849">
        <v>52</v>
      </c>
      <c r="M490" s="849">
        <v>1924</v>
      </c>
      <c r="N490" s="832">
        <v>1</v>
      </c>
      <c r="O490" s="832">
        <v>37</v>
      </c>
      <c r="P490" s="849">
        <v>56</v>
      </c>
      <c r="Q490" s="849">
        <v>2072</v>
      </c>
      <c r="R490" s="837">
        <v>1.0769230769230769</v>
      </c>
      <c r="S490" s="850">
        <v>37</v>
      </c>
    </row>
    <row r="491" spans="1:19" ht="14.4" customHeight="1" x14ac:dyDescent="0.3">
      <c r="A491" s="831" t="s">
        <v>6815</v>
      </c>
      <c r="B491" s="832" t="s">
        <v>6816</v>
      </c>
      <c r="C491" s="832" t="s">
        <v>604</v>
      </c>
      <c r="D491" s="832" t="s">
        <v>2738</v>
      </c>
      <c r="E491" s="832" t="s">
        <v>6809</v>
      </c>
      <c r="F491" s="832" t="s">
        <v>6911</v>
      </c>
      <c r="G491" s="832" t="s">
        <v>6912</v>
      </c>
      <c r="H491" s="849">
        <v>2</v>
      </c>
      <c r="I491" s="849">
        <v>164</v>
      </c>
      <c r="J491" s="832">
        <v>0.63565891472868219</v>
      </c>
      <c r="K491" s="832">
        <v>82</v>
      </c>
      <c r="L491" s="849">
        <v>3</v>
      </c>
      <c r="M491" s="849">
        <v>258</v>
      </c>
      <c r="N491" s="832">
        <v>1</v>
      </c>
      <c r="O491" s="832">
        <v>86</v>
      </c>
      <c r="P491" s="849"/>
      <c r="Q491" s="849"/>
      <c r="R491" s="837"/>
      <c r="S491" s="850"/>
    </row>
    <row r="492" spans="1:19" ht="14.4" customHeight="1" x14ac:dyDescent="0.3">
      <c r="A492" s="831" t="s">
        <v>6815</v>
      </c>
      <c r="B492" s="832" t="s">
        <v>6816</v>
      </c>
      <c r="C492" s="832" t="s">
        <v>604</v>
      </c>
      <c r="D492" s="832" t="s">
        <v>2738</v>
      </c>
      <c r="E492" s="832" t="s">
        <v>6809</v>
      </c>
      <c r="F492" s="832" t="s">
        <v>6939</v>
      </c>
      <c r="G492" s="832" t="s">
        <v>6940</v>
      </c>
      <c r="H492" s="849"/>
      <c r="I492" s="849"/>
      <c r="J492" s="832"/>
      <c r="K492" s="832"/>
      <c r="L492" s="849"/>
      <c r="M492" s="849"/>
      <c r="N492" s="832"/>
      <c r="O492" s="832"/>
      <c r="P492" s="849">
        <v>3</v>
      </c>
      <c r="Q492" s="849">
        <v>348</v>
      </c>
      <c r="R492" s="837"/>
      <c r="S492" s="850">
        <v>116</v>
      </c>
    </row>
    <row r="493" spans="1:19" ht="14.4" customHeight="1" x14ac:dyDescent="0.3">
      <c r="A493" s="831" t="s">
        <v>6815</v>
      </c>
      <c r="B493" s="832" t="s">
        <v>6816</v>
      </c>
      <c r="C493" s="832" t="s">
        <v>604</v>
      </c>
      <c r="D493" s="832" t="s">
        <v>2738</v>
      </c>
      <c r="E493" s="832" t="s">
        <v>6809</v>
      </c>
      <c r="F493" s="832" t="s">
        <v>6951</v>
      </c>
      <c r="G493" s="832" t="s">
        <v>6952</v>
      </c>
      <c r="H493" s="849"/>
      <c r="I493" s="849"/>
      <c r="J493" s="832"/>
      <c r="K493" s="832"/>
      <c r="L493" s="849">
        <v>1</v>
      </c>
      <c r="M493" s="849">
        <v>500</v>
      </c>
      <c r="N493" s="832">
        <v>1</v>
      </c>
      <c r="O493" s="832">
        <v>500</v>
      </c>
      <c r="P493" s="849"/>
      <c r="Q493" s="849"/>
      <c r="R493" s="837"/>
      <c r="S493" s="850"/>
    </row>
    <row r="494" spans="1:19" ht="14.4" customHeight="1" x14ac:dyDescent="0.3">
      <c r="A494" s="831" t="s">
        <v>6815</v>
      </c>
      <c r="B494" s="832" t="s">
        <v>6816</v>
      </c>
      <c r="C494" s="832" t="s">
        <v>604</v>
      </c>
      <c r="D494" s="832" t="s">
        <v>2738</v>
      </c>
      <c r="E494" s="832" t="s">
        <v>6809</v>
      </c>
      <c r="F494" s="832" t="s">
        <v>6955</v>
      </c>
      <c r="G494" s="832" t="s">
        <v>6956</v>
      </c>
      <c r="H494" s="849"/>
      <c r="I494" s="849"/>
      <c r="J494" s="832"/>
      <c r="K494" s="832"/>
      <c r="L494" s="849">
        <v>2</v>
      </c>
      <c r="M494" s="849">
        <v>240</v>
      </c>
      <c r="N494" s="832">
        <v>1</v>
      </c>
      <c r="O494" s="832">
        <v>120</v>
      </c>
      <c r="P494" s="849"/>
      <c r="Q494" s="849"/>
      <c r="R494" s="837"/>
      <c r="S494" s="850"/>
    </row>
    <row r="495" spans="1:19" ht="14.4" customHeight="1" x14ac:dyDescent="0.3">
      <c r="A495" s="831" t="s">
        <v>6815</v>
      </c>
      <c r="B495" s="832" t="s">
        <v>6816</v>
      </c>
      <c r="C495" s="832" t="s">
        <v>604</v>
      </c>
      <c r="D495" s="832" t="s">
        <v>2739</v>
      </c>
      <c r="E495" s="832" t="s">
        <v>6817</v>
      </c>
      <c r="F495" s="832" t="s">
        <v>6819</v>
      </c>
      <c r="G495" s="832" t="s">
        <v>5373</v>
      </c>
      <c r="H495" s="849"/>
      <c r="I495" s="849"/>
      <c r="J495" s="832"/>
      <c r="K495" s="832"/>
      <c r="L495" s="849">
        <v>0.8</v>
      </c>
      <c r="M495" s="849">
        <v>120.8</v>
      </c>
      <c r="N495" s="832">
        <v>1</v>
      </c>
      <c r="O495" s="832">
        <v>151</v>
      </c>
      <c r="P495" s="849">
        <v>0.2</v>
      </c>
      <c r="Q495" s="849">
        <v>30.2</v>
      </c>
      <c r="R495" s="837">
        <v>0.25</v>
      </c>
      <c r="S495" s="850">
        <v>151</v>
      </c>
    </row>
    <row r="496" spans="1:19" ht="14.4" customHeight="1" x14ac:dyDescent="0.3">
      <c r="A496" s="831" t="s">
        <v>6815</v>
      </c>
      <c r="B496" s="832" t="s">
        <v>6816</v>
      </c>
      <c r="C496" s="832" t="s">
        <v>604</v>
      </c>
      <c r="D496" s="832" t="s">
        <v>2739</v>
      </c>
      <c r="E496" s="832" t="s">
        <v>6809</v>
      </c>
      <c r="F496" s="832" t="s">
        <v>6854</v>
      </c>
      <c r="G496" s="832" t="s">
        <v>6855</v>
      </c>
      <c r="H496" s="849">
        <v>49</v>
      </c>
      <c r="I496" s="849">
        <v>3969</v>
      </c>
      <c r="J496" s="832">
        <v>1.2924128948225333</v>
      </c>
      <c r="K496" s="832">
        <v>81</v>
      </c>
      <c r="L496" s="849">
        <v>37</v>
      </c>
      <c r="M496" s="849">
        <v>3071</v>
      </c>
      <c r="N496" s="832">
        <v>1</v>
      </c>
      <c r="O496" s="832">
        <v>83</v>
      </c>
      <c r="P496" s="849">
        <v>13</v>
      </c>
      <c r="Q496" s="849">
        <v>1079</v>
      </c>
      <c r="R496" s="837">
        <v>0.35135135135135137</v>
      </c>
      <c r="S496" s="850">
        <v>83</v>
      </c>
    </row>
    <row r="497" spans="1:19" ht="14.4" customHeight="1" x14ac:dyDescent="0.3">
      <c r="A497" s="831" t="s">
        <v>6815</v>
      </c>
      <c r="B497" s="832" t="s">
        <v>6816</v>
      </c>
      <c r="C497" s="832" t="s">
        <v>604</v>
      </c>
      <c r="D497" s="832" t="s">
        <v>2739</v>
      </c>
      <c r="E497" s="832" t="s">
        <v>6809</v>
      </c>
      <c r="F497" s="832" t="s">
        <v>6856</v>
      </c>
      <c r="G497" s="832" t="s">
        <v>6857</v>
      </c>
      <c r="H497" s="849">
        <v>65</v>
      </c>
      <c r="I497" s="849">
        <v>2275</v>
      </c>
      <c r="J497" s="832">
        <v>61.486486486486484</v>
      </c>
      <c r="K497" s="832">
        <v>35</v>
      </c>
      <c r="L497" s="849">
        <v>1</v>
      </c>
      <c r="M497" s="849">
        <v>37</v>
      </c>
      <c r="N497" s="832">
        <v>1</v>
      </c>
      <c r="O497" s="832">
        <v>37</v>
      </c>
      <c r="P497" s="849"/>
      <c r="Q497" s="849"/>
      <c r="R497" s="837"/>
      <c r="S497" s="850"/>
    </row>
    <row r="498" spans="1:19" ht="14.4" customHeight="1" x14ac:dyDescent="0.3">
      <c r="A498" s="831" t="s">
        <v>6815</v>
      </c>
      <c r="B498" s="832" t="s">
        <v>6816</v>
      </c>
      <c r="C498" s="832" t="s">
        <v>604</v>
      </c>
      <c r="D498" s="832" t="s">
        <v>2739</v>
      </c>
      <c r="E498" s="832" t="s">
        <v>6809</v>
      </c>
      <c r="F498" s="832" t="s">
        <v>6810</v>
      </c>
      <c r="G498" s="832" t="s">
        <v>6811</v>
      </c>
      <c r="H498" s="849">
        <v>11</v>
      </c>
      <c r="I498" s="849">
        <v>2585</v>
      </c>
      <c r="J498" s="832">
        <v>2.5747011952191237</v>
      </c>
      <c r="K498" s="832">
        <v>235</v>
      </c>
      <c r="L498" s="849">
        <v>4</v>
      </c>
      <c r="M498" s="849">
        <v>1004</v>
      </c>
      <c r="N498" s="832">
        <v>1</v>
      </c>
      <c r="O498" s="832">
        <v>251</v>
      </c>
      <c r="P498" s="849">
        <v>1</v>
      </c>
      <c r="Q498" s="849">
        <v>251</v>
      </c>
      <c r="R498" s="837">
        <v>0.25</v>
      </c>
      <c r="S498" s="850">
        <v>251</v>
      </c>
    </row>
    <row r="499" spans="1:19" ht="14.4" customHeight="1" x14ac:dyDescent="0.3">
      <c r="A499" s="831" t="s">
        <v>6815</v>
      </c>
      <c r="B499" s="832" t="s">
        <v>6816</v>
      </c>
      <c r="C499" s="832" t="s">
        <v>604</v>
      </c>
      <c r="D499" s="832" t="s">
        <v>2739</v>
      </c>
      <c r="E499" s="832" t="s">
        <v>6809</v>
      </c>
      <c r="F499" s="832" t="s">
        <v>6880</v>
      </c>
      <c r="G499" s="832" t="s">
        <v>6881</v>
      </c>
      <c r="H499" s="849">
        <v>5</v>
      </c>
      <c r="I499" s="849">
        <v>590</v>
      </c>
      <c r="J499" s="832">
        <v>0.10179434092477571</v>
      </c>
      <c r="K499" s="832">
        <v>118</v>
      </c>
      <c r="L499" s="849">
        <v>46</v>
      </c>
      <c r="M499" s="849">
        <v>5796</v>
      </c>
      <c r="N499" s="832">
        <v>1</v>
      </c>
      <c r="O499" s="832">
        <v>126</v>
      </c>
      <c r="P499" s="849">
        <v>19</v>
      </c>
      <c r="Q499" s="849">
        <v>2394</v>
      </c>
      <c r="R499" s="837">
        <v>0.41304347826086957</v>
      </c>
      <c r="S499" s="850">
        <v>126</v>
      </c>
    </row>
    <row r="500" spans="1:19" ht="14.4" customHeight="1" x14ac:dyDescent="0.3">
      <c r="A500" s="831" t="s">
        <v>6815</v>
      </c>
      <c r="B500" s="832" t="s">
        <v>6816</v>
      </c>
      <c r="C500" s="832" t="s">
        <v>604</v>
      </c>
      <c r="D500" s="832" t="s">
        <v>2739</v>
      </c>
      <c r="E500" s="832" t="s">
        <v>6809</v>
      </c>
      <c r="F500" s="832" t="s">
        <v>6894</v>
      </c>
      <c r="G500" s="832" t="s">
        <v>6895</v>
      </c>
      <c r="H500" s="849">
        <v>10</v>
      </c>
      <c r="I500" s="849">
        <v>6660</v>
      </c>
      <c r="J500" s="832">
        <v>1.6347569955817378</v>
      </c>
      <c r="K500" s="832">
        <v>666</v>
      </c>
      <c r="L500" s="849">
        <v>6</v>
      </c>
      <c r="M500" s="849">
        <v>4074</v>
      </c>
      <c r="N500" s="832">
        <v>1</v>
      </c>
      <c r="O500" s="832">
        <v>679</v>
      </c>
      <c r="P500" s="849">
        <v>2</v>
      </c>
      <c r="Q500" s="849">
        <v>1358</v>
      </c>
      <c r="R500" s="837">
        <v>0.33333333333333331</v>
      </c>
      <c r="S500" s="850">
        <v>679</v>
      </c>
    </row>
    <row r="501" spans="1:19" ht="14.4" customHeight="1" x14ac:dyDescent="0.3">
      <c r="A501" s="831" t="s">
        <v>6815</v>
      </c>
      <c r="B501" s="832" t="s">
        <v>6816</v>
      </c>
      <c r="C501" s="832" t="s">
        <v>604</v>
      </c>
      <c r="D501" s="832" t="s">
        <v>2739</v>
      </c>
      <c r="E501" s="832" t="s">
        <v>6809</v>
      </c>
      <c r="F501" s="832" t="s">
        <v>6900</v>
      </c>
      <c r="G501" s="832" t="s">
        <v>6901</v>
      </c>
      <c r="H501" s="849">
        <v>11</v>
      </c>
      <c r="I501" s="849">
        <v>99.99</v>
      </c>
      <c r="J501" s="832">
        <v>6.1218117477071517E-2</v>
      </c>
      <c r="K501" s="832">
        <v>9.09</v>
      </c>
      <c r="L501" s="849">
        <v>49</v>
      </c>
      <c r="M501" s="849">
        <v>1633.3400000000001</v>
      </c>
      <c r="N501" s="832">
        <v>1</v>
      </c>
      <c r="O501" s="832">
        <v>33.333469387755102</v>
      </c>
      <c r="P501" s="849">
        <v>20</v>
      </c>
      <c r="Q501" s="849">
        <v>666.67000000000007</v>
      </c>
      <c r="R501" s="837">
        <v>0.40816364014840756</v>
      </c>
      <c r="S501" s="850">
        <v>33.333500000000001</v>
      </c>
    </row>
    <row r="502" spans="1:19" ht="14.4" customHeight="1" x14ac:dyDescent="0.3">
      <c r="A502" s="831" t="s">
        <v>6815</v>
      </c>
      <c r="B502" s="832" t="s">
        <v>6816</v>
      </c>
      <c r="C502" s="832" t="s">
        <v>604</v>
      </c>
      <c r="D502" s="832" t="s">
        <v>2739</v>
      </c>
      <c r="E502" s="832" t="s">
        <v>6809</v>
      </c>
      <c r="F502" s="832" t="s">
        <v>6911</v>
      </c>
      <c r="G502" s="832" t="s">
        <v>6912</v>
      </c>
      <c r="H502" s="849">
        <v>13</v>
      </c>
      <c r="I502" s="849">
        <v>1066</v>
      </c>
      <c r="J502" s="832">
        <v>1.5494186046511629</v>
      </c>
      <c r="K502" s="832">
        <v>82</v>
      </c>
      <c r="L502" s="849">
        <v>8</v>
      </c>
      <c r="M502" s="849">
        <v>688</v>
      </c>
      <c r="N502" s="832">
        <v>1</v>
      </c>
      <c r="O502" s="832">
        <v>86</v>
      </c>
      <c r="P502" s="849">
        <v>2</v>
      </c>
      <c r="Q502" s="849">
        <v>172</v>
      </c>
      <c r="R502" s="837">
        <v>0.25</v>
      </c>
      <c r="S502" s="850">
        <v>86</v>
      </c>
    </row>
    <row r="503" spans="1:19" ht="14.4" customHeight="1" x14ac:dyDescent="0.3">
      <c r="A503" s="831" t="s">
        <v>6815</v>
      </c>
      <c r="B503" s="832" t="s">
        <v>6816</v>
      </c>
      <c r="C503" s="832" t="s">
        <v>604</v>
      </c>
      <c r="D503" s="832" t="s">
        <v>2739</v>
      </c>
      <c r="E503" s="832" t="s">
        <v>6809</v>
      </c>
      <c r="F503" s="832" t="s">
        <v>6931</v>
      </c>
      <c r="G503" s="832" t="s">
        <v>6932</v>
      </c>
      <c r="H503" s="849">
        <v>3</v>
      </c>
      <c r="I503" s="849">
        <v>3150</v>
      </c>
      <c r="J503" s="832">
        <v>2.9633113828786453</v>
      </c>
      <c r="K503" s="832">
        <v>1050</v>
      </c>
      <c r="L503" s="849">
        <v>1</v>
      </c>
      <c r="M503" s="849">
        <v>1063</v>
      </c>
      <c r="N503" s="832">
        <v>1</v>
      </c>
      <c r="O503" s="832">
        <v>1063</v>
      </c>
      <c r="P503" s="849"/>
      <c r="Q503" s="849"/>
      <c r="R503" s="837"/>
      <c r="S503" s="850"/>
    </row>
    <row r="504" spans="1:19" ht="14.4" customHeight="1" x14ac:dyDescent="0.3">
      <c r="A504" s="831" t="s">
        <v>6815</v>
      </c>
      <c r="B504" s="832" t="s">
        <v>6816</v>
      </c>
      <c r="C504" s="832" t="s">
        <v>604</v>
      </c>
      <c r="D504" s="832" t="s">
        <v>2739</v>
      </c>
      <c r="E504" s="832" t="s">
        <v>6809</v>
      </c>
      <c r="F504" s="832" t="s">
        <v>6955</v>
      </c>
      <c r="G504" s="832" t="s">
        <v>6956</v>
      </c>
      <c r="H504" s="849"/>
      <c r="I504" s="849"/>
      <c r="J504" s="832"/>
      <c r="K504" s="832"/>
      <c r="L504" s="849">
        <v>1</v>
      </c>
      <c r="M504" s="849">
        <v>120</v>
      </c>
      <c r="N504" s="832">
        <v>1</v>
      </c>
      <c r="O504" s="832">
        <v>120</v>
      </c>
      <c r="P504" s="849"/>
      <c r="Q504" s="849"/>
      <c r="R504" s="837"/>
      <c r="S504" s="850"/>
    </row>
    <row r="505" spans="1:19" ht="14.4" customHeight="1" x14ac:dyDescent="0.3">
      <c r="A505" s="831" t="s">
        <v>6815</v>
      </c>
      <c r="B505" s="832" t="s">
        <v>6816</v>
      </c>
      <c r="C505" s="832" t="s">
        <v>604</v>
      </c>
      <c r="D505" s="832" t="s">
        <v>2740</v>
      </c>
      <c r="E505" s="832" t="s">
        <v>6809</v>
      </c>
      <c r="F505" s="832" t="s">
        <v>6856</v>
      </c>
      <c r="G505" s="832" t="s">
        <v>6857</v>
      </c>
      <c r="H505" s="849"/>
      <c r="I505" s="849"/>
      <c r="J505" s="832"/>
      <c r="K505" s="832"/>
      <c r="L505" s="849"/>
      <c r="M505" s="849"/>
      <c r="N505" s="832"/>
      <c r="O505" s="832"/>
      <c r="P505" s="849">
        <v>41</v>
      </c>
      <c r="Q505" s="849">
        <v>1517</v>
      </c>
      <c r="R505" s="837"/>
      <c r="S505" s="850">
        <v>37</v>
      </c>
    </row>
    <row r="506" spans="1:19" ht="14.4" customHeight="1" x14ac:dyDescent="0.3">
      <c r="A506" s="831" t="s">
        <v>6815</v>
      </c>
      <c r="B506" s="832" t="s">
        <v>6816</v>
      </c>
      <c r="C506" s="832" t="s">
        <v>604</v>
      </c>
      <c r="D506" s="832" t="s">
        <v>2740</v>
      </c>
      <c r="E506" s="832" t="s">
        <v>6809</v>
      </c>
      <c r="F506" s="832" t="s">
        <v>6810</v>
      </c>
      <c r="G506" s="832" t="s">
        <v>6811</v>
      </c>
      <c r="H506" s="849"/>
      <c r="I506" s="849"/>
      <c r="J506" s="832"/>
      <c r="K506" s="832"/>
      <c r="L506" s="849"/>
      <c r="M506" s="849"/>
      <c r="N506" s="832"/>
      <c r="O506" s="832"/>
      <c r="P506" s="849">
        <v>2</v>
      </c>
      <c r="Q506" s="849">
        <v>502</v>
      </c>
      <c r="R506" s="837"/>
      <c r="S506" s="850">
        <v>251</v>
      </c>
    </row>
    <row r="507" spans="1:19" ht="14.4" customHeight="1" x14ac:dyDescent="0.3">
      <c r="A507" s="831" t="s">
        <v>6815</v>
      </c>
      <c r="B507" s="832" t="s">
        <v>6816</v>
      </c>
      <c r="C507" s="832" t="s">
        <v>604</v>
      </c>
      <c r="D507" s="832" t="s">
        <v>2740</v>
      </c>
      <c r="E507" s="832" t="s">
        <v>6809</v>
      </c>
      <c r="F507" s="832" t="s">
        <v>6900</v>
      </c>
      <c r="G507" s="832" t="s">
        <v>6901</v>
      </c>
      <c r="H507" s="849"/>
      <c r="I507" s="849"/>
      <c r="J507" s="832"/>
      <c r="K507" s="832"/>
      <c r="L507" s="849"/>
      <c r="M507" s="849"/>
      <c r="N507" s="832"/>
      <c r="O507" s="832"/>
      <c r="P507" s="849">
        <v>2</v>
      </c>
      <c r="Q507" s="849">
        <v>66.66</v>
      </c>
      <c r="R507" s="837"/>
      <c r="S507" s="850">
        <v>33.33</v>
      </c>
    </row>
    <row r="508" spans="1:19" ht="14.4" customHeight="1" x14ac:dyDescent="0.3">
      <c r="A508" s="831" t="s">
        <v>6815</v>
      </c>
      <c r="B508" s="832" t="s">
        <v>6816</v>
      </c>
      <c r="C508" s="832" t="s">
        <v>604</v>
      </c>
      <c r="D508" s="832" t="s">
        <v>2740</v>
      </c>
      <c r="E508" s="832" t="s">
        <v>6809</v>
      </c>
      <c r="F508" s="832" t="s">
        <v>6907</v>
      </c>
      <c r="G508" s="832" t="s">
        <v>6908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37</v>
      </c>
      <c r="R508" s="837"/>
      <c r="S508" s="850">
        <v>37</v>
      </c>
    </row>
    <row r="509" spans="1:19" ht="14.4" customHeight="1" x14ac:dyDescent="0.3">
      <c r="A509" s="831" t="s">
        <v>6815</v>
      </c>
      <c r="B509" s="832" t="s">
        <v>6816</v>
      </c>
      <c r="C509" s="832" t="s">
        <v>604</v>
      </c>
      <c r="D509" s="832" t="s">
        <v>6799</v>
      </c>
      <c r="E509" s="832" t="s">
        <v>6809</v>
      </c>
      <c r="F509" s="832" t="s">
        <v>6880</v>
      </c>
      <c r="G509" s="832" t="s">
        <v>6881</v>
      </c>
      <c r="H509" s="849">
        <v>1</v>
      </c>
      <c r="I509" s="849">
        <v>118</v>
      </c>
      <c r="J509" s="832"/>
      <c r="K509" s="832">
        <v>118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6815</v>
      </c>
      <c r="B510" s="832" t="s">
        <v>6816</v>
      </c>
      <c r="C510" s="832" t="s">
        <v>604</v>
      </c>
      <c r="D510" s="832" t="s">
        <v>6800</v>
      </c>
      <c r="E510" s="832" t="s">
        <v>6809</v>
      </c>
      <c r="F510" s="832" t="s">
        <v>6810</v>
      </c>
      <c r="G510" s="832" t="s">
        <v>6811</v>
      </c>
      <c r="H510" s="849">
        <v>1</v>
      </c>
      <c r="I510" s="849">
        <v>235</v>
      </c>
      <c r="J510" s="832"/>
      <c r="K510" s="832">
        <v>235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6815</v>
      </c>
      <c r="B511" s="832" t="s">
        <v>6816</v>
      </c>
      <c r="C511" s="832" t="s">
        <v>604</v>
      </c>
      <c r="D511" s="832" t="s">
        <v>6801</v>
      </c>
      <c r="E511" s="832" t="s">
        <v>6809</v>
      </c>
      <c r="F511" s="832" t="s">
        <v>6856</v>
      </c>
      <c r="G511" s="832" t="s">
        <v>6857</v>
      </c>
      <c r="H511" s="849"/>
      <c r="I511" s="849"/>
      <c r="J511" s="832"/>
      <c r="K511" s="832"/>
      <c r="L511" s="849">
        <v>4</v>
      </c>
      <c r="M511" s="849">
        <v>148</v>
      </c>
      <c r="N511" s="832">
        <v>1</v>
      </c>
      <c r="O511" s="832">
        <v>37</v>
      </c>
      <c r="P511" s="849"/>
      <c r="Q511" s="849"/>
      <c r="R511" s="837"/>
      <c r="S511" s="850"/>
    </row>
    <row r="512" spans="1:19" ht="14.4" customHeight="1" x14ac:dyDescent="0.3">
      <c r="A512" s="831" t="s">
        <v>6815</v>
      </c>
      <c r="B512" s="832" t="s">
        <v>6816</v>
      </c>
      <c r="C512" s="832" t="s">
        <v>604</v>
      </c>
      <c r="D512" s="832" t="s">
        <v>2741</v>
      </c>
      <c r="E512" s="832" t="s">
        <v>6817</v>
      </c>
      <c r="F512" s="832" t="s">
        <v>6819</v>
      </c>
      <c r="G512" s="832" t="s">
        <v>5373</v>
      </c>
      <c r="H512" s="849"/>
      <c r="I512" s="849"/>
      <c r="J512" s="832"/>
      <c r="K512" s="832"/>
      <c r="L512" s="849">
        <v>0.2</v>
      </c>
      <c r="M512" s="849">
        <v>30.2</v>
      </c>
      <c r="N512" s="832">
        <v>1</v>
      </c>
      <c r="O512" s="832">
        <v>151</v>
      </c>
      <c r="P512" s="849"/>
      <c r="Q512" s="849"/>
      <c r="R512" s="837"/>
      <c r="S512" s="850"/>
    </row>
    <row r="513" spans="1:19" ht="14.4" customHeight="1" x14ac:dyDescent="0.3">
      <c r="A513" s="831" t="s">
        <v>6815</v>
      </c>
      <c r="B513" s="832" t="s">
        <v>6816</v>
      </c>
      <c r="C513" s="832" t="s">
        <v>604</v>
      </c>
      <c r="D513" s="832" t="s">
        <v>2741</v>
      </c>
      <c r="E513" s="832" t="s">
        <v>6842</v>
      </c>
      <c r="F513" s="832" t="s">
        <v>6843</v>
      </c>
      <c r="G513" s="832" t="s">
        <v>6844</v>
      </c>
      <c r="H513" s="849"/>
      <c r="I513" s="849"/>
      <c r="J513" s="832"/>
      <c r="K513" s="832"/>
      <c r="L513" s="849">
        <v>4</v>
      </c>
      <c r="M513" s="849">
        <v>651.20000000000005</v>
      </c>
      <c r="N513" s="832">
        <v>1</v>
      </c>
      <c r="O513" s="832">
        <v>162.80000000000001</v>
      </c>
      <c r="P513" s="849">
        <v>2</v>
      </c>
      <c r="Q513" s="849">
        <v>325.60000000000002</v>
      </c>
      <c r="R513" s="837">
        <v>0.5</v>
      </c>
      <c r="S513" s="850">
        <v>162.80000000000001</v>
      </c>
    </row>
    <row r="514" spans="1:19" ht="14.4" customHeight="1" x14ac:dyDescent="0.3">
      <c r="A514" s="831" t="s">
        <v>6815</v>
      </c>
      <c r="B514" s="832" t="s">
        <v>6816</v>
      </c>
      <c r="C514" s="832" t="s">
        <v>604</v>
      </c>
      <c r="D514" s="832" t="s">
        <v>2741</v>
      </c>
      <c r="E514" s="832" t="s">
        <v>6809</v>
      </c>
      <c r="F514" s="832" t="s">
        <v>6854</v>
      </c>
      <c r="G514" s="832" t="s">
        <v>6855</v>
      </c>
      <c r="H514" s="849"/>
      <c r="I514" s="849"/>
      <c r="J514" s="832"/>
      <c r="K514" s="832"/>
      <c r="L514" s="849">
        <v>2</v>
      </c>
      <c r="M514" s="849">
        <v>166</v>
      </c>
      <c r="N514" s="832">
        <v>1</v>
      </c>
      <c r="O514" s="832">
        <v>83</v>
      </c>
      <c r="P514" s="849">
        <v>35</v>
      </c>
      <c r="Q514" s="849">
        <v>2905</v>
      </c>
      <c r="R514" s="837">
        <v>17.5</v>
      </c>
      <c r="S514" s="850">
        <v>83</v>
      </c>
    </row>
    <row r="515" spans="1:19" ht="14.4" customHeight="1" x14ac:dyDescent="0.3">
      <c r="A515" s="831" t="s">
        <v>6815</v>
      </c>
      <c r="B515" s="832" t="s">
        <v>6816</v>
      </c>
      <c r="C515" s="832" t="s">
        <v>604</v>
      </c>
      <c r="D515" s="832" t="s">
        <v>2741</v>
      </c>
      <c r="E515" s="832" t="s">
        <v>6809</v>
      </c>
      <c r="F515" s="832" t="s">
        <v>6856</v>
      </c>
      <c r="G515" s="832" t="s">
        <v>6857</v>
      </c>
      <c r="H515" s="849">
        <v>21</v>
      </c>
      <c r="I515" s="849">
        <v>735</v>
      </c>
      <c r="J515" s="832">
        <v>2.2072072072072073</v>
      </c>
      <c r="K515" s="832">
        <v>35</v>
      </c>
      <c r="L515" s="849">
        <v>9</v>
      </c>
      <c r="M515" s="849">
        <v>333</v>
      </c>
      <c r="N515" s="832">
        <v>1</v>
      </c>
      <c r="O515" s="832">
        <v>37</v>
      </c>
      <c r="P515" s="849">
        <v>18</v>
      </c>
      <c r="Q515" s="849">
        <v>666</v>
      </c>
      <c r="R515" s="837">
        <v>2</v>
      </c>
      <c r="S515" s="850">
        <v>37</v>
      </c>
    </row>
    <row r="516" spans="1:19" ht="14.4" customHeight="1" x14ac:dyDescent="0.3">
      <c r="A516" s="831" t="s">
        <v>6815</v>
      </c>
      <c r="B516" s="832" t="s">
        <v>6816</v>
      </c>
      <c r="C516" s="832" t="s">
        <v>604</v>
      </c>
      <c r="D516" s="832" t="s">
        <v>2741</v>
      </c>
      <c r="E516" s="832" t="s">
        <v>6809</v>
      </c>
      <c r="F516" s="832" t="s">
        <v>6858</v>
      </c>
      <c r="G516" s="832" t="s">
        <v>6859</v>
      </c>
      <c r="H516" s="849">
        <v>14</v>
      </c>
      <c r="I516" s="849">
        <v>140</v>
      </c>
      <c r="J516" s="832">
        <v>9.6551724137931033E-2</v>
      </c>
      <c r="K516" s="832">
        <v>10</v>
      </c>
      <c r="L516" s="849">
        <v>145</v>
      </c>
      <c r="M516" s="849">
        <v>1450</v>
      </c>
      <c r="N516" s="832">
        <v>1</v>
      </c>
      <c r="O516" s="832">
        <v>10</v>
      </c>
      <c r="P516" s="849">
        <v>137</v>
      </c>
      <c r="Q516" s="849">
        <v>1370</v>
      </c>
      <c r="R516" s="837">
        <v>0.94482758620689655</v>
      </c>
      <c r="S516" s="850">
        <v>10</v>
      </c>
    </row>
    <row r="517" spans="1:19" ht="14.4" customHeight="1" x14ac:dyDescent="0.3">
      <c r="A517" s="831" t="s">
        <v>6815</v>
      </c>
      <c r="B517" s="832" t="s">
        <v>6816</v>
      </c>
      <c r="C517" s="832" t="s">
        <v>604</v>
      </c>
      <c r="D517" s="832" t="s">
        <v>2741</v>
      </c>
      <c r="E517" s="832" t="s">
        <v>6809</v>
      </c>
      <c r="F517" s="832" t="s">
        <v>6866</v>
      </c>
      <c r="G517" s="832" t="s">
        <v>6867</v>
      </c>
      <c r="H517" s="849"/>
      <c r="I517" s="849"/>
      <c r="J517" s="832"/>
      <c r="K517" s="832"/>
      <c r="L517" s="849">
        <v>3</v>
      </c>
      <c r="M517" s="849">
        <v>1176</v>
      </c>
      <c r="N517" s="832">
        <v>1</v>
      </c>
      <c r="O517" s="832">
        <v>392</v>
      </c>
      <c r="P517" s="849">
        <v>3</v>
      </c>
      <c r="Q517" s="849">
        <v>1176</v>
      </c>
      <c r="R517" s="837">
        <v>1</v>
      </c>
      <c r="S517" s="850">
        <v>392</v>
      </c>
    </row>
    <row r="518" spans="1:19" ht="14.4" customHeight="1" x14ac:dyDescent="0.3">
      <c r="A518" s="831" t="s">
        <v>6815</v>
      </c>
      <c r="B518" s="832" t="s">
        <v>6816</v>
      </c>
      <c r="C518" s="832" t="s">
        <v>604</v>
      </c>
      <c r="D518" s="832" t="s">
        <v>2741</v>
      </c>
      <c r="E518" s="832" t="s">
        <v>6809</v>
      </c>
      <c r="F518" s="832" t="s">
        <v>6810</v>
      </c>
      <c r="G518" s="832" t="s">
        <v>6811</v>
      </c>
      <c r="H518" s="849">
        <v>79</v>
      </c>
      <c r="I518" s="849">
        <v>18565</v>
      </c>
      <c r="J518" s="832">
        <v>0.80395808072059582</v>
      </c>
      <c r="K518" s="832">
        <v>235</v>
      </c>
      <c r="L518" s="849">
        <v>92</v>
      </c>
      <c r="M518" s="849">
        <v>23092</v>
      </c>
      <c r="N518" s="832">
        <v>1</v>
      </c>
      <c r="O518" s="832">
        <v>251</v>
      </c>
      <c r="P518" s="849">
        <v>77</v>
      </c>
      <c r="Q518" s="849">
        <v>19327</v>
      </c>
      <c r="R518" s="837">
        <v>0.83695652173913049</v>
      </c>
      <c r="S518" s="850">
        <v>251</v>
      </c>
    </row>
    <row r="519" spans="1:19" ht="14.4" customHeight="1" x14ac:dyDescent="0.3">
      <c r="A519" s="831" t="s">
        <v>6815</v>
      </c>
      <c r="B519" s="832" t="s">
        <v>6816</v>
      </c>
      <c r="C519" s="832" t="s">
        <v>604</v>
      </c>
      <c r="D519" s="832" t="s">
        <v>2741</v>
      </c>
      <c r="E519" s="832" t="s">
        <v>6809</v>
      </c>
      <c r="F519" s="832" t="s">
        <v>6880</v>
      </c>
      <c r="G519" s="832" t="s">
        <v>6881</v>
      </c>
      <c r="H519" s="849">
        <v>435</v>
      </c>
      <c r="I519" s="849">
        <v>51330</v>
      </c>
      <c r="J519" s="832">
        <v>0.94960594960594957</v>
      </c>
      <c r="K519" s="832">
        <v>118</v>
      </c>
      <c r="L519" s="849">
        <v>429</v>
      </c>
      <c r="M519" s="849">
        <v>54054</v>
      </c>
      <c r="N519" s="832">
        <v>1</v>
      </c>
      <c r="O519" s="832">
        <v>126</v>
      </c>
      <c r="P519" s="849">
        <v>442</v>
      </c>
      <c r="Q519" s="849">
        <v>55692</v>
      </c>
      <c r="R519" s="837">
        <v>1.0303030303030303</v>
      </c>
      <c r="S519" s="850">
        <v>126</v>
      </c>
    </row>
    <row r="520" spans="1:19" ht="14.4" customHeight="1" x14ac:dyDescent="0.3">
      <c r="A520" s="831" t="s">
        <v>6815</v>
      </c>
      <c r="B520" s="832" t="s">
        <v>6816</v>
      </c>
      <c r="C520" s="832" t="s">
        <v>604</v>
      </c>
      <c r="D520" s="832" t="s">
        <v>2741</v>
      </c>
      <c r="E520" s="832" t="s">
        <v>6809</v>
      </c>
      <c r="F520" s="832" t="s">
        <v>6894</v>
      </c>
      <c r="G520" s="832" t="s">
        <v>6895</v>
      </c>
      <c r="H520" s="849">
        <v>2</v>
      </c>
      <c r="I520" s="849">
        <v>1332</v>
      </c>
      <c r="J520" s="832">
        <v>1.9617083946980853</v>
      </c>
      <c r="K520" s="832">
        <v>666</v>
      </c>
      <c r="L520" s="849">
        <v>1</v>
      </c>
      <c r="M520" s="849">
        <v>679</v>
      </c>
      <c r="N520" s="832">
        <v>1</v>
      </c>
      <c r="O520" s="832">
        <v>679</v>
      </c>
      <c r="P520" s="849">
        <v>1</v>
      </c>
      <c r="Q520" s="849">
        <v>679</v>
      </c>
      <c r="R520" s="837">
        <v>1</v>
      </c>
      <c r="S520" s="850">
        <v>679</v>
      </c>
    </row>
    <row r="521" spans="1:19" ht="14.4" customHeight="1" x14ac:dyDescent="0.3">
      <c r="A521" s="831" t="s">
        <v>6815</v>
      </c>
      <c r="B521" s="832" t="s">
        <v>6816</v>
      </c>
      <c r="C521" s="832" t="s">
        <v>604</v>
      </c>
      <c r="D521" s="832" t="s">
        <v>2741</v>
      </c>
      <c r="E521" s="832" t="s">
        <v>6809</v>
      </c>
      <c r="F521" s="832" t="s">
        <v>6900</v>
      </c>
      <c r="G521" s="832" t="s">
        <v>6901</v>
      </c>
      <c r="H521" s="849">
        <v>240</v>
      </c>
      <c r="I521" s="849">
        <v>5600</v>
      </c>
      <c r="J521" s="832">
        <v>0.32941176470588235</v>
      </c>
      <c r="K521" s="832">
        <v>23.333333333333332</v>
      </c>
      <c r="L521" s="849">
        <v>510</v>
      </c>
      <c r="M521" s="849">
        <v>17000</v>
      </c>
      <c r="N521" s="832">
        <v>1</v>
      </c>
      <c r="O521" s="832">
        <v>33.333333333333336</v>
      </c>
      <c r="P521" s="849">
        <v>517</v>
      </c>
      <c r="Q521" s="849">
        <v>17233.34</v>
      </c>
      <c r="R521" s="837">
        <v>1.0137258823529411</v>
      </c>
      <c r="S521" s="850">
        <v>33.333346228239847</v>
      </c>
    </row>
    <row r="522" spans="1:19" ht="14.4" customHeight="1" x14ac:dyDescent="0.3">
      <c r="A522" s="831" t="s">
        <v>6815</v>
      </c>
      <c r="B522" s="832" t="s">
        <v>6816</v>
      </c>
      <c r="C522" s="832" t="s">
        <v>604</v>
      </c>
      <c r="D522" s="832" t="s">
        <v>2741</v>
      </c>
      <c r="E522" s="832" t="s">
        <v>6809</v>
      </c>
      <c r="F522" s="832" t="s">
        <v>6905</v>
      </c>
      <c r="G522" s="832" t="s">
        <v>6906</v>
      </c>
      <c r="H522" s="849">
        <v>12</v>
      </c>
      <c r="I522" s="849">
        <v>2028</v>
      </c>
      <c r="J522" s="832">
        <v>0.73691860465116277</v>
      </c>
      <c r="K522" s="832">
        <v>169</v>
      </c>
      <c r="L522" s="849">
        <v>16</v>
      </c>
      <c r="M522" s="849">
        <v>2752</v>
      </c>
      <c r="N522" s="832">
        <v>1</v>
      </c>
      <c r="O522" s="832">
        <v>172</v>
      </c>
      <c r="P522" s="849">
        <v>6</v>
      </c>
      <c r="Q522" s="849">
        <v>1032</v>
      </c>
      <c r="R522" s="837">
        <v>0.375</v>
      </c>
      <c r="S522" s="850">
        <v>172</v>
      </c>
    </row>
    <row r="523" spans="1:19" ht="14.4" customHeight="1" x14ac:dyDescent="0.3">
      <c r="A523" s="831" t="s">
        <v>6815</v>
      </c>
      <c r="B523" s="832" t="s">
        <v>6816</v>
      </c>
      <c r="C523" s="832" t="s">
        <v>604</v>
      </c>
      <c r="D523" s="832" t="s">
        <v>2741</v>
      </c>
      <c r="E523" s="832" t="s">
        <v>6809</v>
      </c>
      <c r="F523" s="832" t="s">
        <v>6907</v>
      </c>
      <c r="G523" s="832" t="s">
        <v>6908</v>
      </c>
      <c r="H523" s="849">
        <v>95</v>
      </c>
      <c r="I523" s="849">
        <v>3420</v>
      </c>
      <c r="J523" s="832">
        <v>0.70559108727047659</v>
      </c>
      <c r="K523" s="832">
        <v>36</v>
      </c>
      <c r="L523" s="849">
        <v>131</v>
      </c>
      <c r="M523" s="849">
        <v>4847</v>
      </c>
      <c r="N523" s="832">
        <v>1</v>
      </c>
      <c r="O523" s="832">
        <v>37</v>
      </c>
      <c r="P523" s="849">
        <v>129</v>
      </c>
      <c r="Q523" s="849">
        <v>4773</v>
      </c>
      <c r="R523" s="837">
        <v>0.98473282442748089</v>
      </c>
      <c r="S523" s="850">
        <v>37</v>
      </c>
    </row>
    <row r="524" spans="1:19" ht="14.4" customHeight="1" x14ac:dyDescent="0.3">
      <c r="A524" s="831" t="s">
        <v>6815</v>
      </c>
      <c r="B524" s="832" t="s">
        <v>6816</v>
      </c>
      <c r="C524" s="832" t="s">
        <v>604</v>
      </c>
      <c r="D524" s="832" t="s">
        <v>2741</v>
      </c>
      <c r="E524" s="832" t="s">
        <v>6809</v>
      </c>
      <c r="F524" s="832" t="s">
        <v>6911</v>
      </c>
      <c r="G524" s="832" t="s">
        <v>6912</v>
      </c>
      <c r="H524" s="849">
        <v>5</v>
      </c>
      <c r="I524" s="849">
        <v>410</v>
      </c>
      <c r="J524" s="832">
        <v>1.5891472868217054</v>
      </c>
      <c r="K524" s="832">
        <v>82</v>
      </c>
      <c r="L524" s="849">
        <v>3</v>
      </c>
      <c r="M524" s="849">
        <v>258</v>
      </c>
      <c r="N524" s="832">
        <v>1</v>
      </c>
      <c r="O524" s="832">
        <v>86</v>
      </c>
      <c r="P524" s="849">
        <v>7</v>
      </c>
      <c r="Q524" s="849">
        <v>602</v>
      </c>
      <c r="R524" s="837">
        <v>2.3333333333333335</v>
      </c>
      <c r="S524" s="850">
        <v>86</v>
      </c>
    </row>
    <row r="525" spans="1:19" ht="14.4" customHeight="1" x14ac:dyDescent="0.3">
      <c r="A525" s="831" t="s">
        <v>6815</v>
      </c>
      <c r="B525" s="832" t="s">
        <v>6816</v>
      </c>
      <c r="C525" s="832" t="s">
        <v>604</v>
      </c>
      <c r="D525" s="832" t="s">
        <v>2741</v>
      </c>
      <c r="E525" s="832" t="s">
        <v>6809</v>
      </c>
      <c r="F525" s="832" t="s">
        <v>6937</v>
      </c>
      <c r="G525" s="832" t="s">
        <v>6938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59</v>
      </c>
      <c r="R525" s="837"/>
      <c r="S525" s="850">
        <v>59</v>
      </c>
    </row>
    <row r="526" spans="1:19" ht="14.4" customHeight="1" x14ac:dyDescent="0.3">
      <c r="A526" s="831" t="s">
        <v>6815</v>
      </c>
      <c r="B526" s="832" t="s">
        <v>6816</v>
      </c>
      <c r="C526" s="832" t="s">
        <v>604</v>
      </c>
      <c r="D526" s="832" t="s">
        <v>2741</v>
      </c>
      <c r="E526" s="832" t="s">
        <v>6809</v>
      </c>
      <c r="F526" s="832" t="s">
        <v>6939</v>
      </c>
      <c r="G526" s="832" t="s">
        <v>6940</v>
      </c>
      <c r="H526" s="849">
        <v>2</v>
      </c>
      <c r="I526" s="849">
        <v>228</v>
      </c>
      <c r="J526" s="832"/>
      <c r="K526" s="832">
        <v>114</v>
      </c>
      <c r="L526" s="849"/>
      <c r="M526" s="849"/>
      <c r="N526" s="832"/>
      <c r="O526" s="832"/>
      <c r="P526" s="849">
        <v>2</v>
      </c>
      <c r="Q526" s="849">
        <v>232</v>
      </c>
      <c r="R526" s="837"/>
      <c r="S526" s="850">
        <v>116</v>
      </c>
    </row>
    <row r="527" spans="1:19" ht="14.4" customHeight="1" x14ac:dyDescent="0.3">
      <c r="A527" s="831" t="s">
        <v>6815</v>
      </c>
      <c r="B527" s="832" t="s">
        <v>6816</v>
      </c>
      <c r="C527" s="832" t="s">
        <v>604</v>
      </c>
      <c r="D527" s="832" t="s">
        <v>2741</v>
      </c>
      <c r="E527" s="832" t="s">
        <v>6809</v>
      </c>
      <c r="F527" s="832" t="s">
        <v>6943</v>
      </c>
      <c r="G527" s="832" t="s">
        <v>6944</v>
      </c>
      <c r="H527" s="849"/>
      <c r="I527" s="849"/>
      <c r="J527" s="832"/>
      <c r="K527" s="832"/>
      <c r="L527" s="849">
        <v>1</v>
      </c>
      <c r="M527" s="849">
        <v>183</v>
      </c>
      <c r="N527" s="832">
        <v>1</v>
      </c>
      <c r="O527" s="832">
        <v>183</v>
      </c>
      <c r="P527" s="849">
        <v>2</v>
      </c>
      <c r="Q527" s="849">
        <v>366</v>
      </c>
      <c r="R527" s="837">
        <v>2</v>
      </c>
      <c r="S527" s="850">
        <v>183</v>
      </c>
    </row>
    <row r="528" spans="1:19" ht="14.4" customHeight="1" x14ac:dyDescent="0.3">
      <c r="A528" s="831" t="s">
        <v>6815</v>
      </c>
      <c r="B528" s="832" t="s">
        <v>6816</v>
      </c>
      <c r="C528" s="832" t="s">
        <v>604</v>
      </c>
      <c r="D528" s="832" t="s">
        <v>2741</v>
      </c>
      <c r="E528" s="832" t="s">
        <v>6809</v>
      </c>
      <c r="F528" s="832" t="s">
        <v>6947</v>
      </c>
      <c r="G528" s="832" t="s">
        <v>6948</v>
      </c>
      <c r="H528" s="849">
        <v>1</v>
      </c>
      <c r="I528" s="849">
        <v>1288</v>
      </c>
      <c r="J528" s="832"/>
      <c r="K528" s="832">
        <v>1288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6815</v>
      </c>
      <c r="B529" s="832" t="s">
        <v>6816</v>
      </c>
      <c r="C529" s="832" t="s">
        <v>604</v>
      </c>
      <c r="D529" s="832" t="s">
        <v>2741</v>
      </c>
      <c r="E529" s="832" t="s">
        <v>6809</v>
      </c>
      <c r="F529" s="832" t="s">
        <v>6949</v>
      </c>
      <c r="G529" s="832" t="s">
        <v>6950</v>
      </c>
      <c r="H529" s="849"/>
      <c r="I529" s="849"/>
      <c r="J529" s="832"/>
      <c r="K529" s="832"/>
      <c r="L529" s="849"/>
      <c r="M529" s="849"/>
      <c r="N529" s="832"/>
      <c r="O529" s="832"/>
      <c r="P529" s="849">
        <v>1</v>
      </c>
      <c r="Q529" s="849">
        <v>390</v>
      </c>
      <c r="R529" s="837"/>
      <c r="S529" s="850">
        <v>390</v>
      </c>
    </row>
    <row r="530" spans="1:19" ht="14.4" customHeight="1" x14ac:dyDescent="0.3">
      <c r="A530" s="831" t="s">
        <v>6815</v>
      </c>
      <c r="B530" s="832" t="s">
        <v>6816</v>
      </c>
      <c r="C530" s="832" t="s">
        <v>604</v>
      </c>
      <c r="D530" s="832" t="s">
        <v>2741</v>
      </c>
      <c r="E530" s="832" t="s">
        <v>6809</v>
      </c>
      <c r="F530" s="832" t="s">
        <v>6953</v>
      </c>
      <c r="G530" s="832" t="s">
        <v>6954</v>
      </c>
      <c r="H530" s="849">
        <v>1</v>
      </c>
      <c r="I530" s="849">
        <v>260</v>
      </c>
      <c r="J530" s="832"/>
      <c r="K530" s="832">
        <v>260</v>
      </c>
      <c r="L530" s="849"/>
      <c r="M530" s="849"/>
      <c r="N530" s="832"/>
      <c r="O530" s="832"/>
      <c r="P530" s="849">
        <v>1</v>
      </c>
      <c r="Q530" s="849">
        <v>269</v>
      </c>
      <c r="R530" s="837"/>
      <c r="S530" s="850">
        <v>269</v>
      </c>
    </row>
    <row r="531" spans="1:19" ht="14.4" customHeight="1" x14ac:dyDescent="0.3">
      <c r="A531" s="831" t="s">
        <v>6815</v>
      </c>
      <c r="B531" s="832" t="s">
        <v>6816</v>
      </c>
      <c r="C531" s="832" t="s">
        <v>604</v>
      </c>
      <c r="D531" s="832" t="s">
        <v>2741</v>
      </c>
      <c r="E531" s="832" t="s">
        <v>6809</v>
      </c>
      <c r="F531" s="832" t="s">
        <v>6955</v>
      </c>
      <c r="G531" s="832" t="s">
        <v>6956</v>
      </c>
      <c r="H531" s="849">
        <v>1</v>
      </c>
      <c r="I531" s="849">
        <v>116</v>
      </c>
      <c r="J531" s="832"/>
      <c r="K531" s="832">
        <v>116</v>
      </c>
      <c r="L531" s="849"/>
      <c r="M531" s="849"/>
      <c r="N531" s="832"/>
      <c r="O531" s="832"/>
      <c r="P531" s="849">
        <v>3</v>
      </c>
      <c r="Q531" s="849">
        <v>360</v>
      </c>
      <c r="R531" s="837"/>
      <c r="S531" s="850">
        <v>120</v>
      </c>
    </row>
    <row r="532" spans="1:19" ht="14.4" customHeight="1" x14ac:dyDescent="0.3">
      <c r="A532" s="831" t="s">
        <v>6815</v>
      </c>
      <c r="B532" s="832" t="s">
        <v>6816</v>
      </c>
      <c r="C532" s="832" t="s">
        <v>604</v>
      </c>
      <c r="D532" s="832" t="s">
        <v>2741</v>
      </c>
      <c r="E532" s="832" t="s">
        <v>6809</v>
      </c>
      <c r="F532" s="832" t="s">
        <v>6961</v>
      </c>
      <c r="G532" s="832" t="s">
        <v>6962</v>
      </c>
      <c r="H532" s="849">
        <v>1</v>
      </c>
      <c r="I532" s="849">
        <v>188</v>
      </c>
      <c r="J532" s="832">
        <v>0.23499999999999999</v>
      </c>
      <c r="K532" s="832">
        <v>188</v>
      </c>
      <c r="L532" s="849">
        <v>4</v>
      </c>
      <c r="M532" s="849">
        <v>800</v>
      </c>
      <c r="N532" s="832">
        <v>1</v>
      </c>
      <c r="O532" s="832">
        <v>200</v>
      </c>
      <c r="P532" s="849">
        <v>2</v>
      </c>
      <c r="Q532" s="849">
        <v>400</v>
      </c>
      <c r="R532" s="837">
        <v>0.5</v>
      </c>
      <c r="S532" s="850">
        <v>200</v>
      </c>
    </row>
    <row r="533" spans="1:19" ht="14.4" customHeight="1" x14ac:dyDescent="0.3">
      <c r="A533" s="831" t="s">
        <v>6815</v>
      </c>
      <c r="B533" s="832" t="s">
        <v>6816</v>
      </c>
      <c r="C533" s="832" t="s">
        <v>604</v>
      </c>
      <c r="D533" s="832" t="s">
        <v>2741</v>
      </c>
      <c r="E533" s="832" t="s">
        <v>6809</v>
      </c>
      <c r="F533" s="832" t="s">
        <v>6965</v>
      </c>
      <c r="G533" s="832" t="s">
        <v>6966</v>
      </c>
      <c r="H533" s="849"/>
      <c r="I533" s="849"/>
      <c r="J533" s="832"/>
      <c r="K533" s="832"/>
      <c r="L533" s="849"/>
      <c r="M533" s="849"/>
      <c r="N533" s="832"/>
      <c r="O533" s="832"/>
      <c r="P533" s="849">
        <v>1</v>
      </c>
      <c r="Q533" s="849">
        <v>100</v>
      </c>
      <c r="R533" s="837"/>
      <c r="S533" s="850">
        <v>100</v>
      </c>
    </row>
    <row r="534" spans="1:19" ht="14.4" customHeight="1" x14ac:dyDescent="0.3">
      <c r="A534" s="831" t="s">
        <v>6815</v>
      </c>
      <c r="B534" s="832" t="s">
        <v>6816</v>
      </c>
      <c r="C534" s="832" t="s">
        <v>604</v>
      </c>
      <c r="D534" s="832" t="s">
        <v>2742</v>
      </c>
      <c r="E534" s="832" t="s">
        <v>6817</v>
      </c>
      <c r="F534" s="832" t="s">
        <v>6819</v>
      </c>
      <c r="G534" s="832" t="s">
        <v>5373</v>
      </c>
      <c r="H534" s="849">
        <v>1.6</v>
      </c>
      <c r="I534" s="849">
        <v>241.65</v>
      </c>
      <c r="J534" s="832">
        <v>5.3344370860927155</v>
      </c>
      <c r="K534" s="832">
        <v>151.03125</v>
      </c>
      <c r="L534" s="849">
        <v>0.30000000000000004</v>
      </c>
      <c r="M534" s="849">
        <v>45.3</v>
      </c>
      <c r="N534" s="832">
        <v>1</v>
      </c>
      <c r="O534" s="832">
        <v>150.99999999999997</v>
      </c>
      <c r="P534" s="849">
        <v>0.9</v>
      </c>
      <c r="Q534" s="849">
        <v>78.989999999999995</v>
      </c>
      <c r="R534" s="837">
        <v>1.7437086092715233</v>
      </c>
      <c r="S534" s="850">
        <v>87.766666666666666</v>
      </c>
    </row>
    <row r="535" spans="1:19" ht="14.4" customHeight="1" x14ac:dyDescent="0.3">
      <c r="A535" s="831" t="s">
        <v>6815</v>
      </c>
      <c r="B535" s="832" t="s">
        <v>6816</v>
      </c>
      <c r="C535" s="832" t="s">
        <v>604</v>
      </c>
      <c r="D535" s="832" t="s">
        <v>2742</v>
      </c>
      <c r="E535" s="832" t="s">
        <v>6817</v>
      </c>
      <c r="F535" s="832" t="s">
        <v>6820</v>
      </c>
      <c r="G535" s="832" t="s">
        <v>6821</v>
      </c>
      <c r="H535" s="849"/>
      <c r="I535" s="849"/>
      <c r="J535" s="832"/>
      <c r="K535" s="832"/>
      <c r="L535" s="849">
        <v>0.2</v>
      </c>
      <c r="M535" s="849">
        <v>50.71</v>
      </c>
      <c r="N535" s="832">
        <v>1</v>
      </c>
      <c r="O535" s="832">
        <v>253.54999999999998</v>
      </c>
      <c r="P535" s="849">
        <v>0.2</v>
      </c>
      <c r="Q535" s="849">
        <v>73.540000000000006</v>
      </c>
      <c r="R535" s="837">
        <v>1.4502070597515284</v>
      </c>
      <c r="S535" s="850">
        <v>367.7</v>
      </c>
    </row>
    <row r="536" spans="1:19" ht="14.4" customHeight="1" x14ac:dyDescent="0.3">
      <c r="A536" s="831" t="s">
        <v>6815</v>
      </c>
      <c r="B536" s="832" t="s">
        <v>6816</v>
      </c>
      <c r="C536" s="832" t="s">
        <v>604</v>
      </c>
      <c r="D536" s="832" t="s">
        <v>2742</v>
      </c>
      <c r="E536" s="832" t="s">
        <v>6817</v>
      </c>
      <c r="F536" s="832" t="s">
        <v>6823</v>
      </c>
      <c r="G536" s="832" t="s">
        <v>2251</v>
      </c>
      <c r="H536" s="849"/>
      <c r="I536" s="849"/>
      <c r="J536" s="832"/>
      <c r="K536" s="832"/>
      <c r="L536" s="849"/>
      <c r="M536" s="849"/>
      <c r="N536" s="832"/>
      <c r="O536" s="832"/>
      <c r="P536" s="849">
        <v>0.1</v>
      </c>
      <c r="Q536" s="849">
        <v>6.14</v>
      </c>
      <c r="R536" s="837"/>
      <c r="S536" s="850">
        <v>61.399999999999991</v>
      </c>
    </row>
    <row r="537" spans="1:19" ht="14.4" customHeight="1" x14ac:dyDescent="0.3">
      <c r="A537" s="831" t="s">
        <v>6815</v>
      </c>
      <c r="B537" s="832" t="s">
        <v>6816</v>
      </c>
      <c r="C537" s="832" t="s">
        <v>604</v>
      </c>
      <c r="D537" s="832" t="s">
        <v>2742</v>
      </c>
      <c r="E537" s="832" t="s">
        <v>6817</v>
      </c>
      <c r="F537" s="832" t="s">
        <v>6824</v>
      </c>
      <c r="G537" s="832" t="s">
        <v>6825</v>
      </c>
      <c r="H537" s="849">
        <v>0.1</v>
      </c>
      <c r="I537" s="849">
        <v>9.3800000000000008</v>
      </c>
      <c r="J537" s="832"/>
      <c r="K537" s="832">
        <v>93.8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 t="s">
        <v>6815</v>
      </c>
      <c r="B538" s="832" t="s">
        <v>6816</v>
      </c>
      <c r="C538" s="832" t="s">
        <v>604</v>
      </c>
      <c r="D538" s="832" t="s">
        <v>2742</v>
      </c>
      <c r="E538" s="832" t="s">
        <v>6817</v>
      </c>
      <c r="F538" s="832" t="s">
        <v>6830</v>
      </c>
      <c r="G538" s="832" t="s">
        <v>6831</v>
      </c>
      <c r="H538" s="849">
        <v>0.2</v>
      </c>
      <c r="I538" s="849">
        <v>10.28</v>
      </c>
      <c r="J538" s="832"/>
      <c r="K538" s="832">
        <v>51.399999999999991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6815</v>
      </c>
      <c r="B539" s="832" t="s">
        <v>6816</v>
      </c>
      <c r="C539" s="832" t="s">
        <v>604</v>
      </c>
      <c r="D539" s="832" t="s">
        <v>2742</v>
      </c>
      <c r="E539" s="832" t="s">
        <v>6817</v>
      </c>
      <c r="F539" s="832" t="s">
        <v>6833</v>
      </c>
      <c r="G539" s="832" t="s">
        <v>1727</v>
      </c>
      <c r="H539" s="849"/>
      <c r="I539" s="849"/>
      <c r="J539" s="832"/>
      <c r="K539" s="832"/>
      <c r="L539" s="849">
        <v>0.2</v>
      </c>
      <c r="M539" s="849">
        <v>52.81</v>
      </c>
      <c r="N539" s="832">
        <v>1</v>
      </c>
      <c r="O539" s="832">
        <v>264.05</v>
      </c>
      <c r="P539" s="849">
        <v>0.60000000000000009</v>
      </c>
      <c r="Q539" s="849">
        <v>126.03</v>
      </c>
      <c r="R539" s="837">
        <v>2.3864798333648931</v>
      </c>
      <c r="S539" s="850">
        <v>210.04999999999998</v>
      </c>
    </row>
    <row r="540" spans="1:19" ht="14.4" customHeight="1" x14ac:dyDescent="0.3">
      <c r="A540" s="831" t="s">
        <v>6815</v>
      </c>
      <c r="B540" s="832" t="s">
        <v>6816</v>
      </c>
      <c r="C540" s="832" t="s">
        <v>604</v>
      </c>
      <c r="D540" s="832" t="s">
        <v>2742</v>
      </c>
      <c r="E540" s="832" t="s">
        <v>6817</v>
      </c>
      <c r="F540" s="832" t="s">
        <v>6834</v>
      </c>
      <c r="G540" s="832" t="s">
        <v>6831</v>
      </c>
      <c r="H540" s="849">
        <v>0.60000000000000009</v>
      </c>
      <c r="I540" s="849">
        <v>30.839999999999996</v>
      </c>
      <c r="J540" s="832"/>
      <c r="K540" s="832">
        <v>51.399999999999984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6815</v>
      </c>
      <c r="B541" s="832" t="s">
        <v>6816</v>
      </c>
      <c r="C541" s="832" t="s">
        <v>604</v>
      </c>
      <c r="D541" s="832" t="s">
        <v>2742</v>
      </c>
      <c r="E541" s="832" t="s">
        <v>6817</v>
      </c>
      <c r="F541" s="832" t="s">
        <v>6834</v>
      </c>
      <c r="G541" s="832" t="s">
        <v>4970</v>
      </c>
      <c r="H541" s="849">
        <v>0.4</v>
      </c>
      <c r="I541" s="849">
        <v>20.56</v>
      </c>
      <c r="J541" s="832"/>
      <c r="K541" s="832">
        <v>51.399999999999991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6815</v>
      </c>
      <c r="B542" s="832" t="s">
        <v>6816</v>
      </c>
      <c r="C542" s="832" t="s">
        <v>604</v>
      </c>
      <c r="D542" s="832" t="s">
        <v>2742</v>
      </c>
      <c r="E542" s="832" t="s">
        <v>6817</v>
      </c>
      <c r="F542" s="832" t="s">
        <v>6837</v>
      </c>
      <c r="G542" s="832" t="s">
        <v>6838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28.63</v>
      </c>
      <c r="R542" s="837"/>
      <c r="S542" s="850">
        <v>28.63</v>
      </c>
    </row>
    <row r="543" spans="1:19" ht="14.4" customHeight="1" x14ac:dyDescent="0.3">
      <c r="A543" s="831" t="s">
        <v>6815</v>
      </c>
      <c r="B543" s="832" t="s">
        <v>6816</v>
      </c>
      <c r="C543" s="832" t="s">
        <v>604</v>
      </c>
      <c r="D543" s="832" t="s">
        <v>2742</v>
      </c>
      <c r="E543" s="832" t="s">
        <v>6817</v>
      </c>
      <c r="F543" s="832" t="s">
        <v>6839</v>
      </c>
      <c r="G543" s="832" t="s">
        <v>4970</v>
      </c>
      <c r="H543" s="849">
        <v>0.2</v>
      </c>
      <c r="I543" s="849">
        <v>5.14</v>
      </c>
      <c r="J543" s="832"/>
      <c r="K543" s="832">
        <v>25.699999999999996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6815</v>
      </c>
      <c r="B544" s="832" t="s">
        <v>6816</v>
      </c>
      <c r="C544" s="832" t="s">
        <v>604</v>
      </c>
      <c r="D544" s="832" t="s">
        <v>2742</v>
      </c>
      <c r="E544" s="832" t="s">
        <v>6842</v>
      </c>
      <c r="F544" s="832" t="s">
        <v>6845</v>
      </c>
      <c r="G544" s="832" t="s">
        <v>6846</v>
      </c>
      <c r="H544" s="849">
        <v>1</v>
      </c>
      <c r="I544" s="849">
        <v>960.19</v>
      </c>
      <c r="J544" s="832"/>
      <c r="K544" s="832">
        <v>960.19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6815</v>
      </c>
      <c r="B545" s="832" t="s">
        <v>6816</v>
      </c>
      <c r="C545" s="832" t="s">
        <v>604</v>
      </c>
      <c r="D545" s="832" t="s">
        <v>2742</v>
      </c>
      <c r="E545" s="832" t="s">
        <v>6809</v>
      </c>
      <c r="F545" s="832" t="s">
        <v>6852</v>
      </c>
      <c r="G545" s="832" t="s">
        <v>6853</v>
      </c>
      <c r="H545" s="849">
        <v>9</v>
      </c>
      <c r="I545" s="849">
        <v>1296</v>
      </c>
      <c r="J545" s="832"/>
      <c r="K545" s="832">
        <v>144</v>
      </c>
      <c r="L545" s="849"/>
      <c r="M545" s="849"/>
      <c r="N545" s="832"/>
      <c r="O545" s="832"/>
      <c r="P545" s="849">
        <v>2</v>
      </c>
      <c r="Q545" s="849">
        <v>294</v>
      </c>
      <c r="R545" s="837"/>
      <c r="S545" s="850">
        <v>147</v>
      </c>
    </row>
    <row r="546" spans="1:19" ht="14.4" customHeight="1" x14ac:dyDescent="0.3">
      <c r="A546" s="831" t="s">
        <v>6815</v>
      </c>
      <c r="B546" s="832" t="s">
        <v>6816</v>
      </c>
      <c r="C546" s="832" t="s">
        <v>604</v>
      </c>
      <c r="D546" s="832" t="s">
        <v>2742</v>
      </c>
      <c r="E546" s="832" t="s">
        <v>6809</v>
      </c>
      <c r="F546" s="832" t="s">
        <v>6854</v>
      </c>
      <c r="G546" s="832" t="s">
        <v>6855</v>
      </c>
      <c r="H546" s="849">
        <v>23</v>
      </c>
      <c r="I546" s="849">
        <v>1863</v>
      </c>
      <c r="J546" s="832">
        <v>1.3203401842664777</v>
      </c>
      <c r="K546" s="832">
        <v>81</v>
      </c>
      <c r="L546" s="849">
        <v>17</v>
      </c>
      <c r="M546" s="849">
        <v>1411</v>
      </c>
      <c r="N546" s="832">
        <v>1</v>
      </c>
      <c r="O546" s="832">
        <v>83</v>
      </c>
      <c r="P546" s="849">
        <v>69</v>
      </c>
      <c r="Q546" s="849">
        <v>5727</v>
      </c>
      <c r="R546" s="837">
        <v>4.0588235294117645</v>
      </c>
      <c r="S546" s="850">
        <v>83</v>
      </c>
    </row>
    <row r="547" spans="1:19" ht="14.4" customHeight="1" x14ac:dyDescent="0.3">
      <c r="A547" s="831" t="s">
        <v>6815</v>
      </c>
      <c r="B547" s="832" t="s">
        <v>6816</v>
      </c>
      <c r="C547" s="832" t="s">
        <v>604</v>
      </c>
      <c r="D547" s="832" t="s">
        <v>2742</v>
      </c>
      <c r="E547" s="832" t="s">
        <v>6809</v>
      </c>
      <c r="F547" s="832" t="s">
        <v>6856</v>
      </c>
      <c r="G547" s="832" t="s">
        <v>6857</v>
      </c>
      <c r="H547" s="849">
        <v>83</v>
      </c>
      <c r="I547" s="849">
        <v>2905</v>
      </c>
      <c r="J547" s="832">
        <v>1.6023166023166022</v>
      </c>
      <c r="K547" s="832">
        <v>35</v>
      </c>
      <c r="L547" s="849">
        <v>49</v>
      </c>
      <c r="M547" s="849">
        <v>1813</v>
      </c>
      <c r="N547" s="832">
        <v>1</v>
      </c>
      <c r="O547" s="832">
        <v>37</v>
      </c>
      <c r="P547" s="849">
        <v>88</v>
      </c>
      <c r="Q547" s="849">
        <v>3256</v>
      </c>
      <c r="R547" s="837">
        <v>1.7959183673469388</v>
      </c>
      <c r="S547" s="850">
        <v>37</v>
      </c>
    </row>
    <row r="548" spans="1:19" ht="14.4" customHeight="1" x14ac:dyDescent="0.3">
      <c r="A548" s="831" t="s">
        <v>6815</v>
      </c>
      <c r="B548" s="832" t="s">
        <v>6816</v>
      </c>
      <c r="C548" s="832" t="s">
        <v>604</v>
      </c>
      <c r="D548" s="832" t="s">
        <v>2742</v>
      </c>
      <c r="E548" s="832" t="s">
        <v>6809</v>
      </c>
      <c r="F548" s="832" t="s">
        <v>6858</v>
      </c>
      <c r="G548" s="832" t="s">
        <v>6859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10</v>
      </c>
      <c r="R548" s="837"/>
      <c r="S548" s="850">
        <v>10</v>
      </c>
    </row>
    <row r="549" spans="1:19" ht="14.4" customHeight="1" x14ac:dyDescent="0.3">
      <c r="A549" s="831" t="s">
        <v>6815</v>
      </c>
      <c r="B549" s="832" t="s">
        <v>6816</v>
      </c>
      <c r="C549" s="832" t="s">
        <v>604</v>
      </c>
      <c r="D549" s="832" t="s">
        <v>2742</v>
      </c>
      <c r="E549" s="832" t="s">
        <v>6809</v>
      </c>
      <c r="F549" s="832" t="s">
        <v>6862</v>
      </c>
      <c r="G549" s="832" t="s">
        <v>6863</v>
      </c>
      <c r="H549" s="849">
        <v>5</v>
      </c>
      <c r="I549" s="849">
        <v>420</v>
      </c>
      <c r="J549" s="832">
        <v>1.5909090909090908</v>
      </c>
      <c r="K549" s="832">
        <v>84</v>
      </c>
      <c r="L549" s="849">
        <v>3</v>
      </c>
      <c r="M549" s="849">
        <v>264</v>
      </c>
      <c r="N549" s="832">
        <v>1</v>
      </c>
      <c r="O549" s="832">
        <v>88</v>
      </c>
      <c r="P549" s="849">
        <v>2</v>
      </c>
      <c r="Q549" s="849">
        <v>176</v>
      </c>
      <c r="R549" s="837">
        <v>0.66666666666666663</v>
      </c>
      <c r="S549" s="850">
        <v>88</v>
      </c>
    </row>
    <row r="550" spans="1:19" ht="14.4" customHeight="1" x14ac:dyDescent="0.3">
      <c r="A550" s="831" t="s">
        <v>6815</v>
      </c>
      <c r="B550" s="832" t="s">
        <v>6816</v>
      </c>
      <c r="C550" s="832" t="s">
        <v>604</v>
      </c>
      <c r="D550" s="832" t="s">
        <v>2742</v>
      </c>
      <c r="E550" s="832" t="s">
        <v>6809</v>
      </c>
      <c r="F550" s="832" t="s">
        <v>6864</v>
      </c>
      <c r="G550" s="832" t="s">
        <v>6865</v>
      </c>
      <c r="H550" s="849">
        <v>10</v>
      </c>
      <c r="I550" s="849">
        <v>6170</v>
      </c>
      <c r="J550" s="832">
        <v>3.2645502645502646</v>
      </c>
      <c r="K550" s="832">
        <v>617</v>
      </c>
      <c r="L550" s="849">
        <v>3</v>
      </c>
      <c r="M550" s="849">
        <v>1890</v>
      </c>
      <c r="N550" s="832">
        <v>1</v>
      </c>
      <c r="O550" s="832">
        <v>630</v>
      </c>
      <c r="P550" s="849">
        <v>5</v>
      </c>
      <c r="Q550" s="849">
        <v>3150</v>
      </c>
      <c r="R550" s="837">
        <v>1.6666666666666667</v>
      </c>
      <c r="S550" s="850">
        <v>630</v>
      </c>
    </row>
    <row r="551" spans="1:19" ht="14.4" customHeight="1" x14ac:dyDescent="0.3">
      <c r="A551" s="831" t="s">
        <v>6815</v>
      </c>
      <c r="B551" s="832" t="s">
        <v>6816</v>
      </c>
      <c r="C551" s="832" t="s">
        <v>604</v>
      </c>
      <c r="D551" s="832" t="s">
        <v>2742</v>
      </c>
      <c r="E551" s="832" t="s">
        <v>6809</v>
      </c>
      <c r="F551" s="832" t="s">
        <v>6866</v>
      </c>
      <c r="G551" s="832" t="s">
        <v>6867</v>
      </c>
      <c r="H551" s="849">
        <v>16</v>
      </c>
      <c r="I551" s="849">
        <v>6208</v>
      </c>
      <c r="J551" s="832">
        <v>2.2623906705539358</v>
      </c>
      <c r="K551" s="832">
        <v>388</v>
      </c>
      <c r="L551" s="849">
        <v>7</v>
      </c>
      <c r="M551" s="849">
        <v>2744</v>
      </c>
      <c r="N551" s="832">
        <v>1</v>
      </c>
      <c r="O551" s="832">
        <v>392</v>
      </c>
      <c r="P551" s="849">
        <v>4</v>
      </c>
      <c r="Q551" s="849">
        <v>1568</v>
      </c>
      <c r="R551" s="837">
        <v>0.5714285714285714</v>
      </c>
      <c r="S551" s="850">
        <v>392</v>
      </c>
    </row>
    <row r="552" spans="1:19" ht="14.4" customHeight="1" x14ac:dyDescent="0.3">
      <c r="A552" s="831" t="s">
        <v>6815</v>
      </c>
      <c r="B552" s="832" t="s">
        <v>6816</v>
      </c>
      <c r="C552" s="832" t="s">
        <v>604</v>
      </c>
      <c r="D552" s="832" t="s">
        <v>2742</v>
      </c>
      <c r="E552" s="832" t="s">
        <v>6809</v>
      </c>
      <c r="F552" s="832" t="s">
        <v>6868</v>
      </c>
      <c r="G552" s="832" t="s">
        <v>6869</v>
      </c>
      <c r="H552" s="849">
        <v>42</v>
      </c>
      <c r="I552" s="849">
        <v>1638</v>
      </c>
      <c r="J552" s="832">
        <v>5.25</v>
      </c>
      <c r="K552" s="832">
        <v>39</v>
      </c>
      <c r="L552" s="849">
        <v>8</v>
      </c>
      <c r="M552" s="849">
        <v>312</v>
      </c>
      <c r="N552" s="832">
        <v>1</v>
      </c>
      <c r="O552" s="832">
        <v>39</v>
      </c>
      <c r="P552" s="849">
        <v>11</v>
      </c>
      <c r="Q552" s="849">
        <v>429</v>
      </c>
      <c r="R552" s="837">
        <v>1.375</v>
      </c>
      <c r="S552" s="850">
        <v>39</v>
      </c>
    </row>
    <row r="553" spans="1:19" ht="14.4" customHeight="1" x14ac:dyDescent="0.3">
      <c r="A553" s="831" t="s">
        <v>6815</v>
      </c>
      <c r="B553" s="832" t="s">
        <v>6816</v>
      </c>
      <c r="C553" s="832" t="s">
        <v>604</v>
      </c>
      <c r="D553" s="832" t="s">
        <v>2742</v>
      </c>
      <c r="E553" s="832" t="s">
        <v>6809</v>
      </c>
      <c r="F553" s="832" t="s">
        <v>6876</v>
      </c>
      <c r="G553" s="832" t="s">
        <v>6877</v>
      </c>
      <c r="H553" s="849">
        <v>3</v>
      </c>
      <c r="I553" s="849">
        <v>13287</v>
      </c>
      <c r="J553" s="832"/>
      <c r="K553" s="832">
        <v>4429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6815</v>
      </c>
      <c r="B554" s="832" t="s">
        <v>6816</v>
      </c>
      <c r="C554" s="832" t="s">
        <v>604</v>
      </c>
      <c r="D554" s="832" t="s">
        <v>2742</v>
      </c>
      <c r="E554" s="832" t="s">
        <v>6809</v>
      </c>
      <c r="F554" s="832" t="s">
        <v>6810</v>
      </c>
      <c r="G554" s="832" t="s">
        <v>6811</v>
      </c>
      <c r="H554" s="849">
        <v>86</v>
      </c>
      <c r="I554" s="849">
        <v>20210</v>
      </c>
      <c r="J554" s="832">
        <v>3.8341870612786946</v>
      </c>
      <c r="K554" s="832">
        <v>235</v>
      </c>
      <c r="L554" s="849">
        <v>21</v>
      </c>
      <c r="M554" s="849">
        <v>5271</v>
      </c>
      <c r="N554" s="832">
        <v>1</v>
      </c>
      <c r="O554" s="832">
        <v>251</v>
      </c>
      <c r="P554" s="849">
        <v>58</v>
      </c>
      <c r="Q554" s="849">
        <v>14558</v>
      </c>
      <c r="R554" s="837">
        <v>2.7619047619047619</v>
      </c>
      <c r="S554" s="850">
        <v>251</v>
      </c>
    </row>
    <row r="555" spans="1:19" ht="14.4" customHeight="1" x14ac:dyDescent="0.3">
      <c r="A555" s="831" t="s">
        <v>6815</v>
      </c>
      <c r="B555" s="832" t="s">
        <v>6816</v>
      </c>
      <c r="C555" s="832" t="s">
        <v>604</v>
      </c>
      <c r="D555" s="832" t="s">
        <v>2742</v>
      </c>
      <c r="E555" s="832" t="s">
        <v>6809</v>
      </c>
      <c r="F555" s="832" t="s">
        <v>6880</v>
      </c>
      <c r="G555" s="832" t="s">
        <v>6881</v>
      </c>
      <c r="H555" s="849">
        <v>491</v>
      </c>
      <c r="I555" s="849">
        <v>57938</v>
      </c>
      <c r="J555" s="832">
        <v>5.1665774924201893</v>
      </c>
      <c r="K555" s="832">
        <v>118</v>
      </c>
      <c r="L555" s="849">
        <v>89</v>
      </c>
      <c r="M555" s="849">
        <v>11214</v>
      </c>
      <c r="N555" s="832">
        <v>1</v>
      </c>
      <c r="O555" s="832">
        <v>126</v>
      </c>
      <c r="P555" s="849">
        <v>309</v>
      </c>
      <c r="Q555" s="849">
        <v>38934</v>
      </c>
      <c r="R555" s="837">
        <v>3.4719101123595504</v>
      </c>
      <c r="S555" s="850">
        <v>126</v>
      </c>
    </row>
    <row r="556" spans="1:19" ht="14.4" customHeight="1" x14ac:dyDescent="0.3">
      <c r="A556" s="831" t="s">
        <v>6815</v>
      </c>
      <c r="B556" s="832" t="s">
        <v>6816</v>
      </c>
      <c r="C556" s="832" t="s">
        <v>604</v>
      </c>
      <c r="D556" s="832" t="s">
        <v>2742</v>
      </c>
      <c r="E556" s="832" t="s">
        <v>6809</v>
      </c>
      <c r="F556" s="832" t="s">
        <v>6892</v>
      </c>
      <c r="G556" s="832" t="s">
        <v>6893</v>
      </c>
      <c r="H556" s="849">
        <v>1</v>
      </c>
      <c r="I556" s="849">
        <v>486</v>
      </c>
      <c r="J556" s="832"/>
      <c r="K556" s="832">
        <v>486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6815</v>
      </c>
      <c r="B557" s="832" t="s">
        <v>6816</v>
      </c>
      <c r="C557" s="832" t="s">
        <v>604</v>
      </c>
      <c r="D557" s="832" t="s">
        <v>2742</v>
      </c>
      <c r="E557" s="832" t="s">
        <v>6809</v>
      </c>
      <c r="F557" s="832" t="s">
        <v>6894</v>
      </c>
      <c r="G557" s="832" t="s">
        <v>6895</v>
      </c>
      <c r="H557" s="849">
        <v>9</v>
      </c>
      <c r="I557" s="849">
        <v>5994</v>
      </c>
      <c r="J557" s="832">
        <v>1.7655375552282768</v>
      </c>
      <c r="K557" s="832">
        <v>666</v>
      </c>
      <c r="L557" s="849">
        <v>5</v>
      </c>
      <c r="M557" s="849">
        <v>3395</v>
      </c>
      <c r="N557" s="832">
        <v>1</v>
      </c>
      <c r="O557" s="832">
        <v>679</v>
      </c>
      <c r="P557" s="849">
        <v>6</v>
      </c>
      <c r="Q557" s="849">
        <v>4074</v>
      </c>
      <c r="R557" s="837">
        <v>1.2</v>
      </c>
      <c r="S557" s="850">
        <v>679</v>
      </c>
    </row>
    <row r="558" spans="1:19" ht="14.4" customHeight="1" x14ac:dyDescent="0.3">
      <c r="A558" s="831" t="s">
        <v>6815</v>
      </c>
      <c r="B558" s="832" t="s">
        <v>6816</v>
      </c>
      <c r="C558" s="832" t="s">
        <v>604</v>
      </c>
      <c r="D558" s="832" t="s">
        <v>2742</v>
      </c>
      <c r="E558" s="832" t="s">
        <v>6809</v>
      </c>
      <c r="F558" s="832" t="s">
        <v>6900</v>
      </c>
      <c r="G558" s="832" t="s">
        <v>6901</v>
      </c>
      <c r="H558" s="849">
        <v>330</v>
      </c>
      <c r="I558" s="849">
        <v>7700</v>
      </c>
      <c r="J558" s="832">
        <v>2.2000000000000002</v>
      </c>
      <c r="K558" s="832">
        <v>23.333333333333332</v>
      </c>
      <c r="L558" s="849">
        <v>105</v>
      </c>
      <c r="M558" s="849">
        <v>3500</v>
      </c>
      <c r="N558" s="832">
        <v>1</v>
      </c>
      <c r="O558" s="832">
        <v>33.333333333333336</v>
      </c>
      <c r="P558" s="849">
        <v>361</v>
      </c>
      <c r="Q558" s="849">
        <v>12033.32</v>
      </c>
      <c r="R558" s="837">
        <v>3.4380914285714286</v>
      </c>
      <c r="S558" s="850">
        <v>33.333296398891967</v>
      </c>
    </row>
    <row r="559" spans="1:19" ht="14.4" customHeight="1" x14ac:dyDescent="0.3">
      <c r="A559" s="831" t="s">
        <v>6815</v>
      </c>
      <c r="B559" s="832" t="s">
        <v>6816</v>
      </c>
      <c r="C559" s="832" t="s">
        <v>604</v>
      </c>
      <c r="D559" s="832" t="s">
        <v>2742</v>
      </c>
      <c r="E559" s="832" t="s">
        <v>6809</v>
      </c>
      <c r="F559" s="832" t="s">
        <v>6902</v>
      </c>
      <c r="G559" s="832" t="s">
        <v>6903</v>
      </c>
      <c r="H559" s="849">
        <v>11</v>
      </c>
      <c r="I559" s="849">
        <v>10516</v>
      </c>
      <c r="J559" s="832"/>
      <c r="K559" s="832">
        <v>956</v>
      </c>
      <c r="L559" s="849"/>
      <c r="M559" s="849"/>
      <c r="N559" s="832"/>
      <c r="O559" s="832"/>
      <c r="P559" s="849">
        <v>1</v>
      </c>
      <c r="Q559" s="849">
        <v>980</v>
      </c>
      <c r="R559" s="837"/>
      <c r="S559" s="850">
        <v>980</v>
      </c>
    </row>
    <row r="560" spans="1:19" ht="14.4" customHeight="1" x14ac:dyDescent="0.3">
      <c r="A560" s="831" t="s">
        <v>6815</v>
      </c>
      <c r="B560" s="832" t="s">
        <v>6816</v>
      </c>
      <c r="C560" s="832" t="s">
        <v>604</v>
      </c>
      <c r="D560" s="832" t="s">
        <v>2742</v>
      </c>
      <c r="E560" s="832" t="s">
        <v>6809</v>
      </c>
      <c r="F560" s="832" t="s">
        <v>6902</v>
      </c>
      <c r="G560" s="832" t="s">
        <v>6904</v>
      </c>
      <c r="H560" s="849">
        <v>6</v>
      </c>
      <c r="I560" s="849">
        <v>5736</v>
      </c>
      <c r="J560" s="832"/>
      <c r="K560" s="832">
        <v>956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6815</v>
      </c>
      <c r="B561" s="832" t="s">
        <v>6816</v>
      </c>
      <c r="C561" s="832" t="s">
        <v>604</v>
      </c>
      <c r="D561" s="832" t="s">
        <v>2742</v>
      </c>
      <c r="E561" s="832" t="s">
        <v>6809</v>
      </c>
      <c r="F561" s="832" t="s">
        <v>6905</v>
      </c>
      <c r="G561" s="832" t="s">
        <v>6906</v>
      </c>
      <c r="H561" s="849">
        <v>20</v>
      </c>
      <c r="I561" s="849">
        <v>3380</v>
      </c>
      <c r="J561" s="832">
        <v>9.8255813953488378</v>
      </c>
      <c r="K561" s="832">
        <v>169</v>
      </c>
      <c r="L561" s="849">
        <v>2</v>
      </c>
      <c r="M561" s="849">
        <v>344</v>
      </c>
      <c r="N561" s="832">
        <v>1</v>
      </c>
      <c r="O561" s="832">
        <v>172</v>
      </c>
      <c r="P561" s="849">
        <v>1</v>
      </c>
      <c r="Q561" s="849">
        <v>172</v>
      </c>
      <c r="R561" s="837">
        <v>0.5</v>
      </c>
      <c r="S561" s="850">
        <v>172</v>
      </c>
    </row>
    <row r="562" spans="1:19" ht="14.4" customHeight="1" x14ac:dyDescent="0.3">
      <c r="A562" s="831" t="s">
        <v>6815</v>
      </c>
      <c r="B562" s="832" t="s">
        <v>6816</v>
      </c>
      <c r="C562" s="832" t="s">
        <v>604</v>
      </c>
      <c r="D562" s="832" t="s">
        <v>2742</v>
      </c>
      <c r="E562" s="832" t="s">
        <v>6809</v>
      </c>
      <c r="F562" s="832" t="s">
        <v>6907</v>
      </c>
      <c r="G562" s="832" t="s">
        <v>6908</v>
      </c>
      <c r="H562" s="849">
        <v>12</v>
      </c>
      <c r="I562" s="849">
        <v>432</v>
      </c>
      <c r="J562" s="832">
        <v>5.8378378378378377</v>
      </c>
      <c r="K562" s="832">
        <v>36</v>
      </c>
      <c r="L562" s="849">
        <v>2</v>
      </c>
      <c r="M562" s="849">
        <v>74</v>
      </c>
      <c r="N562" s="832">
        <v>1</v>
      </c>
      <c r="O562" s="832">
        <v>37</v>
      </c>
      <c r="P562" s="849">
        <v>7</v>
      </c>
      <c r="Q562" s="849">
        <v>259</v>
      </c>
      <c r="R562" s="837">
        <v>3.5</v>
      </c>
      <c r="S562" s="850">
        <v>37</v>
      </c>
    </row>
    <row r="563" spans="1:19" ht="14.4" customHeight="1" x14ac:dyDescent="0.3">
      <c r="A563" s="831" t="s">
        <v>6815</v>
      </c>
      <c r="B563" s="832" t="s">
        <v>6816</v>
      </c>
      <c r="C563" s="832" t="s">
        <v>604</v>
      </c>
      <c r="D563" s="832" t="s">
        <v>2742</v>
      </c>
      <c r="E563" s="832" t="s">
        <v>6809</v>
      </c>
      <c r="F563" s="832" t="s">
        <v>6909</v>
      </c>
      <c r="G563" s="832" t="s">
        <v>6910</v>
      </c>
      <c r="H563" s="849"/>
      <c r="I563" s="849"/>
      <c r="J563" s="832"/>
      <c r="K563" s="832"/>
      <c r="L563" s="849"/>
      <c r="M563" s="849"/>
      <c r="N563" s="832"/>
      <c r="O563" s="832"/>
      <c r="P563" s="849">
        <v>6</v>
      </c>
      <c r="Q563" s="849">
        <v>348</v>
      </c>
      <c r="R563" s="837"/>
      <c r="S563" s="850">
        <v>58</v>
      </c>
    </row>
    <row r="564" spans="1:19" ht="14.4" customHeight="1" x14ac:dyDescent="0.3">
      <c r="A564" s="831" t="s">
        <v>6815</v>
      </c>
      <c r="B564" s="832" t="s">
        <v>6816</v>
      </c>
      <c r="C564" s="832" t="s">
        <v>604</v>
      </c>
      <c r="D564" s="832" t="s">
        <v>2742</v>
      </c>
      <c r="E564" s="832" t="s">
        <v>6809</v>
      </c>
      <c r="F564" s="832" t="s">
        <v>6911</v>
      </c>
      <c r="G564" s="832" t="s">
        <v>6912</v>
      </c>
      <c r="H564" s="849">
        <v>28</v>
      </c>
      <c r="I564" s="849">
        <v>2296</v>
      </c>
      <c r="J564" s="832">
        <v>4.4496124031007751</v>
      </c>
      <c r="K564" s="832">
        <v>82</v>
      </c>
      <c r="L564" s="849">
        <v>6</v>
      </c>
      <c r="M564" s="849">
        <v>516</v>
      </c>
      <c r="N564" s="832">
        <v>1</v>
      </c>
      <c r="O564" s="832">
        <v>86</v>
      </c>
      <c r="P564" s="849">
        <v>25</v>
      </c>
      <c r="Q564" s="849">
        <v>2150</v>
      </c>
      <c r="R564" s="837">
        <v>4.166666666666667</v>
      </c>
      <c r="S564" s="850">
        <v>86</v>
      </c>
    </row>
    <row r="565" spans="1:19" ht="14.4" customHeight="1" x14ac:dyDescent="0.3">
      <c r="A565" s="831" t="s">
        <v>6815</v>
      </c>
      <c r="B565" s="832" t="s">
        <v>6816</v>
      </c>
      <c r="C565" s="832" t="s">
        <v>604</v>
      </c>
      <c r="D565" s="832" t="s">
        <v>2742</v>
      </c>
      <c r="E565" s="832" t="s">
        <v>6809</v>
      </c>
      <c r="F565" s="832" t="s">
        <v>6913</v>
      </c>
      <c r="G565" s="832" t="s">
        <v>6914</v>
      </c>
      <c r="H565" s="849">
        <v>1</v>
      </c>
      <c r="I565" s="849">
        <v>31</v>
      </c>
      <c r="J565" s="832"/>
      <c r="K565" s="832">
        <v>31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6815</v>
      </c>
      <c r="B566" s="832" t="s">
        <v>6816</v>
      </c>
      <c r="C566" s="832" t="s">
        <v>604</v>
      </c>
      <c r="D566" s="832" t="s">
        <v>2742</v>
      </c>
      <c r="E566" s="832" t="s">
        <v>6809</v>
      </c>
      <c r="F566" s="832" t="s">
        <v>6922</v>
      </c>
      <c r="G566" s="832" t="s">
        <v>6923</v>
      </c>
      <c r="H566" s="849"/>
      <c r="I566" s="849"/>
      <c r="J566" s="832"/>
      <c r="K566" s="832"/>
      <c r="L566" s="849"/>
      <c r="M566" s="849"/>
      <c r="N566" s="832"/>
      <c r="O566" s="832"/>
      <c r="P566" s="849">
        <v>9</v>
      </c>
      <c r="Q566" s="849">
        <v>693</v>
      </c>
      <c r="R566" s="837"/>
      <c r="S566" s="850">
        <v>77</v>
      </c>
    </row>
    <row r="567" spans="1:19" ht="14.4" customHeight="1" x14ac:dyDescent="0.3">
      <c r="A567" s="831" t="s">
        <v>6815</v>
      </c>
      <c r="B567" s="832" t="s">
        <v>6816</v>
      </c>
      <c r="C567" s="832" t="s">
        <v>604</v>
      </c>
      <c r="D567" s="832" t="s">
        <v>2742</v>
      </c>
      <c r="E567" s="832" t="s">
        <v>6809</v>
      </c>
      <c r="F567" s="832" t="s">
        <v>6924</v>
      </c>
      <c r="G567" s="832" t="s">
        <v>6925</v>
      </c>
      <c r="H567" s="849">
        <v>4</v>
      </c>
      <c r="I567" s="849">
        <v>2960</v>
      </c>
      <c r="J567" s="832">
        <v>1.9654714475431607</v>
      </c>
      <c r="K567" s="832">
        <v>740</v>
      </c>
      <c r="L567" s="849">
        <v>2</v>
      </c>
      <c r="M567" s="849">
        <v>1506</v>
      </c>
      <c r="N567" s="832">
        <v>1</v>
      </c>
      <c r="O567" s="832">
        <v>753</v>
      </c>
      <c r="P567" s="849"/>
      <c r="Q567" s="849"/>
      <c r="R567" s="837"/>
      <c r="S567" s="850"/>
    </row>
    <row r="568" spans="1:19" ht="14.4" customHeight="1" x14ac:dyDescent="0.3">
      <c r="A568" s="831" t="s">
        <v>6815</v>
      </c>
      <c r="B568" s="832" t="s">
        <v>6816</v>
      </c>
      <c r="C568" s="832" t="s">
        <v>604</v>
      </c>
      <c r="D568" s="832" t="s">
        <v>2742</v>
      </c>
      <c r="E568" s="832" t="s">
        <v>6809</v>
      </c>
      <c r="F568" s="832" t="s">
        <v>6924</v>
      </c>
      <c r="G568" s="832" t="s">
        <v>6926</v>
      </c>
      <c r="H568" s="849">
        <v>1</v>
      </c>
      <c r="I568" s="849">
        <v>740</v>
      </c>
      <c r="J568" s="832"/>
      <c r="K568" s="832">
        <v>740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6815</v>
      </c>
      <c r="B569" s="832" t="s">
        <v>6816</v>
      </c>
      <c r="C569" s="832" t="s">
        <v>604</v>
      </c>
      <c r="D569" s="832" t="s">
        <v>2742</v>
      </c>
      <c r="E569" s="832" t="s">
        <v>6809</v>
      </c>
      <c r="F569" s="832" t="s">
        <v>6931</v>
      </c>
      <c r="G569" s="832" t="s">
        <v>6932</v>
      </c>
      <c r="H569" s="849">
        <v>7</v>
      </c>
      <c r="I569" s="849">
        <v>7350</v>
      </c>
      <c r="J569" s="832">
        <v>3.4571966133584198</v>
      </c>
      <c r="K569" s="832">
        <v>1050</v>
      </c>
      <c r="L569" s="849">
        <v>2</v>
      </c>
      <c r="M569" s="849">
        <v>2126</v>
      </c>
      <c r="N569" s="832">
        <v>1</v>
      </c>
      <c r="O569" s="832">
        <v>1063</v>
      </c>
      <c r="P569" s="849">
        <v>5</v>
      </c>
      <c r="Q569" s="849">
        <v>5315</v>
      </c>
      <c r="R569" s="837">
        <v>2.5</v>
      </c>
      <c r="S569" s="850">
        <v>1063</v>
      </c>
    </row>
    <row r="570" spans="1:19" ht="14.4" customHeight="1" x14ac:dyDescent="0.3">
      <c r="A570" s="831" t="s">
        <v>6815</v>
      </c>
      <c r="B570" s="832" t="s">
        <v>6816</v>
      </c>
      <c r="C570" s="832" t="s">
        <v>604</v>
      </c>
      <c r="D570" s="832" t="s">
        <v>2742</v>
      </c>
      <c r="E570" s="832" t="s">
        <v>6809</v>
      </c>
      <c r="F570" s="832" t="s">
        <v>6933</v>
      </c>
      <c r="G570" s="832" t="s">
        <v>6934</v>
      </c>
      <c r="H570" s="849">
        <v>1</v>
      </c>
      <c r="I570" s="849">
        <v>120</v>
      </c>
      <c r="J570" s="832"/>
      <c r="K570" s="832">
        <v>120</v>
      </c>
      <c r="L570" s="849"/>
      <c r="M570" s="849"/>
      <c r="N570" s="832"/>
      <c r="O570" s="832"/>
      <c r="P570" s="849">
        <v>1</v>
      </c>
      <c r="Q570" s="849">
        <v>123</v>
      </c>
      <c r="R570" s="837"/>
      <c r="S570" s="850">
        <v>123</v>
      </c>
    </row>
    <row r="571" spans="1:19" ht="14.4" customHeight="1" x14ac:dyDescent="0.3">
      <c r="A571" s="831" t="s">
        <v>6815</v>
      </c>
      <c r="B571" s="832" t="s">
        <v>6816</v>
      </c>
      <c r="C571" s="832" t="s">
        <v>604</v>
      </c>
      <c r="D571" s="832" t="s">
        <v>2742</v>
      </c>
      <c r="E571" s="832" t="s">
        <v>6809</v>
      </c>
      <c r="F571" s="832" t="s">
        <v>6935</v>
      </c>
      <c r="G571" s="832" t="s">
        <v>6936</v>
      </c>
      <c r="H571" s="849">
        <v>2</v>
      </c>
      <c r="I571" s="849">
        <v>698</v>
      </c>
      <c r="J571" s="832"/>
      <c r="K571" s="832">
        <v>349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6815</v>
      </c>
      <c r="B572" s="832" t="s">
        <v>6816</v>
      </c>
      <c r="C572" s="832" t="s">
        <v>604</v>
      </c>
      <c r="D572" s="832" t="s">
        <v>2742</v>
      </c>
      <c r="E572" s="832" t="s">
        <v>6809</v>
      </c>
      <c r="F572" s="832" t="s">
        <v>6939</v>
      </c>
      <c r="G572" s="832" t="s">
        <v>6940</v>
      </c>
      <c r="H572" s="849">
        <v>4</v>
      </c>
      <c r="I572" s="849">
        <v>456</v>
      </c>
      <c r="J572" s="832">
        <v>3.737704918032787</v>
      </c>
      <c r="K572" s="832">
        <v>114</v>
      </c>
      <c r="L572" s="849">
        <v>1</v>
      </c>
      <c r="M572" s="849">
        <v>122</v>
      </c>
      <c r="N572" s="832">
        <v>1</v>
      </c>
      <c r="O572" s="832">
        <v>122</v>
      </c>
      <c r="P572" s="849">
        <v>1</v>
      </c>
      <c r="Q572" s="849">
        <v>116</v>
      </c>
      <c r="R572" s="837">
        <v>0.95081967213114749</v>
      </c>
      <c r="S572" s="850">
        <v>116</v>
      </c>
    </row>
    <row r="573" spans="1:19" ht="14.4" customHeight="1" x14ac:dyDescent="0.3">
      <c r="A573" s="831" t="s">
        <v>6815</v>
      </c>
      <c r="B573" s="832" t="s">
        <v>6816</v>
      </c>
      <c r="C573" s="832" t="s">
        <v>604</v>
      </c>
      <c r="D573" s="832" t="s">
        <v>2742</v>
      </c>
      <c r="E573" s="832" t="s">
        <v>6809</v>
      </c>
      <c r="F573" s="832" t="s">
        <v>6943</v>
      </c>
      <c r="G573" s="832" t="s">
        <v>6944</v>
      </c>
      <c r="H573" s="849">
        <v>1</v>
      </c>
      <c r="I573" s="849">
        <v>179</v>
      </c>
      <c r="J573" s="832">
        <v>0.97814207650273222</v>
      </c>
      <c r="K573" s="832">
        <v>179</v>
      </c>
      <c r="L573" s="849">
        <v>1</v>
      </c>
      <c r="M573" s="849">
        <v>183</v>
      </c>
      <c r="N573" s="832">
        <v>1</v>
      </c>
      <c r="O573" s="832">
        <v>183</v>
      </c>
      <c r="P573" s="849">
        <v>7</v>
      </c>
      <c r="Q573" s="849">
        <v>1281</v>
      </c>
      <c r="R573" s="837">
        <v>7</v>
      </c>
      <c r="S573" s="850">
        <v>183</v>
      </c>
    </row>
    <row r="574" spans="1:19" ht="14.4" customHeight="1" x14ac:dyDescent="0.3">
      <c r="A574" s="831" t="s">
        <v>6815</v>
      </c>
      <c r="B574" s="832" t="s">
        <v>6816</v>
      </c>
      <c r="C574" s="832" t="s">
        <v>604</v>
      </c>
      <c r="D574" s="832" t="s">
        <v>2742</v>
      </c>
      <c r="E574" s="832" t="s">
        <v>6809</v>
      </c>
      <c r="F574" s="832" t="s">
        <v>6945</v>
      </c>
      <c r="G574" s="832" t="s">
        <v>6946</v>
      </c>
      <c r="H574" s="849">
        <v>1</v>
      </c>
      <c r="I574" s="849">
        <v>635</v>
      </c>
      <c r="J574" s="832"/>
      <c r="K574" s="832">
        <v>635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6815</v>
      </c>
      <c r="B575" s="832" t="s">
        <v>6816</v>
      </c>
      <c r="C575" s="832" t="s">
        <v>604</v>
      </c>
      <c r="D575" s="832" t="s">
        <v>2742</v>
      </c>
      <c r="E575" s="832" t="s">
        <v>6809</v>
      </c>
      <c r="F575" s="832" t="s">
        <v>6955</v>
      </c>
      <c r="G575" s="832" t="s">
        <v>6956</v>
      </c>
      <c r="H575" s="849">
        <v>7</v>
      </c>
      <c r="I575" s="849">
        <v>812</v>
      </c>
      <c r="J575" s="832">
        <v>3.3833333333333333</v>
      </c>
      <c r="K575" s="832">
        <v>116</v>
      </c>
      <c r="L575" s="849">
        <v>2</v>
      </c>
      <c r="M575" s="849">
        <v>240</v>
      </c>
      <c r="N575" s="832">
        <v>1</v>
      </c>
      <c r="O575" s="832">
        <v>120</v>
      </c>
      <c r="P575" s="849">
        <v>1</v>
      </c>
      <c r="Q575" s="849">
        <v>120</v>
      </c>
      <c r="R575" s="837">
        <v>0.5</v>
      </c>
      <c r="S575" s="850">
        <v>120</v>
      </c>
    </row>
    <row r="576" spans="1:19" ht="14.4" customHeight="1" x14ac:dyDescent="0.3">
      <c r="A576" s="831" t="s">
        <v>6815</v>
      </c>
      <c r="B576" s="832" t="s">
        <v>6816</v>
      </c>
      <c r="C576" s="832" t="s">
        <v>604</v>
      </c>
      <c r="D576" s="832" t="s">
        <v>2742</v>
      </c>
      <c r="E576" s="832" t="s">
        <v>6809</v>
      </c>
      <c r="F576" s="832" t="s">
        <v>6957</v>
      </c>
      <c r="G576" s="832" t="s">
        <v>6958</v>
      </c>
      <c r="H576" s="849">
        <v>1</v>
      </c>
      <c r="I576" s="849">
        <v>935</v>
      </c>
      <c r="J576" s="832"/>
      <c r="K576" s="832">
        <v>935</v>
      </c>
      <c r="L576" s="849"/>
      <c r="M576" s="849"/>
      <c r="N576" s="832"/>
      <c r="O576" s="832"/>
      <c r="P576" s="849">
        <v>2</v>
      </c>
      <c r="Q576" s="849">
        <v>1896</v>
      </c>
      <c r="R576" s="837"/>
      <c r="S576" s="850">
        <v>948</v>
      </c>
    </row>
    <row r="577" spans="1:19" ht="14.4" customHeight="1" x14ac:dyDescent="0.3">
      <c r="A577" s="831" t="s">
        <v>6815</v>
      </c>
      <c r="B577" s="832" t="s">
        <v>6816</v>
      </c>
      <c r="C577" s="832" t="s">
        <v>604</v>
      </c>
      <c r="D577" s="832" t="s">
        <v>2742</v>
      </c>
      <c r="E577" s="832" t="s">
        <v>6809</v>
      </c>
      <c r="F577" s="832" t="s">
        <v>6959</v>
      </c>
      <c r="G577" s="832" t="s">
        <v>6960</v>
      </c>
      <c r="H577" s="849"/>
      <c r="I577" s="849"/>
      <c r="J577" s="832"/>
      <c r="K577" s="832"/>
      <c r="L577" s="849">
        <v>1</v>
      </c>
      <c r="M577" s="849">
        <v>86</v>
      </c>
      <c r="N577" s="832">
        <v>1</v>
      </c>
      <c r="O577" s="832">
        <v>86</v>
      </c>
      <c r="P577" s="849"/>
      <c r="Q577" s="849"/>
      <c r="R577" s="837"/>
      <c r="S577" s="850"/>
    </row>
    <row r="578" spans="1:19" ht="14.4" customHeight="1" x14ac:dyDescent="0.3">
      <c r="A578" s="831" t="s">
        <v>6815</v>
      </c>
      <c r="B578" s="832" t="s">
        <v>6816</v>
      </c>
      <c r="C578" s="832" t="s">
        <v>604</v>
      </c>
      <c r="D578" s="832" t="s">
        <v>2742</v>
      </c>
      <c r="E578" s="832" t="s">
        <v>6809</v>
      </c>
      <c r="F578" s="832" t="s">
        <v>6961</v>
      </c>
      <c r="G578" s="832" t="s">
        <v>6962</v>
      </c>
      <c r="H578" s="849">
        <v>1</v>
      </c>
      <c r="I578" s="849">
        <v>188</v>
      </c>
      <c r="J578" s="832"/>
      <c r="K578" s="832">
        <v>188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6815</v>
      </c>
      <c r="B579" s="832" t="s">
        <v>6816</v>
      </c>
      <c r="C579" s="832" t="s">
        <v>604</v>
      </c>
      <c r="D579" s="832" t="s">
        <v>2742</v>
      </c>
      <c r="E579" s="832" t="s">
        <v>6809</v>
      </c>
      <c r="F579" s="832" t="s">
        <v>6963</v>
      </c>
      <c r="G579" s="832" t="s">
        <v>6964</v>
      </c>
      <c r="H579" s="849">
        <v>1</v>
      </c>
      <c r="I579" s="849">
        <v>97</v>
      </c>
      <c r="J579" s="832">
        <v>0.98979591836734693</v>
      </c>
      <c r="K579" s="832">
        <v>97</v>
      </c>
      <c r="L579" s="849">
        <v>1</v>
      </c>
      <c r="M579" s="849">
        <v>98</v>
      </c>
      <c r="N579" s="832">
        <v>1</v>
      </c>
      <c r="O579" s="832">
        <v>98</v>
      </c>
      <c r="P579" s="849"/>
      <c r="Q579" s="849"/>
      <c r="R579" s="837"/>
      <c r="S579" s="850"/>
    </row>
    <row r="580" spans="1:19" ht="14.4" customHeight="1" x14ac:dyDescent="0.3">
      <c r="A580" s="831" t="s">
        <v>6815</v>
      </c>
      <c r="B580" s="832" t="s">
        <v>6816</v>
      </c>
      <c r="C580" s="832" t="s">
        <v>604</v>
      </c>
      <c r="D580" s="832" t="s">
        <v>2745</v>
      </c>
      <c r="E580" s="832" t="s">
        <v>6809</v>
      </c>
      <c r="F580" s="832" t="s">
        <v>6854</v>
      </c>
      <c r="G580" s="832" t="s">
        <v>6855</v>
      </c>
      <c r="H580" s="849">
        <v>3</v>
      </c>
      <c r="I580" s="849">
        <v>243</v>
      </c>
      <c r="J580" s="832">
        <v>0.97590361445783136</v>
      </c>
      <c r="K580" s="832">
        <v>81</v>
      </c>
      <c r="L580" s="849">
        <v>3</v>
      </c>
      <c r="M580" s="849">
        <v>249</v>
      </c>
      <c r="N580" s="832">
        <v>1</v>
      </c>
      <c r="O580" s="832">
        <v>83</v>
      </c>
      <c r="P580" s="849">
        <v>11</v>
      </c>
      <c r="Q580" s="849">
        <v>913</v>
      </c>
      <c r="R580" s="837">
        <v>3.6666666666666665</v>
      </c>
      <c r="S580" s="850">
        <v>83</v>
      </c>
    </row>
    <row r="581" spans="1:19" ht="14.4" customHeight="1" x14ac:dyDescent="0.3">
      <c r="A581" s="831" t="s">
        <v>6815</v>
      </c>
      <c r="B581" s="832" t="s">
        <v>6816</v>
      </c>
      <c r="C581" s="832" t="s">
        <v>604</v>
      </c>
      <c r="D581" s="832" t="s">
        <v>2745</v>
      </c>
      <c r="E581" s="832" t="s">
        <v>6809</v>
      </c>
      <c r="F581" s="832" t="s">
        <v>6856</v>
      </c>
      <c r="G581" s="832" t="s">
        <v>6857</v>
      </c>
      <c r="H581" s="849">
        <v>60</v>
      </c>
      <c r="I581" s="849">
        <v>2100</v>
      </c>
      <c r="J581" s="832">
        <v>0.94594594594594594</v>
      </c>
      <c r="K581" s="832">
        <v>35</v>
      </c>
      <c r="L581" s="849">
        <v>60</v>
      </c>
      <c r="M581" s="849">
        <v>2220</v>
      </c>
      <c r="N581" s="832">
        <v>1</v>
      </c>
      <c r="O581" s="832">
        <v>37</v>
      </c>
      <c r="P581" s="849">
        <v>45</v>
      </c>
      <c r="Q581" s="849">
        <v>1665</v>
      </c>
      <c r="R581" s="837">
        <v>0.75</v>
      </c>
      <c r="S581" s="850">
        <v>37</v>
      </c>
    </row>
    <row r="582" spans="1:19" ht="14.4" customHeight="1" x14ac:dyDescent="0.3">
      <c r="A582" s="831" t="s">
        <v>6815</v>
      </c>
      <c r="B582" s="832" t="s">
        <v>6816</v>
      </c>
      <c r="C582" s="832" t="s">
        <v>604</v>
      </c>
      <c r="D582" s="832" t="s">
        <v>2745</v>
      </c>
      <c r="E582" s="832" t="s">
        <v>6809</v>
      </c>
      <c r="F582" s="832" t="s">
        <v>6810</v>
      </c>
      <c r="G582" s="832" t="s">
        <v>6811</v>
      </c>
      <c r="H582" s="849">
        <v>81</v>
      </c>
      <c r="I582" s="849">
        <v>19035</v>
      </c>
      <c r="J582" s="832">
        <v>0.75085795432132851</v>
      </c>
      <c r="K582" s="832">
        <v>235</v>
      </c>
      <c r="L582" s="849">
        <v>101</v>
      </c>
      <c r="M582" s="849">
        <v>25351</v>
      </c>
      <c r="N582" s="832">
        <v>1</v>
      </c>
      <c r="O582" s="832">
        <v>251</v>
      </c>
      <c r="P582" s="849">
        <v>66</v>
      </c>
      <c r="Q582" s="849">
        <v>16566</v>
      </c>
      <c r="R582" s="837">
        <v>0.65346534653465349</v>
      </c>
      <c r="S582" s="850">
        <v>251</v>
      </c>
    </row>
    <row r="583" spans="1:19" ht="14.4" customHeight="1" x14ac:dyDescent="0.3">
      <c r="A583" s="831" t="s">
        <v>6815</v>
      </c>
      <c r="B583" s="832" t="s">
        <v>6816</v>
      </c>
      <c r="C583" s="832" t="s">
        <v>604</v>
      </c>
      <c r="D583" s="832" t="s">
        <v>2745</v>
      </c>
      <c r="E583" s="832" t="s">
        <v>6809</v>
      </c>
      <c r="F583" s="832" t="s">
        <v>6880</v>
      </c>
      <c r="G583" s="832" t="s">
        <v>6881</v>
      </c>
      <c r="H583" s="849">
        <v>104</v>
      </c>
      <c r="I583" s="849">
        <v>12272</v>
      </c>
      <c r="J583" s="832">
        <v>0.86191880882146366</v>
      </c>
      <c r="K583" s="832">
        <v>118</v>
      </c>
      <c r="L583" s="849">
        <v>113</v>
      </c>
      <c r="M583" s="849">
        <v>14238</v>
      </c>
      <c r="N583" s="832">
        <v>1</v>
      </c>
      <c r="O583" s="832">
        <v>126</v>
      </c>
      <c r="P583" s="849">
        <v>114</v>
      </c>
      <c r="Q583" s="849">
        <v>14364</v>
      </c>
      <c r="R583" s="837">
        <v>1.0088495575221239</v>
      </c>
      <c r="S583" s="850">
        <v>126</v>
      </c>
    </row>
    <row r="584" spans="1:19" ht="14.4" customHeight="1" x14ac:dyDescent="0.3">
      <c r="A584" s="831" t="s">
        <v>6815</v>
      </c>
      <c r="B584" s="832" t="s">
        <v>6816</v>
      </c>
      <c r="C584" s="832" t="s">
        <v>604</v>
      </c>
      <c r="D584" s="832" t="s">
        <v>2745</v>
      </c>
      <c r="E584" s="832" t="s">
        <v>6809</v>
      </c>
      <c r="F584" s="832" t="s">
        <v>6894</v>
      </c>
      <c r="G584" s="832" t="s">
        <v>6895</v>
      </c>
      <c r="H584" s="849">
        <v>2</v>
      </c>
      <c r="I584" s="849">
        <v>1332</v>
      </c>
      <c r="J584" s="832"/>
      <c r="K584" s="832">
        <v>666</v>
      </c>
      <c r="L584" s="849"/>
      <c r="M584" s="849"/>
      <c r="N584" s="832"/>
      <c r="O584" s="832"/>
      <c r="P584" s="849">
        <v>6</v>
      </c>
      <c r="Q584" s="849">
        <v>4074</v>
      </c>
      <c r="R584" s="837"/>
      <c r="S584" s="850">
        <v>679</v>
      </c>
    </row>
    <row r="585" spans="1:19" ht="14.4" customHeight="1" x14ac:dyDescent="0.3">
      <c r="A585" s="831" t="s">
        <v>6815</v>
      </c>
      <c r="B585" s="832" t="s">
        <v>6816</v>
      </c>
      <c r="C585" s="832" t="s">
        <v>604</v>
      </c>
      <c r="D585" s="832" t="s">
        <v>2745</v>
      </c>
      <c r="E585" s="832" t="s">
        <v>6809</v>
      </c>
      <c r="F585" s="832" t="s">
        <v>6900</v>
      </c>
      <c r="G585" s="832" t="s">
        <v>6901</v>
      </c>
      <c r="H585" s="849">
        <v>123</v>
      </c>
      <c r="I585" s="849">
        <v>2633.34</v>
      </c>
      <c r="J585" s="832">
        <v>0.37619142857142857</v>
      </c>
      <c r="K585" s="832">
        <v>21.409268292682928</v>
      </c>
      <c r="L585" s="849">
        <v>210</v>
      </c>
      <c r="M585" s="849">
        <v>7000</v>
      </c>
      <c r="N585" s="832">
        <v>1</v>
      </c>
      <c r="O585" s="832">
        <v>33.333333333333336</v>
      </c>
      <c r="P585" s="849">
        <v>177</v>
      </c>
      <c r="Q585" s="849">
        <v>5900</v>
      </c>
      <c r="R585" s="837">
        <v>0.84285714285714286</v>
      </c>
      <c r="S585" s="850">
        <v>33.333333333333336</v>
      </c>
    </row>
    <row r="586" spans="1:19" ht="14.4" customHeight="1" x14ac:dyDescent="0.3">
      <c r="A586" s="831" t="s">
        <v>6815</v>
      </c>
      <c r="B586" s="832" t="s">
        <v>6816</v>
      </c>
      <c r="C586" s="832" t="s">
        <v>604</v>
      </c>
      <c r="D586" s="832" t="s">
        <v>2745</v>
      </c>
      <c r="E586" s="832" t="s">
        <v>6809</v>
      </c>
      <c r="F586" s="832" t="s">
        <v>6907</v>
      </c>
      <c r="G586" s="832" t="s">
        <v>6908</v>
      </c>
      <c r="H586" s="849"/>
      <c r="I586" s="849"/>
      <c r="J586" s="832"/>
      <c r="K586" s="832"/>
      <c r="L586" s="849"/>
      <c r="M586" s="849"/>
      <c r="N586" s="832"/>
      <c r="O586" s="832"/>
      <c r="P586" s="849">
        <v>1</v>
      </c>
      <c r="Q586" s="849">
        <v>37</v>
      </c>
      <c r="R586" s="837"/>
      <c r="S586" s="850">
        <v>37</v>
      </c>
    </row>
    <row r="587" spans="1:19" ht="14.4" customHeight="1" x14ac:dyDescent="0.3">
      <c r="A587" s="831" t="s">
        <v>6815</v>
      </c>
      <c r="B587" s="832" t="s">
        <v>6816</v>
      </c>
      <c r="C587" s="832" t="s">
        <v>604</v>
      </c>
      <c r="D587" s="832" t="s">
        <v>2745</v>
      </c>
      <c r="E587" s="832" t="s">
        <v>6809</v>
      </c>
      <c r="F587" s="832" t="s">
        <v>6911</v>
      </c>
      <c r="G587" s="832" t="s">
        <v>6912</v>
      </c>
      <c r="H587" s="849">
        <v>5</v>
      </c>
      <c r="I587" s="849">
        <v>410</v>
      </c>
      <c r="J587" s="832">
        <v>4.7674418604651159</v>
      </c>
      <c r="K587" s="832">
        <v>82</v>
      </c>
      <c r="L587" s="849">
        <v>1</v>
      </c>
      <c r="M587" s="849">
        <v>86</v>
      </c>
      <c r="N587" s="832">
        <v>1</v>
      </c>
      <c r="O587" s="832">
        <v>86</v>
      </c>
      <c r="P587" s="849">
        <v>2</v>
      </c>
      <c r="Q587" s="849">
        <v>172</v>
      </c>
      <c r="R587" s="837">
        <v>2</v>
      </c>
      <c r="S587" s="850">
        <v>86</v>
      </c>
    </row>
    <row r="588" spans="1:19" ht="14.4" customHeight="1" x14ac:dyDescent="0.3">
      <c r="A588" s="831" t="s">
        <v>6815</v>
      </c>
      <c r="B588" s="832" t="s">
        <v>6816</v>
      </c>
      <c r="C588" s="832" t="s">
        <v>604</v>
      </c>
      <c r="D588" s="832" t="s">
        <v>2745</v>
      </c>
      <c r="E588" s="832" t="s">
        <v>6809</v>
      </c>
      <c r="F588" s="832" t="s">
        <v>6931</v>
      </c>
      <c r="G588" s="832" t="s">
        <v>6932</v>
      </c>
      <c r="H588" s="849">
        <v>1</v>
      </c>
      <c r="I588" s="849">
        <v>1050</v>
      </c>
      <c r="J588" s="832">
        <v>0.98777046095954846</v>
      </c>
      <c r="K588" s="832">
        <v>1050</v>
      </c>
      <c r="L588" s="849">
        <v>1</v>
      </c>
      <c r="M588" s="849">
        <v>1063</v>
      </c>
      <c r="N588" s="832">
        <v>1</v>
      </c>
      <c r="O588" s="832">
        <v>1063</v>
      </c>
      <c r="P588" s="849"/>
      <c r="Q588" s="849"/>
      <c r="R588" s="837"/>
      <c r="S588" s="850"/>
    </row>
    <row r="589" spans="1:19" ht="14.4" customHeight="1" x14ac:dyDescent="0.3">
      <c r="A589" s="831" t="s">
        <v>6815</v>
      </c>
      <c r="B589" s="832" t="s">
        <v>6816</v>
      </c>
      <c r="C589" s="832" t="s">
        <v>604</v>
      </c>
      <c r="D589" s="832" t="s">
        <v>2745</v>
      </c>
      <c r="E589" s="832" t="s">
        <v>6809</v>
      </c>
      <c r="F589" s="832" t="s">
        <v>6939</v>
      </c>
      <c r="G589" s="832" t="s">
        <v>6940</v>
      </c>
      <c r="H589" s="849"/>
      <c r="I589" s="849"/>
      <c r="J589" s="832"/>
      <c r="K589" s="832"/>
      <c r="L589" s="849">
        <v>3</v>
      </c>
      <c r="M589" s="849">
        <v>366</v>
      </c>
      <c r="N589" s="832">
        <v>1</v>
      </c>
      <c r="O589" s="832">
        <v>122</v>
      </c>
      <c r="P589" s="849">
        <v>60</v>
      </c>
      <c r="Q589" s="849">
        <v>6960</v>
      </c>
      <c r="R589" s="837">
        <v>19.016393442622952</v>
      </c>
      <c r="S589" s="850">
        <v>116</v>
      </c>
    </row>
    <row r="590" spans="1:19" ht="14.4" customHeight="1" x14ac:dyDescent="0.3">
      <c r="A590" s="831" t="s">
        <v>6815</v>
      </c>
      <c r="B590" s="832" t="s">
        <v>6816</v>
      </c>
      <c r="C590" s="832" t="s">
        <v>604</v>
      </c>
      <c r="D590" s="832" t="s">
        <v>2745</v>
      </c>
      <c r="E590" s="832" t="s">
        <v>6809</v>
      </c>
      <c r="F590" s="832" t="s">
        <v>6941</v>
      </c>
      <c r="G590" s="832" t="s">
        <v>6942</v>
      </c>
      <c r="H590" s="849">
        <v>1</v>
      </c>
      <c r="I590" s="849">
        <v>89</v>
      </c>
      <c r="J590" s="832"/>
      <c r="K590" s="832">
        <v>89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6815</v>
      </c>
      <c r="B591" s="832" t="s">
        <v>6816</v>
      </c>
      <c r="C591" s="832" t="s">
        <v>604</v>
      </c>
      <c r="D591" s="832" t="s">
        <v>2745</v>
      </c>
      <c r="E591" s="832" t="s">
        <v>6809</v>
      </c>
      <c r="F591" s="832" t="s">
        <v>6943</v>
      </c>
      <c r="G591" s="832" t="s">
        <v>6944</v>
      </c>
      <c r="H591" s="849">
        <v>1</v>
      </c>
      <c r="I591" s="849">
        <v>179</v>
      </c>
      <c r="J591" s="832"/>
      <c r="K591" s="832">
        <v>179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6815</v>
      </c>
      <c r="B592" s="832" t="s">
        <v>6816</v>
      </c>
      <c r="C592" s="832" t="s">
        <v>604</v>
      </c>
      <c r="D592" s="832" t="s">
        <v>6802</v>
      </c>
      <c r="E592" s="832" t="s">
        <v>6809</v>
      </c>
      <c r="F592" s="832" t="s">
        <v>6856</v>
      </c>
      <c r="G592" s="832" t="s">
        <v>6857</v>
      </c>
      <c r="H592" s="849"/>
      <c r="I592" s="849"/>
      <c r="J592" s="832"/>
      <c r="K592" s="832"/>
      <c r="L592" s="849"/>
      <c r="M592" s="849"/>
      <c r="N592" s="832"/>
      <c r="O592" s="832"/>
      <c r="P592" s="849">
        <v>6</v>
      </c>
      <c r="Q592" s="849">
        <v>222</v>
      </c>
      <c r="R592" s="837"/>
      <c r="S592" s="850">
        <v>37</v>
      </c>
    </row>
    <row r="593" spans="1:19" ht="14.4" customHeight="1" x14ac:dyDescent="0.3">
      <c r="A593" s="831" t="s">
        <v>6815</v>
      </c>
      <c r="B593" s="832" t="s">
        <v>6816</v>
      </c>
      <c r="C593" s="832" t="s">
        <v>604</v>
      </c>
      <c r="D593" s="832" t="s">
        <v>6802</v>
      </c>
      <c r="E593" s="832" t="s">
        <v>6809</v>
      </c>
      <c r="F593" s="832" t="s">
        <v>6900</v>
      </c>
      <c r="G593" s="832" t="s">
        <v>6901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33.33</v>
      </c>
      <c r="R593" s="837"/>
      <c r="S593" s="850">
        <v>33.33</v>
      </c>
    </row>
    <row r="594" spans="1:19" ht="14.4" customHeight="1" x14ac:dyDescent="0.3">
      <c r="A594" s="831" t="s">
        <v>6815</v>
      </c>
      <c r="B594" s="832" t="s">
        <v>6816</v>
      </c>
      <c r="C594" s="832" t="s">
        <v>604</v>
      </c>
      <c r="D594" s="832" t="s">
        <v>6802</v>
      </c>
      <c r="E594" s="832" t="s">
        <v>6809</v>
      </c>
      <c r="F594" s="832" t="s">
        <v>6935</v>
      </c>
      <c r="G594" s="832" t="s">
        <v>6936</v>
      </c>
      <c r="H594" s="849"/>
      <c r="I594" s="849"/>
      <c r="J594" s="832"/>
      <c r="K594" s="832"/>
      <c r="L594" s="849"/>
      <c r="M594" s="849"/>
      <c r="N594" s="832"/>
      <c r="O594" s="832"/>
      <c r="P594" s="849">
        <v>1</v>
      </c>
      <c r="Q594" s="849">
        <v>373</v>
      </c>
      <c r="R594" s="837"/>
      <c r="S594" s="850">
        <v>373</v>
      </c>
    </row>
    <row r="595" spans="1:19" ht="14.4" customHeight="1" x14ac:dyDescent="0.3">
      <c r="A595" s="831" t="s">
        <v>6815</v>
      </c>
      <c r="B595" s="832" t="s">
        <v>6816</v>
      </c>
      <c r="C595" s="832" t="s">
        <v>604</v>
      </c>
      <c r="D595" s="832" t="s">
        <v>2746</v>
      </c>
      <c r="E595" s="832" t="s">
        <v>6809</v>
      </c>
      <c r="F595" s="832" t="s">
        <v>6856</v>
      </c>
      <c r="G595" s="832" t="s">
        <v>6857</v>
      </c>
      <c r="H595" s="849"/>
      <c r="I595" s="849"/>
      <c r="J595" s="832"/>
      <c r="K595" s="832"/>
      <c r="L595" s="849"/>
      <c r="M595" s="849"/>
      <c r="N595" s="832"/>
      <c r="O595" s="832"/>
      <c r="P595" s="849">
        <v>2</v>
      </c>
      <c r="Q595" s="849">
        <v>74</v>
      </c>
      <c r="R595" s="837"/>
      <c r="S595" s="850">
        <v>37</v>
      </c>
    </row>
    <row r="596" spans="1:19" ht="14.4" customHeight="1" x14ac:dyDescent="0.3">
      <c r="A596" s="831" t="s">
        <v>6815</v>
      </c>
      <c r="B596" s="832" t="s">
        <v>6816</v>
      </c>
      <c r="C596" s="832" t="s">
        <v>604</v>
      </c>
      <c r="D596" s="832" t="s">
        <v>2747</v>
      </c>
      <c r="E596" s="832" t="s">
        <v>6809</v>
      </c>
      <c r="F596" s="832" t="s">
        <v>6854</v>
      </c>
      <c r="G596" s="832" t="s">
        <v>6855</v>
      </c>
      <c r="H596" s="849">
        <v>3</v>
      </c>
      <c r="I596" s="849">
        <v>243</v>
      </c>
      <c r="J596" s="832"/>
      <c r="K596" s="832">
        <v>81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6815</v>
      </c>
      <c r="B597" s="832" t="s">
        <v>6816</v>
      </c>
      <c r="C597" s="832" t="s">
        <v>604</v>
      </c>
      <c r="D597" s="832" t="s">
        <v>2747</v>
      </c>
      <c r="E597" s="832" t="s">
        <v>6809</v>
      </c>
      <c r="F597" s="832" t="s">
        <v>6856</v>
      </c>
      <c r="G597" s="832" t="s">
        <v>6857</v>
      </c>
      <c r="H597" s="849">
        <v>47</v>
      </c>
      <c r="I597" s="849">
        <v>1645</v>
      </c>
      <c r="J597" s="832">
        <v>44.45945945945946</v>
      </c>
      <c r="K597" s="832">
        <v>35</v>
      </c>
      <c r="L597" s="849">
        <v>1</v>
      </c>
      <c r="M597" s="849">
        <v>37</v>
      </c>
      <c r="N597" s="832">
        <v>1</v>
      </c>
      <c r="O597" s="832">
        <v>37</v>
      </c>
      <c r="P597" s="849">
        <v>9</v>
      </c>
      <c r="Q597" s="849">
        <v>333</v>
      </c>
      <c r="R597" s="837">
        <v>9</v>
      </c>
      <c r="S597" s="850">
        <v>37</v>
      </c>
    </row>
    <row r="598" spans="1:19" ht="14.4" customHeight="1" x14ac:dyDescent="0.3">
      <c r="A598" s="831" t="s">
        <v>6815</v>
      </c>
      <c r="B598" s="832" t="s">
        <v>6816</v>
      </c>
      <c r="C598" s="832" t="s">
        <v>604</v>
      </c>
      <c r="D598" s="832" t="s">
        <v>2747</v>
      </c>
      <c r="E598" s="832" t="s">
        <v>6809</v>
      </c>
      <c r="F598" s="832" t="s">
        <v>6810</v>
      </c>
      <c r="G598" s="832" t="s">
        <v>6811</v>
      </c>
      <c r="H598" s="849">
        <v>762</v>
      </c>
      <c r="I598" s="849">
        <v>179070</v>
      </c>
      <c r="J598" s="832">
        <v>0.7900623419941496</v>
      </c>
      <c r="K598" s="832">
        <v>235</v>
      </c>
      <c r="L598" s="849">
        <v>903</v>
      </c>
      <c r="M598" s="849">
        <v>226653</v>
      </c>
      <c r="N598" s="832">
        <v>1</v>
      </c>
      <c r="O598" s="832">
        <v>251</v>
      </c>
      <c r="P598" s="849">
        <v>881</v>
      </c>
      <c r="Q598" s="849">
        <v>221131</v>
      </c>
      <c r="R598" s="837">
        <v>0.97563676633444074</v>
      </c>
      <c r="S598" s="850">
        <v>251</v>
      </c>
    </row>
    <row r="599" spans="1:19" ht="14.4" customHeight="1" x14ac:dyDescent="0.3">
      <c r="A599" s="831" t="s">
        <v>6815</v>
      </c>
      <c r="B599" s="832" t="s">
        <v>6816</v>
      </c>
      <c r="C599" s="832" t="s">
        <v>604</v>
      </c>
      <c r="D599" s="832" t="s">
        <v>2747</v>
      </c>
      <c r="E599" s="832" t="s">
        <v>6809</v>
      </c>
      <c r="F599" s="832" t="s">
        <v>6880</v>
      </c>
      <c r="G599" s="832" t="s">
        <v>6881</v>
      </c>
      <c r="H599" s="849">
        <v>14</v>
      </c>
      <c r="I599" s="849">
        <v>1652</v>
      </c>
      <c r="J599" s="832">
        <v>0.65555555555555556</v>
      </c>
      <c r="K599" s="832">
        <v>118</v>
      </c>
      <c r="L599" s="849">
        <v>20</v>
      </c>
      <c r="M599" s="849">
        <v>2520</v>
      </c>
      <c r="N599" s="832">
        <v>1</v>
      </c>
      <c r="O599" s="832">
        <v>126</v>
      </c>
      <c r="P599" s="849">
        <v>15</v>
      </c>
      <c r="Q599" s="849">
        <v>1890</v>
      </c>
      <c r="R599" s="837">
        <v>0.75</v>
      </c>
      <c r="S599" s="850">
        <v>126</v>
      </c>
    </row>
    <row r="600" spans="1:19" ht="14.4" customHeight="1" x14ac:dyDescent="0.3">
      <c r="A600" s="831" t="s">
        <v>6815</v>
      </c>
      <c r="B600" s="832" t="s">
        <v>6816</v>
      </c>
      <c r="C600" s="832" t="s">
        <v>604</v>
      </c>
      <c r="D600" s="832" t="s">
        <v>2747</v>
      </c>
      <c r="E600" s="832" t="s">
        <v>6809</v>
      </c>
      <c r="F600" s="832" t="s">
        <v>6900</v>
      </c>
      <c r="G600" s="832" t="s">
        <v>6901</v>
      </c>
      <c r="H600" s="849">
        <v>438</v>
      </c>
      <c r="I600" s="849">
        <v>8133.33</v>
      </c>
      <c r="J600" s="832">
        <v>0.27050992694233411</v>
      </c>
      <c r="K600" s="832">
        <v>18.569246575342465</v>
      </c>
      <c r="L600" s="849">
        <v>902</v>
      </c>
      <c r="M600" s="849">
        <v>30066.660000000003</v>
      </c>
      <c r="N600" s="832">
        <v>1</v>
      </c>
      <c r="O600" s="832">
        <v>33.333325942350335</v>
      </c>
      <c r="P600" s="849">
        <v>879</v>
      </c>
      <c r="Q600" s="849">
        <v>29300</v>
      </c>
      <c r="R600" s="837">
        <v>0.97450132472313178</v>
      </c>
      <c r="S600" s="850">
        <v>33.333333333333336</v>
      </c>
    </row>
    <row r="601" spans="1:19" ht="14.4" customHeight="1" x14ac:dyDescent="0.3">
      <c r="A601" s="831" t="s">
        <v>6815</v>
      </c>
      <c r="B601" s="832" t="s">
        <v>6816</v>
      </c>
      <c r="C601" s="832" t="s">
        <v>604</v>
      </c>
      <c r="D601" s="832" t="s">
        <v>2747</v>
      </c>
      <c r="E601" s="832" t="s">
        <v>6809</v>
      </c>
      <c r="F601" s="832" t="s">
        <v>6907</v>
      </c>
      <c r="G601" s="832" t="s">
        <v>6908</v>
      </c>
      <c r="H601" s="849"/>
      <c r="I601" s="849"/>
      <c r="J601" s="832"/>
      <c r="K601" s="832"/>
      <c r="L601" s="849">
        <v>1</v>
      </c>
      <c r="M601" s="849">
        <v>37</v>
      </c>
      <c r="N601" s="832">
        <v>1</v>
      </c>
      <c r="O601" s="832">
        <v>37</v>
      </c>
      <c r="P601" s="849"/>
      <c r="Q601" s="849"/>
      <c r="R601" s="837"/>
      <c r="S601" s="850"/>
    </row>
    <row r="602" spans="1:19" ht="14.4" customHeight="1" x14ac:dyDescent="0.3">
      <c r="A602" s="831" t="s">
        <v>6815</v>
      </c>
      <c r="B602" s="832" t="s">
        <v>6816</v>
      </c>
      <c r="C602" s="832" t="s">
        <v>604</v>
      </c>
      <c r="D602" s="832" t="s">
        <v>2747</v>
      </c>
      <c r="E602" s="832" t="s">
        <v>6809</v>
      </c>
      <c r="F602" s="832" t="s">
        <v>6939</v>
      </c>
      <c r="G602" s="832" t="s">
        <v>6940</v>
      </c>
      <c r="H602" s="849">
        <v>5</v>
      </c>
      <c r="I602" s="849">
        <v>570</v>
      </c>
      <c r="J602" s="832">
        <v>0.93442622950819676</v>
      </c>
      <c r="K602" s="832">
        <v>114</v>
      </c>
      <c r="L602" s="849">
        <v>5</v>
      </c>
      <c r="M602" s="849">
        <v>610</v>
      </c>
      <c r="N602" s="832">
        <v>1</v>
      </c>
      <c r="O602" s="832">
        <v>122</v>
      </c>
      <c r="P602" s="849">
        <v>13</v>
      </c>
      <c r="Q602" s="849">
        <v>1508</v>
      </c>
      <c r="R602" s="837">
        <v>2.4721311475409835</v>
      </c>
      <c r="S602" s="850">
        <v>116</v>
      </c>
    </row>
    <row r="603" spans="1:19" ht="14.4" customHeight="1" x14ac:dyDescent="0.3">
      <c r="A603" s="831" t="s">
        <v>6815</v>
      </c>
      <c r="B603" s="832" t="s">
        <v>6816</v>
      </c>
      <c r="C603" s="832" t="s">
        <v>604</v>
      </c>
      <c r="D603" s="832" t="s">
        <v>2748</v>
      </c>
      <c r="E603" s="832" t="s">
        <v>6817</v>
      </c>
      <c r="F603" s="832" t="s">
        <v>6819</v>
      </c>
      <c r="G603" s="832" t="s">
        <v>5373</v>
      </c>
      <c r="H603" s="849"/>
      <c r="I603" s="849"/>
      <c r="J603" s="832"/>
      <c r="K603" s="832"/>
      <c r="L603" s="849">
        <v>0.89999999999999991</v>
      </c>
      <c r="M603" s="849">
        <v>135.89999999999998</v>
      </c>
      <c r="N603" s="832">
        <v>1</v>
      </c>
      <c r="O603" s="832">
        <v>151</v>
      </c>
      <c r="P603" s="849">
        <v>0.7</v>
      </c>
      <c r="Q603" s="849">
        <v>89.44</v>
      </c>
      <c r="R603" s="837">
        <v>0.65813097866078007</v>
      </c>
      <c r="S603" s="850">
        <v>127.77142857142857</v>
      </c>
    </row>
    <row r="604" spans="1:19" ht="14.4" customHeight="1" x14ac:dyDescent="0.3">
      <c r="A604" s="831" t="s">
        <v>6815</v>
      </c>
      <c r="B604" s="832" t="s">
        <v>6816</v>
      </c>
      <c r="C604" s="832" t="s">
        <v>604</v>
      </c>
      <c r="D604" s="832" t="s">
        <v>2748</v>
      </c>
      <c r="E604" s="832" t="s">
        <v>6817</v>
      </c>
      <c r="F604" s="832" t="s">
        <v>6827</v>
      </c>
      <c r="G604" s="832" t="s">
        <v>6828</v>
      </c>
      <c r="H604" s="849"/>
      <c r="I604" s="849"/>
      <c r="J604" s="832"/>
      <c r="K604" s="832"/>
      <c r="L604" s="849"/>
      <c r="M604" s="849"/>
      <c r="N604" s="832"/>
      <c r="O604" s="832"/>
      <c r="P604" s="849">
        <v>0.1</v>
      </c>
      <c r="Q604" s="849">
        <v>17.7</v>
      </c>
      <c r="R604" s="837"/>
      <c r="S604" s="850">
        <v>176.99999999999997</v>
      </c>
    </row>
    <row r="605" spans="1:19" ht="14.4" customHeight="1" x14ac:dyDescent="0.3">
      <c r="A605" s="831" t="s">
        <v>6815</v>
      </c>
      <c r="B605" s="832" t="s">
        <v>6816</v>
      </c>
      <c r="C605" s="832" t="s">
        <v>604</v>
      </c>
      <c r="D605" s="832" t="s">
        <v>2748</v>
      </c>
      <c r="E605" s="832" t="s">
        <v>6817</v>
      </c>
      <c r="F605" s="832" t="s">
        <v>6829</v>
      </c>
      <c r="G605" s="832" t="s">
        <v>714</v>
      </c>
      <c r="H605" s="849"/>
      <c r="I605" s="849"/>
      <c r="J605" s="832"/>
      <c r="K605" s="832"/>
      <c r="L605" s="849"/>
      <c r="M605" s="849"/>
      <c r="N605" s="832"/>
      <c r="O605" s="832"/>
      <c r="P605" s="849">
        <v>0.1</v>
      </c>
      <c r="Q605" s="849">
        <v>7.07</v>
      </c>
      <c r="R605" s="837"/>
      <c r="S605" s="850">
        <v>70.7</v>
      </c>
    </row>
    <row r="606" spans="1:19" ht="14.4" customHeight="1" x14ac:dyDescent="0.3">
      <c r="A606" s="831" t="s">
        <v>6815</v>
      </c>
      <c r="B606" s="832" t="s">
        <v>6816</v>
      </c>
      <c r="C606" s="832" t="s">
        <v>604</v>
      </c>
      <c r="D606" s="832" t="s">
        <v>2748</v>
      </c>
      <c r="E606" s="832" t="s">
        <v>6817</v>
      </c>
      <c r="F606" s="832" t="s">
        <v>6840</v>
      </c>
      <c r="G606" s="832" t="s">
        <v>6841</v>
      </c>
      <c r="H606" s="849"/>
      <c r="I606" s="849"/>
      <c r="J606" s="832"/>
      <c r="K606" s="832"/>
      <c r="L606" s="849"/>
      <c r="M606" s="849"/>
      <c r="N606" s="832"/>
      <c r="O606" s="832"/>
      <c r="P606" s="849">
        <v>1</v>
      </c>
      <c r="Q606" s="849">
        <v>267.31</v>
      </c>
      <c r="R606" s="837"/>
      <c r="S606" s="850">
        <v>267.31</v>
      </c>
    </row>
    <row r="607" spans="1:19" ht="14.4" customHeight="1" x14ac:dyDescent="0.3">
      <c r="A607" s="831" t="s">
        <v>6815</v>
      </c>
      <c r="B607" s="832" t="s">
        <v>6816</v>
      </c>
      <c r="C607" s="832" t="s">
        <v>604</v>
      </c>
      <c r="D607" s="832" t="s">
        <v>2748</v>
      </c>
      <c r="E607" s="832" t="s">
        <v>6809</v>
      </c>
      <c r="F607" s="832" t="s">
        <v>6852</v>
      </c>
      <c r="G607" s="832" t="s">
        <v>6853</v>
      </c>
      <c r="H607" s="849"/>
      <c r="I607" s="849"/>
      <c r="J607" s="832"/>
      <c r="K607" s="832"/>
      <c r="L607" s="849"/>
      <c r="M607" s="849"/>
      <c r="N607" s="832"/>
      <c r="O607" s="832"/>
      <c r="P607" s="849">
        <v>2</v>
      </c>
      <c r="Q607" s="849">
        <v>294</v>
      </c>
      <c r="R607" s="837"/>
      <c r="S607" s="850">
        <v>147</v>
      </c>
    </row>
    <row r="608" spans="1:19" ht="14.4" customHeight="1" x14ac:dyDescent="0.3">
      <c r="A608" s="831" t="s">
        <v>6815</v>
      </c>
      <c r="B608" s="832" t="s">
        <v>6816</v>
      </c>
      <c r="C608" s="832" t="s">
        <v>604</v>
      </c>
      <c r="D608" s="832" t="s">
        <v>2748</v>
      </c>
      <c r="E608" s="832" t="s">
        <v>6809</v>
      </c>
      <c r="F608" s="832" t="s">
        <v>6854</v>
      </c>
      <c r="G608" s="832" t="s">
        <v>6855</v>
      </c>
      <c r="H608" s="849">
        <v>276</v>
      </c>
      <c r="I608" s="849">
        <v>22356</v>
      </c>
      <c r="J608" s="832">
        <v>4.7254280279010779</v>
      </c>
      <c r="K608" s="832">
        <v>81</v>
      </c>
      <c r="L608" s="849">
        <v>57</v>
      </c>
      <c r="M608" s="849">
        <v>4731</v>
      </c>
      <c r="N608" s="832">
        <v>1</v>
      </c>
      <c r="O608" s="832">
        <v>83</v>
      </c>
      <c r="P608" s="849">
        <v>118</v>
      </c>
      <c r="Q608" s="849">
        <v>9794</v>
      </c>
      <c r="R608" s="837">
        <v>2.0701754385964914</v>
      </c>
      <c r="S608" s="850">
        <v>83</v>
      </c>
    </row>
    <row r="609" spans="1:19" ht="14.4" customHeight="1" x14ac:dyDescent="0.3">
      <c r="A609" s="831" t="s">
        <v>6815</v>
      </c>
      <c r="B609" s="832" t="s">
        <v>6816</v>
      </c>
      <c r="C609" s="832" t="s">
        <v>604</v>
      </c>
      <c r="D609" s="832" t="s">
        <v>2748</v>
      </c>
      <c r="E609" s="832" t="s">
        <v>6809</v>
      </c>
      <c r="F609" s="832" t="s">
        <v>6856</v>
      </c>
      <c r="G609" s="832" t="s">
        <v>6857</v>
      </c>
      <c r="H609" s="849">
        <v>353</v>
      </c>
      <c r="I609" s="849">
        <v>12355</v>
      </c>
      <c r="J609" s="832">
        <v>20.869932432432432</v>
      </c>
      <c r="K609" s="832">
        <v>35</v>
      </c>
      <c r="L609" s="849">
        <v>16</v>
      </c>
      <c r="M609" s="849">
        <v>592</v>
      </c>
      <c r="N609" s="832">
        <v>1</v>
      </c>
      <c r="O609" s="832">
        <v>37</v>
      </c>
      <c r="P609" s="849">
        <v>37</v>
      </c>
      <c r="Q609" s="849">
        <v>1369</v>
      </c>
      <c r="R609" s="837">
        <v>2.3125</v>
      </c>
      <c r="S609" s="850">
        <v>37</v>
      </c>
    </row>
    <row r="610" spans="1:19" ht="14.4" customHeight="1" x14ac:dyDescent="0.3">
      <c r="A610" s="831" t="s">
        <v>6815</v>
      </c>
      <c r="B610" s="832" t="s">
        <v>6816</v>
      </c>
      <c r="C610" s="832" t="s">
        <v>604</v>
      </c>
      <c r="D610" s="832" t="s">
        <v>2748</v>
      </c>
      <c r="E610" s="832" t="s">
        <v>6809</v>
      </c>
      <c r="F610" s="832" t="s">
        <v>6858</v>
      </c>
      <c r="G610" s="832" t="s">
        <v>6859</v>
      </c>
      <c r="H610" s="849"/>
      <c r="I610" s="849"/>
      <c r="J610" s="832"/>
      <c r="K610" s="832"/>
      <c r="L610" s="849">
        <v>2</v>
      </c>
      <c r="M610" s="849">
        <v>20</v>
      </c>
      <c r="N610" s="832">
        <v>1</v>
      </c>
      <c r="O610" s="832">
        <v>10</v>
      </c>
      <c r="P610" s="849"/>
      <c r="Q610" s="849"/>
      <c r="R610" s="837"/>
      <c r="S610" s="850"/>
    </row>
    <row r="611" spans="1:19" ht="14.4" customHeight="1" x14ac:dyDescent="0.3">
      <c r="A611" s="831" t="s">
        <v>6815</v>
      </c>
      <c r="B611" s="832" t="s">
        <v>6816</v>
      </c>
      <c r="C611" s="832" t="s">
        <v>604</v>
      </c>
      <c r="D611" s="832" t="s">
        <v>2748</v>
      </c>
      <c r="E611" s="832" t="s">
        <v>6809</v>
      </c>
      <c r="F611" s="832" t="s">
        <v>6810</v>
      </c>
      <c r="G611" s="832" t="s">
        <v>6811</v>
      </c>
      <c r="H611" s="849">
        <v>14</v>
      </c>
      <c r="I611" s="849">
        <v>3290</v>
      </c>
      <c r="J611" s="832">
        <v>1.6384462151394423</v>
      </c>
      <c r="K611" s="832">
        <v>235</v>
      </c>
      <c r="L611" s="849">
        <v>8</v>
      </c>
      <c r="M611" s="849">
        <v>2008</v>
      </c>
      <c r="N611" s="832">
        <v>1</v>
      </c>
      <c r="O611" s="832">
        <v>251</v>
      </c>
      <c r="P611" s="849">
        <v>7</v>
      </c>
      <c r="Q611" s="849">
        <v>1757</v>
      </c>
      <c r="R611" s="837">
        <v>0.875</v>
      </c>
      <c r="S611" s="850">
        <v>251</v>
      </c>
    </row>
    <row r="612" spans="1:19" ht="14.4" customHeight="1" x14ac:dyDescent="0.3">
      <c r="A612" s="831" t="s">
        <v>6815</v>
      </c>
      <c r="B612" s="832" t="s">
        <v>6816</v>
      </c>
      <c r="C612" s="832" t="s">
        <v>604</v>
      </c>
      <c r="D612" s="832" t="s">
        <v>2748</v>
      </c>
      <c r="E612" s="832" t="s">
        <v>6809</v>
      </c>
      <c r="F612" s="832" t="s">
        <v>6880</v>
      </c>
      <c r="G612" s="832" t="s">
        <v>6881</v>
      </c>
      <c r="H612" s="849">
        <v>428</v>
      </c>
      <c r="I612" s="849">
        <v>50504</v>
      </c>
      <c r="J612" s="832">
        <v>2.6901033343986365</v>
      </c>
      <c r="K612" s="832">
        <v>118</v>
      </c>
      <c r="L612" s="849">
        <v>149</v>
      </c>
      <c r="M612" s="849">
        <v>18774</v>
      </c>
      <c r="N612" s="832">
        <v>1</v>
      </c>
      <c r="O612" s="832">
        <v>126</v>
      </c>
      <c r="P612" s="849">
        <v>287</v>
      </c>
      <c r="Q612" s="849">
        <v>36162</v>
      </c>
      <c r="R612" s="837">
        <v>1.9261744966442953</v>
      </c>
      <c r="S612" s="850">
        <v>126</v>
      </c>
    </row>
    <row r="613" spans="1:19" ht="14.4" customHeight="1" x14ac:dyDescent="0.3">
      <c r="A613" s="831" t="s">
        <v>6815</v>
      </c>
      <c r="B613" s="832" t="s">
        <v>6816</v>
      </c>
      <c r="C613" s="832" t="s">
        <v>604</v>
      </c>
      <c r="D613" s="832" t="s">
        <v>2748</v>
      </c>
      <c r="E613" s="832" t="s">
        <v>6809</v>
      </c>
      <c r="F613" s="832" t="s">
        <v>6888</v>
      </c>
      <c r="G613" s="832" t="s">
        <v>6889</v>
      </c>
      <c r="H613" s="849"/>
      <c r="I613" s="849"/>
      <c r="J613" s="832"/>
      <c r="K613" s="832"/>
      <c r="L613" s="849"/>
      <c r="M613" s="849"/>
      <c r="N613" s="832"/>
      <c r="O613" s="832"/>
      <c r="P613" s="849">
        <v>2</v>
      </c>
      <c r="Q613" s="849">
        <v>398</v>
      </c>
      <c r="R613" s="837"/>
      <c r="S613" s="850">
        <v>199</v>
      </c>
    </row>
    <row r="614" spans="1:19" ht="14.4" customHeight="1" x14ac:dyDescent="0.3">
      <c r="A614" s="831" t="s">
        <v>6815</v>
      </c>
      <c r="B614" s="832" t="s">
        <v>6816</v>
      </c>
      <c r="C614" s="832" t="s">
        <v>604</v>
      </c>
      <c r="D614" s="832" t="s">
        <v>2748</v>
      </c>
      <c r="E614" s="832" t="s">
        <v>6809</v>
      </c>
      <c r="F614" s="832" t="s">
        <v>6894</v>
      </c>
      <c r="G614" s="832" t="s">
        <v>6895</v>
      </c>
      <c r="H614" s="849">
        <v>10</v>
      </c>
      <c r="I614" s="849">
        <v>6660</v>
      </c>
      <c r="J614" s="832">
        <v>1.6347569955817378</v>
      </c>
      <c r="K614" s="832">
        <v>666</v>
      </c>
      <c r="L614" s="849">
        <v>6</v>
      </c>
      <c r="M614" s="849">
        <v>4074</v>
      </c>
      <c r="N614" s="832">
        <v>1</v>
      </c>
      <c r="O614" s="832">
        <v>679</v>
      </c>
      <c r="P614" s="849">
        <v>3</v>
      </c>
      <c r="Q614" s="849">
        <v>2037</v>
      </c>
      <c r="R614" s="837">
        <v>0.5</v>
      </c>
      <c r="S614" s="850">
        <v>679</v>
      </c>
    </row>
    <row r="615" spans="1:19" ht="14.4" customHeight="1" x14ac:dyDescent="0.3">
      <c r="A615" s="831" t="s">
        <v>6815</v>
      </c>
      <c r="B615" s="832" t="s">
        <v>6816</v>
      </c>
      <c r="C615" s="832" t="s">
        <v>604</v>
      </c>
      <c r="D615" s="832" t="s">
        <v>2748</v>
      </c>
      <c r="E615" s="832" t="s">
        <v>6809</v>
      </c>
      <c r="F615" s="832" t="s">
        <v>6900</v>
      </c>
      <c r="G615" s="832" t="s">
        <v>6901</v>
      </c>
      <c r="H615" s="849">
        <v>198</v>
      </c>
      <c r="I615" s="849">
        <v>300</v>
      </c>
      <c r="J615" s="832">
        <v>6.6176519247440627E-2</v>
      </c>
      <c r="K615" s="832">
        <v>1.5151515151515151</v>
      </c>
      <c r="L615" s="849">
        <v>136</v>
      </c>
      <c r="M615" s="849">
        <v>4533.33</v>
      </c>
      <c r="N615" s="832">
        <v>1</v>
      </c>
      <c r="O615" s="832">
        <v>33.333308823529414</v>
      </c>
      <c r="P615" s="849">
        <v>283</v>
      </c>
      <c r="Q615" s="849">
        <v>9433.33</v>
      </c>
      <c r="R615" s="837">
        <v>2.0808831477081968</v>
      </c>
      <c r="S615" s="850">
        <v>33.333321554770315</v>
      </c>
    </row>
    <row r="616" spans="1:19" ht="14.4" customHeight="1" x14ac:dyDescent="0.3">
      <c r="A616" s="831" t="s">
        <v>6815</v>
      </c>
      <c r="B616" s="832" t="s">
        <v>6816</v>
      </c>
      <c r="C616" s="832" t="s">
        <v>604</v>
      </c>
      <c r="D616" s="832" t="s">
        <v>2748</v>
      </c>
      <c r="E616" s="832" t="s">
        <v>6809</v>
      </c>
      <c r="F616" s="832" t="s">
        <v>6907</v>
      </c>
      <c r="G616" s="832" t="s">
        <v>6908</v>
      </c>
      <c r="H616" s="849">
        <v>31</v>
      </c>
      <c r="I616" s="849">
        <v>1116</v>
      </c>
      <c r="J616" s="832">
        <v>2.0108108108108107</v>
      </c>
      <c r="K616" s="832">
        <v>36</v>
      </c>
      <c r="L616" s="849">
        <v>15</v>
      </c>
      <c r="M616" s="849">
        <v>555</v>
      </c>
      <c r="N616" s="832">
        <v>1</v>
      </c>
      <c r="O616" s="832">
        <v>37</v>
      </c>
      <c r="P616" s="849">
        <v>30</v>
      </c>
      <c r="Q616" s="849">
        <v>1110</v>
      </c>
      <c r="R616" s="837">
        <v>2</v>
      </c>
      <c r="S616" s="850">
        <v>37</v>
      </c>
    </row>
    <row r="617" spans="1:19" ht="14.4" customHeight="1" x14ac:dyDescent="0.3">
      <c r="A617" s="831" t="s">
        <v>6815</v>
      </c>
      <c r="B617" s="832" t="s">
        <v>6816</v>
      </c>
      <c r="C617" s="832" t="s">
        <v>604</v>
      </c>
      <c r="D617" s="832" t="s">
        <v>2748</v>
      </c>
      <c r="E617" s="832" t="s">
        <v>6809</v>
      </c>
      <c r="F617" s="832" t="s">
        <v>6911</v>
      </c>
      <c r="G617" s="832" t="s">
        <v>6912</v>
      </c>
      <c r="H617" s="849">
        <v>22</v>
      </c>
      <c r="I617" s="849">
        <v>1804</v>
      </c>
      <c r="J617" s="832">
        <v>2.3307493540051678</v>
      </c>
      <c r="K617" s="832">
        <v>82</v>
      </c>
      <c r="L617" s="849">
        <v>9</v>
      </c>
      <c r="M617" s="849">
        <v>774</v>
      </c>
      <c r="N617" s="832">
        <v>1</v>
      </c>
      <c r="O617" s="832">
        <v>86</v>
      </c>
      <c r="P617" s="849">
        <v>8</v>
      </c>
      <c r="Q617" s="849">
        <v>688</v>
      </c>
      <c r="R617" s="837">
        <v>0.88888888888888884</v>
      </c>
      <c r="S617" s="850">
        <v>86</v>
      </c>
    </row>
    <row r="618" spans="1:19" ht="14.4" customHeight="1" x14ac:dyDescent="0.3">
      <c r="A618" s="831" t="s">
        <v>6815</v>
      </c>
      <c r="B618" s="832" t="s">
        <v>6816</v>
      </c>
      <c r="C618" s="832" t="s">
        <v>604</v>
      </c>
      <c r="D618" s="832" t="s">
        <v>2748</v>
      </c>
      <c r="E618" s="832" t="s">
        <v>6809</v>
      </c>
      <c r="F618" s="832" t="s">
        <v>6931</v>
      </c>
      <c r="G618" s="832" t="s">
        <v>6932</v>
      </c>
      <c r="H618" s="849">
        <v>2</v>
      </c>
      <c r="I618" s="849">
        <v>2100</v>
      </c>
      <c r="J618" s="832">
        <v>0.98777046095954846</v>
      </c>
      <c r="K618" s="832">
        <v>1050</v>
      </c>
      <c r="L618" s="849">
        <v>2</v>
      </c>
      <c r="M618" s="849">
        <v>2126</v>
      </c>
      <c r="N618" s="832">
        <v>1</v>
      </c>
      <c r="O618" s="832">
        <v>1063</v>
      </c>
      <c r="P618" s="849">
        <v>3</v>
      </c>
      <c r="Q618" s="849">
        <v>3189</v>
      </c>
      <c r="R618" s="837">
        <v>1.5</v>
      </c>
      <c r="S618" s="850">
        <v>1063</v>
      </c>
    </row>
    <row r="619" spans="1:19" ht="14.4" customHeight="1" x14ac:dyDescent="0.3">
      <c r="A619" s="831" t="s">
        <v>6815</v>
      </c>
      <c r="B619" s="832" t="s">
        <v>6816</v>
      </c>
      <c r="C619" s="832" t="s">
        <v>604</v>
      </c>
      <c r="D619" s="832" t="s">
        <v>2748</v>
      </c>
      <c r="E619" s="832" t="s">
        <v>6809</v>
      </c>
      <c r="F619" s="832" t="s">
        <v>6935</v>
      </c>
      <c r="G619" s="832" t="s">
        <v>6936</v>
      </c>
      <c r="H619" s="849">
        <v>3</v>
      </c>
      <c r="I619" s="849">
        <v>1047</v>
      </c>
      <c r="J619" s="832"/>
      <c r="K619" s="832">
        <v>349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6815</v>
      </c>
      <c r="B620" s="832" t="s">
        <v>6816</v>
      </c>
      <c r="C620" s="832" t="s">
        <v>604</v>
      </c>
      <c r="D620" s="832" t="s">
        <v>2748</v>
      </c>
      <c r="E620" s="832" t="s">
        <v>6809</v>
      </c>
      <c r="F620" s="832" t="s">
        <v>6937</v>
      </c>
      <c r="G620" s="832" t="s">
        <v>6938</v>
      </c>
      <c r="H620" s="849">
        <v>1</v>
      </c>
      <c r="I620" s="849">
        <v>57</v>
      </c>
      <c r="J620" s="832">
        <v>0.24152542372881355</v>
      </c>
      <c r="K620" s="832">
        <v>57</v>
      </c>
      <c r="L620" s="849">
        <v>4</v>
      </c>
      <c r="M620" s="849">
        <v>236</v>
      </c>
      <c r="N620" s="832">
        <v>1</v>
      </c>
      <c r="O620" s="832">
        <v>59</v>
      </c>
      <c r="P620" s="849">
        <v>8</v>
      </c>
      <c r="Q620" s="849">
        <v>472</v>
      </c>
      <c r="R620" s="837">
        <v>2</v>
      </c>
      <c r="S620" s="850">
        <v>59</v>
      </c>
    </row>
    <row r="621" spans="1:19" ht="14.4" customHeight="1" x14ac:dyDescent="0.3">
      <c r="A621" s="831" t="s">
        <v>6815</v>
      </c>
      <c r="B621" s="832" t="s">
        <v>6816</v>
      </c>
      <c r="C621" s="832" t="s">
        <v>604</v>
      </c>
      <c r="D621" s="832" t="s">
        <v>2748</v>
      </c>
      <c r="E621" s="832" t="s">
        <v>6809</v>
      </c>
      <c r="F621" s="832" t="s">
        <v>6943</v>
      </c>
      <c r="G621" s="832" t="s">
        <v>6944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183</v>
      </c>
      <c r="R621" s="837"/>
      <c r="S621" s="850">
        <v>183</v>
      </c>
    </row>
    <row r="622" spans="1:19" ht="14.4" customHeight="1" x14ac:dyDescent="0.3">
      <c r="A622" s="831" t="s">
        <v>6815</v>
      </c>
      <c r="B622" s="832" t="s">
        <v>6816</v>
      </c>
      <c r="C622" s="832" t="s">
        <v>604</v>
      </c>
      <c r="D622" s="832" t="s">
        <v>2748</v>
      </c>
      <c r="E622" s="832" t="s">
        <v>6809</v>
      </c>
      <c r="F622" s="832" t="s">
        <v>6947</v>
      </c>
      <c r="G622" s="832" t="s">
        <v>6948</v>
      </c>
      <c r="H622" s="849"/>
      <c r="I622" s="849"/>
      <c r="J622" s="832"/>
      <c r="K622" s="832"/>
      <c r="L622" s="849">
        <v>1</v>
      </c>
      <c r="M622" s="849">
        <v>1307</v>
      </c>
      <c r="N622" s="832">
        <v>1</v>
      </c>
      <c r="O622" s="832">
        <v>1307</v>
      </c>
      <c r="P622" s="849"/>
      <c r="Q622" s="849"/>
      <c r="R622" s="837"/>
      <c r="S622" s="850"/>
    </row>
    <row r="623" spans="1:19" ht="14.4" customHeight="1" x14ac:dyDescent="0.3">
      <c r="A623" s="831" t="s">
        <v>6815</v>
      </c>
      <c r="B623" s="832" t="s">
        <v>6816</v>
      </c>
      <c r="C623" s="832" t="s">
        <v>604</v>
      </c>
      <c r="D623" s="832" t="s">
        <v>2748</v>
      </c>
      <c r="E623" s="832" t="s">
        <v>6809</v>
      </c>
      <c r="F623" s="832" t="s">
        <v>6955</v>
      </c>
      <c r="G623" s="832" t="s">
        <v>6956</v>
      </c>
      <c r="H623" s="849">
        <v>2</v>
      </c>
      <c r="I623" s="849">
        <v>232</v>
      </c>
      <c r="J623" s="832"/>
      <c r="K623" s="832">
        <v>116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6815</v>
      </c>
      <c r="B624" s="832" t="s">
        <v>6816</v>
      </c>
      <c r="C624" s="832" t="s">
        <v>604</v>
      </c>
      <c r="D624" s="832" t="s">
        <v>2750</v>
      </c>
      <c r="E624" s="832" t="s">
        <v>6817</v>
      </c>
      <c r="F624" s="832" t="s">
        <v>6819</v>
      </c>
      <c r="G624" s="832" t="s">
        <v>5373</v>
      </c>
      <c r="H624" s="849"/>
      <c r="I624" s="849"/>
      <c r="J624" s="832"/>
      <c r="K624" s="832"/>
      <c r="L624" s="849">
        <v>0.2</v>
      </c>
      <c r="M624" s="849">
        <v>30.2</v>
      </c>
      <c r="N624" s="832">
        <v>1</v>
      </c>
      <c r="O624" s="832">
        <v>151</v>
      </c>
      <c r="P624" s="849">
        <v>0.1</v>
      </c>
      <c r="Q624" s="849">
        <v>6.97</v>
      </c>
      <c r="R624" s="837">
        <v>0.23079470198675497</v>
      </c>
      <c r="S624" s="850">
        <v>69.699999999999989</v>
      </c>
    </row>
    <row r="625" spans="1:19" ht="14.4" customHeight="1" x14ac:dyDescent="0.3">
      <c r="A625" s="831" t="s">
        <v>6815</v>
      </c>
      <c r="B625" s="832" t="s">
        <v>6816</v>
      </c>
      <c r="C625" s="832" t="s">
        <v>604</v>
      </c>
      <c r="D625" s="832" t="s">
        <v>2750</v>
      </c>
      <c r="E625" s="832" t="s">
        <v>6809</v>
      </c>
      <c r="F625" s="832" t="s">
        <v>6854</v>
      </c>
      <c r="G625" s="832" t="s">
        <v>6855</v>
      </c>
      <c r="H625" s="849">
        <v>20</v>
      </c>
      <c r="I625" s="849">
        <v>1620</v>
      </c>
      <c r="J625" s="832">
        <v>1.7743702081051478</v>
      </c>
      <c r="K625" s="832">
        <v>81</v>
      </c>
      <c r="L625" s="849">
        <v>11</v>
      </c>
      <c r="M625" s="849">
        <v>913</v>
      </c>
      <c r="N625" s="832">
        <v>1</v>
      </c>
      <c r="O625" s="832">
        <v>83</v>
      </c>
      <c r="P625" s="849">
        <v>13</v>
      </c>
      <c r="Q625" s="849">
        <v>1079</v>
      </c>
      <c r="R625" s="837">
        <v>1.1818181818181819</v>
      </c>
      <c r="S625" s="850">
        <v>83</v>
      </c>
    </row>
    <row r="626" spans="1:19" ht="14.4" customHeight="1" x14ac:dyDescent="0.3">
      <c r="A626" s="831" t="s">
        <v>6815</v>
      </c>
      <c r="B626" s="832" t="s">
        <v>6816</v>
      </c>
      <c r="C626" s="832" t="s">
        <v>604</v>
      </c>
      <c r="D626" s="832" t="s">
        <v>2750</v>
      </c>
      <c r="E626" s="832" t="s">
        <v>6809</v>
      </c>
      <c r="F626" s="832" t="s">
        <v>6856</v>
      </c>
      <c r="G626" s="832" t="s">
        <v>6857</v>
      </c>
      <c r="H626" s="849">
        <v>28</v>
      </c>
      <c r="I626" s="849">
        <v>980</v>
      </c>
      <c r="J626" s="832">
        <v>1.4714714714714714</v>
      </c>
      <c r="K626" s="832">
        <v>35</v>
      </c>
      <c r="L626" s="849">
        <v>18</v>
      </c>
      <c r="M626" s="849">
        <v>666</v>
      </c>
      <c r="N626" s="832">
        <v>1</v>
      </c>
      <c r="O626" s="832">
        <v>37</v>
      </c>
      <c r="P626" s="849">
        <v>22</v>
      </c>
      <c r="Q626" s="849">
        <v>814</v>
      </c>
      <c r="R626" s="837">
        <v>1.2222222222222223</v>
      </c>
      <c r="S626" s="850">
        <v>37</v>
      </c>
    </row>
    <row r="627" spans="1:19" ht="14.4" customHeight="1" x14ac:dyDescent="0.3">
      <c r="A627" s="831" t="s">
        <v>6815</v>
      </c>
      <c r="B627" s="832" t="s">
        <v>6816</v>
      </c>
      <c r="C627" s="832" t="s">
        <v>604</v>
      </c>
      <c r="D627" s="832" t="s">
        <v>2750</v>
      </c>
      <c r="E627" s="832" t="s">
        <v>6809</v>
      </c>
      <c r="F627" s="832" t="s">
        <v>6810</v>
      </c>
      <c r="G627" s="832" t="s">
        <v>6811</v>
      </c>
      <c r="H627" s="849">
        <v>132</v>
      </c>
      <c r="I627" s="849">
        <v>31020</v>
      </c>
      <c r="J627" s="832">
        <v>1.5844315047502298</v>
      </c>
      <c r="K627" s="832">
        <v>235</v>
      </c>
      <c r="L627" s="849">
        <v>78</v>
      </c>
      <c r="M627" s="849">
        <v>19578</v>
      </c>
      <c r="N627" s="832">
        <v>1</v>
      </c>
      <c r="O627" s="832">
        <v>251</v>
      </c>
      <c r="P627" s="849">
        <v>201</v>
      </c>
      <c r="Q627" s="849">
        <v>50451</v>
      </c>
      <c r="R627" s="837">
        <v>2.5769230769230771</v>
      </c>
      <c r="S627" s="850">
        <v>251</v>
      </c>
    </row>
    <row r="628" spans="1:19" ht="14.4" customHeight="1" x14ac:dyDescent="0.3">
      <c r="A628" s="831" t="s">
        <v>6815</v>
      </c>
      <c r="B628" s="832" t="s">
        <v>6816</v>
      </c>
      <c r="C628" s="832" t="s">
        <v>604</v>
      </c>
      <c r="D628" s="832" t="s">
        <v>2750</v>
      </c>
      <c r="E628" s="832" t="s">
        <v>6809</v>
      </c>
      <c r="F628" s="832" t="s">
        <v>6880</v>
      </c>
      <c r="G628" s="832" t="s">
        <v>6881</v>
      </c>
      <c r="H628" s="849">
        <v>22</v>
      </c>
      <c r="I628" s="849">
        <v>2596</v>
      </c>
      <c r="J628" s="832">
        <v>20.603174603174605</v>
      </c>
      <c r="K628" s="832">
        <v>118</v>
      </c>
      <c r="L628" s="849">
        <v>1</v>
      </c>
      <c r="M628" s="849">
        <v>126</v>
      </c>
      <c r="N628" s="832">
        <v>1</v>
      </c>
      <c r="O628" s="832">
        <v>126</v>
      </c>
      <c r="P628" s="849">
        <v>37</v>
      </c>
      <c r="Q628" s="849">
        <v>4662</v>
      </c>
      <c r="R628" s="837">
        <v>37</v>
      </c>
      <c r="S628" s="850">
        <v>126</v>
      </c>
    </row>
    <row r="629" spans="1:19" ht="14.4" customHeight="1" x14ac:dyDescent="0.3">
      <c r="A629" s="831" t="s">
        <v>6815</v>
      </c>
      <c r="B629" s="832" t="s">
        <v>6816</v>
      </c>
      <c r="C629" s="832" t="s">
        <v>604</v>
      </c>
      <c r="D629" s="832" t="s">
        <v>2750</v>
      </c>
      <c r="E629" s="832" t="s">
        <v>6809</v>
      </c>
      <c r="F629" s="832" t="s">
        <v>6888</v>
      </c>
      <c r="G629" s="832" t="s">
        <v>6889</v>
      </c>
      <c r="H629" s="849"/>
      <c r="I629" s="849"/>
      <c r="J629" s="832"/>
      <c r="K629" s="832"/>
      <c r="L629" s="849"/>
      <c r="M629" s="849"/>
      <c r="N629" s="832"/>
      <c r="O629" s="832"/>
      <c r="P629" s="849">
        <v>3</v>
      </c>
      <c r="Q629" s="849">
        <v>597</v>
      </c>
      <c r="R629" s="837"/>
      <c r="S629" s="850">
        <v>199</v>
      </c>
    </row>
    <row r="630" spans="1:19" ht="14.4" customHeight="1" x14ac:dyDescent="0.3">
      <c r="A630" s="831" t="s">
        <v>6815</v>
      </c>
      <c r="B630" s="832" t="s">
        <v>6816</v>
      </c>
      <c r="C630" s="832" t="s">
        <v>604</v>
      </c>
      <c r="D630" s="832" t="s">
        <v>2750</v>
      </c>
      <c r="E630" s="832" t="s">
        <v>6809</v>
      </c>
      <c r="F630" s="832" t="s">
        <v>6894</v>
      </c>
      <c r="G630" s="832" t="s">
        <v>6895</v>
      </c>
      <c r="H630" s="849"/>
      <c r="I630" s="849"/>
      <c r="J630" s="832"/>
      <c r="K630" s="832"/>
      <c r="L630" s="849">
        <v>1</v>
      </c>
      <c r="M630" s="849">
        <v>679</v>
      </c>
      <c r="N630" s="832">
        <v>1</v>
      </c>
      <c r="O630" s="832">
        <v>679</v>
      </c>
      <c r="P630" s="849"/>
      <c r="Q630" s="849"/>
      <c r="R630" s="837"/>
      <c r="S630" s="850"/>
    </row>
    <row r="631" spans="1:19" ht="14.4" customHeight="1" x14ac:dyDescent="0.3">
      <c r="A631" s="831" t="s">
        <v>6815</v>
      </c>
      <c r="B631" s="832" t="s">
        <v>6816</v>
      </c>
      <c r="C631" s="832" t="s">
        <v>604</v>
      </c>
      <c r="D631" s="832" t="s">
        <v>2750</v>
      </c>
      <c r="E631" s="832" t="s">
        <v>6809</v>
      </c>
      <c r="F631" s="832" t="s">
        <v>6900</v>
      </c>
      <c r="G631" s="832" t="s">
        <v>6901</v>
      </c>
      <c r="H631" s="849">
        <v>115</v>
      </c>
      <c r="I631" s="849">
        <v>3300</v>
      </c>
      <c r="J631" s="832">
        <v>1.3378306063210468</v>
      </c>
      <c r="K631" s="832">
        <v>28.695652173913043</v>
      </c>
      <c r="L631" s="849">
        <v>74</v>
      </c>
      <c r="M631" s="849">
        <v>2466.6800000000003</v>
      </c>
      <c r="N631" s="832">
        <v>1</v>
      </c>
      <c r="O631" s="832">
        <v>33.333513513513516</v>
      </c>
      <c r="P631" s="849">
        <v>236</v>
      </c>
      <c r="Q631" s="849">
        <v>7866.67</v>
      </c>
      <c r="R631" s="837">
        <v>3.1891733017659361</v>
      </c>
      <c r="S631" s="850">
        <v>33.33334745762712</v>
      </c>
    </row>
    <row r="632" spans="1:19" ht="14.4" customHeight="1" x14ac:dyDescent="0.3">
      <c r="A632" s="831" t="s">
        <v>6815</v>
      </c>
      <c r="B632" s="832" t="s">
        <v>6816</v>
      </c>
      <c r="C632" s="832" t="s">
        <v>604</v>
      </c>
      <c r="D632" s="832" t="s">
        <v>2750</v>
      </c>
      <c r="E632" s="832" t="s">
        <v>6809</v>
      </c>
      <c r="F632" s="832" t="s">
        <v>6907</v>
      </c>
      <c r="G632" s="832" t="s">
        <v>6908</v>
      </c>
      <c r="H632" s="849"/>
      <c r="I632" s="849"/>
      <c r="J632" s="832"/>
      <c r="K632" s="832"/>
      <c r="L632" s="849">
        <v>2</v>
      </c>
      <c r="M632" s="849">
        <v>74</v>
      </c>
      <c r="N632" s="832">
        <v>1</v>
      </c>
      <c r="O632" s="832">
        <v>37</v>
      </c>
      <c r="P632" s="849"/>
      <c r="Q632" s="849"/>
      <c r="R632" s="837"/>
      <c r="S632" s="850"/>
    </row>
    <row r="633" spans="1:19" ht="14.4" customHeight="1" x14ac:dyDescent="0.3">
      <c r="A633" s="831" t="s">
        <v>6815</v>
      </c>
      <c r="B633" s="832" t="s">
        <v>6816</v>
      </c>
      <c r="C633" s="832" t="s">
        <v>604</v>
      </c>
      <c r="D633" s="832" t="s">
        <v>2750</v>
      </c>
      <c r="E633" s="832" t="s">
        <v>6809</v>
      </c>
      <c r="F633" s="832" t="s">
        <v>6911</v>
      </c>
      <c r="G633" s="832" t="s">
        <v>6912</v>
      </c>
      <c r="H633" s="849"/>
      <c r="I633" s="849"/>
      <c r="J633" s="832"/>
      <c r="K633" s="832"/>
      <c r="L633" s="849">
        <v>2</v>
      </c>
      <c r="M633" s="849">
        <v>172</v>
      </c>
      <c r="N633" s="832">
        <v>1</v>
      </c>
      <c r="O633" s="832">
        <v>86</v>
      </c>
      <c r="P633" s="849">
        <v>1</v>
      </c>
      <c r="Q633" s="849">
        <v>86</v>
      </c>
      <c r="R633" s="837">
        <v>0.5</v>
      </c>
      <c r="S633" s="850">
        <v>86</v>
      </c>
    </row>
    <row r="634" spans="1:19" ht="14.4" customHeight="1" x14ac:dyDescent="0.3">
      <c r="A634" s="831" t="s">
        <v>6815</v>
      </c>
      <c r="B634" s="832" t="s">
        <v>6816</v>
      </c>
      <c r="C634" s="832" t="s">
        <v>604</v>
      </c>
      <c r="D634" s="832" t="s">
        <v>2750</v>
      </c>
      <c r="E634" s="832" t="s">
        <v>6809</v>
      </c>
      <c r="F634" s="832" t="s">
        <v>6913</v>
      </c>
      <c r="G634" s="832" t="s">
        <v>6914</v>
      </c>
      <c r="H634" s="849">
        <v>1</v>
      </c>
      <c r="I634" s="849">
        <v>31</v>
      </c>
      <c r="J634" s="832">
        <v>0.96875</v>
      </c>
      <c r="K634" s="832">
        <v>31</v>
      </c>
      <c r="L634" s="849">
        <v>1</v>
      </c>
      <c r="M634" s="849">
        <v>32</v>
      </c>
      <c r="N634" s="832">
        <v>1</v>
      </c>
      <c r="O634" s="832">
        <v>32</v>
      </c>
      <c r="P634" s="849"/>
      <c r="Q634" s="849"/>
      <c r="R634" s="837"/>
      <c r="S634" s="850"/>
    </row>
    <row r="635" spans="1:19" ht="14.4" customHeight="1" x14ac:dyDescent="0.3">
      <c r="A635" s="831" t="s">
        <v>6815</v>
      </c>
      <c r="B635" s="832" t="s">
        <v>6816</v>
      </c>
      <c r="C635" s="832" t="s">
        <v>604</v>
      </c>
      <c r="D635" s="832" t="s">
        <v>2750</v>
      </c>
      <c r="E635" s="832" t="s">
        <v>6809</v>
      </c>
      <c r="F635" s="832" t="s">
        <v>6920</v>
      </c>
      <c r="G635" s="832" t="s">
        <v>6921</v>
      </c>
      <c r="H635" s="849">
        <v>2</v>
      </c>
      <c r="I635" s="849">
        <v>420</v>
      </c>
      <c r="J635" s="832"/>
      <c r="K635" s="832">
        <v>210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6815</v>
      </c>
      <c r="B636" s="832" t="s">
        <v>6816</v>
      </c>
      <c r="C636" s="832" t="s">
        <v>604</v>
      </c>
      <c r="D636" s="832" t="s">
        <v>2750</v>
      </c>
      <c r="E636" s="832" t="s">
        <v>6809</v>
      </c>
      <c r="F636" s="832" t="s">
        <v>6935</v>
      </c>
      <c r="G636" s="832" t="s">
        <v>6936</v>
      </c>
      <c r="H636" s="849">
        <v>3</v>
      </c>
      <c r="I636" s="849">
        <v>1047</v>
      </c>
      <c r="J636" s="832"/>
      <c r="K636" s="832">
        <v>349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" customHeight="1" x14ac:dyDescent="0.3">
      <c r="A637" s="831" t="s">
        <v>6815</v>
      </c>
      <c r="B637" s="832" t="s">
        <v>6816</v>
      </c>
      <c r="C637" s="832" t="s">
        <v>604</v>
      </c>
      <c r="D637" s="832" t="s">
        <v>2750</v>
      </c>
      <c r="E637" s="832" t="s">
        <v>6809</v>
      </c>
      <c r="F637" s="832" t="s">
        <v>6939</v>
      </c>
      <c r="G637" s="832" t="s">
        <v>6940</v>
      </c>
      <c r="H637" s="849">
        <v>10</v>
      </c>
      <c r="I637" s="849">
        <v>1140</v>
      </c>
      <c r="J637" s="832">
        <v>0.84947839046199702</v>
      </c>
      <c r="K637" s="832">
        <v>114</v>
      </c>
      <c r="L637" s="849">
        <v>11</v>
      </c>
      <c r="M637" s="849">
        <v>1342</v>
      </c>
      <c r="N637" s="832">
        <v>1</v>
      </c>
      <c r="O637" s="832">
        <v>122</v>
      </c>
      <c r="P637" s="849">
        <v>101</v>
      </c>
      <c r="Q637" s="849">
        <v>11716</v>
      </c>
      <c r="R637" s="837">
        <v>8.7302533532041728</v>
      </c>
      <c r="S637" s="850">
        <v>116</v>
      </c>
    </row>
    <row r="638" spans="1:19" ht="14.4" customHeight="1" x14ac:dyDescent="0.3">
      <c r="A638" s="831" t="s">
        <v>6815</v>
      </c>
      <c r="B638" s="832" t="s">
        <v>6816</v>
      </c>
      <c r="C638" s="832" t="s">
        <v>604</v>
      </c>
      <c r="D638" s="832" t="s">
        <v>2750</v>
      </c>
      <c r="E638" s="832" t="s">
        <v>6809</v>
      </c>
      <c r="F638" s="832" t="s">
        <v>6941</v>
      </c>
      <c r="G638" s="832" t="s">
        <v>6942</v>
      </c>
      <c r="H638" s="849"/>
      <c r="I638" s="849"/>
      <c r="J638" s="832"/>
      <c r="K638" s="832"/>
      <c r="L638" s="849"/>
      <c r="M638" s="849"/>
      <c r="N638" s="832"/>
      <c r="O638" s="832"/>
      <c r="P638" s="849">
        <v>1</v>
      </c>
      <c r="Q638" s="849">
        <v>91</v>
      </c>
      <c r="R638" s="837"/>
      <c r="S638" s="850">
        <v>91</v>
      </c>
    </row>
    <row r="639" spans="1:19" ht="14.4" customHeight="1" x14ac:dyDescent="0.3">
      <c r="A639" s="831" t="s">
        <v>6815</v>
      </c>
      <c r="B639" s="832" t="s">
        <v>6816</v>
      </c>
      <c r="C639" s="832" t="s">
        <v>604</v>
      </c>
      <c r="D639" s="832" t="s">
        <v>2750</v>
      </c>
      <c r="E639" s="832" t="s">
        <v>6809</v>
      </c>
      <c r="F639" s="832" t="s">
        <v>6943</v>
      </c>
      <c r="G639" s="832" t="s">
        <v>6944</v>
      </c>
      <c r="H639" s="849"/>
      <c r="I639" s="849"/>
      <c r="J639" s="832"/>
      <c r="K639" s="832"/>
      <c r="L639" s="849">
        <v>1</v>
      </c>
      <c r="M639" s="849">
        <v>183</v>
      </c>
      <c r="N639" s="832">
        <v>1</v>
      </c>
      <c r="O639" s="832">
        <v>183</v>
      </c>
      <c r="P639" s="849"/>
      <c r="Q639" s="849"/>
      <c r="R639" s="837"/>
      <c r="S639" s="850"/>
    </row>
    <row r="640" spans="1:19" ht="14.4" customHeight="1" x14ac:dyDescent="0.3">
      <c r="A640" s="831" t="s">
        <v>6815</v>
      </c>
      <c r="B640" s="832" t="s">
        <v>6816</v>
      </c>
      <c r="C640" s="832" t="s">
        <v>604</v>
      </c>
      <c r="D640" s="832" t="s">
        <v>2750</v>
      </c>
      <c r="E640" s="832" t="s">
        <v>6809</v>
      </c>
      <c r="F640" s="832" t="s">
        <v>6955</v>
      </c>
      <c r="G640" s="832" t="s">
        <v>6956</v>
      </c>
      <c r="H640" s="849">
        <v>1</v>
      </c>
      <c r="I640" s="849">
        <v>116</v>
      </c>
      <c r="J640" s="832">
        <v>0.96666666666666667</v>
      </c>
      <c r="K640" s="832">
        <v>116</v>
      </c>
      <c r="L640" s="849">
        <v>1</v>
      </c>
      <c r="M640" s="849">
        <v>120</v>
      </c>
      <c r="N640" s="832">
        <v>1</v>
      </c>
      <c r="O640" s="832">
        <v>120</v>
      </c>
      <c r="P640" s="849"/>
      <c r="Q640" s="849"/>
      <c r="R640" s="837"/>
      <c r="S640" s="850"/>
    </row>
    <row r="641" spans="1:19" ht="14.4" customHeight="1" x14ac:dyDescent="0.3">
      <c r="A641" s="831" t="s">
        <v>6815</v>
      </c>
      <c r="B641" s="832" t="s">
        <v>6816</v>
      </c>
      <c r="C641" s="832" t="s">
        <v>604</v>
      </c>
      <c r="D641" s="832" t="s">
        <v>2751</v>
      </c>
      <c r="E641" s="832" t="s">
        <v>6809</v>
      </c>
      <c r="F641" s="832" t="s">
        <v>6854</v>
      </c>
      <c r="G641" s="832" t="s">
        <v>6855</v>
      </c>
      <c r="H641" s="849">
        <v>4</v>
      </c>
      <c r="I641" s="849">
        <v>324</v>
      </c>
      <c r="J641" s="832">
        <v>0.13460739509763189</v>
      </c>
      <c r="K641" s="832">
        <v>81</v>
      </c>
      <c r="L641" s="849">
        <v>29</v>
      </c>
      <c r="M641" s="849">
        <v>2407</v>
      </c>
      <c r="N641" s="832">
        <v>1</v>
      </c>
      <c r="O641" s="832">
        <v>83</v>
      </c>
      <c r="P641" s="849"/>
      <c r="Q641" s="849"/>
      <c r="R641" s="837"/>
      <c r="S641" s="850"/>
    </row>
    <row r="642" spans="1:19" ht="14.4" customHeight="1" x14ac:dyDescent="0.3">
      <c r="A642" s="831" t="s">
        <v>6815</v>
      </c>
      <c r="B642" s="832" t="s">
        <v>6816</v>
      </c>
      <c r="C642" s="832" t="s">
        <v>604</v>
      </c>
      <c r="D642" s="832" t="s">
        <v>2751</v>
      </c>
      <c r="E642" s="832" t="s">
        <v>6809</v>
      </c>
      <c r="F642" s="832" t="s">
        <v>6856</v>
      </c>
      <c r="G642" s="832" t="s">
        <v>6857</v>
      </c>
      <c r="H642" s="849">
        <v>8</v>
      </c>
      <c r="I642" s="849">
        <v>280</v>
      </c>
      <c r="J642" s="832">
        <v>1.8918918918918919</v>
      </c>
      <c r="K642" s="832">
        <v>35</v>
      </c>
      <c r="L642" s="849">
        <v>4</v>
      </c>
      <c r="M642" s="849">
        <v>148</v>
      </c>
      <c r="N642" s="832">
        <v>1</v>
      </c>
      <c r="O642" s="832">
        <v>37</v>
      </c>
      <c r="P642" s="849">
        <v>2</v>
      </c>
      <c r="Q642" s="849">
        <v>74</v>
      </c>
      <c r="R642" s="837">
        <v>0.5</v>
      </c>
      <c r="S642" s="850">
        <v>37</v>
      </c>
    </row>
    <row r="643" spans="1:19" ht="14.4" customHeight="1" x14ac:dyDescent="0.3">
      <c r="A643" s="831" t="s">
        <v>6815</v>
      </c>
      <c r="B643" s="832" t="s">
        <v>6816</v>
      </c>
      <c r="C643" s="832" t="s">
        <v>604</v>
      </c>
      <c r="D643" s="832" t="s">
        <v>2751</v>
      </c>
      <c r="E643" s="832" t="s">
        <v>6809</v>
      </c>
      <c r="F643" s="832" t="s">
        <v>6858</v>
      </c>
      <c r="G643" s="832" t="s">
        <v>6859</v>
      </c>
      <c r="H643" s="849">
        <v>7</v>
      </c>
      <c r="I643" s="849">
        <v>70</v>
      </c>
      <c r="J643" s="832">
        <v>8.1395348837209308E-2</v>
      </c>
      <c r="K643" s="832">
        <v>10</v>
      </c>
      <c r="L643" s="849">
        <v>86</v>
      </c>
      <c r="M643" s="849">
        <v>860</v>
      </c>
      <c r="N643" s="832">
        <v>1</v>
      </c>
      <c r="O643" s="832">
        <v>10</v>
      </c>
      <c r="P643" s="849">
        <v>95</v>
      </c>
      <c r="Q643" s="849">
        <v>950</v>
      </c>
      <c r="R643" s="837">
        <v>1.1046511627906976</v>
      </c>
      <c r="S643" s="850">
        <v>10</v>
      </c>
    </row>
    <row r="644" spans="1:19" ht="14.4" customHeight="1" x14ac:dyDescent="0.3">
      <c r="A644" s="831" t="s">
        <v>6815</v>
      </c>
      <c r="B644" s="832" t="s">
        <v>6816</v>
      </c>
      <c r="C644" s="832" t="s">
        <v>604</v>
      </c>
      <c r="D644" s="832" t="s">
        <v>2751</v>
      </c>
      <c r="E644" s="832" t="s">
        <v>6809</v>
      </c>
      <c r="F644" s="832" t="s">
        <v>6862</v>
      </c>
      <c r="G644" s="832" t="s">
        <v>6863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88</v>
      </c>
      <c r="R644" s="837"/>
      <c r="S644" s="850">
        <v>88</v>
      </c>
    </row>
    <row r="645" spans="1:19" ht="14.4" customHeight="1" x14ac:dyDescent="0.3">
      <c r="A645" s="831" t="s">
        <v>6815</v>
      </c>
      <c r="B645" s="832" t="s">
        <v>6816</v>
      </c>
      <c r="C645" s="832" t="s">
        <v>604</v>
      </c>
      <c r="D645" s="832" t="s">
        <v>2751</v>
      </c>
      <c r="E645" s="832" t="s">
        <v>6809</v>
      </c>
      <c r="F645" s="832" t="s">
        <v>6864</v>
      </c>
      <c r="G645" s="832" t="s">
        <v>6865</v>
      </c>
      <c r="H645" s="849">
        <v>27</v>
      </c>
      <c r="I645" s="849">
        <v>16659</v>
      </c>
      <c r="J645" s="832">
        <v>1.2019480519480519</v>
      </c>
      <c r="K645" s="832">
        <v>617</v>
      </c>
      <c r="L645" s="849">
        <v>22</v>
      </c>
      <c r="M645" s="849">
        <v>13860</v>
      </c>
      <c r="N645" s="832">
        <v>1</v>
      </c>
      <c r="O645" s="832">
        <v>630</v>
      </c>
      <c r="P645" s="849">
        <v>15</v>
      </c>
      <c r="Q645" s="849">
        <v>9450</v>
      </c>
      <c r="R645" s="837">
        <v>0.68181818181818177</v>
      </c>
      <c r="S645" s="850">
        <v>630</v>
      </c>
    </row>
    <row r="646" spans="1:19" ht="14.4" customHeight="1" x14ac:dyDescent="0.3">
      <c r="A646" s="831" t="s">
        <v>6815</v>
      </c>
      <c r="B646" s="832" t="s">
        <v>6816</v>
      </c>
      <c r="C646" s="832" t="s">
        <v>604</v>
      </c>
      <c r="D646" s="832" t="s">
        <v>2751</v>
      </c>
      <c r="E646" s="832" t="s">
        <v>6809</v>
      </c>
      <c r="F646" s="832" t="s">
        <v>6866</v>
      </c>
      <c r="G646" s="832" t="s">
        <v>6867</v>
      </c>
      <c r="H646" s="849">
        <v>8</v>
      </c>
      <c r="I646" s="849">
        <v>3104</v>
      </c>
      <c r="J646" s="832">
        <v>1.1311953352769679</v>
      </c>
      <c r="K646" s="832">
        <v>388</v>
      </c>
      <c r="L646" s="849">
        <v>7</v>
      </c>
      <c r="M646" s="849">
        <v>2744</v>
      </c>
      <c r="N646" s="832">
        <v>1</v>
      </c>
      <c r="O646" s="832">
        <v>392</v>
      </c>
      <c r="P646" s="849">
        <v>7</v>
      </c>
      <c r="Q646" s="849">
        <v>2744</v>
      </c>
      <c r="R646" s="837">
        <v>1</v>
      </c>
      <c r="S646" s="850">
        <v>392</v>
      </c>
    </row>
    <row r="647" spans="1:19" ht="14.4" customHeight="1" x14ac:dyDescent="0.3">
      <c r="A647" s="831" t="s">
        <v>6815</v>
      </c>
      <c r="B647" s="832" t="s">
        <v>6816</v>
      </c>
      <c r="C647" s="832" t="s">
        <v>604</v>
      </c>
      <c r="D647" s="832" t="s">
        <v>2751</v>
      </c>
      <c r="E647" s="832" t="s">
        <v>6809</v>
      </c>
      <c r="F647" s="832" t="s">
        <v>6868</v>
      </c>
      <c r="G647" s="832" t="s">
        <v>6869</v>
      </c>
      <c r="H647" s="849">
        <v>1</v>
      </c>
      <c r="I647" s="849">
        <v>39</v>
      </c>
      <c r="J647" s="832"/>
      <c r="K647" s="832">
        <v>39</v>
      </c>
      <c r="L647" s="849"/>
      <c r="M647" s="849"/>
      <c r="N647" s="832"/>
      <c r="O647" s="832"/>
      <c r="P647" s="849">
        <v>4</v>
      </c>
      <c r="Q647" s="849">
        <v>156</v>
      </c>
      <c r="R647" s="837"/>
      <c r="S647" s="850">
        <v>39</v>
      </c>
    </row>
    <row r="648" spans="1:19" ht="14.4" customHeight="1" x14ac:dyDescent="0.3">
      <c r="A648" s="831" t="s">
        <v>6815</v>
      </c>
      <c r="B648" s="832" t="s">
        <v>6816</v>
      </c>
      <c r="C648" s="832" t="s">
        <v>604</v>
      </c>
      <c r="D648" s="832" t="s">
        <v>2751</v>
      </c>
      <c r="E648" s="832" t="s">
        <v>6809</v>
      </c>
      <c r="F648" s="832" t="s">
        <v>6810</v>
      </c>
      <c r="G648" s="832" t="s">
        <v>6811</v>
      </c>
      <c r="H648" s="849">
        <v>129</v>
      </c>
      <c r="I648" s="849">
        <v>30315</v>
      </c>
      <c r="J648" s="832">
        <v>1.0064741035856575</v>
      </c>
      <c r="K648" s="832">
        <v>235</v>
      </c>
      <c r="L648" s="849">
        <v>120</v>
      </c>
      <c r="M648" s="849">
        <v>30120</v>
      </c>
      <c r="N648" s="832">
        <v>1</v>
      </c>
      <c r="O648" s="832">
        <v>251</v>
      </c>
      <c r="P648" s="849">
        <v>167</v>
      </c>
      <c r="Q648" s="849">
        <v>41917</v>
      </c>
      <c r="R648" s="837">
        <v>1.3916666666666666</v>
      </c>
      <c r="S648" s="850">
        <v>251</v>
      </c>
    </row>
    <row r="649" spans="1:19" ht="14.4" customHeight="1" x14ac:dyDescent="0.3">
      <c r="A649" s="831" t="s">
        <v>6815</v>
      </c>
      <c r="B649" s="832" t="s">
        <v>6816</v>
      </c>
      <c r="C649" s="832" t="s">
        <v>604</v>
      </c>
      <c r="D649" s="832" t="s">
        <v>2751</v>
      </c>
      <c r="E649" s="832" t="s">
        <v>6809</v>
      </c>
      <c r="F649" s="832" t="s">
        <v>6880</v>
      </c>
      <c r="G649" s="832" t="s">
        <v>6881</v>
      </c>
      <c r="H649" s="849">
        <v>310</v>
      </c>
      <c r="I649" s="849">
        <v>36580</v>
      </c>
      <c r="J649" s="832">
        <v>1.2301587301587302</v>
      </c>
      <c r="K649" s="832">
        <v>118</v>
      </c>
      <c r="L649" s="849">
        <v>236</v>
      </c>
      <c r="M649" s="849">
        <v>29736</v>
      </c>
      <c r="N649" s="832">
        <v>1</v>
      </c>
      <c r="O649" s="832">
        <v>126</v>
      </c>
      <c r="P649" s="849">
        <v>178</v>
      </c>
      <c r="Q649" s="849">
        <v>22428</v>
      </c>
      <c r="R649" s="837">
        <v>0.75423728813559321</v>
      </c>
      <c r="S649" s="850">
        <v>126</v>
      </c>
    </row>
    <row r="650" spans="1:19" ht="14.4" customHeight="1" x14ac:dyDescent="0.3">
      <c r="A650" s="831" t="s">
        <v>6815</v>
      </c>
      <c r="B650" s="832" t="s">
        <v>6816</v>
      </c>
      <c r="C650" s="832" t="s">
        <v>604</v>
      </c>
      <c r="D650" s="832" t="s">
        <v>2751</v>
      </c>
      <c r="E650" s="832" t="s">
        <v>6809</v>
      </c>
      <c r="F650" s="832" t="s">
        <v>6894</v>
      </c>
      <c r="G650" s="832" t="s">
        <v>6895</v>
      </c>
      <c r="H650" s="849">
        <v>2</v>
      </c>
      <c r="I650" s="849">
        <v>1332</v>
      </c>
      <c r="J650" s="832"/>
      <c r="K650" s="832">
        <v>666</v>
      </c>
      <c r="L650" s="849"/>
      <c r="M650" s="849"/>
      <c r="N650" s="832"/>
      <c r="O650" s="832"/>
      <c r="P650" s="849">
        <v>3</v>
      </c>
      <c r="Q650" s="849">
        <v>2037</v>
      </c>
      <c r="R650" s="837"/>
      <c r="S650" s="850">
        <v>679</v>
      </c>
    </row>
    <row r="651" spans="1:19" ht="14.4" customHeight="1" x14ac:dyDescent="0.3">
      <c r="A651" s="831" t="s">
        <v>6815</v>
      </c>
      <c r="B651" s="832" t="s">
        <v>6816</v>
      </c>
      <c r="C651" s="832" t="s">
        <v>604</v>
      </c>
      <c r="D651" s="832" t="s">
        <v>2751</v>
      </c>
      <c r="E651" s="832" t="s">
        <v>6809</v>
      </c>
      <c r="F651" s="832" t="s">
        <v>6896</v>
      </c>
      <c r="G651" s="832" t="s">
        <v>6897</v>
      </c>
      <c r="H651" s="849"/>
      <c r="I651" s="849"/>
      <c r="J651" s="832"/>
      <c r="K651" s="832"/>
      <c r="L651" s="849">
        <v>2</v>
      </c>
      <c r="M651" s="849">
        <v>2054</v>
      </c>
      <c r="N651" s="832">
        <v>1</v>
      </c>
      <c r="O651" s="832">
        <v>1027</v>
      </c>
      <c r="P651" s="849"/>
      <c r="Q651" s="849"/>
      <c r="R651" s="837"/>
      <c r="S651" s="850"/>
    </row>
    <row r="652" spans="1:19" ht="14.4" customHeight="1" x14ac:dyDescent="0.3">
      <c r="A652" s="831" t="s">
        <v>6815</v>
      </c>
      <c r="B652" s="832" t="s">
        <v>6816</v>
      </c>
      <c r="C652" s="832" t="s">
        <v>604</v>
      </c>
      <c r="D652" s="832" t="s">
        <v>2751</v>
      </c>
      <c r="E652" s="832" t="s">
        <v>6809</v>
      </c>
      <c r="F652" s="832" t="s">
        <v>6900</v>
      </c>
      <c r="G652" s="832" t="s">
        <v>6901</v>
      </c>
      <c r="H652" s="849">
        <v>222</v>
      </c>
      <c r="I652" s="849">
        <v>4633.32</v>
      </c>
      <c r="J652" s="832">
        <v>0.39044853395985052</v>
      </c>
      <c r="K652" s="832">
        <v>20.870810810810809</v>
      </c>
      <c r="L652" s="849">
        <v>356</v>
      </c>
      <c r="M652" s="849">
        <v>11866.66</v>
      </c>
      <c r="N652" s="832">
        <v>1</v>
      </c>
      <c r="O652" s="832">
        <v>33.333314606741574</v>
      </c>
      <c r="P652" s="849">
        <v>341</v>
      </c>
      <c r="Q652" s="849">
        <v>11366.67</v>
      </c>
      <c r="R652" s="837">
        <v>0.95786598756516161</v>
      </c>
      <c r="S652" s="850">
        <v>33.333343108504401</v>
      </c>
    </row>
    <row r="653" spans="1:19" ht="14.4" customHeight="1" x14ac:dyDescent="0.3">
      <c r="A653" s="831" t="s">
        <v>6815</v>
      </c>
      <c r="B653" s="832" t="s">
        <v>6816</v>
      </c>
      <c r="C653" s="832" t="s">
        <v>604</v>
      </c>
      <c r="D653" s="832" t="s">
        <v>2751</v>
      </c>
      <c r="E653" s="832" t="s">
        <v>6809</v>
      </c>
      <c r="F653" s="832" t="s">
        <v>6911</v>
      </c>
      <c r="G653" s="832" t="s">
        <v>6912</v>
      </c>
      <c r="H653" s="849">
        <v>3</v>
      </c>
      <c r="I653" s="849">
        <v>246</v>
      </c>
      <c r="J653" s="832">
        <v>0.71511627906976749</v>
      </c>
      <c r="K653" s="832">
        <v>82</v>
      </c>
      <c r="L653" s="849">
        <v>4</v>
      </c>
      <c r="M653" s="849">
        <v>344</v>
      </c>
      <c r="N653" s="832">
        <v>1</v>
      </c>
      <c r="O653" s="832">
        <v>86</v>
      </c>
      <c r="P653" s="849">
        <v>3</v>
      </c>
      <c r="Q653" s="849">
        <v>258</v>
      </c>
      <c r="R653" s="837">
        <v>0.75</v>
      </c>
      <c r="S653" s="850">
        <v>86</v>
      </c>
    </row>
    <row r="654" spans="1:19" ht="14.4" customHeight="1" x14ac:dyDescent="0.3">
      <c r="A654" s="831" t="s">
        <v>6815</v>
      </c>
      <c r="B654" s="832" t="s">
        <v>6816</v>
      </c>
      <c r="C654" s="832" t="s">
        <v>604</v>
      </c>
      <c r="D654" s="832" t="s">
        <v>2751</v>
      </c>
      <c r="E654" s="832" t="s">
        <v>6809</v>
      </c>
      <c r="F654" s="832" t="s">
        <v>6920</v>
      </c>
      <c r="G654" s="832" t="s">
        <v>6921</v>
      </c>
      <c r="H654" s="849">
        <v>2</v>
      </c>
      <c r="I654" s="849">
        <v>420</v>
      </c>
      <c r="J654" s="832"/>
      <c r="K654" s="832">
        <v>210</v>
      </c>
      <c r="L654" s="849"/>
      <c r="M654" s="849"/>
      <c r="N654" s="832"/>
      <c r="O654" s="832"/>
      <c r="P654" s="849">
        <v>6</v>
      </c>
      <c r="Q654" s="849">
        <v>1338</v>
      </c>
      <c r="R654" s="837"/>
      <c r="S654" s="850">
        <v>223</v>
      </c>
    </row>
    <row r="655" spans="1:19" ht="14.4" customHeight="1" x14ac:dyDescent="0.3">
      <c r="A655" s="831" t="s">
        <v>6815</v>
      </c>
      <c r="B655" s="832" t="s">
        <v>6816</v>
      </c>
      <c r="C655" s="832" t="s">
        <v>604</v>
      </c>
      <c r="D655" s="832" t="s">
        <v>2751</v>
      </c>
      <c r="E655" s="832" t="s">
        <v>6809</v>
      </c>
      <c r="F655" s="832" t="s">
        <v>6935</v>
      </c>
      <c r="G655" s="832" t="s">
        <v>6936</v>
      </c>
      <c r="H655" s="849">
        <v>15</v>
      </c>
      <c r="I655" s="849">
        <v>5235</v>
      </c>
      <c r="J655" s="832"/>
      <c r="K655" s="832">
        <v>349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6815</v>
      </c>
      <c r="B656" s="832" t="s">
        <v>6816</v>
      </c>
      <c r="C656" s="832" t="s">
        <v>604</v>
      </c>
      <c r="D656" s="832" t="s">
        <v>2751</v>
      </c>
      <c r="E656" s="832" t="s">
        <v>6809</v>
      </c>
      <c r="F656" s="832" t="s">
        <v>6937</v>
      </c>
      <c r="G656" s="832" t="s">
        <v>6938</v>
      </c>
      <c r="H656" s="849"/>
      <c r="I656" s="849"/>
      <c r="J656" s="832"/>
      <c r="K656" s="832"/>
      <c r="L656" s="849"/>
      <c r="M656" s="849"/>
      <c r="N656" s="832"/>
      <c r="O656" s="832"/>
      <c r="P656" s="849">
        <v>2</v>
      </c>
      <c r="Q656" s="849">
        <v>118</v>
      </c>
      <c r="R656" s="837"/>
      <c r="S656" s="850">
        <v>59</v>
      </c>
    </row>
    <row r="657" spans="1:19" ht="14.4" customHeight="1" x14ac:dyDescent="0.3">
      <c r="A657" s="831" t="s">
        <v>6815</v>
      </c>
      <c r="B657" s="832" t="s">
        <v>6816</v>
      </c>
      <c r="C657" s="832" t="s">
        <v>604</v>
      </c>
      <c r="D657" s="832" t="s">
        <v>2751</v>
      </c>
      <c r="E657" s="832" t="s">
        <v>6809</v>
      </c>
      <c r="F657" s="832" t="s">
        <v>6941</v>
      </c>
      <c r="G657" s="832" t="s">
        <v>6942</v>
      </c>
      <c r="H657" s="849"/>
      <c r="I657" s="849"/>
      <c r="J657" s="832"/>
      <c r="K657" s="832"/>
      <c r="L657" s="849">
        <v>1</v>
      </c>
      <c r="M657" s="849">
        <v>91</v>
      </c>
      <c r="N657" s="832">
        <v>1</v>
      </c>
      <c r="O657" s="832">
        <v>91</v>
      </c>
      <c r="P657" s="849">
        <v>1</v>
      </c>
      <c r="Q657" s="849">
        <v>91</v>
      </c>
      <c r="R657" s="837">
        <v>1</v>
      </c>
      <c r="S657" s="850">
        <v>91</v>
      </c>
    </row>
    <row r="658" spans="1:19" ht="14.4" customHeight="1" x14ac:dyDescent="0.3">
      <c r="A658" s="831" t="s">
        <v>6815</v>
      </c>
      <c r="B658" s="832" t="s">
        <v>6816</v>
      </c>
      <c r="C658" s="832" t="s">
        <v>604</v>
      </c>
      <c r="D658" s="832" t="s">
        <v>2751</v>
      </c>
      <c r="E658" s="832" t="s">
        <v>6809</v>
      </c>
      <c r="F658" s="832" t="s">
        <v>6943</v>
      </c>
      <c r="G658" s="832" t="s">
        <v>6944</v>
      </c>
      <c r="H658" s="849">
        <v>1</v>
      </c>
      <c r="I658" s="849">
        <v>179</v>
      </c>
      <c r="J658" s="832">
        <v>0.97814207650273222</v>
      </c>
      <c r="K658" s="832">
        <v>179</v>
      </c>
      <c r="L658" s="849">
        <v>1</v>
      </c>
      <c r="M658" s="849">
        <v>183</v>
      </c>
      <c r="N658" s="832">
        <v>1</v>
      </c>
      <c r="O658" s="832">
        <v>183</v>
      </c>
      <c r="P658" s="849"/>
      <c r="Q658" s="849"/>
      <c r="R658" s="837"/>
      <c r="S658" s="850"/>
    </row>
    <row r="659" spans="1:19" ht="14.4" customHeight="1" x14ac:dyDescent="0.3">
      <c r="A659" s="831" t="s">
        <v>6815</v>
      </c>
      <c r="B659" s="832" t="s">
        <v>6816</v>
      </c>
      <c r="C659" s="832" t="s">
        <v>604</v>
      </c>
      <c r="D659" s="832" t="s">
        <v>2751</v>
      </c>
      <c r="E659" s="832" t="s">
        <v>6809</v>
      </c>
      <c r="F659" s="832" t="s">
        <v>6949</v>
      </c>
      <c r="G659" s="832" t="s">
        <v>6950</v>
      </c>
      <c r="H659" s="849"/>
      <c r="I659" s="849"/>
      <c r="J659" s="832"/>
      <c r="K659" s="832"/>
      <c r="L659" s="849">
        <v>1</v>
      </c>
      <c r="M659" s="849">
        <v>364</v>
      </c>
      <c r="N659" s="832">
        <v>1</v>
      </c>
      <c r="O659" s="832">
        <v>364</v>
      </c>
      <c r="P659" s="849"/>
      <c r="Q659" s="849"/>
      <c r="R659" s="837"/>
      <c r="S659" s="850"/>
    </row>
    <row r="660" spans="1:19" ht="14.4" customHeight="1" x14ac:dyDescent="0.3">
      <c r="A660" s="831" t="s">
        <v>6815</v>
      </c>
      <c r="B660" s="832" t="s">
        <v>6816</v>
      </c>
      <c r="C660" s="832" t="s">
        <v>604</v>
      </c>
      <c r="D660" s="832" t="s">
        <v>6804</v>
      </c>
      <c r="E660" s="832" t="s">
        <v>6809</v>
      </c>
      <c r="F660" s="832" t="s">
        <v>6856</v>
      </c>
      <c r="G660" s="832" t="s">
        <v>6857</v>
      </c>
      <c r="H660" s="849"/>
      <c r="I660" s="849"/>
      <c r="J660" s="832"/>
      <c r="K660" s="832"/>
      <c r="L660" s="849">
        <v>1</v>
      </c>
      <c r="M660" s="849">
        <v>37</v>
      </c>
      <c r="N660" s="832">
        <v>1</v>
      </c>
      <c r="O660" s="832">
        <v>37</v>
      </c>
      <c r="P660" s="849"/>
      <c r="Q660" s="849"/>
      <c r="R660" s="837"/>
      <c r="S660" s="850"/>
    </row>
    <row r="661" spans="1:19" ht="14.4" customHeight="1" x14ac:dyDescent="0.3">
      <c r="A661" s="831" t="s">
        <v>6815</v>
      </c>
      <c r="B661" s="832" t="s">
        <v>6816</v>
      </c>
      <c r="C661" s="832" t="s">
        <v>604</v>
      </c>
      <c r="D661" s="832" t="s">
        <v>2752</v>
      </c>
      <c r="E661" s="832" t="s">
        <v>6809</v>
      </c>
      <c r="F661" s="832" t="s">
        <v>6856</v>
      </c>
      <c r="G661" s="832" t="s">
        <v>6857</v>
      </c>
      <c r="H661" s="849">
        <v>7</v>
      </c>
      <c r="I661" s="849">
        <v>245</v>
      </c>
      <c r="J661" s="832">
        <v>3.310810810810811</v>
      </c>
      <c r="K661" s="832">
        <v>35</v>
      </c>
      <c r="L661" s="849">
        <v>2</v>
      </c>
      <c r="M661" s="849">
        <v>74</v>
      </c>
      <c r="N661" s="832">
        <v>1</v>
      </c>
      <c r="O661" s="832">
        <v>37</v>
      </c>
      <c r="P661" s="849">
        <v>4</v>
      </c>
      <c r="Q661" s="849">
        <v>148</v>
      </c>
      <c r="R661" s="837">
        <v>2</v>
      </c>
      <c r="S661" s="850">
        <v>37</v>
      </c>
    </row>
    <row r="662" spans="1:19" ht="14.4" customHeight="1" x14ac:dyDescent="0.3">
      <c r="A662" s="831" t="s">
        <v>6815</v>
      </c>
      <c r="B662" s="832" t="s">
        <v>6816</v>
      </c>
      <c r="C662" s="832" t="s">
        <v>604</v>
      </c>
      <c r="D662" s="832" t="s">
        <v>2752</v>
      </c>
      <c r="E662" s="832" t="s">
        <v>6809</v>
      </c>
      <c r="F662" s="832" t="s">
        <v>6858</v>
      </c>
      <c r="G662" s="832" t="s">
        <v>6859</v>
      </c>
      <c r="H662" s="849">
        <v>21</v>
      </c>
      <c r="I662" s="849">
        <v>210</v>
      </c>
      <c r="J662" s="832"/>
      <c r="K662" s="832">
        <v>10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6815</v>
      </c>
      <c r="B663" s="832" t="s">
        <v>6816</v>
      </c>
      <c r="C663" s="832" t="s">
        <v>604</v>
      </c>
      <c r="D663" s="832" t="s">
        <v>2752</v>
      </c>
      <c r="E663" s="832" t="s">
        <v>6809</v>
      </c>
      <c r="F663" s="832" t="s">
        <v>6810</v>
      </c>
      <c r="G663" s="832" t="s">
        <v>6811</v>
      </c>
      <c r="H663" s="849">
        <v>34</v>
      </c>
      <c r="I663" s="849">
        <v>7990</v>
      </c>
      <c r="J663" s="832">
        <v>7.9581673306772904</v>
      </c>
      <c r="K663" s="832">
        <v>235</v>
      </c>
      <c r="L663" s="849">
        <v>4</v>
      </c>
      <c r="M663" s="849">
        <v>1004</v>
      </c>
      <c r="N663" s="832">
        <v>1</v>
      </c>
      <c r="O663" s="832">
        <v>251</v>
      </c>
      <c r="P663" s="849">
        <v>7</v>
      </c>
      <c r="Q663" s="849">
        <v>1757</v>
      </c>
      <c r="R663" s="837">
        <v>1.75</v>
      </c>
      <c r="S663" s="850">
        <v>251</v>
      </c>
    </row>
    <row r="664" spans="1:19" ht="14.4" customHeight="1" x14ac:dyDescent="0.3">
      <c r="A664" s="831" t="s">
        <v>6815</v>
      </c>
      <c r="B664" s="832" t="s">
        <v>6816</v>
      </c>
      <c r="C664" s="832" t="s">
        <v>604</v>
      </c>
      <c r="D664" s="832" t="s">
        <v>2752</v>
      </c>
      <c r="E664" s="832" t="s">
        <v>6809</v>
      </c>
      <c r="F664" s="832" t="s">
        <v>6880</v>
      </c>
      <c r="G664" s="832" t="s">
        <v>6881</v>
      </c>
      <c r="H664" s="849">
        <v>183</v>
      </c>
      <c r="I664" s="849">
        <v>21594</v>
      </c>
      <c r="J664" s="832">
        <v>0.41698528559842429</v>
      </c>
      <c r="K664" s="832">
        <v>118</v>
      </c>
      <c r="L664" s="849">
        <v>411</v>
      </c>
      <c r="M664" s="849">
        <v>51786</v>
      </c>
      <c r="N664" s="832">
        <v>1</v>
      </c>
      <c r="O664" s="832">
        <v>126</v>
      </c>
      <c r="P664" s="849">
        <v>420</v>
      </c>
      <c r="Q664" s="849">
        <v>52920</v>
      </c>
      <c r="R664" s="837">
        <v>1.0218978102189782</v>
      </c>
      <c r="S664" s="850">
        <v>126</v>
      </c>
    </row>
    <row r="665" spans="1:19" ht="14.4" customHeight="1" x14ac:dyDescent="0.3">
      <c r="A665" s="831" t="s">
        <v>6815</v>
      </c>
      <c r="B665" s="832" t="s">
        <v>6816</v>
      </c>
      <c r="C665" s="832" t="s">
        <v>604</v>
      </c>
      <c r="D665" s="832" t="s">
        <v>2752</v>
      </c>
      <c r="E665" s="832" t="s">
        <v>6809</v>
      </c>
      <c r="F665" s="832" t="s">
        <v>6888</v>
      </c>
      <c r="G665" s="832" t="s">
        <v>6889</v>
      </c>
      <c r="H665" s="849"/>
      <c r="I665" s="849"/>
      <c r="J665" s="832"/>
      <c r="K665" s="832"/>
      <c r="L665" s="849"/>
      <c r="M665" s="849"/>
      <c r="N665" s="832"/>
      <c r="O665" s="832"/>
      <c r="P665" s="849">
        <v>1</v>
      </c>
      <c r="Q665" s="849">
        <v>199</v>
      </c>
      <c r="R665" s="837"/>
      <c r="S665" s="850">
        <v>199</v>
      </c>
    </row>
    <row r="666" spans="1:19" ht="14.4" customHeight="1" x14ac:dyDescent="0.3">
      <c r="A666" s="831" t="s">
        <v>6815</v>
      </c>
      <c r="B666" s="832" t="s">
        <v>6816</v>
      </c>
      <c r="C666" s="832" t="s">
        <v>604</v>
      </c>
      <c r="D666" s="832" t="s">
        <v>2752</v>
      </c>
      <c r="E666" s="832" t="s">
        <v>6809</v>
      </c>
      <c r="F666" s="832" t="s">
        <v>6900</v>
      </c>
      <c r="G666" s="832" t="s">
        <v>6901</v>
      </c>
      <c r="H666" s="849">
        <v>53</v>
      </c>
      <c r="I666" s="849">
        <v>1466.6599999999999</v>
      </c>
      <c r="J666" s="832">
        <v>0.10757899940806831</v>
      </c>
      <c r="K666" s="832">
        <v>27.672830188679242</v>
      </c>
      <c r="L666" s="849">
        <v>409</v>
      </c>
      <c r="M666" s="849">
        <v>13633.33</v>
      </c>
      <c r="N666" s="832">
        <v>1</v>
      </c>
      <c r="O666" s="832">
        <v>33.333325183374086</v>
      </c>
      <c r="P666" s="849">
        <v>427</v>
      </c>
      <c r="Q666" s="849">
        <v>14233.33</v>
      </c>
      <c r="R666" s="837">
        <v>1.0440097907114403</v>
      </c>
      <c r="S666" s="850">
        <v>33.333325526932086</v>
      </c>
    </row>
    <row r="667" spans="1:19" ht="14.4" customHeight="1" x14ac:dyDescent="0.3">
      <c r="A667" s="831" t="s">
        <v>6815</v>
      </c>
      <c r="B667" s="832" t="s">
        <v>6816</v>
      </c>
      <c r="C667" s="832" t="s">
        <v>604</v>
      </c>
      <c r="D667" s="832" t="s">
        <v>2752</v>
      </c>
      <c r="E667" s="832" t="s">
        <v>6809</v>
      </c>
      <c r="F667" s="832" t="s">
        <v>6907</v>
      </c>
      <c r="G667" s="832" t="s">
        <v>6908</v>
      </c>
      <c r="H667" s="849">
        <v>23</v>
      </c>
      <c r="I667" s="849">
        <v>828</v>
      </c>
      <c r="J667" s="832">
        <v>22.378378378378379</v>
      </c>
      <c r="K667" s="832">
        <v>36</v>
      </c>
      <c r="L667" s="849">
        <v>1</v>
      </c>
      <c r="M667" s="849">
        <v>37</v>
      </c>
      <c r="N667" s="832">
        <v>1</v>
      </c>
      <c r="O667" s="832">
        <v>37</v>
      </c>
      <c r="P667" s="849">
        <v>40</v>
      </c>
      <c r="Q667" s="849">
        <v>1480</v>
      </c>
      <c r="R667" s="837">
        <v>40</v>
      </c>
      <c r="S667" s="850">
        <v>37</v>
      </c>
    </row>
    <row r="668" spans="1:19" ht="14.4" customHeight="1" x14ac:dyDescent="0.3">
      <c r="A668" s="831" t="s">
        <v>6815</v>
      </c>
      <c r="B668" s="832" t="s">
        <v>6816</v>
      </c>
      <c r="C668" s="832" t="s">
        <v>604</v>
      </c>
      <c r="D668" s="832" t="s">
        <v>2752</v>
      </c>
      <c r="E668" s="832" t="s">
        <v>6809</v>
      </c>
      <c r="F668" s="832" t="s">
        <v>6935</v>
      </c>
      <c r="G668" s="832" t="s">
        <v>6936</v>
      </c>
      <c r="H668" s="849"/>
      <c r="I668" s="849"/>
      <c r="J668" s="832"/>
      <c r="K668" s="832"/>
      <c r="L668" s="849">
        <v>1</v>
      </c>
      <c r="M668" s="849">
        <v>372</v>
      </c>
      <c r="N668" s="832">
        <v>1</v>
      </c>
      <c r="O668" s="832">
        <v>372</v>
      </c>
      <c r="P668" s="849">
        <v>1</v>
      </c>
      <c r="Q668" s="849">
        <v>373</v>
      </c>
      <c r="R668" s="837">
        <v>1.0026881720430108</v>
      </c>
      <c r="S668" s="850">
        <v>373</v>
      </c>
    </row>
    <row r="669" spans="1:19" ht="14.4" customHeight="1" x14ac:dyDescent="0.3">
      <c r="A669" s="831" t="s">
        <v>6815</v>
      </c>
      <c r="B669" s="832" t="s">
        <v>6816</v>
      </c>
      <c r="C669" s="832" t="s">
        <v>604</v>
      </c>
      <c r="D669" s="832" t="s">
        <v>6805</v>
      </c>
      <c r="E669" s="832" t="s">
        <v>6809</v>
      </c>
      <c r="F669" s="832" t="s">
        <v>6856</v>
      </c>
      <c r="G669" s="832" t="s">
        <v>6857</v>
      </c>
      <c r="H669" s="849"/>
      <c r="I669" s="849"/>
      <c r="J669" s="832"/>
      <c r="K669" s="832"/>
      <c r="L669" s="849">
        <v>1</v>
      </c>
      <c r="M669" s="849">
        <v>37</v>
      </c>
      <c r="N669" s="832">
        <v>1</v>
      </c>
      <c r="O669" s="832">
        <v>37</v>
      </c>
      <c r="P669" s="849"/>
      <c r="Q669" s="849"/>
      <c r="R669" s="837"/>
      <c r="S669" s="850"/>
    </row>
    <row r="670" spans="1:19" ht="14.4" customHeight="1" x14ac:dyDescent="0.3">
      <c r="A670" s="831" t="s">
        <v>6815</v>
      </c>
      <c r="B670" s="832" t="s">
        <v>6816</v>
      </c>
      <c r="C670" s="832" t="s">
        <v>604</v>
      </c>
      <c r="D670" s="832" t="s">
        <v>2754</v>
      </c>
      <c r="E670" s="832" t="s">
        <v>6817</v>
      </c>
      <c r="F670" s="832" t="s">
        <v>6819</v>
      </c>
      <c r="G670" s="832" t="s">
        <v>5373</v>
      </c>
      <c r="H670" s="849"/>
      <c r="I670" s="849"/>
      <c r="J670" s="832"/>
      <c r="K670" s="832"/>
      <c r="L670" s="849">
        <v>0.1</v>
      </c>
      <c r="M670" s="849">
        <v>15.1</v>
      </c>
      <c r="N670" s="832">
        <v>1</v>
      </c>
      <c r="O670" s="832">
        <v>151</v>
      </c>
      <c r="P670" s="849">
        <v>0.1</v>
      </c>
      <c r="Q670" s="849">
        <v>6.97</v>
      </c>
      <c r="R670" s="837">
        <v>0.46158940397350995</v>
      </c>
      <c r="S670" s="850">
        <v>69.699999999999989</v>
      </c>
    </row>
    <row r="671" spans="1:19" ht="14.4" customHeight="1" x14ac:dyDescent="0.3">
      <c r="A671" s="831" t="s">
        <v>6815</v>
      </c>
      <c r="B671" s="832" t="s">
        <v>6816</v>
      </c>
      <c r="C671" s="832" t="s">
        <v>604</v>
      </c>
      <c r="D671" s="832" t="s">
        <v>2754</v>
      </c>
      <c r="E671" s="832" t="s">
        <v>6817</v>
      </c>
      <c r="F671" s="832" t="s">
        <v>6822</v>
      </c>
      <c r="G671" s="832" t="s">
        <v>4970</v>
      </c>
      <c r="H671" s="849"/>
      <c r="I671" s="849"/>
      <c r="J671" s="832"/>
      <c r="K671" s="832"/>
      <c r="L671" s="849">
        <v>0.4</v>
      </c>
      <c r="M671" s="849">
        <v>10.88</v>
      </c>
      <c r="N671" s="832">
        <v>1</v>
      </c>
      <c r="O671" s="832">
        <v>27.2</v>
      </c>
      <c r="P671" s="849"/>
      <c r="Q671" s="849"/>
      <c r="R671" s="837"/>
      <c r="S671" s="850"/>
    </row>
    <row r="672" spans="1:19" ht="14.4" customHeight="1" x14ac:dyDescent="0.3">
      <c r="A672" s="831" t="s">
        <v>6815</v>
      </c>
      <c r="B672" s="832" t="s">
        <v>6816</v>
      </c>
      <c r="C672" s="832" t="s">
        <v>604</v>
      </c>
      <c r="D672" s="832" t="s">
        <v>2754</v>
      </c>
      <c r="E672" s="832" t="s">
        <v>6817</v>
      </c>
      <c r="F672" s="832" t="s">
        <v>6830</v>
      </c>
      <c r="G672" s="832" t="s">
        <v>6831</v>
      </c>
      <c r="H672" s="849">
        <v>9.1999999999999993</v>
      </c>
      <c r="I672" s="849">
        <v>472.94</v>
      </c>
      <c r="J672" s="832">
        <v>1.1201534781269986</v>
      </c>
      <c r="K672" s="832">
        <v>51.40652173913044</v>
      </c>
      <c r="L672" s="849">
        <v>8.2000000000000011</v>
      </c>
      <c r="M672" s="849">
        <v>422.20999999999992</v>
      </c>
      <c r="N672" s="832">
        <v>1</v>
      </c>
      <c r="O672" s="832">
        <v>51.489024390243884</v>
      </c>
      <c r="P672" s="849">
        <v>4.3000000000000007</v>
      </c>
      <c r="Q672" s="849">
        <v>234.14</v>
      </c>
      <c r="R672" s="837">
        <v>0.55455815826247612</v>
      </c>
      <c r="S672" s="850">
        <v>54.451162790697666</v>
      </c>
    </row>
    <row r="673" spans="1:19" ht="14.4" customHeight="1" x14ac:dyDescent="0.3">
      <c r="A673" s="831" t="s">
        <v>6815</v>
      </c>
      <c r="B673" s="832" t="s">
        <v>6816</v>
      </c>
      <c r="C673" s="832" t="s">
        <v>604</v>
      </c>
      <c r="D673" s="832" t="s">
        <v>2754</v>
      </c>
      <c r="E673" s="832" t="s">
        <v>6817</v>
      </c>
      <c r="F673" s="832" t="s">
        <v>6830</v>
      </c>
      <c r="G673" s="832" t="s">
        <v>4970</v>
      </c>
      <c r="H673" s="849">
        <v>5.3999999999999995</v>
      </c>
      <c r="I673" s="849">
        <v>277.61999999999995</v>
      </c>
      <c r="J673" s="832">
        <v>6.373278236914599</v>
      </c>
      <c r="K673" s="832">
        <v>51.411111111111104</v>
      </c>
      <c r="L673" s="849">
        <v>0.8</v>
      </c>
      <c r="M673" s="849">
        <v>43.56</v>
      </c>
      <c r="N673" s="832">
        <v>1</v>
      </c>
      <c r="O673" s="832">
        <v>54.45</v>
      </c>
      <c r="P673" s="849">
        <v>3.6000000000000005</v>
      </c>
      <c r="Q673" s="849">
        <v>196.04000000000002</v>
      </c>
      <c r="R673" s="837">
        <v>4.5004591368227738</v>
      </c>
      <c r="S673" s="850">
        <v>54.455555555555556</v>
      </c>
    </row>
    <row r="674" spans="1:19" ht="14.4" customHeight="1" x14ac:dyDescent="0.3">
      <c r="A674" s="831" t="s">
        <v>6815</v>
      </c>
      <c r="B674" s="832" t="s">
        <v>6816</v>
      </c>
      <c r="C674" s="832" t="s">
        <v>604</v>
      </c>
      <c r="D674" s="832" t="s">
        <v>2754</v>
      </c>
      <c r="E674" s="832" t="s">
        <v>6817</v>
      </c>
      <c r="F674" s="832" t="s">
        <v>6832</v>
      </c>
      <c r="G674" s="832" t="s">
        <v>1885</v>
      </c>
      <c r="H674" s="849">
        <v>1.4000000000000001</v>
      </c>
      <c r="I674" s="849">
        <v>96.64</v>
      </c>
      <c r="J674" s="832">
        <v>0.18335673357871971</v>
      </c>
      <c r="K674" s="832">
        <v>69.028571428571425</v>
      </c>
      <c r="L674" s="849">
        <v>7.6</v>
      </c>
      <c r="M674" s="849">
        <v>527.05999999999995</v>
      </c>
      <c r="N674" s="832">
        <v>1</v>
      </c>
      <c r="O674" s="832">
        <v>69.349999999999994</v>
      </c>
      <c r="P674" s="849">
        <v>7.4</v>
      </c>
      <c r="Q674" s="849">
        <v>513.19000000000005</v>
      </c>
      <c r="R674" s="837">
        <v>0.97368421052631604</v>
      </c>
      <c r="S674" s="850">
        <v>69.350000000000009</v>
      </c>
    </row>
    <row r="675" spans="1:19" ht="14.4" customHeight="1" x14ac:dyDescent="0.3">
      <c r="A675" s="831" t="s">
        <v>6815</v>
      </c>
      <c r="B675" s="832" t="s">
        <v>6816</v>
      </c>
      <c r="C675" s="832" t="s">
        <v>604</v>
      </c>
      <c r="D675" s="832" t="s">
        <v>2754</v>
      </c>
      <c r="E675" s="832" t="s">
        <v>6842</v>
      </c>
      <c r="F675" s="832" t="s">
        <v>6843</v>
      </c>
      <c r="G675" s="832" t="s">
        <v>6844</v>
      </c>
      <c r="H675" s="849">
        <v>91</v>
      </c>
      <c r="I675" s="849">
        <v>14814.800000000001</v>
      </c>
      <c r="J675" s="832">
        <v>0.79824561403508754</v>
      </c>
      <c r="K675" s="832">
        <v>162.80000000000001</v>
      </c>
      <c r="L675" s="849">
        <v>114</v>
      </c>
      <c r="M675" s="849">
        <v>18559.200000000004</v>
      </c>
      <c r="N675" s="832">
        <v>1</v>
      </c>
      <c r="O675" s="832">
        <v>162.80000000000004</v>
      </c>
      <c r="P675" s="849">
        <v>77</v>
      </c>
      <c r="Q675" s="849">
        <v>12535.599999999999</v>
      </c>
      <c r="R675" s="837">
        <v>0.67543859649122784</v>
      </c>
      <c r="S675" s="850">
        <v>162.79999999999998</v>
      </c>
    </row>
    <row r="676" spans="1:19" ht="14.4" customHeight="1" x14ac:dyDescent="0.3">
      <c r="A676" s="831" t="s">
        <v>6815</v>
      </c>
      <c r="B676" s="832" t="s">
        <v>6816</v>
      </c>
      <c r="C676" s="832" t="s">
        <v>604</v>
      </c>
      <c r="D676" s="832" t="s">
        <v>2754</v>
      </c>
      <c r="E676" s="832" t="s">
        <v>6842</v>
      </c>
      <c r="F676" s="832" t="s">
        <v>6847</v>
      </c>
      <c r="G676" s="832" t="s">
        <v>6846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1192.3399999999999</v>
      </c>
      <c r="R676" s="837"/>
      <c r="S676" s="850">
        <v>1192.3399999999999</v>
      </c>
    </row>
    <row r="677" spans="1:19" ht="14.4" customHeight="1" x14ac:dyDescent="0.3">
      <c r="A677" s="831" t="s">
        <v>6815</v>
      </c>
      <c r="B677" s="832" t="s">
        <v>6816</v>
      </c>
      <c r="C677" s="832" t="s">
        <v>604</v>
      </c>
      <c r="D677" s="832" t="s">
        <v>2754</v>
      </c>
      <c r="E677" s="832" t="s">
        <v>6809</v>
      </c>
      <c r="F677" s="832" t="s">
        <v>6852</v>
      </c>
      <c r="G677" s="832" t="s">
        <v>6853</v>
      </c>
      <c r="H677" s="849"/>
      <c r="I677" s="849"/>
      <c r="J677" s="832"/>
      <c r="K677" s="832"/>
      <c r="L677" s="849">
        <v>1</v>
      </c>
      <c r="M677" s="849">
        <v>146</v>
      </c>
      <c r="N677" s="832">
        <v>1</v>
      </c>
      <c r="O677" s="832">
        <v>146</v>
      </c>
      <c r="P677" s="849">
        <v>7</v>
      </c>
      <c r="Q677" s="849">
        <v>1029</v>
      </c>
      <c r="R677" s="837">
        <v>7.0479452054794525</v>
      </c>
      <c r="S677" s="850">
        <v>147</v>
      </c>
    </row>
    <row r="678" spans="1:19" ht="14.4" customHeight="1" x14ac:dyDescent="0.3">
      <c r="A678" s="831" t="s">
        <v>6815</v>
      </c>
      <c r="B678" s="832" t="s">
        <v>6816</v>
      </c>
      <c r="C678" s="832" t="s">
        <v>604</v>
      </c>
      <c r="D678" s="832" t="s">
        <v>2754</v>
      </c>
      <c r="E678" s="832" t="s">
        <v>6809</v>
      </c>
      <c r="F678" s="832" t="s">
        <v>6854</v>
      </c>
      <c r="G678" s="832" t="s">
        <v>6855</v>
      </c>
      <c r="H678" s="849"/>
      <c r="I678" s="849"/>
      <c r="J678" s="832"/>
      <c r="K678" s="832"/>
      <c r="L678" s="849"/>
      <c r="M678" s="849"/>
      <c r="N678" s="832"/>
      <c r="O678" s="832"/>
      <c r="P678" s="849">
        <v>1</v>
      </c>
      <c r="Q678" s="849">
        <v>83</v>
      </c>
      <c r="R678" s="837"/>
      <c r="S678" s="850">
        <v>83</v>
      </c>
    </row>
    <row r="679" spans="1:19" ht="14.4" customHeight="1" x14ac:dyDescent="0.3">
      <c r="A679" s="831" t="s">
        <v>6815</v>
      </c>
      <c r="B679" s="832" t="s">
        <v>6816</v>
      </c>
      <c r="C679" s="832" t="s">
        <v>604</v>
      </c>
      <c r="D679" s="832" t="s">
        <v>2754</v>
      </c>
      <c r="E679" s="832" t="s">
        <v>6809</v>
      </c>
      <c r="F679" s="832" t="s">
        <v>6856</v>
      </c>
      <c r="G679" s="832" t="s">
        <v>6857</v>
      </c>
      <c r="H679" s="849">
        <v>1</v>
      </c>
      <c r="I679" s="849">
        <v>35</v>
      </c>
      <c r="J679" s="832">
        <v>0.1891891891891892</v>
      </c>
      <c r="K679" s="832">
        <v>35</v>
      </c>
      <c r="L679" s="849">
        <v>5</v>
      </c>
      <c r="M679" s="849">
        <v>185</v>
      </c>
      <c r="N679" s="832">
        <v>1</v>
      </c>
      <c r="O679" s="832">
        <v>37</v>
      </c>
      <c r="P679" s="849"/>
      <c r="Q679" s="849"/>
      <c r="R679" s="837"/>
      <c r="S679" s="850"/>
    </row>
    <row r="680" spans="1:19" ht="14.4" customHeight="1" x14ac:dyDescent="0.3">
      <c r="A680" s="831" t="s">
        <v>6815</v>
      </c>
      <c r="B680" s="832" t="s">
        <v>6816</v>
      </c>
      <c r="C680" s="832" t="s">
        <v>604</v>
      </c>
      <c r="D680" s="832" t="s">
        <v>2754</v>
      </c>
      <c r="E680" s="832" t="s">
        <v>6809</v>
      </c>
      <c r="F680" s="832" t="s">
        <v>6858</v>
      </c>
      <c r="G680" s="832" t="s">
        <v>6859</v>
      </c>
      <c r="H680" s="849"/>
      <c r="I680" s="849"/>
      <c r="J680" s="832"/>
      <c r="K680" s="832"/>
      <c r="L680" s="849"/>
      <c r="M680" s="849"/>
      <c r="N680" s="832"/>
      <c r="O680" s="832"/>
      <c r="P680" s="849">
        <v>4</v>
      </c>
      <c r="Q680" s="849">
        <v>40</v>
      </c>
      <c r="R680" s="837"/>
      <c r="S680" s="850">
        <v>10</v>
      </c>
    </row>
    <row r="681" spans="1:19" ht="14.4" customHeight="1" x14ac:dyDescent="0.3">
      <c r="A681" s="831" t="s">
        <v>6815</v>
      </c>
      <c r="B681" s="832" t="s">
        <v>6816</v>
      </c>
      <c r="C681" s="832" t="s">
        <v>604</v>
      </c>
      <c r="D681" s="832" t="s">
        <v>2754</v>
      </c>
      <c r="E681" s="832" t="s">
        <v>6809</v>
      </c>
      <c r="F681" s="832" t="s">
        <v>6813</v>
      </c>
      <c r="G681" s="832" t="s">
        <v>6814</v>
      </c>
      <c r="H681" s="849">
        <v>2</v>
      </c>
      <c r="I681" s="849">
        <v>10</v>
      </c>
      <c r="J681" s="832"/>
      <c r="K681" s="832">
        <v>5</v>
      </c>
      <c r="L681" s="849"/>
      <c r="M681" s="849"/>
      <c r="N681" s="832"/>
      <c r="O681" s="832"/>
      <c r="P681" s="849">
        <v>1</v>
      </c>
      <c r="Q681" s="849">
        <v>5</v>
      </c>
      <c r="R681" s="837"/>
      <c r="S681" s="850">
        <v>5</v>
      </c>
    </row>
    <row r="682" spans="1:19" ht="14.4" customHeight="1" x14ac:dyDescent="0.3">
      <c r="A682" s="831" t="s">
        <v>6815</v>
      </c>
      <c r="B682" s="832" t="s">
        <v>6816</v>
      </c>
      <c r="C682" s="832" t="s">
        <v>604</v>
      </c>
      <c r="D682" s="832" t="s">
        <v>2754</v>
      </c>
      <c r="E682" s="832" t="s">
        <v>6809</v>
      </c>
      <c r="F682" s="832" t="s">
        <v>6864</v>
      </c>
      <c r="G682" s="832" t="s">
        <v>6865</v>
      </c>
      <c r="H682" s="849">
        <v>1</v>
      </c>
      <c r="I682" s="849">
        <v>617</v>
      </c>
      <c r="J682" s="832"/>
      <c r="K682" s="832">
        <v>617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6815</v>
      </c>
      <c r="B683" s="832" t="s">
        <v>6816</v>
      </c>
      <c r="C683" s="832" t="s">
        <v>604</v>
      </c>
      <c r="D683" s="832" t="s">
        <v>2754</v>
      </c>
      <c r="E683" s="832" t="s">
        <v>6809</v>
      </c>
      <c r="F683" s="832" t="s">
        <v>6866</v>
      </c>
      <c r="G683" s="832" t="s">
        <v>6867</v>
      </c>
      <c r="H683" s="849">
        <v>11</v>
      </c>
      <c r="I683" s="849">
        <v>4268</v>
      </c>
      <c r="J683" s="832">
        <v>1.2097505668934241</v>
      </c>
      <c r="K683" s="832">
        <v>388</v>
      </c>
      <c r="L683" s="849">
        <v>9</v>
      </c>
      <c r="M683" s="849">
        <v>3528</v>
      </c>
      <c r="N683" s="832">
        <v>1</v>
      </c>
      <c r="O683" s="832">
        <v>392</v>
      </c>
      <c r="P683" s="849">
        <v>9</v>
      </c>
      <c r="Q683" s="849">
        <v>3528</v>
      </c>
      <c r="R683" s="837">
        <v>1</v>
      </c>
      <c r="S683" s="850">
        <v>392</v>
      </c>
    </row>
    <row r="684" spans="1:19" ht="14.4" customHeight="1" x14ac:dyDescent="0.3">
      <c r="A684" s="831" t="s">
        <v>6815</v>
      </c>
      <c r="B684" s="832" t="s">
        <v>6816</v>
      </c>
      <c r="C684" s="832" t="s">
        <v>604</v>
      </c>
      <c r="D684" s="832" t="s">
        <v>2754</v>
      </c>
      <c r="E684" s="832" t="s">
        <v>6809</v>
      </c>
      <c r="F684" s="832" t="s">
        <v>6868</v>
      </c>
      <c r="G684" s="832" t="s">
        <v>6869</v>
      </c>
      <c r="H684" s="849">
        <v>1</v>
      </c>
      <c r="I684" s="849">
        <v>39</v>
      </c>
      <c r="J684" s="832"/>
      <c r="K684" s="832">
        <v>39</v>
      </c>
      <c r="L684" s="849"/>
      <c r="M684" s="849"/>
      <c r="N684" s="832"/>
      <c r="O684" s="832"/>
      <c r="P684" s="849">
        <v>36</v>
      </c>
      <c r="Q684" s="849">
        <v>1404</v>
      </c>
      <c r="R684" s="837"/>
      <c r="S684" s="850">
        <v>39</v>
      </c>
    </row>
    <row r="685" spans="1:19" ht="14.4" customHeight="1" x14ac:dyDescent="0.3">
      <c r="A685" s="831" t="s">
        <v>6815</v>
      </c>
      <c r="B685" s="832" t="s">
        <v>6816</v>
      </c>
      <c r="C685" s="832" t="s">
        <v>604</v>
      </c>
      <c r="D685" s="832" t="s">
        <v>2754</v>
      </c>
      <c r="E685" s="832" t="s">
        <v>6809</v>
      </c>
      <c r="F685" s="832" t="s">
        <v>6876</v>
      </c>
      <c r="G685" s="832" t="s">
        <v>6877</v>
      </c>
      <c r="H685" s="849">
        <v>21</v>
      </c>
      <c r="I685" s="849">
        <v>93009</v>
      </c>
      <c r="J685" s="832">
        <v>2.0938541197658713</v>
      </c>
      <c r="K685" s="832">
        <v>4429</v>
      </c>
      <c r="L685" s="849">
        <v>10</v>
      </c>
      <c r="M685" s="849">
        <v>44420</v>
      </c>
      <c r="N685" s="832">
        <v>1</v>
      </c>
      <c r="O685" s="832">
        <v>4442</v>
      </c>
      <c r="P685" s="849">
        <v>15</v>
      </c>
      <c r="Q685" s="849">
        <v>66630</v>
      </c>
      <c r="R685" s="837">
        <v>1.5</v>
      </c>
      <c r="S685" s="850">
        <v>4442</v>
      </c>
    </row>
    <row r="686" spans="1:19" ht="14.4" customHeight="1" x14ac:dyDescent="0.3">
      <c r="A686" s="831" t="s">
        <v>6815</v>
      </c>
      <c r="B686" s="832" t="s">
        <v>6816</v>
      </c>
      <c r="C686" s="832" t="s">
        <v>604</v>
      </c>
      <c r="D686" s="832" t="s">
        <v>2754</v>
      </c>
      <c r="E686" s="832" t="s">
        <v>6809</v>
      </c>
      <c r="F686" s="832" t="s">
        <v>6810</v>
      </c>
      <c r="G686" s="832" t="s">
        <v>6811</v>
      </c>
      <c r="H686" s="849">
        <v>193</v>
      </c>
      <c r="I686" s="849">
        <v>45355</v>
      </c>
      <c r="J686" s="832">
        <v>1.0208881986179577</v>
      </c>
      <c r="K686" s="832">
        <v>235</v>
      </c>
      <c r="L686" s="849">
        <v>177</v>
      </c>
      <c r="M686" s="849">
        <v>44427</v>
      </c>
      <c r="N686" s="832">
        <v>1</v>
      </c>
      <c r="O686" s="832">
        <v>251</v>
      </c>
      <c r="P686" s="849">
        <v>198</v>
      </c>
      <c r="Q686" s="849">
        <v>49698</v>
      </c>
      <c r="R686" s="837">
        <v>1.1186440677966101</v>
      </c>
      <c r="S686" s="850">
        <v>251</v>
      </c>
    </row>
    <row r="687" spans="1:19" ht="14.4" customHeight="1" x14ac:dyDescent="0.3">
      <c r="A687" s="831" t="s">
        <v>6815</v>
      </c>
      <c r="B687" s="832" t="s">
        <v>6816</v>
      </c>
      <c r="C687" s="832" t="s">
        <v>604</v>
      </c>
      <c r="D687" s="832" t="s">
        <v>2754</v>
      </c>
      <c r="E687" s="832" t="s">
        <v>6809</v>
      </c>
      <c r="F687" s="832" t="s">
        <v>6880</v>
      </c>
      <c r="G687" s="832" t="s">
        <v>6881</v>
      </c>
      <c r="H687" s="849">
        <v>896</v>
      </c>
      <c r="I687" s="849">
        <v>105728</v>
      </c>
      <c r="J687" s="832">
        <v>0.93650793650793651</v>
      </c>
      <c r="K687" s="832">
        <v>118</v>
      </c>
      <c r="L687" s="849">
        <v>896</v>
      </c>
      <c r="M687" s="849">
        <v>112896</v>
      </c>
      <c r="N687" s="832">
        <v>1</v>
      </c>
      <c r="O687" s="832">
        <v>126</v>
      </c>
      <c r="P687" s="849">
        <v>1006</v>
      </c>
      <c r="Q687" s="849">
        <v>126756</v>
      </c>
      <c r="R687" s="837">
        <v>1.1227678571428572</v>
      </c>
      <c r="S687" s="850">
        <v>126</v>
      </c>
    </row>
    <row r="688" spans="1:19" ht="14.4" customHeight="1" x14ac:dyDescent="0.3">
      <c r="A688" s="831" t="s">
        <v>6815</v>
      </c>
      <c r="B688" s="832" t="s">
        <v>6816</v>
      </c>
      <c r="C688" s="832" t="s">
        <v>604</v>
      </c>
      <c r="D688" s="832" t="s">
        <v>2754</v>
      </c>
      <c r="E688" s="832" t="s">
        <v>6809</v>
      </c>
      <c r="F688" s="832" t="s">
        <v>6884</v>
      </c>
      <c r="G688" s="832" t="s">
        <v>6885</v>
      </c>
      <c r="H688" s="849">
        <v>17</v>
      </c>
      <c r="I688" s="849">
        <v>11764</v>
      </c>
      <c r="J688" s="832">
        <v>0.91151402448473573</v>
      </c>
      <c r="K688" s="832">
        <v>692</v>
      </c>
      <c r="L688" s="849">
        <v>18</v>
      </c>
      <c r="M688" s="849">
        <v>12906</v>
      </c>
      <c r="N688" s="832">
        <v>1</v>
      </c>
      <c r="O688" s="832">
        <v>717</v>
      </c>
      <c r="P688" s="849">
        <v>5</v>
      </c>
      <c r="Q688" s="849">
        <v>3590</v>
      </c>
      <c r="R688" s="837">
        <v>0.27816519448318611</v>
      </c>
      <c r="S688" s="850">
        <v>718</v>
      </c>
    </row>
    <row r="689" spans="1:19" ht="14.4" customHeight="1" x14ac:dyDescent="0.3">
      <c r="A689" s="831" t="s">
        <v>6815</v>
      </c>
      <c r="B689" s="832" t="s">
        <v>6816</v>
      </c>
      <c r="C689" s="832" t="s">
        <v>604</v>
      </c>
      <c r="D689" s="832" t="s">
        <v>2754</v>
      </c>
      <c r="E689" s="832" t="s">
        <v>6809</v>
      </c>
      <c r="F689" s="832" t="s">
        <v>6894</v>
      </c>
      <c r="G689" s="832" t="s">
        <v>6895</v>
      </c>
      <c r="H689" s="849">
        <v>1</v>
      </c>
      <c r="I689" s="849">
        <v>666</v>
      </c>
      <c r="J689" s="832"/>
      <c r="K689" s="832">
        <v>666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6815</v>
      </c>
      <c r="B690" s="832" t="s">
        <v>6816</v>
      </c>
      <c r="C690" s="832" t="s">
        <v>604</v>
      </c>
      <c r="D690" s="832" t="s">
        <v>2754</v>
      </c>
      <c r="E690" s="832" t="s">
        <v>6809</v>
      </c>
      <c r="F690" s="832" t="s">
        <v>6896</v>
      </c>
      <c r="G690" s="832" t="s">
        <v>6897</v>
      </c>
      <c r="H690" s="849">
        <v>1</v>
      </c>
      <c r="I690" s="849">
        <v>1002</v>
      </c>
      <c r="J690" s="832"/>
      <c r="K690" s="832">
        <v>1002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6815</v>
      </c>
      <c r="B691" s="832" t="s">
        <v>6816</v>
      </c>
      <c r="C691" s="832" t="s">
        <v>604</v>
      </c>
      <c r="D691" s="832" t="s">
        <v>2754</v>
      </c>
      <c r="E691" s="832" t="s">
        <v>6809</v>
      </c>
      <c r="F691" s="832" t="s">
        <v>6900</v>
      </c>
      <c r="G691" s="832" t="s">
        <v>6901</v>
      </c>
      <c r="H691" s="849">
        <v>518</v>
      </c>
      <c r="I691" s="849">
        <v>10266.66</v>
      </c>
      <c r="J691" s="832">
        <v>0.29417363896848137</v>
      </c>
      <c r="K691" s="832">
        <v>19.819806949806949</v>
      </c>
      <c r="L691" s="849">
        <v>1047</v>
      </c>
      <c r="M691" s="849">
        <v>34900</v>
      </c>
      <c r="N691" s="832">
        <v>1</v>
      </c>
      <c r="O691" s="832">
        <v>33.333333333333336</v>
      </c>
      <c r="P691" s="849">
        <v>1198</v>
      </c>
      <c r="Q691" s="849">
        <v>39933.32</v>
      </c>
      <c r="R691" s="837">
        <v>1.1442212034383954</v>
      </c>
      <c r="S691" s="850">
        <v>33.333322203672786</v>
      </c>
    </row>
    <row r="692" spans="1:19" ht="14.4" customHeight="1" x14ac:dyDescent="0.3">
      <c r="A692" s="831" t="s">
        <v>6815</v>
      </c>
      <c r="B692" s="832" t="s">
        <v>6816</v>
      </c>
      <c r="C692" s="832" t="s">
        <v>604</v>
      </c>
      <c r="D692" s="832" t="s">
        <v>2754</v>
      </c>
      <c r="E692" s="832" t="s">
        <v>6809</v>
      </c>
      <c r="F692" s="832" t="s">
        <v>6902</v>
      </c>
      <c r="G692" s="832" t="s">
        <v>6903</v>
      </c>
      <c r="H692" s="849">
        <v>56</v>
      </c>
      <c r="I692" s="849">
        <v>53536</v>
      </c>
      <c r="J692" s="832">
        <v>1.3006802721088435</v>
      </c>
      <c r="K692" s="832">
        <v>956</v>
      </c>
      <c r="L692" s="849">
        <v>42</v>
      </c>
      <c r="M692" s="849">
        <v>41160</v>
      </c>
      <c r="N692" s="832">
        <v>1</v>
      </c>
      <c r="O692" s="832">
        <v>980</v>
      </c>
      <c r="P692" s="849">
        <v>37</v>
      </c>
      <c r="Q692" s="849">
        <v>36260</v>
      </c>
      <c r="R692" s="837">
        <v>0.88095238095238093</v>
      </c>
      <c r="S692" s="850">
        <v>980</v>
      </c>
    </row>
    <row r="693" spans="1:19" ht="14.4" customHeight="1" x14ac:dyDescent="0.3">
      <c r="A693" s="831" t="s">
        <v>6815</v>
      </c>
      <c r="B693" s="832" t="s">
        <v>6816</v>
      </c>
      <c r="C693" s="832" t="s">
        <v>604</v>
      </c>
      <c r="D693" s="832" t="s">
        <v>2754</v>
      </c>
      <c r="E693" s="832" t="s">
        <v>6809</v>
      </c>
      <c r="F693" s="832" t="s">
        <v>6902</v>
      </c>
      <c r="G693" s="832" t="s">
        <v>6904</v>
      </c>
      <c r="H693" s="849">
        <v>28</v>
      </c>
      <c r="I693" s="849">
        <v>26768</v>
      </c>
      <c r="J693" s="832">
        <v>2.2761904761904761</v>
      </c>
      <c r="K693" s="832">
        <v>956</v>
      </c>
      <c r="L693" s="849">
        <v>12</v>
      </c>
      <c r="M693" s="849">
        <v>11760</v>
      </c>
      <c r="N693" s="832">
        <v>1</v>
      </c>
      <c r="O693" s="832">
        <v>980</v>
      </c>
      <c r="P693" s="849">
        <v>23</v>
      </c>
      <c r="Q693" s="849">
        <v>22540</v>
      </c>
      <c r="R693" s="837">
        <v>1.9166666666666667</v>
      </c>
      <c r="S693" s="850">
        <v>980</v>
      </c>
    </row>
    <row r="694" spans="1:19" ht="14.4" customHeight="1" x14ac:dyDescent="0.3">
      <c r="A694" s="831" t="s">
        <v>6815</v>
      </c>
      <c r="B694" s="832" t="s">
        <v>6816</v>
      </c>
      <c r="C694" s="832" t="s">
        <v>604</v>
      </c>
      <c r="D694" s="832" t="s">
        <v>2754</v>
      </c>
      <c r="E694" s="832" t="s">
        <v>6809</v>
      </c>
      <c r="F694" s="832" t="s">
        <v>6905</v>
      </c>
      <c r="G694" s="832" t="s">
        <v>6906</v>
      </c>
      <c r="H694" s="849">
        <v>135</v>
      </c>
      <c r="I694" s="849">
        <v>22815</v>
      </c>
      <c r="J694" s="832">
        <v>1.153437815975733</v>
      </c>
      <c r="K694" s="832">
        <v>169</v>
      </c>
      <c r="L694" s="849">
        <v>115</v>
      </c>
      <c r="M694" s="849">
        <v>19780</v>
      </c>
      <c r="N694" s="832">
        <v>1</v>
      </c>
      <c r="O694" s="832">
        <v>172</v>
      </c>
      <c r="P694" s="849">
        <v>117</v>
      </c>
      <c r="Q694" s="849">
        <v>20124</v>
      </c>
      <c r="R694" s="837">
        <v>1.017391304347826</v>
      </c>
      <c r="S694" s="850">
        <v>172</v>
      </c>
    </row>
    <row r="695" spans="1:19" ht="14.4" customHeight="1" x14ac:dyDescent="0.3">
      <c r="A695" s="831" t="s">
        <v>6815</v>
      </c>
      <c r="B695" s="832" t="s">
        <v>6816</v>
      </c>
      <c r="C695" s="832" t="s">
        <v>604</v>
      </c>
      <c r="D695" s="832" t="s">
        <v>2754</v>
      </c>
      <c r="E695" s="832" t="s">
        <v>6809</v>
      </c>
      <c r="F695" s="832" t="s">
        <v>6907</v>
      </c>
      <c r="G695" s="832" t="s">
        <v>6908</v>
      </c>
      <c r="H695" s="849"/>
      <c r="I695" s="849"/>
      <c r="J695" s="832"/>
      <c r="K695" s="832"/>
      <c r="L695" s="849"/>
      <c r="M695" s="849"/>
      <c r="N695" s="832"/>
      <c r="O695" s="832"/>
      <c r="P695" s="849">
        <v>3</v>
      </c>
      <c r="Q695" s="849">
        <v>111</v>
      </c>
      <c r="R695" s="837"/>
      <c r="S695" s="850">
        <v>37</v>
      </c>
    </row>
    <row r="696" spans="1:19" ht="14.4" customHeight="1" x14ac:dyDescent="0.3">
      <c r="A696" s="831" t="s">
        <v>6815</v>
      </c>
      <c r="B696" s="832" t="s">
        <v>6816</v>
      </c>
      <c r="C696" s="832" t="s">
        <v>604</v>
      </c>
      <c r="D696" s="832" t="s">
        <v>2754</v>
      </c>
      <c r="E696" s="832" t="s">
        <v>6809</v>
      </c>
      <c r="F696" s="832" t="s">
        <v>6911</v>
      </c>
      <c r="G696" s="832" t="s">
        <v>6912</v>
      </c>
      <c r="H696" s="849">
        <v>1</v>
      </c>
      <c r="I696" s="849">
        <v>82</v>
      </c>
      <c r="J696" s="832"/>
      <c r="K696" s="832">
        <v>82</v>
      </c>
      <c r="L696" s="849"/>
      <c r="M696" s="849"/>
      <c r="N696" s="832"/>
      <c r="O696" s="832"/>
      <c r="P696" s="849">
        <v>1</v>
      </c>
      <c r="Q696" s="849">
        <v>86</v>
      </c>
      <c r="R696" s="837"/>
      <c r="S696" s="850">
        <v>86</v>
      </c>
    </row>
    <row r="697" spans="1:19" ht="14.4" customHeight="1" x14ac:dyDescent="0.3">
      <c r="A697" s="831" t="s">
        <v>6815</v>
      </c>
      <c r="B697" s="832" t="s">
        <v>6816</v>
      </c>
      <c r="C697" s="832" t="s">
        <v>604</v>
      </c>
      <c r="D697" s="832" t="s">
        <v>2754</v>
      </c>
      <c r="E697" s="832" t="s">
        <v>6809</v>
      </c>
      <c r="F697" s="832" t="s">
        <v>6917</v>
      </c>
      <c r="G697" s="832" t="s">
        <v>6918</v>
      </c>
      <c r="H697" s="849">
        <v>6</v>
      </c>
      <c r="I697" s="849">
        <v>774</v>
      </c>
      <c r="J697" s="832">
        <v>2.9541984732824429</v>
      </c>
      <c r="K697" s="832">
        <v>129</v>
      </c>
      <c r="L697" s="849">
        <v>2</v>
      </c>
      <c r="M697" s="849">
        <v>262</v>
      </c>
      <c r="N697" s="832">
        <v>1</v>
      </c>
      <c r="O697" s="832">
        <v>131</v>
      </c>
      <c r="P697" s="849">
        <v>3</v>
      </c>
      <c r="Q697" s="849">
        <v>396</v>
      </c>
      <c r="R697" s="837">
        <v>1.5114503816793894</v>
      </c>
      <c r="S697" s="850">
        <v>132</v>
      </c>
    </row>
    <row r="698" spans="1:19" ht="14.4" customHeight="1" x14ac:dyDescent="0.3">
      <c r="A698" s="831" t="s">
        <v>6815</v>
      </c>
      <c r="B698" s="832" t="s">
        <v>6816</v>
      </c>
      <c r="C698" s="832" t="s">
        <v>604</v>
      </c>
      <c r="D698" s="832" t="s">
        <v>2754</v>
      </c>
      <c r="E698" s="832" t="s">
        <v>6809</v>
      </c>
      <c r="F698" s="832" t="s">
        <v>6920</v>
      </c>
      <c r="G698" s="832" t="s">
        <v>6921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223</v>
      </c>
      <c r="R698" s="837"/>
      <c r="S698" s="850">
        <v>223</v>
      </c>
    </row>
    <row r="699" spans="1:19" ht="14.4" customHeight="1" x14ac:dyDescent="0.3">
      <c r="A699" s="831" t="s">
        <v>6815</v>
      </c>
      <c r="B699" s="832" t="s">
        <v>6816</v>
      </c>
      <c r="C699" s="832" t="s">
        <v>604</v>
      </c>
      <c r="D699" s="832" t="s">
        <v>2754</v>
      </c>
      <c r="E699" s="832" t="s">
        <v>6809</v>
      </c>
      <c r="F699" s="832" t="s">
        <v>6922</v>
      </c>
      <c r="G699" s="832" t="s">
        <v>6923</v>
      </c>
      <c r="H699" s="849"/>
      <c r="I699" s="849"/>
      <c r="J699" s="832"/>
      <c r="K699" s="832"/>
      <c r="L699" s="849"/>
      <c r="M699" s="849"/>
      <c r="N699" s="832"/>
      <c r="O699" s="832"/>
      <c r="P699" s="849">
        <v>2</v>
      </c>
      <c r="Q699" s="849">
        <v>154</v>
      </c>
      <c r="R699" s="837"/>
      <c r="S699" s="850">
        <v>77</v>
      </c>
    </row>
    <row r="700" spans="1:19" ht="14.4" customHeight="1" x14ac:dyDescent="0.3">
      <c r="A700" s="831" t="s">
        <v>6815</v>
      </c>
      <c r="B700" s="832" t="s">
        <v>6816</v>
      </c>
      <c r="C700" s="832" t="s">
        <v>604</v>
      </c>
      <c r="D700" s="832" t="s">
        <v>2754</v>
      </c>
      <c r="E700" s="832" t="s">
        <v>6809</v>
      </c>
      <c r="F700" s="832" t="s">
        <v>6924</v>
      </c>
      <c r="G700" s="832" t="s">
        <v>6925</v>
      </c>
      <c r="H700" s="849">
        <v>7</v>
      </c>
      <c r="I700" s="849">
        <v>5180</v>
      </c>
      <c r="J700" s="832">
        <v>0.6879150066401063</v>
      </c>
      <c r="K700" s="832">
        <v>740</v>
      </c>
      <c r="L700" s="849">
        <v>10</v>
      </c>
      <c r="M700" s="849">
        <v>7530</v>
      </c>
      <c r="N700" s="832">
        <v>1</v>
      </c>
      <c r="O700" s="832">
        <v>753</v>
      </c>
      <c r="P700" s="849">
        <v>6</v>
      </c>
      <c r="Q700" s="849">
        <v>4518</v>
      </c>
      <c r="R700" s="837">
        <v>0.6</v>
      </c>
      <c r="S700" s="850">
        <v>753</v>
      </c>
    </row>
    <row r="701" spans="1:19" ht="14.4" customHeight="1" x14ac:dyDescent="0.3">
      <c r="A701" s="831" t="s">
        <v>6815</v>
      </c>
      <c r="B701" s="832" t="s">
        <v>6816</v>
      </c>
      <c r="C701" s="832" t="s">
        <v>604</v>
      </c>
      <c r="D701" s="832" t="s">
        <v>2754</v>
      </c>
      <c r="E701" s="832" t="s">
        <v>6809</v>
      </c>
      <c r="F701" s="832" t="s">
        <v>6924</v>
      </c>
      <c r="G701" s="832" t="s">
        <v>6926</v>
      </c>
      <c r="H701" s="849">
        <v>2</v>
      </c>
      <c r="I701" s="849">
        <v>1480</v>
      </c>
      <c r="J701" s="832">
        <v>0.39309428950863212</v>
      </c>
      <c r="K701" s="832">
        <v>740</v>
      </c>
      <c r="L701" s="849">
        <v>5</v>
      </c>
      <c r="M701" s="849">
        <v>3765</v>
      </c>
      <c r="N701" s="832">
        <v>1</v>
      </c>
      <c r="O701" s="832">
        <v>753</v>
      </c>
      <c r="P701" s="849">
        <v>8</v>
      </c>
      <c r="Q701" s="849">
        <v>6024</v>
      </c>
      <c r="R701" s="837">
        <v>1.6</v>
      </c>
      <c r="S701" s="850">
        <v>753</v>
      </c>
    </row>
    <row r="702" spans="1:19" ht="14.4" customHeight="1" x14ac:dyDescent="0.3">
      <c r="A702" s="831" t="s">
        <v>6815</v>
      </c>
      <c r="B702" s="832" t="s">
        <v>6816</v>
      </c>
      <c r="C702" s="832" t="s">
        <v>604</v>
      </c>
      <c r="D702" s="832" t="s">
        <v>2754</v>
      </c>
      <c r="E702" s="832" t="s">
        <v>6809</v>
      </c>
      <c r="F702" s="832" t="s">
        <v>6937</v>
      </c>
      <c r="G702" s="832" t="s">
        <v>6938</v>
      </c>
      <c r="H702" s="849"/>
      <c r="I702" s="849"/>
      <c r="J702" s="832"/>
      <c r="K702" s="832"/>
      <c r="L702" s="849"/>
      <c r="M702" s="849"/>
      <c r="N702" s="832"/>
      <c r="O702" s="832"/>
      <c r="P702" s="849">
        <v>1</v>
      </c>
      <c r="Q702" s="849">
        <v>59</v>
      </c>
      <c r="R702" s="837"/>
      <c r="S702" s="850">
        <v>59</v>
      </c>
    </row>
    <row r="703" spans="1:19" ht="14.4" customHeight="1" x14ac:dyDescent="0.3">
      <c r="A703" s="831" t="s">
        <v>6815</v>
      </c>
      <c r="B703" s="832" t="s">
        <v>6816</v>
      </c>
      <c r="C703" s="832" t="s">
        <v>604</v>
      </c>
      <c r="D703" s="832" t="s">
        <v>2754</v>
      </c>
      <c r="E703" s="832" t="s">
        <v>6809</v>
      </c>
      <c r="F703" s="832" t="s">
        <v>6943</v>
      </c>
      <c r="G703" s="832" t="s">
        <v>6944</v>
      </c>
      <c r="H703" s="849"/>
      <c r="I703" s="849"/>
      <c r="J703" s="832"/>
      <c r="K703" s="832"/>
      <c r="L703" s="849"/>
      <c r="M703" s="849"/>
      <c r="N703" s="832"/>
      <c r="O703" s="832"/>
      <c r="P703" s="849">
        <v>2</v>
      </c>
      <c r="Q703" s="849">
        <v>366</v>
      </c>
      <c r="R703" s="837"/>
      <c r="S703" s="850">
        <v>183</v>
      </c>
    </row>
    <row r="704" spans="1:19" ht="14.4" customHeight="1" x14ac:dyDescent="0.3">
      <c r="A704" s="831" t="s">
        <v>6815</v>
      </c>
      <c r="B704" s="832" t="s">
        <v>6816</v>
      </c>
      <c r="C704" s="832" t="s">
        <v>604</v>
      </c>
      <c r="D704" s="832" t="s">
        <v>2754</v>
      </c>
      <c r="E704" s="832" t="s">
        <v>6809</v>
      </c>
      <c r="F704" s="832" t="s">
        <v>6953</v>
      </c>
      <c r="G704" s="832" t="s">
        <v>6954</v>
      </c>
      <c r="H704" s="849">
        <v>32</v>
      </c>
      <c r="I704" s="849">
        <v>8320</v>
      </c>
      <c r="J704" s="832">
        <v>0.77611940298507465</v>
      </c>
      <c r="K704" s="832">
        <v>260</v>
      </c>
      <c r="L704" s="849">
        <v>40</v>
      </c>
      <c r="M704" s="849">
        <v>10720</v>
      </c>
      <c r="N704" s="832">
        <v>1</v>
      </c>
      <c r="O704" s="832">
        <v>268</v>
      </c>
      <c r="P704" s="849">
        <v>41</v>
      </c>
      <c r="Q704" s="849">
        <v>11029</v>
      </c>
      <c r="R704" s="837">
        <v>1.0288246268656716</v>
      </c>
      <c r="S704" s="850">
        <v>269</v>
      </c>
    </row>
    <row r="705" spans="1:19" ht="14.4" customHeight="1" x14ac:dyDescent="0.3">
      <c r="A705" s="831" t="s">
        <v>6815</v>
      </c>
      <c r="B705" s="832" t="s">
        <v>6816</v>
      </c>
      <c r="C705" s="832" t="s">
        <v>604</v>
      </c>
      <c r="D705" s="832" t="s">
        <v>2754</v>
      </c>
      <c r="E705" s="832" t="s">
        <v>6809</v>
      </c>
      <c r="F705" s="832" t="s">
        <v>6955</v>
      </c>
      <c r="G705" s="832" t="s">
        <v>6956</v>
      </c>
      <c r="H705" s="849">
        <v>1</v>
      </c>
      <c r="I705" s="849">
        <v>116</v>
      </c>
      <c r="J705" s="832"/>
      <c r="K705" s="832">
        <v>116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6815</v>
      </c>
      <c r="B706" s="832" t="s">
        <v>6816</v>
      </c>
      <c r="C706" s="832" t="s">
        <v>604</v>
      </c>
      <c r="D706" s="832" t="s">
        <v>2754</v>
      </c>
      <c r="E706" s="832" t="s">
        <v>6809</v>
      </c>
      <c r="F706" s="832" t="s">
        <v>6961</v>
      </c>
      <c r="G706" s="832" t="s">
        <v>6962</v>
      </c>
      <c r="H706" s="849">
        <v>97</v>
      </c>
      <c r="I706" s="849">
        <v>18236</v>
      </c>
      <c r="J706" s="832">
        <v>0.77271186440677964</v>
      </c>
      <c r="K706" s="832">
        <v>188</v>
      </c>
      <c r="L706" s="849">
        <v>118</v>
      </c>
      <c r="M706" s="849">
        <v>23600</v>
      </c>
      <c r="N706" s="832">
        <v>1</v>
      </c>
      <c r="O706" s="832">
        <v>200</v>
      </c>
      <c r="P706" s="849">
        <v>81</v>
      </c>
      <c r="Q706" s="849">
        <v>16200</v>
      </c>
      <c r="R706" s="837">
        <v>0.68644067796610164</v>
      </c>
      <c r="S706" s="850">
        <v>200</v>
      </c>
    </row>
    <row r="707" spans="1:19" ht="14.4" customHeight="1" x14ac:dyDescent="0.3">
      <c r="A707" s="831" t="s">
        <v>6815</v>
      </c>
      <c r="B707" s="832" t="s">
        <v>6816</v>
      </c>
      <c r="C707" s="832" t="s">
        <v>604</v>
      </c>
      <c r="D707" s="832" t="s">
        <v>2755</v>
      </c>
      <c r="E707" s="832" t="s">
        <v>6809</v>
      </c>
      <c r="F707" s="832" t="s">
        <v>6856</v>
      </c>
      <c r="G707" s="832" t="s">
        <v>6857</v>
      </c>
      <c r="H707" s="849">
        <v>46</v>
      </c>
      <c r="I707" s="849">
        <v>1610</v>
      </c>
      <c r="J707" s="832">
        <v>1.0613052076466711</v>
      </c>
      <c r="K707" s="832">
        <v>35</v>
      </c>
      <c r="L707" s="849">
        <v>41</v>
      </c>
      <c r="M707" s="849">
        <v>1517</v>
      </c>
      <c r="N707" s="832">
        <v>1</v>
      </c>
      <c r="O707" s="832">
        <v>37</v>
      </c>
      <c r="P707" s="849">
        <v>15</v>
      </c>
      <c r="Q707" s="849">
        <v>555</v>
      </c>
      <c r="R707" s="837">
        <v>0.36585365853658536</v>
      </c>
      <c r="S707" s="850">
        <v>37</v>
      </c>
    </row>
    <row r="708" spans="1:19" ht="14.4" customHeight="1" x14ac:dyDescent="0.3">
      <c r="A708" s="831" t="s">
        <v>6815</v>
      </c>
      <c r="B708" s="832" t="s">
        <v>6816</v>
      </c>
      <c r="C708" s="832" t="s">
        <v>604</v>
      </c>
      <c r="D708" s="832" t="s">
        <v>2755</v>
      </c>
      <c r="E708" s="832" t="s">
        <v>6809</v>
      </c>
      <c r="F708" s="832" t="s">
        <v>6880</v>
      </c>
      <c r="G708" s="832" t="s">
        <v>6881</v>
      </c>
      <c r="H708" s="849"/>
      <c r="I708" s="849"/>
      <c r="J708" s="832"/>
      <c r="K708" s="832"/>
      <c r="L708" s="849">
        <v>1</v>
      </c>
      <c r="M708" s="849">
        <v>126</v>
      </c>
      <c r="N708" s="832">
        <v>1</v>
      </c>
      <c r="O708" s="832">
        <v>126</v>
      </c>
      <c r="P708" s="849"/>
      <c r="Q708" s="849"/>
      <c r="R708" s="837"/>
      <c r="S708" s="850"/>
    </row>
    <row r="709" spans="1:19" ht="14.4" customHeight="1" x14ac:dyDescent="0.3">
      <c r="A709" s="831" t="s">
        <v>6815</v>
      </c>
      <c r="B709" s="832" t="s">
        <v>6816</v>
      </c>
      <c r="C709" s="832" t="s">
        <v>604</v>
      </c>
      <c r="D709" s="832" t="s">
        <v>2755</v>
      </c>
      <c r="E709" s="832" t="s">
        <v>6809</v>
      </c>
      <c r="F709" s="832" t="s">
        <v>6900</v>
      </c>
      <c r="G709" s="832" t="s">
        <v>6901</v>
      </c>
      <c r="H709" s="849"/>
      <c r="I709" s="849"/>
      <c r="J709" s="832"/>
      <c r="K709" s="832"/>
      <c r="L709" s="849">
        <v>1</v>
      </c>
      <c r="M709" s="849">
        <v>33.33</v>
      </c>
      <c r="N709" s="832">
        <v>1</v>
      </c>
      <c r="O709" s="832">
        <v>33.33</v>
      </c>
      <c r="P709" s="849"/>
      <c r="Q709" s="849"/>
      <c r="R709" s="837"/>
      <c r="S709" s="850"/>
    </row>
    <row r="710" spans="1:19" ht="14.4" customHeight="1" x14ac:dyDescent="0.3">
      <c r="A710" s="831" t="s">
        <v>6815</v>
      </c>
      <c r="B710" s="832" t="s">
        <v>6816</v>
      </c>
      <c r="C710" s="832" t="s">
        <v>604</v>
      </c>
      <c r="D710" s="832" t="s">
        <v>2755</v>
      </c>
      <c r="E710" s="832" t="s">
        <v>6809</v>
      </c>
      <c r="F710" s="832" t="s">
        <v>6907</v>
      </c>
      <c r="G710" s="832" t="s">
        <v>6908</v>
      </c>
      <c r="H710" s="849"/>
      <c r="I710" s="849"/>
      <c r="J710" s="832"/>
      <c r="K710" s="832"/>
      <c r="L710" s="849">
        <v>2</v>
      </c>
      <c r="M710" s="849">
        <v>74</v>
      </c>
      <c r="N710" s="832">
        <v>1</v>
      </c>
      <c r="O710" s="832">
        <v>37</v>
      </c>
      <c r="P710" s="849"/>
      <c r="Q710" s="849"/>
      <c r="R710" s="837"/>
      <c r="S710" s="850"/>
    </row>
    <row r="711" spans="1:19" ht="14.4" customHeight="1" x14ac:dyDescent="0.3">
      <c r="A711" s="831" t="s">
        <v>6815</v>
      </c>
      <c r="B711" s="832" t="s">
        <v>6816</v>
      </c>
      <c r="C711" s="832" t="s">
        <v>604</v>
      </c>
      <c r="D711" s="832" t="s">
        <v>2756</v>
      </c>
      <c r="E711" s="832" t="s">
        <v>6817</v>
      </c>
      <c r="F711" s="832" t="s">
        <v>6819</v>
      </c>
      <c r="G711" s="832" t="s">
        <v>5373</v>
      </c>
      <c r="H711" s="849"/>
      <c r="I711" s="849"/>
      <c r="J711" s="832"/>
      <c r="K711" s="832"/>
      <c r="L711" s="849">
        <v>0.1</v>
      </c>
      <c r="M711" s="849">
        <v>15.1</v>
      </c>
      <c r="N711" s="832">
        <v>1</v>
      </c>
      <c r="O711" s="832">
        <v>151</v>
      </c>
      <c r="P711" s="849">
        <v>0.8</v>
      </c>
      <c r="Q711" s="849">
        <v>88.28</v>
      </c>
      <c r="R711" s="837">
        <v>5.84635761589404</v>
      </c>
      <c r="S711" s="850">
        <v>110.35</v>
      </c>
    </row>
    <row r="712" spans="1:19" ht="14.4" customHeight="1" x14ac:dyDescent="0.3">
      <c r="A712" s="831" t="s">
        <v>6815</v>
      </c>
      <c r="B712" s="832" t="s">
        <v>6816</v>
      </c>
      <c r="C712" s="832" t="s">
        <v>604</v>
      </c>
      <c r="D712" s="832" t="s">
        <v>2756</v>
      </c>
      <c r="E712" s="832" t="s">
        <v>6809</v>
      </c>
      <c r="F712" s="832" t="s">
        <v>6854</v>
      </c>
      <c r="G712" s="832" t="s">
        <v>6855</v>
      </c>
      <c r="H712" s="849"/>
      <c r="I712" s="849"/>
      <c r="J712" s="832"/>
      <c r="K712" s="832"/>
      <c r="L712" s="849"/>
      <c r="M712" s="849"/>
      <c r="N712" s="832"/>
      <c r="O712" s="832"/>
      <c r="P712" s="849">
        <v>7</v>
      </c>
      <c r="Q712" s="849">
        <v>581</v>
      </c>
      <c r="R712" s="837"/>
      <c r="S712" s="850">
        <v>83</v>
      </c>
    </row>
    <row r="713" spans="1:19" ht="14.4" customHeight="1" x14ac:dyDescent="0.3">
      <c r="A713" s="831" t="s">
        <v>6815</v>
      </c>
      <c r="B713" s="832" t="s">
        <v>6816</v>
      </c>
      <c r="C713" s="832" t="s">
        <v>604</v>
      </c>
      <c r="D713" s="832" t="s">
        <v>2756</v>
      </c>
      <c r="E713" s="832" t="s">
        <v>6809</v>
      </c>
      <c r="F713" s="832" t="s">
        <v>6856</v>
      </c>
      <c r="G713" s="832" t="s">
        <v>6857</v>
      </c>
      <c r="H713" s="849">
        <v>43</v>
      </c>
      <c r="I713" s="849">
        <v>1505</v>
      </c>
      <c r="J713" s="832">
        <v>1.5065065065065064</v>
      </c>
      <c r="K713" s="832">
        <v>35</v>
      </c>
      <c r="L713" s="849">
        <v>27</v>
      </c>
      <c r="M713" s="849">
        <v>999</v>
      </c>
      <c r="N713" s="832">
        <v>1</v>
      </c>
      <c r="O713" s="832">
        <v>37</v>
      </c>
      <c r="P713" s="849">
        <v>25</v>
      </c>
      <c r="Q713" s="849">
        <v>925</v>
      </c>
      <c r="R713" s="837">
        <v>0.92592592592592593</v>
      </c>
      <c r="S713" s="850">
        <v>37</v>
      </c>
    </row>
    <row r="714" spans="1:19" ht="14.4" customHeight="1" x14ac:dyDescent="0.3">
      <c r="A714" s="831" t="s">
        <v>6815</v>
      </c>
      <c r="B714" s="832" t="s">
        <v>6816</v>
      </c>
      <c r="C714" s="832" t="s">
        <v>604</v>
      </c>
      <c r="D714" s="832" t="s">
        <v>2756</v>
      </c>
      <c r="E714" s="832" t="s">
        <v>6809</v>
      </c>
      <c r="F714" s="832" t="s">
        <v>6810</v>
      </c>
      <c r="G714" s="832" t="s">
        <v>6811</v>
      </c>
      <c r="H714" s="849">
        <v>271</v>
      </c>
      <c r="I714" s="849">
        <v>63685</v>
      </c>
      <c r="J714" s="832">
        <v>6.8574351243673952</v>
      </c>
      <c r="K714" s="832">
        <v>235</v>
      </c>
      <c r="L714" s="849">
        <v>37</v>
      </c>
      <c r="M714" s="849">
        <v>9287</v>
      </c>
      <c r="N714" s="832">
        <v>1</v>
      </c>
      <c r="O714" s="832">
        <v>251</v>
      </c>
      <c r="P714" s="849">
        <v>78</v>
      </c>
      <c r="Q714" s="849">
        <v>19578</v>
      </c>
      <c r="R714" s="837">
        <v>2.1081081081081079</v>
      </c>
      <c r="S714" s="850">
        <v>251</v>
      </c>
    </row>
    <row r="715" spans="1:19" ht="14.4" customHeight="1" x14ac:dyDescent="0.3">
      <c r="A715" s="831" t="s">
        <v>6815</v>
      </c>
      <c r="B715" s="832" t="s">
        <v>6816</v>
      </c>
      <c r="C715" s="832" t="s">
        <v>604</v>
      </c>
      <c r="D715" s="832" t="s">
        <v>2756</v>
      </c>
      <c r="E715" s="832" t="s">
        <v>6809</v>
      </c>
      <c r="F715" s="832" t="s">
        <v>6880</v>
      </c>
      <c r="G715" s="832" t="s">
        <v>6881</v>
      </c>
      <c r="H715" s="849">
        <v>960</v>
      </c>
      <c r="I715" s="849">
        <v>113280</v>
      </c>
      <c r="J715" s="832">
        <v>0.72445416522773498</v>
      </c>
      <c r="K715" s="832">
        <v>118</v>
      </c>
      <c r="L715" s="849">
        <v>1241</v>
      </c>
      <c r="M715" s="849">
        <v>156366</v>
      </c>
      <c r="N715" s="832">
        <v>1</v>
      </c>
      <c r="O715" s="832">
        <v>126</v>
      </c>
      <c r="P715" s="849">
        <v>1321</v>
      </c>
      <c r="Q715" s="849">
        <v>166446</v>
      </c>
      <c r="R715" s="837">
        <v>1.064464141821112</v>
      </c>
      <c r="S715" s="850">
        <v>126</v>
      </c>
    </row>
    <row r="716" spans="1:19" ht="14.4" customHeight="1" x14ac:dyDescent="0.3">
      <c r="A716" s="831" t="s">
        <v>6815</v>
      </c>
      <c r="B716" s="832" t="s">
        <v>6816</v>
      </c>
      <c r="C716" s="832" t="s">
        <v>604</v>
      </c>
      <c r="D716" s="832" t="s">
        <v>2756</v>
      </c>
      <c r="E716" s="832" t="s">
        <v>6809</v>
      </c>
      <c r="F716" s="832" t="s">
        <v>6894</v>
      </c>
      <c r="G716" s="832" t="s">
        <v>6895</v>
      </c>
      <c r="H716" s="849">
        <v>2</v>
      </c>
      <c r="I716" s="849">
        <v>1332</v>
      </c>
      <c r="J716" s="832">
        <v>1.9617083946980853</v>
      </c>
      <c r="K716" s="832">
        <v>666</v>
      </c>
      <c r="L716" s="849">
        <v>1</v>
      </c>
      <c r="M716" s="849">
        <v>679</v>
      </c>
      <c r="N716" s="832">
        <v>1</v>
      </c>
      <c r="O716" s="832">
        <v>679</v>
      </c>
      <c r="P716" s="849">
        <v>1</v>
      </c>
      <c r="Q716" s="849">
        <v>679</v>
      </c>
      <c r="R716" s="837">
        <v>1</v>
      </c>
      <c r="S716" s="850">
        <v>679</v>
      </c>
    </row>
    <row r="717" spans="1:19" ht="14.4" customHeight="1" x14ac:dyDescent="0.3">
      <c r="A717" s="831" t="s">
        <v>6815</v>
      </c>
      <c r="B717" s="832" t="s">
        <v>6816</v>
      </c>
      <c r="C717" s="832" t="s">
        <v>604</v>
      </c>
      <c r="D717" s="832" t="s">
        <v>2756</v>
      </c>
      <c r="E717" s="832" t="s">
        <v>6809</v>
      </c>
      <c r="F717" s="832" t="s">
        <v>6896</v>
      </c>
      <c r="G717" s="832" t="s">
        <v>6897</v>
      </c>
      <c r="H717" s="849">
        <v>3</v>
      </c>
      <c r="I717" s="849">
        <v>3006</v>
      </c>
      <c r="J717" s="832"/>
      <c r="K717" s="832">
        <v>1002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6815</v>
      </c>
      <c r="B718" s="832" t="s">
        <v>6816</v>
      </c>
      <c r="C718" s="832" t="s">
        <v>604</v>
      </c>
      <c r="D718" s="832" t="s">
        <v>2756</v>
      </c>
      <c r="E718" s="832" t="s">
        <v>6809</v>
      </c>
      <c r="F718" s="832" t="s">
        <v>6900</v>
      </c>
      <c r="G718" s="832" t="s">
        <v>6901</v>
      </c>
      <c r="H718" s="849">
        <v>676</v>
      </c>
      <c r="I718" s="849">
        <v>16133.32</v>
      </c>
      <c r="J718" s="832">
        <v>0.38412666666666667</v>
      </c>
      <c r="K718" s="832">
        <v>23.865857988165679</v>
      </c>
      <c r="L718" s="849">
        <v>1260</v>
      </c>
      <c r="M718" s="849">
        <v>42000</v>
      </c>
      <c r="N718" s="832">
        <v>1</v>
      </c>
      <c r="O718" s="832">
        <v>33.333333333333336</v>
      </c>
      <c r="P718" s="849">
        <v>1384</v>
      </c>
      <c r="Q718" s="849">
        <v>46133.33</v>
      </c>
      <c r="R718" s="837">
        <v>1.0984126190476191</v>
      </c>
      <c r="S718" s="850">
        <v>33.333330924855495</v>
      </c>
    </row>
    <row r="719" spans="1:19" ht="14.4" customHeight="1" x14ac:dyDescent="0.3">
      <c r="A719" s="831" t="s">
        <v>6815</v>
      </c>
      <c r="B719" s="832" t="s">
        <v>6816</v>
      </c>
      <c r="C719" s="832" t="s">
        <v>604</v>
      </c>
      <c r="D719" s="832" t="s">
        <v>2756</v>
      </c>
      <c r="E719" s="832" t="s">
        <v>6809</v>
      </c>
      <c r="F719" s="832" t="s">
        <v>6907</v>
      </c>
      <c r="G719" s="832" t="s">
        <v>6908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37</v>
      </c>
      <c r="R719" s="837"/>
      <c r="S719" s="850">
        <v>37</v>
      </c>
    </row>
    <row r="720" spans="1:19" ht="14.4" customHeight="1" x14ac:dyDescent="0.3">
      <c r="A720" s="831" t="s">
        <v>6815</v>
      </c>
      <c r="B720" s="832" t="s">
        <v>6816</v>
      </c>
      <c r="C720" s="832" t="s">
        <v>604</v>
      </c>
      <c r="D720" s="832" t="s">
        <v>2756</v>
      </c>
      <c r="E720" s="832" t="s">
        <v>6809</v>
      </c>
      <c r="F720" s="832" t="s">
        <v>6911</v>
      </c>
      <c r="G720" s="832" t="s">
        <v>6912</v>
      </c>
      <c r="H720" s="849">
        <v>8</v>
      </c>
      <c r="I720" s="849">
        <v>656</v>
      </c>
      <c r="J720" s="832">
        <v>7.6279069767441863</v>
      </c>
      <c r="K720" s="832">
        <v>82</v>
      </c>
      <c r="L720" s="849">
        <v>1</v>
      </c>
      <c r="M720" s="849">
        <v>86</v>
      </c>
      <c r="N720" s="832">
        <v>1</v>
      </c>
      <c r="O720" s="832">
        <v>86</v>
      </c>
      <c r="P720" s="849">
        <v>9</v>
      </c>
      <c r="Q720" s="849">
        <v>774</v>
      </c>
      <c r="R720" s="837">
        <v>9</v>
      </c>
      <c r="S720" s="850">
        <v>86</v>
      </c>
    </row>
    <row r="721" spans="1:19" ht="14.4" customHeight="1" x14ac:dyDescent="0.3">
      <c r="A721" s="831" t="s">
        <v>6815</v>
      </c>
      <c r="B721" s="832" t="s">
        <v>6816</v>
      </c>
      <c r="C721" s="832" t="s">
        <v>604</v>
      </c>
      <c r="D721" s="832" t="s">
        <v>2756</v>
      </c>
      <c r="E721" s="832" t="s">
        <v>6809</v>
      </c>
      <c r="F721" s="832" t="s">
        <v>6913</v>
      </c>
      <c r="G721" s="832" t="s">
        <v>6914</v>
      </c>
      <c r="H721" s="849"/>
      <c r="I721" s="849"/>
      <c r="J721" s="832"/>
      <c r="K721" s="832"/>
      <c r="L721" s="849"/>
      <c r="M721" s="849"/>
      <c r="N721" s="832"/>
      <c r="O721" s="832"/>
      <c r="P721" s="849">
        <v>3</v>
      </c>
      <c r="Q721" s="849">
        <v>96</v>
      </c>
      <c r="R721" s="837"/>
      <c r="S721" s="850">
        <v>32</v>
      </c>
    </row>
    <row r="722" spans="1:19" ht="14.4" customHeight="1" x14ac:dyDescent="0.3">
      <c r="A722" s="831" t="s">
        <v>6815</v>
      </c>
      <c r="B722" s="832" t="s">
        <v>6816</v>
      </c>
      <c r="C722" s="832" t="s">
        <v>604</v>
      </c>
      <c r="D722" s="832" t="s">
        <v>2756</v>
      </c>
      <c r="E722" s="832" t="s">
        <v>6809</v>
      </c>
      <c r="F722" s="832" t="s">
        <v>6920</v>
      </c>
      <c r="G722" s="832" t="s">
        <v>6921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223</v>
      </c>
      <c r="R722" s="837"/>
      <c r="S722" s="850">
        <v>223</v>
      </c>
    </row>
    <row r="723" spans="1:19" ht="14.4" customHeight="1" x14ac:dyDescent="0.3">
      <c r="A723" s="831" t="s">
        <v>6815</v>
      </c>
      <c r="B723" s="832" t="s">
        <v>6816</v>
      </c>
      <c r="C723" s="832" t="s">
        <v>604</v>
      </c>
      <c r="D723" s="832" t="s">
        <v>2756</v>
      </c>
      <c r="E723" s="832" t="s">
        <v>6809</v>
      </c>
      <c r="F723" s="832" t="s">
        <v>6931</v>
      </c>
      <c r="G723" s="832" t="s">
        <v>6932</v>
      </c>
      <c r="H723" s="849">
        <v>1</v>
      </c>
      <c r="I723" s="849">
        <v>1050</v>
      </c>
      <c r="J723" s="832"/>
      <c r="K723" s="832">
        <v>1050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" customHeight="1" x14ac:dyDescent="0.3">
      <c r="A724" s="831" t="s">
        <v>6815</v>
      </c>
      <c r="B724" s="832" t="s">
        <v>6816</v>
      </c>
      <c r="C724" s="832" t="s">
        <v>604</v>
      </c>
      <c r="D724" s="832" t="s">
        <v>2756</v>
      </c>
      <c r="E724" s="832" t="s">
        <v>6809</v>
      </c>
      <c r="F724" s="832" t="s">
        <v>6935</v>
      </c>
      <c r="G724" s="832" t="s">
        <v>6936</v>
      </c>
      <c r="H724" s="849">
        <v>3</v>
      </c>
      <c r="I724" s="849">
        <v>1047</v>
      </c>
      <c r="J724" s="832"/>
      <c r="K724" s="832">
        <v>349</v>
      </c>
      <c r="L724" s="849"/>
      <c r="M724" s="849"/>
      <c r="N724" s="832"/>
      <c r="O724" s="832"/>
      <c r="P724" s="849">
        <v>3</v>
      </c>
      <c r="Q724" s="849">
        <v>1119</v>
      </c>
      <c r="R724" s="837"/>
      <c r="S724" s="850">
        <v>373</v>
      </c>
    </row>
    <row r="725" spans="1:19" ht="14.4" customHeight="1" x14ac:dyDescent="0.3">
      <c r="A725" s="831" t="s">
        <v>6815</v>
      </c>
      <c r="B725" s="832" t="s">
        <v>6816</v>
      </c>
      <c r="C725" s="832" t="s">
        <v>604</v>
      </c>
      <c r="D725" s="832" t="s">
        <v>2756</v>
      </c>
      <c r="E725" s="832" t="s">
        <v>6809</v>
      </c>
      <c r="F725" s="832" t="s">
        <v>6937</v>
      </c>
      <c r="G725" s="832" t="s">
        <v>6938</v>
      </c>
      <c r="H725" s="849"/>
      <c r="I725" s="849"/>
      <c r="J725" s="832"/>
      <c r="K725" s="832"/>
      <c r="L725" s="849"/>
      <c r="M725" s="849"/>
      <c r="N725" s="832"/>
      <c r="O725" s="832"/>
      <c r="P725" s="849">
        <v>1</v>
      </c>
      <c r="Q725" s="849">
        <v>59</v>
      </c>
      <c r="R725" s="837"/>
      <c r="S725" s="850">
        <v>59</v>
      </c>
    </row>
    <row r="726" spans="1:19" ht="14.4" customHeight="1" x14ac:dyDescent="0.3">
      <c r="A726" s="831" t="s">
        <v>6815</v>
      </c>
      <c r="B726" s="832" t="s">
        <v>6816</v>
      </c>
      <c r="C726" s="832" t="s">
        <v>604</v>
      </c>
      <c r="D726" s="832" t="s">
        <v>2756</v>
      </c>
      <c r="E726" s="832" t="s">
        <v>6809</v>
      </c>
      <c r="F726" s="832" t="s">
        <v>6939</v>
      </c>
      <c r="G726" s="832" t="s">
        <v>6940</v>
      </c>
      <c r="H726" s="849">
        <v>292</v>
      </c>
      <c r="I726" s="849">
        <v>33288</v>
      </c>
      <c r="J726" s="832">
        <v>0.86619828259172527</v>
      </c>
      <c r="K726" s="832">
        <v>114</v>
      </c>
      <c r="L726" s="849">
        <v>315</v>
      </c>
      <c r="M726" s="849">
        <v>38430</v>
      </c>
      <c r="N726" s="832">
        <v>1</v>
      </c>
      <c r="O726" s="832">
        <v>122</v>
      </c>
      <c r="P726" s="849">
        <v>122</v>
      </c>
      <c r="Q726" s="849">
        <v>14152</v>
      </c>
      <c r="R726" s="837">
        <v>0.36825396825396828</v>
      </c>
      <c r="S726" s="850">
        <v>116</v>
      </c>
    </row>
    <row r="727" spans="1:19" ht="14.4" customHeight="1" x14ac:dyDescent="0.3">
      <c r="A727" s="831" t="s">
        <v>6815</v>
      </c>
      <c r="B727" s="832" t="s">
        <v>6816</v>
      </c>
      <c r="C727" s="832" t="s">
        <v>604</v>
      </c>
      <c r="D727" s="832" t="s">
        <v>2756</v>
      </c>
      <c r="E727" s="832" t="s">
        <v>6809</v>
      </c>
      <c r="F727" s="832" t="s">
        <v>6943</v>
      </c>
      <c r="G727" s="832" t="s">
        <v>6944</v>
      </c>
      <c r="H727" s="849">
        <v>2</v>
      </c>
      <c r="I727" s="849">
        <v>358</v>
      </c>
      <c r="J727" s="832"/>
      <c r="K727" s="832">
        <v>179</v>
      </c>
      <c r="L727" s="849"/>
      <c r="M727" s="849"/>
      <c r="N727" s="832"/>
      <c r="O727" s="832"/>
      <c r="P727" s="849">
        <v>5</v>
      </c>
      <c r="Q727" s="849">
        <v>915</v>
      </c>
      <c r="R727" s="837"/>
      <c r="S727" s="850">
        <v>183</v>
      </c>
    </row>
    <row r="728" spans="1:19" ht="14.4" customHeight="1" x14ac:dyDescent="0.3">
      <c r="A728" s="831" t="s">
        <v>6815</v>
      </c>
      <c r="B728" s="832" t="s">
        <v>6816</v>
      </c>
      <c r="C728" s="832" t="s">
        <v>604</v>
      </c>
      <c r="D728" s="832" t="s">
        <v>6806</v>
      </c>
      <c r="E728" s="832" t="s">
        <v>6809</v>
      </c>
      <c r="F728" s="832" t="s">
        <v>6856</v>
      </c>
      <c r="G728" s="832" t="s">
        <v>6857</v>
      </c>
      <c r="H728" s="849"/>
      <c r="I728" s="849"/>
      <c r="J728" s="832"/>
      <c r="K728" s="832"/>
      <c r="L728" s="849"/>
      <c r="M728" s="849"/>
      <c r="N728" s="832"/>
      <c r="O728" s="832"/>
      <c r="P728" s="849">
        <v>6</v>
      </c>
      <c r="Q728" s="849">
        <v>222</v>
      </c>
      <c r="R728" s="837"/>
      <c r="S728" s="850">
        <v>37</v>
      </c>
    </row>
    <row r="729" spans="1:19" ht="14.4" customHeight="1" x14ac:dyDescent="0.3">
      <c r="A729" s="831" t="s">
        <v>6815</v>
      </c>
      <c r="B729" s="832" t="s">
        <v>6816</v>
      </c>
      <c r="C729" s="832" t="s">
        <v>604</v>
      </c>
      <c r="D729" s="832" t="s">
        <v>6803</v>
      </c>
      <c r="E729" s="832" t="s">
        <v>6809</v>
      </c>
      <c r="F729" s="832" t="s">
        <v>6856</v>
      </c>
      <c r="G729" s="832" t="s">
        <v>6857</v>
      </c>
      <c r="H729" s="849">
        <v>2</v>
      </c>
      <c r="I729" s="849">
        <v>70</v>
      </c>
      <c r="J729" s="832"/>
      <c r="K729" s="832">
        <v>35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" customHeight="1" x14ac:dyDescent="0.3">
      <c r="A730" s="831" t="s">
        <v>6815</v>
      </c>
      <c r="B730" s="832" t="s">
        <v>6816</v>
      </c>
      <c r="C730" s="832" t="s">
        <v>604</v>
      </c>
      <c r="D730" s="832" t="s">
        <v>6803</v>
      </c>
      <c r="E730" s="832" t="s">
        <v>6809</v>
      </c>
      <c r="F730" s="832" t="s">
        <v>6880</v>
      </c>
      <c r="G730" s="832" t="s">
        <v>6881</v>
      </c>
      <c r="H730" s="849">
        <v>2</v>
      </c>
      <c r="I730" s="849">
        <v>236</v>
      </c>
      <c r="J730" s="832"/>
      <c r="K730" s="832">
        <v>118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" customHeight="1" x14ac:dyDescent="0.3">
      <c r="A731" s="831" t="s">
        <v>6815</v>
      </c>
      <c r="B731" s="832" t="s">
        <v>6816</v>
      </c>
      <c r="C731" s="832" t="s">
        <v>604</v>
      </c>
      <c r="D731" s="832" t="s">
        <v>6803</v>
      </c>
      <c r="E731" s="832" t="s">
        <v>6809</v>
      </c>
      <c r="F731" s="832" t="s">
        <v>6900</v>
      </c>
      <c r="G731" s="832" t="s">
        <v>6901</v>
      </c>
      <c r="H731" s="849">
        <v>2</v>
      </c>
      <c r="I731" s="849">
        <v>66.66</v>
      </c>
      <c r="J731" s="832"/>
      <c r="K731" s="832">
        <v>33.33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6815</v>
      </c>
      <c r="B732" s="832" t="s">
        <v>6816</v>
      </c>
      <c r="C732" s="832" t="s">
        <v>604</v>
      </c>
      <c r="D732" s="832" t="s">
        <v>6803</v>
      </c>
      <c r="E732" s="832" t="s">
        <v>6809</v>
      </c>
      <c r="F732" s="832" t="s">
        <v>6920</v>
      </c>
      <c r="G732" s="832" t="s">
        <v>6921</v>
      </c>
      <c r="H732" s="849">
        <v>1</v>
      </c>
      <c r="I732" s="849">
        <v>210</v>
      </c>
      <c r="J732" s="832"/>
      <c r="K732" s="832">
        <v>210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 t="s">
        <v>6815</v>
      </c>
      <c r="B733" s="832" t="s">
        <v>6816</v>
      </c>
      <c r="C733" s="832" t="s">
        <v>604</v>
      </c>
      <c r="D733" s="832" t="s">
        <v>2749</v>
      </c>
      <c r="E733" s="832" t="s">
        <v>6817</v>
      </c>
      <c r="F733" s="832" t="s">
        <v>6819</v>
      </c>
      <c r="G733" s="832" t="s">
        <v>5373</v>
      </c>
      <c r="H733" s="849"/>
      <c r="I733" s="849"/>
      <c r="J733" s="832"/>
      <c r="K733" s="832"/>
      <c r="L733" s="849"/>
      <c r="M733" s="849"/>
      <c r="N733" s="832"/>
      <c r="O733" s="832"/>
      <c r="P733" s="849">
        <v>0.30000000000000004</v>
      </c>
      <c r="Q733" s="849">
        <v>20.91</v>
      </c>
      <c r="R733" s="837"/>
      <c r="S733" s="850">
        <v>69.699999999999989</v>
      </c>
    </row>
    <row r="734" spans="1:19" ht="14.4" customHeight="1" x14ac:dyDescent="0.3">
      <c r="A734" s="831" t="s">
        <v>6815</v>
      </c>
      <c r="B734" s="832" t="s">
        <v>6816</v>
      </c>
      <c r="C734" s="832" t="s">
        <v>604</v>
      </c>
      <c r="D734" s="832" t="s">
        <v>2749</v>
      </c>
      <c r="E734" s="832" t="s">
        <v>6809</v>
      </c>
      <c r="F734" s="832" t="s">
        <v>6852</v>
      </c>
      <c r="G734" s="832" t="s">
        <v>6853</v>
      </c>
      <c r="H734" s="849"/>
      <c r="I734" s="849"/>
      <c r="J734" s="832"/>
      <c r="K734" s="832"/>
      <c r="L734" s="849"/>
      <c r="M734" s="849"/>
      <c r="N734" s="832"/>
      <c r="O734" s="832"/>
      <c r="P734" s="849">
        <v>1</v>
      </c>
      <c r="Q734" s="849">
        <v>147</v>
      </c>
      <c r="R734" s="837"/>
      <c r="S734" s="850">
        <v>147</v>
      </c>
    </row>
    <row r="735" spans="1:19" ht="14.4" customHeight="1" x14ac:dyDescent="0.3">
      <c r="A735" s="831" t="s">
        <v>6815</v>
      </c>
      <c r="B735" s="832" t="s">
        <v>6816</v>
      </c>
      <c r="C735" s="832" t="s">
        <v>604</v>
      </c>
      <c r="D735" s="832" t="s">
        <v>2749</v>
      </c>
      <c r="E735" s="832" t="s">
        <v>6809</v>
      </c>
      <c r="F735" s="832" t="s">
        <v>6854</v>
      </c>
      <c r="G735" s="832" t="s">
        <v>6855</v>
      </c>
      <c r="H735" s="849"/>
      <c r="I735" s="849"/>
      <c r="J735" s="832"/>
      <c r="K735" s="832"/>
      <c r="L735" s="849"/>
      <c r="M735" s="849"/>
      <c r="N735" s="832"/>
      <c r="O735" s="832"/>
      <c r="P735" s="849">
        <v>94</v>
      </c>
      <c r="Q735" s="849">
        <v>7802</v>
      </c>
      <c r="R735" s="837"/>
      <c r="S735" s="850">
        <v>83</v>
      </c>
    </row>
    <row r="736" spans="1:19" ht="14.4" customHeight="1" x14ac:dyDescent="0.3">
      <c r="A736" s="831" t="s">
        <v>6815</v>
      </c>
      <c r="B736" s="832" t="s">
        <v>6816</v>
      </c>
      <c r="C736" s="832" t="s">
        <v>604</v>
      </c>
      <c r="D736" s="832" t="s">
        <v>2749</v>
      </c>
      <c r="E736" s="832" t="s">
        <v>6809</v>
      </c>
      <c r="F736" s="832" t="s">
        <v>6856</v>
      </c>
      <c r="G736" s="832" t="s">
        <v>6857</v>
      </c>
      <c r="H736" s="849"/>
      <c r="I736" s="849"/>
      <c r="J736" s="832"/>
      <c r="K736" s="832"/>
      <c r="L736" s="849"/>
      <c r="M736" s="849"/>
      <c r="N736" s="832"/>
      <c r="O736" s="832"/>
      <c r="P736" s="849">
        <v>10</v>
      </c>
      <c r="Q736" s="849">
        <v>370</v>
      </c>
      <c r="R736" s="837"/>
      <c r="S736" s="850">
        <v>37</v>
      </c>
    </row>
    <row r="737" spans="1:19" ht="14.4" customHeight="1" x14ac:dyDescent="0.3">
      <c r="A737" s="831" t="s">
        <v>6815</v>
      </c>
      <c r="B737" s="832" t="s">
        <v>6816</v>
      </c>
      <c r="C737" s="832" t="s">
        <v>604</v>
      </c>
      <c r="D737" s="832" t="s">
        <v>2749</v>
      </c>
      <c r="E737" s="832" t="s">
        <v>6809</v>
      </c>
      <c r="F737" s="832" t="s">
        <v>6810</v>
      </c>
      <c r="G737" s="832" t="s">
        <v>6811</v>
      </c>
      <c r="H737" s="849"/>
      <c r="I737" s="849"/>
      <c r="J737" s="832"/>
      <c r="K737" s="832"/>
      <c r="L737" s="849"/>
      <c r="M737" s="849"/>
      <c r="N737" s="832"/>
      <c r="O737" s="832"/>
      <c r="P737" s="849">
        <v>36</v>
      </c>
      <c r="Q737" s="849">
        <v>9036</v>
      </c>
      <c r="R737" s="837"/>
      <c r="S737" s="850">
        <v>251</v>
      </c>
    </row>
    <row r="738" spans="1:19" ht="14.4" customHeight="1" x14ac:dyDescent="0.3">
      <c r="A738" s="831" t="s">
        <v>6815</v>
      </c>
      <c r="B738" s="832" t="s">
        <v>6816</v>
      </c>
      <c r="C738" s="832" t="s">
        <v>604</v>
      </c>
      <c r="D738" s="832" t="s">
        <v>2749</v>
      </c>
      <c r="E738" s="832" t="s">
        <v>6809</v>
      </c>
      <c r="F738" s="832" t="s">
        <v>6880</v>
      </c>
      <c r="G738" s="832" t="s">
        <v>6881</v>
      </c>
      <c r="H738" s="849"/>
      <c r="I738" s="849"/>
      <c r="J738" s="832"/>
      <c r="K738" s="832"/>
      <c r="L738" s="849"/>
      <c r="M738" s="849"/>
      <c r="N738" s="832"/>
      <c r="O738" s="832"/>
      <c r="P738" s="849">
        <v>125</v>
      </c>
      <c r="Q738" s="849">
        <v>15750</v>
      </c>
      <c r="R738" s="837"/>
      <c r="S738" s="850">
        <v>126</v>
      </c>
    </row>
    <row r="739" spans="1:19" ht="14.4" customHeight="1" x14ac:dyDescent="0.3">
      <c r="A739" s="831" t="s">
        <v>6815</v>
      </c>
      <c r="B739" s="832" t="s">
        <v>6816</v>
      </c>
      <c r="C739" s="832" t="s">
        <v>604</v>
      </c>
      <c r="D739" s="832" t="s">
        <v>2749</v>
      </c>
      <c r="E739" s="832" t="s">
        <v>6809</v>
      </c>
      <c r="F739" s="832" t="s">
        <v>6888</v>
      </c>
      <c r="G739" s="832" t="s">
        <v>6889</v>
      </c>
      <c r="H739" s="849"/>
      <c r="I739" s="849"/>
      <c r="J739" s="832"/>
      <c r="K739" s="832"/>
      <c r="L739" s="849"/>
      <c r="M739" s="849"/>
      <c r="N739" s="832"/>
      <c r="O739" s="832"/>
      <c r="P739" s="849">
        <v>2</v>
      </c>
      <c r="Q739" s="849">
        <v>398</v>
      </c>
      <c r="R739" s="837"/>
      <c r="S739" s="850">
        <v>199</v>
      </c>
    </row>
    <row r="740" spans="1:19" ht="14.4" customHeight="1" x14ac:dyDescent="0.3">
      <c r="A740" s="831" t="s">
        <v>6815</v>
      </c>
      <c r="B740" s="832" t="s">
        <v>6816</v>
      </c>
      <c r="C740" s="832" t="s">
        <v>604</v>
      </c>
      <c r="D740" s="832" t="s">
        <v>2749</v>
      </c>
      <c r="E740" s="832" t="s">
        <v>6809</v>
      </c>
      <c r="F740" s="832" t="s">
        <v>6894</v>
      </c>
      <c r="G740" s="832" t="s">
        <v>6895</v>
      </c>
      <c r="H740" s="849"/>
      <c r="I740" s="849"/>
      <c r="J740" s="832"/>
      <c r="K740" s="832"/>
      <c r="L740" s="849"/>
      <c r="M740" s="849"/>
      <c r="N740" s="832"/>
      <c r="O740" s="832"/>
      <c r="P740" s="849">
        <v>2</v>
      </c>
      <c r="Q740" s="849">
        <v>1358</v>
      </c>
      <c r="R740" s="837"/>
      <c r="S740" s="850">
        <v>679</v>
      </c>
    </row>
    <row r="741" spans="1:19" ht="14.4" customHeight="1" x14ac:dyDescent="0.3">
      <c r="A741" s="831" t="s">
        <v>6815</v>
      </c>
      <c r="B741" s="832" t="s">
        <v>6816</v>
      </c>
      <c r="C741" s="832" t="s">
        <v>604</v>
      </c>
      <c r="D741" s="832" t="s">
        <v>2749</v>
      </c>
      <c r="E741" s="832" t="s">
        <v>6809</v>
      </c>
      <c r="F741" s="832" t="s">
        <v>6900</v>
      </c>
      <c r="G741" s="832" t="s">
        <v>6901</v>
      </c>
      <c r="H741" s="849"/>
      <c r="I741" s="849"/>
      <c r="J741" s="832"/>
      <c r="K741" s="832"/>
      <c r="L741" s="849"/>
      <c r="M741" s="849"/>
      <c r="N741" s="832"/>
      <c r="O741" s="832"/>
      <c r="P741" s="849">
        <v>156</v>
      </c>
      <c r="Q741" s="849">
        <v>5200.01</v>
      </c>
      <c r="R741" s="837"/>
      <c r="S741" s="850">
        <v>33.333397435897439</v>
      </c>
    </row>
    <row r="742" spans="1:19" ht="14.4" customHeight="1" x14ac:dyDescent="0.3">
      <c r="A742" s="831" t="s">
        <v>6815</v>
      </c>
      <c r="B742" s="832" t="s">
        <v>6816</v>
      </c>
      <c r="C742" s="832" t="s">
        <v>604</v>
      </c>
      <c r="D742" s="832" t="s">
        <v>2749</v>
      </c>
      <c r="E742" s="832" t="s">
        <v>6809</v>
      </c>
      <c r="F742" s="832" t="s">
        <v>6907</v>
      </c>
      <c r="G742" s="832" t="s">
        <v>6908</v>
      </c>
      <c r="H742" s="849"/>
      <c r="I742" s="849"/>
      <c r="J742" s="832"/>
      <c r="K742" s="832"/>
      <c r="L742" s="849"/>
      <c r="M742" s="849"/>
      <c r="N742" s="832"/>
      <c r="O742" s="832"/>
      <c r="P742" s="849">
        <v>7</v>
      </c>
      <c r="Q742" s="849">
        <v>259</v>
      </c>
      <c r="R742" s="837"/>
      <c r="S742" s="850">
        <v>37</v>
      </c>
    </row>
    <row r="743" spans="1:19" ht="14.4" customHeight="1" x14ac:dyDescent="0.3">
      <c r="A743" s="831" t="s">
        <v>6815</v>
      </c>
      <c r="B743" s="832" t="s">
        <v>6816</v>
      </c>
      <c r="C743" s="832" t="s">
        <v>604</v>
      </c>
      <c r="D743" s="832" t="s">
        <v>2749</v>
      </c>
      <c r="E743" s="832" t="s">
        <v>6809</v>
      </c>
      <c r="F743" s="832" t="s">
        <v>6911</v>
      </c>
      <c r="G743" s="832" t="s">
        <v>6912</v>
      </c>
      <c r="H743" s="849"/>
      <c r="I743" s="849"/>
      <c r="J743" s="832"/>
      <c r="K743" s="832"/>
      <c r="L743" s="849"/>
      <c r="M743" s="849"/>
      <c r="N743" s="832"/>
      <c r="O743" s="832"/>
      <c r="P743" s="849">
        <v>3</v>
      </c>
      <c r="Q743" s="849">
        <v>258</v>
      </c>
      <c r="R743" s="837"/>
      <c r="S743" s="850">
        <v>86</v>
      </c>
    </row>
    <row r="744" spans="1:19" ht="14.4" customHeight="1" x14ac:dyDescent="0.3">
      <c r="A744" s="831" t="s">
        <v>6815</v>
      </c>
      <c r="B744" s="832" t="s">
        <v>6816</v>
      </c>
      <c r="C744" s="832" t="s">
        <v>604</v>
      </c>
      <c r="D744" s="832" t="s">
        <v>2749</v>
      </c>
      <c r="E744" s="832" t="s">
        <v>6809</v>
      </c>
      <c r="F744" s="832" t="s">
        <v>6931</v>
      </c>
      <c r="G744" s="832" t="s">
        <v>6932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1063</v>
      </c>
      <c r="R744" s="837"/>
      <c r="S744" s="850">
        <v>1063</v>
      </c>
    </row>
    <row r="745" spans="1:19" ht="14.4" customHeight="1" x14ac:dyDescent="0.3">
      <c r="A745" s="831" t="s">
        <v>6815</v>
      </c>
      <c r="B745" s="832" t="s">
        <v>6816</v>
      </c>
      <c r="C745" s="832" t="s">
        <v>604</v>
      </c>
      <c r="D745" s="832" t="s">
        <v>2749</v>
      </c>
      <c r="E745" s="832" t="s">
        <v>6809</v>
      </c>
      <c r="F745" s="832" t="s">
        <v>6937</v>
      </c>
      <c r="G745" s="832" t="s">
        <v>6938</v>
      </c>
      <c r="H745" s="849"/>
      <c r="I745" s="849"/>
      <c r="J745" s="832"/>
      <c r="K745" s="832"/>
      <c r="L745" s="849"/>
      <c r="M745" s="849"/>
      <c r="N745" s="832"/>
      <c r="O745" s="832"/>
      <c r="P745" s="849">
        <v>3</v>
      </c>
      <c r="Q745" s="849">
        <v>177</v>
      </c>
      <c r="R745" s="837"/>
      <c r="S745" s="850">
        <v>59</v>
      </c>
    </row>
    <row r="746" spans="1:19" ht="14.4" customHeight="1" x14ac:dyDescent="0.3">
      <c r="A746" s="831" t="s">
        <v>6815</v>
      </c>
      <c r="B746" s="832" t="s">
        <v>6816</v>
      </c>
      <c r="C746" s="832" t="s">
        <v>604</v>
      </c>
      <c r="D746" s="832" t="s">
        <v>2749</v>
      </c>
      <c r="E746" s="832" t="s">
        <v>6809</v>
      </c>
      <c r="F746" s="832" t="s">
        <v>6943</v>
      </c>
      <c r="G746" s="832" t="s">
        <v>6944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183</v>
      </c>
      <c r="R746" s="837"/>
      <c r="S746" s="850">
        <v>183</v>
      </c>
    </row>
    <row r="747" spans="1:19" ht="14.4" customHeight="1" x14ac:dyDescent="0.3">
      <c r="A747" s="831" t="s">
        <v>6815</v>
      </c>
      <c r="B747" s="832" t="s">
        <v>6816</v>
      </c>
      <c r="C747" s="832" t="s">
        <v>604</v>
      </c>
      <c r="D747" s="832" t="s">
        <v>2749</v>
      </c>
      <c r="E747" s="832" t="s">
        <v>6809</v>
      </c>
      <c r="F747" s="832" t="s">
        <v>6949</v>
      </c>
      <c r="G747" s="832" t="s">
        <v>6950</v>
      </c>
      <c r="H747" s="849"/>
      <c r="I747" s="849"/>
      <c r="J747" s="832"/>
      <c r="K747" s="832"/>
      <c r="L747" s="849"/>
      <c r="M747" s="849"/>
      <c r="N747" s="832"/>
      <c r="O747" s="832"/>
      <c r="P747" s="849">
        <v>2</v>
      </c>
      <c r="Q747" s="849">
        <v>780</v>
      </c>
      <c r="R747" s="837"/>
      <c r="S747" s="850">
        <v>390</v>
      </c>
    </row>
    <row r="748" spans="1:19" ht="14.4" customHeight="1" x14ac:dyDescent="0.3">
      <c r="A748" s="831" t="s">
        <v>6815</v>
      </c>
      <c r="B748" s="832" t="s">
        <v>6816</v>
      </c>
      <c r="C748" s="832" t="s">
        <v>604</v>
      </c>
      <c r="D748" s="832" t="s">
        <v>2749</v>
      </c>
      <c r="E748" s="832" t="s">
        <v>6809</v>
      </c>
      <c r="F748" s="832" t="s">
        <v>6965</v>
      </c>
      <c r="G748" s="832" t="s">
        <v>6966</v>
      </c>
      <c r="H748" s="849"/>
      <c r="I748" s="849"/>
      <c r="J748" s="832"/>
      <c r="K748" s="832"/>
      <c r="L748" s="849"/>
      <c r="M748" s="849"/>
      <c r="N748" s="832"/>
      <c r="O748" s="832"/>
      <c r="P748" s="849">
        <v>1</v>
      </c>
      <c r="Q748" s="849">
        <v>100</v>
      </c>
      <c r="R748" s="837"/>
      <c r="S748" s="850">
        <v>100</v>
      </c>
    </row>
    <row r="749" spans="1:19" ht="14.4" customHeight="1" x14ac:dyDescent="0.3">
      <c r="A749" s="831" t="s">
        <v>6815</v>
      </c>
      <c r="B749" s="832" t="s">
        <v>6816</v>
      </c>
      <c r="C749" s="832" t="s">
        <v>613</v>
      </c>
      <c r="D749" s="832" t="s">
        <v>2704</v>
      </c>
      <c r="E749" s="832" t="s">
        <v>6809</v>
      </c>
      <c r="F749" s="832" t="s">
        <v>6862</v>
      </c>
      <c r="G749" s="832" t="s">
        <v>6863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88</v>
      </c>
      <c r="R749" s="837"/>
      <c r="S749" s="850">
        <v>88</v>
      </c>
    </row>
    <row r="750" spans="1:19" ht="14.4" customHeight="1" x14ac:dyDescent="0.3">
      <c r="A750" s="831" t="s">
        <v>6815</v>
      </c>
      <c r="B750" s="832" t="s">
        <v>6816</v>
      </c>
      <c r="C750" s="832" t="s">
        <v>613</v>
      </c>
      <c r="D750" s="832" t="s">
        <v>2704</v>
      </c>
      <c r="E750" s="832" t="s">
        <v>6809</v>
      </c>
      <c r="F750" s="832" t="s">
        <v>6864</v>
      </c>
      <c r="G750" s="832" t="s">
        <v>6865</v>
      </c>
      <c r="H750" s="849"/>
      <c r="I750" s="849"/>
      <c r="J750" s="832"/>
      <c r="K750" s="832"/>
      <c r="L750" s="849"/>
      <c r="M750" s="849"/>
      <c r="N750" s="832"/>
      <c r="O750" s="832"/>
      <c r="P750" s="849">
        <v>1</v>
      </c>
      <c r="Q750" s="849">
        <v>630</v>
      </c>
      <c r="R750" s="837"/>
      <c r="S750" s="850">
        <v>630</v>
      </c>
    </row>
    <row r="751" spans="1:19" ht="14.4" customHeight="1" x14ac:dyDescent="0.3">
      <c r="A751" s="831" t="s">
        <v>6815</v>
      </c>
      <c r="B751" s="832" t="s">
        <v>6816</v>
      </c>
      <c r="C751" s="832" t="s">
        <v>613</v>
      </c>
      <c r="D751" s="832" t="s">
        <v>2704</v>
      </c>
      <c r="E751" s="832" t="s">
        <v>6809</v>
      </c>
      <c r="F751" s="832" t="s">
        <v>6866</v>
      </c>
      <c r="G751" s="832" t="s">
        <v>6867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392</v>
      </c>
      <c r="R751" s="837"/>
      <c r="S751" s="850">
        <v>392</v>
      </c>
    </row>
    <row r="752" spans="1:19" ht="14.4" customHeight="1" x14ac:dyDescent="0.3">
      <c r="A752" s="831" t="s">
        <v>6815</v>
      </c>
      <c r="B752" s="832" t="s">
        <v>6816</v>
      </c>
      <c r="C752" s="832" t="s">
        <v>613</v>
      </c>
      <c r="D752" s="832" t="s">
        <v>2704</v>
      </c>
      <c r="E752" s="832" t="s">
        <v>6809</v>
      </c>
      <c r="F752" s="832" t="s">
        <v>6868</v>
      </c>
      <c r="G752" s="832" t="s">
        <v>6869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39</v>
      </c>
      <c r="R752" s="837"/>
      <c r="S752" s="850">
        <v>39</v>
      </c>
    </row>
    <row r="753" spans="1:19" ht="14.4" customHeight="1" x14ac:dyDescent="0.3">
      <c r="A753" s="831" t="s">
        <v>6815</v>
      </c>
      <c r="B753" s="832" t="s">
        <v>6816</v>
      </c>
      <c r="C753" s="832" t="s">
        <v>613</v>
      </c>
      <c r="D753" s="832" t="s">
        <v>2704</v>
      </c>
      <c r="E753" s="832" t="s">
        <v>6809</v>
      </c>
      <c r="F753" s="832" t="s">
        <v>6880</v>
      </c>
      <c r="G753" s="832" t="s">
        <v>6881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126</v>
      </c>
      <c r="R753" s="837"/>
      <c r="S753" s="850">
        <v>126</v>
      </c>
    </row>
    <row r="754" spans="1:19" ht="14.4" customHeight="1" x14ac:dyDescent="0.3">
      <c r="A754" s="831" t="s">
        <v>6815</v>
      </c>
      <c r="B754" s="832" t="s">
        <v>6816</v>
      </c>
      <c r="C754" s="832" t="s">
        <v>613</v>
      </c>
      <c r="D754" s="832" t="s">
        <v>2704</v>
      </c>
      <c r="E754" s="832" t="s">
        <v>6809</v>
      </c>
      <c r="F754" s="832" t="s">
        <v>6900</v>
      </c>
      <c r="G754" s="832" t="s">
        <v>6901</v>
      </c>
      <c r="H754" s="849"/>
      <c r="I754" s="849"/>
      <c r="J754" s="832"/>
      <c r="K754" s="832"/>
      <c r="L754" s="849"/>
      <c r="M754" s="849"/>
      <c r="N754" s="832"/>
      <c r="O754" s="832"/>
      <c r="P754" s="849">
        <v>1</v>
      </c>
      <c r="Q754" s="849">
        <v>33.33</v>
      </c>
      <c r="R754" s="837"/>
      <c r="S754" s="850">
        <v>33.33</v>
      </c>
    </row>
    <row r="755" spans="1:19" ht="14.4" customHeight="1" x14ac:dyDescent="0.3">
      <c r="A755" s="831" t="s">
        <v>6815</v>
      </c>
      <c r="B755" s="832" t="s">
        <v>6816</v>
      </c>
      <c r="C755" s="832" t="s">
        <v>613</v>
      </c>
      <c r="D755" s="832" t="s">
        <v>6774</v>
      </c>
      <c r="E755" s="832" t="s">
        <v>6809</v>
      </c>
      <c r="F755" s="832" t="s">
        <v>6856</v>
      </c>
      <c r="G755" s="832" t="s">
        <v>6857</v>
      </c>
      <c r="H755" s="849">
        <v>1</v>
      </c>
      <c r="I755" s="849">
        <v>35</v>
      </c>
      <c r="J755" s="832">
        <v>0.47297297297297297</v>
      </c>
      <c r="K755" s="832">
        <v>35</v>
      </c>
      <c r="L755" s="849">
        <v>2</v>
      </c>
      <c r="M755" s="849">
        <v>74</v>
      </c>
      <c r="N755" s="832">
        <v>1</v>
      </c>
      <c r="O755" s="832">
        <v>37</v>
      </c>
      <c r="P755" s="849">
        <v>5</v>
      </c>
      <c r="Q755" s="849">
        <v>185</v>
      </c>
      <c r="R755" s="837">
        <v>2.5</v>
      </c>
      <c r="S755" s="850">
        <v>37</v>
      </c>
    </row>
    <row r="756" spans="1:19" ht="14.4" customHeight="1" x14ac:dyDescent="0.3">
      <c r="A756" s="831" t="s">
        <v>6815</v>
      </c>
      <c r="B756" s="832" t="s">
        <v>6816</v>
      </c>
      <c r="C756" s="832" t="s">
        <v>613</v>
      </c>
      <c r="D756" s="832" t="s">
        <v>6774</v>
      </c>
      <c r="E756" s="832" t="s">
        <v>6809</v>
      </c>
      <c r="F756" s="832" t="s">
        <v>6864</v>
      </c>
      <c r="G756" s="832" t="s">
        <v>6865</v>
      </c>
      <c r="H756" s="849"/>
      <c r="I756" s="849"/>
      <c r="J756" s="832"/>
      <c r="K756" s="832"/>
      <c r="L756" s="849">
        <v>1</v>
      </c>
      <c r="M756" s="849">
        <v>630</v>
      </c>
      <c r="N756" s="832">
        <v>1</v>
      </c>
      <c r="O756" s="832">
        <v>630</v>
      </c>
      <c r="P756" s="849">
        <v>1</v>
      </c>
      <c r="Q756" s="849">
        <v>630</v>
      </c>
      <c r="R756" s="837">
        <v>1</v>
      </c>
      <c r="S756" s="850">
        <v>630</v>
      </c>
    </row>
    <row r="757" spans="1:19" ht="14.4" customHeight="1" x14ac:dyDescent="0.3">
      <c r="A757" s="831" t="s">
        <v>6815</v>
      </c>
      <c r="B757" s="832" t="s">
        <v>6816</v>
      </c>
      <c r="C757" s="832" t="s">
        <v>613</v>
      </c>
      <c r="D757" s="832" t="s">
        <v>6774</v>
      </c>
      <c r="E757" s="832" t="s">
        <v>6809</v>
      </c>
      <c r="F757" s="832" t="s">
        <v>6868</v>
      </c>
      <c r="G757" s="832" t="s">
        <v>6869</v>
      </c>
      <c r="H757" s="849"/>
      <c r="I757" s="849"/>
      <c r="J757" s="832"/>
      <c r="K757" s="832"/>
      <c r="L757" s="849">
        <v>2</v>
      </c>
      <c r="M757" s="849">
        <v>78</v>
      </c>
      <c r="N757" s="832">
        <v>1</v>
      </c>
      <c r="O757" s="832">
        <v>39</v>
      </c>
      <c r="P757" s="849">
        <v>2</v>
      </c>
      <c r="Q757" s="849">
        <v>78</v>
      </c>
      <c r="R757" s="837">
        <v>1</v>
      </c>
      <c r="S757" s="850">
        <v>39</v>
      </c>
    </row>
    <row r="758" spans="1:19" ht="14.4" customHeight="1" x14ac:dyDescent="0.3">
      <c r="A758" s="831" t="s">
        <v>6815</v>
      </c>
      <c r="B758" s="832" t="s">
        <v>6816</v>
      </c>
      <c r="C758" s="832" t="s">
        <v>613</v>
      </c>
      <c r="D758" s="832" t="s">
        <v>6774</v>
      </c>
      <c r="E758" s="832" t="s">
        <v>6809</v>
      </c>
      <c r="F758" s="832" t="s">
        <v>6810</v>
      </c>
      <c r="G758" s="832" t="s">
        <v>6811</v>
      </c>
      <c r="H758" s="849">
        <v>1</v>
      </c>
      <c r="I758" s="849">
        <v>235</v>
      </c>
      <c r="J758" s="832">
        <v>0.13375071143995446</v>
      </c>
      <c r="K758" s="832">
        <v>235</v>
      </c>
      <c r="L758" s="849">
        <v>7</v>
      </c>
      <c r="M758" s="849">
        <v>1757</v>
      </c>
      <c r="N758" s="832">
        <v>1</v>
      </c>
      <c r="O758" s="832">
        <v>251</v>
      </c>
      <c r="P758" s="849">
        <v>1</v>
      </c>
      <c r="Q758" s="849">
        <v>251</v>
      </c>
      <c r="R758" s="837">
        <v>0.14285714285714285</v>
      </c>
      <c r="S758" s="850">
        <v>251</v>
      </c>
    </row>
    <row r="759" spans="1:19" ht="14.4" customHeight="1" x14ac:dyDescent="0.3">
      <c r="A759" s="831" t="s">
        <v>6815</v>
      </c>
      <c r="B759" s="832" t="s">
        <v>6816</v>
      </c>
      <c r="C759" s="832" t="s">
        <v>613</v>
      </c>
      <c r="D759" s="832" t="s">
        <v>6774</v>
      </c>
      <c r="E759" s="832" t="s">
        <v>6809</v>
      </c>
      <c r="F759" s="832" t="s">
        <v>6880</v>
      </c>
      <c r="G759" s="832" t="s">
        <v>6881</v>
      </c>
      <c r="H759" s="849">
        <v>20</v>
      </c>
      <c r="I759" s="849">
        <v>2360</v>
      </c>
      <c r="J759" s="832">
        <v>2.0811287477954146</v>
      </c>
      <c r="K759" s="832">
        <v>118</v>
      </c>
      <c r="L759" s="849">
        <v>9</v>
      </c>
      <c r="M759" s="849">
        <v>1134</v>
      </c>
      <c r="N759" s="832">
        <v>1</v>
      </c>
      <c r="O759" s="832">
        <v>126</v>
      </c>
      <c r="P759" s="849">
        <v>16</v>
      </c>
      <c r="Q759" s="849">
        <v>2016</v>
      </c>
      <c r="R759" s="837">
        <v>1.7777777777777777</v>
      </c>
      <c r="S759" s="850">
        <v>126</v>
      </c>
    </row>
    <row r="760" spans="1:19" ht="14.4" customHeight="1" x14ac:dyDescent="0.3">
      <c r="A760" s="831" t="s">
        <v>6815</v>
      </c>
      <c r="B760" s="832" t="s">
        <v>6816</v>
      </c>
      <c r="C760" s="832" t="s">
        <v>613</v>
      </c>
      <c r="D760" s="832" t="s">
        <v>6774</v>
      </c>
      <c r="E760" s="832" t="s">
        <v>6809</v>
      </c>
      <c r="F760" s="832" t="s">
        <v>6886</v>
      </c>
      <c r="G760" s="832" t="s">
        <v>6887</v>
      </c>
      <c r="H760" s="849"/>
      <c r="I760" s="849"/>
      <c r="J760" s="832"/>
      <c r="K760" s="832"/>
      <c r="L760" s="849">
        <v>1</v>
      </c>
      <c r="M760" s="849">
        <v>96</v>
      </c>
      <c r="N760" s="832">
        <v>1</v>
      </c>
      <c r="O760" s="832">
        <v>96</v>
      </c>
      <c r="P760" s="849"/>
      <c r="Q760" s="849"/>
      <c r="R760" s="837"/>
      <c r="S760" s="850"/>
    </row>
    <row r="761" spans="1:19" ht="14.4" customHeight="1" x14ac:dyDescent="0.3">
      <c r="A761" s="831" t="s">
        <v>6815</v>
      </c>
      <c r="B761" s="832" t="s">
        <v>6816</v>
      </c>
      <c r="C761" s="832" t="s">
        <v>613</v>
      </c>
      <c r="D761" s="832" t="s">
        <v>6774</v>
      </c>
      <c r="E761" s="832" t="s">
        <v>6809</v>
      </c>
      <c r="F761" s="832" t="s">
        <v>6900</v>
      </c>
      <c r="G761" s="832" t="s">
        <v>6901</v>
      </c>
      <c r="H761" s="849">
        <v>431</v>
      </c>
      <c r="I761" s="849">
        <v>5966.67</v>
      </c>
      <c r="J761" s="832">
        <v>11.933578671573432</v>
      </c>
      <c r="K761" s="832">
        <v>13.843781902552204</v>
      </c>
      <c r="L761" s="849">
        <v>15</v>
      </c>
      <c r="M761" s="849">
        <v>499.99</v>
      </c>
      <c r="N761" s="832">
        <v>1</v>
      </c>
      <c r="O761" s="832">
        <v>33.332666666666668</v>
      </c>
      <c r="P761" s="849">
        <v>17</v>
      </c>
      <c r="Q761" s="849">
        <v>566.67999999999995</v>
      </c>
      <c r="R761" s="837">
        <v>1.1333826676533529</v>
      </c>
      <c r="S761" s="850">
        <v>33.334117647058818</v>
      </c>
    </row>
    <row r="762" spans="1:19" ht="14.4" customHeight="1" x14ac:dyDescent="0.3">
      <c r="A762" s="831" t="s">
        <v>6815</v>
      </c>
      <c r="B762" s="832" t="s">
        <v>6816</v>
      </c>
      <c r="C762" s="832" t="s">
        <v>613</v>
      </c>
      <c r="D762" s="832" t="s">
        <v>6774</v>
      </c>
      <c r="E762" s="832" t="s">
        <v>6809</v>
      </c>
      <c r="F762" s="832" t="s">
        <v>6911</v>
      </c>
      <c r="G762" s="832" t="s">
        <v>6912</v>
      </c>
      <c r="H762" s="849">
        <v>1</v>
      </c>
      <c r="I762" s="849">
        <v>82</v>
      </c>
      <c r="J762" s="832"/>
      <c r="K762" s="832">
        <v>82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6815</v>
      </c>
      <c r="B763" s="832" t="s">
        <v>6816</v>
      </c>
      <c r="C763" s="832" t="s">
        <v>613</v>
      </c>
      <c r="D763" s="832" t="s">
        <v>6774</v>
      </c>
      <c r="E763" s="832" t="s">
        <v>6809</v>
      </c>
      <c r="F763" s="832" t="s">
        <v>6961</v>
      </c>
      <c r="G763" s="832" t="s">
        <v>6962</v>
      </c>
      <c r="H763" s="849"/>
      <c r="I763" s="849"/>
      <c r="J763" s="832"/>
      <c r="K763" s="832"/>
      <c r="L763" s="849"/>
      <c r="M763" s="849"/>
      <c r="N763" s="832"/>
      <c r="O763" s="832"/>
      <c r="P763" s="849">
        <v>1</v>
      </c>
      <c r="Q763" s="849">
        <v>200</v>
      </c>
      <c r="R763" s="837"/>
      <c r="S763" s="850">
        <v>200</v>
      </c>
    </row>
    <row r="764" spans="1:19" ht="14.4" customHeight="1" x14ac:dyDescent="0.3">
      <c r="A764" s="831" t="s">
        <v>6815</v>
      </c>
      <c r="B764" s="832" t="s">
        <v>6816</v>
      </c>
      <c r="C764" s="832" t="s">
        <v>613</v>
      </c>
      <c r="D764" s="832" t="s">
        <v>2708</v>
      </c>
      <c r="E764" s="832" t="s">
        <v>6817</v>
      </c>
      <c r="F764" s="832" t="s">
        <v>6822</v>
      </c>
      <c r="G764" s="832" t="s">
        <v>4970</v>
      </c>
      <c r="H764" s="849">
        <v>0.2</v>
      </c>
      <c r="I764" s="849">
        <v>5.14</v>
      </c>
      <c r="J764" s="832"/>
      <c r="K764" s="832">
        <v>25.699999999999996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 t="s">
        <v>6815</v>
      </c>
      <c r="B765" s="832" t="s">
        <v>6816</v>
      </c>
      <c r="C765" s="832" t="s">
        <v>613</v>
      </c>
      <c r="D765" s="832" t="s">
        <v>2708</v>
      </c>
      <c r="E765" s="832" t="s">
        <v>6809</v>
      </c>
      <c r="F765" s="832" t="s">
        <v>6862</v>
      </c>
      <c r="G765" s="832" t="s">
        <v>6863</v>
      </c>
      <c r="H765" s="849">
        <v>2</v>
      </c>
      <c r="I765" s="849">
        <v>168</v>
      </c>
      <c r="J765" s="832"/>
      <c r="K765" s="832">
        <v>84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6815</v>
      </c>
      <c r="B766" s="832" t="s">
        <v>6816</v>
      </c>
      <c r="C766" s="832" t="s">
        <v>613</v>
      </c>
      <c r="D766" s="832" t="s">
        <v>2708</v>
      </c>
      <c r="E766" s="832" t="s">
        <v>6809</v>
      </c>
      <c r="F766" s="832" t="s">
        <v>6864</v>
      </c>
      <c r="G766" s="832" t="s">
        <v>6865</v>
      </c>
      <c r="H766" s="849">
        <v>2</v>
      </c>
      <c r="I766" s="849">
        <v>1234</v>
      </c>
      <c r="J766" s="832"/>
      <c r="K766" s="832">
        <v>617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6815</v>
      </c>
      <c r="B767" s="832" t="s">
        <v>6816</v>
      </c>
      <c r="C767" s="832" t="s">
        <v>613</v>
      </c>
      <c r="D767" s="832" t="s">
        <v>2708</v>
      </c>
      <c r="E767" s="832" t="s">
        <v>6809</v>
      </c>
      <c r="F767" s="832" t="s">
        <v>6866</v>
      </c>
      <c r="G767" s="832" t="s">
        <v>6867</v>
      </c>
      <c r="H767" s="849">
        <v>2</v>
      </c>
      <c r="I767" s="849">
        <v>776</v>
      </c>
      <c r="J767" s="832"/>
      <c r="K767" s="832">
        <v>388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 t="s">
        <v>6815</v>
      </c>
      <c r="B768" s="832" t="s">
        <v>6816</v>
      </c>
      <c r="C768" s="832" t="s">
        <v>613</v>
      </c>
      <c r="D768" s="832" t="s">
        <v>2708</v>
      </c>
      <c r="E768" s="832" t="s">
        <v>6809</v>
      </c>
      <c r="F768" s="832" t="s">
        <v>6868</v>
      </c>
      <c r="G768" s="832" t="s">
        <v>6869</v>
      </c>
      <c r="H768" s="849">
        <v>3</v>
      </c>
      <c r="I768" s="849">
        <v>117</v>
      </c>
      <c r="J768" s="832"/>
      <c r="K768" s="832">
        <v>39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6815</v>
      </c>
      <c r="B769" s="832" t="s">
        <v>6816</v>
      </c>
      <c r="C769" s="832" t="s">
        <v>613</v>
      </c>
      <c r="D769" s="832" t="s">
        <v>2708</v>
      </c>
      <c r="E769" s="832" t="s">
        <v>6809</v>
      </c>
      <c r="F769" s="832" t="s">
        <v>6880</v>
      </c>
      <c r="G769" s="832" t="s">
        <v>6881</v>
      </c>
      <c r="H769" s="849">
        <v>5</v>
      </c>
      <c r="I769" s="849">
        <v>590</v>
      </c>
      <c r="J769" s="832"/>
      <c r="K769" s="832">
        <v>118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6815</v>
      </c>
      <c r="B770" s="832" t="s">
        <v>6816</v>
      </c>
      <c r="C770" s="832" t="s">
        <v>613</v>
      </c>
      <c r="D770" s="832" t="s">
        <v>2708</v>
      </c>
      <c r="E770" s="832" t="s">
        <v>6809</v>
      </c>
      <c r="F770" s="832" t="s">
        <v>6900</v>
      </c>
      <c r="G770" s="832" t="s">
        <v>6901</v>
      </c>
      <c r="H770" s="849">
        <v>3</v>
      </c>
      <c r="I770" s="849">
        <v>66.66</v>
      </c>
      <c r="J770" s="832"/>
      <c r="K770" s="832">
        <v>22.22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 t="s">
        <v>6815</v>
      </c>
      <c r="B771" s="832" t="s">
        <v>6816</v>
      </c>
      <c r="C771" s="832" t="s">
        <v>613</v>
      </c>
      <c r="D771" s="832" t="s">
        <v>2708</v>
      </c>
      <c r="E771" s="832" t="s">
        <v>6809</v>
      </c>
      <c r="F771" s="832" t="s">
        <v>6902</v>
      </c>
      <c r="G771" s="832" t="s">
        <v>6904</v>
      </c>
      <c r="H771" s="849">
        <v>1</v>
      </c>
      <c r="I771" s="849">
        <v>956</v>
      </c>
      <c r="J771" s="832"/>
      <c r="K771" s="832">
        <v>956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6815</v>
      </c>
      <c r="B772" s="832" t="s">
        <v>6816</v>
      </c>
      <c r="C772" s="832" t="s">
        <v>613</v>
      </c>
      <c r="D772" s="832" t="s">
        <v>2708</v>
      </c>
      <c r="E772" s="832" t="s">
        <v>6809</v>
      </c>
      <c r="F772" s="832" t="s">
        <v>6905</v>
      </c>
      <c r="G772" s="832" t="s">
        <v>6906</v>
      </c>
      <c r="H772" s="849">
        <v>1</v>
      </c>
      <c r="I772" s="849">
        <v>169</v>
      </c>
      <c r="J772" s="832"/>
      <c r="K772" s="832">
        <v>169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6815</v>
      </c>
      <c r="B773" s="832" t="s">
        <v>6816</v>
      </c>
      <c r="C773" s="832" t="s">
        <v>613</v>
      </c>
      <c r="D773" s="832" t="s">
        <v>2711</v>
      </c>
      <c r="E773" s="832" t="s">
        <v>6809</v>
      </c>
      <c r="F773" s="832" t="s">
        <v>6810</v>
      </c>
      <c r="G773" s="832" t="s">
        <v>6811</v>
      </c>
      <c r="H773" s="849">
        <v>1</v>
      </c>
      <c r="I773" s="849">
        <v>235</v>
      </c>
      <c r="J773" s="832"/>
      <c r="K773" s="832">
        <v>235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6815</v>
      </c>
      <c r="B774" s="832" t="s">
        <v>6816</v>
      </c>
      <c r="C774" s="832" t="s">
        <v>613</v>
      </c>
      <c r="D774" s="832" t="s">
        <v>2717</v>
      </c>
      <c r="E774" s="832" t="s">
        <v>6809</v>
      </c>
      <c r="F774" s="832" t="s">
        <v>6856</v>
      </c>
      <c r="G774" s="832" t="s">
        <v>6857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37</v>
      </c>
      <c r="R774" s="837"/>
      <c r="S774" s="850">
        <v>37</v>
      </c>
    </row>
    <row r="775" spans="1:19" ht="14.4" customHeight="1" x14ac:dyDescent="0.3">
      <c r="A775" s="831" t="s">
        <v>6815</v>
      </c>
      <c r="B775" s="832" t="s">
        <v>6816</v>
      </c>
      <c r="C775" s="832" t="s">
        <v>613</v>
      </c>
      <c r="D775" s="832" t="s">
        <v>2717</v>
      </c>
      <c r="E775" s="832" t="s">
        <v>6809</v>
      </c>
      <c r="F775" s="832" t="s">
        <v>6880</v>
      </c>
      <c r="G775" s="832" t="s">
        <v>6881</v>
      </c>
      <c r="H775" s="849">
        <v>1</v>
      </c>
      <c r="I775" s="849">
        <v>118</v>
      </c>
      <c r="J775" s="832"/>
      <c r="K775" s="832">
        <v>118</v>
      </c>
      <c r="L775" s="849"/>
      <c r="M775" s="849"/>
      <c r="N775" s="832"/>
      <c r="O775" s="832"/>
      <c r="P775" s="849">
        <v>1</v>
      </c>
      <c r="Q775" s="849">
        <v>126</v>
      </c>
      <c r="R775" s="837"/>
      <c r="S775" s="850">
        <v>126</v>
      </c>
    </row>
    <row r="776" spans="1:19" ht="14.4" customHeight="1" x14ac:dyDescent="0.3">
      <c r="A776" s="831" t="s">
        <v>6815</v>
      </c>
      <c r="B776" s="832" t="s">
        <v>6816</v>
      </c>
      <c r="C776" s="832" t="s">
        <v>613</v>
      </c>
      <c r="D776" s="832" t="s">
        <v>2717</v>
      </c>
      <c r="E776" s="832" t="s">
        <v>6809</v>
      </c>
      <c r="F776" s="832" t="s">
        <v>6900</v>
      </c>
      <c r="G776" s="832" t="s">
        <v>6901</v>
      </c>
      <c r="H776" s="849">
        <v>1</v>
      </c>
      <c r="I776" s="849">
        <v>0</v>
      </c>
      <c r="J776" s="832"/>
      <c r="K776" s="832">
        <v>0</v>
      </c>
      <c r="L776" s="849"/>
      <c r="M776" s="849"/>
      <c r="N776" s="832"/>
      <c r="O776" s="832"/>
      <c r="P776" s="849">
        <v>1</v>
      </c>
      <c r="Q776" s="849">
        <v>33.33</v>
      </c>
      <c r="R776" s="837"/>
      <c r="S776" s="850">
        <v>33.33</v>
      </c>
    </row>
    <row r="777" spans="1:19" ht="14.4" customHeight="1" x14ac:dyDescent="0.3">
      <c r="A777" s="831" t="s">
        <v>6815</v>
      </c>
      <c r="B777" s="832" t="s">
        <v>6816</v>
      </c>
      <c r="C777" s="832" t="s">
        <v>613</v>
      </c>
      <c r="D777" s="832" t="s">
        <v>2719</v>
      </c>
      <c r="E777" s="832" t="s">
        <v>6817</v>
      </c>
      <c r="F777" s="832" t="s">
        <v>6969</v>
      </c>
      <c r="G777" s="832" t="s">
        <v>5285</v>
      </c>
      <c r="H777" s="849"/>
      <c r="I777" s="849"/>
      <c r="J777" s="832"/>
      <c r="K777" s="832"/>
      <c r="L777" s="849">
        <v>0.2</v>
      </c>
      <c r="M777" s="849">
        <v>10.82</v>
      </c>
      <c r="N777" s="832">
        <v>1</v>
      </c>
      <c r="O777" s="832">
        <v>54.1</v>
      </c>
      <c r="P777" s="849"/>
      <c r="Q777" s="849"/>
      <c r="R777" s="837"/>
      <c r="S777" s="850"/>
    </row>
    <row r="778" spans="1:19" ht="14.4" customHeight="1" x14ac:dyDescent="0.3">
      <c r="A778" s="831" t="s">
        <v>6815</v>
      </c>
      <c r="B778" s="832" t="s">
        <v>6816</v>
      </c>
      <c r="C778" s="832" t="s">
        <v>613</v>
      </c>
      <c r="D778" s="832" t="s">
        <v>2719</v>
      </c>
      <c r="E778" s="832" t="s">
        <v>6817</v>
      </c>
      <c r="F778" s="832" t="s">
        <v>6819</v>
      </c>
      <c r="G778" s="832" t="s">
        <v>5373</v>
      </c>
      <c r="H778" s="849">
        <v>0.1</v>
      </c>
      <c r="I778" s="849">
        <v>15.1</v>
      </c>
      <c r="J778" s="832">
        <v>0.5</v>
      </c>
      <c r="K778" s="832">
        <v>151</v>
      </c>
      <c r="L778" s="849">
        <v>0.2</v>
      </c>
      <c r="M778" s="849">
        <v>30.2</v>
      </c>
      <c r="N778" s="832">
        <v>1</v>
      </c>
      <c r="O778" s="832">
        <v>151</v>
      </c>
      <c r="P778" s="849"/>
      <c r="Q778" s="849"/>
      <c r="R778" s="837"/>
      <c r="S778" s="850"/>
    </row>
    <row r="779" spans="1:19" ht="14.4" customHeight="1" x14ac:dyDescent="0.3">
      <c r="A779" s="831" t="s">
        <v>6815</v>
      </c>
      <c r="B779" s="832" t="s">
        <v>6816</v>
      </c>
      <c r="C779" s="832" t="s">
        <v>613</v>
      </c>
      <c r="D779" s="832" t="s">
        <v>2719</v>
      </c>
      <c r="E779" s="832" t="s">
        <v>6817</v>
      </c>
      <c r="F779" s="832" t="s">
        <v>6824</v>
      </c>
      <c r="G779" s="832" t="s">
        <v>6825</v>
      </c>
      <c r="H779" s="849">
        <v>0.1</v>
      </c>
      <c r="I779" s="849">
        <v>9.3800000000000008</v>
      </c>
      <c r="J779" s="832"/>
      <c r="K779" s="832">
        <v>93.8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6815</v>
      </c>
      <c r="B780" s="832" t="s">
        <v>6816</v>
      </c>
      <c r="C780" s="832" t="s">
        <v>613</v>
      </c>
      <c r="D780" s="832" t="s">
        <v>2719</v>
      </c>
      <c r="E780" s="832" t="s">
        <v>6817</v>
      </c>
      <c r="F780" s="832" t="s">
        <v>6830</v>
      </c>
      <c r="G780" s="832" t="s">
        <v>6831</v>
      </c>
      <c r="H780" s="849">
        <v>15</v>
      </c>
      <c r="I780" s="849">
        <v>771.03</v>
      </c>
      <c r="J780" s="832">
        <v>0.87445136266203938</v>
      </c>
      <c r="K780" s="832">
        <v>51.402000000000001</v>
      </c>
      <c r="L780" s="849">
        <v>17</v>
      </c>
      <c r="M780" s="849">
        <v>881.73</v>
      </c>
      <c r="N780" s="832">
        <v>1</v>
      </c>
      <c r="O780" s="832">
        <v>51.866470588235295</v>
      </c>
      <c r="P780" s="849">
        <v>13.200000000000001</v>
      </c>
      <c r="Q780" s="849">
        <v>718.74</v>
      </c>
      <c r="R780" s="837">
        <v>0.81514749413085641</v>
      </c>
      <c r="S780" s="850">
        <v>54.449999999999996</v>
      </c>
    </row>
    <row r="781" spans="1:19" ht="14.4" customHeight="1" x14ac:dyDescent="0.3">
      <c r="A781" s="831" t="s">
        <v>6815</v>
      </c>
      <c r="B781" s="832" t="s">
        <v>6816</v>
      </c>
      <c r="C781" s="832" t="s">
        <v>613</v>
      </c>
      <c r="D781" s="832" t="s">
        <v>2719</v>
      </c>
      <c r="E781" s="832" t="s">
        <v>6817</v>
      </c>
      <c r="F781" s="832" t="s">
        <v>6830</v>
      </c>
      <c r="G781" s="832" t="s">
        <v>4970</v>
      </c>
      <c r="H781" s="849">
        <v>8</v>
      </c>
      <c r="I781" s="849">
        <v>411.23</v>
      </c>
      <c r="J781" s="832">
        <v>1.3021436939932238</v>
      </c>
      <c r="K781" s="832">
        <v>51.403750000000002</v>
      </c>
      <c r="L781" s="849">
        <v>5.8000000000000007</v>
      </c>
      <c r="M781" s="849">
        <v>315.81</v>
      </c>
      <c r="N781" s="832">
        <v>1</v>
      </c>
      <c r="O781" s="832">
        <v>54.449999999999996</v>
      </c>
      <c r="P781" s="849">
        <v>10.4</v>
      </c>
      <c r="Q781" s="849">
        <v>566.28000000000009</v>
      </c>
      <c r="R781" s="837">
        <v>1.7931034482758623</v>
      </c>
      <c r="S781" s="850">
        <v>54.45000000000001</v>
      </c>
    </row>
    <row r="782" spans="1:19" ht="14.4" customHeight="1" x14ac:dyDescent="0.3">
      <c r="A782" s="831" t="s">
        <v>6815</v>
      </c>
      <c r="B782" s="832" t="s">
        <v>6816</v>
      </c>
      <c r="C782" s="832" t="s">
        <v>613</v>
      </c>
      <c r="D782" s="832" t="s">
        <v>2719</v>
      </c>
      <c r="E782" s="832" t="s">
        <v>6842</v>
      </c>
      <c r="F782" s="832" t="s">
        <v>6974</v>
      </c>
      <c r="G782" s="832" t="s">
        <v>6975</v>
      </c>
      <c r="H782" s="849">
        <v>2</v>
      </c>
      <c r="I782" s="849">
        <v>7428.44</v>
      </c>
      <c r="J782" s="832">
        <v>2</v>
      </c>
      <c r="K782" s="832">
        <v>3714.22</v>
      </c>
      <c r="L782" s="849">
        <v>1</v>
      </c>
      <c r="M782" s="849">
        <v>3714.22</v>
      </c>
      <c r="N782" s="832">
        <v>1</v>
      </c>
      <c r="O782" s="832">
        <v>3714.22</v>
      </c>
      <c r="P782" s="849"/>
      <c r="Q782" s="849"/>
      <c r="R782" s="837"/>
      <c r="S782" s="850"/>
    </row>
    <row r="783" spans="1:19" ht="14.4" customHeight="1" x14ac:dyDescent="0.3">
      <c r="A783" s="831" t="s">
        <v>6815</v>
      </c>
      <c r="B783" s="832" t="s">
        <v>6816</v>
      </c>
      <c r="C783" s="832" t="s">
        <v>613</v>
      </c>
      <c r="D783" s="832" t="s">
        <v>2719</v>
      </c>
      <c r="E783" s="832" t="s">
        <v>6842</v>
      </c>
      <c r="F783" s="832" t="s">
        <v>6978</v>
      </c>
      <c r="G783" s="832" t="s">
        <v>6979</v>
      </c>
      <c r="H783" s="849"/>
      <c r="I783" s="849"/>
      <c r="J783" s="832"/>
      <c r="K783" s="832"/>
      <c r="L783" s="849"/>
      <c r="M783" s="849"/>
      <c r="N783" s="832"/>
      <c r="O783" s="832"/>
      <c r="P783" s="849">
        <v>1</v>
      </c>
      <c r="Q783" s="849">
        <v>1143.1099999999999</v>
      </c>
      <c r="R783" s="837"/>
      <c r="S783" s="850">
        <v>1143.1099999999999</v>
      </c>
    </row>
    <row r="784" spans="1:19" ht="14.4" customHeight="1" x14ac:dyDescent="0.3">
      <c r="A784" s="831" t="s">
        <v>6815</v>
      </c>
      <c r="B784" s="832" t="s">
        <v>6816</v>
      </c>
      <c r="C784" s="832" t="s">
        <v>613</v>
      </c>
      <c r="D784" s="832" t="s">
        <v>2719</v>
      </c>
      <c r="E784" s="832" t="s">
        <v>6842</v>
      </c>
      <c r="F784" s="832" t="s">
        <v>6847</v>
      </c>
      <c r="G784" s="832" t="s">
        <v>6846</v>
      </c>
      <c r="H784" s="849"/>
      <c r="I784" s="849"/>
      <c r="J784" s="832"/>
      <c r="K784" s="832"/>
      <c r="L784" s="849"/>
      <c r="M784" s="849"/>
      <c r="N784" s="832"/>
      <c r="O784" s="832"/>
      <c r="P784" s="849">
        <v>0</v>
      </c>
      <c r="Q784" s="849">
        <v>0</v>
      </c>
      <c r="R784" s="837"/>
      <c r="S784" s="850"/>
    </row>
    <row r="785" spans="1:19" ht="14.4" customHeight="1" x14ac:dyDescent="0.3">
      <c r="A785" s="831" t="s">
        <v>6815</v>
      </c>
      <c r="B785" s="832" t="s">
        <v>6816</v>
      </c>
      <c r="C785" s="832" t="s">
        <v>613</v>
      </c>
      <c r="D785" s="832" t="s">
        <v>2719</v>
      </c>
      <c r="E785" s="832" t="s">
        <v>6842</v>
      </c>
      <c r="F785" s="832" t="s">
        <v>6980</v>
      </c>
      <c r="G785" s="832" t="s">
        <v>6981</v>
      </c>
      <c r="H785" s="849">
        <v>2</v>
      </c>
      <c r="I785" s="849">
        <v>837.38</v>
      </c>
      <c r="J785" s="832"/>
      <c r="K785" s="832">
        <v>418.69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 t="s">
        <v>6815</v>
      </c>
      <c r="B786" s="832" t="s">
        <v>6816</v>
      </c>
      <c r="C786" s="832" t="s">
        <v>613</v>
      </c>
      <c r="D786" s="832" t="s">
        <v>2719</v>
      </c>
      <c r="E786" s="832" t="s">
        <v>6809</v>
      </c>
      <c r="F786" s="832" t="s">
        <v>6852</v>
      </c>
      <c r="G786" s="832" t="s">
        <v>6853</v>
      </c>
      <c r="H786" s="849">
        <v>110</v>
      </c>
      <c r="I786" s="849">
        <v>15840</v>
      </c>
      <c r="J786" s="832">
        <v>0.84103217585218226</v>
      </c>
      <c r="K786" s="832">
        <v>144</v>
      </c>
      <c r="L786" s="849">
        <v>129</v>
      </c>
      <c r="M786" s="849">
        <v>18834</v>
      </c>
      <c r="N786" s="832">
        <v>1</v>
      </c>
      <c r="O786" s="832">
        <v>146</v>
      </c>
      <c r="P786" s="849">
        <v>151</v>
      </c>
      <c r="Q786" s="849">
        <v>22197</v>
      </c>
      <c r="R786" s="837">
        <v>1.178560050971647</v>
      </c>
      <c r="S786" s="850">
        <v>147</v>
      </c>
    </row>
    <row r="787" spans="1:19" ht="14.4" customHeight="1" x14ac:dyDescent="0.3">
      <c r="A787" s="831" t="s">
        <v>6815</v>
      </c>
      <c r="B787" s="832" t="s">
        <v>6816</v>
      </c>
      <c r="C787" s="832" t="s">
        <v>613</v>
      </c>
      <c r="D787" s="832" t="s">
        <v>2719</v>
      </c>
      <c r="E787" s="832" t="s">
        <v>6809</v>
      </c>
      <c r="F787" s="832" t="s">
        <v>6856</v>
      </c>
      <c r="G787" s="832" t="s">
        <v>6857</v>
      </c>
      <c r="H787" s="849">
        <v>2</v>
      </c>
      <c r="I787" s="849">
        <v>70</v>
      </c>
      <c r="J787" s="832">
        <v>0.63063063063063063</v>
      </c>
      <c r="K787" s="832">
        <v>35</v>
      </c>
      <c r="L787" s="849">
        <v>3</v>
      </c>
      <c r="M787" s="849">
        <v>111</v>
      </c>
      <c r="N787" s="832">
        <v>1</v>
      </c>
      <c r="O787" s="832">
        <v>37</v>
      </c>
      <c r="P787" s="849">
        <v>3</v>
      </c>
      <c r="Q787" s="849">
        <v>111</v>
      </c>
      <c r="R787" s="837">
        <v>1</v>
      </c>
      <c r="S787" s="850">
        <v>37</v>
      </c>
    </row>
    <row r="788" spans="1:19" ht="14.4" customHeight="1" x14ac:dyDescent="0.3">
      <c r="A788" s="831" t="s">
        <v>6815</v>
      </c>
      <c r="B788" s="832" t="s">
        <v>6816</v>
      </c>
      <c r="C788" s="832" t="s">
        <v>613</v>
      </c>
      <c r="D788" s="832" t="s">
        <v>2719</v>
      </c>
      <c r="E788" s="832" t="s">
        <v>6809</v>
      </c>
      <c r="F788" s="832" t="s">
        <v>6858</v>
      </c>
      <c r="G788" s="832" t="s">
        <v>6859</v>
      </c>
      <c r="H788" s="849">
        <v>103</v>
      </c>
      <c r="I788" s="849">
        <v>1030</v>
      </c>
      <c r="J788" s="832">
        <v>0.91150442477876104</v>
      </c>
      <c r="K788" s="832">
        <v>10</v>
      </c>
      <c r="L788" s="849">
        <v>113</v>
      </c>
      <c r="M788" s="849">
        <v>1130</v>
      </c>
      <c r="N788" s="832">
        <v>1</v>
      </c>
      <c r="O788" s="832">
        <v>10</v>
      </c>
      <c r="P788" s="849">
        <v>84</v>
      </c>
      <c r="Q788" s="849">
        <v>840</v>
      </c>
      <c r="R788" s="837">
        <v>0.74336283185840712</v>
      </c>
      <c r="S788" s="850">
        <v>10</v>
      </c>
    </row>
    <row r="789" spans="1:19" ht="14.4" customHeight="1" x14ac:dyDescent="0.3">
      <c r="A789" s="831" t="s">
        <v>6815</v>
      </c>
      <c r="B789" s="832" t="s">
        <v>6816</v>
      </c>
      <c r="C789" s="832" t="s">
        <v>613</v>
      </c>
      <c r="D789" s="832" t="s">
        <v>2719</v>
      </c>
      <c r="E789" s="832" t="s">
        <v>6809</v>
      </c>
      <c r="F789" s="832" t="s">
        <v>6862</v>
      </c>
      <c r="G789" s="832" t="s">
        <v>6863</v>
      </c>
      <c r="H789" s="849">
        <v>65</v>
      </c>
      <c r="I789" s="849">
        <v>5460</v>
      </c>
      <c r="J789" s="832">
        <v>0.66005802707930372</v>
      </c>
      <c r="K789" s="832">
        <v>84</v>
      </c>
      <c r="L789" s="849">
        <v>94</v>
      </c>
      <c r="M789" s="849">
        <v>8272</v>
      </c>
      <c r="N789" s="832">
        <v>1</v>
      </c>
      <c r="O789" s="832">
        <v>88</v>
      </c>
      <c r="P789" s="849">
        <v>70</v>
      </c>
      <c r="Q789" s="849">
        <v>6160</v>
      </c>
      <c r="R789" s="837">
        <v>0.74468085106382975</v>
      </c>
      <c r="S789" s="850">
        <v>88</v>
      </c>
    </row>
    <row r="790" spans="1:19" ht="14.4" customHeight="1" x14ac:dyDescent="0.3">
      <c r="A790" s="831" t="s">
        <v>6815</v>
      </c>
      <c r="B790" s="832" t="s">
        <v>6816</v>
      </c>
      <c r="C790" s="832" t="s">
        <v>613</v>
      </c>
      <c r="D790" s="832" t="s">
        <v>2719</v>
      </c>
      <c r="E790" s="832" t="s">
        <v>6809</v>
      </c>
      <c r="F790" s="832" t="s">
        <v>6864</v>
      </c>
      <c r="G790" s="832" t="s">
        <v>6865</v>
      </c>
      <c r="H790" s="849">
        <v>66</v>
      </c>
      <c r="I790" s="849">
        <v>40722</v>
      </c>
      <c r="J790" s="832">
        <v>0.68040100250626567</v>
      </c>
      <c r="K790" s="832">
        <v>617</v>
      </c>
      <c r="L790" s="849">
        <v>95</v>
      </c>
      <c r="M790" s="849">
        <v>59850</v>
      </c>
      <c r="N790" s="832">
        <v>1</v>
      </c>
      <c r="O790" s="832">
        <v>630</v>
      </c>
      <c r="P790" s="849">
        <v>70</v>
      </c>
      <c r="Q790" s="849">
        <v>44100</v>
      </c>
      <c r="R790" s="837">
        <v>0.73684210526315785</v>
      </c>
      <c r="S790" s="850">
        <v>630</v>
      </c>
    </row>
    <row r="791" spans="1:19" ht="14.4" customHeight="1" x14ac:dyDescent="0.3">
      <c r="A791" s="831" t="s">
        <v>6815</v>
      </c>
      <c r="B791" s="832" t="s">
        <v>6816</v>
      </c>
      <c r="C791" s="832" t="s">
        <v>613</v>
      </c>
      <c r="D791" s="832" t="s">
        <v>2719</v>
      </c>
      <c r="E791" s="832" t="s">
        <v>6809</v>
      </c>
      <c r="F791" s="832" t="s">
        <v>6866</v>
      </c>
      <c r="G791" s="832" t="s">
        <v>6867</v>
      </c>
      <c r="H791" s="849">
        <v>82</v>
      </c>
      <c r="I791" s="849">
        <v>31816</v>
      </c>
      <c r="J791" s="832">
        <v>0.71195846759756531</v>
      </c>
      <c r="K791" s="832">
        <v>388</v>
      </c>
      <c r="L791" s="849">
        <v>114</v>
      </c>
      <c r="M791" s="849">
        <v>44688</v>
      </c>
      <c r="N791" s="832">
        <v>1</v>
      </c>
      <c r="O791" s="832">
        <v>392</v>
      </c>
      <c r="P791" s="849">
        <v>85</v>
      </c>
      <c r="Q791" s="849">
        <v>33320</v>
      </c>
      <c r="R791" s="837">
        <v>0.74561403508771928</v>
      </c>
      <c r="S791" s="850">
        <v>392</v>
      </c>
    </row>
    <row r="792" spans="1:19" ht="14.4" customHeight="1" x14ac:dyDescent="0.3">
      <c r="A792" s="831" t="s">
        <v>6815</v>
      </c>
      <c r="B792" s="832" t="s">
        <v>6816</v>
      </c>
      <c r="C792" s="832" t="s">
        <v>613</v>
      </c>
      <c r="D792" s="832" t="s">
        <v>2719</v>
      </c>
      <c r="E792" s="832" t="s">
        <v>6809</v>
      </c>
      <c r="F792" s="832" t="s">
        <v>6868</v>
      </c>
      <c r="G792" s="832" t="s">
        <v>6869</v>
      </c>
      <c r="H792" s="849">
        <v>525</v>
      </c>
      <c r="I792" s="849">
        <v>20475</v>
      </c>
      <c r="J792" s="832">
        <v>0.7978723404255319</v>
      </c>
      <c r="K792" s="832">
        <v>39</v>
      </c>
      <c r="L792" s="849">
        <v>658</v>
      </c>
      <c r="M792" s="849">
        <v>25662</v>
      </c>
      <c r="N792" s="832">
        <v>1</v>
      </c>
      <c r="O792" s="832">
        <v>39</v>
      </c>
      <c r="P792" s="849">
        <v>551</v>
      </c>
      <c r="Q792" s="849">
        <v>21489</v>
      </c>
      <c r="R792" s="837">
        <v>0.83738601823708203</v>
      </c>
      <c r="S792" s="850">
        <v>39</v>
      </c>
    </row>
    <row r="793" spans="1:19" ht="14.4" customHeight="1" x14ac:dyDescent="0.3">
      <c r="A793" s="831" t="s">
        <v>6815</v>
      </c>
      <c r="B793" s="832" t="s">
        <v>6816</v>
      </c>
      <c r="C793" s="832" t="s">
        <v>613</v>
      </c>
      <c r="D793" s="832" t="s">
        <v>2719</v>
      </c>
      <c r="E793" s="832" t="s">
        <v>6809</v>
      </c>
      <c r="F793" s="832" t="s">
        <v>6870</v>
      </c>
      <c r="G793" s="832" t="s">
        <v>6871</v>
      </c>
      <c r="H793" s="849">
        <v>5</v>
      </c>
      <c r="I793" s="849">
        <v>88275</v>
      </c>
      <c r="J793" s="832">
        <v>4.9844720496894412</v>
      </c>
      <c r="K793" s="832">
        <v>17655</v>
      </c>
      <c r="L793" s="849">
        <v>1</v>
      </c>
      <c r="M793" s="849">
        <v>17710</v>
      </c>
      <c r="N793" s="832">
        <v>1</v>
      </c>
      <c r="O793" s="832">
        <v>17710</v>
      </c>
      <c r="P793" s="849">
        <v>1</v>
      </c>
      <c r="Q793" s="849">
        <v>17711</v>
      </c>
      <c r="R793" s="837">
        <v>1.0000564652738566</v>
      </c>
      <c r="S793" s="850">
        <v>17711</v>
      </c>
    </row>
    <row r="794" spans="1:19" ht="14.4" customHeight="1" x14ac:dyDescent="0.3">
      <c r="A794" s="831" t="s">
        <v>6815</v>
      </c>
      <c r="B794" s="832" t="s">
        <v>6816</v>
      </c>
      <c r="C794" s="832" t="s">
        <v>613</v>
      </c>
      <c r="D794" s="832" t="s">
        <v>2719</v>
      </c>
      <c r="E794" s="832" t="s">
        <v>6809</v>
      </c>
      <c r="F794" s="832" t="s">
        <v>6984</v>
      </c>
      <c r="G794" s="832" t="s">
        <v>6985</v>
      </c>
      <c r="H794" s="849"/>
      <c r="I794" s="849"/>
      <c r="J794" s="832"/>
      <c r="K794" s="832"/>
      <c r="L794" s="849">
        <v>1</v>
      </c>
      <c r="M794" s="849">
        <v>586</v>
      </c>
      <c r="N794" s="832">
        <v>1</v>
      </c>
      <c r="O794" s="832">
        <v>586</v>
      </c>
      <c r="P794" s="849"/>
      <c r="Q794" s="849"/>
      <c r="R794" s="837"/>
      <c r="S794" s="850"/>
    </row>
    <row r="795" spans="1:19" ht="14.4" customHeight="1" x14ac:dyDescent="0.3">
      <c r="A795" s="831" t="s">
        <v>6815</v>
      </c>
      <c r="B795" s="832" t="s">
        <v>6816</v>
      </c>
      <c r="C795" s="832" t="s">
        <v>613</v>
      </c>
      <c r="D795" s="832" t="s">
        <v>2719</v>
      </c>
      <c r="E795" s="832" t="s">
        <v>6809</v>
      </c>
      <c r="F795" s="832" t="s">
        <v>6872</v>
      </c>
      <c r="G795" s="832" t="s">
        <v>6873</v>
      </c>
      <c r="H795" s="849">
        <v>2</v>
      </c>
      <c r="I795" s="849">
        <v>3378</v>
      </c>
      <c r="J795" s="832">
        <v>0.49647266313932981</v>
      </c>
      <c r="K795" s="832">
        <v>1689</v>
      </c>
      <c r="L795" s="849">
        <v>4</v>
      </c>
      <c r="M795" s="849">
        <v>6804</v>
      </c>
      <c r="N795" s="832">
        <v>1</v>
      </c>
      <c r="O795" s="832">
        <v>1701</v>
      </c>
      <c r="P795" s="849"/>
      <c r="Q795" s="849"/>
      <c r="R795" s="837"/>
      <c r="S795" s="850"/>
    </row>
    <row r="796" spans="1:19" ht="14.4" customHeight="1" x14ac:dyDescent="0.3">
      <c r="A796" s="831" t="s">
        <v>6815</v>
      </c>
      <c r="B796" s="832" t="s">
        <v>6816</v>
      </c>
      <c r="C796" s="832" t="s">
        <v>613</v>
      </c>
      <c r="D796" s="832" t="s">
        <v>2719</v>
      </c>
      <c r="E796" s="832" t="s">
        <v>6809</v>
      </c>
      <c r="F796" s="832" t="s">
        <v>6874</v>
      </c>
      <c r="G796" s="832" t="s">
        <v>6875</v>
      </c>
      <c r="H796" s="849">
        <v>2</v>
      </c>
      <c r="I796" s="849">
        <v>1360</v>
      </c>
      <c r="J796" s="832">
        <v>0.96590909090909094</v>
      </c>
      <c r="K796" s="832">
        <v>680</v>
      </c>
      <c r="L796" s="849">
        <v>2</v>
      </c>
      <c r="M796" s="849">
        <v>1408</v>
      </c>
      <c r="N796" s="832">
        <v>1</v>
      </c>
      <c r="O796" s="832">
        <v>704</v>
      </c>
      <c r="P796" s="849"/>
      <c r="Q796" s="849"/>
      <c r="R796" s="837"/>
      <c r="S796" s="850"/>
    </row>
    <row r="797" spans="1:19" ht="14.4" customHeight="1" x14ac:dyDescent="0.3">
      <c r="A797" s="831" t="s">
        <v>6815</v>
      </c>
      <c r="B797" s="832" t="s">
        <v>6816</v>
      </c>
      <c r="C797" s="832" t="s">
        <v>613</v>
      </c>
      <c r="D797" s="832" t="s">
        <v>2719</v>
      </c>
      <c r="E797" s="832" t="s">
        <v>6809</v>
      </c>
      <c r="F797" s="832" t="s">
        <v>6876</v>
      </c>
      <c r="G797" s="832" t="s">
        <v>6877</v>
      </c>
      <c r="H797" s="849">
        <v>40</v>
      </c>
      <c r="I797" s="849">
        <v>177160</v>
      </c>
      <c r="J797" s="832">
        <v>0.86702033944756574</v>
      </c>
      <c r="K797" s="832">
        <v>4429</v>
      </c>
      <c r="L797" s="849">
        <v>46</v>
      </c>
      <c r="M797" s="849">
        <v>204332</v>
      </c>
      <c r="N797" s="832">
        <v>1</v>
      </c>
      <c r="O797" s="832">
        <v>4442</v>
      </c>
      <c r="P797" s="849">
        <v>23</v>
      </c>
      <c r="Q797" s="849">
        <v>102166</v>
      </c>
      <c r="R797" s="837">
        <v>0.5</v>
      </c>
      <c r="S797" s="850">
        <v>4442</v>
      </c>
    </row>
    <row r="798" spans="1:19" ht="14.4" customHeight="1" x14ac:dyDescent="0.3">
      <c r="A798" s="831" t="s">
        <v>6815</v>
      </c>
      <c r="B798" s="832" t="s">
        <v>6816</v>
      </c>
      <c r="C798" s="832" t="s">
        <v>613</v>
      </c>
      <c r="D798" s="832" t="s">
        <v>2719</v>
      </c>
      <c r="E798" s="832" t="s">
        <v>6809</v>
      </c>
      <c r="F798" s="832" t="s">
        <v>6878</v>
      </c>
      <c r="G798" s="832" t="s">
        <v>6879</v>
      </c>
      <c r="H798" s="849">
        <v>2</v>
      </c>
      <c r="I798" s="849">
        <v>1390</v>
      </c>
      <c r="J798" s="832">
        <v>1.933240611961057</v>
      </c>
      <c r="K798" s="832">
        <v>695</v>
      </c>
      <c r="L798" s="849">
        <v>1</v>
      </c>
      <c r="M798" s="849">
        <v>719</v>
      </c>
      <c r="N798" s="832">
        <v>1</v>
      </c>
      <c r="O798" s="832">
        <v>719</v>
      </c>
      <c r="P798" s="849">
        <v>1</v>
      </c>
      <c r="Q798" s="849">
        <v>719</v>
      </c>
      <c r="R798" s="837">
        <v>1</v>
      </c>
      <c r="S798" s="850">
        <v>719</v>
      </c>
    </row>
    <row r="799" spans="1:19" ht="14.4" customHeight="1" x14ac:dyDescent="0.3">
      <c r="A799" s="831" t="s">
        <v>6815</v>
      </c>
      <c r="B799" s="832" t="s">
        <v>6816</v>
      </c>
      <c r="C799" s="832" t="s">
        <v>613</v>
      </c>
      <c r="D799" s="832" t="s">
        <v>2719</v>
      </c>
      <c r="E799" s="832" t="s">
        <v>6809</v>
      </c>
      <c r="F799" s="832" t="s">
        <v>6810</v>
      </c>
      <c r="G799" s="832" t="s">
        <v>6811</v>
      </c>
      <c r="H799" s="849">
        <v>108</v>
      </c>
      <c r="I799" s="849">
        <v>25380</v>
      </c>
      <c r="J799" s="832">
        <v>0.26332171314741037</v>
      </c>
      <c r="K799" s="832">
        <v>235</v>
      </c>
      <c r="L799" s="849">
        <v>384</v>
      </c>
      <c r="M799" s="849">
        <v>96384</v>
      </c>
      <c r="N799" s="832">
        <v>1</v>
      </c>
      <c r="O799" s="832">
        <v>251</v>
      </c>
      <c r="P799" s="849">
        <v>304</v>
      </c>
      <c r="Q799" s="849">
        <v>76304</v>
      </c>
      <c r="R799" s="837">
        <v>0.79166666666666663</v>
      </c>
      <c r="S799" s="850">
        <v>251</v>
      </c>
    </row>
    <row r="800" spans="1:19" ht="14.4" customHeight="1" x14ac:dyDescent="0.3">
      <c r="A800" s="831" t="s">
        <v>6815</v>
      </c>
      <c r="B800" s="832" t="s">
        <v>6816</v>
      </c>
      <c r="C800" s="832" t="s">
        <v>613</v>
      </c>
      <c r="D800" s="832" t="s">
        <v>2719</v>
      </c>
      <c r="E800" s="832" t="s">
        <v>6809</v>
      </c>
      <c r="F800" s="832" t="s">
        <v>6880</v>
      </c>
      <c r="G800" s="832" t="s">
        <v>6881</v>
      </c>
      <c r="H800" s="849">
        <v>288</v>
      </c>
      <c r="I800" s="849">
        <v>33984</v>
      </c>
      <c r="J800" s="832">
        <v>1.6546888694127957</v>
      </c>
      <c r="K800" s="832">
        <v>118</v>
      </c>
      <c r="L800" s="849">
        <v>163</v>
      </c>
      <c r="M800" s="849">
        <v>20538</v>
      </c>
      <c r="N800" s="832">
        <v>1</v>
      </c>
      <c r="O800" s="832">
        <v>126</v>
      </c>
      <c r="P800" s="849">
        <v>117</v>
      </c>
      <c r="Q800" s="849">
        <v>14742</v>
      </c>
      <c r="R800" s="837">
        <v>0.71779141104294475</v>
      </c>
      <c r="S800" s="850">
        <v>126</v>
      </c>
    </row>
    <row r="801" spans="1:19" ht="14.4" customHeight="1" x14ac:dyDescent="0.3">
      <c r="A801" s="831" t="s">
        <v>6815</v>
      </c>
      <c r="B801" s="832" t="s">
        <v>6816</v>
      </c>
      <c r="C801" s="832" t="s">
        <v>613</v>
      </c>
      <c r="D801" s="832" t="s">
        <v>2719</v>
      </c>
      <c r="E801" s="832" t="s">
        <v>6809</v>
      </c>
      <c r="F801" s="832" t="s">
        <v>6900</v>
      </c>
      <c r="G801" s="832" t="s">
        <v>6901</v>
      </c>
      <c r="H801" s="849">
        <v>214</v>
      </c>
      <c r="I801" s="849">
        <v>5066.67</v>
      </c>
      <c r="J801" s="832">
        <v>0.2783886144992388</v>
      </c>
      <c r="K801" s="832">
        <v>23.676028037383176</v>
      </c>
      <c r="L801" s="849">
        <v>546</v>
      </c>
      <c r="M801" s="849">
        <v>18199.989999999998</v>
      </c>
      <c r="N801" s="832">
        <v>1</v>
      </c>
      <c r="O801" s="832">
        <v>33.333315018315012</v>
      </c>
      <c r="P801" s="849">
        <v>420</v>
      </c>
      <c r="Q801" s="849">
        <v>14000</v>
      </c>
      <c r="R801" s="837">
        <v>0.76923119188527034</v>
      </c>
      <c r="S801" s="850">
        <v>33.333333333333336</v>
      </c>
    </row>
    <row r="802" spans="1:19" ht="14.4" customHeight="1" x14ac:dyDescent="0.3">
      <c r="A802" s="831" t="s">
        <v>6815</v>
      </c>
      <c r="B802" s="832" t="s">
        <v>6816</v>
      </c>
      <c r="C802" s="832" t="s">
        <v>613</v>
      </c>
      <c r="D802" s="832" t="s">
        <v>2719</v>
      </c>
      <c r="E802" s="832" t="s">
        <v>6809</v>
      </c>
      <c r="F802" s="832" t="s">
        <v>6902</v>
      </c>
      <c r="G802" s="832" t="s">
        <v>6903</v>
      </c>
      <c r="H802" s="849">
        <v>97</v>
      </c>
      <c r="I802" s="849">
        <v>92732</v>
      </c>
      <c r="J802" s="832">
        <v>0.69576830732292916</v>
      </c>
      <c r="K802" s="832">
        <v>956</v>
      </c>
      <c r="L802" s="849">
        <v>136</v>
      </c>
      <c r="M802" s="849">
        <v>133280</v>
      </c>
      <c r="N802" s="832">
        <v>1</v>
      </c>
      <c r="O802" s="832">
        <v>980</v>
      </c>
      <c r="P802" s="849">
        <v>104</v>
      </c>
      <c r="Q802" s="849">
        <v>101920</v>
      </c>
      <c r="R802" s="837">
        <v>0.76470588235294112</v>
      </c>
      <c r="S802" s="850">
        <v>980</v>
      </c>
    </row>
    <row r="803" spans="1:19" ht="14.4" customHeight="1" x14ac:dyDescent="0.3">
      <c r="A803" s="831" t="s">
        <v>6815</v>
      </c>
      <c r="B803" s="832" t="s">
        <v>6816</v>
      </c>
      <c r="C803" s="832" t="s">
        <v>613</v>
      </c>
      <c r="D803" s="832" t="s">
        <v>2719</v>
      </c>
      <c r="E803" s="832" t="s">
        <v>6809</v>
      </c>
      <c r="F803" s="832" t="s">
        <v>6902</v>
      </c>
      <c r="G803" s="832" t="s">
        <v>6904</v>
      </c>
      <c r="H803" s="849">
        <v>56</v>
      </c>
      <c r="I803" s="849">
        <v>53536</v>
      </c>
      <c r="J803" s="832">
        <v>1.0711484593837535</v>
      </c>
      <c r="K803" s="832">
        <v>956</v>
      </c>
      <c r="L803" s="849">
        <v>51</v>
      </c>
      <c r="M803" s="849">
        <v>49980</v>
      </c>
      <c r="N803" s="832">
        <v>1</v>
      </c>
      <c r="O803" s="832">
        <v>980</v>
      </c>
      <c r="P803" s="849">
        <v>55</v>
      </c>
      <c r="Q803" s="849">
        <v>53900</v>
      </c>
      <c r="R803" s="837">
        <v>1.0784313725490196</v>
      </c>
      <c r="S803" s="850">
        <v>980</v>
      </c>
    </row>
    <row r="804" spans="1:19" ht="14.4" customHeight="1" x14ac:dyDescent="0.3">
      <c r="A804" s="831" t="s">
        <v>6815</v>
      </c>
      <c r="B804" s="832" t="s">
        <v>6816</v>
      </c>
      <c r="C804" s="832" t="s">
        <v>613</v>
      </c>
      <c r="D804" s="832" t="s">
        <v>2719</v>
      </c>
      <c r="E804" s="832" t="s">
        <v>6809</v>
      </c>
      <c r="F804" s="832" t="s">
        <v>6905</v>
      </c>
      <c r="G804" s="832" t="s">
        <v>6906</v>
      </c>
      <c r="H804" s="849">
        <v>146</v>
      </c>
      <c r="I804" s="849">
        <v>24674</v>
      </c>
      <c r="J804" s="832">
        <v>0.81047168571803963</v>
      </c>
      <c r="K804" s="832">
        <v>169</v>
      </c>
      <c r="L804" s="849">
        <v>177</v>
      </c>
      <c r="M804" s="849">
        <v>30444</v>
      </c>
      <c r="N804" s="832">
        <v>1</v>
      </c>
      <c r="O804" s="832">
        <v>172</v>
      </c>
      <c r="P804" s="849">
        <v>152</v>
      </c>
      <c r="Q804" s="849">
        <v>26144</v>
      </c>
      <c r="R804" s="837">
        <v>0.85875706214689262</v>
      </c>
      <c r="S804" s="850">
        <v>172</v>
      </c>
    </row>
    <row r="805" spans="1:19" ht="14.4" customHeight="1" x14ac:dyDescent="0.3">
      <c r="A805" s="831" t="s">
        <v>6815</v>
      </c>
      <c r="B805" s="832" t="s">
        <v>6816</v>
      </c>
      <c r="C805" s="832" t="s">
        <v>613</v>
      </c>
      <c r="D805" s="832" t="s">
        <v>2719</v>
      </c>
      <c r="E805" s="832" t="s">
        <v>6809</v>
      </c>
      <c r="F805" s="832" t="s">
        <v>6907</v>
      </c>
      <c r="G805" s="832" t="s">
        <v>6908</v>
      </c>
      <c r="H805" s="849">
        <v>2</v>
      </c>
      <c r="I805" s="849">
        <v>72</v>
      </c>
      <c r="J805" s="832">
        <v>0.21621621621621623</v>
      </c>
      <c r="K805" s="832">
        <v>36</v>
      </c>
      <c r="L805" s="849">
        <v>9</v>
      </c>
      <c r="M805" s="849">
        <v>333</v>
      </c>
      <c r="N805" s="832">
        <v>1</v>
      </c>
      <c r="O805" s="832">
        <v>37</v>
      </c>
      <c r="P805" s="849">
        <v>10</v>
      </c>
      <c r="Q805" s="849">
        <v>370</v>
      </c>
      <c r="R805" s="837">
        <v>1.1111111111111112</v>
      </c>
      <c r="S805" s="850">
        <v>37</v>
      </c>
    </row>
    <row r="806" spans="1:19" ht="14.4" customHeight="1" x14ac:dyDescent="0.3">
      <c r="A806" s="831" t="s">
        <v>6815</v>
      </c>
      <c r="B806" s="832" t="s">
        <v>6816</v>
      </c>
      <c r="C806" s="832" t="s">
        <v>613</v>
      </c>
      <c r="D806" s="832" t="s">
        <v>2719</v>
      </c>
      <c r="E806" s="832" t="s">
        <v>6809</v>
      </c>
      <c r="F806" s="832" t="s">
        <v>6911</v>
      </c>
      <c r="G806" s="832" t="s">
        <v>6912</v>
      </c>
      <c r="H806" s="849">
        <v>3</v>
      </c>
      <c r="I806" s="849">
        <v>246</v>
      </c>
      <c r="J806" s="832">
        <v>0.47674418604651164</v>
      </c>
      <c r="K806" s="832">
        <v>82</v>
      </c>
      <c r="L806" s="849">
        <v>6</v>
      </c>
      <c r="M806" s="849">
        <v>516</v>
      </c>
      <c r="N806" s="832">
        <v>1</v>
      </c>
      <c r="O806" s="832">
        <v>86</v>
      </c>
      <c r="P806" s="849"/>
      <c r="Q806" s="849"/>
      <c r="R806" s="837"/>
      <c r="S806" s="850"/>
    </row>
    <row r="807" spans="1:19" ht="14.4" customHeight="1" x14ac:dyDescent="0.3">
      <c r="A807" s="831" t="s">
        <v>6815</v>
      </c>
      <c r="B807" s="832" t="s">
        <v>6816</v>
      </c>
      <c r="C807" s="832" t="s">
        <v>613</v>
      </c>
      <c r="D807" s="832" t="s">
        <v>2719</v>
      </c>
      <c r="E807" s="832" t="s">
        <v>6809</v>
      </c>
      <c r="F807" s="832" t="s">
        <v>6913</v>
      </c>
      <c r="G807" s="832" t="s">
        <v>6914</v>
      </c>
      <c r="H807" s="849"/>
      <c r="I807" s="849"/>
      <c r="J807" s="832"/>
      <c r="K807" s="832"/>
      <c r="L807" s="849"/>
      <c r="M807" s="849"/>
      <c r="N807" s="832"/>
      <c r="O807" s="832"/>
      <c r="P807" s="849">
        <v>2</v>
      </c>
      <c r="Q807" s="849">
        <v>64</v>
      </c>
      <c r="R807" s="837"/>
      <c r="S807" s="850">
        <v>32</v>
      </c>
    </row>
    <row r="808" spans="1:19" ht="14.4" customHeight="1" x14ac:dyDescent="0.3">
      <c r="A808" s="831" t="s">
        <v>6815</v>
      </c>
      <c r="B808" s="832" t="s">
        <v>6816</v>
      </c>
      <c r="C808" s="832" t="s">
        <v>613</v>
      </c>
      <c r="D808" s="832" t="s">
        <v>2719</v>
      </c>
      <c r="E808" s="832" t="s">
        <v>6809</v>
      </c>
      <c r="F808" s="832" t="s">
        <v>6924</v>
      </c>
      <c r="G808" s="832" t="s">
        <v>6925</v>
      </c>
      <c r="H808" s="849"/>
      <c r="I808" s="849"/>
      <c r="J808" s="832"/>
      <c r="K808" s="832"/>
      <c r="L808" s="849"/>
      <c r="M808" s="849"/>
      <c r="N808" s="832"/>
      <c r="O808" s="832"/>
      <c r="P808" s="849">
        <v>1</v>
      </c>
      <c r="Q808" s="849">
        <v>753</v>
      </c>
      <c r="R808" s="837"/>
      <c r="S808" s="850">
        <v>753</v>
      </c>
    </row>
    <row r="809" spans="1:19" ht="14.4" customHeight="1" x14ac:dyDescent="0.3">
      <c r="A809" s="831" t="s">
        <v>6815</v>
      </c>
      <c r="B809" s="832" t="s">
        <v>6816</v>
      </c>
      <c r="C809" s="832" t="s">
        <v>613</v>
      </c>
      <c r="D809" s="832" t="s">
        <v>2719</v>
      </c>
      <c r="E809" s="832" t="s">
        <v>6809</v>
      </c>
      <c r="F809" s="832" t="s">
        <v>6937</v>
      </c>
      <c r="G809" s="832" t="s">
        <v>6938</v>
      </c>
      <c r="H809" s="849"/>
      <c r="I809" s="849"/>
      <c r="J809" s="832"/>
      <c r="K809" s="832"/>
      <c r="L809" s="849">
        <v>2</v>
      </c>
      <c r="M809" s="849">
        <v>118</v>
      </c>
      <c r="N809" s="832">
        <v>1</v>
      </c>
      <c r="O809" s="832">
        <v>59</v>
      </c>
      <c r="P809" s="849">
        <v>1</v>
      </c>
      <c r="Q809" s="849">
        <v>59</v>
      </c>
      <c r="R809" s="837">
        <v>0.5</v>
      </c>
      <c r="S809" s="850">
        <v>59</v>
      </c>
    </row>
    <row r="810" spans="1:19" ht="14.4" customHeight="1" x14ac:dyDescent="0.3">
      <c r="A810" s="831" t="s">
        <v>6815</v>
      </c>
      <c r="B810" s="832" t="s">
        <v>6816</v>
      </c>
      <c r="C810" s="832" t="s">
        <v>613</v>
      </c>
      <c r="D810" s="832" t="s">
        <v>2719</v>
      </c>
      <c r="E810" s="832" t="s">
        <v>6809</v>
      </c>
      <c r="F810" s="832" t="s">
        <v>6945</v>
      </c>
      <c r="G810" s="832" t="s">
        <v>6946</v>
      </c>
      <c r="H810" s="849">
        <v>1</v>
      </c>
      <c r="I810" s="849">
        <v>635</v>
      </c>
      <c r="J810" s="832">
        <v>0.48996913580246915</v>
      </c>
      <c r="K810" s="832">
        <v>635</v>
      </c>
      <c r="L810" s="849">
        <v>2</v>
      </c>
      <c r="M810" s="849">
        <v>1296</v>
      </c>
      <c r="N810" s="832">
        <v>1</v>
      </c>
      <c r="O810" s="832">
        <v>648</v>
      </c>
      <c r="P810" s="849"/>
      <c r="Q810" s="849"/>
      <c r="R810" s="837"/>
      <c r="S810" s="850"/>
    </row>
    <row r="811" spans="1:19" ht="14.4" customHeight="1" x14ac:dyDescent="0.3">
      <c r="A811" s="831" t="s">
        <v>6815</v>
      </c>
      <c r="B811" s="832" t="s">
        <v>6816</v>
      </c>
      <c r="C811" s="832" t="s">
        <v>613</v>
      </c>
      <c r="D811" s="832" t="s">
        <v>2719</v>
      </c>
      <c r="E811" s="832" t="s">
        <v>6809</v>
      </c>
      <c r="F811" s="832" t="s">
        <v>6953</v>
      </c>
      <c r="G811" s="832" t="s">
        <v>6954</v>
      </c>
      <c r="H811" s="849"/>
      <c r="I811" s="849"/>
      <c r="J811" s="832"/>
      <c r="K811" s="832"/>
      <c r="L811" s="849">
        <v>1</v>
      </c>
      <c r="M811" s="849">
        <v>268</v>
      </c>
      <c r="N811" s="832">
        <v>1</v>
      </c>
      <c r="O811" s="832">
        <v>268</v>
      </c>
      <c r="P811" s="849"/>
      <c r="Q811" s="849"/>
      <c r="R811" s="837"/>
      <c r="S811" s="850"/>
    </row>
    <row r="812" spans="1:19" ht="14.4" customHeight="1" x14ac:dyDescent="0.3">
      <c r="A812" s="831" t="s">
        <v>6815</v>
      </c>
      <c r="B812" s="832" t="s">
        <v>6816</v>
      </c>
      <c r="C812" s="832" t="s">
        <v>613</v>
      </c>
      <c r="D812" s="832" t="s">
        <v>2721</v>
      </c>
      <c r="E812" s="832" t="s">
        <v>6809</v>
      </c>
      <c r="F812" s="832" t="s">
        <v>6961</v>
      </c>
      <c r="G812" s="832" t="s">
        <v>6962</v>
      </c>
      <c r="H812" s="849"/>
      <c r="I812" s="849"/>
      <c r="J812" s="832"/>
      <c r="K812" s="832"/>
      <c r="L812" s="849"/>
      <c r="M812" s="849"/>
      <c r="N812" s="832"/>
      <c r="O812" s="832"/>
      <c r="P812" s="849">
        <v>1</v>
      </c>
      <c r="Q812" s="849">
        <v>200</v>
      </c>
      <c r="R812" s="837"/>
      <c r="S812" s="850">
        <v>200</v>
      </c>
    </row>
    <row r="813" spans="1:19" ht="14.4" customHeight="1" x14ac:dyDescent="0.3">
      <c r="A813" s="831" t="s">
        <v>6815</v>
      </c>
      <c r="B813" s="832" t="s">
        <v>6816</v>
      </c>
      <c r="C813" s="832" t="s">
        <v>613</v>
      </c>
      <c r="D813" s="832" t="s">
        <v>2722</v>
      </c>
      <c r="E813" s="832" t="s">
        <v>6809</v>
      </c>
      <c r="F813" s="832" t="s">
        <v>6810</v>
      </c>
      <c r="G813" s="832" t="s">
        <v>6811</v>
      </c>
      <c r="H813" s="849"/>
      <c r="I813" s="849"/>
      <c r="J813" s="832"/>
      <c r="K813" s="832"/>
      <c r="L813" s="849">
        <v>1</v>
      </c>
      <c r="M813" s="849">
        <v>251</v>
      </c>
      <c r="N813" s="832">
        <v>1</v>
      </c>
      <c r="O813" s="832">
        <v>251</v>
      </c>
      <c r="P813" s="849"/>
      <c r="Q813" s="849"/>
      <c r="R813" s="837"/>
      <c r="S813" s="850"/>
    </row>
    <row r="814" spans="1:19" ht="14.4" customHeight="1" x14ac:dyDescent="0.3">
      <c r="A814" s="831" t="s">
        <v>6815</v>
      </c>
      <c r="B814" s="832" t="s">
        <v>6816</v>
      </c>
      <c r="C814" s="832" t="s">
        <v>613</v>
      </c>
      <c r="D814" s="832" t="s">
        <v>2722</v>
      </c>
      <c r="E814" s="832" t="s">
        <v>6809</v>
      </c>
      <c r="F814" s="832" t="s">
        <v>6900</v>
      </c>
      <c r="G814" s="832" t="s">
        <v>6901</v>
      </c>
      <c r="H814" s="849"/>
      <c r="I814" s="849"/>
      <c r="J814" s="832"/>
      <c r="K814" s="832"/>
      <c r="L814" s="849">
        <v>1</v>
      </c>
      <c r="M814" s="849">
        <v>33.33</v>
      </c>
      <c r="N814" s="832">
        <v>1</v>
      </c>
      <c r="O814" s="832">
        <v>33.33</v>
      </c>
      <c r="P814" s="849"/>
      <c r="Q814" s="849"/>
      <c r="R814" s="837"/>
      <c r="S814" s="850"/>
    </row>
    <row r="815" spans="1:19" ht="14.4" customHeight="1" x14ac:dyDescent="0.3">
      <c r="A815" s="831" t="s">
        <v>6815</v>
      </c>
      <c r="B815" s="832" t="s">
        <v>6816</v>
      </c>
      <c r="C815" s="832" t="s">
        <v>613</v>
      </c>
      <c r="D815" s="832" t="s">
        <v>2730</v>
      </c>
      <c r="E815" s="832" t="s">
        <v>6809</v>
      </c>
      <c r="F815" s="832" t="s">
        <v>6880</v>
      </c>
      <c r="G815" s="832" t="s">
        <v>6881</v>
      </c>
      <c r="H815" s="849">
        <v>1</v>
      </c>
      <c r="I815" s="849">
        <v>118</v>
      </c>
      <c r="J815" s="832"/>
      <c r="K815" s="832">
        <v>118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6815</v>
      </c>
      <c r="B816" s="832" t="s">
        <v>6816</v>
      </c>
      <c r="C816" s="832" t="s">
        <v>613</v>
      </c>
      <c r="D816" s="832" t="s">
        <v>2730</v>
      </c>
      <c r="E816" s="832" t="s">
        <v>6809</v>
      </c>
      <c r="F816" s="832" t="s">
        <v>6900</v>
      </c>
      <c r="G816" s="832" t="s">
        <v>6901</v>
      </c>
      <c r="H816" s="849">
        <v>1</v>
      </c>
      <c r="I816" s="849">
        <v>0</v>
      </c>
      <c r="J816" s="832"/>
      <c r="K816" s="832">
        <v>0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 t="s">
        <v>6815</v>
      </c>
      <c r="B817" s="832" t="s">
        <v>6816</v>
      </c>
      <c r="C817" s="832" t="s">
        <v>613</v>
      </c>
      <c r="D817" s="832" t="s">
        <v>2735</v>
      </c>
      <c r="E817" s="832" t="s">
        <v>6817</v>
      </c>
      <c r="F817" s="832" t="s">
        <v>6819</v>
      </c>
      <c r="G817" s="832" t="s">
        <v>5373</v>
      </c>
      <c r="H817" s="849">
        <v>0.2</v>
      </c>
      <c r="I817" s="849">
        <v>30.2</v>
      </c>
      <c r="J817" s="832">
        <v>1</v>
      </c>
      <c r="K817" s="832">
        <v>151</v>
      </c>
      <c r="L817" s="849">
        <v>0.2</v>
      </c>
      <c r="M817" s="849">
        <v>30.2</v>
      </c>
      <c r="N817" s="832">
        <v>1</v>
      </c>
      <c r="O817" s="832">
        <v>151</v>
      </c>
      <c r="P817" s="849"/>
      <c r="Q817" s="849"/>
      <c r="R817" s="837"/>
      <c r="S817" s="850"/>
    </row>
    <row r="818" spans="1:19" ht="14.4" customHeight="1" x14ac:dyDescent="0.3">
      <c r="A818" s="831" t="s">
        <v>6815</v>
      </c>
      <c r="B818" s="832" t="s">
        <v>6816</v>
      </c>
      <c r="C818" s="832" t="s">
        <v>613</v>
      </c>
      <c r="D818" s="832" t="s">
        <v>2735</v>
      </c>
      <c r="E818" s="832" t="s">
        <v>6809</v>
      </c>
      <c r="F818" s="832" t="s">
        <v>6856</v>
      </c>
      <c r="G818" s="832" t="s">
        <v>6857</v>
      </c>
      <c r="H818" s="849">
        <v>10</v>
      </c>
      <c r="I818" s="849">
        <v>350</v>
      </c>
      <c r="J818" s="832">
        <v>0.52552552552552556</v>
      </c>
      <c r="K818" s="832">
        <v>35</v>
      </c>
      <c r="L818" s="849">
        <v>18</v>
      </c>
      <c r="M818" s="849">
        <v>666</v>
      </c>
      <c r="N818" s="832">
        <v>1</v>
      </c>
      <c r="O818" s="832">
        <v>37</v>
      </c>
      <c r="P818" s="849"/>
      <c r="Q818" s="849"/>
      <c r="R818" s="837"/>
      <c r="S818" s="850"/>
    </row>
    <row r="819" spans="1:19" ht="14.4" customHeight="1" x14ac:dyDescent="0.3">
      <c r="A819" s="831" t="s">
        <v>6815</v>
      </c>
      <c r="B819" s="832" t="s">
        <v>6816</v>
      </c>
      <c r="C819" s="832" t="s">
        <v>613</v>
      </c>
      <c r="D819" s="832" t="s">
        <v>2735</v>
      </c>
      <c r="E819" s="832" t="s">
        <v>6809</v>
      </c>
      <c r="F819" s="832" t="s">
        <v>6810</v>
      </c>
      <c r="G819" s="832" t="s">
        <v>6811</v>
      </c>
      <c r="H819" s="849">
        <v>55</v>
      </c>
      <c r="I819" s="849">
        <v>12925</v>
      </c>
      <c r="J819" s="832">
        <v>1.7756559967028438</v>
      </c>
      <c r="K819" s="832">
        <v>235</v>
      </c>
      <c r="L819" s="849">
        <v>29</v>
      </c>
      <c r="M819" s="849">
        <v>7279</v>
      </c>
      <c r="N819" s="832">
        <v>1</v>
      </c>
      <c r="O819" s="832">
        <v>251</v>
      </c>
      <c r="P819" s="849"/>
      <c r="Q819" s="849"/>
      <c r="R819" s="837"/>
      <c r="S819" s="850"/>
    </row>
    <row r="820" spans="1:19" ht="14.4" customHeight="1" x14ac:dyDescent="0.3">
      <c r="A820" s="831" t="s">
        <v>6815</v>
      </c>
      <c r="B820" s="832" t="s">
        <v>6816</v>
      </c>
      <c r="C820" s="832" t="s">
        <v>613</v>
      </c>
      <c r="D820" s="832" t="s">
        <v>2735</v>
      </c>
      <c r="E820" s="832" t="s">
        <v>6809</v>
      </c>
      <c r="F820" s="832" t="s">
        <v>6880</v>
      </c>
      <c r="G820" s="832" t="s">
        <v>6881</v>
      </c>
      <c r="H820" s="849">
        <v>141</v>
      </c>
      <c r="I820" s="849">
        <v>16638</v>
      </c>
      <c r="J820" s="832">
        <v>1.2820157189089227</v>
      </c>
      <c r="K820" s="832">
        <v>118</v>
      </c>
      <c r="L820" s="849">
        <v>103</v>
      </c>
      <c r="M820" s="849">
        <v>12978</v>
      </c>
      <c r="N820" s="832">
        <v>1</v>
      </c>
      <c r="O820" s="832">
        <v>126</v>
      </c>
      <c r="P820" s="849"/>
      <c r="Q820" s="849"/>
      <c r="R820" s="837"/>
      <c r="S820" s="850"/>
    </row>
    <row r="821" spans="1:19" ht="14.4" customHeight="1" x14ac:dyDescent="0.3">
      <c r="A821" s="831" t="s">
        <v>6815</v>
      </c>
      <c r="B821" s="832" t="s">
        <v>6816</v>
      </c>
      <c r="C821" s="832" t="s">
        <v>613</v>
      </c>
      <c r="D821" s="832" t="s">
        <v>2735</v>
      </c>
      <c r="E821" s="832" t="s">
        <v>6809</v>
      </c>
      <c r="F821" s="832" t="s">
        <v>6900</v>
      </c>
      <c r="G821" s="832" t="s">
        <v>6901</v>
      </c>
      <c r="H821" s="849">
        <v>185</v>
      </c>
      <c r="I821" s="849">
        <v>1600.01</v>
      </c>
      <c r="J821" s="832">
        <v>0.3692342130283478</v>
      </c>
      <c r="K821" s="832">
        <v>8.6487027027027032</v>
      </c>
      <c r="L821" s="849">
        <v>130</v>
      </c>
      <c r="M821" s="849">
        <v>4333.32</v>
      </c>
      <c r="N821" s="832">
        <v>1</v>
      </c>
      <c r="O821" s="832">
        <v>33.333230769230767</v>
      </c>
      <c r="P821" s="849"/>
      <c r="Q821" s="849"/>
      <c r="R821" s="837"/>
      <c r="S821" s="850"/>
    </row>
    <row r="822" spans="1:19" ht="14.4" customHeight="1" x14ac:dyDescent="0.3">
      <c r="A822" s="831" t="s">
        <v>6815</v>
      </c>
      <c r="B822" s="832" t="s">
        <v>6816</v>
      </c>
      <c r="C822" s="832" t="s">
        <v>613</v>
      </c>
      <c r="D822" s="832" t="s">
        <v>2735</v>
      </c>
      <c r="E822" s="832" t="s">
        <v>6809</v>
      </c>
      <c r="F822" s="832" t="s">
        <v>6907</v>
      </c>
      <c r="G822" s="832" t="s">
        <v>6908</v>
      </c>
      <c r="H822" s="849">
        <v>1</v>
      </c>
      <c r="I822" s="849">
        <v>36</v>
      </c>
      <c r="J822" s="832">
        <v>0.10810810810810811</v>
      </c>
      <c r="K822" s="832">
        <v>36</v>
      </c>
      <c r="L822" s="849">
        <v>9</v>
      </c>
      <c r="M822" s="849">
        <v>333</v>
      </c>
      <c r="N822" s="832">
        <v>1</v>
      </c>
      <c r="O822" s="832">
        <v>37</v>
      </c>
      <c r="P822" s="849"/>
      <c r="Q822" s="849"/>
      <c r="R822" s="837"/>
      <c r="S822" s="850"/>
    </row>
    <row r="823" spans="1:19" ht="14.4" customHeight="1" x14ac:dyDescent="0.3">
      <c r="A823" s="831" t="s">
        <v>6815</v>
      </c>
      <c r="B823" s="832" t="s">
        <v>6816</v>
      </c>
      <c r="C823" s="832" t="s">
        <v>613</v>
      </c>
      <c r="D823" s="832" t="s">
        <v>2735</v>
      </c>
      <c r="E823" s="832" t="s">
        <v>6809</v>
      </c>
      <c r="F823" s="832" t="s">
        <v>6911</v>
      </c>
      <c r="G823" s="832" t="s">
        <v>6912</v>
      </c>
      <c r="H823" s="849">
        <v>5</v>
      </c>
      <c r="I823" s="849">
        <v>410</v>
      </c>
      <c r="J823" s="832">
        <v>1.5891472868217054</v>
      </c>
      <c r="K823" s="832">
        <v>82</v>
      </c>
      <c r="L823" s="849">
        <v>3</v>
      </c>
      <c r="M823" s="849">
        <v>258</v>
      </c>
      <c r="N823" s="832">
        <v>1</v>
      </c>
      <c r="O823" s="832">
        <v>86</v>
      </c>
      <c r="P823" s="849"/>
      <c r="Q823" s="849"/>
      <c r="R823" s="837"/>
      <c r="S823" s="850"/>
    </row>
    <row r="824" spans="1:19" ht="14.4" customHeight="1" x14ac:dyDescent="0.3">
      <c r="A824" s="831" t="s">
        <v>6815</v>
      </c>
      <c r="B824" s="832" t="s">
        <v>6816</v>
      </c>
      <c r="C824" s="832" t="s">
        <v>613</v>
      </c>
      <c r="D824" s="832" t="s">
        <v>2735</v>
      </c>
      <c r="E824" s="832" t="s">
        <v>6809</v>
      </c>
      <c r="F824" s="832" t="s">
        <v>6937</v>
      </c>
      <c r="G824" s="832" t="s">
        <v>6938</v>
      </c>
      <c r="H824" s="849">
        <v>1</v>
      </c>
      <c r="I824" s="849">
        <v>57</v>
      </c>
      <c r="J824" s="832">
        <v>0.24152542372881355</v>
      </c>
      <c r="K824" s="832">
        <v>57</v>
      </c>
      <c r="L824" s="849">
        <v>4</v>
      </c>
      <c r="M824" s="849">
        <v>236</v>
      </c>
      <c r="N824" s="832">
        <v>1</v>
      </c>
      <c r="O824" s="832">
        <v>59</v>
      </c>
      <c r="P824" s="849"/>
      <c r="Q824" s="849"/>
      <c r="R824" s="837"/>
      <c r="S824" s="850"/>
    </row>
    <row r="825" spans="1:19" ht="14.4" customHeight="1" x14ac:dyDescent="0.3">
      <c r="A825" s="831" t="s">
        <v>6815</v>
      </c>
      <c r="B825" s="832" t="s">
        <v>6816</v>
      </c>
      <c r="C825" s="832" t="s">
        <v>613</v>
      </c>
      <c r="D825" s="832" t="s">
        <v>2735</v>
      </c>
      <c r="E825" s="832" t="s">
        <v>6809</v>
      </c>
      <c r="F825" s="832" t="s">
        <v>6953</v>
      </c>
      <c r="G825" s="832" t="s">
        <v>6954</v>
      </c>
      <c r="H825" s="849">
        <v>1</v>
      </c>
      <c r="I825" s="849">
        <v>260</v>
      </c>
      <c r="J825" s="832"/>
      <c r="K825" s="832">
        <v>260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6815</v>
      </c>
      <c r="B826" s="832" t="s">
        <v>6816</v>
      </c>
      <c r="C826" s="832" t="s">
        <v>613</v>
      </c>
      <c r="D826" s="832" t="s">
        <v>2737</v>
      </c>
      <c r="E826" s="832" t="s">
        <v>6842</v>
      </c>
      <c r="F826" s="832" t="s">
        <v>6843</v>
      </c>
      <c r="G826" s="832" t="s">
        <v>6844</v>
      </c>
      <c r="H826" s="849"/>
      <c r="I826" s="849"/>
      <c r="J826" s="832"/>
      <c r="K826" s="832"/>
      <c r="L826" s="849"/>
      <c r="M826" s="849"/>
      <c r="N826" s="832"/>
      <c r="O826" s="832"/>
      <c r="P826" s="849">
        <v>4</v>
      </c>
      <c r="Q826" s="849">
        <v>651.20000000000005</v>
      </c>
      <c r="R826" s="837"/>
      <c r="S826" s="850">
        <v>162.80000000000001</v>
      </c>
    </row>
    <row r="827" spans="1:19" ht="14.4" customHeight="1" x14ac:dyDescent="0.3">
      <c r="A827" s="831" t="s">
        <v>6815</v>
      </c>
      <c r="B827" s="832" t="s">
        <v>6816</v>
      </c>
      <c r="C827" s="832" t="s">
        <v>613</v>
      </c>
      <c r="D827" s="832" t="s">
        <v>2737</v>
      </c>
      <c r="E827" s="832" t="s">
        <v>6809</v>
      </c>
      <c r="F827" s="832" t="s">
        <v>6856</v>
      </c>
      <c r="G827" s="832" t="s">
        <v>6857</v>
      </c>
      <c r="H827" s="849">
        <v>1</v>
      </c>
      <c r="I827" s="849">
        <v>35</v>
      </c>
      <c r="J827" s="832"/>
      <c r="K827" s="832">
        <v>35</v>
      </c>
      <c r="L827" s="849"/>
      <c r="M827" s="849"/>
      <c r="N827" s="832"/>
      <c r="O827" s="832"/>
      <c r="P827" s="849">
        <v>1</v>
      </c>
      <c r="Q827" s="849">
        <v>37</v>
      </c>
      <c r="R827" s="837"/>
      <c r="S827" s="850">
        <v>37</v>
      </c>
    </row>
    <row r="828" spans="1:19" ht="14.4" customHeight="1" x14ac:dyDescent="0.3">
      <c r="A828" s="831" t="s">
        <v>6815</v>
      </c>
      <c r="B828" s="832" t="s">
        <v>6816</v>
      </c>
      <c r="C828" s="832" t="s">
        <v>613</v>
      </c>
      <c r="D828" s="832" t="s">
        <v>2737</v>
      </c>
      <c r="E828" s="832" t="s">
        <v>6809</v>
      </c>
      <c r="F828" s="832" t="s">
        <v>6880</v>
      </c>
      <c r="G828" s="832" t="s">
        <v>6881</v>
      </c>
      <c r="H828" s="849">
        <v>1</v>
      </c>
      <c r="I828" s="849">
        <v>118</v>
      </c>
      <c r="J828" s="832"/>
      <c r="K828" s="832">
        <v>118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 t="s">
        <v>6815</v>
      </c>
      <c r="B829" s="832" t="s">
        <v>6816</v>
      </c>
      <c r="C829" s="832" t="s">
        <v>613</v>
      </c>
      <c r="D829" s="832" t="s">
        <v>2737</v>
      </c>
      <c r="E829" s="832" t="s">
        <v>6809</v>
      </c>
      <c r="F829" s="832" t="s">
        <v>6961</v>
      </c>
      <c r="G829" s="832" t="s">
        <v>6962</v>
      </c>
      <c r="H829" s="849"/>
      <c r="I829" s="849"/>
      <c r="J829" s="832"/>
      <c r="K829" s="832"/>
      <c r="L829" s="849"/>
      <c r="M829" s="849"/>
      <c r="N829" s="832"/>
      <c r="O829" s="832"/>
      <c r="P829" s="849">
        <v>4</v>
      </c>
      <c r="Q829" s="849">
        <v>800</v>
      </c>
      <c r="R829" s="837"/>
      <c r="S829" s="850">
        <v>200</v>
      </c>
    </row>
    <row r="830" spans="1:19" ht="14.4" customHeight="1" x14ac:dyDescent="0.3">
      <c r="A830" s="831" t="s">
        <v>6815</v>
      </c>
      <c r="B830" s="832" t="s">
        <v>6816</v>
      </c>
      <c r="C830" s="832" t="s">
        <v>613</v>
      </c>
      <c r="D830" s="832" t="s">
        <v>2739</v>
      </c>
      <c r="E830" s="832" t="s">
        <v>6809</v>
      </c>
      <c r="F830" s="832" t="s">
        <v>6810</v>
      </c>
      <c r="G830" s="832" t="s">
        <v>6811</v>
      </c>
      <c r="H830" s="849">
        <v>1</v>
      </c>
      <c r="I830" s="849">
        <v>235</v>
      </c>
      <c r="J830" s="832"/>
      <c r="K830" s="832">
        <v>235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6815</v>
      </c>
      <c r="B831" s="832" t="s">
        <v>6816</v>
      </c>
      <c r="C831" s="832" t="s">
        <v>613</v>
      </c>
      <c r="D831" s="832" t="s">
        <v>2739</v>
      </c>
      <c r="E831" s="832" t="s">
        <v>6809</v>
      </c>
      <c r="F831" s="832" t="s">
        <v>6900</v>
      </c>
      <c r="G831" s="832" t="s">
        <v>6901</v>
      </c>
      <c r="H831" s="849">
        <v>1</v>
      </c>
      <c r="I831" s="849">
        <v>33.33</v>
      </c>
      <c r="J831" s="832"/>
      <c r="K831" s="832">
        <v>33.33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6815</v>
      </c>
      <c r="B832" s="832" t="s">
        <v>6816</v>
      </c>
      <c r="C832" s="832" t="s">
        <v>613</v>
      </c>
      <c r="D832" s="832" t="s">
        <v>2741</v>
      </c>
      <c r="E832" s="832" t="s">
        <v>6842</v>
      </c>
      <c r="F832" s="832" t="s">
        <v>6843</v>
      </c>
      <c r="G832" s="832" t="s">
        <v>6844</v>
      </c>
      <c r="H832" s="849"/>
      <c r="I832" s="849"/>
      <c r="J832" s="832"/>
      <c r="K832" s="832"/>
      <c r="L832" s="849"/>
      <c r="M832" s="849"/>
      <c r="N832" s="832"/>
      <c r="O832" s="832"/>
      <c r="P832" s="849">
        <v>2</v>
      </c>
      <c r="Q832" s="849">
        <v>325.60000000000002</v>
      </c>
      <c r="R832" s="837"/>
      <c r="S832" s="850">
        <v>162.80000000000001</v>
      </c>
    </row>
    <row r="833" spans="1:19" ht="14.4" customHeight="1" x14ac:dyDescent="0.3">
      <c r="A833" s="831" t="s">
        <v>6815</v>
      </c>
      <c r="B833" s="832" t="s">
        <v>6816</v>
      </c>
      <c r="C833" s="832" t="s">
        <v>613</v>
      </c>
      <c r="D833" s="832" t="s">
        <v>2741</v>
      </c>
      <c r="E833" s="832" t="s">
        <v>6809</v>
      </c>
      <c r="F833" s="832" t="s">
        <v>6961</v>
      </c>
      <c r="G833" s="832" t="s">
        <v>6962</v>
      </c>
      <c r="H833" s="849"/>
      <c r="I833" s="849"/>
      <c r="J833" s="832"/>
      <c r="K833" s="832"/>
      <c r="L833" s="849"/>
      <c r="M833" s="849"/>
      <c r="N833" s="832"/>
      <c r="O833" s="832"/>
      <c r="P833" s="849">
        <v>2</v>
      </c>
      <c r="Q833" s="849">
        <v>400</v>
      </c>
      <c r="R833" s="837"/>
      <c r="S833" s="850">
        <v>200</v>
      </c>
    </row>
    <row r="834" spans="1:19" ht="14.4" customHeight="1" x14ac:dyDescent="0.3">
      <c r="A834" s="831" t="s">
        <v>6815</v>
      </c>
      <c r="B834" s="832" t="s">
        <v>6816</v>
      </c>
      <c r="C834" s="832" t="s">
        <v>613</v>
      </c>
      <c r="D834" s="832" t="s">
        <v>2742</v>
      </c>
      <c r="E834" s="832" t="s">
        <v>6817</v>
      </c>
      <c r="F834" s="832" t="s">
        <v>6969</v>
      </c>
      <c r="G834" s="832" t="s">
        <v>5285</v>
      </c>
      <c r="H834" s="849">
        <v>0.2</v>
      </c>
      <c r="I834" s="849">
        <v>10.82</v>
      </c>
      <c r="J834" s="832"/>
      <c r="K834" s="832">
        <v>54.1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6815</v>
      </c>
      <c r="B835" s="832" t="s">
        <v>6816</v>
      </c>
      <c r="C835" s="832" t="s">
        <v>613</v>
      </c>
      <c r="D835" s="832" t="s">
        <v>2742</v>
      </c>
      <c r="E835" s="832" t="s">
        <v>6817</v>
      </c>
      <c r="F835" s="832" t="s">
        <v>6819</v>
      </c>
      <c r="G835" s="832" t="s">
        <v>5373</v>
      </c>
      <c r="H835" s="849"/>
      <c r="I835" s="849"/>
      <c r="J835" s="832"/>
      <c r="K835" s="832"/>
      <c r="L835" s="849"/>
      <c r="M835" s="849"/>
      <c r="N835" s="832"/>
      <c r="O835" s="832"/>
      <c r="P835" s="849">
        <v>0.30000000000000004</v>
      </c>
      <c r="Q835" s="849">
        <v>20.91</v>
      </c>
      <c r="R835" s="837"/>
      <c r="S835" s="850">
        <v>69.699999999999989</v>
      </c>
    </row>
    <row r="836" spans="1:19" ht="14.4" customHeight="1" x14ac:dyDescent="0.3">
      <c r="A836" s="831" t="s">
        <v>6815</v>
      </c>
      <c r="B836" s="832" t="s">
        <v>6816</v>
      </c>
      <c r="C836" s="832" t="s">
        <v>613</v>
      </c>
      <c r="D836" s="832" t="s">
        <v>2742</v>
      </c>
      <c r="E836" s="832" t="s">
        <v>6817</v>
      </c>
      <c r="F836" s="832" t="s">
        <v>6822</v>
      </c>
      <c r="G836" s="832" t="s">
        <v>4970</v>
      </c>
      <c r="H836" s="849"/>
      <c r="I836" s="849"/>
      <c r="J836" s="832"/>
      <c r="K836" s="832"/>
      <c r="L836" s="849"/>
      <c r="M836" s="849"/>
      <c r="N836" s="832"/>
      <c r="O836" s="832"/>
      <c r="P836" s="849">
        <v>0.2</v>
      </c>
      <c r="Q836" s="849">
        <v>5.44</v>
      </c>
      <c r="R836" s="837"/>
      <c r="S836" s="850">
        <v>27.2</v>
      </c>
    </row>
    <row r="837" spans="1:19" ht="14.4" customHeight="1" x14ac:dyDescent="0.3">
      <c r="A837" s="831" t="s">
        <v>6815</v>
      </c>
      <c r="B837" s="832" t="s">
        <v>6816</v>
      </c>
      <c r="C837" s="832" t="s">
        <v>613</v>
      </c>
      <c r="D837" s="832" t="s">
        <v>2742</v>
      </c>
      <c r="E837" s="832" t="s">
        <v>6817</v>
      </c>
      <c r="F837" s="832" t="s">
        <v>6830</v>
      </c>
      <c r="G837" s="832" t="s">
        <v>6831</v>
      </c>
      <c r="H837" s="849">
        <v>0.60000000000000009</v>
      </c>
      <c r="I837" s="849">
        <v>30.839999999999996</v>
      </c>
      <c r="J837" s="832"/>
      <c r="K837" s="832">
        <v>51.399999999999984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" customHeight="1" x14ac:dyDescent="0.3">
      <c r="A838" s="831" t="s">
        <v>6815</v>
      </c>
      <c r="B838" s="832" t="s">
        <v>6816</v>
      </c>
      <c r="C838" s="832" t="s">
        <v>613</v>
      </c>
      <c r="D838" s="832" t="s">
        <v>2742</v>
      </c>
      <c r="E838" s="832" t="s">
        <v>6817</v>
      </c>
      <c r="F838" s="832" t="s">
        <v>6832</v>
      </c>
      <c r="G838" s="832" t="s">
        <v>1885</v>
      </c>
      <c r="H838" s="849"/>
      <c r="I838" s="849"/>
      <c r="J838" s="832"/>
      <c r="K838" s="832"/>
      <c r="L838" s="849">
        <v>4.6000000000000005</v>
      </c>
      <c r="M838" s="849">
        <v>319.01</v>
      </c>
      <c r="N838" s="832">
        <v>1</v>
      </c>
      <c r="O838" s="832">
        <v>69.349999999999994</v>
      </c>
      <c r="P838" s="849">
        <v>7.45</v>
      </c>
      <c r="Q838" s="849">
        <v>516.65000000000009</v>
      </c>
      <c r="R838" s="837">
        <v>1.6195417071565159</v>
      </c>
      <c r="S838" s="850">
        <v>69.34899328859062</v>
      </c>
    </row>
    <row r="839" spans="1:19" ht="14.4" customHeight="1" x14ac:dyDescent="0.3">
      <c r="A839" s="831" t="s">
        <v>6815</v>
      </c>
      <c r="B839" s="832" t="s">
        <v>6816</v>
      </c>
      <c r="C839" s="832" t="s">
        <v>613</v>
      </c>
      <c r="D839" s="832" t="s">
        <v>2742</v>
      </c>
      <c r="E839" s="832" t="s">
        <v>6817</v>
      </c>
      <c r="F839" s="832" t="s">
        <v>6833</v>
      </c>
      <c r="G839" s="832" t="s">
        <v>1727</v>
      </c>
      <c r="H839" s="849"/>
      <c r="I839" s="849"/>
      <c r="J839" s="832"/>
      <c r="K839" s="832"/>
      <c r="L839" s="849">
        <v>0.2</v>
      </c>
      <c r="M839" s="849">
        <v>52.81</v>
      </c>
      <c r="N839" s="832">
        <v>1</v>
      </c>
      <c r="O839" s="832">
        <v>264.05</v>
      </c>
      <c r="P839" s="849">
        <v>0.2</v>
      </c>
      <c r="Q839" s="849">
        <v>42.01</v>
      </c>
      <c r="R839" s="837">
        <v>0.79549327778829759</v>
      </c>
      <c r="S839" s="850">
        <v>210.04999999999998</v>
      </c>
    </row>
    <row r="840" spans="1:19" ht="14.4" customHeight="1" x14ac:dyDescent="0.3">
      <c r="A840" s="831" t="s">
        <v>6815</v>
      </c>
      <c r="B840" s="832" t="s">
        <v>6816</v>
      </c>
      <c r="C840" s="832" t="s">
        <v>613</v>
      </c>
      <c r="D840" s="832" t="s">
        <v>2742</v>
      </c>
      <c r="E840" s="832" t="s">
        <v>6817</v>
      </c>
      <c r="F840" s="832" t="s">
        <v>6834</v>
      </c>
      <c r="G840" s="832" t="s">
        <v>6831</v>
      </c>
      <c r="H840" s="849">
        <v>3.2</v>
      </c>
      <c r="I840" s="849">
        <v>164.48</v>
      </c>
      <c r="J840" s="832">
        <v>1.2087007642563199</v>
      </c>
      <c r="K840" s="832">
        <v>51.399999999999991</v>
      </c>
      <c r="L840" s="849">
        <v>2.6</v>
      </c>
      <c r="M840" s="849">
        <v>136.07999999999998</v>
      </c>
      <c r="N840" s="832">
        <v>1</v>
      </c>
      <c r="O840" s="832">
        <v>52.33846153846153</v>
      </c>
      <c r="P840" s="849">
        <v>0.02</v>
      </c>
      <c r="Q840" s="849">
        <v>1.08</v>
      </c>
      <c r="R840" s="837">
        <v>7.9365079365079378E-3</v>
      </c>
      <c r="S840" s="850">
        <v>54</v>
      </c>
    </row>
    <row r="841" spans="1:19" ht="14.4" customHeight="1" x14ac:dyDescent="0.3">
      <c r="A841" s="831" t="s">
        <v>6815</v>
      </c>
      <c r="B841" s="832" t="s">
        <v>6816</v>
      </c>
      <c r="C841" s="832" t="s">
        <v>613</v>
      </c>
      <c r="D841" s="832" t="s">
        <v>2742</v>
      </c>
      <c r="E841" s="832" t="s">
        <v>6817</v>
      </c>
      <c r="F841" s="832" t="s">
        <v>6834</v>
      </c>
      <c r="G841" s="832" t="s">
        <v>4970</v>
      </c>
      <c r="H841" s="849">
        <v>2.2000000000000002</v>
      </c>
      <c r="I841" s="849">
        <v>113.08</v>
      </c>
      <c r="J841" s="832">
        <v>1.03259976257876</v>
      </c>
      <c r="K841" s="832">
        <v>51.4</v>
      </c>
      <c r="L841" s="849">
        <v>2</v>
      </c>
      <c r="M841" s="849">
        <v>109.51</v>
      </c>
      <c r="N841" s="832">
        <v>1</v>
      </c>
      <c r="O841" s="832">
        <v>54.755000000000003</v>
      </c>
      <c r="P841" s="849"/>
      <c r="Q841" s="849"/>
      <c r="R841" s="837"/>
      <c r="S841" s="850"/>
    </row>
    <row r="842" spans="1:19" ht="14.4" customHeight="1" x14ac:dyDescent="0.3">
      <c r="A842" s="831" t="s">
        <v>6815</v>
      </c>
      <c r="B842" s="832" t="s">
        <v>6816</v>
      </c>
      <c r="C842" s="832" t="s">
        <v>613</v>
      </c>
      <c r="D842" s="832" t="s">
        <v>2742</v>
      </c>
      <c r="E842" s="832" t="s">
        <v>6817</v>
      </c>
      <c r="F842" s="832" t="s">
        <v>6970</v>
      </c>
      <c r="G842" s="832" t="s">
        <v>2445</v>
      </c>
      <c r="H842" s="849"/>
      <c r="I842" s="849"/>
      <c r="J842" s="832"/>
      <c r="K842" s="832"/>
      <c r="L842" s="849"/>
      <c r="M842" s="849"/>
      <c r="N842" s="832"/>
      <c r="O842" s="832"/>
      <c r="P842" s="849">
        <v>0.2</v>
      </c>
      <c r="Q842" s="849">
        <v>28.16</v>
      </c>
      <c r="R842" s="837"/>
      <c r="S842" s="850">
        <v>140.79999999999998</v>
      </c>
    </row>
    <row r="843" spans="1:19" ht="14.4" customHeight="1" x14ac:dyDescent="0.3">
      <c r="A843" s="831" t="s">
        <v>6815</v>
      </c>
      <c r="B843" s="832" t="s">
        <v>6816</v>
      </c>
      <c r="C843" s="832" t="s">
        <v>613</v>
      </c>
      <c r="D843" s="832" t="s">
        <v>2742</v>
      </c>
      <c r="E843" s="832" t="s">
        <v>6817</v>
      </c>
      <c r="F843" s="832" t="s">
        <v>6839</v>
      </c>
      <c r="G843" s="832" t="s">
        <v>4970</v>
      </c>
      <c r="H843" s="849">
        <v>0.60000000000000009</v>
      </c>
      <c r="I843" s="849">
        <v>15.419999999999998</v>
      </c>
      <c r="J843" s="832">
        <v>0.32490518331226292</v>
      </c>
      <c r="K843" s="832">
        <v>25.699999999999992</v>
      </c>
      <c r="L843" s="849">
        <v>1.8</v>
      </c>
      <c r="M843" s="849">
        <v>47.46</v>
      </c>
      <c r="N843" s="832">
        <v>1</v>
      </c>
      <c r="O843" s="832">
        <v>26.366666666666667</v>
      </c>
      <c r="P843" s="849"/>
      <c r="Q843" s="849"/>
      <c r="R843" s="837"/>
      <c r="S843" s="850"/>
    </row>
    <row r="844" spans="1:19" ht="14.4" customHeight="1" x14ac:dyDescent="0.3">
      <c r="A844" s="831" t="s">
        <v>6815</v>
      </c>
      <c r="B844" s="832" t="s">
        <v>6816</v>
      </c>
      <c r="C844" s="832" t="s">
        <v>613</v>
      </c>
      <c r="D844" s="832" t="s">
        <v>2742</v>
      </c>
      <c r="E844" s="832" t="s">
        <v>6817</v>
      </c>
      <c r="F844" s="832" t="s">
        <v>6971</v>
      </c>
      <c r="G844" s="832" t="s">
        <v>6838</v>
      </c>
      <c r="H844" s="849">
        <v>1</v>
      </c>
      <c r="I844" s="849">
        <v>57.27</v>
      </c>
      <c r="J844" s="832"/>
      <c r="K844" s="832">
        <v>57.27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6815</v>
      </c>
      <c r="B845" s="832" t="s">
        <v>6816</v>
      </c>
      <c r="C845" s="832" t="s">
        <v>613</v>
      </c>
      <c r="D845" s="832" t="s">
        <v>2742</v>
      </c>
      <c r="E845" s="832" t="s">
        <v>6817</v>
      </c>
      <c r="F845" s="832" t="s">
        <v>6972</v>
      </c>
      <c r="G845" s="832" t="s">
        <v>889</v>
      </c>
      <c r="H845" s="849"/>
      <c r="I845" s="849"/>
      <c r="J845" s="832"/>
      <c r="K845" s="832"/>
      <c r="L845" s="849"/>
      <c r="M845" s="849"/>
      <c r="N845" s="832"/>
      <c r="O845" s="832"/>
      <c r="P845" s="849">
        <v>8.42</v>
      </c>
      <c r="Q845" s="849">
        <v>458.46000000000004</v>
      </c>
      <c r="R845" s="837"/>
      <c r="S845" s="850">
        <v>54.448931116389552</v>
      </c>
    </row>
    <row r="846" spans="1:19" ht="14.4" customHeight="1" x14ac:dyDescent="0.3">
      <c r="A846" s="831" t="s">
        <v>6815</v>
      </c>
      <c r="B846" s="832" t="s">
        <v>6816</v>
      </c>
      <c r="C846" s="832" t="s">
        <v>613</v>
      </c>
      <c r="D846" s="832" t="s">
        <v>2742</v>
      </c>
      <c r="E846" s="832" t="s">
        <v>6817</v>
      </c>
      <c r="F846" s="832" t="s">
        <v>6973</v>
      </c>
      <c r="G846" s="832"/>
      <c r="H846" s="849"/>
      <c r="I846" s="849"/>
      <c r="J846" s="832"/>
      <c r="K846" s="832"/>
      <c r="L846" s="849"/>
      <c r="M846" s="849"/>
      <c r="N846" s="832"/>
      <c r="O846" s="832"/>
      <c r="P846" s="849">
        <v>0.2</v>
      </c>
      <c r="Q846" s="849">
        <v>13.87</v>
      </c>
      <c r="R846" s="837"/>
      <c r="S846" s="850">
        <v>69.349999999999994</v>
      </c>
    </row>
    <row r="847" spans="1:19" ht="14.4" customHeight="1" x14ac:dyDescent="0.3">
      <c r="A847" s="831" t="s">
        <v>6815</v>
      </c>
      <c r="B847" s="832" t="s">
        <v>6816</v>
      </c>
      <c r="C847" s="832" t="s">
        <v>613</v>
      </c>
      <c r="D847" s="832" t="s">
        <v>2742</v>
      </c>
      <c r="E847" s="832" t="s">
        <v>6842</v>
      </c>
      <c r="F847" s="832" t="s">
        <v>6976</v>
      </c>
      <c r="G847" s="832" t="s">
        <v>6977</v>
      </c>
      <c r="H847" s="849"/>
      <c r="I847" s="849"/>
      <c r="J847" s="832"/>
      <c r="K847" s="832"/>
      <c r="L847" s="849"/>
      <c r="M847" s="849"/>
      <c r="N847" s="832"/>
      <c r="O847" s="832"/>
      <c r="P847" s="849">
        <v>1</v>
      </c>
      <c r="Q847" s="849">
        <v>1406.35</v>
      </c>
      <c r="R847" s="837"/>
      <c r="S847" s="850">
        <v>1406.35</v>
      </c>
    </row>
    <row r="848" spans="1:19" ht="14.4" customHeight="1" x14ac:dyDescent="0.3">
      <c r="A848" s="831" t="s">
        <v>6815</v>
      </c>
      <c r="B848" s="832" t="s">
        <v>6816</v>
      </c>
      <c r="C848" s="832" t="s">
        <v>613</v>
      </c>
      <c r="D848" s="832" t="s">
        <v>2742</v>
      </c>
      <c r="E848" s="832" t="s">
        <v>6809</v>
      </c>
      <c r="F848" s="832" t="s">
        <v>6852</v>
      </c>
      <c r="G848" s="832" t="s">
        <v>6853</v>
      </c>
      <c r="H848" s="849">
        <v>44</v>
      </c>
      <c r="I848" s="849">
        <v>6336</v>
      </c>
      <c r="J848" s="832">
        <v>1.2763900080580177</v>
      </c>
      <c r="K848" s="832">
        <v>144</v>
      </c>
      <c r="L848" s="849">
        <v>34</v>
      </c>
      <c r="M848" s="849">
        <v>4964</v>
      </c>
      <c r="N848" s="832">
        <v>1</v>
      </c>
      <c r="O848" s="832">
        <v>146</v>
      </c>
      <c r="P848" s="849">
        <v>47</v>
      </c>
      <c r="Q848" s="849">
        <v>6909</v>
      </c>
      <c r="R848" s="837">
        <v>1.3918211120064463</v>
      </c>
      <c r="S848" s="850">
        <v>147</v>
      </c>
    </row>
    <row r="849" spans="1:19" ht="14.4" customHeight="1" x14ac:dyDescent="0.3">
      <c r="A849" s="831" t="s">
        <v>6815</v>
      </c>
      <c r="B849" s="832" t="s">
        <v>6816</v>
      </c>
      <c r="C849" s="832" t="s">
        <v>613</v>
      </c>
      <c r="D849" s="832" t="s">
        <v>2742</v>
      </c>
      <c r="E849" s="832" t="s">
        <v>6809</v>
      </c>
      <c r="F849" s="832" t="s">
        <v>6856</v>
      </c>
      <c r="G849" s="832" t="s">
        <v>6857</v>
      </c>
      <c r="H849" s="849">
        <v>61</v>
      </c>
      <c r="I849" s="849">
        <v>2135</v>
      </c>
      <c r="J849" s="832">
        <v>1.9234234234234233</v>
      </c>
      <c r="K849" s="832">
        <v>35</v>
      </c>
      <c r="L849" s="849">
        <v>30</v>
      </c>
      <c r="M849" s="849">
        <v>1110</v>
      </c>
      <c r="N849" s="832">
        <v>1</v>
      </c>
      <c r="O849" s="832">
        <v>37</v>
      </c>
      <c r="P849" s="849">
        <v>73</v>
      </c>
      <c r="Q849" s="849">
        <v>2701</v>
      </c>
      <c r="R849" s="837">
        <v>2.4333333333333331</v>
      </c>
      <c r="S849" s="850">
        <v>37</v>
      </c>
    </row>
    <row r="850" spans="1:19" ht="14.4" customHeight="1" x14ac:dyDescent="0.3">
      <c r="A850" s="831" t="s">
        <v>6815</v>
      </c>
      <c r="B850" s="832" t="s">
        <v>6816</v>
      </c>
      <c r="C850" s="832" t="s">
        <v>613</v>
      </c>
      <c r="D850" s="832" t="s">
        <v>2742</v>
      </c>
      <c r="E850" s="832" t="s">
        <v>6809</v>
      </c>
      <c r="F850" s="832" t="s">
        <v>6858</v>
      </c>
      <c r="G850" s="832" t="s">
        <v>6859</v>
      </c>
      <c r="H850" s="849"/>
      <c r="I850" s="849"/>
      <c r="J850" s="832"/>
      <c r="K850" s="832"/>
      <c r="L850" s="849"/>
      <c r="M850" s="849"/>
      <c r="N850" s="832"/>
      <c r="O850" s="832"/>
      <c r="P850" s="849">
        <v>4</v>
      </c>
      <c r="Q850" s="849">
        <v>40</v>
      </c>
      <c r="R850" s="837"/>
      <c r="S850" s="850">
        <v>10</v>
      </c>
    </row>
    <row r="851" spans="1:19" ht="14.4" customHeight="1" x14ac:dyDescent="0.3">
      <c r="A851" s="831" t="s">
        <v>6815</v>
      </c>
      <c r="B851" s="832" t="s">
        <v>6816</v>
      </c>
      <c r="C851" s="832" t="s">
        <v>613</v>
      </c>
      <c r="D851" s="832" t="s">
        <v>2742</v>
      </c>
      <c r="E851" s="832" t="s">
        <v>6809</v>
      </c>
      <c r="F851" s="832" t="s">
        <v>6982</v>
      </c>
      <c r="G851" s="832" t="s">
        <v>6983</v>
      </c>
      <c r="H851" s="849"/>
      <c r="I851" s="849"/>
      <c r="J851" s="832"/>
      <c r="K851" s="832"/>
      <c r="L851" s="849"/>
      <c r="M851" s="849"/>
      <c r="N851" s="832"/>
      <c r="O851" s="832"/>
      <c r="P851" s="849">
        <v>1</v>
      </c>
      <c r="Q851" s="849">
        <v>122</v>
      </c>
      <c r="R851" s="837"/>
      <c r="S851" s="850">
        <v>122</v>
      </c>
    </row>
    <row r="852" spans="1:19" ht="14.4" customHeight="1" x14ac:dyDescent="0.3">
      <c r="A852" s="831" t="s">
        <v>6815</v>
      </c>
      <c r="B852" s="832" t="s">
        <v>6816</v>
      </c>
      <c r="C852" s="832" t="s">
        <v>613</v>
      </c>
      <c r="D852" s="832" t="s">
        <v>2742</v>
      </c>
      <c r="E852" s="832" t="s">
        <v>6809</v>
      </c>
      <c r="F852" s="832" t="s">
        <v>6862</v>
      </c>
      <c r="G852" s="832" t="s">
        <v>6863</v>
      </c>
      <c r="H852" s="849">
        <v>87</v>
      </c>
      <c r="I852" s="849">
        <v>7308</v>
      </c>
      <c r="J852" s="832">
        <v>1.4829545454545454</v>
      </c>
      <c r="K852" s="832">
        <v>84</v>
      </c>
      <c r="L852" s="849">
        <v>56</v>
      </c>
      <c r="M852" s="849">
        <v>4928</v>
      </c>
      <c r="N852" s="832">
        <v>1</v>
      </c>
      <c r="O852" s="832">
        <v>88</v>
      </c>
      <c r="P852" s="849">
        <v>62</v>
      </c>
      <c r="Q852" s="849">
        <v>5456</v>
      </c>
      <c r="R852" s="837">
        <v>1.1071428571428572</v>
      </c>
      <c r="S852" s="850">
        <v>88</v>
      </c>
    </row>
    <row r="853" spans="1:19" ht="14.4" customHeight="1" x14ac:dyDescent="0.3">
      <c r="A853" s="831" t="s">
        <v>6815</v>
      </c>
      <c r="B853" s="832" t="s">
        <v>6816</v>
      </c>
      <c r="C853" s="832" t="s">
        <v>613</v>
      </c>
      <c r="D853" s="832" t="s">
        <v>2742</v>
      </c>
      <c r="E853" s="832" t="s">
        <v>6809</v>
      </c>
      <c r="F853" s="832" t="s">
        <v>6864</v>
      </c>
      <c r="G853" s="832" t="s">
        <v>6865</v>
      </c>
      <c r="H853" s="849">
        <v>112</v>
      </c>
      <c r="I853" s="849">
        <v>69104</v>
      </c>
      <c r="J853" s="832">
        <v>1.5449139280125195</v>
      </c>
      <c r="K853" s="832">
        <v>617</v>
      </c>
      <c r="L853" s="849">
        <v>71</v>
      </c>
      <c r="M853" s="849">
        <v>44730</v>
      </c>
      <c r="N853" s="832">
        <v>1</v>
      </c>
      <c r="O853" s="832">
        <v>630</v>
      </c>
      <c r="P853" s="849">
        <v>73</v>
      </c>
      <c r="Q853" s="849">
        <v>45990</v>
      </c>
      <c r="R853" s="837">
        <v>1.028169014084507</v>
      </c>
      <c r="S853" s="850">
        <v>630</v>
      </c>
    </row>
    <row r="854" spans="1:19" ht="14.4" customHeight="1" x14ac:dyDescent="0.3">
      <c r="A854" s="831" t="s">
        <v>6815</v>
      </c>
      <c r="B854" s="832" t="s">
        <v>6816</v>
      </c>
      <c r="C854" s="832" t="s">
        <v>613</v>
      </c>
      <c r="D854" s="832" t="s">
        <v>2742</v>
      </c>
      <c r="E854" s="832" t="s">
        <v>6809</v>
      </c>
      <c r="F854" s="832" t="s">
        <v>6866</v>
      </c>
      <c r="G854" s="832" t="s">
        <v>6867</v>
      </c>
      <c r="H854" s="849">
        <v>140</v>
      </c>
      <c r="I854" s="849">
        <v>54320</v>
      </c>
      <c r="J854" s="832">
        <v>1.6496598639455782</v>
      </c>
      <c r="K854" s="832">
        <v>388</v>
      </c>
      <c r="L854" s="849">
        <v>84</v>
      </c>
      <c r="M854" s="849">
        <v>32928</v>
      </c>
      <c r="N854" s="832">
        <v>1</v>
      </c>
      <c r="O854" s="832">
        <v>392</v>
      </c>
      <c r="P854" s="849">
        <v>90</v>
      </c>
      <c r="Q854" s="849">
        <v>35280</v>
      </c>
      <c r="R854" s="837">
        <v>1.0714285714285714</v>
      </c>
      <c r="S854" s="850">
        <v>392</v>
      </c>
    </row>
    <row r="855" spans="1:19" ht="14.4" customHeight="1" x14ac:dyDescent="0.3">
      <c r="A855" s="831" t="s">
        <v>6815</v>
      </c>
      <c r="B855" s="832" t="s">
        <v>6816</v>
      </c>
      <c r="C855" s="832" t="s">
        <v>613</v>
      </c>
      <c r="D855" s="832" t="s">
        <v>2742</v>
      </c>
      <c r="E855" s="832" t="s">
        <v>6809</v>
      </c>
      <c r="F855" s="832" t="s">
        <v>6868</v>
      </c>
      <c r="G855" s="832" t="s">
        <v>6869</v>
      </c>
      <c r="H855" s="849">
        <v>546</v>
      </c>
      <c r="I855" s="849">
        <v>21294</v>
      </c>
      <c r="J855" s="832">
        <v>1.9430604982206405</v>
      </c>
      <c r="K855" s="832">
        <v>39</v>
      </c>
      <c r="L855" s="849">
        <v>281</v>
      </c>
      <c r="M855" s="849">
        <v>10959</v>
      </c>
      <c r="N855" s="832">
        <v>1</v>
      </c>
      <c r="O855" s="832">
        <v>39</v>
      </c>
      <c r="P855" s="849">
        <v>399</v>
      </c>
      <c r="Q855" s="849">
        <v>15561</v>
      </c>
      <c r="R855" s="837">
        <v>1.4199288256227758</v>
      </c>
      <c r="S855" s="850">
        <v>39</v>
      </c>
    </row>
    <row r="856" spans="1:19" ht="14.4" customHeight="1" x14ac:dyDescent="0.3">
      <c r="A856" s="831" t="s">
        <v>6815</v>
      </c>
      <c r="B856" s="832" t="s">
        <v>6816</v>
      </c>
      <c r="C856" s="832" t="s">
        <v>613</v>
      </c>
      <c r="D856" s="832" t="s">
        <v>2742</v>
      </c>
      <c r="E856" s="832" t="s">
        <v>6809</v>
      </c>
      <c r="F856" s="832" t="s">
        <v>6870</v>
      </c>
      <c r="G856" s="832" t="s">
        <v>6871</v>
      </c>
      <c r="H856" s="849">
        <v>2</v>
      </c>
      <c r="I856" s="849">
        <v>35310</v>
      </c>
      <c r="J856" s="832">
        <v>0.99689440993788825</v>
      </c>
      <c r="K856" s="832">
        <v>17655</v>
      </c>
      <c r="L856" s="849">
        <v>2</v>
      </c>
      <c r="M856" s="849">
        <v>35420</v>
      </c>
      <c r="N856" s="832">
        <v>1</v>
      </c>
      <c r="O856" s="832">
        <v>17710</v>
      </c>
      <c r="P856" s="849">
        <v>1</v>
      </c>
      <c r="Q856" s="849">
        <v>17711</v>
      </c>
      <c r="R856" s="837">
        <v>0.5000282326369283</v>
      </c>
      <c r="S856" s="850">
        <v>17711</v>
      </c>
    </row>
    <row r="857" spans="1:19" ht="14.4" customHeight="1" x14ac:dyDescent="0.3">
      <c r="A857" s="831" t="s">
        <v>6815</v>
      </c>
      <c r="B857" s="832" t="s">
        <v>6816</v>
      </c>
      <c r="C857" s="832" t="s">
        <v>613</v>
      </c>
      <c r="D857" s="832" t="s">
        <v>2742</v>
      </c>
      <c r="E857" s="832" t="s">
        <v>6809</v>
      </c>
      <c r="F857" s="832" t="s">
        <v>6874</v>
      </c>
      <c r="G857" s="832" t="s">
        <v>6875</v>
      </c>
      <c r="H857" s="849">
        <v>1</v>
      </c>
      <c r="I857" s="849">
        <v>680</v>
      </c>
      <c r="J857" s="832"/>
      <c r="K857" s="832">
        <v>680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6815</v>
      </c>
      <c r="B858" s="832" t="s">
        <v>6816</v>
      </c>
      <c r="C858" s="832" t="s">
        <v>613</v>
      </c>
      <c r="D858" s="832" t="s">
        <v>2742</v>
      </c>
      <c r="E858" s="832" t="s">
        <v>6809</v>
      </c>
      <c r="F858" s="832" t="s">
        <v>6876</v>
      </c>
      <c r="G858" s="832" t="s">
        <v>6877</v>
      </c>
      <c r="H858" s="849">
        <v>18</v>
      </c>
      <c r="I858" s="849">
        <v>79722</v>
      </c>
      <c r="J858" s="832">
        <v>1.631574638778601</v>
      </c>
      <c r="K858" s="832">
        <v>4429</v>
      </c>
      <c r="L858" s="849">
        <v>11</v>
      </c>
      <c r="M858" s="849">
        <v>48862</v>
      </c>
      <c r="N858" s="832">
        <v>1</v>
      </c>
      <c r="O858" s="832">
        <v>4442</v>
      </c>
      <c r="P858" s="849">
        <v>18</v>
      </c>
      <c r="Q858" s="849">
        <v>79956</v>
      </c>
      <c r="R858" s="837">
        <v>1.6363636363636365</v>
      </c>
      <c r="S858" s="850">
        <v>4442</v>
      </c>
    </row>
    <row r="859" spans="1:19" ht="14.4" customHeight="1" x14ac:dyDescent="0.3">
      <c r="A859" s="831" t="s">
        <v>6815</v>
      </c>
      <c r="B859" s="832" t="s">
        <v>6816</v>
      </c>
      <c r="C859" s="832" t="s">
        <v>613</v>
      </c>
      <c r="D859" s="832" t="s">
        <v>2742</v>
      </c>
      <c r="E859" s="832" t="s">
        <v>6809</v>
      </c>
      <c r="F859" s="832" t="s">
        <v>6878</v>
      </c>
      <c r="G859" s="832" t="s">
        <v>6879</v>
      </c>
      <c r="H859" s="849">
        <v>1</v>
      </c>
      <c r="I859" s="849">
        <v>695</v>
      </c>
      <c r="J859" s="832"/>
      <c r="K859" s="832">
        <v>695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" customHeight="1" x14ac:dyDescent="0.3">
      <c r="A860" s="831" t="s">
        <v>6815</v>
      </c>
      <c r="B860" s="832" t="s">
        <v>6816</v>
      </c>
      <c r="C860" s="832" t="s">
        <v>613</v>
      </c>
      <c r="D860" s="832" t="s">
        <v>2742</v>
      </c>
      <c r="E860" s="832" t="s">
        <v>6809</v>
      </c>
      <c r="F860" s="832" t="s">
        <v>6810</v>
      </c>
      <c r="G860" s="832" t="s">
        <v>6811</v>
      </c>
      <c r="H860" s="849">
        <v>8</v>
      </c>
      <c r="I860" s="849">
        <v>1880</v>
      </c>
      <c r="J860" s="832">
        <v>0.6809127127852227</v>
      </c>
      <c r="K860" s="832">
        <v>235</v>
      </c>
      <c r="L860" s="849">
        <v>11</v>
      </c>
      <c r="M860" s="849">
        <v>2761</v>
      </c>
      <c r="N860" s="832">
        <v>1</v>
      </c>
      <c r="O860" s="832">
        <v>251</v>
      </c>
      <c r="P860" s="849">
        <v>31</v>
      </c>
      <c r="Q860" s="849">
        <v>7781</v>
      </c>
      <c r="R860" s="837">
        <v>2.8181818181818183</v>
      </c>
      <c r="S860" s="850">
        <v>251</v>
      </c>
    </row>
    <row r="861" spans="1:19" ht="14.4" customHeight="1" x14ac:dyDescent="0.3">
      <c r="A861" s="831" t="s">
        <v>6815</v>
      </c>
      <c r="B861" s="832" t="s">
        <v>6816</v>
      </c>
      <c r="C861" s="832" t="s">
        <v>613</v>
      </c>
      <c r="D861" s="832" t="s">
        <v>2742</v>
      </c>
      <c r="E861" s="832" t="s">
        <v>6809</v>
      </c>
      <c r="F861" s="832" t="s">
        <v>6880</v>
      </c>
      <c r="G861" s="832" t="s">
        <v>6881</v>
      </c>
      <c r="H861" s="849">
        <v>442</v>
      </c>
      <c r="I861" s="849">
        <v>52156</v>
      </c>
      <c r="J861" s="832">
        <v>1.4943556243195233</v>
      </c>
      <c r="K861" s="832">
        <v>118</v>
      </c>
      <c r="L861" s="849">
        <v>277</v>
      </c>
      <c r="M861" s="849">
        <v>34902</v>
      </c>
      <c r="N861" s="832">
        <v>1</v>
      </c>
      <c r="O861" s="832">
        <v>126</v>
      </c>
      <c r="P861" s="849">
        <v>329</v>
      </c>
      <c r="Q861" s="849">
        <v>41454</v>
      </c>
      <c r="R861" s="837">
        <v>1.1877256317689531</v>
      </c>
      <c r="S861" s="850">
        <v>126</v>
      </c>
    </row>
    <row r="862" spans="1:19" ht="14.4" customHeight="1" x14ac:dyDescent="0.3">
      <c r="A862" s="831" t="s">
        <v>6815</v>
      </c>
      <c r="B862" s="832" t="s">
        <v>6816</v>
      </c>
      <c r="C862" s="832" t="s">
        <v>613</v>
      </c>
      <c r="D862" s="832" t="s">
        <v>2742</v>
      </c>
      <c r="E862" s="832" t="s">
        <v>6809</v>
      </c>
      <c r="F862" s="832" t="s">
        <v>6886</v>
      </c>
      <c r="G862" s="832" t="s">
        <v>6887</v>
      </c>
      <c r="H862" s="849"/>
      <c r="I862" s="849"/>
      <c r="J862" s="832"/>
      <c r="K862" s="832"/>
      <c r="L862" s="849">
        <v>3</v>
      </c>
      <c r="M862" s="849">
        <v>288</v>
      </c>
      <c r="N862" s="832">
        <v>1</v>
      </c>
      <c r="O862" s="832">
        <v>96</v>
      </c>
      <c r="P862" s="849"/>
      <c r="Q862" s="849"/>
      <c r="R862" s="837"/>
      <c r="S862" s="850"/>
    </row>
    <row r="863" spans="1:19" ht="14.4" customHeight="1" x14ac:dyDescent="0.3">
      <c r="A863" s="831" t="s">
        <v>6815</v>
      </c>
      <c r="B863" s="832" t="s">
        <v>6816</v>
      </c>
      <c r="C863" s="832" t="s">
        <v>613</v>
      </c>
      <c r="D863" s="832" t="s">
        <v>2742</v>
      </c>
      <c r="E863" s="832" t="s">
        <v>6809</v>
      </c>
      <c r="F863" s="832" t="s">
        <v>6900</v>
      </c>
      <c r="G863" s="832" t="s">
        <v>6901</v>
      </c>
      <c r="H863" s="849">
        <v>221</v>
      </c>
      <c r="I863" s="849">
        <v>4300</v>
      </c>
      <c r="J863" s="832">
        <v>0.4542261518066053</v>
      </c>
      <c r="K863" s="832">
        <v>19.457013574660632</v>
      </c>
      <c r="L863" s="849">
        <v>284</v>
      </c>
      <c r="M863" s="849">
        <v>9466.65</v>
      </c>
      <c r="N863" s="832">
        <v>1</v>
      </c>
      <c r="O863" s="832">
        <v>33.333274647887322</v>
      </c>
      <c r="P863" s="849">
        <v>359</v>
      </c>
      <c r="Q863" s="849">
        <v>11966.66</v>
      </c>
      <c r="R863" s="837">
        <v>1.2640860283204725</v>
      </c>
      <c r="S863" s="850">
        <v>33.333314763231201</v>
      </c>
    </row>
    <row r="864" spans="1:19" ht="14.4" customHeight="1" x14ac:dyDescent="0.3">
      <c r="A864" s="831" t="s">
        <v>6815</v>
      </c>
      <c r="B864" s="832" t="s">
        <v>6816</v>
      </c>
      <c r="C864" s="832" t="s">
        <v>613</v>
      </c>
      <c r="D864" s="832" t="s">
        <v>2742</v>
      </c>
      <c r="E864" s="832" t="s">
        <v>6809</v>
      </c>
      <c r="F864" s="832" t="s">
        <v>6902</v>
      </c>
      <c r="G864" s="832" t="s">
        <v>6903</v>
      </c>
      <c r="H864" s="849">
        <v>75</v>
      </c>
      <c r="I864" s="849">
        <v>71700</v>
      </c>
      <c r="J864" s="832">
        <v>2.360105332455563</v>
      </c>
      <c r="K864" s="832">
        <v>956</v>
      </c>
      <c r="L864" s="849">
        <v>31</v>
      </c>
      <c r="M864" s="849">
        <v>30380</v>
      </c>
      <c r="N864" s="832">
        <v>1</v>
      </c>
      <c r="O864" s="832">
        <v>980</v>
      </c>
      <c r="P864" s="849">
        <v>47</v>
      </c>
      <c r="Q864" s="849">
        <v>46060</v>
      </c>
      <c r="R864" s="837">
        <v>1.5161290322580645</v>
      </c>
      <c r="S864" s="850">
        <v>980</v>
      </c>
    </row>
    <row r="865" spans="1:19" ht="14.4" customHeight="1" x14ac:dyDescent="0.3">
      <c r="A865" s="831" t="s">
        <v>6815</v>
      </c>
      <c r="B865" s="832" t="s">
        <v>6816</v>
      </c>
      <c r="C865" s="832" t="s">
        <v>613</v>
      </c>
      <c r="D865" s="832" t="s">
        <v>2742</v>
      </c>
      <c r="E865" s="832" t="s">
        <v>6809</v>
      </c>
      <c r="F865" s="832" t="s">
        <v>6902</v>
      </c>
      <c r="G865" s="832" t="s">
        <v>6904</v>
      </c>
      <c r="H865" s="849">
        <v>39</v>
      </c>
      <c r="I865" s="849">
        <v>37284</v>
      </c>
      <c r="J865" s="832">
        <v>1.2681632653061226</v>
      </c>
      <c r="K865" s="832">
        <v>956</v>
      </c>
      <c r="L865" s="849">
        <v>30</v>
      </c>
      <c r="M865" s="849">
        <v>29400</v>
      </c>
      <c r="N865" s="832">
        <v>1</v>
      </c>
      <c r="O865" s="832">
        <v>980</v>
      </c>
      <c r="P865" s="849">
        <v>36</v>
      </c>
      <c r="Q865" s="849">
        <v>35280</v>
      </c>
      <c r="R865" s="837">
        <v>1.2</v>
      </c>
      <c r="S865" s="850">
        <v>980</v>
      </c>
    </row>
    <row r="866" spans="1:19" ht="14.4" customHeight="1" x14ac:dyDescent="0.3">
      <c r="A866" s="831" t="s">
        <v>6815</v>
      </c>
      <c r="B866" s="832" t="s">
        <v>6816</v>
      </c>
      <c r="C866" s="832" t="s">
        <v>613</v>
      </c>
      <c r="D866" s="832" t="s">
        <v>2742</v>
      </c>
      <c r="E866" s="832" t="s">
        <v>6809</v>
      </c>
      <c r="F866" s="832" t="s">
        <v>6905</v>
      </c>
      <c r="G866" s="832" t="s">
        <v>6906</v>
      </c>
      <c r="H866" s="849">
        <v>111</v>
      </c>
      <c r="I866" s="849">
        <v>18759</v>
      </c>
      <c r="J866" s="832">
        <v>1.8177325581395349</v>
      </c>
      <c r="K866" s="832">
        <v>169</v>
      </c>
      <c r="L866" s="849">
        <v>60</v>
      </c>
      <c r="M866" s="849">
        <v>10320</v>
      </c>
      <c r="N866" s="832">
        <v>1</v>
      </c>
      <c r="O866" s="832">
        <v>172</v>
      </c>
      <c r="P866" s="849">
        <v>86</v>
      </c>
      <c r="Q866" s="849">
        <v>14792</v>
      </c>
      <c r="R866" s="837">
        <v>1.4333333333333333</v>
      </c>
      <c r="S866" s="850">
        <v>172</v>
      </c>
    </row>
    <row r="867" spans="1:19" ht="14.4" customHeight="1" x14ac:dyDescent="0.3">
      <c r="A867" s="831" t="s">
        <v>6815</v>
      </c>
      <c r="B867" s="832" t="s">
        <v>6816</v>
      </c>
      <c r="C867" s="832" t="s">
        <v>613</v>
      </c>
      <c r="D867" s="832" t="s">
        <v>2742</v>
      </c>
      <c r="E867" s="832" t="s">
        <v>6809</v>
      </c>
      <c r="F867" s="832" t="s">
        <v>6907</v>
      </c>
      <c r="G867" s="832" t="s">
        <v>6908</v>
      </c>
      <c r="H867" s="849">
        <v>3</v>
      </c>
      <c r="I867" s="849">
        <v>108</v>
      </c>
      <c r="J867" s="832">
        <v>2.9189189189189189</v>
      </c>
      <c r="K867" s="832">
        <v>36</v>
      </c>
      <c r="L867" s="849">
        <v>1</v>
      </c>
      <c r="M867" s="849">
        <v>37</v>
      </c>
      <c r="N867" s="832">
        <v>1</v>
      </c>
      <c r="O867" s="832">
        <v>37</v>
      </c>
      <c r="P867" s="849">
        <v>7</v>
      </c>
      <c r="Q867" s="849">
        <v>259</v>
      </c>
      <c r="R867" s="837">
        <v>7</v>
      </c>
      <c r="S867" s="850">
        <v>37</v>
      </c>
    </row>
    <row r="868" spans="1:19" ht="14.4" customHeight="1" x14ac:dyDescent="0.3">
      <c r="A868" s="831" t="s">
        <v>6815</v>
      </c>
      <c r="B868" s="832" t="s">
        <v>6816</v>
      </c>
      <c r="C868" s="832" t="s">
        <v>613</v>
      </c>
      <c r="D868" s="832" t="s">
        <v>2742</v>
      </c>
      <c r="E868" s="832" t="s">
        <v>6809</v>
      </c>
      <c r="F868" s="832" t="s">
        <v>6911</v>
      </c>
      <c r="G868" s="832" t="s">
        <v>6912</v>
      </c>
      <c r="H868" s="849">
        <v>2</v>
      </c>
      <c r="I868" s="849">
        <v>164</v>
      </c>
      <c r="J868" s="832">
        <v>0.31782945736434109</v>
      </c>
      <c r="K868" s="832">
        <v>82</v>
      </c>
      <c r="L868" s="849">
        <v>6</v>
      </c>
      <c r="M868" s="849">
        <v>516</v>
      </c>
      <c r="N868" s="832">
        <v>1</v>
      </c>
      <c r="O868" s="832">
        <v>86</v>
      </c>
      <c r="P868" s="849">
        <v>5</v>
      </c>
      <c r="Q868" s="849">
        <v>430</v>
      </c>
      <c r="R868" s="837">
        <v>0.83333333333333337</v>
      </c>
      <c r="S868" s="850">
        <v>86</v>
      </c>
    </row>
    <row r="869" spans="1:19" ht="14.4" customHeight="1" x14ac:dyDescent="0.3">
      <c r="A869" s="831" t="s">
        <v>6815</v>
      </c>
      <c r="B869" s="832" t="s">
        <v>6816</v>
      </c>
      <c r="C869" s="832" t="s">
        <v>613</v>
      </c>
      <c r="D869" s="832" t="s">
        <v>2742</v>
      </c>
      <c r="E869" s="832" t="s">
        <v>6809</v>
      </c>
      <c r="F869" s="832" t="s">
        <v>6913</v>
      </c>
      <c r="G869" s="832" t="s">
        <v>6914</v>
      </c>
      <c r="H869" s="849"/>
      <c r="I869" s="849"/>
      <c r="J869" s="832"/>
      <c r="K869" s="832"/>
      <c r="L869" s="849"/>
      <c r="M869" s="849"/>
      <c r="N869" s="832"/>
      <c r="O869" s="832"/>
      <c r="P869" s="849">
        <v>1</v>
      </c>
      <c r="Q869" s="849">
        <v>32</v>
      </c>
      <c r="R869" s="837"/>
      <c r="S869" s="850">
        <v>32</v>
      </c>
    </row>
    <row r="870" spans="1:19" ht="14.4" customHeight="1" x14ac:dyDescent="0.3">
      <c r="A870" s="831" t="s">
        <v>6815</v>
      </c>
      <c r="B870" s="832" t="s">
        <v>6816</v>
      </c>
      <c r="C870" s="832" t="s">
        <v>613</v>
      </c>
      <c r="D870" s="832" t="s">
        <v>2742</v>
      </c>
      <c r="E870" s="832" t="s">
        <v>6809</v>
      </c>
      <c r="F870" s="832" t="s">
        <v>6924</v>
      </c>
      <c r="G870" s="832" t="s">
        <v>6925</v>
      </c>
      <c r="H870" s="849">
        <v>15</v>
      </c>
      <c r="I870" s="849">
        <v>11100</v>
      </c>
      <c r="J870" s="832">
        <v>1.6378928729526339</v>
      </c>
      <c r="K870" s="832">
        <v>740</v>
      </c>
      <c r="L870" s="849">
        <v>9</v>
      </c>
      <c r="M870" s="849">
        <v>6777</v>
      </c>
      <c r="N870" s="832">
        <v>1</v>
      </c>
      <c r="O870" s="832">
        <v>753</v>
      </c>
      <c r="P870" s="849">
        <v>17</v>
      </c>
      <c r="Q870" s="849">
        <v>12801</v>
      </c>
      <c r="R870" s="837">
        <v>1.8888888888888888</v>
      </c>
      <c r="S870" s="850">
        <v>753</v>
      </c>
    </row>
    <row r="871" spans="1:19" ht="14.4" customHeight="1" x14ac:dyDescent="0.3">
      <c r="A871" s="831" t="s">
        <v>6815</v>
      </c>
      <c r="B871" s="832" t="s">
        <v>6816</v>
      </c>
      <c r="C871" s="832" t="s">
        <v>613</v>
      </c>
      <c r="D871" s="832" t="s">
        <v>2742</v>
      </c>
      <c r="E871" s="832" t="s">
        <v>6809</v>
      </c>
      <c r="F871" s="832" t="s">
        <v>6924</v>
      </c>
      <c r="G871" s="832" t="s">
        <v>6926</v>
      </c>
      <c r="H871" s="849">
        <v>6</v>
      </c>
      <c r="I871" s="849">
        <v>4440</v>
      </c>
      <c r="J871" s="832">
        <v>1.1792828685258965</v>
      </c>
      <c r="K871" s="832">
        <v>740</v>
      </c>
      <c r="L871" s="849">
        <v>5</v>
      </c>
      <c r="M871" s="849">
        <v>3765</v>
      </c>
      <c r="N871" s="832">
        <v>1</v>
      </c>
      <c r="O871" s="832">
        <v>753</v>
      </c>
      <c r="P871" s="849">
        <v>8</v>
      </c>
      <c r="Q871" s="849">
        <v>6024</v>
      </c>
      <c r="R871" s="837">
        <v>1.6</v>
      </c>
      <c r="S871" s="850">
        <v>753</v>
      </c>
    </row>
    <row r="872" spans="1:19" ht="14.4" customHeight="1" x14ac:dyDescent="0.3">
      <c r="A872" s="831" t="s">
        <v>6815</v>
      </c>
      <c r="B872" s="832" t="s">
        <v>6816</v>
      </c>
      <c r="C872" s="832" t="s">
        <v>613</v>
      </c>
      <c r="D872" s="832" t="s">
        <v>2742</v>
      </c>
      <c r="E872" s="832" t="s">
        <v>6809</v>
      </c>
      <c r="F872" s="832" t="s">
        <v>6937</v>
      </c>
      <c r="G872" s="832" t="s">
        <v>6938</v>
      </c>
      <c r="H872" s="849"/>
      <c r="I872" s="849"/>
      <c r="J872" s="832"/>
      <c r="K872" s="832"/>
      <c r="L872" s="849">
        <v>1</v>
      </c>
      <c r="M872" s="849">
        <v>59</v>
      </c>
      <c r="N872" s="832">
        <v>1</v>
      </c>
      <c r="O872" s="832">
        <v>59</v>
      </c>
      <c r="P872" s="849">
        <v>1</v>
      </c>
      <c r="Q872" s="849">
        <v>59</v>
      </c>
      <c r="R872" s="837">
        <v>1</v>
      </c>
      <c r="S872" s="850">
        <v>59</v>
      </c>
    </row>
    <row r="873" spans="1:19" ht="14.4" customHeight="1" x14ac:dyDescent="0.3">
      <c r="A873" s="831" t="s">
        <v>6815</v>
      </c>
      <c r="B873" s="832" t="s">
        <v>6816</v>
      </c>
      <c r="C873" s="832" t="s">
        <v>613</v>
      </c>
      <c r="D873" s="832" t="s">
        <v>2742</v>
      </c>
      <c r="E873" s="832" t="s">
        <v>6809</v>
      </c>
      <c r="F873" s="832" t="s">
        <v>6953</v>
      </c>
      <c r="G873" s="832" t="s">
        <v>6954</v>
      </c>
      <c r="H873" s="849"/>
      <c r="I873" s="849"/>
      <c r="J873" s="832"/>
      <c r="K873" s="832"/>
      <c r="L873" s="849"/>
      <c r="M873" s="849"/>
      <c r="N873" s="832"/>
      <c r="O873" s="832"/>
      <c r="P873" s="849">
        <v>1</v>
      </c>
      <c r="Q873" s="849">
        <v>269</v>
      </c>
      <c r="R873" s="837"/>
      <c r="S873" s="850">
        <v>269</v>
      </c>
    </row>
    <row r="874" spans="1:19" ht="14.4" customHeight="1" x14ac:dyDescent="0.3">
      <c r="A874" s="831" t="s">
        <v>6815</v>
      </c>
      <c r="B874" s="832" t="s">
        <v>6816</v>
      </c>
      <c r="C874" s="832" t="s">
        <v>613</v>
      </c>
      <c r="D874" s="832" t="s">
        <v>2751</v>
      </c>
      <c r="E874" s="832" t="s">
        <v>6809</v>
      </c>
      <c r="F874" s="832" t="s">
        <v>6864</v>
      </c>
      <c r="G874" s="832" t="s">
        <v>6865</v>
      </c>
      <c r="H874" s="849"/>
      <c r="I874" s="849"/>
      <c r="J874" s="832"/>
      <c r="K874" s="832"/>
      <c r="L874" s="849"/>
      <c r="M874" s="849"/>
      <c r="N874" s="832"/>
      <c r="O874" s="832"/>
      <c r="P874" s="849">
        <v>1</v>
      </c>
      <c r="Q874" s="849">
        <v>630</v>
      </c>
      <c r="R874" s="837"/>
      <c r="S874" s="850">
        <v>630</v>
      </c>
    </row>
    <row r="875" spans="1:19" ht="14.4" customHeight="1" x14ac:dyDescent="0.3">
      <c r="A875" s="831" t="s">
        <v>6815</v>
      </c>
      <c r="B875" s="832" t="s">
        <v>6816</v>
      </c>
      <c r="C875" s="832" t="s">
        <v>613</v>
      </c>
      <c r="D875" s="832" t="s">
        <v>2751</v>
      </c>
      <c r="E875" s="832" t="s">
        <v>6809</v>
      </c>
      <c r="F875" s="832" t="s">
        <v>6868</v>
      </c>
      <c r="G875" s="832" t="s">
        <v>6869</v>
      </c>
      <c r="H875" s="849"/>
      <c r="I875" s="849"/>
      <c r="J875" s="832"/>
      <c r="K875" s="832"/>
      <c r="L875" s="849"/>
      <c r="M875" s="849"/>
      <c r="N875" s="832"/>
      <c r="O875" s="832"/>
      <c r="P875" s="849">
        <v>1</v>
      </c>
      <c r="Q875" s="849">
        <v>39</v>
      </c>
      <c r="R875" s="837"/>
      <c r="S875" s="850">
        <v>39</v>
      </c>
    </row>
    <row r="876" spans="1:19" ht="14.4" customHeight="1" x14ac:dyDescent="0.3">
      <c r="A876" s="831" t="s">
        <v>6815</v>
      </c>
      <c r="B876" s="832" t="s">
        <v>6816</v>
      </c>
      <c r="C876" s="832" t="s">
        <v>613</v>
      </c>
      <c r="D876" s="832" t="s">
        <v>2751</v>
      </c>
      <c r="E876" s="832" t="s">
        <v>6809</v>
      </c>
      <c r="F876" s="832" t="s">
        <v>6880</v>
      </c>
      <c r="G876" s="832" t="s">
        <v>6881</v>
      </c>
      <c r="H876" s="849"/>
      <c r="I876" s="849"/>
      <c r="J876" s="832"/>
      <c r="K876" s="832"/>
      <c r="L876" s="849"/>
      <c r="M876" s="849"/>
      <c r="N876" s="832"/>
      <c r="O876" s="832"/>
      <c r="P876" s="849">
        <v>1</v>
      </c>
      <c r="Q876" s="849">
        <v>126</v>
      </c>
      <c r="R876" s="837"/>
      <c r="S876" s="850">
        <v>126</v>
      </c>
    </row>
    <row r="877" spans="1:19" ht="14.4" customHeight="1" x14ac:dyDescent="0.3">
      <c r="A877" s="831" t="s">
        <v>6815</v>
      </c>
      <c r="B877" s="832" t="s">
        <v>6816</v>
      </c>
      <c r="C877" s="832" t="s">
        <v>613</v>
      </c>
      <c r="D877" s="832" t="s">
        <v>2751</v>
      </c>
      <c r="E877" s="832" t="s">
        <v>6809</v>
      </c>
      <c r="F877" s="832" t="s">
        <v>6900</v>
      </c>
      <c r="G877" s="832" t="s">
        <v>6901</v>
      </c>
      <c r="H877" s="849"/>
      <c r="I877" s="849"/>
      <c r="J877" s="832"/>
      <c r="K877" s="832"/>
      <c r="L877" s="849"/>
      <c r="M877" s="849"/>
      <c r="N877" s="832"/>
      <c r="O877" s="832"/>
      <c r="P877" s="849">
        <v>1</v>
      </c>
      <c r="Q877" s="849">
        <v>33.33</v>
      </c>
      <c r="R877" s="837"/>
      <c r="S877" s="850">
        <v>33.33</v>
      </c>
    </row>
    <row r="878" spans="1:19" ht="14.4" customHeight="1" x14ac:dyDescent="0.3">
      <c r="A878" s="831" t="s">
        <v>6815</v>
      </c>
      <c r="B878" s="832" t="s">
        <v>6816</v>
      </c>
      <c r="C878" s="832" t="s">
        <v>613</v>
      </c>
      <c r="D878" s="832" t="s">
        <v>2754</v>
      </c>
      <c r="E878" s="832" t="s">
        <v>6817</v>
      </c>
      <c r="F878" s="832" t="s">
        <v>6830</v>
      </c>
      <c r="G878" s="832" t="s">
        <v>4970</v>
      </c>
      <c r="H878" s="849"/>
      <c r="I878" s="849"/>
      <c r="J878" s="832"/>
      <c r="K878" s="832"/>
      <c r="L878" s="849">
        <v>0.2</v>
      </c>
      <c r="M878" s="849">
        <v>10.89</v>
      </c>
      <c r="N878" s="832">
        <v>1</v>
      </c>
      <c r="O878" s="832">
        <v>54.45</v>
      </c>
      <c r="P878" s="849"/>
      <c r="Q878" s="849"/>
      <c r="R878" s="837"/>
      <c r="S878" s="850"/>
    </row>
    <row r="879" spans="1:19" ht="14.4" customHeight="1" x14ac:dyDescent="0.3">
      <c r="A879" s="831" t="s">
        <v>6815</v>
      </c>
      <c r="B879" s="832" t="s">
        <v>6816</v>
      </c>
      <c r="C879" s="832" t="s">
        <v>613</v>
      </c>
      <c r="D879" s="832" t="s">
        <v>2754</v>
      </c>
      <c r="E879" s="832" t="s">
        <v>6817</v>
      </c>
      <c r="F879" s="832" t="s">
        <v>6832</v>
      </c>
      <c r="G879" s="832" t="s">
        <v>1885</v>
      </c>
      <c r="H879" s="849"/>
      <c r="I879" s="849"/>
      <c r="J879" s="832"/>
      <c r="K879" s="832"/>
      <c r="L879" s="849">
        <v>0.2</v>
      </c>
      <c r="M879" s="849">
        <v>13.87</v>
      </c>
      <c r="N879" s="832">
        <v>1</v>
      </c>
      <c r="O879" s="832">
        <v>69.349999999999994</v>
      </c>
      <c r="P879" s="849"/>
      <c r="Q879" s="849"/>
      <c r="R879" s="837"/>
      <c r="S879" s="850"/>
    </row>
    <row r="880" spans="1:19" ht="14.4" customHeight="1" x14ac:dyDescent="0.3">
      <c r="A880" s="831" t="s">
        <v>6815</v>
      </c>
      <c r="B880" s="832" t="s">
        <v>6816</v>
      </c>
      <c r="C880" s="832" t="s">
        <v>613</v>
      </c>
      <c r="D880" s="832" t="s">
        <v>2754</v>
      </c>
      <c r="E880" s="832" t="s">
        <v>6842</v>
      </c>
      <c r="F880" s="832" t="s">
        <v>6843</v>
      </c>
      <c r="G880" s="832" t="s">
        <v>6844</v>
      </c>
      <c r="H880" s="849"/>
      <c r="I880" s="849"/>
      <c r="J880" s="832"/>
      <c r="K880" s="832"/>
      <c r="L880" s="849"/>
      <c r="M880" s="849"/>
      <c r="N880" s="832"/>
      <c r="O880" s="832"/>
      <c r="P880" s="849">
        <v>17</v>
      </c>
      <c r="Q880" s="849">
        <v>2767.6</v>
      </c>
      <c r="R880" s="837"/>
      <c r="S880" s="850">
        <v>162.79999999999998</v>
      </c>
    </row>
    <row r="881" spans="1:19" ht="14.4" customHeight="1" x14ac:dyDescent="0.3">
      <c r="A881" s="831" t="s">
        <v>6815</v>
      </c>
      <c r="B881" s="832" t="s">
        <v>6816</v>
      </c>
      <c r="C881" s="832" t="s">
        <v>613</v>
      </c>
      <c r="D881" s="832" t="s">
        <v>2754</v>
      </c>
      <c r="E881" s="832" t="s">
        <v>6809</v>
      </c>
      <c r="F881" s="832" t="s">
        <v>6868</v>
      </c>
      <c r="G881" s="832" t="s">
        <v>6869</v>
      </c>
      <c r="H881" s="849"/>
      <c r="I881" s="849"/>
      <c r="J881" s="832"/>
      <c r="K881" s="832"/>
      <c r="L881" s="849"/>
      <c r="M881" s="849"/>
      <c r="N881" s="832"/>
      <c r="O881" s="832"/>
      <c r="P881" s="849">
        <v>28</v>
      </c>
      <c r="Q881" s="849">
        <v>1092</v>
      </c>
      <c r="R881" s="837"/>
      <c r="S881" s="850">
        <v>39</v>
      </c>
    </row>
    <row r="882" spans="1:19" ht="14.4" customHeight="1" x14ac:dyDescent="0.3">
      <c r="A882" s="831" t="s">
        <v>6815</v>
      </c>
      <c r="B882" s="832" t="s">
        <v>6816</v>
      </c>
      <c r="C882" s="832" t="s">
        <v>613</v>
      </c>
      <c r="D882" s="832" t="s">
        <v>2754</v>
      </c>
      <c r="E882" s="832" t="s">
        <v>6809</v>
      </c>
      <c r="F882" s="832" t="s">
        <v>6810</v>
      </c>
      <c r="G882" s="832" t="s">
        <v>6811</v>
      </c>
      <c r="H882" s="849"/>
      <c r="I882" s="849"/>
      <c r="J882" s="832"/>
      <c r="K882" s="832"/>
      <c r="L882" s="849">
        <v>2</v>
      </c>
      <c r="M882" s="849">
        <v>502</v>
      </c>
      <c r="N882" s="832">
        <v>1</v>
      </c>
      <c r="O882" s="832">
        <v>251</v>
      </c>
      <c r="P882" s="849">
        <v>1</v>
      </c>
      <c r="Q882" s="849">
        <v>251</v>
      </c>
      <c r="R882" s="837">
        <v>0.5</v>
      </c>
      <c r="S882" s="850">
        <v>251</v>
      </c>
    </row>
    <row r="883" spans="1:19" ht="14.4" customHeight="1" x14ac:dyDescent="0.3">
      <c r="A883" s="831" t="s">
        <v>6815</v>
      </c>
      <c r="B883" s="832" t="s">
        <v>6816</v>
      </c>
      <c r="C883" s="832" t="s">
        <v>613</v>
      </c>
      <c r="D883" s="832" t="s">
        <v>2754</v>
      </c>
      <c r="E883" s="832" t="s">
        <v>6809</v>
      </c>
      <c r="F883" s="832" t="s">
        <v>6880</v>
      </c>
      <c r="G883" s="832" t="s">
        <v>6881</v>
      </c>
      <c r="H883" s="849">
        <v>1</v>
      </c>
      <c r="I883" s="849">
        <v>118</v>
      </c>
      <c r="J883" s="832"/>
      <c r="K883" s="832">
        <v>118</v>
      </c>
      <c r="L883" s="849"/>
      <c r="M883" s="849"/>
      <c r="N883" s="832"/>
      <c r="O883" s="832"/>
      <c r="P883" s="849">
        <v>1</v>
      </c>
      <c r="Q883" s="849">
        <v>126</v>
      </c>
      <c r="R883" s="837"/>
      <c r="S883" s="850">
        <v>126</v>
      </c>
    </row>
    <row r="884" spans="1:19" ht="14.4" customHeight="1" x14ac:dyDescent="0.3">
      <c r="A884" s="831" t="s">
        <v>6815</v>
      </c>
      <c r="B884" s="832" t="s">
        <v>6816</v>
      </c>
      <c r="C884" s="832" t="s">
        <v>613</v>
      </c>
      <c r="D884" s="832" t="s">
        <v>2754</v>
      </c>
      <c r="E884" s="832" t="s">
        <v>6809</v>
      </c>
      <c r="F884" s="832" t="s">
        <v>6900</v>
      </c>
      <c r="G884" s="832" t="s">
        <v>6901</v>
      </c>
      <c r="H884" s="849">
        <v>1</v>
      </c>
      <c r="I884" s="849">
        <v>33.33</v>
      </c>
      <c r="J884" s="832">
        <v>0.5</v>
      </c>
      <c r="K884" s="832">
        <v>33.33</v>
      </c>
      <c r="L884" s="849">
        <v>2</v>
      </c>
      <c r="M884" s="849">
        <v>66.66</v>
      </c>
      <c r="N884" s="832">
        <v>1</v>
      </c>
      <c r="O884" s="832">
        <v>33.33</v>
      </c>
      <c r="P884" s="849">
        <v>2</v>
      </c>
      <c r="Q884" s="849">
        <v>66.67</v>
      </c>
      <c r="R884" s="837">
        <v>1.0001500150015001</v>
      </c>
      <c r="S884" s="850">
        <v>33.335000000000001</v>
      </c>
    </row>
    <row r="885" spans="1:19" ht="14.4" customHeight="1" x14ac:dyDescent="0.3">
      <c r="A885" s="831" t="s">
        <v>6815</v>
      </c>
      <c r="B885" s="832" t="s">
        <v>6816</v>
      </c>
      <c r="C885" s="832" t="s">
        <v>613</v>
      </c>
      <c r="D885" s="832" t="s">
        <v>2754</v>
      </c>
      <c r="E885" s="832" t="s">
        <v>6809</v>
      </c>
      <c r="F885" s="832" t="s">
        <v>6902</v>
      </c>
      <c r="G885" s="832" t="s">
        <v>6903</v>
      </c>
      <c r="H885" s="849"/>
      <c r="I885" s="849"/>
      <c r="J885" s="832"/>
      <c r="K885" s="832"/>
      <c r="L885" s="849"/>
      <c r="M885" s="849"/>
      <c r="N885" s="832"/>
      <c r="O885" s="832"/>
      <c r="P885" s="849">
        <v>1</v>
      </c>
      <c r="Q885" s="849">
        <v>980</v>
      </c>
      <c r="R885" s="837"/>
      <c r="S885" s="850">
        <v>980</v>
      </c>
    </row>
    <row r="886" spans="1:19" ht="14.4" customHeight="1" x14ac:dyDescent="0.3">
      <c r="A886" s="831" t="s">
        <v>6815</v>
      </c>
      <c r="B886" s="832" t="s">
        <v>6816</v>
      </c>
      <c r="C886" s="832" t="s">
        <v>613</v>
      </c>
      <c r="D886" s="832" t="s">
        <v>2754</v>
      </c>
      <c r="E886" s="832" t="s">
        <v>6809</v>
      </c>
      <c r="F886" s="832" t="s">
        <v>6902</v>
      </c>
      <c r="G886" s="832" t="s">
        <v>6904</v>
      </c>
      <c r="H886" s="849"/>
      <c r="I886" s="849"/>
      <c r="J886" s="832"/>
      <c r="K886" s="832"/>
      <c r="L886" s="849">
        <v>1</v>
      </c>
      <c r="M886" s="849">
        <v>980</v>
      </c>
      <c r="N886" s="832">
        <v>1</v>
      </c>
      <c r="O886" s="832">
        <v>980</v>
      </c>
      <c r="P886" s="849"/>
      <c r="Q886" s="849"/>
      <c r="R886" s="837"/>
      <c r="S886" s="850"/>
    </row>
    <row r="887" spans="1:19" ht="14.4" customHeight="1" x14ac:dyDescent="0.3">
      <c r="A887" s="831" t="s">
        <v>6815</v>
      </c>
      <c r="B887" s="832" t="s">
        <v>6816</v>
      </c>
      <c r="C887" s="832" t="s">
        <v>613</v>
      </c>
      <c r="D887" s="832" t="s">
        <v>2754</v>
      </c>
      <c r="E887" s="832" t="s">
        <v>6809</v>
      </c>
      <c r="F887" s="832" t="s">
        <v>6905</v>
      </c>
      <c r="G887" s="832" t="s">
        <v>6906</v>
      </c>
      <c r="H887" s="849"/>
      <c r="I887" s="849"/>
      <c r="J887" s="832"/>
      <c r="K887" s="832"/>
      <c r="L887" s="849">
        <v>2</v>
      </c>
      <c r="M887" s="849">
        <v>344</v>
      </c>
      <c r="N887" s="832">
        <v>1</v>
      </c>
      <c r="O887" s="832">
        <v>172</v>
      </c>
      <c r="P887" s="849">
        <v>1</v>
      </c>
      <c r="Q887" s="849">
        <v>172</v>
      </c>
      <c r="R887" s="837">
        <v>0.5</v>
      </c>
      <c r="S887" s="850">
        <v>172</v>
      </c>
    </row>
    <row r="888" spans="1:19" ht="14.4" customHeight="1" x14ac:dyDescent="0.3">
      <c r="A888" s="831" t="s">
        <v>6815</v>
      </c>
      <c r="B888" s="832" t="s">
        <v>6816</v>
      </c>
      <c r="C888" s="832" t="s">
        <v>613</v>
      </c>
      <c r="D888" s="832" t="s">
        <v>2754</v>
      </c>
      <c r="E888" s="832" t="s">
        <v>6809</v>
      </c>
      <c r="F888" s="832" t="s">
        <v>6961</v>
      </c>
      <c r="G888" s="832" t="s">
        <v>6962</v>
      </c>
      <c r="H888" s="849"/>
      <c r="I888" s="849"/>
      <c r="J888" s="832"/>
      <c r="K888" s="832"/>
      <c r="L888" s="849"/>
      <c r="M888" s="849"/>
      <c r="N888" s="832"/>
      <c r="O888" s="832"/>
      <c r="P888" s="849">
        <v>17</v>
      </c>
      <c r="Q888" s="849">
        <v>3400</v>
      </c>
      <c r="R888" s="837"/>
      <c r="S888" s="850">
        <v>200</v>
      </c>
    </row>
    <row r="889" spans="1:19" ht="14.4" customHeight="1" x14ac:dyDescent="0.3">
      <c r="A889" s="831" t="s">
        <v>6815</v>
      </c>
      <c r="B889" s="832" t="s">
        <v>5372</v>
      </c>
      <c r="C889" s="832" t="s">
        <v>604</v>
      </c>
      <c r="D889" s="832" t="s">
        <v>6774</v>
      </c>
      <c r="E889" s="832" t="s">
        <v>6809</v>
      </c>
      <c r="F889" s="832" t="s">
        <v>6900</v>
      </c>
      <c r="G889" s="832" t="s">
        <v>6901</v>
      </c>
      <c r="H889" s="849">
        <v>9</v>
      </c>
      <c r="I889" s="849">
        <v>200</v>
      </c>
      <c r="J889" s="832"/>
      <c r="K889" s="832">
        <v>22.222222222222221</v>
      </c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 t="s">
        <v>6815</v>
      </c>
      <c r="B890" s="832" t="s">
        <v>5372</v>
      </c>
      <c r="C890" s="832" t="s">
        <v>604</v>
      </c>
      <c r="D890" s="832" t="s">
        <v>6774</v>
      </c>
      <c r="E890" s="832" t="s">
        <v>6809</v>
      </c>
      <c r="F890" s="832" t="s">
        <v>6990</v>
      </c>
      <c r="G890" s="832" t="s">
        <v>6991</v>
      </c>
      <c r="H890" s="849">
        <v>33</v>
      </c>
      <c r="I890" s="849">
        <v>3564</v>
      </c>
      <c r="J890" s="832">
        <v>1.1379310344827587</v>
      </c>
      <c r="K890" s="832">
        <v>108</v>
      </c>
      <c r="L890" s="849">
        <v>27</v>
      </c>
      <c r="M890" s="849">
        <v>3132</v>
      </c>
      <c r="N890" s="832">
        <v>1</v>
      </c>
      <c r="O890" s="832">
        <v>116</v>
      </c>
      <c r="P890" s="849">
        <v>23</v>
      </c>
      <c r="Q890" s="849">
        <v>2668</v>
      </c>
      <c r="R890" s="837">
        <v>0.85185185185185186</v>
      </c>
      <c r="S890" s="850">
        <v>116</v>
      </c>
    </row>
    <row r="891" spans="1:19" ht="14.4" customHeight="1" x14ac:dyDescent="0.3">
      <c r="A891" s="831" t="s">
        <v>6815</v>
      </c>
      <c r="B891" s="832" t="s">
        <v>5372</v>
      </c>
      <c r="C891" s="832" t="s">
        <v>604</v>
      </c>
      <c r="D891" s="832" t="s">
        <v>2725</v>
      </c>
      <c r="E891" s="832" t="s">
        <v>6809</v>
      </c>
      <c r="F891" s="832" t="s">
        <v>6986</v>
      </c>
      <c r="G891" s="832" t="s">
        <v>6987</v>
      </c>
      <c r="H891" s="849">
        <v>572</v>
      </c>
      <c r="I891" s="849">
        <v>134420</v>
      </c>
      <c r="J891" s="832">
        <v>0.89554824181534731</v>
      </c>
      <c r="K891" s="832">
        <v>235</v>
      </c>
      <c r="L891" s="849">
        <v>598</v>
      </c>
      <c r="M891" s="849">
        <v>150098</v>
      </c>
      <c r="N891" s="832">
        <v>1</v>
      </c>
      <c r="O891" s="832">
        <v>251</v>
      </c>
      <c r="P891" s="849">
        <v>521</v>
      </c>
      <c r="Q891" s="849">
        <v>130771</v>
      </c>
      <c r="R891" s="837">
        <v>0.87123745819397991</v>
      </c>
      <c r="S891" s="850">
        <v>251</v>
      </c>
    </row>
    <row r="892" spans="1:19" ht="14.4" customHeight="1" x14ac:dyDescent="0.3">
      <c r="A892" s="831" t="s">
        <v>6815</v>
      </c>
      <c r="B892" s="832" t="s">
        <v>5372</v>
      </c>
      <c r="C892" s="832" t="s">
        <v>604</v>
      </c>
      <c r="D892" s="832" t="s">
        <v>2725</v>
      </c>
      <c r="E892" s="832" t="s">
        <v>6809</v>
      </c>
      <c r="F892" s="832" t="s">
        <v>6900</v>
      </c>
      <c r="G892" s="832" t="s">
        <v>6901</v>
      </c>
      <c r="H892" s="849">
        <v>5</v>
      </c>
      <c r="I892" s="849">
        <v>133.32999999999998</v>
      </c>
      <c r="J892" s="832">
        <v>0.66664999999999996</v>
      </c>
      <c r="K892" s="832">
        <v>26.665999999999997</v>
      </c>
      <c r="L892" s="849">
        <v>6</v>
      </c>
      <c r="M892" s="849">
        <v>200</v>
      </c>
      <c r="N892" s="832">
        <v>1</v>
      </c>
      <c r="O892" s="832">
        <v>33.333333333333336</v>
      </c>
      <c r="P892" s="849">
        <v>4</v>
      </c>
      <c r="Q892" s="849">
        <v>133.32</v>
      </c>
      <c r="R892" s="837">
        <v>0.66659999999999997</v>
      </c>
      <c r="S892" s="850">
        <v>33.33</v>
      </c>
    </row>
    <row r="893" spans="1:19" ht="14.4" customHeight="1" x14ac:dyDescent="0.3">
      <c r="A893" s="831" t="s">
        <v>6815</v>
      </c>
      <c r="B893" s="832" t="s">
        <v>5372</v>
      </c>
      <c r="C893" s="832" t="s">
        <v>604</v>
      </c>
      <c r="D893" s="832" t="s">
        <v>2725</v>
      </c>
      <c r="E893" s="832" t="s">
        <v>6809</v>
      </c>
      <c r="F893" s="832" t="s">
        <v>6990</v>
      </c>
      <c r="G893" s="832" t="s">
        <v>6991</v>
      </c>
      <c r="H893" s="849">
        <v>366</v>
      </c>
      <c r="I893" s="849">
        <v>39528</v>
      </c>
      <c r="J893" s="832">
        <v>0.87598617143870228</v>
      </c>
      <c r="K893" s="832">
        <v>108</v>
      </c>
      <c r="L893" s="849">
        <v>389</v>
      </c>
      <c r="M893" s="849">
        <v>45124</v>
      </c>
      <c r="N893" s="832">
        <v>1</v>
      </c>
      <c r="O893" s="832">
        <v>116</v>
      </c>
      <c r="P893" s="849">
        <v>310</v>
      </c>
      <c r="Q893" s="849">
        <v>35960</v>
      </c>
      <c r="R893" s="837">
        <v>0.79691516709511567</v>
      </c>
      <c r="S893" s="850">
        <v>116</v>
      </c>
    </row>
    <row r="894" spans="1:19" ht="14.4" customHeight="1" x14ac:dyDescent="0.3">
      <c r="A894" s="831" t="s">
        <v>6815</v>
      </c>
      <c r="B894" s="832" t="s">
        <v>5372</v>
      </c>
      <c r="C894" s="832" t="s">
        <v>604</v>
      </c>
      <c r="D894" s="832" t="s">
        <v>2729</v>
      </c>
      <c r="E894" s="832" t="s">
        <v>6809</v>
      </c>
      <c r="F894" s="832" t="s">
        <v>6986</v>
      </c>
      <c r="G894" s="832" t="s">
        <v>6987</v>
      </c>
      <c r="H894" s="849">
        <v>456</v>
      </c>
      <c r="I894" s="849">
        <v>107160</v>
      </c>
      <c r="J894" s="832">
        <v>0.97251086769096728</v>
      </c>
      <c r="K894" s="832">
        <v>235</v>
      </c>
      <c r="L894" s="849">
        <v>439</v>
      </c>
      <c r="M894" s="849">
        <v>110189</v>
      </c>
      <c r="N894" s="832">
        <v>1</v>
      </c>
      <c r="O894" s="832">
        <v>251</v>
      </c>
      <c r="P894" s="849">
        <v>570</v>
      </c>
      <c r="Q894" s="849">
        <v>143070</v>
      </c>
      <c r="R894" s="837">
        <v>1.2984054669703873</v>
      </c>
      <c r="S894" s="850">
        <v>251</v>
      </c>
    </row>
    <row r="895" spans="1:19" ht="14.4" customHeight="1" x14ac:dyDescent="0.3">
      <c r="A895" s="831" t="s">
        <v>6815</v>
      </c>
      <c r="B895" s="832" t="s">
        <v>5372</v>
      </c>
      <c r="C895" s="832" t="s">
        <v>604</v>
      </c>
      <c r="D895" s="832" t="s">
        <v>2729</v>
      </c>
      <c r="E895" s="832" t="s">
        <v>6809</v>
      </c>
      <c r="F895" s="832" t="s">
        <v>6988</v>
      </c>
      <c r="G895" s="832" t="s">
        <v>6989</v>
      </c>
      <c r="H895" s="849">
        <v>1</v>
      </c>
      <c r="I895" s="849">
        <v>118</v>
      </c>
      <c r="J895" s="832">
        <v>0.46825396825396826</v>
      </c>
      <c r="K895" s="832">
        <v>118</v>
      </c>
      <c r="L895" s="849">
        <v>2</v>
      </c>
      <c r="M895" s="849">
        <v>252</v>
      </c>
      <c r="N895" s="832">
        <v>1</v>
      </c>
      <c r="O895" s="832">
        <v>126</v>
      </c>
      <c r="P895" s="849">
        <v>1</v>
      </c>
      <c r="Q895" s="849">
        <v>126</v>
      </c>
      <c r="R895" s="837">
        <v>0.5</v>
      </c>
      <c r="S895" s="850">
        <v>126</v>
      </c>
    </row>
    <row r="896" spans="1:19" ht="14.4" customHeight="1" x14ac:dyDescent="0.3">
      <c r="A896" s="831" t="s">
        <v>6815</v>
      </c>
      <c r="B896" s="832" t="s">
        <v>5372</v>
      </c>
      <c r="C896" s="832" t="s">
        <v>604</v>
      </c>
      <c r="D896" s="832" t="s">
        <v>2729</v>
      </c>
      <c r="E896" s="832" t="s">
        <v>6809</v>
      </c>
      <c r="F896" s="832" t="s">
        <v>6900</v>
      </c>
      <c r="G896" s="832" t="s">
        <v>6901</v>
      </c>
      <c r="H896" s="849">
        <v>7</v>
      </c>
      <c r="I896" s="849">
        <v>166.65999999999997</v>
      </c>
      <c r="J896" s="832">
        <v>1.2498875056247185</v>
      </c>
      <c r="K896" s="832">
        <v>23.808571428571423</v>
      </c>
      <c r="L896" s="849">
        <v>4</v>
      </c>
      <c r="M896" s="849">
        <v>133.34</v>
      </c>
      <c r="N896" s="832">
        <v>1</v>
      </c>
      <c r="O896" s="832">
        <v>33.335000000000001</v>
      </c>
      <c r="P896" s="849">
        <v>12</v>
      </c>
      <c r="Q896" s="849">
        <v>400.01</v>
      </c>
      <c r="R896" s="837">
        <v>2.9999250037498122</v>
      </c>
      <c r="S896" s="850">
        <v>33.334166666666668</v>
      </c>
    </row>
    <row r="897" spans="1:19" ht="14.4" customHeight="1" x14ac:dyDescent="0.3">
      <c r="A897" s="831" t="s">
        <v>6815</v>
      </c>
      <c r="B897" s="832" t="s">
        <v>5372</v>
      </c>
      <c r="C897" s="832" t="s">
        <v>604</v>
      </c>
      <c r="D897" s="832" t="s">
        <v>2729</v>
      </c>
      <c r="E897" s="832" t="s">
        <v>6809</v>
      </c>
      <c r="F897" s="832" t="s">
        <v>6990</v>
      </c>
      <c r="G897" s="832" t="s">
        <v>6991</v>
      </c>
      <c r="H897" s="849">
        <v>264</v>
      </c>
      <c r="I897" s="849">
        <v>28512</v>
      </c>
      <c r="J897" s="832">
        <v>1.0414962010520163</v>
      </c>
      <c r="K897" s="832">
        <v>108</v>
      </c>
      <c r="L897" s="849">
        <v>236</v>
      </c>
      <c r="M897" s="849">
        <v>27376</v>
      </c>
      <c r="N897" s="832">
        <v>1</v>
      </c>
      <c r="O897" s="832">
        <v>116</v>
      </c>
      <c r="P897" s="849">
        <v>313</v>
      </c>
      <c r="Q897" s="849">
        <v>36308</v>
      </c>
      <c r="R897" s="837">
        <v>1.326271186440678</v>
      </c>
      <c r="S897" s="850">
        <v>116</v>
      </c>
    </row>
    <row r="898" spans="1:19" ht="14.4" customHeight="1" x14ac:dyDescent="0.3">
      <c r="A898" s="831" t="s">
        <v>6815</v>
      </c>
      <c r="B898" s="832" t="s">
        <v>5372</v>
      </c>
      <c r="C898" s="832" t="s">
        <v>604</v>
      </c>
      <c r="D898" s="832" t="s">
        <v>2750</v>
      </c>
      <c r="E898" s="832" t="s">
        <v>6809</v>
      </c>
      <c r="F898" s="832" t="s">
        <v>6986</v>
      </c>
      <c r="G898" s="832" t="s">
        <v>6987</v>
      </c>
      <c r="H898" s="849">
        <v>36</v>
      </c>
      <c r="I898" s="849">
        <v>8460</v>
      </c>
      <c r="J898" s="832"/>
      <c r="K898" s="832">
        <v>235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thickBot="1" x14ac:dyDescent="0.35">
      <c r="A899" s="839" t="s">
        <v>6815</v>
      </c>
      <c r="B899" s="840" t="s">
        <v>5372</v>
      </c>
      <c r="C899" s="840" t="s">
        <v>604</v>
      </c>
      <c r="D899" s="840" t="s">
        <v>2750</v>
      </c>
      <c r="E899" s="840" t="s">
        <v>6809</v>
      </c>
      <c r="F899" s="840" t="s">
        <v>6990</v>
      </c>
      <c r="G899" s="840" t="s">
        <v>6991</v>
      </c>
      <c r="H899" s="851">
        <v>25</v>
      </c>
      <c r="I899" s="851">
        <v>2700</v>
      </c>
      <c r="J899" s="840"/>
      <c r="K899" s="840">
        <v>108</v>
      </c>
      <c r="L899" s="851"/>
      <c r="M899" s="851"/>
      <c r="N899" s="840"/>
      <c r="O899" s="840"/>
      <c r="P899" s="851"/>
      <c r="Q899" s="851"/>
      <c r="R899" s="845"/>
      <c r="S899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59059411.229999967</v>
      </c>
      <c r="C3" s="344">
        <f t="shared" ref="C3:R3" si="0">SUBTOTAL(9,C6:C1048576)</f>
        <v>27.978618299884317</v>
      </c>
      <c r="D3" s="344">
        <f t="shared" si="0"/>
        <v>62019398.309999987</v>
      </c>
      <c r="E3" s="344">
        <f t="shared" si="0"/>
        <v>26</v>
      </c>
      <c r="F3" s="344">
        <f t="shared" si="0"/>
        <v>62084434.649999999</v>
      </c>
      <c r="G3" s="347">
        <f>IF(D3&lt;&gt;0,F3/D3,"")</f>
        <v>1.0010486451299467</v>
      </c>
      <c r="H3" s="343">
        <f t="shared" si="0"/>
        <v>18678616.910000052</v>
      </c>
      <c r="I3" s="344">
        <f t="shared" si="0"/>
        <v>2.9114568550994546</v>
      </c>
      <c r="J3" s="344">
        <f t="shared" si="0"/>
        <v>20529734.900000021</v>
      </c>
      <c r="K3" s="344">
        <f t="shared" si="0"/>
        <v>5</v>
      </c>
      <c r="L3" s="344">
        <f t="shared" si="0"/>
        <v>19418775.420000009</v>
      </c>
      <c r="M3" s="345">
        <f>IF(J3&lt;&gt;0,L3/J3,"")</f>
        <v>0.94588534701439275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6994</v>
      </c>
      <c r="B6" s="887">
        <v>3697.99</v>
      </c>
      <c r="C6" s="825">
        <v>0.61797961229946519</v>
      </c>
      <c r="D6" s="887">
        <v>5984</v>
      </c>
      <c r="E6" s="825">
        <v>1</v>
      </c>
      <c r="F6" s="887">
        <v>2507</v>
      </c>
      <c r="G6" s="830">
        <v>0.41895053475935828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6995</v>
      </c>
      <c r="B7" s="889">
        <v>29071.33</v>
      </c>
      <c r="C7" s="832">
        <v>0.87522963565980616</v>
      </c>
      <c r="D7" s="889">
        <v>33215.660000000003</v>
      </c>
      <c r="E7" s="832">
        <v>1</v>
      </c>
      <c r="F7" s="889">
        <v>27236.33</v>
      </c>
      <c r="G7" s="837">
        <v>0.81998460966905362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6996</v>
      </c>
      <c r="B8" s="889">
        <v>30967.33</v>
      </c>
      <c r="C8" s="832">
        <v>0.97381540880503148</v>
      </c>
      <c r="D8" s="889">
        <v>31800</v>
      </c>
      <c r="E8" s="832">
        <v>1</v>
      </c>
      <c r="F8" s="889">
        <v>21597.989999999998</v>
      </c>
      <c r="G8" s="837">
        <v>0.67918207547169807</v>
      </c>
      <c r="H8" s="889">
        <v>162.80000000000001</v>
      </c>
      <c r="I8" s="832"/>
      <c r="J8" s="889"/>
      <c r="K8" s="832"/>
      <c r="L8" s="889">
        <v>162.80000000000001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2679</v>
      </c>
      <c r="B9" s="889">
        <v>58194157.319999993</v>
      </c>
      <c r="C9" s="832">
        <v>0.95182066277772348</v>
      </c>
      <c r="D9" s="889">
        <v>61139834</v>
      </c>
      <c r="E9" s="832">
        <v>1</v>
      </c>
      <c r="F9" s="889">
        <v>61254808</v>
      </c>
      <c r="G9" s="837">
        <v>1.0018805088675904</v>
      </c>
      <c r="H9" s="889">
        <v>18677965.710000049</v>
      </c>
      <c r="I9" s="832">
        <v>0.91145685509945473</v>
      </c>
      <c r="J9" s="889">
        <v>20492429.900000017</v>
      </c>
      <c r="K9" s="832">
        <v>1</v>
      </c>
      <c r="L9" s="889">
        <v>19411021.38000001</v>
      </c>
      <c r="M9" s="837">
        <v>0.94722887791847432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6997</v>
      </c>
      <c r="B10" s="889">
        <v>4804</v>
      </c>
      <c r="C10" s="832">
        <v>2.9009661835748792</v>
      </c>
      <c r="D10" s="889">
        <v>1656</v>
      </c>
      <c r="E10" s="832">
        <v>1</v>
      </c>
      <c r="F10" s="889">
        <v>126</v>
      </c>
      <c r="G10" s="837">
        <v>7.6086956521739135E-2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6998</v>
      </c>
      <c r="B11" s="889">
        <v>235</v>
      </c>
      <c r="C11" s="832">
        <v>0.3555219364599092</v>
      </c>
      <c r="D11" s="889">
        <v>661</v>
      </c>
      <c r="E11" s="832">
        <v>1</v>
      </c>
      <c r="F11" s="889">
        <v>378</v>
      </c>
      <c r="G11" s="837">
        <v>0.57186081694402424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6999</v>
      </c>
      <c r="B12" s="889">
        <v>105506.32</v>
      </c>
      <c r="C12" s="832">
        <v>0.71734943363385417</v>
      </c>
      <c r="D12" s="889">
        <v>147078</v>
      </c>
      <c r="E12" s="832">
        <v>1</v>
      </c>
      <c r="F12" s="889">
        <v>90974</v>
      </c>
      <c r="G12" s="837">
        <v>0.61854254205251635</v>
      </c>
      <c r="H12" s="889"/>
      <c r="I12" s="832"/>
      <c r="J12" s="889"/>
      <c r="K12" s="832"/>
      <c r="L12" s="889">
        <v>3714.22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7000</v>
      </c>
      <c r="B13" s="889">
        <v>7535.33</v>
      </c>
      <c r="C13" s="832">
        <v>1.0843761692329832</v>
      </c>
      <c r="D13" s="889">
        <v>6949</v>
      </c>
      <c r="E13" s="832">
        <v>1</v>
      </c>
      <c r="F13" s="889">
        <v>11231</v>
      </c>
      <c r="G13" s="837">
        <v>1.6162037703266656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7001</v>
      </c>
      <c r="B14" s="889">
        <v>15276</v>
      </c>
      <c r="C14" s="832">
        <v>1.2949054844451979</v>
      </c>
      <c r="D14" s="889">
        <v>11797</v>
      </c>
      <c r="E14" s="832">
        <v>1</v>
      </c>
      <c r="F14" s="889">
        <v>15813</v>
      </c>
      <c r="G14" s="837">
        <v>1.3404255319148937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7002</v>
      </c>
      <c r="B15" s="889">
        <v>226923.33</v>
      </c>
      <c r="C15" s="832">
        <v>1.0844085348370447</v>
      </c>
      <c r="D15" s="889">
        <v>209260</v>
      </c>
      <c r="E15" s="832">
        <v>1</v>
      </c>
      <c r="F15" s="889">
        <v>227455</v>
      </c>
      <c r="G15" s="837">
        <v>1.0869492497371691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7003</v>
      </c>
      <c r="B16" s="889">
        <v>973.33</v>
      </c>
      <c r="C16" s="832">
        <v>1.8058070500927645</v>
      </c>
      <c r="D16" s="889">
        <v>539</v>
      </c>
      <c r="E16" s="832">
        <v>1</v>
      </c>
      <c r="F16" s="889">
        <v>628</v>
      </c>
      <c r="G16" s="837">
        <v>1.1651205936920224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7004</v>
      </c>
      <c r="B17" s="889">
        <v>3971.33</v>
      </c>
      <c r="C17" s="832">
        <v>1.240009866798224</v>
      </c>
      <c r="D17" s="889">
        <v>3202.66</v>
      </c>
      <c r="E17" s="832">
        <v>1</v>
      </c>
      <c r="F17" s="889">
        <v>3329</v>
      </c>
      <c r="G17" s="837">
        <v>1.0394484584688979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7005</v>
      </c>
      <c r="B18" s="889">
        <v>3422.33</v>
      </c>
      <c r="C18" s="832">
        <v>0.70929119170984456</v>
      </c>
      <c r="D18" s="889">
        <v>4825</v>
      </c>
      <c r="E18" s="832">
        <v>1</v>
      </c>
      <c r="F18" s="889">
        <v>1749</v>
      </c>
      <c r="G18" s="837">
        <v>0.36248704663212433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7006</v>
      </c>
      <c r="B19" s="889"/>
      <c r="C19" s="832"/>
      <c r="D19" s="889">
        <v>251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7007</v>
      </c>
      <c r="B20" s="889">
        <v>15109.66</v>
      </c>
      <c r="C20" s="832">
        <v>0.84665362570343583</v>
      </c>
      <c r="D20" s="889">
        <v>17846.330000000002</v>
      </c>
      <c r="E20" s="832">
        <v>1</v>
      </c>
      <c r="F20" s="889">
        <v>10905</v>
      </c>
      <c r="G20" s="837">
        <v>0.6110500029978152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7008</v>
      </c>
      <c r="B21" s="889">
        <v>7445</v>
      </c>
      <c r="C21" s="832">
        <v>0.54007979688066743</v>
      </c>
      <c r="D21" s="889">
        <v>13785</v>
      </c>
      <c r="E21" s="832">
        <v>1</v>
      </c>
      <c r="F21" s="889">
        <v>22596</v>
      </c>
      <c r="G21" s="837">
        <v>1.6391730141458107</v>
      </c>
      <c r="H21" s="889"/>
      <c r="I21" s="832"/>
      <c r="J21" s="889">
        <v>11142.66</v>
      </c>
      <c r="K21" s="832">
        <v>1</v>
      </c>
      <c r="L21" s="889">
        <v>3714.22</v>
      </c>
      <c r="M21" s="837">
        <v>0.33333333333333331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7009</v>
      </c>
      <c r="B22" s="889">
        <v>739.33</v>
      </c>
      <c r="C22" s="832">
        <v>0.48994698475811799</v>
      </c>
      <c r="D22" s="889">
        <v>1509</v>
      </c>
      <c r="E22" s="832">
        <v>1</v>
      </c>
      <c r="F22" s="889">
        <v>577</v>
      </c>
      <c r="G22" s="837">
        <v>0.38237243207422134</v>
      </c>
      <c r="H22" s="889"/>
      <c r="I22" s="832"/>
      <c r="J22" s="889"/>
      <c r="K22" s="832"/>
      <c r="L22" s="889">
        <v>162.80000000000001</v>
      </c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7010</v>
      </c>
      <c r="B23" s="889">
        <v>1326.33</v>
      </c>
      <c r="C23" s="832">
        <v>0.72279564032697541</v>
      </c>
      <c r="D23" s="889">
        <v>1835</v>
      </c>
      <c r="E23" s="832">
        <v>1</v>
      </c>
      <c r="F23" s="889">
        <v>4463</v>
      </c>
      <c r="G23" s="837">
        <v>2.4321525885558581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7011</v>
      </c>
      <c r="B24" s="889">
        <v>10799</v>
      </c>
      <c r="C24" s="832">
        <v>1.0648851198106695</v>
      </c>
      <c r="D24" s="889">
        <v>10141</v>
      </c>
      <c r="E24" s="832">
        <v>1</v>
      </c>
      <c r="F24" s="889">
        <v>11366</v>
      </c>
      <c r="G24" s="837">
        <v>1.12079676560497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7012</v>
      </c>
      <c r="B25" s="889">
        <v>16101</v>
      </c>
      <c r="C25" s="832">
        <v>2.5757478803391458</v>
      </c>
      <c r="D25" s="889">
        <v>6251</v>
      </c>
      <c r="E25" s="832">
        <v>1</v>
      </c>
      <c r="F25" s="889">
        <v>4815</v>
      </c>
      <c r="G25" s="837">
        <v>0.77027675571908494</v>
      </c>
      <c r="H25" s="889"/>
      <c r="I25" s="832"/>
      <c r="J25" s="889">
        <v>7428.44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7013</v>
      </c>
      <c r="B26" s="889">
        <v>1517</v>
      </c>
      <c r="C26" s="832">
        <v>0.82266811279826468</v>
      </c>
      <c r="D26" s="889">
        <v>1844</v>
      </c>
      <c r="E26" s="832">
        <v>1</v>
      </c>
      <c r="F26" s="889">
        <v>2342</v>
      </c>
      <c r="G26" s="837">
        <v>1.270065075921909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7014</v>
      </c>
      <c r="B27" s="889">
        <v>7171.67</v>
      </c>
      <c r="C27" s="832">
        <v>1.4192895309717</v>
      </c>
      <c r="D27" s="889">
        <v>5053</v>
      </c>
      <c r="E27" s="832">
        <v>1</v>
      </c>
      <c r="F27" s="889">
        <v>4269</v>
      </c>
      <c r="G27" s="837">
        <v>0.84484464674450821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7015</v>
      </c>
      <c r="B28" s="889">
        <v>5859.66</v>
      </c>
      <c r="C28" s="832">
        <v>1.1892957174751371</v>
      </c>
      <c r="D28" s="889">
        <v>4927</v>
      </c>
      <c r="E28" s="832">
        <v>1</v>
      </c>
      <c r="F28" s="889">
        <v>2535</v>
      </c>
      <c r="G28" s="837">
        <v>0.51451187335092352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7016</v>
      </c>
      <c r="B29" s="889">
        <v>24554.32</v>
      </c>
      <c r="C29" s="832">
        <v>1.5341981647845064</v>
      </c>
      <c r="D29" s="889">
        <v>16004.66</v>
      </c>
      <c r="E29" s="832">
        <v>1</v>
      </c>
      <c r="F29" s="889">
        <v>19113.330000000002</v>
      </c>
      <c r="G29" s="837">
        <v>1.1942353039677196</v>
      </c>
      <c r="H29" s="889">
        <v>325.60000000000002</v>
      </c>
      <c r="I29" s="832">
        <v>2</v>
      </c>
      <c r="J29" s="889">
        <v>162.80000000000001</v>
      </c>
      <c r="K29" s="832">
        <v>1</v>
      </c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7017</v>
      </c>
      <c r="B30" s="889">
        <v>2486.66</v>
      </c>
      <c r="C30" s="832">
        <v>1.1652577319587629</v>
      </c>
      <c r="D30" s="889">
        <v>2134</v>
      </c>
      <c r="E30" s="832">
        <v>1</v>
      </c>
      <c r="F30" s="889">
        <v>12683</v>
      </c>
      <c r="G30" s="837">
        <v>5.9432989690721651</v>
      </c>
      <c r="H30" s="889">
        <v>162.80000000000001</v>
      </c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7018</v>
      </c>
      <c r="B31" s="891">
        <v>339760.66</v>
      </c>
      <c r="C31" s="840">
        <v>0.9963188237502052</v>
      </c>
      <c r="D31" s="891">
        <v>341016</v>
      </c>
      <c r="E31" s="840">
        <v>1</v>
      </c>
      <c r="F31" s="891">
        <v>330938</v>
      </c>
      <c r="G31" s="845">
        <v>0.97044713444530462</v>
      </c>
      <c r="H31" s="891">
        <v>0</v>
      </c>
      <c r="I31" s="840">
        <v>0</v>
      </c>
      <c r="J31" s="891">
        <v>18571.099999999999</v>
      </c>
      <c r="K31" s="840">
        <v>1</v>
      </c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8275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59060.72</v>
      </c>
      <c r="G3" s="208">
        <f t="shared" si="0"/>
        <v>77738028.139999956</v>
      </c>
      <c r="H3" s="208"/>
      <c r="I3" s="208"/>
      <c r="J3" s="208">
        <f t="shared" si="0"/>
        <v>61528.939999999981</v>
      </c>
      <c r="K3" s="208">
        <f t="shared" si="0"/>
        <v>82549133.209999964</v>
      </c>
      <c r="L3" s="208"/>
      <c r="M3" s="208"/>
      <c r="N3" s="208">
        <f t="shared" si="0"/>
        <v>59375.290000000008</v>
      </c>
      <c r="O3" s="208">
        <f t="shared" si="0"/>
        <v>81503210.070000023</v>
      </c>
      <c r="P3" s="79">
        <f>IF(K3=0,0,O3/K3)</f>
        <v>0.98732968961237699</v>
      </c>
      <c r="Q3" s="209">
        <f>IF(N3=0,0,O3/N3)</f>
        <v>1372.6789388312884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7019</v>
      </c>
      <c r="B6" s="825" t="s">
        <v>6816</v>
      </c>
      <c r="C6" s="825" t="s">
        <v>6809</v>
      </c>
      <c r="D6" s="825" t="s">
        <v>6856</v>
      </c>
      <c r="E6" s="825" t="s">
        <v>6857</v>
      </c>
      <c r="F6" s="225">
        <v>2</v>
      </c>
      <c r="G6" s="225">
        <v>70</v>
      </c>
      <c r="H6" s="225"/>
      <c r="I6" s="225">
        <v>35</v>
      </c>
      <c r="J6" s="225"/>
      <c r="K6" s="225"/>
      <c r="L6" s="225"/>
      <c r="M6" s="225"/>
      <c r="N6" s="225">
        <v>2</v>
      </c>
      <c r="O6" s="225">
        <v>74</v>
      </c>
      <c r="P6" s="830"/>
      <c r="Q6" s="848">
        <v>37</v>
      </c>
    </row>
    <row r="7" spans="1:17" ht="14.4" customHeight="1" x14ac:dyDescent="0.3">
      <c r="A7" s="831" t="s">
        <v>7019</v>
      </c>
      <c r="B7" s="832" t="s">
        <v>6816</v>
      </c>
      <c r="C7" s="832" t="s">
        <v>6809</v>
      </c>
      <c r="D7" s="832" t="s">
        <v>6810</v>
      </c>
      <c r="E7" s="832" t="s">
        <v>6811</v>
      </c>
      <c r="F7" s="849">
        <v>12</v>
      </c>
      <c r="G7" s="849">
        <v>2820</v>
      </c>
      <c r="H7" s="849">
        <v>1.0213690691778341</v>
      </c>
      <c r="I7" s="849">
        <v>235</v>
      </c>
      <c r="J7" s="849">
        <v>11</v>
      </c>
      <c r="K7" s="849">
        <v>2761</v>
      </c>
      <c r="L7" s="849">
        <v>1</v>
      </c>
      <c r="M7" s="849">
        <v>251</v>
      </c>
      <c r="N7" s="849">
        <v>7</v>
      </c>
      <c r="O7" s="849">
        <v>1757</v>
      </c>
      <c r="P7" s="837">
        <v>0.63636363636363635</v>
      </c>
      <c r="Q7" s="850">
        <v>251</v>
      </c>
    </row>
    <row r="8" spans="1:17" ht="14.4" customHeight="1" x14ac:dyDescent="0.3">
      <c r="A8" s="831" t="s">
        <v>7019</v>
      </c>
      <c r="B8" s="832" t="s">
        <v>6816</v>
      </c>
      <c r="C8" s="832" t="s">
        <v>6809</v>
      </c>
      <c r="D8" s="832" t="s">
        <v>6880</v>
      </c>
      <c r="E8" s="832" t="s">
        <v>6881</v>
      </c>
      <c r="F8" s="849">
        <v>6</v>
      </c>
      <c r="G8" s="849">
        <v>708</v>
      </c>
      <c r="H8" s="849">
        <v>1.1238095238095238</v>
      </c>
      <c r="I8" s="849">
        <v>118</v>
      </c>
      <c r="J8" s="849">
        <v>5</v>
      </c>
      <c r="K8" s="849">
        <v>630</v>
      </c>
      <c r="L8" s="849">
        <v>1</v>
      </c>
      <c r="M8" s="849">
        <v>126</v>
      </c>
      <c r="N8" s="849">
        <v>4</v>
      </c>
      <c r="O8" s="849">
        <v>504</v>
      </c>
      <c r="P8" s="837">
        <v>0.8</v>
      </c>
      <c r="Q8" s="850">
        <v>126</v>
      </c>
    </row>
    <row r="9" spans="1:17" ht="14.4" customHeight="1" x14ac:dyDescent="0.3">
      <c r="A9" s="831" t="s">
        <v>7019</v>
      </c>
      <c r="B9" s="832" t="s">
        <v>6816</v>
      </c>
      <c r="C9" s="832" t="s">
        <v>6809</v>
      </c>
      <c r="D9" s="832" t="s">
        <v>6896</v>
      </c>
      <c r="E9" s="832" t="s">
        <v>6897</v>
      </c>
      <c r="F9" s="849"/>
      <c r="G9" s="849"/>
      <c r="H9" s="849"/>
      <c r="I9" s="849"/>
      <c r="J9" s="849">
        <v>1</v>
      </c>
      <c r="K9" s="849">
        <v>1027</v>
      </c>
      <c r="L9" s="849">
        <v>1</v>
      </c>
      <c r="M9" s="849">
        <v>1027</v>
      </c>
      <c r="N9" s="849"/>
      <c r="O9" s="849"/>
      <c r="P9" s="837"/>
      <c r="Q9" s="850"/>
    </row>
    <row r="10" spans="1:17" ht="14.4" customHeight="1" x14ac:dyDescent="0.3">
      <c r="A10" s="831" t="s">
        <v>7019</v>
      </c>
      <c r="B10" s="832" t="s">
        <v>6816</v>
      </c>
      <c r="C10" s="832" t="s">
        <v>6809</v>
      </c>
      <c r="D10" s="832" t="s">
        <v>6900</v>
      </c>
      <c r="E10" s="832" t="s">
        <v>6901</v>
      </c>
      <c r="F10" s="849">
        <v>3</v>
      </c>
      <c r="G10" s="849">
        <v>99.99</v>
      </c>
      <c r="H10" s="849"/>
      <c r="I10" s="849">
        <v>33.33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7019</v>
      </c>
      <c r="B11" s="832" t="s">
        <v>6816</v>
      </c>
      <c r="C11" s="832" t="s">
        <v>6809</v>
      </c>
      <c r="D11" s="832" t="s">
        <v>6902</v>
      </c>
      <c r="E11" s="832" t="s">
        <v>6904</v>
      </c>
      <c r="F11" s="849"/>
      <c r="G11" s="849"/>
      <c r="H11" s="849"/>
      <c r="I11" s="849"/>
      <c r="J11" s="849">
        <v>1</v>
      </c>
      <c r="K11" s="849">
        <v>980</v>
      </c>
      <c r="L11" s="849">
        <v>1</v>
      </c>
      <c r="M11" s="849">
        <v>980</v>
      </c>
      <c r="N11" s="849"/>
      <c r="O11" s="849"/>
      <c r="P11" s="837"/>
      <c r="Q11" s="850"/>
    </row>
    <row r="12" spans="1:17" ht="14.4" customHeight="1" x14ac:dyDescent="0.3">
      <c r="A12" s="831" t="s">
        <v>7019</v>
      </c>
      <c r="B12" s="832" t="s">
        <v>6816</v>
      </c>
      <c r="C12" s="832" t="s">
        <v>6809</v>
      </c>
      <c r="D12" s="832" t="s">
        <v>6905</v>
      </c>
      <c r="E12" s="832" t="s">
        <v>6906</v>
      </c>
      <c r="F12" s="849"/>
      <c r="G12" s="849"/>
      <c r="H12" s="849"/>
      <c r="I12" s="849"/>
      <c r="J12" s="849">
        <v>1</v>
      </c>
      <c r="K12" s="849">
        <v>172</v>
      </c>
      <c r="L12" s="849">
        <v>1</v>
      </c>
      <c r="M12" s="849">
        <v>172</v>
      </c>
      <c r="N12" s="849">
        <v>1</v>
      </c>
      <c r="O12" s="849">
        <v>172</v>
      </c>
      <c r="P12" s="837">
        <v>1</v>
      </c>
      <c r="Q12" s="850">
        <v>172</v>
      </c>
    </row>
    <row r="13" spans="1:17" ht="14.4" customHeight="1" x14ac:dyDescent="0.3">
      <c r="A13" s="831" t="s">
        <v>7019</v>
      </c>
      <c r="B13" s="832" t="s">
        <v>6816</v>
      </c>
      <c r="C13" s="832" t="s">
        <v>6809</v>
      </c>
      <c r="D13" s="832" t="s">
        <v>6911</v>
      </c>
      <c r="E13" s="832" t="s">
        <v>6912</v>
      </c>
      <c r="F13" s="849"/>
      <c r="G13" s="849"/>
      <c r="H13" s="849"/>
      <c r="I13" s="849"/>
      <c r="J13" s="849">
        <v>2</v>
      </c>
      <c r="K13" s="849">
        <v>172</v>
      </c>
      <c r="L13" s="849">
        <v>1</v>
      </c>
      <c r="M13" s="849">
        <v>86</v>
      </c>
      <c r="N13" s="849"/>
      <c r="O13" s="849"/>
      <c r="P13" s="837"/>
      <c r="Q13" s="850"/>
    </row>
    <row r="14" spans="1:17" ht="14.4" customHeight="1" x14ac:dyDescent="0.3">
      <c r="A14" s="831" t="s">
        <v>7019</v>
      </c>
      <c r="B14" s="832" t="s">
        <v>6816</v>
      </c>
      <c r="C14" s="832" t="s">
        <v>6809</v>
      </c>
      <c r="D14" s="832" t="s">
        <v>6939</v>
      </c>
      <c r="E14" s="832" t="s">
        <v>6940</v>
      </c>
      <c r="F14" s="849"/>
      <c r="G14" s="849"/>
      <c r="H14" s="849"/>
      <c r="I14" s="849"/>
      <c r="J14" s="849">
        <v>1</v>
      </c>
      <c r="K14" s="849">
        <v>122</v>
      </c>
      <c r="L14" s="849">
        <v>1</v>
      </c>
      <c r="M14" s="849">
        <v>122</v>
      </c>
      <c r="N14" s="849"/>
      <c r="O14" s="849"/>
      <c r="P14" s="837"/>
      <c r="Q14" s="850"/>
    </row>
    <row r="15" spans="1:17" ht="14.4" customHeight="1" x14ac:dyDescent="0.3">
      <c r="A15" s="831" t="s">
        <v>7019</v>
      </c>
      <c r="B15" s="832" t="s">
        <v>6816</v>
      </c>
      <c r="C15" s="832" t="s">
        <v>6809</v>
      </c>
      <c r="D15" s="832" t="s">
        <v>6955</v>
      </c>
      <c r="E15" s="832" t="s">
        <v>6956</v>
      </c>
      <c r="F15" s="849"/>
      <c r="G15" s="849"/>
      <c r="H15" s="849"/>
      <c r="I15" s="849"/>
      <c r="J15" s="849">
        <v>1</v>
      </c>
      <c r="K15" s="849">
        <v>120</v>
      </c>
      <c r="L15" s="849">
        <v>1</v>
      </c>
      <c r="M15" s="849">
        <v>120</v>
      </c>
      <c r="N15" s="849"/>
      <c r="O15" s="849"/>
      <c r="P15" s="837"/>
      <c r="Q15" s="850"/>
    </row>
    <row r="16" spans="1:17" ht="14.4" customHeight="1" x14ac:dyDescent="0.3">
      <c r="A16" s="831" t="s">
        <v>7020</v>
      </c>
      <c r="B16" s="832" t="s">
        <v>6816</v>
      </c>
      <c r="C16" s="832" t="s">
        <v>6809</v>
      </c>
      <c r="D16" s="832" t="s">
        <v>6856</v>
      </c>
      <c r="E16" s="832" t="s">
        <v>6857</v>
      </c>
      <c r="F16" s="849">
        <v>7</v>
      </c>
      <c r="G16" s="849">
        <v>245</v>
      </c>
      <c r="H16" s="849">
        <v>2.2072072072072073</v>
      </c>
      <c r="I16" s="849">
        <v>35</v>
      </c>
      <c r="J16" s="849">
        <v>3</v>
      </c>
      <c r="K16" s="849">
        <v>111</v>
      </c>
      <c r="L16" s="849">
        <v>1</v>
      </c>
      <c r="M16" s="849">
        <v>37</v>
      </c>
      <c r="N16" s="849">
        <v>6</v>
      </c>
      <c r="O16" s="849">
        <v>222</v>
      </c>
      <c r="P16" s="837">
        <v>2</v>
      </c>
      <c r="Q16" s="850">
        <v>37</v>
      </c>
    </row>
    <row r="17" spans="1:17" ht="14.4" customHeight="1" x14ac:dyDescent="0.3">
      <c r="A17" s="831" t="s">
        <v>7020</v>
      </c>
      <c r="B17" s="832" t="s">
        <v>6816</v>
      </c>
      <c r="C17" s="832" t="s">
        <v>6809</v>
      </c>
      <c r="D17" s="832" t="s">
        <v>6864</v>
      </c>
      <c r="E17" s="832" t="s">
        <v>6865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630</v>
      </c>
      <c r="P17" s="837"/>
      <c r="Q17" s="850">
        <v>630</v>
      </c>
    </row>
    <row r="18" spans="1:17" ht="14.4" customHeight="1" x14ac:dyDescent="0.3">
      <c r="A18" s="831" t="s">
        <v>7020</v>
      </c>
      <c r="B18" s="832" t="s">
        <v>6816</v>
      </c>
      <c r="C18" s="832" t="s">
        <v>6809</v>
      </c>
      <c r="D18" s="832" t="s">
        <v>6868</v>
      </c>
      <c r="E18" s="832" t="s">
        <v>6869</v>
      </c>
      <c r="F18" s="849"/>
      <c r="G18" s="849"/>
      <c r="H18" s="849"/>
      <c r="I18" s="849"/>
      <c r="J18" s="849">
        <v>3</v>
      </c>
      <c r="K18" s="849">
        <v>117</v>
      </c>
      <c r="L18" s="849">
        <v>1</v>
      </c>
      <c r="M18" s="849">
        <v>39</v>
      </c>
      <c r="N18" s="849">
        <v>1</v>
      </c>
      <c r="O18" s="849">
        <v>39</v>
      </c>
      <c r="P18" s="837">
        <v>0.33333333333333331</v>
      </c>
      <c r="Q18" s="850">
        <v>39</v>
      </c>
    </row>
    <row r="19" spans="1:17" ht="14.4" customHeight="1" x14ac:dyDescent="0.3">
      <c r="A19" s="831" t="s">
        <v>7020</v>
      </c>
      <c r="B19" s="832" t="s">
        <v>6816</v>
      </c>
      <c r="C19" s="832" t="s">
        <v>6809</v>
      </c>
      <c r="D19" s="832" t="s">
        <v>6876</v>
      </c>
      <c r="E19" s="832" t="s">
        <v>6877</v>
      </c>
      <c r="F19" s="849"/>
      <c r="G19" s="849"/>
      <c r="H19" s="849"/>
      <c r="I19" s="849"/>
      <c r="J19" s="849">
        <v>1</v>
      </c>
      <c r="K19" s="849">
        <v>4442</v>
      </c>
      <c r="L19" s="849">
        <v>1</v>
      </c>
      <c r="M19" s="849">
        <v>4442</v>
      </c>
      <c r="N19" s="849"/>
      <c r="O19" s="849"/>
      <c r="P19" s="837"/>
      <c r="Q19" s="850"/>
    </row>
    <row r="20" spans="1:17" ht="14.4" customHeight="1" x14ac:dyDescent="0.3">
      <c r="A20" s="831" t="s">
        <v>7020</v>
      </c>
      <c r="B20" s="832" t="s">
        <v>6816</v>
      </c>
      <c r="C20" s="832" t="s">
        <v>6809</v>
      </c>
      <c r="D20" s="832" t="s">
        <v>6810</v>
      </c>
      <c r="E20" s="832" t="s">
        <v>6811</v>
      </c>
      <c r="F20" s="849">
        <v>73</v>
      </c>
      <c r="G20" s="849">
        <v>17155</v>
      </c>
      <c r="H20" s="849">
        <v>1.0679158366533865</v>
      </c>
      <c r="I20" s="849">
        <v>235</v>
      </c>
      <c r="J20" s="849">
        <v>64</v>
      </c>
      <c r="K20" s="849">
        <v>16064</v>
      </c>
      <c r="L20" s="849">
        <v>1</v>
      </c>
      <c r="M20" s="849">
        <v>251</v>
      </c>
      <c r="N20" s="849">
        <v>58</v>
      </c>
      <c r="O20" s="849">
        <v>14558</v>
      </c>
      <c r="P20" s="837">
        <v>0.90625</v>
      </c>
      <c r="Q20" s="850">
        <v>251</v>
      </c>
    </row>
    <row r="21" spans="1:17" ht="14.4" customHeight="1" x14ac:dyDescent="0.3">
      <c r="A21" s="831" t="s">
        <v>7020</v>
      </c>
      <c r="B21" s="832" t="s">
        <v>6816</v>
      </c>
      <c r="C21" s="832" t="s">
        <v>6809</v>
      </c>
      <c r="D21" s="832" t="s">
        <v>6880</v>
      </c>
      <c r="E21" s="832" t="s">
        <v>6881</v>
      </c>
      <c r="F21" s="849">
        <v>84</v>
      </c>
      <c r="G21" s="849">
        <v>9912</v>
      </c>
      <c r="H21" s="849">
        <v>1.4567901234567902</v>
      </c>
      <c r="I21" s="849">
        <v>118</v>
      </c>
      <c r="J21" s="849">
        <v>54</v>
      </c>
      <c r="K21" s="849">
        <v>6804</v>
      </c>
      <c r="L21" s="849">
        <v>1</v>
      </c>
      <c r="M21" s="849">
        <v>126</v>
      </c>
      <c r="N21" s="849">
        <v>70</v>
      </c>
      <c r="O21" s="849">
        <v>8820</v>
      </c>
      <c r="P21" s="837">
        <v>1.2962962962962963</v>
      </c>
      <c r="Q21" s="850">
        <v>126</v>
      </c>
    </row>
    <row r="22" spans="1:17" ht="14.4" customHeight="1" x14ac:dyDescent="0.3">
      <c r="A22" s="831" t="s">
        <v>7020</v>
      </c>
      <c r="B22" s="832" t="s">
        <v>6816</v>
      </c>
      <c r="C22" s="832" t="s">
        <v>6809</v>
      </c>
      <c r="D22" s="832" t="s">
        <v>6892</v>
      </c>
      <c r="E22" s="832" t="s">
        <v>6893</v>
      </c>
      <c r="F22" s="849">
        <v>1</v>
      </c>
      <c r="G22" s="849">
        <v>486</v>
      </c>
      <c r="H22" s="849"/>
      <c r="I22" s="849">
        <v>486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7020</v>
      </c>
      <c r="B23" s="832" t="s">
        <v>6816</v>
      </c>
      <c r="C23" s="832" t="s">
        <v>6809</v>
      </c>
      <c r="D23" s="832" t="s">
        <v>6894</v>
      </c>
      <c r="E23" s="832" t="s">
        <v>6895</v>
      </c>
      <c r="F23" s="849"/>
      <c r="G23" s="849"/>
      <c r="H23" s="849"/>
      <c r="I23" s="849"/>
      <c r="J23" s="849">
        <v>1</v>
      </c>
      <c r="K23" s="849">
        <v>679</v>
      </c>
      <c r="L23" s="849">
        <v>1</v>
      </c>
      <c r="M23" s="849">
        <v>679</v>
      </c>
      <c r="N23" s="849"/>
      <c r="O23" s="849"/>
      <c r="P23" s="837"/>
      <c r="Q23" s="850"/>
    </row>
    <row r="24" spans="1:17" ht="14.4" customHeight="1" x14ac:dyDescent="0.3">
      <c r="A24" s="831" t="s">
        <v>7020</v>
      </c>
      <c r="B24" s="832" t="s">
        <v>6816</v>
      </c>
      <c r="C24" s="832" t="s">
        <v>6809</v>
      </c>
      <c r="D24" s="832" t="s">
        <v>6896</v>
      </c>
      <c r="E24" s="832" t="s">
        <v>6897</v>
      </c>
      <c r="F24" s="849"/>
      <c r="G24" s="849"/>
      <c r="H24" s="849"/>
      <c r="I24" s="849"/>
      <c r="J24" s="849">
        <v>1</v>
      </c>
      <c r="K24" s="849">
        <v>1027</v>
      </c>
      <c r="L24" s="849">
        <v>1</v>
      </c>
      <c r="M24" s="849">
        <v>1027</v>
      </c>
      <c r="N24" s="849"/>
      <c r="O24" s="849"/>
      <c r="P24" s="837"/>
      <c r="Q24" s="850"/>
    </row>
    <row r="25" spans="1:17" ht="14.4" customHeight="1" x14ac:dyDescent="0.3">
      <c r="A25" s="831" t="s">
        <v>7020</v>
      </c>
      <c r="B25" s="832" t="s">
        <v>6816</v>
      </c>
      <c r="C25" s="832" t="s">
        <v>6809</v>
      </c>
      <c r="D25" s="832" t="s">
        <v>6900</v>
      </c>
      <c r="E25" s="832" t="s">
        <v>6901</v>
      </c>
      <c r="F25" s="849">
        <v>31</v>
      </c>
      <c r="G25" s="849">
        <v>433.33</v>
      </c>
      <c r="H25" s="849">
        <v>6.5006000600060005</v>
      </c>
      <c r="I25" s="849">
        <v>13.978387096774194</v>
      </c>
      <c r="J25" s="849">
        <v>2</v>
      </c>
      <c r="K25" s="849">
        <v>66.66</v>
      </c>
      <c r="L25" s="849">
        <v>1</v>
      </c>
      <c r="M25" s="849">
        <v>33.33</v>
      </c>
      <c r="N25" s="849">
        <v>1</v>
      </c>
      <c r="O25" s="849">
        <v>33.33</v>
      </c>
      <c r="P25" s="837">
        <v>0.5</v>
      </c>
      <c r="Q25" s="850">
        <v>33.33</v>
      </c>
    </row>
    <row r="26" spans="1:17" ht="14.4" customHeight="1" x14ac:dyDescent="0.3">
      <c r="A26" s="831" t="s">
        <v>7020</v>
      </c>
      <c r="B26" s="832" t="s">
        <v>6816</v>
      </c>
      <c r="C26" s="832" t="s">
        <v>6809</v>
      </c>
      <c r="D26" s="832" t="s">
        <v>6902</v>
      </c>
      <c r="E26" s="832" t="s">
        <v>6904</v>
      </c>
      <c r="F26" s="849"/>
      <c r="G26" s="849"/>
      <c r="H26" s="849"/>
      <c r="I26" s="849"/>
      <c r="J26" s="849">
        <v>1</v>
      </c>
      <c r="K26" s="849">
        <v>980</v>
      </c>
      <c r="L26" s="849">
        <v>1</v>
      </c>
      <c r="M26" s="849">
        <v>980</v>
      </c>
      <c r="N26" s="849"/>
      <c r="O26" s="849"/>
      <c r="P26" s="837"/>
      <c r="Q26" s="850"/>
    </row>
    <row r="27" spans="1:17" ht="14.4" customHeight="1" x14ac:dyDescent="0.3">
      <c r="A27" s="831" t="s">
        <v>7020</v>
      </c>
      <c r="B27" s="832" t="s">
        <v>6816</v>
      </c>
      <c r="C27" s="832" t="s">
        <v>6809</v>
      </c>
      <c r="D27" s="832" t="s">
        <v>6905</v>
      </c>
      <c r="E27" s="832" t="s">
        <v>6906</v>
      </c>
      <c r="F27" s="849"/>
      <c r="G27" s="849"/>
      <c r="H27" s="849"/>
      <c r="I27" s="849"/>
      <c r="J27" s="849">
        <v>1</v>
      </c>
      <c r="K27" s="849">
        <v>172</v>
      </c>
      <c r="L27" s="849">
        <v>1</v>
      </c>
      <c r="M27" s="849">
        <v>172</v>
      </c>
      <c r="N27" s="849">
        <v>1</v>
      </c>
      <c r="O27" s="849">
        <v>172</v>
      </c>
      <c r="P27" s="837">
        <v>1</v>
      </c>
      <c r="Q27" s="850">
        <v>172</v>
      </c>
    </row>
    <row r="28" spans="1:17" ht="14.4" customHeight="1" x14ac:dyDescent="0.3">
      <c r="A28" s="831" t="s">
        <v>7020</v>
      </c>
      <c r="B28" s="832" t="s">
        <v>6816</v>
      </c>
      <c r="C28" s="832" t="s">
        <v>6809</v>
      </c>
      <c r="D28" s="832" t="s">
        <v>6911</v>
      </c>
      <c r="E28" s="832" t="s">
        <v>6912</v>
      </c>
      <c r="F28" s="849">
        <v>1</v>
      </c>
      <c r="G28" s="849">
        <v>82</v>
      </c>
      <c r="H28" s="849">
        <v>0.31782945736434109</v>
      </c>
      <c r="I28" s="849">
        <v>82</v>
      </c>
      <c r="J28" s="849">
        <v>3</v>
      </c>
      <c r="K28" s="849">
        <v>258</v>
      </c>
      <c r="L28" s="849">
        <v>1</v>
      </c>
      <c r="M28" s="849">
        <v>86</v>
      </c>
      <c r="N28" s="849">
        <v>2</v>
      </c>
      <c r="O28" s="849">
        <v>172</v>
      </c>
      <c r="P28" s="837">
        <v>0.66666666666666663</v>
      </c>
      <c r="Q28" s="850">
        <v>86</v>
      </c>
    </row>
    <row r="29" spans="1:17" ht="14.4" customHeight="1" x14ac:dyDescent="0.3">
      <c r="A29" s="831" t="s">
        <v>7020</v>
      </c>
      <c r="B29" s="832" t="s">
        <v>6816</v>
      </c>
      <c r="C29" s="832" t="s">
        <v>6809</v>
      </c>
      <c r="D29" s="832" t="s">
        <v>6931</v>
      </c>
      <c r="E29" s="832" t="s">
        <v>6932</v>
      </c>
      <c r="F29" s="849"/>
      <c r="G29" s="849"/>
      <c r="H29" s="849"/>
      <c r="I29" s="849"/>
      <c r="J29" s="849"/>
      <c r="K29" s="849"/>
      <c r="L29" s="849"/>
      <c r="M29" s="849"/>
      <c r="N29" s="849">
        <v>2</v>
      </c>
      <c r="O29" s="849">
        <v>2126</v>
      </c>
      <c r="P29" s="837"/>
      <c r="Q29" s="850">
        <v>1063</v>
      </c>
    </row>
    <row r="30" spans="1:17" ht="14.4" customHeight="1" x14ac:dyDescent="0.3">
      <c r="A30" s="831" t="s">
        <v>7020</v>
      </c>
      <c r="B30" s="832" t="s">
        <v>6816</v>
      </c>
      <c r="C30" s="832" t="s">
        <v>6809</v>
      </c>
      <c r="D30" s="832" t="s">
        <v>6935</v>
      </c>
      <c r="E30" s="832" t="s">
        <v>6936</v>
      </c>
      <c r="F30" s="849">
        <v>1</v>
      </c>
      <c r="G30" s="849">
        <v>349</v>
      </c>
      <c r="H30" s="849"/>
      <c r="I30" s="849">
        <v>349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7020</v>
      </c>
      <c r="B31" s="832" t="s">
        <v>6816</v>
      </c>
      <c r="C31" s="832" t="s">
        <v>6809</v>
      </c>
      <c r="D31" s="832" t="s">
        <v>6939</v>
      </c>
      <c r="E31" s="832" t="s">
        <v>6940</v>
      </c>
      <c r="F31" s="849">
        <v>1</v>
      </c>
      <c r="G31" s="849">
        <v>114</v>
      </c>
      <c r="H31" s="849">
        <v>9.3442622950819676E-2</v>
      </c>
      <c r="I31" s="849">
        <v>114</v>
      </c>
      <c r="J31" s="849">
        <v>10</v>
      </c>
      <c r="K31" s="849">
        <v>1220</v>
      </c>
      <c r="L31" s="849">
        <v>1</v>
      </c>
      <c r="M31" s="849">
        <v>122</v>
      </c>
      <c r="N31" s="849">
        <v>4</v>
      </c>
      <c r="O31" s="849">
        <v>464</v>
      </c>
      <c r="P31" s="837">
        <v>0.38032786885245901</v>
      </c>
      <c r="Q31" s="850">
        <v>116</v>
      </c>
    </row>
    <row r="32" spans="1:17" ht="14.4" customHeight="1" x14ac:dyDescent="0.3">
      <c r="A32" s="831" t="s">
        <v>7020</v>
      </c>
      <c r="B32" s="832" t="s">
        <v>6816</v>
      </c>
      <c r="C32" s="832" t="s">
        <v>6809</v>
      </c>
      <c r="D32" s="832" t="s">
        <v>6943</v>
      </c>
      <c r="E32" s="832" t="s">
        <v>6944</v>
      </c>
      <c r="F32" s="849">
        <v>1</v>
      </c>
      <c r="G32" s="849">
        <v>179</v>
      </c>
      <c r="H32" s="849">
        <v>0.97814207650273222</v>
      </c>
      <c r="I32" s="849">
        <v>179</v>
      </c>
      <c r="J32" s="849">
        <v>1</v>
      </c>
      <c r="K32" s="849">
        <v>183</v>
      </c>
      <c r="L32" s="849">
        <v>1</v>
      </c>
      <c r="M32" s="849">
        <v>183</v>
      </c>
      <c r="N32" s="849"/>
      <c r="O32" s="849"/>
      <c r="P32" s="837"/>
      <c r="Q32" s="850"/>
    </row>
    <row r="33" spans="1:17" ht="14.4" customHeight="1" x14ac:dyDescent="0.3">
      <c r="A33" s="831" t="s">
        <v>7020</v>
      </c>
      <c r="B33" s="832" t="s">
        <v>6816</v>
      </c>
      <c r="C33" s="832" t="s">
        <v>6809</v>
      </c>
      <c r="D33" s="832" t="s">
        <v>6949</v>
      </c>
      <c r="E33" s="832" t="s">
        <v>6950</v>
      </c>
      <c r="F33" s="849"/>
      <c r="G33" s="849"/>
      <c r="H33" s="849"/>
      <c r="I33" s="849"/>
      <c r="J33" s="849">
        <v>3</v>
      </c>
      <c r="K33" s="849">
        <v>1092</v>
      </c>
      <c r="L33" s="849">
        <v>1</v>
      </c>
      <c r="M33" s="849">
        <v>364</v>
      </c>
      <c r="N33" s="849"/>
      <c r="O33" s="849"/>
      <c r="P33" s="837"/>
      <c r="Q33" s="850"/>
    </row>
    <row r="34" spans="1:17" ht="14.4" customHeight="1" x14ac:dyDescent="0.3">
      <c r="A34" s="831" t="s">
        <v>7020</v>
      </c>
      <c r="B34" s="832" t="s">
        <v>6816</v>
      </c>
      <c r="C34" s="832" t="s">
        <v>6809</v>
      </c>
      <c r="D34" s="832" t="s">
        <v>6955</v>
      </c>
      <c r="E34" s="832" t="s">
        <v>6956</v>
      </c>
      <c r="F34" s="849">
        <v>1</v>
      </c>
      <c r="G34" s="849">
        <v>116</v>
      </c>
      <c r="H34" s="849"/>
      <c r="I34" s="849">
        <v>116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7021</v>
      </c>
      <c r="B35" s="832" t="s">
        <v>6816</v>
      </c>
      <c r="C35" s="832" t="s">
        <v>6842</v>
      </c>
      <c r="D35" s="832" t="s">
        <v>6843</v>
      </c>
      <c r="E35" s="832" t="s">
        <v>6844</v>
      </c>
      <c r="F35" s="849">
        <v>1</v>
      </c>
      <c r="G35" s="849">
        <v>162.80000000000001</v>
      </c>
      <c r="H35" s="849"/>
      <c r="I35" s="849">
        <v>162.80000000000001</v>
      </c>
      <c r="J35" s="849"/>
      <c r="K35" s="849"/>
      <c r="L35" s="849"/>
      <c r="M35" s="849"/>
      <c r="N35" s="849">
        <v>1</v>
      </c>
      <c r="O35" s="849">
        <v>162.80000000000001</v>
      </c>
      <c r="P35" s="837"/>
      <c r="Q35" s="850">
        <v>162.80000000000001</v>
      </c>
    </row>
    <row r="36" spans="1:17" ht="14.4" customHeight="1" x14ac:dyDescent="0.3">
      <c r="A36" s="831" t="s">
        <v>7021</v>
      </c>
      <c r="B36" s="832" t="s">
        <v>6816</v>
      </c>
      <c r="C36" s="832" t="s">
        <v>6809</v>
      </c>
      <c r="D36" s="832" t="s">
        <v>6856</v>
      </c>
      <c r="E36" s="832" t="s">
        <v>6857</v>
      </c>
      <c r="F36" s="849">
        <v>14</v>
      </c>
      <c r="G36" s="849">
        <v>490</v>
      </c>
      <c r="H36" s="849"/>
      <c r="I36" s="849">
        <v>35</v>
      </c>
      <c r="J36" s="849"/>
      <c r="K36" s="849"/>
      <c r="L36" s="849"/>
      <c r="M36" s="849"/>
      <c r="N36" s="849">
        <v>3</v>
      </c>
      <c r="O36" s="849">
        <v>111</v>
      </c>
      <c r="P36" s="837"/>
      <c r="Q36" s="850">
        <v>37</v>
      </c>
    </row>
    <row r="37" spans="1:17" ht="14.4" customHeight="1" x14ac:dyDescent="0.3">
      <c r="A37" s="831" t="s">
        <v>7021</v>
      </c>
      <c r="B37" s="832" t="s">
        <v>6816</v>
      </c>
      <c r="C37" s="832" t="s">
        <v>6809</v>
      </c>
      <c r="D37" s="832" t="s">
        <v>6813</v>
      </c>
      <c r="E37" s="832" t="s">
        <v>6814</v>
      </c>
      <c r="F37" s="849">
        <v>1</v>
      </c>
      <c r="G37" s="849">
        <v>5</v>
      </c>
      <c r="H37" s="849"/>
      <c r="I37" s="849">
        <v>5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7021</v>
      </c>
      <c r="B38" s="832" t="s">
        <v>6816</v>
      </c>
      <c r="C38" s="832" t="s">
        <v>6809</v>
      </c>
      <c r="D38" s="832" t="s">
        <v>6862</v>
      </c>
      <c r="E38" s="832" t="s">
        <v>6863</v>
      </c>
      <c r="F38" s="849">
        <v>1</v>
      </c>
      <c r="G38" s="849">
        <v>84</v>
      </c>
      <c r="H38" s="849"/>
      <c r="I38" s="849">
        <v>84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7021</v>
      </c>
      <c r="B39" s="832" t="s">
        <v>6816</v>
      </c>
      <c r="C39" s="832" t="s">
        <v>6809</v>
      </c>
      <c r="D39" s="832" t="s">
        <v>6864</v>
      </c>
      <c r="E39" s="832" t="s">
        <v>6865</v>
      </c>
      <c r="F39" s="849">
        <v>1</v>
      </c>
      <c r="G39" s="849">
        <v>617</v>
      </c>
      <c r="H39" s="849"/>
      <c r="I39" s="849">
        <v>617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7021</v>
      </c>
      <c r="B40" s="832" t="s">
        <v>6816</v>
      </c>
      <c r="C40" s="832" t="s">
        <v>6809</v>
      </c>
      <c r="D40" s="832" t="s">
        <v>6866</v>
      </c>
      <c r="E40" s="832" t="s">
        <v>6867</v>
      </c>
      <c r="F40" s="849">
        <v>2</v>
      </c>
      <c r="G40" s="849">
        <v>776</v>
      </c>
      <c r="H40" s="849"/>
      <c r="I40" s="849">
        <v>388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7021</v>
      </c>
      <c r="B41" s="832" t="s">
        <v>6816</v>
      </c>
      <c r="C41" s="832" t="s">
        <v>6809</v>
      </c>
      <c r="D41" s="832" t="s">
        <v>6868</v>
      </c>
      <c r="E41" s="832" t="s">
        <v>6869</v>
      </c>
      <c r="F41" s="849">
        <v>4</v>
      </c>
      <c r="G41" s="849">
        <v>156</v>
      </c>
      <c r="H41" s="849"/>
      <c r="I41" s="849">
        <v>39</v>
      </c>
      <c r="J41" s="849"/>
      <c r="K41" s="849"/>
      <c r="L41" s="849"/>
      <c r="M41" s="849"/>
      <c r="N41" s="849">
        <v>3</v>
      </c>
      <c r="O41" s="849">
        <v>117</v>
      </c>
      <c r="P41" s="837"/>
      <c r="Q41" s="850">
        <v>39</v>
      </c>
    </row>
    <row r="42" spans="1:17" ht="14.4" customHeight="1" x14ac:dyDescent="0.3">
      <c r="A42" s="831" t="s">
        <v>7021</v>
      </c>
      <c r="B42" s="832" t="s">
        <v>6816</v>
      </c>
      <c r="C42" s="832" t="s">
        <v>6809</v>
      </c>
      <c r="D42" s="832" t="s">
        <v>6878</v>
      </c>
      <c r="E42" s="832" t="s">
        <v>6879</v>
      </c>
      <c r="F42" s="849">
        <v>1</v>
      </c>
      <c r="G42" s="849">
        <v>695</v>
      </c>
      <c r="H42" s="849"/>
      <c r="I42" s="849">
        <v>695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7021</v>
      </c>
      <c r="B43" s="832" t="s">
        <v>6816</v>
      </c>
      <c r="C43" s="832" t="s">
        <v>6809</v>
      </c>
      <c r="D43" s="832" t="s">
        <v>6810</v>
      </c>
      <c r="E43" s="832" t="s">
        <v>6811</v>
      </c>
      <c r="F43" s="849">
        <v>33</v>
      </c>
      <c r="G43" s="849">
        <v>7755</v>
      </c>
      <c r="H43" s="849">
        <v>0.90871806890086715</v>
      </c>
      <c r="I43" s="849">
        <v>235</v>
      </c>
      <c r="J43" s="849">
        <v>34</v>
      </c>
      <c r="K43" s="849">
        <v>8534</v>
      </c>
      <c r="L43" s="849">
        <v>1</v>
      </c>
      <c r="M43" s="849">
        <v>251</v>
      </c>
      <c r="N43" s="849">
        <v>29</v>
      </c>
      <c r="O43" s="849">
        <v>7279</v>
      </c>
      <c r="P43" s="837">
        <v>0.8529411764705882</v>
      </c>
      <c r="Q43" s="850">
        <v>251</v>
      </c>
    </row>
    <row r="44" spans="1:17" ht="14.4" customHeight="1" x14ac:dyDescent="0.3">
      <c r="A44" s="831" t="s">
        <v>7021</v>
      </c>
      <c r="B44" s="832" t="s">
        <v>6816</v>
      </c>
      <c r="C44" s="832" t="s">
        <v>6809</v>
      </c>
      <c r="D44" s="832" t="s">
        <v>6880</v>
      </c>
      <c r="E44" s="832" t="s">
        <v>6881</v>
      </c>
      <c r="F44" s="849">
        <v>40</v>
      </c>
      <c r="G44" s="849">
        <v>4720</v>
      </c>
      <c r="H44" s="849">
        <v>0.79702803107058429</v>
      </c>
      <c r="I44" s="849">
        <v>118</v>
      </c>
      <c r="J44" s="849">
        <v>47</v>
      </c>
      <c r="K44" s="849">
        <v>5922</v>
      </c>
      <c r="L44" s="849">
        <v>1</v>
      </c>
      <c r="M44" s="849">
        <v>126</v>
      </c>
      <c r="N44" s="849">
        <v>37</v>
      </c>
      <c r="O44" s="849">
        <v>4662</v>
      </c>
      <c r="P44" s="837">
        <v>0.78723404255319152</v>
      </c>
      <c r="Q44" s="850">
        <v>126</v>
      </c>
    </row>
    <row r="45" spans="1:17" ht="14.4" customHeight="1" x14ac:dyDescent="0.3">
      <c r="A45" s="831" t="s">
        <v>7021</v>
      </c>
      <c r="B45" s="832" t="s">
        <v>6816</v>
      </c>
      <c r="C45" s="832" t="s">
        <v>6809</v>
      </c>
      <c r="D45" s="832" t="s">
        <v>6894</v>
      </c>
      <c r="E45" s="832" t="s">
        <v>6895</v>
      </c>
      <c r="F45" s="849">
        <v>1</v>
      </c>
      <c r="G45" s="849">
        <v>666</v>
      </c>
      <c r="H45" s="849">
        <v>0.49042709867452133</v>
      </c>
      <c r="I45" s="849">
        <v>666</v>
      </c>
      <c r="J45" s="849">
        <v>2</v>
      </c>
      <c r="K45" s="849">
        <v>1358</v>
      </c>
      <c r="L45" s="849">
        <v>1</v>
      </c>
      <c r="M45" s="849">
        <v>679</v>
      </c>
      <c r="N45" s="849"/>
      <c r="O45" s="849"/>
      <c r="P45" s="837"/>
      <c r="Q45" s="850"/>
    </row>
    <row r="46" spans="1:17" ht="14.4" customHeight="1" x14ac:dyDescent="0.3">
      <c r="A46" s="831" t="s">
        <v>7021</v>
      </c>
      <c r="B46" s="832" t="s">
        <v>6816</v>
      </c>
      <c r="C46" s="832" t="s">
        <v>6809</v>
      </c>
      <c r="D46" s="832" t="s">
        <v>6900</v>
      </c>
      <c r="E46" s="832" t="s">
        <v>6901</v>
      </c>
      <c r="F46" s="849">
        <v>11</v>
      </c>
      <c r="G46" s="849">
        <v>133.32999999999998</v>
      </c>
      <c r="H46" s="849"/>
      <c r="I46" s="849">
        <v>12.120909090909089</v>
      </c>
      <c r="J46" s="849"/>
      <c r="K46" s="849"/>
      <c r="L46" s="849"/>
      <c r="M46" s="849"/>
      <c r="N46" s="849">
        <v>3</v>
      </c>
      <c r="O46" s="849">
        <v>99.99</v>
      </c>
      <c r="P46" s="837"/>
      <c r="Q46" s="850">
        <v>33.33</v>
      </c>
    </row>
    <row r="47" spans="1:17" ht="14.4" customHeight="1" x14ac:dyDescent="0.3">
      <c r="A47" s="831" t="s">
        <v>7021</v>
      </c>
      <c r="B47" s="832" t="s">
        <v>6816</v>
      </c>
      <c r="C47" s="832" t="s">
        <v>6809</v>
      </c>
      <c r="D47" s="832" t="s">
        <v>6902</v>
      </c>
      <c r="E47" s="832" t="s">
        <v>6903</v>
      </c>
      <c r="F47" s="849">
        <v>1</v>
      </c>
      <c r="G47" s="849">
        <v>956</v>
      </c>
      <c r="H47" s="849"/>
      <c r="I47" s="849">
        <v>956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7021</v>
      </c>
      <c r="B48" s="832" t="s">
        <v>6816</v>
      </c>
      <c r="C48" s="832" t="s">
        <v>6809</v>
      </c>
      <c r="D48" s="832" t="s">
        <v>6902</v>
      </c>
      <c r="E48" s="832" t="s">
        <v>6904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980</v>
      </c>
      <c r="P48" s="837"/>
      <c r="Q48" s="850">
        <v>980</v>
      </c>
    </row>
    <row r="49" spans="1:17" ht="14.4" customHeight="1" x14ac:dyDescent="0.3">
      <c r="A49" s="831" t="s">
        <v>7021</v>
      </c>
      <c r="B49" s="832" t="s">
        <v>6816</v>
      </c>
      <c r="C49" s="832" t="s">
        <v>6809</v>
      </c>
      <c r="D49" s="832" t="s">
        <v>6905</v>
      </c>
      <c r="E49" s="832" t="s">
        <v>6906</v>
      </c>
      <c r="F49" s="849">
        <v>2</v>
      </c>
      <c r="G49" s="849">
        <v>338</v>
      </c>
      <c r="H49" s="849"/>
      <c r="I49" s="849">
        <v>169</v>
      </c>
      <c r="J49" s="849"/>
      <c r="K49" s="849"/>
      <c r="L49" s="849"/>
      <c r="M49" s="849"/>
      <c r="N49" s="849">
        <v>1</v>
      </c>
      <c r="O49" s="849">
        <v>172</v>
      </c>
      <c r="P49" s="837"/>
      <c r="Q49" s="850">
        <v>172</v>
      </c>
    </row>
    <row r="50" spans="1:17" ht="14.4" customHeight="1" x14ac:dyDescent="0.3">
      <c r="A50" s="831" t="s">
        <v>7021</v>
      </c>
      <c r="B50" s="832" t="s">
        <v>6816</v>
      </c>
      <c r="C50" s="832" t="s">
        <v>6809</v>
      </c>
      <c r="D50" s="832" t="s">
        <v>6911</v>
      </c>
      <c r="E50" s="832" t="s">
        <v>6912</v>
      </c>
      <c r="F50" s="849">
        <v>14</v>
      </c>
      <c r="G50" s="849">
        <v>1148</v>
      </c>
      <c r="H50" s="849">
        <v>1.0268336314847943</v>
      </c>
      <c r="I50" s="849">
        <v>82</v>
      </c>
      <c r="J50" s="849">
        <v>13</v>
      </c>
      <c r="K50" s="849">
        <v>1118</v>
      </c>
      <c r="L50" s="849">
        <v>1</v>
      </c>
      <c r="M50" s="849">
        <v>86</v>
      </c>
      <c r="N50" s="849">
        <v>6</v>
      </c>
      <c r="O50" s="849">
        <v>516</v>
      </c>
      <c r="P50" s="837">
        <v>0.46153846153846156</v>
      </c>
      <c r="Q50" s="850">
        <v>86</v>
      </c>
    </row>
    <row r="51" spans="1:17" ht="14.4" customHeight="1" x14ac:dyDescent="0.3">
      <c r="A51" s="831" t="s">
        <v>7021</v>
      </c>
      <c r="B51" s="832" t="s">
        <v>6816</v>
      </c>
      <c r="C51" s="832" t="s">
        <v>6809</v>
      </c>
      <c r="D51" s="832" t="s">
        <v>6931</v>
      </c>
      <c r="E51" s="832" t="s">
        <v>6932</v>
      </c>
      <c r="F51" s="849">
        <v>1</v>
      </c>
      <c r="G51" s="849">
        <v>1050</v>
      </c>
      <c r="H51" s="849">
        <v>0.98777046095954846</v>
      </c>
      <c r="I51" s="849">
        <v>1050</v>
      </c>
      <c r="J51" s="849">
        <v>1</v>
      </c>
      <c r="K51" s="849">
        <v>1063</v>
      </c>
      <c r="L51" s="849">
        <v>1</v>
      </c>
      <c r="M51" s="849">
        <v>1063</v>
      </c>
      <c r="N51" s="849"/>
      <c r="O51" s="849"/>
      <c r="P51" s="837"/>
      <c r="Q51" s="850"/>
    </row>
    <row r="52" spans="1:17" ht="14.4" customHeight="1" x14ac:dyDescent="0.3">
      <c r="A52" s="831" t="s">
        <v>7021</v>
      </c>
      <c r="B52" s="832" t="s">
        <v>6816</v>
      </c>
      <c r="C52" s="832" t="s">
        <v>6809</v>
      </c>
      <c r="D52" s="832" t="s">
        <v>6935</v>
      </c>
      <c r="E52" s="832" t="s">
        <v>6936</v>
      </c>
      <c r="F52" s="849">
        <v>1</v>
      </c>
      <c r="G52" s="849">
        <v>349</v>
      </c>
      <c r="H52" s="849"/>
      <c r="I52" s="849">
        <v>349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7021</v>
      </c>
      <c r="B53" s="832" t="s">
        <v>6816</v>
      </c>
      <c r="C53" s="832" t="s">
        <v>6809</v>
      </c>
      <c r="D53" s="832" t="s">
        <v>6939</v>
      </c>
      <c r="E53" s="832" t="s">
        <v>6940</v>
      </c>
      <c r="F53" s="849"/>
      <c r="G53" s="849"/>
      <c r="H53" s="849"/>
      <c r="I53" s="849"/>
      <c r="J53" s="849">
        <v>3</v>
      </c>
      <c r="K53" s="849">
        <v>366</v>
      </c>
      <c r="L53" s="849">
        <v>1</v>
      </c>
      <c r="M53" s="849">
        <v>122</v>
      </c>
      <c r="N53" s="849">
        <v>3</v>
      </c>
      <c r="O53" s="849">
        <v>348</v>
      </c>
      <c r="P53" s="837">
        <v>0.95081967213114749</v>
      </c>
      <c r="Q53" s="850">
        <v>116</v>
      </c>
    </row>
    <row r="54" spans="1:17" ht="14.4" customHeight="1" x14ac:dyDescent="0.3">
      <c r="A54" s="831" t="s">
        <v>7021</v>
      </c>
      <c r="B54" s="832" t="s">
        <v>6816</v>
      </c>
      <c r="C54" s="832" t="s">
        <v>6809</v>
      </c>
      <c r="D54" s="832" t="s">
        <v>6943</v>
      </c>
      <c r="E54" s="832" t="s">
        <v>6944</v>
      </c>
      <c r="F54" s="849">
        <v>3</v>
      </c>
      <c r="G54" s="849">
        <v>537</v>
      </c>
      <c r="H54" s="849"/>
      <c r="I54" s="849">
        <v>179</v>
      </c>
      <c r="J54" s="849"/>
      <c r="K54" s="849"/>
      <c r="L54" s="849"/>
      <c r="M54" s="849"/>
      <c r="N54" s="849">
        <v>1</v>
      </c>
      <c r="O54" s="849">
        <v>183</v>
      </c>
      <c r="P54" s="837"/>
      <c r="Q54" s="850">
        <v>183</v>
      </c>
    </row>
    <row r="55" spans="1:17" ht="14.4" customHeight="1" x14ac:dyDescent="0.3">
      <c r="A55" s="831" t="s">
        <v>7021</v>
      </c>
      <c r="B55" s="832" t="s">
        <v>6816</v>
      </c>
      <c r="C55" s="832" t="s">
        <v>6809</v>
      </c>
      <c r="D55" s="832" t="s">
        <v>6947</v>
      </c>
      <c r="E55" s="832" t="s">
        <v>6948</v>
      </c>
      <c r="F55" s="849">
        <v>8</v>
      </c>
      <c r="G55" s="849">
        <v>10304</v>
      </c>
      <c r="H55" s="849">
        <v>0.87596701521720655</v>
      </c>
      <c r="I55" s="849">
        <v>1288</v>
      </c>
      <c r="J55" s="849">
        <v>9</v>
      </c>
      <c r="K55" s="849">
        <v>11763</v>
      </c>
      <c r="L55" s="849">
        <v>1</v>
      </c>
      <c r="M55" s="849">
        <v>1307</v>
      </c>
      <c r="N55" s="849">
        <v>5</v>
      </c>
      <c r="O55" s="849">
        <v>6540</v>
      </c>
      <c r="P55" s="837">
        <v>0.55598061718949243</v>
      </c>
      <c r="Q55" s="850">
        <v>1308</v>
      </c>
    </row>
    <row r="56" spans="1:17" ht="14.4" customHeight="1" x14ac:dyDescent="0.3">
      <c r="A56" s="831" t="s">
        <v>7021</v>
      </c>
      <c r="B56" s="832" t="s">
        <v>6816</v>
      </c>
      <c r="C56" s="832" t="s">
        <v>6809</v>
      </c>
      <c r="D56" s="832" t="s">
        <v>6949</v>
      </c>
      <c r="E56" s="832" t="s">
        <v>6950</v>
      </c>
      <c r="F56" s="849"/>
      <c r="G56" s="849"/>
      <c r="H56" s="849"/>
      <c r="I56" s="849"/>
      <c r="J56" s="849">
        <v>2</v>
      </c>
      <c r="K56" s="849">
        <v>728</v>
      </c>
      <c r="L56" s="849">
        <v>1</v>
      </c>
      <c r="M56" s="849">
        <v>364</v>
      </c>
      <c r="N56" s="849">
        <v>1</v>
      </c>
      <c r="O56" s="849">
        <v>390</v>
      </c>
      <c r="P56" s="837">
        <v>0.5357142857142857</v>
      </c>
      <c r="Q56" s="850">
        <v>390</v>
      </c>
    </row>
    <row r="57" spans="1:17" ht="14.4" customHeight="1" x14ac:dyDescent="0.3">
      <c r="A57" s="831" t="s">
        <v>7021</v>
      </c>
      <c r="B57" s="832" t="s">
        <v>6816</v>
      </c>
      <c r="C57" s="832" t="s">
        <v>6809</v>
      </c>
      <c r="D57" s="832" t="s">
        <v>6957</v>
      </c>
      <c r="E57" s="832" t="s">
        <v>6958</v>
      </c>
      <c r="F57" s="849"/>
      <c r="G57" s="849"/>
      <c r="H57" s="849"/>
      <c r="I57" s="849"/>
      <c r="J57" s="849">
        <v>1</v>
      </c>
      <c r="K57" s="849">
        <v>948</v>
      </c>
      <c r="L57" s="849">
        <v>1</v>
      </c>
      <c r="M57" s="849">
        <v>948</v>
      </c>
      <c r="N57" s="849"/>
      <c r="O57" s="849"/>
      <c r="P57" s="837"/>
      <c r="Q57" s="850"/>
    </row>
    <row r="58" spans="1:17" ht="14.4" customHeight="1" x14ac:dyDescent="0.3">
      <c r="A58" s="831" t="s">
        <v>7021</v>
      </c>
      <c r="B58" s="832" t="s">
        <v>6816</v>
      </c>
      <c r="C58" s="832" t="s">
        <v>6809</v>
      </c>
      <c r="D58" s="832" t="s">
        <v>6961</v>
      </c>
      <c r="E58" s="832" t="s">
        <v>6962</v>
      </c>
      <c r="F58" s="849">
        <v>1</v>
      </c>
      <c r="G58" s="849">
        <v>188</v>
      </c>
      <c r="H58" s="849"/>
      <c r="I58" s="849">
        <v>188</v>
      </c>
      <c r="J58" s="849"/>
      <c r="K58" s="849"/>
      <c r="L58" s="849"/>
      <c r="M58" s="849"/>
      <c r="N58" s="849">
        <v>1</v>
      </c>
      <c r="O58" s="849">
        <v>200</v>
      </c>
      <c r="P58" s="837"/>
      <c r="Q58" s="850">
        <v>200</v>
      </c>
    </row>
    <row r="59" spans="1:17" ht="14.4" customHeight="1" x14ac:dyDescent="0.3">
      <c r="A59" s="831" t="s">
        <v>579</v>
      </c>
      <c r="B59" s="832" t="s">
        <v>6816</v>
      </c>
      <c r="C59" s="832" t="s">
        <v>6842</v>
      </c>
      <c r="D59" s="832" t="s">
        <v>6843</v>
      </c>
      <c r="E59" s="832" t="s">
        <v>6844</v>
      </c>
      <c r="F59" s="849">
        <v>2</v>
      </c>
      <c r="G59" s="849">
        <v>325.60000000000002</v>
      </c>
      <c r="H59" s="849"/>
      <c r="I59" s="849">
        <v>162.80000000000001</v>
      </c>
      <c r="J59" s="849"/>
      <c r="K59" s="849"/>
      <c r="L59" s="849"/>
      <c r="M59" s="849"/>
      <c r="N59" s="849">
        <v>3</v>
      </c>
      <c r="O59" s="849">
        <v>488.40000000000003</v>
      </c>
      <c r="P59" s="837"/>
      <c r="Q59" s="850">
        <v>162.80000000000001</v>
      </c>
    </row>
    <row r="60" spans="1:17" ht="14.4" customHeight="1" x14ac:dyDescent="0.3">
      <c r="A60" s="831" t="s">
        <v>579</v>
      </c>
      <c r="B60" s="832" t="s">
        <v>6816</v>
      </c>
      <c r="C60" s="832" t="s">
        <v>6842</v>
      </c>
      <c r="D60" s="832" t="s">
        <v>6976</v>
      </c>
      <c r="E60" s="832" t="s">
        <v>6977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1406.35</v>
      </c>
      <c r="P60" s="837"/>
      <c r="Q60" s="850">
        <v>1406.35</v>
      </c>
    </row>
    <row r="61" spans="1:17" ht="14.4" customHeight="1" x14ac:dyDescent="0.3">
      <c r="A61" s="831" t="s">
        <v>579</v>
      </c>
      <c r="B61" s="832" t="s">
        <v>6816</v>
      </c>
      <c r="C61" s="832" t="s">
        <v>6842</v>
      </c>
      <c r="D61" s="832" t="s">
        <v>7022</v>
      </c>
      <c r="E61" s="832" t="s">
        <v>7023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1130.57</v>
      </c>
      <c r="P61" s="837"/>
      <c r="Q61" s="850">
        <v>1130.57</v>
      </c>
    </row>
    <row r="62" spans="1:17" ht="14.4" customHeight="1" x14ac:dyDescent="0.3">
      <c r="A62" s="831" t="s">
        <v>579</v>
      </c>
      <c r="B62" s="832" t="s">
        <v>6816</v>
      </c>
      <c r="C62" s="832" t="s">
        <v>6842</v>
      </c>
      <c r="D62" s="832" t="s">
        <v>7024</v>
      </c>
      <c r="E62" s="832" t="s">
        <v>7025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261.79000000000002</v>
      </c>
      <c r="P62" s="837"/>
      <c r="Q62" s="850">
        <v>261.79000000000002</v>
      </c>
    </row>
    <row r="63" spans="1:17" ht="14.4" customHeight="1" x14ac:dyDescent="0.3">
      <c r="A63" s="831" t="s">
        <v>579</v>
      </c>
      <c r="B63" s="832" t="s">
        <v>6816</v>
      </c>
      <c r="C63" s="832" t="s">
        <v>6809</v>
      </c>
      <c r="D63" s="832" t="s">
        <v>6856</v>
      </c>
      <c r="E63" s="832" t="s">
        <v>6857</v>
      </c>
      <c r="F63" s="849">
        <v>9</v>
      </c>
      <c r="G63" s="849">
        <v>315</v>
      </c>
      <c r="H63" s="849">
        <v>0.35472972972972971</v>
      </c>
      <c r="I63" s="849">
        <v>35</v>
      </c>
      <c r="J63" s="849">
        <v>24</v>
      </c>
      <c r="K63" s="849">
        <v>888</v>
      </c>
      <c r="L63" s="849">
        <v>1</v>
      </c>
      <c r="M63" s="849">
        <v>37</v>
      </c>
      <c r="N63" s="849">
        <v>54</v>
      </c>
      <c r="O63" s="849">
        <v>1998</v>
      </c>
      <c r="P63" s="837">
        <v>2.25</v>
      </c>
      <c r="Q63" s="850">
        <v>37</v>
      </c>
    </row>
    <row r="64" spans="1:17" ht="14.4" customHeight="1" x14ac:dyDescent="0.3">
      <c r="A64" s="831" t="s">
        <v>579</v>
      </c>
      <c r="B64" s="832" t="s">
        <v>6816</v>
      </c>
      <c r="C64" s="832" t="s">
        <v>6809</v>
      </c>
      <c r="D64" s="832" t="s">
        <v>6813</v>
      </c>
      <c r="E64" s="832" t="s">
        <v>6814</v>
      </c>
      <c r="F64" s="849">
        <v>401</v>
      </c>
      <c r="G64" s="849">
        <v>2005</v>
      </c>
      <c r="H64" s="849">
        <v>1.0229591836734695</v>
      </c>
      <c r="I64" s="849">
        <v>5</v>
      </c>
      <c r="J64" s="849">
        <v>392</v>
      </c>
      <c r="K64" s="849">
        <v>1960</v>
      </c>
      <c r="L64" s="849">
        <v>1</v>
      </c>
      <c r="M64" s="849">
        <v>5</v>
      </c>
      <c r="N64" s="849">
        <v>465</v>
      </c>
      <c r="O64" s="849">
        <v>2325</v>
      </c>
      <c r="P64" s="837">
        <v>1.1862244897959184</v>
      </c>
      <c r="Q64" s="850">
        <v>5</v>
      </c>
    </row>
    <row r="65" spans="1:17" ht="14.4" customHeight="1" x14ac:dyDescent="0.3">
      <c r="A65" s="831" t="s">
        <v>579</v>
      </c>
      <c r="B65" s="832" t="s">
        <v>6816</v>
      </c>
      <c r="C65" s="832" t="s">
        <v>6809</v>
      </c>
      <c r="D65" s="832" t="s">
        <v>6860</v>
      </c>
      <c r="E65" s="832" t="s">
        <v>6861</v>
      </c>
      <c r="F65" s="849">
        <v>1</v>
      </c>
      <c r="G65" s="849">
        <v>5</v>
      </c>
      <c r="H65" s="849"/>
      <c r="I65" s="849">
        <v>5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579</v>
      </c>
      <c r="B66" s="832" t="s">
        <v>6816</v>
      </c>
      <c r="C66" s="832" t="s">
        <v>6809</v>
      </c>
      <c r="D66" s="832" t="s">
        <v>6982</v>
      </c>
      <c r="E66" s="832" t="s">
        <v>6983</v>
      </c>
      <c r="F66" s="849">
        <v>1</v>
      </c>
      <c r="G66" s="849">
        <v>118</v>
      </c>
      <c r="H66" s="849">
        <v>0.96721311475409832</v>
      </c>
      <c r="I66" s="849">
        <v>118</v>
      </c>
      <c r="J66" s="849">
        <v>1</v>
      </c>
      <c r="K66" s="849">
        <v>122</v>
      </c>
      <c r="L66" s="849">
        <v>1</v>
      </c>
      <c r="M66" s="849">
        <v>122</v>
      </c>
      <c r="N66" s="849">
        <v>1</v>
      </c>
      <c r="O66" s="849">
        <v>122</v>
      </c>
      <c r="P66" s="837">
        <v>1</v>
      </c>
      <c r="Q66" s="850">
        <v>122</v>
      </c>
    </row>
    <row r="67" spans="1:17" ht="14.4" customHeight="1" x14ac:dyDescent="0.3">
      <c r="A67" s="831" t="s">
        <v>579</v>
      </c>
      <c r="B67" s="832" t="s">
        <v>6816</v>
      </c>
      <c r="C67" s="832" t="s">
        <v>6809</v>
      </c>
      <c r="D67" s="832" t="s">
        <v>6862</v>
      </c>
      <c r="E67" s="832" t="s">
        <v>6863</v>
      </c>
      <c r="F67" s="849">
        <v>9</v>
      </c>
      <c r="G67" s="849">
        <v>756</v>
      </c>
      <c r="H67" s="849">
        <v>0.45215311004784686</v>
      </c>
      <c r="I67" s="849">
        <v>84</v>
      </c>
      <c r="J67" s="849">
        <v>19</v>
      </c>
      <c r="K67" s="849">
        <v>1672</v>
      </c>
      <c r="L67" s="849">
        <v>1</v>
      </c>
      <c r="M67" s="849">
        <v>88</v>
      </c>
      <c r="N67" s="849">
        <v>3</v>
      </c>
      <c r="O67" s="849">
        <v>264</v>
      </c>
      <c r="P67" s="837">
        <v>0.15789473684210525</v>
      </c>
      <c r="Q67" s="850">
        <v>88</v>
      </c>
    </row>
    <row r="68" spans="1:17" ht="14.4" customHeight="1" x14ac:dyDescent="0.3">
      <c r="A68" s="831" t="s">
        <v>579</v>
      </c>
      <c r="B68" s="832" t="s">
        <v>6816</v>
      </c>
      <c r="C68" s="832" t="s">
        <v>6809</v>
      </c>
      <c r="D68" s="832" t="s">
        <v>6864</v>
      </c>
      <c r="E68" s="832" t="s">
        <v>6865</v>
      </c>
      <c r="F68" s="849">
        <v>50</v>
      </c>
      <c r="G68" s="849">
        <v>30850</v>
      </c>
      <c r="H68" s="849">
        <v>0.81613756613756616</v>
      </c>
      <c r="I68" s="849">
        <v>617</v>
      </c>
      <c r="J68" s="849">
        <v>60</v>
      </c>
      <c r="K68" s="849">
        <v>37800</v>
      </c>
      <c r="L68" s="849">
        <v>1</v>
      </c>
      <c r="M68" s="849">
        <v>630</v>
      </c>
      <c r="N68" s="849">
        <v>38</v>
      </c>
      <c r="O68" s="849">
        <v>23940</v>
      </c>
      <c r="P68" s="837">
        <v>0.6333333333333333</v>
      </c>
      <c r="Q68" s="850">
        <v>630</v>
      </c>
    </row>
    <row r="69" spans="1:17" ht="14.4" customHeight="1" x14ac:dyDescent="0.3">
      <c r="A69" s="831" t="s">
        <v>579</v>
      </c>
      <c r="B69" s="832" t="s">
        <v>6816</v>
      </c>
      <c r="C69" s="832" t="s">
        <v>6809</v>
      </c>
      <c r="D69" s="832" t="s">
        <v>6866</v>
      </c>
      <c r="E69" s="832" t="s">
        <v>6867</v>
      </c>
      <c r="F69" s="849">
        <v>37</v>
      </c>
      <c r="G69" s="849">
        <v>14356</v>
      </c>
      <c r="H69" s="849">
        <v>1.0771308523409364</v>
      </c>
      <c r="I69" s="849">
        <v>388</v>
      </c>
      <c r="J69" s="849">
        <v>34</v>
      </c>
      <c r="K69" s="849">
        <v>13328</v>
      </c>
      <c r="L69" s="849">
        <v>1</v>
      </c>
      <c r="M69" s="849">
        <v>392</v>
      </c>
      <c r="N69" s="849">
        <v>25</v>
      </c>
      <c r="O69" s="849">
        <v>9800</v>
      </c>
      <c r="P69" s="837">
        <v>0.73529411764705888</v>
      </c>
      <c r="Q69" s="850">
        <v>392</v>
      </c>
    </row>
    <row r="70" spans="1:17" ht="14.4" customHeight="1" x14ac:dyDescent="0.3">
      <c r="A70" s="831" t="s">
        <v>579</v>
      </c>
      <c r="B70" s="832" t="s">
        <v>6816</v>
      </c>
      <c r="C70" s="832" t="s">
        <v>6809</v>
      </c>
      <c r="D70" s="832" t="s">
        <v>6868</v>
      </c>
      <c r="E70" s="832" t="s">
        <v>6869</v>
      </c>
      <c r="F70" s="849">
        <v>186</v>
      </c>
      <c r="G70" s="849">
        <v>7254</v>
      </c>
      <c r="H70" s="849">
        <v>1.7714285714285714</v>
      </c>
      <c r="I70" s="849">
        <v>39</v>
      </c>
      <c r="J70" s="849">
        <v>105</v>
      </c>
      <c r="K70" s="849">
        <v>4095</v>
      </c>
      <c r="L70" s="849">
        <v>1</v>
      </c>
      <c r="M70" s="849">
        <v>39</v>
      </c>
      <c r="N70" s="849">
        <v>129</v>
      </c>
      <c r="O70" s="849">
        <v>5031</v>
      </c>
      <c r="P70" s="837">
        <v>1.2285714285714286</v>
      </c>
      <c r="Q70" s="850">
        <v>39</v>
      </c>
    </row>
    <row r="71" spans="1:17" ht="14.4" customHeight="1" x14ac:dyDescent="0.3">
      <c r="A71" s="831" t="s">
        <v>579</v>
      </c>
      <c r="B71" s="832" t="s">
        <v>6816</v>
      </c>
      <c r="C71" s="832" t="s">
        <v>6809</v>
      </c>
      <c r="D71" s="832" t="s">
        <v>6870</v>
      </c>
      <c r="E71" s="832" t="s">
        <v>6871</v>
      </c>
      <c r="F71" s="849">
        <v>8</v>
      </c>
      <c r="G71" s="849">
        <v>141240</v>
      </c>
      <c r="H71" s="849"/>
      <c r="I71" s="849">
        <v>17655</v>
      </c>
      <c r="J71" s="849"/>
      <c r="K71" s="849"/>
      <c r="L71" s="849"/>
      <c r="M71" s="849"/>
      <c r="N71" s="849">
        <v>6</v>
      </c>
      <c r="O71" s="849">
        <v>106266</v>
      </c>
      <c r="P71" s="837"/>
      <c r="Q71" s="850">
        <v>17711</v>
      </c>
    </row>
    <row r="72" spans="1:17" ht="14.4" customHeight="1" x14ac:dyDescent="0.3">
      <c r="A72" s="831" t="s">
        <v>579</v>
      </c>
      <c r="B72" s="832" t="s">
        <v>6816</v>
      </c>
      <c r="C72" s="832" t="s">
        <v>6809</v>
      </c>
      <c r="D72" s="832" t="s">
        <v>6984</v>
      </c>
      <c r="E72" s="832" t="s">
        <v>6985</v>
      </c>
      <c r="F72" s="849"/>
      <c r="G72" s="849"/>
      <c r="H72" s="849"/>
      <c r="I72" s="849"/>
      <c r="J72" s="849">
        <v>1</v>
      </c>
      <c r="K72" s="849">
        <v>586</v>
      </c>
      <c r="L72" s="849">
        <v>1</v>
      </c>
      <c r="M72" s="849">
        <v>586</v>
      </c>
      <c r="N72" s="849"/>
      <c r="O72" s="849"/>
      <c r="P72" s="837"/>
      <c r="Q72" s="850"/>
    </row>
    <row r="73" spans="1:17" ht="14.4" customHeight="1" x14ac:dyDescent="0.3">
      <c r="A73" s="831" t="s">
        <v>579</v>
      </c>
      <c r="B73" s="832" t="s">
        <v>6816</v>
      </c>
      <c r="C73" s="832" t="s">
        <v>6809</v>
      </c>
      <c r="D73" s="832" t="s">
        <v>6872</v>
      </c>
      <c r="E73" s="832" t="s">
        <v>6873</v>
      </c>
      <c r="F73" s="849">
        <v>2</v>
      </c>
      <c r="G73" s="849">
        <v>3378</v>
      </c>
      <c r="H73" s="849">
        <v>0.66196355085243974</v>
      </c>
      <c r="I73" s="849">
        <v>1689</v>
      </c>
      <c r="J73" s="849">
        <v>3</v>
      </c>
      <c r="K73" s="849">
        <v>5103</v>
      </c>
      <c r="L73" s="849">
        <v>1</v>
      </c>
      <c r="M73" s="849">
        <v>1701</v>
      </c>
      <c r="N73" s="849">
        <v>1</v>
      </c>
      <c r="O73" s="849">
        <v>1701</v>
      </c>
      <c r="P73" s="837">
        <v>0.33333333333333331</v>
      </c>
      <c r="Q73" s="850">
        <v>1701</v>
      </c>
    </row>
    <row r="74" spans="1:17" ht="14.4" customHeight="1" x14ac:dyDescent="0.3">
      <c r="A74" s="831" t="s">
        <v>579</v>
      </c>
      <c r="B74" s="832" t="s">
        <v>6816</v>
      </c>
      <c r="C74" s="832" t="s">
        <v>6809</v>
      </c>
      <c r="D74" s="832" t="s">
        <v>6874</v>
      </c>
      <c r="E74" s="832" t="s">
        <v>6875</v>
      </c>
      <c r="F74" s="849">
        <v>1</v>
      </c>
      <c r="G74" s="849">
        <v>680</v>
      </c>
      <c r="H74" s="849"/>
      <c r="I74" s="849">
        <v>680</v>
      </c>
      <c r="J74" s="849"/>
      <c r="K74" s="849"/>
      <c r="L74" s="849"/>
      <c r="M74" s="849"/>
      <c r="N74" s="849">
        <v>4</v>
      </c>
      <c r="O74" s="849">
        <v>2836</v>
      </c>
      <c r="P74" s="837"/>
      <c r="Q74" s="850">
        <v>709</v>
      </c>
    </row>
    <row r="75" spans="1:17" ht="14.4" customHeight="1" x14ac:dyDescent="0.3">
      <c r="A75" s="831" t="s">
        <v>579</v>
      </c>
      <c r="B75" s="832" t="s">
        <v>6816</v>
      </c>
      <c r="C75" s="832" t="s">
        <v>6809</v>
      </c>
      <c r="D75" s="832" t="s">
        <v>6876</v>
      </c>
      <c r="E75" s="832" t="s">
        <v>6877</v>
      </c>
      <c r="F75" s="849">
        <v>8</v>
      </c>
      <c r="G75" s="849">
        <v>35432</v>
      </c>
      <c r="H75" s="849">
        <v>1.5953174245835209</v>
      </c>
      <c r="I75" s="849">
        <v>4429</v>
      </c>
      <c r="J75" s="849">
        <v>5</v>
      </c>
      <c r="K75" s="849">
        <v>22210</v>
      </c>
      <c r="L75" s="849">
        <v>1</v>
      </c>
      <c r="M75" s="849">
        <v>4442</v>
      </c>
      <c r="N75" s="849">
        <v>5</v>
      </c>
      <c r="O75" s="849">
        <v>22210</v>
      </c>
      <c r="P75" s="837">
        <v>1</v>
      </c>
      <c r="Q75" s="850">
        <v>4442</v>
      </c>
    </row>
    <row r="76" spans="1:17" ht="14.4" customHeight="1" x14ac:dyDescent="0.3">
      <c r="A76" s="831" t="s">
        <v>579</v>
      </c>
      <c r="B76" s="832" t="s">
        <v>6816</v>
      </c>
      <c r="C76" s="832" t="s">
        <v>6809</v>
      </c>
      <c r="D76" s="832" t="s">
        <v>6878</v>
      </c>
      <c r="E76" s="832" t="s">
        <v>6879</v>
      </c>
      <c r="F76" s="849">
        <v>1</v>
      </c>
      <c r="G76" s="849">
        <v>695</v>
      </c>
      <c r="H76" s="849"/>
      <c r="I76" s="849">
        <v>695</v>
      </c>
      <c r="J76" s="849"/>
      <c r="K76" s="849"/>
      <c r="L76" s="849"/>
      <c r="M76" s="849"/>
      <c r="N76" s="849">
        <v>2</v>
      </c>
      <c r="O76" s="849">
        <v>1438</v>
      </c>
      <c r="P76" s="837"/>
      <c r="Q76" s="850">
        <v>719</v>
      </c>
    </row>
    <row r="77" spans="1:17" ht="14.4" customHeight="1" x14ac:dyDescent="0.3">
      <c r="A77" s="831" t="s">
        <v>579</v>
      </c>
      <c r="B77" s="832" t="s">
        <v>6816</v>
      </c>
      <c r="C77" s="832" t="s">
        <v>6809</v>
      </c>
      <c r="D77" s="832" t="s">
        <v>6810</v>
      </c>
      <c r="E77" s="832" t="s">
        <v>6811</v>
      </c>
      <c r="F77" s="849">
        <v>6</v>
      </c>
      <c r="G77" s="849">
        <v>1410</v>
      </c>
      <c r="H77" s="849">
        <v>1.1235059760956174</v>
      </c>
      <c r="I77" s="849">
        <v>235</v>
      </c>
      <c r="J77" s="849">
        <v>5</v>
      </c>
      <c r="K77" s="849">
        <v>1255</v>
      </c>
      <c r="L77" s="849">
        <v>1</v>
      </c>
      <c r="M77" s="849">
        <v>251</v>
      </c>
      <c r="N77" s="849">
        <v>7</v>
      </c>
      <c r="O77" s="849">
        <v>1757</v>
      </c>
      <c r="P77" s="837">
        <v>1.4</v>
      </c>
      <c r="Q77" s="850">
        <v>251</v>
      </c>
    </row>
    <row r="78" spans="1:17" ht="14.4" customHeight="1" x14ac:dyDescent="0.3">
      <c r="A78" s="831" t="s">
        <v>579</v>
      </c>
      <c r="B78" s="832" t="s">
        <v>6816</v>
      </c>
      <c r="C78" s="832" t="s">
        <v>6809</v>
      </c>
      <c r="D78" s="832" t="s">
        <v>6880</v>
      </c>
      <c r="E78" s="832" t="s">
        <v>6881</v>
      </c>
      <c r="F78" s="849">
        <v>29</v>
      </c>
      <c r="G78" s="849">
        <v>3422</v>
      </c>
      <c r="H78" s="849">
        <v>1.1808143547273982</v>
      </c>
      <c r="I78" s="849">
        <v>118</v>
      </c>
      <c r="J78" s="849">
        <v>23</v>
      </c>
      <c r="K78" s="849">
        <v>2898</v>
      </c>
      <c r="L78" s="849">
        <v>1</v>
      </c>
      <c r="M78" s="849">
        <v>126</v>
      </c>
      <c r="N78" s="849">
        <v>30</v>
      </c>
      <c r="O78" s="849">
        <v>3780</v>
      </c>
      <c r="P78" s="837">
        <v>1.3043478260869565</v>
      </c>
      <c r="Q78" s="850">
        <v>126</v>
      </c>
    </row>
    <row r="79" spans="1:17" ht="14.4" customHeight="1" x14ac:dyDescent="0.3">
      <c r="A79" s="831" t="s">
        <v>579</v>
      </c>
      <c r="B79" s="832" t="s">
        <v>6816</v>
      </c>
      <c r="C79" s="832" t="s">
        <v>6809</v>
      </c>
      <c r="D79" s="832" t="s">
        <v>6894</v>
      </c>
      <c r="E79" s="832" t="s">
        <v>6895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679</v>
      </c>
      <c r="P79" s="837"/>
      <c r="Q79" s="850">
        <v>679</v>
      </c>
    </row>
    <row r="80" spans="1:17" ht="14.4" customHeight="1" x14ac:dyDescent="0.3">
      <c r="A80" s="831" t="s">
        <v>579</v>
      </c>
      <c r="B80" s="832" t="s">
        <v>6816</v>
      </c>
      <c r="C80" s="832" t="s">
        <v>6809</v>
      </c>
      <c r="D80" s="832" t="s">
        <v>7026</v>
      </c>
      <c r="E80" s="832" t="s">
        <v>7027</v>
      </c>
      <c r="F80" s="849">
        <v>0</v>
      </c>
      <c r="G80" s="849">
        <v>0</v>
      </c>
      <c r="H80" s="849"/>
      <c r="I80" s="849"/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579</v>
      </c>
      <c r="B81" s="832" t="s">
        <v>6816</v>
      </c>
      <c r="C81" s="832" t="s">
        <v>6809</v>
      </c>
      <c r="D81" s="832" t="s">
        <v>6900</v>
      </c>
      <c r="E81" s="832" t="s">
        <v>6901</v>
      </c>
      <c r="F81" s="849">
        <v>9</v>
      </c>
      <c r="G81" s="849">
        <v>133.32</v>
      </c>
      <c r="H81" s="849"/>
      <c r="I81" s="849">
        <v>14.813333333333333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579</v>
      </c>
      <c r="B82" s="832" t="s">
        <v>6816</v>
      </c>
      <c r="C82" s="832" t="s">
        <v>6809</v>
      </c>
      <c r="D82" s="832" t="s">
        <v>6902</v>
      </c>
      <c r="E82" s="832" t="s">
        <v>6903</v>
      </c>
      <c r="F82" s="849">
        <v>29</v>
      </c>
      <c r="G82" s="849">
        <v>27724</v>
      </c>
      <c r="H82" s="849">
        <v>3.5362244897959183</v>
      </c>
      <c r="I82" s="849">
        <v>956</v>
      </c>
      <c r="J82" s="849">
        <v>8</v>
      </c>
      <c r="K82" s="849">
        <v>7840</v>
      </c>
      <c r="L82" s="849">
        <v>1</v>
      </c>
      <c r="M82" s="849">
        <v>980</v>
      </c>
      <c r="N82" s="849">
        <v>13</v>
      </c>
      <c r="O82" s="849">
        <v>12740</v>
      </c>
      <c r="P82" s="837">
        <v>1.625</v>
      </c>
      <c r="Q82" s="850">
        <v>980</v>
      </c>
    </row>
    <row r="83" spans="1:17" ht="14.4" customHeight="1" x14ac:dyDescent="0.3">
      <c r="A83" s="831" t="s">
        <v>579</v>
      </c>
      <c r="B83" s="832" t="s">
        <v>6816</v>
      </c>
      <c r="C83" s="832" t="s">
        <v>6809</v>
      </c>
      <c r="D83" s="832" t="s">
        <v>6902</v>
      </c>
      <c r="E83" s="832" t="s">
        <v>6904</v>
      </c>
      <c r="F83" s="849">
        <v>12</v>
      </c>
      <c r="G83" s="849">
        <v>11472</v>
      </c>
      <c r="H83" s="849">
        <v>1.3006802721088435</v>
      </c>
      <c r="I83" s="849">
        <v>956</v>
      </c>
      <c r="J83" s="849">
        <v>9</v>
      </c>
      <c r="K83" s="849">
        <v>8820</v>
      </c>
      <c r="L83" s="849">
        <v>1</v>
      </c>
      <c r="M83" s="849">
        <v>980</v>
      </c>
      <c r="N83" s="849">
        <v>4</v>
      </c>
      <c r="O83" s="849">
        <v>3920</v>
      </c>
      <c r="P83" s="837">
        <v>0.44444444444444442</v>
      </c>
      <c r="Q83" s="850">
        <v>980</v>
      </c>
    </row>
    <row r="84" spans="1:17" ht="14.4" customHeight="1" x14ac:dyDescent="0.3">
      <c r="A84" s="831" t="s">
        <v>579</v>
      </c>
      <c r="B84" s="832" t="s">
        <v>6816</v>
      </c>
      <c r="C84" s="832" t="s">
        <v>6809</v>
      </c>
      <c r="D84" s="832" t="s">
        <v>7028</v>
      </c>
      <c r="E84" s="832" t="s">
        <v>7029</v>
      </c>
      <c r="F84" s="849">
        <v>0</v>
      </c>
      <c r="G84" s="849">
        <v>0</v>
      </c>
      <c r="H84" s="849"/>
      <c r="I84" s="849"/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579</v>
      </c>
      <c r="B85" s="832" t="s">
        <v>6816</v>
      </c>
      <c r="C85" s="832" t="s">
        <v>6809</v>
      </c>
      <c r="D85" s="832" t="s">
        <v>6905</v>
      </c>
      <c r="E85" s="832" t="s">
        <v>6906</v>
      </c>
      <c r="F85" s="849">
        <v>40</v>
      </c>
      <c r="G85" s="849">
        <v>6760</v>
      </c>
      <c r="H85" s="849">
        <v>3.572938689217759</v>
      </c>
      <c r="I85" s="849">
        <v>169</v>
      </c>
      <c r="J85" s="849">
        <v>11</v>
      </c>
      <c r="K85" s="849">
        <v>1892</v>
      </c>
      <c r="L85" s="849">
        <v>1</v>
      </c>
      <c r="M85" s="849">
        <v>172</v>
      </c>
      <c r="N85" s="849">
        <v>17</v>
      </c>
      <c r="O85" s="849">
        <v>2924</v>
      </c>
      <c r="P85" s="837">
        <v>1.5454545454545454</v>
      </c>
      <c r="Q85" s="850">
        <v>172</v>
      </c>
    </row>
    <row r="86" spans="1:17" ht="14.4" customHeight="1" x14ac:dyDescent="0.3">
      <c r="A86" s="831" t="s">
        <v>579</v>
      </c>
      <c r="B86" s="832" t="s">
        <v>6816</v>
      </c>
      <c r="C86" s="832" t="s">
        <v>6809</v>
      </c>
      <c r="D86" s="832" t="s">
        <v>6909</v>
      </c>
      <c r="E86" s="832" t="s">
        <v>6910</v>
      </c>
      <c r="F86" s="849">
        <v>1</v>
      </c>
      <c r="G86" s="849">
        <v>57</v>
      </c>
      <c r="H86" s="849"/>
      <c r="I86" s="849">
        <v>57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579</v>
      </c>
      <c r="B87" s="832" t="s">
        <v>6816</v>
      </c>
      <c r="C87" s="832" t="s">
        <v>6809</v>
      </c>
      <c r="D87" s="832" t="s">
        <v>6911</v>
      </c>
      <c r="E87" s="832" t="s">
        <v>6912</v>
      </c>
      <c r="F87" s="849">
        <v>2</v>
      </c>
      <c r="G87" s="849">
        <v>164</v>
      </c>
      <c r="H87" s="849">
        <v>0.95348837209302328</v>
      </c>
      <c r="I87" s="849">
        <v>82</v>
      </c>
      <c r="J87" s="849">
        <v>2</v>
      </c>
      <c r="K87" s="849">
        <v>172</v>
      </c>
      <c r="L87" s="849">
        <v>1</v>
      </c>
      <c r="M87" s="849">
        <v>86</v>
      </c>
      <c r="N87" s="849">
        <v>1</v>
      </c>
      <c r="O87" s="849">
        <v>86</v>
      </c>
      <c r="P87" s="837">
        <v>0.5</v>
      </c>
      <c r="Q87" s="850">
        <v>86</v>
      </c>
    </row>
    <row r="88" spans="1:17" ht="14.4" customHeight="1" x14ac:dyDescent="0.3">
      <c r="A88" s="831" t="s">
        <v>579</v>
      </c>
      <c r="B88" s="832" t="s">
        <v>6816</v>
      </c>
      <c r="C88" s="832" t="s">
        <v>6809</v>
      </c>
      <c r="D88" s="832" t="s">
        <v>6924</v>
      </c>
      <c r="E88" s="832" t="s">
        <v>6925</v>
      </c>
      <c r="F88" s="849">
        <v>4</v>
      </c>
      <c r="G88" s="849">
        <v>2960</v>
      </c>
      <c r="H88" s="849">
        <v>0.98273572377158036</v>
      </c>
      <c r="I88" s="849">
        <v>740</v>
      </c>
      <c r="J88" s="849">
        <v>4</v>
      </c>
      <c r="K88" s="849">
        <v>3012</v>
      </c>
      <c r="L88" s="849">
        <v>1</v>
      </c>
      <c r="M88" s="849">
        <v>753</v>
      </c>
      <c r="N88" s="849">
        <v>4</v>
      </c>
      <c r="O88" s="849">
        <v>3012</v>
      </c>
      <c r="P88" s="837">
        <v>1</v>
      </c>
      <c r="Q88" s="850">
        <v>753</v>
      </c>
    </row>
    <row r="89" spans="1:17" ht="14.4" customHeight="1" x14ac:dyDescent="0.3">
      <c r="A89" s="831" t="s">
        <v>579</v>
      </c>
      <c r="B89" s="832" t="s">
        <v>6816</v>
      </c>
      <c r="C89" s="832" t="s">
        <v>6809</v>
      </c>
      <c r="D89" s="832" t="s">
        <v>6924</v>
      </c>
      <c r="E89" s="832" t="s">
        <v>6926</v>
      </c>
      <c r="F89" s="849">
        <v>5</v>
      </c>
      <c r="G89" s="849">
        <v>3700</v>
      </c>
      <c r="H89" s="849"/>
      <c r="I89" s="849">
        <v>740</v>
      </c>
      <c r="J89" s="849"/>
      <c r="K89" s="849"/>
      <c r="L89" s="849"/>
      <c r="M89" s="849"/>
      <c r="N89" s="849">
        <v>2</v>
      </c>
      <c r="O89" s="849">
        <v>1506</v>
      </c>
      <c r="P89" s="837"/>
      <c r="Q89" s="850">
        <v>753</v>
      </c>
    </row>
    <row r="90" spans="1:17" ht="14.4" customHeight="1" x14ac:dyDescent="0.3">
      <c r="A90" s="831" t="s">
        <v>579</v>
      </c>
      <c r="B90" s="832" t="s">
        <v>6816</v>
      </c>
      <c r="C90" s="832" t="s">
        <v>6809</v>
      </c>
      <c r="D90" s="832" t="s">
        <v>6935</v>
      </c>
      <c r="E90" s="832" t="s">
        <v>6936</v>
      </c>
      <c r="F90" s="849">
        <v>6</v>
      </c>
      <c r="G90" s="849">
        <v>2094</v>
      </c>
      <c r="H90" s="849">
        <v>0.93817204301075274</v>
      </c>
      <c r="I90" s="849">
        <v>349</v>
      </c>
      <c r="J90" s="849">
        <v>6</v>
      </c>
      <c r="K90" s="849">
        <v>2232</v>
      </c>
      <c r="L90" s="849">
        <v>1</v>
      </c>
      <c r="M90" s="849">
        <v>372</v>
      </c>
      <c r="N90" s="849">
        <v>2</v>
      </c>
      <c r="O90" s="849">
        <v>746</v>
      </c>
      <c r="P90" s="837">
        <v>0.3342293906810036</v>
      </c>
      <c r="Q90" s="850">
        <v>373</v>
      </c>
    </row>
    <row r="91" spans="1:17" ht="14.4" customHeight="1" x14ac:dyDescent="0.3">
      <c r="A91" s="831" t="s">
        <v>579</v>
      </c>
      <c r="B91" s="832" t="s">
        <v>6816</v>
      </c>
      <c r="C91" s="832" t="s">
        <v>6809</v>
      </c>
      <c r="D91" s="832" t="s">
        <v>6939</v>
      </c>
      <c r="E91" s="832" t="s">
        <v>6940</v>
      </c>
      <c r="F91" s="849">
        <v>2</v>
      </c>
      <c r="G91" s="849">
        <v>228</v>
      </c>
      <c r="H91" s="849">
        <v>0.93442622950819676</v>
      </c>
      <c r="I91" s="849">
        <v>114</v>
      </c>
      <c r="J91" s="849">
        <v>2</v>
      </c>
      <c r="K91" s="849">
        <v>244</v>
      </c>
      <c r="L91" s="849">
        <v>1</v>
      </c>
      <c r="M91" s="849">
        <v>122</v>
      </c>
      <c r="N91" s="849">
        <v>9</v>
      </c>
      <c r="O91" s="849">
        <v>1044</v>
      </c>
      <c r="P91" s="837">
        <v>4.278688524590164</v>
      </c>
      <c r="Q91" s="850">
        <v>116</v>
      </c>
    </row>
    <row r="92" spans="1:17" ht="14.4" customHeight="1" x14ac:dyDescent="0.3">
      <c r="A92" s="831" t="s">
        <v>579</v>
      </c>
      <c r="B92" s="832" t="s">
        <v>6816</v>
      </c>
      <c r="C92" s="832" t="s">
        <v>6809</v>
      </c>
      <c r="D92" s="832" t="s">
        <v>6943</v>
      </c>
      <c r="E92" s="832" t="s">
        <v>6944</v>
      </c>
      <c r="F92" s="849">
        <v>1</v>
      </c>
      <c r="G92" s="849">
        <v>179</v>
      </c>
      <c r="H92" s="849">
        <v>0.97814207650273222</v>
      </c>
      <c r="I92" s="849">
        <v>179</v>
      </c>
      <c r="J92" s="849">
        <v>1</v>
      </c>
      <c r="K92" s="849">
        <v>183</v>
      </c>
      <c r="L92" s="849">
        <v>1</v>
      </c>
      <c r="M92" s="849">
        <v>183</v>
      </c>
      <c r="N92" s="849"/>
      <c r="O92" s="849"/>
      <c r="P92" s="837"/>
      <c r="Q92" s="850"/>
    </row>
    <row r="93" spans="1:17" ht="14.4" customHeight="1" x14ac:dyDescent="0.3">
      <c r="A93" s="831" t="s">
        <v>579</v>
      </c>
      <c r="B93" s="832" t="s">
        <v>6816</v>
      </c>
      <c r="C93" s="832" t="s">
        <v>6809</v>
      </c>
      <c r="D93" s="832" t="s">
        <v>7030</v>
      </c>
      <c r="E93" s="832" t="s">
        <v>7031</v>
      </c>
      <c r="F93" s="849">
        <v>0</v>
      </c>
      <c r="G93" s="849">
        <v>0</v>
      </c>
      <c r="H93" s="849"/>
      <c r="I93" s="849"/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579</v>
      </c>
      <c r="B94" s="832" t="s">
        <v>6816</v>
      </c>
      <c r="C94" s="832" t="s">
        <v>6809</v>
      </c>
      <c r="D94" s="832" t="s">
        <v>6961</v>
      </c>
      <c r="E94" s="832" t="s">
        <v>6962</v>
      </c>
      <c r="F94" s="849">
        <v>3</v>
      </c>
      <c r="G94" s="849">
        <v>564</v>
      </c>
      <c r="H94" s="849">
        <v>2.82</v>
      </c>
      <c r="I94" s="849">
        <v>188</v>
      </c>
      <c r="J94" s="849">
        <v>1</v>
      </c>
      <c r="K94" s="849">
        <v>200</v>
      </c>
      <c r="L94" s="849">
        <v>1</v>
      </c>
      <c r="M94" s="849">
        <v>200</v>
      </c>
      <c r="N94" s="849">
        <v>3</v>
      </c>
      <c r="O94" s="849">
        <v>600</v>
      </c>
      <c r="P94" s="837">
        <v>3</v>
      </c>
      <c r="Q94" s="850">
        <v>200</v>
      </c>
    </row>
    <row r="95" spans="1:17" ht="14.4" customHeight="1" x14ac:dyDescent="0.3">
      <c r="A95" s="831" t="s">
        <v>579</v>
      </c>
      <c r="B95" s="832" t="s">
        <v>6816</v>
      </c>
      <c r="C95" s="832" t="s">
        <v>6809</v>
      </c>
      <c r="D95" s="832" t="s">
        <v>7032</v>
      </c>
      <c r="E95" s="832" t="s">
        <v>7033</v>
      </c>
      <c r="F95" s="849">
        <v>0</v>
      </c>
      <c r="G95" s="849">
        <v>0</v>
      </c>
      <c r="H95" s="849"/>
      <c r="I95" s="849"/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579</v>
      </c>
      <c r="B96" s="832" t="s">
        <v>6816</v>
      </c>
      <c r="C96" s="832" t="s">
        <v>6809</v>
      </c>
      <c r="D96" s="832" t="s">
        <v>7034</v>
      </c>
      <c r="E96" s="832" t="s">
        <v>7035</v>
      </c>
      <c r="F96" s="849">
        <v>0</v>
      </c>
      <c r="G96" s="849">
        <v>0</v>
      </c>
      <c r="H96" s="849"/>
      <c r="I96" s="849"/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579</v>
      </c>
      <c r="B97" s="832" t="s">
        <v>5372</v>
      </c>
      <c r="C97" s="832" t="s">
        <v>6809</v>
      </c>
      <c r="D97" s="832" t="s">
        <v>6813</v>
      </c>
      <c r="E97" s="832" t="s">
        <v>6814</v>
      </c>
      <c r="F97" s="849"/>
      <c r="G97" s="849"/>
      <c r="H97" s="849"/>
      <c r="I97" s="849"/>
      <c r="J97" s="849"/>
      <c r="K97" s="849"/>
      <c r="L97" s="849"/>
      <c r="M97" s="849"/>
      <c r="N97" s="849">
        <v>5</v>
      </c>
      <c r="O97" s="849">
        <v>25</v>
      </c>
      <c r="P97" s="837"/>
      <c r="Q97" s="850">
        <v>5</v>
      </c>
    </row>
    <row r="98" spans="1:17" ht="14.4" customHeight="1" x14ac:dyDescent="0.3">
      <c r="A98" s="831" t="s">
        <v>579</v>
      </c>
      <c r="B98" s="832" t="s">
        <v>6808</v>
      </c>
      <c r="C98" s="832" t="s">
        <v>6817</v>
      </c>
      <c r="D98" s="832" t="s">
        <v>7036</v>
      </c>
      <c r="E98" s="832" t="s">
        <v>1717</v>
      </c>
      <c r="F98" s="849"/>
      <c r="G98" s="849"/>
      <c r="H98" s="849"/>
      <c r="I98" s="849"/>
      <c r="J98" s="849"/>
      <c r="K98" s="849"/>
      <c r="L98" s="849"/>
      <c r="M98" s="849"/>
      <c r="N98" s="849">
        <v>0.8</v>
      </c>
      <c r="O98" s="849">
        <v>9035.08</v>
      </c>
      <c r="P98" s="837"/>
      <c r="Q98" s="850">
        <v>11293.849999999999</v>
      </c>
    </row>
    <row r="99" spans="1:17" ht="14.4" customHeight="1" x14ac:dyDescent="0.3">
      <c r="A99" s="831" t="s">
        <v>579</v>
      </c>
      <c r="B99" s="832" t="s">
        <v>6808</v>
      </c>
      <c r="C99" s="832" t="s">
        <v>6817</v>
      </c>
      <c r="D99" s="832" t="s">
        <v>7037</v>
      </c>
      <c r="E99" s="832" t="s">
        <v>7038</v>
      </c>
      <c r="F99" s="849">
        <v>34</v>
      </c>
      <c r="G99" s="849">
        <v>3589.38</v>
      </c>
      <c r="H99" s="849">
        <v>2.2465076106549171</v>
      </c>
      <c r="I99" s="849">
        <v>105.57000000000001</v>
      </c>
      <c r="J99" s="849">
        <v>32</v>
      </c>
      <c r="K99" s="849">
        <v>1597.76</v>
      </c>
      <c r="L99" s="849">
        <v>1</v>
      </c>
      <c r="M99" s="849">
        <v>49.93</v>
      </c>
      <c r="N99" s="849">
        <v>34.5</v>
      </c>
      <c r="O99" s="849">
        <v>1722.55</v>
      </c>
      <c r="P99" s="837">
        <v>1.0781030943320649</v>
      </c>
      <c r="Q99" s="850">
        <v>49.928985507246374</v>
      </c>
    </row>
    <row r="100" spans="1:17" ht="14.4" customHeight="1" x14ac:dyDescent="0.3">
      <c r="A100" s="831" t="s">
        <v>579</v>
      </c>
      <c r="B100" s="832" t="s">
        <v>6808</v>
      </c>
      <c r="C100" s="832" t="s">
        <v>6817</v>
      </c>
      <c r="D100" s="832" t="s">
        <v>7037</v>
      </c>
      <c r="E100" s="832"/>
      <c r="F100" s="849">
        <v>15</v>
      </c>
      <c r="G100" s="849">
        <v>1583.55</v>
      </c>
      <c r="H100" s="849">
        <v>0.44049168836370917</v>
      </c>
      <c r="I100" s="849">
        <v>105.57</v>
      </c>
      <c r="J100" s="849">
        <v>72</v>
      </c>
      <c r="K100" s="849">
        <v>3594.96</v>
      </c>
      <c r="L100" s="849">
        <v>1</v>
      </c>
      <c r="M100" s="849">
        <v>49.93</v>
      </c>
      <c r="N100" s="849"/>
      <c r="O100" s="849"/>
      <c r="P100" s="837"/>
      <c r="Q100" s="850"/>
    </row>
    <row r="101" spans="1:17" ht="14.4" customHeight="1" x14ac:dyDescent="0.3">
      <c r="A101" s="831" t="s">
        <v>579</v>
      </c>
      <c r="B101" s="832" t="s">
        <v>6808</v>
      </c>
      <c r="C101" s="832" t="s">
        <v>6817</v>
      </c>
      <c r="D101" s="832" t="s">
        <v>7039</v>
      </c>
      <c r="E101" s="832" t="s">
        <v>3311</v>
      </c>
      <c r="F101" s="849"/>
      <c r="G101" s="849"/>
      <c r="H101" s="849"/>
      <c r="I101" s="849"/>
      <c r="J101" s="849">
        <v>5</v>
      </c>
      <c r="K101" s="849">
        <v>312.10000000000002</v>
      </c>
      <c r="L101" s="849">
        <v>1</v>
      </c>
      <c r="M101" s="849">
        <v>62.42</v>
      </c>
      <c r="N101" s="849"/>
      <c r="O101" s="849"/>
      <c r="P101" s="837"/>
      <c r="Q101" s="850"/>
    </row>
    <row r="102" spans="1:17" ht="14.4" customHeight="1" x14ac:dyDescent="0.3">
      <c r="A102" s="831" t="s">
        <v>579</v>
      </c>
      <c r="B102" s="832" t="s">
        <v>6808</v>
      </c>
      <c r="C102" s="832" t="s">
        <v>6817</v>
      </c>
      <c r="D102" s="832" t="s">
        <v>7040</v>
      </c>
      <c r="E102" s="832" t="s">
        <v>1074</v>
      </c>
      <c r="F102" s="849">
        <v>18</v>
      </c>
      <c r="G102" s="849">
        <v>77496.989999999991</v>
      </c>
      <c r="H102" s="849">
        <v>1.7718988336794574</v>
      </c>
      <c r="I102" s="849">
        <v>4305.3883333333324</v>
      </c>
      <c r="J102" s="849">
        <v>10</v>
      </c>
      <c r="K102" s="849">
        <v>43736.69</v>
      </c>
      <c r="L102" s="849">
        <v>1</v>
      </c>
      <c r="M102" s="849">
        <v>4373.6689999999999</v>
      </c>
      <c r="N102" s="849">
        <v>23</v>
      </c>
      <c r="O102" s="849">
        <v>100389.57999999999</v>
      </c>
      <c r="P102" s="837">
        <v>2.2953172725233659</v>
      </c>
      <c r="Q102" s="850">
        <v>4364.7643478260861</v>
      </c>
    </row>
    <row r="103" spans="1:17" ht="14.4" customHeight="1" x14ac:dyDescent="0.3">
      <c r="A103" s="831" t="s">
        <v>579</v>
      </c>
      <c r="B103" s="832" t="s">
        <v>6808</v>
      </c>
      <c r="C103" s="832" t="s">
        <v>6817</v>
      </c>
      <c r="D103" s="832" t="s">
        <v>7041</v>
      </c>
      <c r="E103" s="832" t="s">
        <v>3311</v>
      </c>
      <c r="F103" s="849">
        <v>59</v>
      </c>
      <c r="G103" s="849">
        <v>6656.9699999999993</v>
      </c>
      <c r="H103" s="849">
        <v>0.99803450633275759</v>
      </c>
      <c r="I103" s="849">
        <v>112.82999999999998</v>
      </c>
      <c r="J103" s="849">
        <v>81</v>
      </c>
      <c r="K103" s="849">
        <v>6670.08</v>
      </c>
      <c r="L103" s="849">
        <v>1</v>
      </c>
      <c r="M103" s="849">
        <v>82.346666666666664</v>
      </c>
      <c r="N103" s="849">
        <v>126</v>
      </c>
      <c r="O103" s="849">
        <v>10090.080000000002</v>
      </c>
      <c r="P103" s="837">
        <v>1.5127374784110539</v>
      </c>
      <c r="Q103" s="850">
        <v>80.080000000000013</v>
      </c>
    </row>
    <row r="104" spans="1:17" ht="14.4" customHeight="1" x14ac:dyDescent="0.3">
      <c r="A104" s="831" t="s">
        <v>579</v>
      </c>
      <c r="B104" s="832" t="s">
        <v>6808</v>
      </c>
      <c r="C104" s="832" t="s">
        <v>6817</v>
      </c>
      <c r="D104" s="832" t="s">
        <v>7042</v>
      </c>
      <c r="E104" s="832" t="s">
        <v>3311</v>
      </c>
      <c r="F104" s="849">
        <v>72</v>
      </c>
      <c r="G104" s="849">
        <v>5481.3600000000006</v>
      </c>
      <c r="H104" s="849"/>
      <c r="I104" s="849">
        <v>76.13000000000001</v>
      </c>
      <c r="J104" s="849"/>
      <c r="K104" s="849"/>
      <c r="L104" s="849"/>
      <c r="M104" s="849"/>
      <c r="N104" s="849">
        <v>138</v>
      </c>
      <c r="O104" s="849">
        <v>10505.939999999999</v>
      </c>
      <c r="P104" s="837"/>
      <c r="Q104" s="850">
        <v>76.13</v>
      </c>
    </row>
    <row r="105" spans="1:17" ht="14.4" customHeight="1" x14ac:dyDescent="0.3">
      <c r="A105" s="831" t="s">
        <v>579</v>
      </c>
      <c r="B105" s="832" t="s">
        <v>6808</v>
      </c>
      <c r="C105" s="832" t="s">
        <v>6817</v>
      </c>
      <c r="D105" s="832" t="s">
        <v>7043</v>
      </c>
      <c r="E105" s="832" t="s">
        <v>1096</v>
      </c>
      <c r="F105" s="849">
        <v>13.000000000000002</v>
      </c>
      <c r="G105" s="849">
        <v>4047.16</v>
      </c>
      <c r="H105" s="849">
        <v>0.75582016411873021</v>
      </c>
      <c r="I105" s="849">
        <v>311.31999999999994</v>
      </c>
      <c r="J105" s="849">
        <v>17.199999999999996</v>
      </c>
      <c r="K105" s="849">
        <v>5354.66</v>
      </c>
      <c r="L105" s="849">
        <v>1</v>
      </c>
      <c r="M105" s="849">
        <v>311.31744186046518</v>
      </c>
      <c r="N105" s="849">
        <v>3.2</v>
      </c>
      <c r="O105" s="849">
        <v>996.19</v>
      </c>
      <c r="P105" s="837">
        <v>0.18604169078895766</v>
      </c>
      <c r="Q105" s="850">
        <v>311.30937499999999</v>
      </c>
    </row>
    <row r="106" spans="1:17" ht="14.4" customHeight="1" x14ac:dyDescent="0.3">
      <c r="A106" s="831" t="s">
        <v>579</v>
      </c>
      <c r="B106" s="832" t="s">
        <v>6808</v>
      </c>
      <c r="C106" s="832" t="s">
        <v>6817</v>
      </c>
      <c r="D106" s="832" t="s">
        <v>7044</v>
      </c>
      <c r="E106" s="832" t="s">
        <v>7045</v>
      </c>
      <c r="F106" s="849">
        <v>68</v>
      </c>
      <c r="G106" s="849">
        <v>5469.24</v>
      </c>
      <c r="H106" s="849">
        <v>1.3877551020408163</v>
      </c>
      <c r="I106" s="849">
        <v>80.429999999999993</v>
      </c>
      <c r="J106" s="849">
        <v>49</v>
      </c>
      <c r="K106" s="849">
        <v>3941.07</v>
      </c>
      <c r="L106" s="849">
        <v>1</v>
      </c>
      <c r="M106" s="849">
        <v>80.430000000000007</v>
      </c>
      <c r="N106" s="849"/>
      <c r="O106" s="849"/>
      <c r="P106" s="837"/>
      <c r="Q106" s="850"/>
    </row>
    <row r="107" spans="1:17" ht="14.4" customHeight="1" x14ac:dyDescent="0.3">
      <c r="A107" s="831" t="s">
        <v>579</v>
      </c>
      <c r="B107" s="832" t="s">
        <v>6808</v>
      </c>
      <c r="C107" s="832" t="s">
        <v>6817</v>
      </c>
      <c r="D107" s="832" t="s">
        <v>7044</v>
      </c>
      <c r="E107" s="832"/>
      <c r="F107" s="849">
        <v>28</v>
      </c>
      <c r="G107" s="849">
        <v>2252.04</v>
      </c>
      <c r="H107" s="849"/>
      <c r="I107" s="849">
        <v>80.429999999999993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579</v>
      </c>
      <c r="B108" s="832" t="s">
        <v>6808</v>
      </c>
      <c r="C108" s="832" t="s">
        <v>6817</v>
      </c>
      <c r="D108" s="832" t="s">
        <v>7046</v>
      </c>
      <c r="E108" s="832" t="s">
        <v>1147</v>
      </c>
      <c r="F108" s="849">
        <v>993</v>
      </c>
      <c r="G108" s="849">
        <v>58012.399999999994</v>
      </c>
      <c r="H108" s="849">
        <v>1.1470704546173558</v>
      </c>
      <c r="I108" s="849">
        <v>58.421349446122854</v>
      </c>
      <c r="J108" s="849">
        <v>866</v>
      </c>
      <c r="K108" s="849">
        <v>50574.399999999994</v>
      </c>
      <c r="L108" s="849">
        <v>1</v>
      </c>
      <c r="M108" s="849">
        <v>58.399999999999991</v>
      </c>
      <c r="N108" s="849">
        <v>1256</v>
      </c>
      <c r="O108" s="849">
        <v>73350.399999999994</v>
      </c>
      <c r="P108" s="837">
        <v>1.4503464203233256</v>
      </c>
      <c r="Q108" s="850">
        <v>58.4</v>
      </c>
    </row>
    <row r="109" spans="1:17" ht="14.4" customHeight="1" x14ac:dyDescent="0.3">
      <c r="A109" s="831" t="s">
        <v>579</v>
      </c>
      <c r="B109" s="832" t="s">
        <v>6808</v>
      </c>
      <c r="C109" s="832" t="s">
        <v>6817</v>
      </c>
      <c r="D109" s="832" t="s">
        <v>7047</v>
      </c>
      <c r="E109" s="832" t="s">
        <v>7048</v>
      </c>
      <c r="F109" s="849">
        <v>84</v>
      </c>
      <c r="G109" s="849">
        <v>8900.64</v>
      </c>
      <c r="H109" s="849">
        <v>1.6470588235294117</v>
      </c>
      <c r="I109" s="849">
        <v>105.96</v>
      </c>
      <c r="J109" s="849">
        <v>51</v>
      </c>
      <c r="K109" s="849">
        <v>5403.96</v>
      </c>
      <c r="L109" s="849">
        <v>1</v>
      </c>
      <c r="M109" s="849">
        <v>105.96</v>
      </c>
      <c r="N109" s="849">
        <v>4</v>
      </c>
      <c r="O109" s="849">
        <v>423.84</v>
      </c>
      <c r="P109" s="837">
        <v>7.8431372549019607E-2</v>
      </c>
      <c r="Q109" s="850">
        <v>105.96</v>
      </c>
    </row>
    <row r="110" spans="1:17" ht="14.4" customHeight="1" x14ac:dyDescent="0.3">
      <c r="A110" s="831" t="s">
        <v>579</v>
      </c>
      <c r="B110" s="832" t="s">
        <v>6808</v>
      </c>
      <c r="C110" s="832" t="s">
        <v>6817</v>
      </c>
      <c r="D110" s="832" t="s">
        <v>7049</v>
      </c>
      <c r="E110" s="832" t="s">
        <v>1486</v>
      </c>
      <c r="F110" s="849">
        <v>65.600000000000009</v>
      </c>
      <c r="G110" s="849">
        <v>45527.010000000009</v>
      </c>
      <c r="H110" s="849">
        <v>2.4357196357683222</v>
      </c>
      <c r="I110" s="849">
        <v>694.00929878048782</v>
      </c>
      <c r="J110" s="849">
        <v>26.999999999999996</v>
      </c>
      <c r="K110" s="849">
        <v>18691.399999999998</v>
      </c>
      <c r="L110" s="849">
        <v>1</v>
      </c>
      <c r="M110" s="849">
        <v>692.27407407407406</v>
      </c>
      <c r="N110" s="849">
        <v>5.09</v>
      </c>
      <c r="O110" s="849">
        <v>3523.57</v>
      </c>
      <c r="P110" s="837">
        <v>0.18851289898027973</v>
      </c>
      <c r="Q110" s="850">
        <v>692.25343811394896</v>
      </c>
    </row>
    <row r="111" spans="1:17" ht="14.4" customHeight="1" x14ac:dyDescent="0.3">
      <c r="A111" s="831" t="s">
        <v>579</v>
      </c>
      <c r="B111" s="832" t="s">
        <v>6808</v>
      </c>
      <c r="C111" s="832" t="s">
        <v>6817</v>
      </c>
      <c r="D111" s="832" t="s">
        <v>7050</v>
      </c>
      <c r="E111" s="832" t="s">
        <v>7051</v>
      </c>
      <c r="F111" s="849">
        <v>7</v>
      </c>
      <c r="G111" s="849">
        <v>7747.6</v>
      </c>
      <c r="H111" s="849">
        <v>3.5000000000000004</v>
      </c>
      <c r="I111" s="849">
        <v>1106.8</v>
      </c>
      <c r="J111" s="849">
        <v>2</v>
      </c>
      <c r="K111" s="849">
        <v>2213.6</v>
      </c>
      <c r="L111" s="849">
        <v>1</v>
      </c>
      <c r="M111" s="849">
        <v>1106.8</v>
      </c>
      <c r="N111" s="849"/>
      <c r="O111" s="849"/>
      <c r="P111" s="837"/>
      <c r="Q111" s="850"/>
    </row>
    <row r="112" spans="1:17" ht="14.4" customHeight="1" x14ac:dyDescent="0.3">
      <c r="A112" s="831" t="s">
        <v>579</v>
      </c>
      <c r="B112" s="832" t="s">
        <v>6808</v>
      </c>
      <c r="C112" s="832" t="s">
        <v>6817</v>
      </c>
      <c r="D112" s="832" t="s">
        <v>7052</v>
      </c>
      <c r="E112" s="832" t="s">
        <v>7053</v>
      </c>
      <c r="F112" s="849"/>
      <c r="G112" s="849"/>
      <c r="H112" s="849"/>
      <c r="I112" s="849"/>
      <c r="J112" s="849">
        <v>1</v>
      </c>
      <c r="K112" s="849">
        <v>12377.43</v>
      </c>
      <c r="L112" s="849">
        <v>1</v>
      </c>
      <c r="M112" s="849">
        <v>12377.43</v>
      </c>
      <c r="N112" s="849"/>
      <c r="O112" s="849"/>
      <c r="P112" s="837"/>
      <c r="Q112" s="850"/>
    </row>
    <row r="113" spans="1:17" ht="14.4" customHeight="1" x14ac:dyDescent="0.3">
      <c r="A113" s="831" t="s">
        <v>579</v>
      </c>
      <c r="B113" s="832" t="s">
        <v>6808</v>
      </c>
      <c r="C113" s="832" t="s">
        <v>6817</v>
      </c>
      <c r="D113" s="832" t="s">
        <v>7054</v>
      </c>
      <c r="E113" s="832" t="s">
        <v>2161</v>
      </c>
      <c r="F113" s="849">
        <v>22</v>
      </c>
      <c r="G113" s="849">
        <v>264294.8</v>
      </c>
      <c r="H113" s="849">
        <v>0.40968342644320294</v>
      </c>
      <c r="I113" s="849">
        <v>12013.4</v>
      </c>
      <c r="J113" s="849">
        <v>53.699999999999989</v>
      </c>
      <c r="K113" s="849">
        <v>645119.58000000007</v>
      </c>
      <c r="L113" s="849">
        <v>1</v>
      </c>
      <c r="M113" s="849">
        <v>12013.400000000003</v>
      </c>
      <c r="N113" s="849">
        <v>41.6</v>
      </c>
      <c r="O113" s="849">
        <v>499757.43999999994</v>
      </c>
      <c r="P113" s="837">
        <v>0.77467411545623821</v>
      </c>
      <c r="Q113" s="850">
        <v>12013.399999999998</v>
      </c>
    </row>
    <row r="114" spans="1:17" ht="14.4" customHeight="1" x14ac:dyDescent="0.3">
      <c r="A114" s="831" t="s">
        <v>579</v>
      </c>
      <c r="B114" s="832" t="s">
        <v>6808</v>
      </c>
      <c r="C114" s="832" t="s">
        <v>6817</v>
      </c>
      <c r="D114" s="832" t="s">
        <v>7055</v>
      </c>
      <c r="E114" s="832" t="s">
        <v>7056</v>
      </c>
      <c r="F114" s="849">
        <v>8</v>
      </c>
      <c r="G114" s="849">
        <v>26801.040000000001</v>
      </c>
      <c r="H114" s="849">
        <v>0.80000000000000016</v>
      </c>
      <c r="I114" s="849">
        <v>3350.13</v>
      </c>
      <c r="J114" s="849">
        <v>10</v>
      </c>
      <c r="K114" s="849">
        <v>33501.299999999996</v>
      </c>
      <c r="L114" s="849">
        <v>1</v>
      </c>
      <c r="M114" s="849">
        <v>3350.1299999999997</v>
      </c>
      <c r="N114" s="849"/>
      <c r="O114" s="849"/>
      <c r="P114" s="837"/>
      <c r="Q114" s="850"/>
    </row>
    <row r="115" spans="1:17" ht="14.4" customHeight="1" x14ac:dyDescent="0.3">
      <c r="A115" s="831" t="s">
        <v>579</v>
      </c>
      <c r="B115" s="832" t="s">
        <v>6808</v>
      </c>
      <c r="C115" s="832" t="s">
        <v>6817</v>
      </c>
      <c r="D115" s="832" t="s">
        <v>7057</v>
      </c>
      <c r="E115" s="832" t="s">
        <v>7058</v>
      </c>
      <c r="F115" s="849"/>
      <c r="G115" s="849"/>
      <c r="H115" s="849"/>
      <c r="I115" s="849"/>
      <c r="J115" s="849">
        <v>3</v>
      </c>
      <c r="K115" s="849">
        <v>28500</v>
      </c>
      <c r="L115" s="849">
        <v>1</v>
      </c>
      <c r="M115" s="849">
        <v>9500</v>
      </c>
      <c r="N115" s="849"/>
      <c r="O115" s="849"/>
      <c r="P115" s="837"/>
      <c r="Q115" s="850"/>
    </row>
    <row r="116" spans="1:17" ht="14.4" customHeight="1" x14ac:dyDescent="0.3">
      <c r="A116" s="831" t="s">
        <v>579</v>
      </c>
      <c r="B116" s="832" t="s">
        <v>6808</v>
      </c>
      <c r="C116" s="832" t="s">
        <v>6817</v>
      </c>
      <c r="D116" s="832" t="s">
        <v>7059</v>
      </c>
      <c r="E116" s="832" t="s">
        <v>7060</v>
      </c>
      <c r="F116" s="849"/>
      <c r="G116" s="849"/>
      <c r="H116" s="849"/>
      <c r="I116" s="849"/>
      <c r="J116" s="849">
        <v>2.6</v>
      </c>
      <c r="K116" s="849">
        <v>275.05</v>
      </c>
      <c r="L116" s="849">
        <v>1</v>
      </c>
      <c r="M116" s="849">
        <v>105.78846153846153</v>
      </c>
      <c r="N116" s="849"/>
      <c r="O116" s="849"/>
      <c r="P116" s="837"/>
      <c r="Q116" s="850"/>
    </row>
    <row r="117" spans="1:17" ht="14.4" customHeight="1" x14ac:dyDescent="0.3">
      <c r="A117" s="831" t="s">
        <v>579</v>
      </c>
      <c r="B117" s="832" t="s">
        <v>6808</v>
      </c>
      <c r="C117" s="832" t="s">
        <v>6817</v>
      </c>
      <c r="D117" s="832" t="s">
        <v>7061</v>
      </c>
      <c r="E117" s="832" t="s">
        <v>7062</v>
      </c>
      <c r="F117" s="849">
        <v>136</v>
      </c>
      <c r="G117" s="849">
        <v>5250.96</v>
      </c>
      <c r="H117" s="849">
        <v>0.14529914529914531</v>
      </c>
      <c r="I117" s="849">
        <v>38.61</v>
      </c>
      <c r="J117" s="849">
        <v>936</v>
      </c>
      <c r="K117" s="849">
        <v>36138.959999999999</v>
      </c>
      <c r="L117" s="849">
        <v>1</v>
      </c>
      <c r="M117" s="849">
        <v>38.61</v>
      </c>
      <c r="N117" s="849"/>
      <c r="O117" s="849"/>
      <c r="P117" s="837"/>
      <c r="Q117" s="850"/>
    </row>
    <row r="118" spans="1:17" ht="14.4" customHeight="1" x14ac:dyDescent="0.3">
      <c r="A118" s="831" t="s">
        <v>579</v>
      </c>
      <c r="B118" s="832" t="s">
        <v>6808</v>
      </c>
      <c r="C118" s="832" t="s">
        <v>6817</v>
      </c>
      <c r="D118" s="832" t="s">
        <v>7061</v>
      </c>
      <c r="E118" s="832"/>
      <c r="F118" s="849">
        <v>56</v>
      </c>
      <c r="G118" s="849">
        <v>2162.16</v>
      </c>
      <c r="H118" s="849">
        <v>0.21875</v>
      </c>
      <c r="I118" s="849">
        <v>38.61</v>
      </c>
      <c r="J118" s="849">
        <v>256</v>
      </c>
      <c r="K118" s="849">
        <v>9884.16</v>
      </c>
      <c r="L118" s="849">
        <v>1</v>
      </c>
      <c r="M118" s="849">
        <v>38.61</v>
      </c>
      <c r="N118" s="849"/>
      <c r="O118" s="849"/>
      <c r="P118" s="837"/>
      <c r="Q118" s="850"/>
    </row>
    <row r="119" spans="1:17" ht="14.4" customHeight="1" x14ac:dyDescent="0.3">
      <c r="A119" s="831" t="s">
        <v>579</v>
      </c>
      <c r="B119" s="832" t="s">
        <v>6808</v>
      </c>
      <c r="C119" s="832" t="s">
        <v>6817</v>
      </c>
      <c r="D119" s="832" t="s">
        <v>7063</v>
      </c>
      <c r="E119" s="832" t="s">
        <v>7064</v>
      </c>
      <c r="F119" s="849">
        <v>56.500000000000007</v>
      </c>
      <c r="G119" s="849">
        <v>21842.93</v>
      </c>
      <c r="H119" s="849">
        <v>0.76870853876987943</v>
      </c>
      <c r="I119" s="849">
        <v>386.60053097345127</v>
      </c>
      <c r="J119" s="849">
        <v>73.5</v>
      </c>
      <c r="K119" s="849">
        <v>28415.1</v>
      </c>
      <c r="L119" s="849">
        <v>1</v>
      </c>
      <c r="M119" s="849">
        <v>386.59999999999997</v>
      </c>
      <c r="N119" s="849">
        <v>51.599999999999994</v>
      </c>
      <c r="O119" s="849">
        <v>19948.569999999996</v>
      </c>
      <c r="P119" s="837">
        <v>0.70204116825209117</v>
      </c>
      <c r="Q119" s="850">
        <v>386.6001937984496</v>
      </c>
    </row>
    <row r="120" spans="1:17" ht="14.4" customHeight="1" x14ac:dyDescent="0.3">
      <c r="A120" s="831" t="s">
        <v>579</v>
      </c>
      <c r="B120" s="832" t="s">
        <v>6808</v>
      </c>
      <c r="C120" s="832" t="s">
        <v>6817</v>
      </c>
      <c r="D120" s="832" t="s">
        <v>7065</v>
      </c>
      <c r="E120" s="832" t="s">
        <v>7066</v>
      </c>
      <c r="F120" s="849">
        <v>370</v>
      </c>
      <c r="G120" s="849">
        <v>14285.7</v>
      </c>
      <c r="H120" s="849">
        <v>1.0882352941176472</v>
      </c>
      <c r="I120" s="849">
        <v>38.61</v>
      </c>
      <c r="J120" s="849">
        <v>340</v>
      </c>
      <c r="K120" s="849">
        <v>13127.4</v>
      </c>
      <c r="L120" s="849">
        <v>1</v>
      </c>
      <c r="M120" s="849">
        <v>38.61</v>
      </c>
      <c r="N120" s="849">
        <v>220</v>
      </c>
      <c r="O120" s="849">
        <v>8494.2000000000007</v>
      </c>
      <c r="P120" s="837">
        <v>0.6470588235294118</v>
      </c>
      <c r="Q120" s="850">
        <v>38.610000000000007</v>
      </c>
    </row>
    <row r="121" spans="1:17" ht="14.4" customHeight="1" x14ac:dyDescent="0.3">
      <c r="A121" s="831" t="s">
        <v>579</v>
      </c>
      <c r="B121" s="832" t="s">
        <v>6808</v>
      </c>
      <c r="C121" s="832" t="s">
        <v>6817</v>
      </c>
      <c r="D121" s="832" t="s">
        <v>7067</v>
      </c>
      <c r="E121" s="832" t="s">
        <v>1469</v>
      </c>
      <c r="F121" s="849">
        <v>4</v>
      </c>
      <c r="G121" s="849">
        <v>32939.5</v>
      </c>
      <c r="H121" s="849"/>
      <c r="I121" s="849">
        <v>8234.875</v>
      </c>
      <c r="J121" s="849"/>
      <c r="K121" s="849"/>
      <c r="L121" s="849"/>
      <c r="M121" s="849"/>
      <c r="N121" s="849">
        <v>5</v>
      </c>
      <c r="O121" s="849">
        <v>45788.800000000003</v>
      </c>
      <c r="P121" s="837"/>
      <c r="Q121" s="850">
        <v>9157.76</v>
      </c>
    </row>
    <row r="122" spans="1:17" ht="14.4" customHeight="1" x14ac:dyDescent="0.3">
      <c r="A122" s="831" t="s">
        <v>579</v>
      </c>
      <c r="B122" s="832" t="s">
        <v>6808</v>
      </c>
      <c r="C122" s="832" t="s">
        <v>6817</v>
      </c>
      <c r="D122" s="832" t="s">
        <v>7068</v>
      </c>
      <c r="E122" s="832" t="s">
        <v>7069</v>
      </c>
      <c r="F122" s="849">
        <v>1.8</v>
      </c>
      <c r="G122" s="849">
        <v>1225.98</v>
      </c>
      <c r="H122" s="849">
        <v>0.66716732241686127</v>
      </c>
      <c r="I122" s="849">
        <v>681.1</v>
      </c>
      <c r="J122" s="849">
        <v>2.8000000000000003</v>
      </c>
      <c r="K122" s="849">
        <v>1837.59</v>
      </c>
      <c r="L122" s="849">
        <v>1</v>
      </c>
      <c r="M122" s="849">
        <v>656.28214285714273</v>
      </c>
      <c r="N122" s="849">
        <v>3.7000000000000006</v>
      </c>
      <c r="O122" s="849">
        <v>1672.6499999999996</v>
      </c>
      <c r="P122" s="837">
        <v>0.9102411310466425</v>
      </c>
      <c r="Q122" s="850">
        <v>452.06756756756738</v>
      </c>
    </row>
    <row r="123" spans="1:17" ht="14.4" customHeight="1" x14ac:dyDescent="0.3">
      <c r="A123" s="831" t="s">
        <v>579</v>
      </c>
      <c r="B123" s="832" t="s">
        <v>6808</v>
      </c>
      <c r="C123" s="832" t="s">
        <v>6817</v>
      </c>
      <c r="D123" s="832" t="s">
        <v>7070</v>
      </c>
      <c r="E123" s="832" t="s">
        <v>7071</v>
      </c>
      <c r="F123" s="849">
        <v>891</v>
      </c>
      <c r="G123" s="849">
        <v>39381.930000000015</v>
      </c>
      <c r="H123" s="849">
        <v>1.417100957917619</v>
      </c>
      <c r="I123" s="849">
        <v>44.199696969696987</v>
      </c>
      <c r="J123" s="849">
        <v>648.1</v>
      </c>
      <c r="K123" s="849">
        <v>27790.49</v>
      </c>
      <c r="L123" s="849">
        <v>1</v>
      </c>
      <c r="M123" s="849">
        <v>42.879941367072981</v>
      </c>
      <c r="N123" s="849">
        <v>698</v>
      </c>
      <c r="O123" s="849">
        <v>29930.240000000002</v>
      </c>
      <c r="P123" s="837">
        <v>1.0769957636587193</v>
      </c>
      <c r="Q123" s="850">
        <v>42.88</v>
      </c>
    </row>
    <row r="124" spans="1:17" ht="14.4" customHeight="1" x14ac:dyDescent="0.3">
      <c r="A124" s="831" t="s">
        <v>579</v>
      </c>
      <c r="B124" s="832" t="s">
        <v>6808</v>
      </c>
      <c r="C124" s="832" t="s">
        <v>6817</v>
      </c>
      <c r="D124" s="832" t="s">
        <v>7072</v>
      </c>
      <c r="E124" s="832" t="s">
        <v>7073</v>
      </c>
      <c r="F124" s="849">
        <v>0.2</v>
      </c>
      <c r="G124" s="849">
        <v>110.06</v>
      </c>
      <c r="H124" s="849"/>
      <c r="I124" s="849">
        <v>550.29999999999995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579</v>
      </c>
      <c r="B125" s="832" t="s">
        <v>6808</v>
      </c>
      <c r="C125" s="832" t="s">
        <v>6817</v>
      </c>
      <c r="D125" s="832" t="s">
        <v>7074</v>
      </c>
      <c r="E125" s="832" t="s">
        <v>1713</v>
      </c>
      <c r="F125" s="849">
        <v>102</v>
      </c>
      <c r="G125" s="849">
        <v>7876.4399999999987</v>
      </c>
      <c r="H125" s="849">
        <v>0.68918918918918914</v>
      </c>
      <c r="I125" s="849">
        <v>77.219999999999985</v>
      </c>
      <c r="J125" s="849">
        <v>148</v>
      </c>
      <c r="K125" s="849">
        <v>11428.56</v>
      </c>
      <c r="L125" s="849">
        <v>1</v>
      </c>
      <c r="M125" s="849">
        <v>77.22</v>
      </c>
      <c r="N125" s="849">
        <v>23</v>
      </c>
      <c r="O125" s="849">
        <v>1776.06</v>
      </c>
      <c r="P125" s="837">
        <v>0.1554054054054054</v>
      </c>
      <c r="Q125" s="850">
        <v>77.22</v>
      </c>
    </row>
    <row r="126" spans="1:17" ht="14.4" customHeight="1" x14ac:dyDescent="0.3">
      <c r="A126" s="831" t="s">
        <v>579</v>
      </c>
      <c r="B126" s="832" t="s">
        <v>6808</v>
      </c>
      <c r="C126" s="832" t="s">
        <v>6817</v>
      </c>
      <c r="D126" s="832" t="s">
        <v>7075</v>
      </c>
      <c r="E126" s="832" t="s">
        <v>7076</v>
      </c>
      <c r="F126" s="849"/>
      <c r="G126" s="849"/>
      <c r="H126" s="849"/>
      <c r="I126" s="849"/>
      <c r="J126" s="849">
        <v>7.1999999999999993</v>
      </c>
      <c r="K126" s="849">
        <v>1945.19</v>
      </c>
      <c r="L126" s="849">
        <v>1</v>
      </c>
      <c r="M126" s="849">
        <v>270.16527777777782</v>
      </c>
      <c r="N126" s="849"/>
      <c r="O126" s="849"/>
      <c r="P126" s="837"/>
      <c r="Q126" s="850"/>
    </row>
    <row r="127" spans="1:17" ht="14.4" customHeight="1" x14ac:dyDescent="0.3">
      <c r="A127" s="831" t="s">
        <v>579</v>
      </c>
      <c r="B127" s="832" t="s">
        <v>6808</v>
      </c>
      <c r="C127" s="832" t="s">
        <v>6817</v>
      </c>
      <c r="D127" s="832" t="s">
        <v>7077</v>
      </c>
      <c r="E127" s="832" t="s">
        <v>5298</v>
      </c>
      <c r="F127" s="849">
        <v>1009.8299999999999</v>
      </c>
      <c r="G127" s="849">
        <v>351651.99999999994</v>
      </c>
      <c r="H127" s="849">
        <v>1.1260636902355861</v>
      </c>
      <c r="I127" s="849">
        <v>348.22890981650374</v>
      </c>
      <c r="J127" s="849">
        <v>1149.3</v>
      </c>
      <c r="K127" s="849">
        <v>312284.29000000004</v>
      </c>
      <c r="L127" s="849">
        <v>1</v>
      </c>
      <c r="M127" s="849">
        <v>271.71694944748981</v>
      </c>
      <c r="N127" s="849">
        <v>1207.6000000000001</v>
      </c>
      <c r="O127" s="849">
        <v>328125.11</v>
      </c>
      <c r="P127" s="837">
        <v>1.0507256384879302</v>
      </c>
      <c r="Q127" s="850">
        <v>271.71671911228879</v>
      </c>
    </row>
    <row r="128" spans="1:17" ht="14.4" customHeight="1" x14ac:dyDescent="0.3">
      <c r="A128" s="831" t="s">
        <v>579</v>
      </c>
      <c r="B128" s="832" t="s">
        <v>6808</v>
      </c>
      <c r="C128" s="832" t="s">
        <v>6817</v>
      </c>
      <c r="D128" s="832" t="s">
        <v>7078</v>
      </c>
      <c r="E128" s="832" t="s">
        <v>7079</v>
      </c>
      <c r="F128" s="849">
        <v>3</v>
      </c>
      <c r="G128" s="849">
        <v>13399.62</v>
      </c>
      <c r="H128" s="849"/>
      <c r="I128" s="849">
        <v>4466.54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579</v>
      </c>
      <c r="B129" s="832" t="s">
        <v>6808</v>
      </c>
      <c r="C129" s="832" t="s">
        <v>6817</v>
      </c>
      <c r="D129" s="832" t="s">
        <v>7080</v>
      </c>
      <c r="E129" s="832" t="s">
        <v>7081</v>
      </c>
      <c r="F129" s="849">
        <v>14</v>
      </c>
      <c r="G129" s="849">
        <v>920.5</v>
      </c>
      <c r="H129" s="849"/>
      <c r="I129" s="849">
        <v>65.75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579</v>
      </c>
      <c r="B130" s="832" t="s">
        <v>6808</v>
      </c>
      <c r="C130" s="832" t="s">
        <v>6817</v>
      </c>
      <c r="D130" s="832" t="s">
        <v>7082</v>
      </c>
      <c r="E130" s="832" t="s">
        <v>7081</v>
      </c>
      <c r="F130" s="849">
        <v>60</v>
      </c>
      <c r="G130" s="849">
        <v>4798.7999999999993</v>
      </c>
      <c r="H130" s="849">
        <v>0.30325358718635415</v>
      </c>
      <c r="I130" s="849">
        <v>79.97999999999999</v>
      </c>
      <c r="J130" s="849">
        <v>156</v>
      </c>
      <c r="K130" s="849">
        <v>15824.380000000001</v>
      </c>
      <c r="L130" s="849">
        <v>1</v>
      </c>
      <c r="M130" s="849">
        <v>101.43833333333335</v>
      </c>
      <c r="N130" s="849">
        <v>20</v>
      </c>
      <c r="O130" s="849">
        <v>1599.6</v>
      </c>
      <c r="P130" s="837">
        <v>0.10108452906211807</v>
      </c>
      <c r="Q130" s="850">
        <v>79.97999999999999</v>
      </c>
    </row>
    <row r="131" spans="1:17" ht="14.4" customHeight="1" x14ac:dyDescent="0.3">
      <c r="A131" s="831" t="s">
        <v>579</v>
      </c>
      <c r="B131" s="832" t="s">
        <v>6808</v>
      </c>
      <c r="C131" s="832" t="s">
        <v>6817</v>
      </c>
      <c r="D131" s="832" t="s">
        <v>7083</v>
      </c>
      <c r="E131" s="832" t="s">
        <v>7084</v>
      </c>
      <c r="F131" s="849">
        <v>26</v>
      </c>
      <c r="G131" s="849">
        <v>1076.56</v>
      </c>
      <c r="H131" s="849"/>
      <c r="I131" s="849">
        <v>41.406153846153842</v>
      </c>
      <c r="J131" s="849"/>
      <c r="K131" s="849"/>
      <c r="L131" s="849"/>
      <c r="M131" s="849"/>
      <c r="N131" s="849">
        <v>35</v>
      </c>
      <c r="O131" s="849">
        <v>2347.1</v>
      </c>
      <c r="P131" s="837"/>
      <c r="Q131" s="850">
        <v>67.06</v>
      </c>
    </row>
    <row r="132" spans="1:17" ht="14.4" customHeight="1" x14ac:dyDescent="0.3">
      <c r="A132" s="831" t="s">
        <v>579</v>
      </c>
      <c r="B132" s="832" t="s">
        <v>6808</v>
      </c>
      <c r="C132" s="832" t="s">
        <v>6817</v>
      </c>
      <c r="D132" s="832" t="s">
        <v>7085</v>
      </c>
      <c r="E132" s="832" t="s">
        <v>7086</v>
      </c>
      <c r="F132" s="849">
        <v>0.4</v>
      </c>
      <c r="G132" s="849">
        <v>1770.8</v>
      </c>
      <c r="H132" s="849"/>
      <c r="I132" s="849">
        <v>4427</v>
      </c>
      <c r="J132" s="849"/>
      <c r="K132" s="849"/>
      <c r="L132" s="849"/>
      <c r="M132" s="849"/>
      <c r="N132" s="849">
        <v>0.1</v>
      </c>
      <c r="O132" s="849">
        <v>454.76</v>
      </c>
      <c r="P132" s="837"/>
      <c r="Q132" s="850">
        <v>4547.5999999999995</v>
      </c>
    </row>
    <row r="133" spans="1:17" ht="14.4" customHeight="1" x14ac:dyDescent="0.3">
      <c r="A133" s="831" t="s">
        <v>579</v>
      </c>
      <c r="B133" s="832" t="s">
        <v>6808</v>
      </c>
      <c r="C133" s="832" t="s">
        <v>6817</v>
      </c>
      <c r="D133" s="832" t="s">
        <v>7087</v>
      </c>
      <c r="E133" s="832" t="s">
        <v>1139</v>
      </c>
      <c r="F133" s="849">
        <v>0</v>
      </c>
      <c r="G133" s="849">
        <v>0</v>
      </c>
      <c r="H133" s="849"/>
      <c r="I133" s="849"/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579</v>
      </c>
      <c r="B134" s="832" t="s">
        <v>6808</v>
      </c>
      <c r="C134" s="832" t="s">
        <v>6817</v>
      </c>
      <c r="D134" s="832" t="s">
        <v>7088</v>
      </c>
      <c r="E134" s="832" t="s">
        <v>7089</v>
      </c>
      <c r="F134" s="849">
        <v>64.5</v>
      </c>
      <c r="G134" s="849">
        <v>232228.97</v>
      </c>
      <c r="H134" s="849">
        <v>0.77594572291895481</v>
      </c>
      <c r="I134" s="849">
        <v>3600.4491472868217</v>
      </c>
      <c r="J134" s="849">
        <v>91.700000000000017</v>
      </c>
      <c r="K134" s="849">
        <v>299285.07</v>
      </c>
      <c r="L134" s="849">
        <v>1</v>
      </c>
      <c r="M134" s="849">
        <v>3263.7412213740454</v>
      </c>
      <c r="N134" s="849">
        <v>52.5</v>
      </c>
      <c r="O134" s="849">
        <v>171346.21999999997</v>
      </c>
      <c r="P134" s="837">
        <v>0.57251843534994906</v>
      </c>
      <c r="Q134" s="850">
        <v>3263.7375238095233</v>
      </c>
    </row>
    <row r="135" spans="1:17" ht="14.4" customHeight="1" x14ac:dyDescent="0.3">
      <c r="A135" s="831" t="s">
        <v>579</v>
      </c>
      <c r="B135" s="832" t="s">
        <v>6808</v>
      </c>
      <c r="C135" s="832" t="s">
        <v>6817</v>
      </c>
      <c r="D135" s="832" t="s">
        <v>7090</v>
      </c>
      <c r="E135" s="832" t="s">
        <v>1703</v>
      </c>
      <c r="F135" s="849">
        <v>47</v>
      </c>
      <c r="G135" s="849">
        <v>202800.77</v>
      </c>
      <c r="H135" s="849"/>
      <c r="I135" s="849">
        <v>4314.91</v>
      </c>
      <c r="J135" s="849"/>
      <c r="K135" s="849"/>
      <c r="L135" s="849"/>
      <c r="M135" s="849"/>
      <c r="N135" s="849">
        <v>10</v>
      </c>
      <c r="O135" s="849">
        <v>42526.9</v>
      </c>
      <c r="P135" s="837"/>
      <c r="Q135" s="850">
        <v>4252.6900000000005</v>
      </c>
    </row>
    <row r="136" spans="1:17" ht="14.4" customHeight="1" x14ac:dyDescent="0.3">
      <c r="A136" s="831" t="s">
        <v>579</v>
      </c>
      <c r="B136" s="832" t="s">
        <v>6808</v>
      </c>
      <c r="C136" s="832" t="s">
        <v>6817</v>
      </c>
      <c r="D136" s="832" t="s">
        <v>7091</v>
      </c>
      <c r="E136" s="832" t="s">
        <v>1703</v>
      </c>
      <c r="F136" s="849"/>
      <c r="G136" s="849"/>
      <c r="H136" s="849"/>
      <c r="I136" s="849"/>
      <c r="J136" s="849"/>
      <c r="K136" s="849"/>
      <c r="L136" s="849"/>
      <c r="M136" s="849"/>
      <c r="N136" s="849">
        <v>18</v>
      </c>
      <c r="O136" s="849">
        <v>153096.94</v>
      </c>
      <c r="P136" s="837"/>
      <c r="Q136" s="850">
        <v>8505.3855555555565</v>
      </c>
    </row>
    <row r="137" spans="1:17" ht="14.4" customHeight="1" x14ac:dyDescent="0.3">
      <c r="A137" s="831" t="s">
        <v>579</v>
      </c>
      <c r="B137" s="832" t="s">
        <v>6808</v>
      </c>
      <c r="C137" s="832" t="s">
        <v>6817</v>
      </c>
      <c r="D137" s="832" t="s">
        <v>7092</v>
      </c>
      <c r="E137" s="832" t="s">
        <v>7093</v>
      </c>
      <c r="F137" s="849">
        <v>40.1</v>
      </c>
      <c r="G137" s="849">
        <v>171073.46</v>
      </c>
      <c r="H137" s="849"/>
      <c r="I137" s="849">
        <v>4266.1710723192018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579</v>
      </c>
      <c r="B138" s="832" t="s">
        <v>6808</v>
      </c>
      <c r="C138" s="832" t="s">
        <v>6817</v>
      </c>
      <c r="D138" s="832" t="s">
        <v>7094</v>
      </c>
      <c r="E138" s="832" t="s">
        <v>7095</v>
      </c>
      <c r="F138" s="849">
        <v>141</v>
      </c>
      <c r="G138" s="849">
        <v>30907.200000000001</v>
      </c>
      <c r="H138" s="849">
        <v>1.5326086956521738</v>
      </c>
      <c r="I138" s="849">
        <v>219.20000000000002</v>
      </c>
      <c r="J138" s="849">
        <v>92</v>
      </c>
      <c r="K138" s="849">
        <v>20166.400000000001</v>
      </c>
      <c r="L138" s="849">
        <v>1</v>
      </c>
      <c r="M138" s="849">
        <v>219.20000000000002</v>
      </c>
      <c r="N138" s="849">
        <v>57</v>
      </c>
      <c r="O138" s="849">
        <v>12494.400000000001</v>
      </c>
      <c r="P138" s="837">
        <v>0.61956521739130432</v>
      </c>
      <c r="Q138" s="850">
        <v>219.20000000000002</v>
      </c>
    </row>
    <row r="139" spans="1:17" ht="14.4" customHeight="1" x14ac:dyDescent="0.3">
      <c r="A139" s="831" t="s">
        <v>579</v>
      </c>
      <c r="B139" s="832" t="s">
        <v>6808</v>
      </c>
      <c r="C139" s="832" t="s">
        <v>6817</v>
      </c>
      <c r="D139" s="832" t="s">
        <v>7096</v>
      </c>
      <c r="E139" s="832" t="s">
        <v>7097</v>
      </c>
      <c r="F139" s="849">
        <v>12.7</v>
      </c>
      <c r="G139" s="849">
        <v>2635.71</v>
      </c>
      <c r="H139" s="849">
        <v>61.409832246039144</v>
      </c>
      <c r="I139" s="849">
        <v>207.53622047244096</v>
      </c>
      <c r="J139" s="849">
        <v>0.1</v>
      </c>
      <c r="K139" s="849">
        <v>42.92</v>
      </c>
      <c r="L139" s="849">
        <v>1</v>
      </c>
      <c r="M139" s="849">
        <v>429.2</v>
      </c>
      <c r="N139" s="849">
        <v>26.599999999999998</v>
      </c>
      <c r="O139" s="849">
        <v>11416.72</v>
      </c>
      <c r="P139" s="837">
        <v>266</v>
      </c>
      <c r="Q139" s="850">
        <v>429.2</v>
      </c>
    </row>
    <row r="140" spans="1:17" ht="14.4" customHeight="1" x14ac:dyDescent="0.3">
      <c r="A140" s="831" t="s">
        <v>579</v>
      </c>
      <c r="B140" s="832" t="s">
        <v>6808</v>
      </c>
      <c r="C140" s="832" t="s">
        <v>6817</v>
      </c>
      <c r="D140" s="832" t="s">
        <v>7096</v>
      </c>
      <c r="E140" s="832" t="s">
        <v>1077</v>
      </c>
      <c r="F140" s="849">
        <v>1.1000000000000001</v>
      </c>
      <c r="G140" s="849">
        <v>228.32</v>
      </c>
      <c r="H140" s="849">
        <v>3.9404922163542848E-2</v>
      </c>
      <c r="I140" s="849">
        <v>207.56363636363633</v>
      </c>
      <c r="J140" s="849">
        <v>13.5</v>
      </c>
      <c r="K140" s="849">
        <v>5794.2000000000007</v>
      </c>
      <c r="L140" s="849">
        <v>1</v>
      </c>
      <c r="M140" s="849">
        <v>429.20000000000005</v>
      </c>
      <c r="N140" s="849">
        <v>8.6</v>
      </c>
      <c r="O140" s="849">
        <v>3691.12</v>
      </c>
      <c r="P140" s="837">
        <v>0.63703703703703696</v>
      </c>
      <c r="Q140" s="850">
        <v>429.2</v>
      </c>
    </row>
    <row r="141" spans="1:17" ht="14.4" customHeight="1" x14ac:dyDescent="0.3">
      <c r="A141" s="831" t="s">
        <v>579</v>
      </c>
      <c r="B141" s="832" t="s">
        <v>6808</v>
      </c>
      <c r="C141" s="832" t="s">
        <v>6817</v>
      </c>
      <c r="D141" s="832" t="s">
        <v>7098</v>
      </c>
      <c r="E141" s="832" t="s">
        <v>2185</v>
      </c>
      <c r="F141" s="849">
        <v>34</v>
      </c>
      <c r="G141" s="849">
        <v>2235.5</v>
      </c>
      <c r="H141" s="849">
        <v>17</v>
      </c>
      <c r="I141" s="849">
        <v>65.75</v>
      </c>
      <c r="J141" s="849">
        <v>2</v>
      </c>
      <c r="K141" s="849">
        <v>131.5</v>
      </c>
      <c r="L141" s="849">
        <v>1</v>
      </c>
      <c r="M141" s="849">
        <v>65.75</v>
      </c>
      <c r="N141" s="849">
        <v>13</v>
      </c>
      <c r="O141" s="849">
        <v>854.75</v>
      </c>
      <c r="P141" s="837">
        <v>6.5</v>
      </c>
      <c r="Q141" s="850">
        <v>65.75</v>
      </c>
    </row>
    <row r="142" spans="1:17" ht="14.4" customHeight="1" x14ac:dyDescent="0.3">
      <c r="A142" s="831" t="s">
        <v>579</v>
      </c>
      <c r="B142" s="832" t="s">
        <v>6808</v>
      </c>
      <c r="C142" s="832" t="s">
        <v>6817</v>
      </c>
      <c r="D142" s="832" t="s">
        <v>7099</v>
      </c>
      <c r="E142" s="832" t="s">
        <v>1125</v>
      </c>
      <c r="F142" s="849">
        <v>141.5</v>
      </c>
      <c r="G142" s="849">
        <v>13147.16</v>
      </c>
      <c r="H142" s="849">
        <v>1.1917284338937331</v>
      </c>
      <c r="I142" s="849">
        <v>92.912791519434634</v>
      </c>
      <c r="J142" s="849">
        <v>140</v>
      </c>
      <c r="K142" s="849">
        <v>11032.009999999998</v>
      </c>
      <c r="L142" s="849">
        <v>1</v>
      </c>
      <c r="M142" s="849">
        <v>78.800071428571414</v>
      </c>
      <c r="N142" s="849">
        <v>151.4</v>
      </c>
      <c r="O142" s="849">
        <v>11930.33</v>
      </c>
      <c r="P142" s="837">
        <v>1.081428497617388</v>
      </c>
      <c r="Q142" s="850">
        <v>78.800066050198154</v>
      </c>
    </row>
    <row r="143" spans="1:17" ht="14.4" customHeight="1" x14ac:dyDescent="0.3">
      <c r="A143" s="831" t="s">
        <v>579</v>
      </c>
      <c r="B143" s="832" t="s">
        <v>6808</v>
      </c>
      <c r="C143" s="832" t="s">
        <v>6817</v>
      </c>
      <c r="D143" s="832" t="s">
        <v>7099</v>
      </c>
      <c r="E143" s="832" t="s">
        <v>7100</v>
      </c>
      <c r="F143" s="849">
        <v>82.83</v>
      </c>
      <c r="G143" s="849">
        <v>7681.11</v>
      </c>
      <c r="H143" s="849">
        <v>1.2054888900746727</v>
      </c>
      <c r="I143" s="849">
        <v>92.733429916696849</v>
      </c>
      <c r="J143" s="849">
        <v>80.86</v>
      </c>
      <c r="K143" s="849">
        <v>6371.7800000000007</v>
      </c>
      <c r="L143" s="849">
        <v>1</v>
      </c>
      <c r="M143" s="849">
        <v>78.800148404650017</v>
      </c>
      <c r="N143" s="849">
        <v>113.00000000000001</v>
      </c>
      <c r="O143" s="849">
        <v>8904.4</v>
      </c>
      <c r="P143" s="837">
        <v>1.3974744890752659</v>
      </c>
      <c r="Q143" s="850">
        <v>78.799999999999983</v>
      </c>
    </row>
    <row r="144" spans="1:17" ht="14.4" customHeight="1" x14ac:dyDescent="0.3">
      <c r="A144" s="831" t="s">
        <v>579</v>
      </c>
      <c r="B144" s="832" t="s">
        <v>6808</v>
      </c>
      <c r="C144" s="832" t="s">
        <v>6817</v>
      </c>
      <c r="D144" s="832" t="s">
        <v>7101</v>
      </c>
      <c r="E144" s="832" t="s">
        <v>2219</v>
      </c>
      <c r="F144" s="849">
        <v>1124</v>
      </c>
      <c r="G144" s="849">
        <v>76858.729999999981</v>
      </c>
      <c r="H144" s="849">
        <v>0.85243474180371981</v>
      </c>
      <c r="I144" s="849">
        <v>68.379653024911022</v>
      </c>
      <c r="J144" s="849">
        <v>1285.3</v>
      </c>
      <c r="K144" s="849">
        <v>90163.77</v>
      </c>
      <c r="L144" s="849">
        <v>1</v>
      </c>
      <c r="M144" s="849">
        <v>70.149980549288117</v>
      </c>
      <c r="N144" s="849">
        <v>2361</v>
      </c>
      <c r="O144" s="849">
        <v>110201.55000000002</v>
      </c>
      <c r="P144" s="837">
        <v>1.2222376016442082</v>
      </c>
      <c r="Q144" s="850">
        <v>46.675794155019069</v>
      </c>
    </row>
    <row r="145" spans="1:17" ht="14.4" customHeight="1" x14ac:dyDescent="0.3">
      <c r="A145" s="831" t="s">
        <v>579</v>
      </c>
      <c r="B145" s="832" t="s">
        <v>6808</v>
      </c>
      <c r="C145" s="832" t="s">
        <v>6817</v>
      </c>
      <c r="D145" s="832" t="s">
        <v>7102</v>
      </c>
      <c r="E145" s="832" t="s">
        <v>7103</v>
      </c>
      <c r="F145" s="849">
        <v>2.2000000000000002</v>
      </c>
      <c r="G145" s="849">
        <v>2815.06</v>
      </c>
      <c r="H145" s="849"/>
      <c r="I145" s="849">
        <v>1279.5727272727272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579</v>
      </c>
      <c r="B146" s="832" t="s">
        <v>6808</v>
      </c>
      <c r="C146" s="832" t="s">
        <v>6817</v>
      </c>
      <c r="D146" s="832" t="s">
        <v>7104</v>
      </c>
      <c r="E146" s="832" t="s">
        <v>1471</v>
      </c>
      <c r="F146" s="849"/>
      <c r="G146" s="849"/>
      <c r="H146" s="849"/>
      <c r="I146" s="849"/>
      <c r="J146" s="849"/>
      <c r="K146" s="849"/>
      <c r="L146" s="849"/>
      <c r="M146" s="849"/>
      <c r="N146" s="849">
        <v>4.4000000000000004</v>
      </c>
      <c r="O146" s="849">
        <v>5165.6000000000004</v>
      </c>
      <c r="P146" s="837"/>
      <c r="Q146" s="850">
        <v>1174</v>
      </c>
    </row>
    <row r="147" spans="1:17" ht="14.4" customHeight="1" x14ac:dyDescent="0.3">
      <c r="A147" s="831" t="s">
        <v>579</v>
      </c>
      <c r="B147" s="832" t="s">
        <v>6808</v>
      </c>
      <c r="C147" s="832" t="s">
        <v>6817</v>
      </c>
      <c r="D147" s="832" t="s">
        <v>7105</v>
      </c>
      <c r="E147" s="832" t="s">
        <v>7106</v>
      </c>
      <c r="F147" s="849"/>
      <c r="G147" s="849"/>
      <c r="H147" s="849"/>
      <c r="I147" s="849"/>
      <c r="J147" s="849">
        <v>1</v>
      </c>
      <c r="K147" s="849">
        <v>528.98</v>
      </c>
      <c r="L147" s="849">
        <v>1</v>
      </c>
      <c r="M147" s="849">
        <v>528.98</v>
      </c>
      <c r="N147" s="849"/>
      <c r="O147" s="849"/>
      <c r="P147" s="837"/>
      <c r="Q147" s="850"/>
    </row>
    <row r="148" spans="1:17" ht="14.4" customHeight="1" x14ac:dyDescent="0.3">
      <c r="A148" s="831" t="s">
        <v>579</v>
      </c>
      <c r="B148" s="832" t="s">
        <v>6808</v>
      </c>
      <c r="C148" s="832" t="s">
        <v>6817</v>
      </c>
      <c r="D148" s="832" t="s">
        <v>7107</v>
      </c>
      <c r="E148" s="832" t="s">
        <v>7108</v>
      </c>
      <c r="F148" s="849">
        <v>1.6</v>
      </c>
      <c r="G148" s="849">
        <v>959.68</v>
      </c>
      <c r="H148" s="849"/>
      <c r="I148" s="849">
        <v>599.79999999999995</v>
      </c>
      <c r="J148" s="849"/>
      <c r="K148" s="849"/>
      <c r="L148" s="849"/>
      <c r="M148" s="849"/>
      <c r="N148" s="849">
        <v>2.2000000000000002</v>
      </c>
      <c r="O148" s="849">
        <v>1319.56</v>
      </c>
      <c r="P148" s="837"/>
      <c r="Q148" s="850">
        <v>599.79999999999995</v>
      </c>
    </row>
    <row r="149" spans="1:17" ht="14.4" customHeight="1" x14ac:dyDescent="0.3">
      <c r="A149" s="831" t="s">
        <v>579</v>
      </c>
      <c r="B149" s="832" t="s">
        <v>6808</v>
      </c>
      <c r="C149" s="832" t="s">
        <v>6817</v>
      </c>
      <c r="D149" s="832" t="s">
        <v>7109</v>
      </c>
      <c r="E149" s="832" t="s">
        <v>7108</v>
      </c>
      <c r="F149" s="849">
        <v>3.2</v>
      </c>
      <c r="G149" s="849">
        <v>2559.2800000000002</v>
      </c>
      <c r="H149" s="849">
        <v>32.003001125422038</v>
      </c>
      <c r="I149" s="849">
        <v>799.77499999999998</v>
      </c>
      <c r="J149" s="849">
        <v>0.1</v>
      </c>
      <c r="K149" s="849">
        <v>79.97</v>
      </c>
      <c r="L149" s="849">
        <v>1</v>
      </c>
      <c r="M149" s="849">
        <v>799.69999999999993</v>
      </c>
      <c r="N149" s="849">
        <v>9.1999999999999993</v>
      </c>
      <c r="O149" s="849">
        <v>7357.72</v>
      </c>
      <c r="P149" s="837">
        <v>92.006002250844077</v>
      </c>
      <c r="Q149" s="850">
        <v>799.75217391304352</v>
      </c>
    </row>
    <row r="150" spans="1:17" ht="14.4" customHeight="1" x14ac:dyDescent="0.3">
      <c r="A150" s="831" t="s">
        <v>579</v>
      </c>
      <c r="B150" s="832" t="s">
        <v>6808</v>
      </c>
      <c r="C150" s="832" t="s">
        <v>6817</v>
      </c>
      <c r="D150" s="832" t="s">
        <v>7110</v>
      </c>
      <c r="E150" s="832" t="s">
        <v>1129</v>
      </c>
      <c r="F150" s="849">
        <v>43</v>
      </c>
      <c r="G150" s="849">
        <v>3977.0699999999997</v>
      </c>
      <c r="H150" s="849"/>
      <c r="I150" s="849">
        <v>92.49</v>
      </c>
      <c r="J150" s="849"/>
      <c r="K150" s="849"/>
      <c r="L150" s="849"/>
      <c r="M150" s="849"/>
      <c r="N150" s="849">
        <v>40</v>
      </c>
      <c r="O150" s="849">
        <v>3699.6</v>
      </c>
      <c r="P150" s="837"/>
      <c r="Q150" s="850">
        <v>92.49</v>
      </c>
    </row>
    <row r="151" spans="1:17" ht="14.4" customHeight="1" x14ac:dyDescent="0.3">
      <c r="A151" s="831" t="s">
        <v>579</v>
      </c>
      <c r="B151" s="832" t="s">
        <v>6808</v>
      </c>
      <c r="C151" s="832" t="s">
        <v>6817</v>
      </c>
      <c r="D151" s="832" t="s">
        <v>7111</v>
      </c>
      <c r="E151" s="832" t="s">
        <v>1467</v>
      </c>
      <c r="F151" s="849">
        <v>22</v>
      </c>
      <c r="G151" s="849">
        <v>28320.840000000004</v>
      </c>
      <c r="H151" s="849">
        <v>0.57893807263494879</v>
      </c>
      <c r="I151" s="849">
        <v>1287.3109090909093</v>
      </c>
      <c r="J151" s="849">
        <v>38</v>
      </c>
      <c r="K151" s="849">
        <v>48918.6</v>
      </c>
      <c r="L151" s="849">
        <v>1</v>
      </c>
      <c r="M151" s="849">
        <v>1287.3315789473684</v>
      </c>
      <c r="N151" s="849">
        <v>42</v>
      </c>
      <c r="O151" s="849">
        <v>54069.119999999995</v>
      </c>
      <c r="P151" s="837">
        <v>1.1052875593332596</v>
      </c>
      <c r="Q151" s="850">
        <v>1287.3599999999999</v>
      </c>
    </row>
    <row r="152" spans="1:17" ht="14.4" customHeight="1" x14ac:dyDescent="0.3">
      <c r="A152" s="831" t="s">
        <v>579</v>
      </c>
      <c r="B152" s="832" t="s">
        <v>6808</v>
      </c>
      <c r="C152" s="832" t="s">
        <v>6817</v>
      </c>
      <c r="D152" s="832" t="s">
        <v>7112</v>
      </c>
      <c r="E152" s="832" t="s">
        <v>7113</v>
      </c>
      <c r="F152" s="849"/>
      <c r="G152" s="849"/>
      <c r="H152" s="849"/>
      <c r="I152" s="849"/>
      <c r="J152" s="849">
        <v>0.9</v>
      </c>
      <c r="K152" s="849">
        <v>1421.73</v>
      </c>
      <c r="L152" s="849">
        <v>1</v>
      </c>
      <c r="M152" s="849">
        <v>1579.7</v>
      </c>
      <c r="N152" s="849">
        <v>9.9</v>
      </c>
      <c r="O152" s="849">
        <v>15639.25</v>
      </c>
      <c r="P152" s="837">
        <v>11.000154741054912</v>
      </c>
      <c r="Q152" s="850">
        <v>1579.7222222222222</v>
      </c>
    </row>
    <row r="153" spans="1:17" ht="14.4" customHeight="1" x14ac:dyDescent="0.3">
      <c r="A153" s="831" t="s">
        <v>579</v>
      </c>
      <c r="B153" s="832" t="s">
        <v>6808</v>
      </c>
      <c r="C153" s="832" t="s">
        <v>6817</v>
      </c>
      <c r="D153" s="832" t="s">
        <v>7114</v>
      </c>
      <c r="E153" s="832" t="s">
        <v>1143</v>
      </c>
      <c r="F153" s="849">
        <v>41.6</v>
      </c>
      <c r="G153" s="849">
        <v>82301.38</v>
      </c>
      <c r="H153" s="849">
        <v>1.1084346014348803</v>
      </c>
      <c r="I153" s="849">
        <v>1978.3985576923078</v>
      </c>
      <c r="J153" s="849">
        <v>45.5</v>
      </c>
      <c r="K153" s="849">
        <v>74250.100000000006</v>
      </c>
      <c r="L153" s="849">
        <v>1</v>
      </c>
      <c r="M153" s="849">
        <v>1631.8703296703297</v>
      </c>
      <c r="N153" s="849">
        <v>23.5</v>
      </c>
      <c r="O153" s="849">
        <v>38348.890000000007</v>
      </c>
      <c r="P153" s="837">
        <v>0.51648267140380966</v>
      </c>
      <c r="Q153" s="850">
        <v>1631.8676595744685</v>
      </c>
    </row>
    <row r="154" spans="1:17" ht="14.4" customHeight="1" x14ac:dyDescent="0.3">
      <c r="A154" s="831" t="s">
        <v>579</v>
      </c>
      <c r="B154" s="832" t="s">
        <v>6808</v>
      </c>
      <c r="C154" s="832" t="s">
        <v>6817</v>
      </c>
      <c r="D154" s="832" t="s">
        <v>7115</v>
      </c>
      <c r="E154" s="832" t="s">
        <v>7116</v>
      </c>
      <c r="F154" s="849">
        <v>7.9</v>
      </c>
      <c r="G154" s="849">
        <v>3095.22</v>
      </c>
      <c r="H154" s="849">
        <v>13.166666666666664</v>
      </c>
      <c r="I154" s="849">
        <v>391.79999999999995</v>
      </c>
      <c r="J154" s="849">
        <v>0.6</v>
      </c>
      <c r="K154" s="849">
        <v>235.08</v>
      </c>
      <c r="L154" s="849">
        <v>1</v>
      </c>
      <c r="M154" s="849">
        <v>391.8</v>
      </c>
      <c r="N154" s="849">
        <v>2.2000000000000002</v>
      </c>
      <c r="O154" s="849">
        <v>861.96</v>
      </c>
      <c r="P154" s="837">
        <v>3.6666666666666665</v>
      </c>
      <c r="Q154" s="850">
        <v>391.8</v>
      </c>
    </row>
    <row r="155" spans="1:17" ht="14.4" customHeight="1" x14ac:dyDescent="0.3">
      <c r="A155" s="831" t="s">
        <v>579</v>
      </c>
      <c r="B155" s="832" t="s">
        <v>6808</v>
      </c>
      <c r="C155" s="832" t="s">
        <v>6817</v>
      </c>
      <c r="D155" s="832" t="s">
        <v>7117</v>
      </c>
      <c r="E155" s="832" t="s">
        <v>7118</v>
      </c>
      <c r="F155" s="849">
        <v>16</v>
      </c>
      <c r="G155" s="849">
        <v>3507.2</v>
      </c>
      <c r="H155" s="849"/>
      <c r="I155" s="849">
        <v>219.2</v>
      </c>
      <c r="J155" s="849"/>
      <c r="K155" s="849"/>
      <c r="L155" s="849"/>
      <c r="M155" s="849"/>
      <c r="N155" s="849">
        <v>40</v>
      </c>
      <c r="O155" s="849">
        <v>8768</v>
      </c>
      <c r="P155" s="837"/>
      <c r="Q155" s="850">
        <v>219.2</v>
      </c>
    </row>
    <row r="156" spans="1:17" ht="14.4" customHeight="1" x14ac:dyDescent="0.3">
      <c r="A156" s="831" t="s">
        <v>579</v>
      </c>
      <c r="B156" s="832" t="s">
        <v>6808</v>
      </c>
      <c r="C156" s="832" t="s">
        <v>6817</v>
      </c>
      <c r="D156" s="832" t="s">
        <v>7119</v>
      </c>
      <c r="E156" s="832" t="s">
        <v>7120</v>
      </c>
      <c r="F156" s="849">
        <v>8.9</v>
      </c>
      <c r="G156" s="849">
        <v>3436.0400000000004</v>
      </c>
      <c r="H156" s="849"/>
      <c r="I156" s="849">
        <v>386.0719101123596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579</v>
      </c>
      <c r="B157" s="832" t="s">
        <v>6808</v>
      </c>
      <c r="C157" s="832" t="s">
        <v>6817</v>
      </c>
      <c r="D157" s="832" t="s">
        <v>7121</v>
      </c>
      <c r="E157" s="832" t="s">
        <v>1110</v>
      </c>
      <c r="F157" s="849">
        <v>9.6</v>
      </c>
      <c r="G157" s="849">
        <v>7412.5900000000011</v>
      </c>
      <c r="H157" s="849">
        <v>47.99967622871204</v>
      </c>
      <c r="I157" s="849">
        <v>772.14479166666683</v>
      </c>
      <c r="J157" s="849">
        <v>0.2</v>
      </c>
      <c r="K157" s="849">
        <v>154.43</v>
      </c>
      <c r="L157" s="849">
        <v>1</v>
      </c>
      <c r="M157" s="849">
        <v>772.15</v>
      </c>
      <c r="N157" s="849">
        <v>44.1</v>
      </c>
      <c r="O157" s="849">
        <v>34051.910000000003</v>
      </c>
      <c r="P157" s="837">
        <v>220.50061516544713</v>
      </c>
      <c r="Q157" s="850">
        <v>772.15215419501135</v>
      </c>
    </row>
    <row r="158" spans="1:17" ht="14.4" customHeight="1" x14ac:dyDescent="0.3">
      <c r="A158" s="831" t="s">
        <v>579</v>
      </c>
      <c r="B158" s="832" t="s">
        <v>6808</v>
      </c>
      <c r="C158" s="832" t="s">
        <v>6817</v>
      </c>
      <c r="D158" s="832" t="s">
        <v>7122</v>
      </c>
      <c r="E158" s="832" t="s">
        <v>7123</v>
      </c>
      <c r="F158" s="849">
        <v>8</v>
      </c>
      <c r="G158" s="849">
        <v>6550.24</v>
      </c>
      <c r="H158" s="849">
        <v>4</v>
      </c>
      <c r="I158" s="849">
        <v>818.78</v>
      </c>
      <c r="J158" s="849">
        <v>2</v>
      </c>
      <c r="K158" s="849">
        <v>1637.56</v>
      </c>
      <c r="L158" s="849">
        <v>1</v>
      </c>
      <c r="M158" s="849">
        <v>818.78</v>
      </c>
      <c r="N158" s="849">
        <v>7</v>
      </c>
      <c r="O158" s="849">
        <v>5731.46</v>
      </c>
      <c r="P158" s="837">
        <v>3.5</v>
      </c>
      <c r="Q158" s="850">
        <v>818.78</v>
      </c>
    </row>
    <row r="159" spans="1:17" ht="14.4" customHeight="1" x14ac:dyDescent="0.3">
      <c r="A159" s="831" t="s">
        <v>579</v>
      </c>
      <c r="B159" s="832" t="s">
        <v>6808</v>
      </c>
      <c r="C159" s="832" t="s">
        <v>6817</v>
      </c>
      <c r="D159" s="832" t="s">
        <v>7124</v>
      </c>
      <c r="E159" s="832" t="s">
        <v>7125</v>
      </c>
      <c r="F159" s="849">
        <v>86.490000000000009</v>
      </c>
      <c r="G159" s="849">
        <v>263569.13</v>
      </c>
      <c r="H159" s="849">
        <v>0.73932080157483671</v>
      </c>
      <c r="I159" s="849">
        <v>3047.3942652329747</v>
      </c>
      <c r="J159" s="849">
        <v>117.55000000000001</v>
      </c>
      <c r="K159" s="849">
        <v>356501.71</v>
      </c>
      <c r="L159" s="849">
        <v>1</v>
      </c>
      <c r="M159" s="849">
        <v>3032.7665674181198</v>
      </c>
      <c r="N159" s="849"/>
      <c r="O159" s="849"/>
      <c r="P159" s="837"/>
      <c r="Q159" s="850"/>
    </row>
    <row r="160" spans="1:17" ht="14.4" customHeight="1" x14ac:dyDescent="0.3">
      <c r="A160" s="831" t="s">
        <v>579</v>
      </c>
      <c r="B160" s="832" t="s">
        <v>6808</v>
      </c>
      <c r="C160" s="832" t="s">
        <v>6817</v>
      </c>
      <c r="D160" s="832" t="s">
        <v>7124</v>
      </c>
      <c r="E160" s="832"/>
      <c r="F160" s="849">
        <v>51.91</v>
      </c>
      <c r="G160" s="849">
        <v>155183.43</v>
      </c>
      <c r="H160" s="849">
        <v>0.71596876326581027</v>
      </c>
      <c r="I160" s="849">
        <v>2989.4708148718937</v>
      </c>
      <c r="J160" s="849">
        <v>73.66</v>
      </c>
      <c r="K160" s="849">
        <v>216746.09</v>
      </c>
      <c r="L160" s="849">
        <v>1</v>
      </c>
      <c r="M160" s="849">
        <v>2942.5209068693998</v>
      </c>
      <c r="N160" s="849"/>
      <c r="O160" s="849"/>
      <c r="P160" s="837"/>
      <c r="Q160" s="850"/>
    </row>
    <row r="161" spans="1:17" ht="14.4" customHeight="1" x14ac:dyDescent="0.3">
      <c r="A161" s="831" t="s">
        <v>579</v>
      </c>
      <c r="B161" s="832" t="s">
        <v>6808</v>
      </c>
      <c r="C161" s="832" t="s">
        <v>6817</v>
      </c>
      <c r="D161" s="832" t="s">
        <v>7126</v>
      </c>
      <c r="E161" s="832" t="s">
        <v>7127</v>
      </c>
      <c r="F161" s="849"/>
      <c r="G161" s="849"/>
      <c r="H161" s="849"/>
      <c r="I161" s="849"/>
      <c r="J161" s="849">
        <v>4.0999999999999996</v>
      </c>
      <c r="K161" s="849">
        <v>42350.63</v>
      </c>
      <c r="L161" s="849">
        <v>1</v>
      </c>
      <c r="M161" s="849">
        <v>10329.421951219512</v>
      </c>
      <c r="N161" s="849">
        <v>35</v>
      </c>
      <c r="O161" s="849">
        <v>350665.3</v>
      </c>
      <c r="P161" s="837">
        <v>8.2800491987958615</v>
      </c>
      <c r="Q161" s="850">
        <v>10019.008571428571</v>
      </c>
    </row>
    <row r="162" spans="1:17" ht="14.4" customHeight="1" x14ac:dyDescent="0.3">
      <c r="A162" s="831" t="s">
        <v>579</v>
      </c>
      <c r="B162" s="832" t="s">
        <v>6808</v>
      </c>
      <c r="C162" s="832" t="s">
        <v>6817</v>
      </c>
      <c r="D162" s="832" t="s">
        <v>7128</v>
      </c>
      <c r="E162" s="832" t="s">
        <v>1072</v>
      </c>
      <c r="F162" s="849"/>
      <c r="G162" s="849"/>
      <c r="H162" s="849"/>
      <c r="I162" s="849"/>
      <c r="J162" s="849">
        <v>4</v>
      </c>
      <c r="K162" s="849">
        <v>11783.2</v>
      </c>
      <c r="L162" s="849">
        <v>1</v>
      </c>
      <c r="M162" s="849">
        <v>2945.8</v>
      </c>
      <c r="N162" s="849">
        <v>4</v>
      </c>
      <c r="O162" s="849">
        <v>11783.2</v>
      </c>
      <c r="P162" s="837">
        <v>1</v>
      </c>
      <c r="Q162" s="850">
        <v>2945.8</v>
      </c>
    </row>
    <row r="163" spans="1:17" ht="14.4" customHeight="1" x14ac:dyDescent="0.3">
      <c r="A163" s="831" t="s">
        <v>579</v>
      </c>
      <c r="B163" s="832" t="s">
        <v>6808</v>
      </c>
      <c r="C163" s="832" t="s">
        <v>6817</v>
      </c>
      <c r="D163" s="832" t="s">
        <v>7129</v>
      </c>
      <c r="E163" s="832" t="s">
        <v>1139</v>
      </c>
      <c r="F163" s="849"/>
      <c r="G163" s="849"/>
      <c r="H163" s="849"/>
      <c r="I163" s="849"/>
      <c r="J163" s="849">
        <v>26</v>
      </c>
      <c r="K163" s="849">
        <v>1709.5</v>
      </c>
      <c r="L163" s="849">
        <v>1</v>
      </c>
      <c r="M163" s="849">
        <v>65.75</v>
      </c>
      <c r="N163" s="849"/>
      <c r="O163" s="849"/>
      <c r="P163" s="837"/>
      <c r="Q163" s="850"/>
    </row>
    <row r="164" spans="1:17" ht="14.4" customHeight="1" x14ac:dyDescent="0.3">
      <c r="A164" s="831" t="s">
        <v>579</v>
      </c>
      <c r="B164" s="832" t="s">
        <v>6808</v>
      </c>
      <c r="C164" s="832" t="s">
        <v>6817</v>
      </c>
      <c r="D164" s="832" t="s">
        <v>7130</v>
      </c>
      <c r="E164" s="832" t="s">
        <v>7131</v>
      </c>
      <c r="F164" s="849"/>
      <c r="G164" s="849"/>
      <c r="H164" s="849"/>
      <c r="I164" s="849"/>
      <c r="J164" s="849"/>
      <c r="K164" s="849"/>
      <c r="L164" s="849"/>
      <c r="M164" s="849"/>
      <c r="N164" s="849">
        <v>303.3</v>
      </c>
      <c r="O164" s="849">
        <v>764946.08999999985</v>
      </c>
      <c r="P164" s="837"/>
      <c r="Q164" s="850">
        <v>2522.0774480712162</v>
      </c>
    </row>
    <row r="165" spans="1:17" ht="14.4" customHeight="1" x14ac:dyDescent="0.3">
      <c r="A165" s="831" t="s">
        <v>579</v>
      </c>
      <c r="B165" s="832" t="s">
        <v>6808</v>
      </c>
      <c r="C165" s="832" t="s">
        <v>6817</v>
      </c>
      <c r="D165" s="832" t="s">
        <v>7132</v>
      </c>
      <c r="E165" s="832" t="s">
        <v>2182</v>
      </c>
      <c r="F165" s="849"/>
      <c r="G165" s="849"/>
      <c r="H165" s="849"/>
      <c r="I165" s="849"/>
      <c r="J165" s="849"/>
      <c r="K165" s="849"/>
      <c r="L165" s="849"/>
      <c r="M165" s="849"/>
      <c r="N165" s="849">
        <v>20</v>
      </c>
      <c r="O165" s="849">
        <v>1315</v>
      </c>
      <c r="P165" s="837"/>
      <c r="Q165" s="850">
        <v>65.75</v>
      </c>
    </row>
    <row r="166" spans="1:17" ht="14.4" customHeight="1" x14ac:dyDescent="0.3">
      <c r="A166" s="831" t="s">
        <v>579</v>
      </c>
      <c r="B166" s="832" t="s">
        <v>6808</v>
      </c>
      <c r="C166" s="832" t="s">
        <v>6817</v>
      </c>
      <c r="D166" s="832" t="s">
        <v>7133</v>
      </c>
      <c r="E166" s="832" t="s">
        <v>7134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20784.7</v>
      </c>
      <c r="P166" s="837"/>
      <c r="Q166" s="850">
        <v>10392.35</v>
      </c>
    </row>
    <row r="167" spans="1:17" ht="14.4" customHeight="1" x14ac:dyDescent="0.3">
      <c r="A167" s="831" t="s">
        <v>579</v>
      </c>
      <c r="B167" s="832" t="s">
        <v>6808</v>
      </c>
      <c r="C167" s="832" t="s">
        <v>6817</v>
      </c>
      <c r="D167" s="832" t="s">
        <v>7135</v>
      </c>
      <c r="E167" s="832" t="s">
        <v>2401</v>
      </c>
      <c r="F167" s="849"/>
      <c r="G167" s="849"/>
      <c r="H167" s="849"/>
      <c r="I167" s="849"/>
      <c r="J167" s="849"/>
      <c r="K167" s="849"/>
      <c r="L167" s="849"/>
      <c r="M167" s="849"/>
      <c r="N167" s="849">
        <v>1.5</v>
      </c>
      <c r="O167" s="849">
        <v>4895.6000000000004</v>
      </c>
      <c r="P167" s="837"/>
      <c r="Q167" s="850">
        <v>3263.7333333333336</v>
      </c>
    </row>
    <row r="168" spans="1:17" ht="14.4" customHeight="1" x14ac:dyDescent="0.3">
      <c r="A168" s="831" t="s">
        <v>579</v>
      </c>
      <c r="B168" s="832" t="s">
        <v>6808</v>
      </c>
      <c r="C168" s="832" t="s">
        <v>6817</v>
      </c>
      <c r="D168" s="832" t="s">
        <v>7136</v>
      </c>
      <c r="E168" s="832" t="s">
        <v>7137</v>
      </c>
      <c r="F168" s="849">
        <v>1.4</v>
      </c>
      <c r="G168" s="849">
        <v>3068.59</v>
      </c>
      <c r="H168" s="849"/>
      <c r="I168" s="849">
        <v>2191.8500000000004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579</v>
      </c>
      <c r="B169" s="832" t="s">
        <v>6808</v>
      </c>
      <c r="C169" s="832" t="s">
        <v>6817</v>
      </c>
      <c r="D169" s="832" t="s">
        <v>7138</v>
      </c>
      <c r="E169" s="832" t="s">
        <v>7139</v>
      </c>
      <c r="F169" s="849">
        <v>0.2</v>
      </c>
      <c r="G169" s="849">
        <v>66.28</v>
      </c>
      <c r="H169" s="849"/>
      <c r="I169" s="849">
        <v>331.4</v>
      </c>
      <c r="J169" s="849"/>
      <c r="K169" s="849"/>
      <c r="L169" s="849"/>
      <c r="M169" s="849"/>
      <c r="N169" s="849">
        <v>11.900000000000002</v>
      </c>
      <c r="O169" s="849">
        <v>3943.6600000000008</v>
      </c>
      <c r="P169" s="837"/>
      <c r="Q169" s="850">
        <v>331.4</v>
      </c>
    </row>
    <row r="170" spans="1:17" ht="14.4" customHeight="1" x14ac:dyDescent="0.3">
      <c r="A170" s="831" t="s">
        <v>579</v>
      </c>
      <c r="B170" s="832" t="s">
        <v>6808</v>
      </c>
      <c r="C170" s="832" t="s">
        <v>6817</v>
      </c>
      <c r="D170" s="832" t="s">
        <v>7140</v>
      </c>
      <c r="E170" s="832" t="s">
        <v>1475</v>
      </c>
      <c r="F170" s="849"/>
      <c r="G170" s="849"/>
      <c r="H170" s="849"/>
      <c r="I170" s="849"/>
      <c r="J170" s="849"/>
      <c r="K170" s="849"/>
      <c r="L170" s="849"/>
      <c r="M170" s="849"/>
      <c r="N170" s="849">
        <v>12</v>
      </c>
      <c r="O170" s="849">
        <v>51093.509999999995</v>
      </c>
      <c r="P170" s="837"/>
      <c r="Q170" s="850">
        <v>4257.7924999999996</v>
      </c>
    </row>
    <row r="171" spans="1:17" ht="14.4" customHeight="1" x14ac:dyDescent="0.3">
      <c r="A171" s="831" t="s">
        <v>579</v>
      </c>
      <c r="B171" s="832" t="s">
        <v>6808</v>
      </c>
      <c r="C171" s="832" t="s">
        <v>6817</v>
      </c>
      <c r="D171" s="832" t="s">
        <v>7141</v>
      </c>
      <c r="E171" s="832" t="s">
        <v>7142</v>
      </c>
      <c r="F171" s="849"/>
      <c r="G171" s="849"/>
      <c r="H171" s="849"/>
      <c r="I171" s="849"/>
      <c r="J171" s="849">
        <v>0.9</v>
      </c>
      <c r="K171" s="849">
        <v>720.72</v>
      </c>
      <c r="L171" s="849">
        <v>1</v>
      </c>
      <c r="M171" s="849">
        <v>800.8</v>
      </c>
      <c r="N171" s="849"/>
      <c r="O171" s="849"/>
      <c r="P171" s="837"/>
      <c r="Q171" s="850"/>
    </row>
    <row r="172" spans="1:17" ht="14.4" customHeight="1" x14ac:dyDescent="0.3">
      <c r="A172" s="831" t="s">
        <v>579</v>
      </c>
      <c r="B172" s="832" t="s">
        <v>6808</v>
      </c>
      <c r="C172" s="832" t="s">
        <v>6817</v>
      </c>
      <c r="D172" s="832" t="s">
        <v>7143</v>
      </c>
      <c r="E172" s="832" t="s">
        <v>7144</v>
      </c>
      <c r="F172" s="849"/>
      <c r="G172" s="849"/>
      <c r="H172" s="849"/>
      <c r="I172" s="849"/>
      <c r="J172" s="849">
        <v>1.87</v>
      </c>
      <c r="K172" s="849">
        <v>1007.0799999999999</v>
      </c>
      <c r="L172" s="849">
        <v>1</v>
      </c>
      <c r="M172" s="849">
        <v>538.5454545454545</v>
      </c>
      <c r="N172" s="849"/>
      <c r="O172" s="849"/>
      <c r="P172" s="837"/>
      <c r="Q172" s="850"/>
    </row>
    <row r="173" spans="1:17" ht="14.4" customHeight="1" x14ac:dyDescent="0.3">
      <c r="A173" s="831" t="s">
        <v>579</v>
      </c>
      <c r="B173" s="832" t="s">
        <v>6808</v>
      </c>
      <c r="C173" s="832" t="s">
        <v>6817</v>
      </c>
      <c r="D173" s="832" t="s">
        <v>7145</v>
      </c>
      <c r="E173" s="832" t="s">
        <v>7146</v>
      </c>
      <c r="F173" s="849">
        <v>4.5999999999999996</v>
      </c>
      <c r="G173" s="849">
        <v>3024.04</v>
      </c>
      <c r="H173" s="849"/>
      <c r="I173" s="849">
        <v>657.40000000000009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579</v>
      </c>
      <c r="B174" s="832" t="s">
        <v>6808</v>
      </c>
      <c r="C174" s="832" t="s">
        <v>6817</v>
      </c>
      <c r="D174" s="832" t="s">
        <v>7147</v>
      </c>
      <c r="E174" s="832" t="s">
        <v>7148</v>
      </c>
      <c r="F174" s="849"/>
      <c r="G174" s="849"/>
      <c r="H174" s="849"/>
      <c r="I174" s="849"/>
      <c r="J174" s="849"/>
      <c r="K174" s="849"/>
      <c r="L174" s="849"/>
      <c r="M174" s="849"/>
      <c r="N174" s="849">
        <v>3.9</v>
      </c>
      <c r="O174" s="849">
        <v>8289.84</v>
      </c>
      <c r="P174" s="837"/>
      <c r="Q174" s="850">
        <v>2125.6</v>
      </c>
    </row>
    <row r="175" spans="1:17" ht="14.4" customHeight="1" x14ac:dyDescent="0.3">
      <c r="A175" s="831" t="s">
        <v>579</v>
      </c>
      <c r="B175" s="832" t="s">
        <v>6808</v>
      </c>
      <c r="C175" s="832" t="s">
        <v>6817</v>
      </c>
      <c r="D175" s="832" t="s">
        <v>7149</v>
      </c>
      <c r="E175" s="832" t="s">
        <v>2204</v>
      </c>
      <c r="F175" s="849"/>
      <c r="G175" s="849"/>
      <c r="H175" s="849"/>
      <c r="I175" s="849"/>
      <c r="J175" s="849">
        <v>3.1</v>
      </c>
      <c r="K175" s="849">
        <v>2448.56</v>
      </c>
      <c r="L175" s="849">
        <v>1</v>
      </c>
      <c r="M175" s="849">
        <v>789.85806451612905</v>
      </c>
      <c r="N175" s="849"/>
      <c r="O175" s="849"/>
      <c r="P175" s="837"/>
      <c r="Q175" s="850"/>
    </row>
    <row r="176" spans="1:17" ht="14.4" customHeight="1" x14ac:dyDescent="0.3">
      <c r="A176" s="831" t="s">
        <v>579</v>
      </c>
      <c r="B176" s="832" t="s">
        <v>6808</v>
      </c>
      <c r="C176" s="832" t="s">
        <v>6817</v>
      </c>
      <c r="D176" s="832" t="s">
        <v>7150</v>
      </c>
      <c r="E176" s="832" t="s">
        <v>2189</v>
      </c>
      <c r="F176" s="849"/>
      <c r="G176" s="849"/>
      <c r="H176" s="849"/>
      <c r="I176" s="849"/>
      <c r="J176" s="849">
        <v>19.299999999999997</v>
      </c>
      <c r="K176" s="849">
        <v>62990.22</v>
      </c>
      <c r="L176" s="849">
        <v>1</v>
      </c>
      <c r="M176" s="849">
        <v>3263.7419689119179</v>
      </c>
      <c r="N176" s="849">
        <v>18</v>
      </c>
      <c r="O176" s="849">
        <v>58747.23</v>
      </c>
      <c r="P176" s="837">
        <v>0.93264049561979623</v>
      </c>
      <c r="Q176" s="850">
        <v>3263.7350000000001</v>
      </c>
    </row>
    <row r="177" spans="1:17" ht="14.4" customHeight="1" x14ac:dyDescent="0.3">
      <c r="A177" s="831" t="s">
        <v>579</v>
      </c>
      <c r="B177" s="832" t="s">
        <v>6808</v>
      </c>
      <c r="C177" s="832" t="s">
        <v>6817</v>
      </c>
      <c r="D177" s="832" t="s">
        <v>7151</v>
      </c>
      <c r="E177" s="832" t="s">
        <v>7152</v>
      </c>
      <c r="F177" s="849"/>
      <c r="G177" s="849"/>
      <c r="H177" s="849"/>
      <c r="I177" s="849"/>
      <c r="J177" s="849"/>
      <c r="K177" s="849"/>
      <c r="L177" s="849"/>
      <c r="M177" s="849"/>
      <c r="N177" s="849">
        <v>1.1000000000000001</v>
      </c>
      <c r="O177" s="849">
        <v>1944.69</v>
      </c>
      <c r="P177" s="837"/>
      <c r="Q177" s="850">
        <v>1767.8999999999999</v>
      </c>
    </row>
    <row r="178" spans="1:17" ht="14.4" customHeight="1" x14ac:dyDescent="0.3">
      <c r="A178" s="831" t="s">
        <v>579</v>
      </c>
      <c r="B178" s="832" t="s">
        <v>6808</v>
      </c>
      <c r="C178" s="832" t="s">
        <v>6817</v>
      </c>
      <c r="D178" s="832" t="s">
        <v>7153</v>
      </c>
      <c r="E178" s="832" t="s">
        <v>1473</v>
      </c>
      <c r="F178" s="849"/>
      <c r="G178" s="849"/>
      <c r="H178" s="849"/>
      <c r="I178" s="849"/>
      <c r="J178" s="849"/>
      <c r="K178" s="849"/>
      <c r="L178" s="849"/>
      <c r="M178" s="849"/>
      <c r="N178" s="849">
        <v>7</v>
      </c>
      <c r="O178" s="849">
        <v>59910.290000000008</v>
      </c>
      <c r="P178" s="837"/>
      <c r="Q178" s="850">
        <v>8558.612857142858</v>
      </c>
    </row>
    <row r="179" spans="1:17" ht="14.4" customHeight="1" x14ac:dyDescent="0.3">
      <c r="A179" s="831" t="s">
        <v>579</v>
      </c>
      <c r="B179" s="832" t="s">
        <v>6808</v>
      </c>
      <c r="C179" s="832" t="s">
        <v>6817</v>
      </c>
      <c r="D179" s="832" t="s">
        <v>7154</v>
      </c>
      <c r="E179" s="832"/>
      <c r="F179" s="849">
        <v>0.1</v>
      </c>
      <c r="G179" s="849">
        <v>58.39</v>
      </c>
      <c r="H179" s="849"/>
      <c r="I179" s="849">
        <v>583.9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579</v>
      </c>
      <c r="B180" s="832" t="s">
        <v>6808</v>
      </c>
      <c r="C180" s="832" t="s">
        <v>7155</v>
      </c>
      <c r="D180" s="832" t="s">
        <v>7156</v>
      </c>
      <c r="E180" s="832" t="s">
        <v>7157</v>
      </c>
      <c r="F180" s="849">
        <v>1</v>
      </c>
      <c r="G180" s="849">
        <v>1215.8499999999999</v>
      </c>
      <c r="H180" s="849">
        <v>0.96190664556962013</v>
      </c>
      <c r="I180" s="849">
        <v>1215.8499999999999</v>
      </c>
      <c r="J180" s="849">
        <v>1</v>
      </c>
      <c r="K180" s="849">
        <v>1264</v>
      </c>
      <c r="L180" s="849">
        <v>1</v>
      </c>
      <c r="M180" s="849">
        <v>1264</v>
      </c>
      <c r="N180" s="849">
        <v>1</v>
      </c>
      <c r="O180" s="849">
        <v>1370</v>
      </c>
      <c r="P180" s="837">
        <v>1.0838607594936709</v>
      </c>
      <c r="Q180" s="850">
        <v>1370</v>
      </c>
    </row>
    <row r="181" spans="1:17" ht="14.4" customHeight="1" x14ac:dyDescent="0.3">
      <c r="A181" s="831" t="s">
        <v>579</v>
      </c>
      <c r="B181" s="832" t="s">
        <v>6808</v>
      </c>
      <c r="C181" s="832" t="s">
        <v>7155</v>
      </c>
      <c r="D181" s="832" t="s">
        <v>7158</v>
      </c>
      <c r="E181" s="832" t="s">
        <v>7159</v>
      </c>
      <c r="F181" s="849">
        <v>359</v>
      </c>
      <c r="G181" s="849">
        <v>619963.29999999993</v>
      </c>
      <c r="H181" s="849">
        <v>0.86586265814817787</v>
      </c>
      <c r="I181" s="849">
        <v>1726.9172701949858</v>
      </c>
      <c r="J181" s="849">
        <v>358</v>
      </c>
      <c r="K181" s="849">
        <v>716006.51</v>
      </c>
      <c r="L181" s="849">
        <v>1</v>
      </c>
      <c r="M181" s="849">
        <v>2000.0181843575419</v>
      </c>
      <c r="N181" s="849">
        <v>268</v>
      </c>
      <c r="O181" s="849">
        <v>559290</v>
      </c>
      <c r="P181" s="837">
        <v>0.78112418279548879</v>
      </c>
      <c r="Q181" s="850">
        <v>2086.9029850746269</v>
      </c>
    </row>
    <row r="182" spans="1:17" ht="14.4" customHeight="1" x14ac:dyDescent="0.3">
      <c r="A182" s="831" t="s">
        <v>579</v>
      </c>
      <c r="B182" s="832" t="s">
        <v>6808</v>
      </c>
      <c r="C182" s="832" t="s">
        <v>7155</v>
      </c>
      <c r="D182" s="832" t="s">
        <v>7160</v>
      </c>
      <c r="E182" s="832" t="s">
        <v>7161</v>
      </c>
      <c r="F182" s="849">
        <v>13</v>
      </c>
      <c r="G182" s="849">
        <v>35464</v>
      </c>
      <c r="H182" s="849">
        <v>0.55451966204071812</v>
      </c>
      <c r="I182" s="849">
        <v>2728</v>
      </c>
      <c r="J182" s="849">
        <v>26</v>
      </c>
      <c r="K182" s="849">
        <v>63954.45</v>
      </c>
      <c r="L182" s="849">
        <v>1</v>
      </c>
      <c r="M182" s="849">
        <v>2459.7865384615384</v>
      </c>
      <c r="N182" s="849">
        <v>87</v>
      </c>
      <c r="O182" s="849">
        <v>225070</v>
      </c>
      <c r="P182" s="837">
        <v>3.5192234473128923</v>
      </c>
      <c r="Q182" s="850">
        <v>2587.0114942528735</v>
      </c>
    </row>
    <row r="183" spans="1:17" ht="14.4" customHeight="1" x14ac:dyDescent="0.3">
      <c r="A183" s="831" t="s">
        <v>579</v>
      </c>
      <c r="B183" s="832" t="s">
        <v>6808</v>
      </c>
      <c r="C183" s="832" t="s">
        <v>7155</v>
      </c>
      <c r="D183" s="832" t="s">
        <v>7162</v>
      </c>
      <c r="E183" s="832" t="s">
        <v>7161</v>
      </c>
      <c r="F183" s="849">
        <v>1</v>
      </c>
      <c r="G183" s="849">
        <v>1435</v>
      </c>
      <c r="H183" s="849"/>
      <c r="I183" s="849">
        <v>1435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579</v>
      </c>
      <c r="B184" s="832" t="s">
        <v>6808</v>
      </c>
      <c r="C184" s="832" t="s">
        <v>7155</v>
      </c>
      <c r="D184" s="832" t="s">
        <v>7163</v>
      </c>
      <c r="E184" s="832" t="s">
        <v>7164</v>
      </c>
      <c r="F184" s="849"/>
      <c r="G184" s="849"/>
      <c r="H184" s="849"/>
      <c r="I184" s="849"/>
      <c r="J184" s="849">
        <v>5</v>
      </c>
      <c r="K184" s="849">
        <v>10000</v>
      </c>
      <c r="L184" s="849">
        <v>1</v>
      </c>
      <c r="M184" s="849">
        <v>2000</v>
      </c>
      <c r="N184" s="849">
        <v>9</v>
      </c>
      <c r="O184" s="849">
        <v>18945</v>
      </c>
      <c r="P184" s="837">
        <v>1.8945000000000001</v>
      </c>
      <c r="Q184" s="850">
        <v>2105</v>
      </c>
    </row>
    <row r="185" spans="1:17" ht="14.4" customHeight="1" x14ac:dyDescent="0.3">
      <c r="A185" s="831" t="s">
        <v>579</v>
      </c>
      <c r="B185" s="832" t="s">
        <v>6808</v>
      </c>
      <c r="C185" s="832" t="s">
        <v>7155</v>
      </c>
      <c r="D185" s="832" t="s">
        <v>7165</v>
      </c>
      <c r="E185" s="832" t="s">
        <v>7166</v>
      </c>
      <c r="F185" s="849">
        <v>5</v>
      </c>
      <c r="G185" s="849">
        <v>32024.01</v>
      </c>
      <c r="H185" s="849">
        <v>0.97101303820497264</v>
      </c>
      <c r="I185" s="849">
        <v>6404.8019999999997</v>
      </c>
      <c r="J185" s="849">
        <v>4</v>
      </c>
      <c r="K185" s="849">
        <v>32980</v>
      </c>
      <c r="L185" s="849">
        <v>1</v>
      </c>
      <c r="M185" s="849">
        <v>8245</v>
      </c>
      <c r="N185" s="849">
        <v>2</v>
      </c>
      <c r="O185" s="849">
        <v>17440</v>
      </c>
      <c r="P185" s="837">
        <v>0.52880533656761675</v>
      </c>
      <c r="Q185" s="850">
        <v>8720</v>
      </c>
    </row>
    <row r="186" spans="1:17" ht="14.4" customHeight="1" x14ac:dyDescent="0.3">
      <c r="A186" s="831" t="s">
        <v>579</v>
      </c>
      <c r="B186" s="832" t="s">
        <v>6808</v>
      </c>
      <c r="C186" s="832" t="s">
        <v>7155</v>
      </c>
      <c r="D186" s="832" t="s">
        <v>7167</v>
      </c>
      <c r="E186" s="832" t="s">
        <v>7168</v>
      </c>
      <c r="F186" s="849">
        <v>4</v>
      </c>
      <c r="G186" s="849">
        <v>37448</v>
      </c>
      <c r="H186" s="849">
        <v>0.47354577642893275</v>
      </c>
      <c r="I186" s="849">
        <v>9362</v>
      </c>
      <c r="J186" s="849">
        <v>8</v>
      </c>
      <c r="K186" s="849">
        <v>79080</v>
      </c>
      <c r="L186" s="849">
        <v>1</v>
      </c>
      <c r="M186" s="849">
        <v>9885</v>
      </c>
      <c r="N186" s="849">
        <v>10</v>
      </c>
      <c r="O186" s="849">
        <v>101300</v>
      </c>
      <c r="P186" s="837">
        <v>1.2809812847749116</v>
      </c>
      <c r="Q186" s="850">
        <v>10130</v>
      </c>
    </row>
    <row r="187" spans="1:17" ht="14.4" customHeight="1" x14ac:dyDescent="0.3">
      <c r="A187" s="831" t="s">
        <v>579</v>
      </c>
      <c r="B187" s="832" t="s">
        <v>6808</v>
      </c>
      <c r="C187" s="832" t="s">
        <v>7155</v>
      </c>
      <c r="D187" s="832" t="s">
        <v>7169</v>
      </c>
      <c r="E187" s="832" t="s">
        <v>7170</v>
      </c>
      <c r="F187" s="849">
        <v>252</v>
      </c>
      <c r="G187" s="849">
        <v>210883.4</v>
      </c>
      <c r="H187" s="849">
        <v>0.87494053545597028</v>
      </c>
      <c r="I187" s="849">
        <v>836.83888888888885</v>
      </c>
      <c r="J187" s="849">
        <v>261</v>
      </c>
      <c r="K187" s="849">
        <v>241025.98</v>
      </c>
      <c r="L187" s="849">
        <v>1</v>
      </c>
      <c r="M187" s="849">
        <v>923.47118773946363</v>
      </c>
      <c r="N187" s="849">
        <v>275</v>
      </c>
      <c r="O187" s="849">
        <v>240072.01</v>
      </c>
      <c r="P187" s="837">
        <v>0.99604204492810278</v>
      </c>
      <c r="Q187" s="850">
        <v>872.98912727272727</v>
      </c>
    </row>
    <row r="188" spans="1:17" ht="14.4" customHeight="1" x14ac:dyDescent="0.3">
      <c r="A188" s="831" t="s">
        <v>579</v>
      </c>
      <c r="B188" s="832" t="s">
        <v>6808</v>
      </c>
      <c r="C188" s="832" t="s">
        <v>7155</v>
      </c>
      <c r="D188" s="832" t="s">
        <v>7171</v>
      </c>
      <c r="E188" s="832" t="s">
        <v>7172</v>
      </c>
      <c r="F188" s="849">
        <v>6</v>
      </c>
      <c r="G188" s="849">
        <v>1429.3600000000001</v>
      </c>
      <c r="H188" s="849">
        <v>0.31319720318946837</v>
      </c>
      <c r="I188" s="849">
        <v>238.22666666666669</v>
      </c>
      <c r="J188" s="849">
        <v>19</v>
      </c>
      <c r="K188" s="849">
        <v>4563.7700000000004</v>
      </c>
      <c r="L188" s="849">
        <v>1</v>
      </c>
      <c r="M188" s="849">
        <v>240.1984210526316</v>
      </c>
      <c r="N188" s="849">
        <v>14</v>
      </c>
      <c r="O188" s="849">
        <v>3430</v>
      </c>
      <c r="P188" s="837">
        <v>0.75157161732514999</v>
      </c>
      <c r="Q188" s="850">
        <v>245</v>
      </c>
    </row>
    <row r="189" spans="1:17" ht="14.4" customHeight="1" x14ac:dyDescent="0.3">
      <c r="A189" s="831" t="s">
        <v>579</v>
      </c>
      <c r="B189" s="832" t="s">
        <v>6808</v>
      </c>
      <c r="C189" s="832" t="s">
        <v>7155</v>
      </c>
      <c r="D189" s="832" t="s">
        <v>7173</v>
      </c>
      <c r="E189" s="832" t="s">
        <v>7174</v>
      </c>
      <c r="F189" s="849"/>
      <c r="G189" s="849"/>
      <c r="H189" s="849"/>
      <c r="I189" s="849"/>
      <c r="J189" s="849"/>
      <c r="K189" s="849"/>
      <c r="L189" s="849"/>
      <c r="M189" s="849"/>
      <c r="N189" s="849">
        <v>2</v>
      </c>
      <c r="O189" s="849">
        <v>5180</v>
      </c>
      <c r="P189" s="837"/>
      <c r="Q189" s="850">
        <v>2590</v>
      </c>
    </row>
    <row r="190" spans="1:17" ht="14.4" customHeight="1" x14ac:dyDescent="0.3">
      <c r="A190" s="831" t="s">
        <v>579</v>
      </c>
      <c r="B190" s="832" t="s">
        <v>6808</v>
      </c>
      <c r="C190" s="832" t="s">
        <v>7155</v>
      </c>
      <c r="D190" s="832" t="s">
        <v>7175</v>
      </c>
      <c r="E190" s="832" t="s">
        <v>7176</v>
      </c>
      <c r="F190" s="849"/>
      <c r="G190" s="849"/>
      <c r="H190" s="849"/>
      <c r="I190" s="849"/>
      <c r="J190" s="849">
        <v>5</v>
      </c>
      <c r="K190" s="849">
        <v>9885</v>
      </c>
      <c r="L190" s="849">
        <v>1</v>
      </c>
      <c r="M190" s="849">
        <v>1977</v>
      </c>
      <c r="N190" s="849"/>
      <c r="O190" s="849"/>
      <c r="P190" s="837"/>
      <c r="Q190" s="850"/>
    </row>
    <row r="191" spans="1:17" ht="14.4" customHeight="1" x14ac:dyDescent="0.3">
      <c r="A191" s="831" t="s">
        <v>579</v>
      </c>
      <c r="B191" s="832" t="s">
        <v>6808</v>
      </c>
      <c r="C191" s="832" t="s">
        <v>6842</v>
      </c>
      <c r="D191" s="832" t="s">
        <v>7177</v>
      </c>
      <c r="E191" s="832" t="s">
        <v>7178</v>
      </c>
      <c r="F191" s="849">
        <v>1</v>
      </c>
      <c r="G191" s="849">
        <v>329.98</v>
      </c>
      <c r="H191" s="849"/>
      <c r="I191" s="849">
        <v>329.98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579</v>
      </c>
      <c r="B192" s="832" t="s">
        <v>6808</v>
      </c>
      <c r="C192" s="832" t="s">
        <v>6842</v>
      </c>
      <c r="D192" s="832" t="s">
        <v>7179</v>
      </c>
      <c r="E192" s="832" t="s">
        <v>7180</v>
      </c>
      <c r="F192" s="849">
        <v>32</v>
      </c>
      <c r="G192" s="849">
        <v>459051.2</v>
      </c>
      <c r="H192" s="849">
        <v>1.6842105263157894</v>
      </c>
      <c r="I192" s="849">
        <v>14345.35</v>
      </c>
      <c r="J192" s="849">
        <v>19</v>
      </c>
      <c r="K192" s="849">
        <v>272561.65000000002</v>
      </c>
      <c r="L192" s="849">
        <v>1</v>
      </c>
      <c r="M192" s="849">
        <v>14345.35</v>
      </c>
      <c r="N192" s="849">
        <v>4</v>
      </c>
      <c r="O192" s="849">
        <v>57381.4</v>
      </c>
      <c r="P192" s="837">
        <v>0.21052631578947367</v>
      </c>
      <c r="Q192" s="850">
        <v>14345.35</v>
      </c>
    </row>
    <row r="193" spans="1:17" ht="14.4" customHeight="1" x14ac:dyDescent="0.3">
      <c r="A193" s="831" t="s">
        <v>579</v>
      </c>
      <c r="B193" s="832" t="s">
        <v>6808</v>
      </c>
      <c r="C193" s="832" t="s">
        <v>6842</v>
      </c>
      <c r="D193" s="832" t="s">
        <v>7181</v>
      </c>
      <c r="E193" s="832" t="s">
        <v>7182</v>
      </c>
      <c r="F193" s="849">
        <v>8</v>
      </c>
      <c r="G193" s="849">
        <v>50720</v>
      </c>
      <c r="H193" s="849">
        <v>0.80645161290322576</v>
      </c>
      <c r="I193" s="849">
        <v>6340</v>
      </c>
      <c r="J193" s="849">
        <v>10</v>
      </c>
      <c r="K193" s="849">
        <v>62892.800000000003</v>
      </c>
      <c r="L193" s="849">
        <v>1</v>
      </c>
      <c r="M193" s="849">
        <v>6289.2800000000007</v>
      </c>
      <c r="N193" s="849">
        <v>3</v>
      </c>
      <c r="O193" s="849">
        <v>18259.199999999997</v>
      </c>
      <c r="P193" s="837">
        <v>0.29032258064516125</v>
      </c>
      <c r="Q193" s="850">
        <v>6086.3999999999987</v>
      </c>
    </row>
    <row r="194" spans="1:17" ht="14.4" customHeight="1" x14ac:dyDescent="0.3">
      <c r="A194" s="831" t="s">
        <v>579</v>
      </c>
      <c r="B194" s="832" t="s">
        <v>6808</v>
      </c>
      <c r="C194" s="832" t="s">
        <v>6842</v>
      </c>
      <c r="D194" s="832" t="s">
        <v>7183</v>
      </c>
      <c r="E194" s="832" t="s">
        <v>7184</v>
      </c>
      <c r="F194" s="849">
        <v>4</v>
      </c>
      <c r="G194" s="849">
        <v>17393.919999999998</v>
      </c>
      <c r="H194" s="849">
        <v>1.351355634869704</v>
      </c>
      <c r="I194" s="849">
        <v>4348.4799999999996</v>
      </c>
      <c r="J194" s="849">
        <v>3</v>
      </c>
      <c r="K194" s="849">
        <v>12871.46</v>
      </c>
      <c r="L194" s="849">
        <v>1</v>
      </c>
      <c r="M194" s="849">
        <v>4290.4866666666667</v>
      </c>
      <c r="N194" s="849">
        <v>8</v>
      </c>
      <c r="O194" s="849">
        <v>33396</v>
      </c>
      <c r="P194" s="837">
        <v>2.5945774605211844</v>
      </c>
      <c r="Q194" s="850">
        <v>4174.5</v>
      </c>
    </row>
    <row r="195" spans="1:17" ht="14.4" customHeight="1" x14ac:dyDescent="0.3">
      <c r="A195" s="831" t="s">
        <v>579</v>
      </c>
      <c r="B195" s="832" t="s">
        <v>6808</v>
      </c>
      <c r="C195" s="832" t="s">
        <v>6842</v>
      </c>
      <c r="D195" s="832" t="s">
        <v>7185</v>
      </c>
      <c r="E195" s="832" t="s">
        <v>7186</v>
      </c>
      <c r="F195" s="849">
        <v>37</v>
      </c>
      <c r="G195" s="849">
        <v>201313.67000000004</v>
      </c>
      <c r="H195" s="849">
        <v>1.3847287787356424</v>
      </c>
      <c r="I195" s="849">
        <v>5440.9100000000008</v>
      </c>
      <c r="J195" s="849">
        <v>27</v>
      </c>
      <c r="K195" s="849">
        <v>145381.29999999999</v>
      </c>
      <c r="L195" s="849">
        <v>1</v>
      </c>
      <c r="M195" s="849">
        <v>5384.4925925925918</v>
      </c>
      <c r="N195" s="849">
        <v>21</v>
      </c>
      <c r="O195" s="849">
        <v>109689.30000000002</v>
      </c>
      <c r="P195" s="837">
        <v>0.75449387232058063</v>
      </c>
      <c r="Q195" s="850">
        <v>5223.3000000000011</v>
      </c>
    </row>
    <row r="196" spans="1:17" ht="14.4" customHeight="1" x14ac:dyDescent="0.3">
      <c r="A196" s="831" t="s">
        <v>579</v>
      </c>
      <c r="B196" s="832" t="s">
        <v>6808</v>
      </c>
      <c r="C196" s="832" t="s">
        <v>6842</v>
      </c>
      <c r="D196" s="832" t="s">
        <v>7187</v>
      </c>
      <c r="E196" s="832" t="s">
        <v>7188</v>
      </c>
      <c r="F196" s="849"/>
      <c r="G196" s="849"/>
      <c r="H196" s="849"/>
      <c r="I196" s="849"/>
      <c r="J196" s="849">
        <v>5</v>
      </c>
      <c r="K196" s="849">
        <v>34235</v>
      </c>
      <c r="L196" s="849">
        <v>1</v>
      </c>
      <c r="M196" s="849">
        <v>6847</v>
      </c>
      <c r="N196" s="849"/>
      <c r="O196" s="849"/>
      <c r="P196" s="837"/>
      <c r="Q196" s="850"/>
    </row>
    <row r="197" spans="1:17" ht="14.4" customHeight="1" x14ac:dyDescent="0.3">
      <c r="A197" s="831" t="s">
        <v>579</v>
      </c>
      <c r="B197" s="832" t="s">
        <v>6808</v>
      </c>
      <c r="C197" s="832" t="s">
        <v>6842</v>
      </c>
      <c r="D197" s="832" t="s">
        <v>7189</v>
      </c>
      <c r="E197" s="832" t="s">
        <v>7190</v>
      </c>
      <c r="F197" s="849">
        <v>35</v>
      </c>
      <c r="G197" s="849">
        <v>239146.25</v>
      </c>
      <c r="H197" s="849">
        <v>1.4681222474194653</v>
      </c>
      <c r="I197" s="849">
        <v>6832.75</v>
      </c>
      <c r="J197" s="849">
        <v>24</v>
      </c>
      <c r="K197" s="849">
        <v>162892.6</v>
      </c>
      <c r="L197" s="849">
        <v>1</v>
      </c>
      <c r="M197" s="849">
        <v>6787.1916666666666</v>
      </c>
      <c r="N197" s="849">
        <v>45</v>
      </c>
      <c r="O197" s="849">
        <v>295173</v>
      </c>
      <c r="P197" s="837">
        <v>1.8120712665891514</v>
      </c>
      <c r="Q197" s="850">
        <v>6559.4</v>
      </c>
    </row>
    <row r="198" spans="1:17" ht="14.4" customHeight="1" x14ac:dyDescent="0.3">
      <c r="A198" s="831" t="s">
        <v>579</v>
      </c>
      <c r="B198" s="832" t="s">
        <v>6808</v>
      </c>
      <c r="C198" s="832" t="s">
        <v>6842</v>
      </c>
      <c r="D198" s="832" t="s">
        <v>7191</v>
      </c>
      <c r="E198" s="832" t="s">
        <v>7192</v>
      </c>
      <c r="F198" s="849">
        <v>27</v>
      </c>
      <c r="G198" s="849">
        <v>137250.72</v>
      </c>
      <c r="H198" s="849">
        <v>1.8</v>
      </c>
      <c r="I198" s="849">
        <v>5083.3599999999997</v>
      </c>
      <c r="J198" s="849">
        <v>15</v>
      </c>
      <c r="K198" s="849">
        <v>76250.399999999994</v>
      </c>
      <c r="L198" s="849">
        <v>1</v>
      </c>
      <c r="M198" s="849">
        <v>5083.3599999999997</v>
      </c>
      <c r="N198" s="849">
        <v>1</v>
      </c>
      <c r="O198" s="849">
        <v>4880</v>
      </c>
      <c r="P198" s="837">
        <v>6.399966426405633E-2</v>
      </c>
      <c r="Q198" s="850">
        <v>4880</v>
      </c>
    </row>
    <row r="199" spans="1:17" ht="14.4" customHeight="1" x14ac:dyDescent="0.3">
      <c r="A199" s="831" t="s">
        <v>579</v>
      </c>
      <c r="B199" s="832" t="s">
        <v>6808</v>
      </c>
      <c r="C199" s="832" t="s">
        <v>6842</v>
      </c>
      <c r="D199" s="832" t="s">
        <v>7193</v>
      </c>
      <c r="E199" s="832" t="s">
        <v>7194</v>
      </c>
      <c r="F199" s="849">
        <v>45</v>
      </c>
      <c r="G199" s="849">
        <v>295674.75</v>
      </c>
      <c r="H199" s="849">
        <v>2.5167803230044599</v>
      </c>
      <c r="I199" s="849">
        <v>6570.55</v>
      </c>
      <c r="J199" s="849">
        <v>18</v>
      </c>
      <c r="K199" s="849">
        <v>117481.35</v>
      </c>
      <c r="L199" s="849">
        <v>1</v>
      </c>
      <c r="M199" s="849">
        <v>6526.7416666666668</v>
      </c>
      <c r="N199" s="849">
        <v>5</v>
      </c>
      <c r="O199" s="849">
        <v>31538.5</v>
      </c>
      <c r="P199" s="837">
        <v>0.2684553761086334</v>
      </c>
      <c r="Q199" s="850">
        <v>6307.7</v>
      </c>
    </row>
    <row r="200" spans="1:17" ht="14.4" customHeight="1" x14ac:dyDescent="0.3">
      <c r="A200" s="831" t="s">
        <v>579</v>
      </c>
      <c r="B200" s="832" t="s">
        <v>6808</v>
      </c>
      <c r="C200" s="832" t="s">
        <v>6842</v>
      </c>
      <c r="D200" s="832" t="s">
        <v>7195</v>
      </c>
      <c r="E200" s="832" t="s">
        <v>7196</v>
      </c>
      <c r="F200" s="849">
        <v>2</v>
      </c>
      <c r="G200" s="849">
        <v>26164.04</v>
      </c>
      <c r="H200" s="849">
        <v>1</v>
      </c>
      <c r="I200" s="849">
        <v>13082.02</v>
      </c>
      <c r="J200" s="849">
        <v>2</v>
      </c>
      <c r="K200" s="849">
        <v>26164.04</v>
      </c>
      <c r="L200" s="849">
        <v>1</v>
      </c>
      <c r="M200" s="849">
        <v>13082.02</v>
      </c>
      <c r="N200" s="849">
        <v>1</v>
      </c>
      <c r="O200" s="849">
        <v>12558.7</v>
      </c>
      <c r="P200" s="837">
        <v>0.47999850176043152</v>
      </c>
      <c r="Q200" s="850">
        <v>12558.7</v>
      </c>
    </row>
    <row r="201" spans="1:17" ht="14.4" customHeight="1" x14ac:dyDescent="0.3">
      <c r="A201" s="831" t="s">
        <v>579</v>
      </c>
      <c r="B201" s="832" t="s">
        <v>6808</v>
      </c>
      <c r="C201" s="832" t="s">
        <v>6842</v>
      </c>
      <c r="D201" s="832" t="s">
        <v>7197</v>
      </c>
      <c r="E201" s="832" t="s">
        <v>7198</v>
      </c>
      <c r="F201" s="849">
        <v>1</v>
      </c>
      <c r="G201" s="849">
        <v>1732.8</v>
      </c>
      <c r="H201" s="849">
        <v>1</v>
      </c>
      <c r="I201" s="849">
        <v>1732.8</v>
      </c>
      <c r="J201" s="849">
        <v>1</v>
      </c>
      <c r="K201" s="849">
        <v>1732.8</v>
      </c>
      <c r="L201" s="849">
        <v>1</v>
      </c>
      <c r="M201" s="849">
        <v>1732.8</v>
      </c>
      <c r="N201" s="849"/>
      <c r="O201" s="849"/>
      <c r="P201" s="837"/>
      <c r="Q201" s="850"/>
    </row>
    <row r="202" spans="1:17" ht="14.4" customHeight="1" x14ac:dyDescent="0.3">
      <c r="A202" s="831" t="s">
        <v>579</v>
      </c>
      <c r="B202" s="832" t="s">
        <v>6808</v>
      </c>
      <c r="C202" s="832" t="s">
        <v>6842</v>
      </c>
      <c r="D202" s="832" t="s">
        <v>7199</v>
      </c>
      <c r="E202" s="832" t="s">
        <v>7200</v>
      </c>
      <c r="F202" s="849">
        <v>7</v>
      </c>
      <c r="G202" s="849">
        <v>32110.050000000003</v>
      </c>
      <c r="H202" s="849">
        <v>7.0000000000000009</v>
      </c>
      <c r="I202" s="849">
        <v>4587.1500000000005</v>
      </c>
      <c r="J202" s="849">
        <v>1</v>
      </c>
      <c r="K202" s="849">
        <v>4587.1499999999996</v>
      </c>
      <c r="L202" s="849">
        <v>1</v>
      </c>
      <c r="M202" s="849">
        <v>4587.1499999999996</v>
      </c>
      <c r="N202" s="849">
        <v>1</v>
      </c>
      <c r="O202" s="849">
        <v>4587.1499999999996</v>
      </c>
      <c r="P202" s="837">
        <v>1</v>
      </c>
      <c r="Q202" s="850">
        <v>4587.1499999999996</v>
      </c>
    </row>
    <row r="203" spans="1:17" ht="14.4" customHeight="1" x14ac:dyDescent="0.3">
      <c r="A203" s="831" t="s">
        <v>579</v>
      </c>
      <c r="B203" s="832" t="s">
        <v>6808</v>
      </c>
      <c r="C203" s="832" t="s">
        <v>6842</v>
      </c>
      <c r="D203" s="832" t="s">
        <v>7201</v>
      </c>
      <c r="E203" s="832" t="s">
        <v>7202</v>
      </c>
      <c r="F203" s="849">
        <v>12</v>
      </c>
      <c r="G203" s="849">
        <v>58015.68</v>
      </c>
      <c r="H203" s="849">
        <v>0.66666666666666663</v>
      </c>
      <c r="I203" s="849">
        <v>4834.6400000000003</v>
      </c>
      <c r="J203" s="849">
        <v>18</v>
      </c>
      <c r="K203" s="849">
        <v>87023.52</v>
      </c>
      <c r="L203" s="849">
        <v>1</v>
      </c>
      <c r="M203" s="849">
        <v>4834.6400000000003</v>
      </c>
      <c r="N203" s="849">
        <v>20</v>
      </c>
      <c r="O203" s="849">
        <v>96692.800000000003</v>
      </c>
      <c r="P203" s="837">
        <v>1.1111111111111112</v>
      </c>
      <c r="Q203" s="850">
        <v>4834.6400000000003</v>
      </c>
    </row>
    <row r="204" spans="1:17" ht="14.4" customHeight="1" x14ac:dyDescent="0.3">
      <c r="A204" s="831" t="s">
        <v>579</v>
      </c>
      <c r="B204" s="832" t="s">
        <v>6808</v>
      </c>
      <c r="C204" s="832" t="s">
        <v>6842</v>
      </c>
      <c r="D204" s="832" t="s">
        <v>7203</v>
      </c>
      <c r="E204" s="832" t="s">
        <v>7204</v>
      </c>
      <c r="F204" s="849">
        <v>5</v>
      </c>
      <c r="G204" s="849">
        <v>25411.1</v>
      </c>
      <c r="H204" s="849">
        <v>0.625</v>
      </c>
      <c r="I204" s="849">
        <v>5082.2199999999993</v>
      </c>
      <c r="J204" s="849">
        <v>8</v>
      </c>
      <c r="K204" s="849">
        <v>40657.759999999995</v>
      </c>
      <c r="L204" s="849">
        <v>1</v>
      </c>
      <c r="M204" s="849">
        <v>5082.2199999999993</v>
      </c>
      <c r="N204" s="849">
        <v>7</v>
      </c>
      <c r="O204" s="849">
        <v>35575.54</v>
      </c>
      <c r="P204" s="837">
        <v>0.87500000000000011</v>
      </c>
      <c r="Q204" s="850">
        <v>5082.22</v>
      </c>
    </row>
    <row r="205" spans="1:17" ht="14.4" customHeight="1" x14ac:dyDescent="0.3">
      <c r="A205" s="831" t="s">
        <v>579</v>
      </c>
      <c r="B205" s="832" t="s">
        <v>6808</v>
      </c>
      <c r="C205" s="832" t="s">
        <v>6842</v>
      </c>
      <c r="D205" s="832" t="s">
        <v>7205</v>
      </c>
      <c r="E205" s="832" t="s">
        <v>7206</v>
      </c>
      <c r="F205" s="849">
        <v>10</v>
      </c>
      <c r="G205" s="849">
        <v>78095.200000000012</v>
      </c>
      <c r="H205" s="849">
        <v>10.000000000000002</v>
      </c>
      <c r="I205" s="849">
        <v>7809.5200000000013</v>
      </c>
      <c r="J205" s="849">
        <v>1</v>
      </c>
      <c r="K205" s="849">
        <v>7809.52</v>
      </c>
      <c r="L205" s="849">
        <v>1</v>
      </c>
      <c r="M205" s="849">
        <v>7809.52</v>
      </c>
      <c r="N205" s="849">
        <v>1</v>
      </c>
      <c r="O205" s="849">
        <v>7809.52</v>
      </c>
      <c r="P205" s="837">
        <v>1</v>
      </c>
      <c r="Q205" s="850">
        <v>7809.52</v>
      </c>
    </row>
    <row r="206" spans="1:17" ht="14.4" customHeight="1" x14ac:dyDescent="0.3">
      <c r="A206" s="831" t="s">
        <v>579</v>
      </c>
      <c r="B206" s="832" t="s">
        <v>6808</v>
      </c>
      <c r="C206" s="832" t="s">
        <v>6842</v>
      </c>
      <c r="D206" s="832" t="s">
        <v>7207</v>
      </c>
      <c r="E206" s="832" t="s">
        <v>7208</v>
      </c>
      <c r="F206" s="849">
        <v>2</v>
      </c>
      <c r="G206" s="849">
        <v>11404.36</v>
      </c>
      <c r="H206" s="849"/>
      <c r="I206" s="849">
        <v>5702.18</v>
      </c>
      <c r="J206" s="849"/>
      <c r="K206" s="849"/>
      <c r="L206" s="849"/>
      <c r="M206" s="849"/>
      <c r="N206" s="849">
        <v>0</v>
      </c>
      <c r="O206" s="849">
        <v>0</v>
      </c>
      <c r="P206" s="837"/>
      <c r="Q206" s="850"/>
    </row>
    <row r="207" spans="1:17" ht="14.4" customHeight="1" x14ac:dyDescent="0.3">
      <c r="A207" s="831" t="s">
        <v>579</v>
      </c>
      <c r="B207" s="832" t="s">
        <v>6808</v>
      </c>
      <c r="C207" s="832" t="s">
        <v>6842</v>
      </c>
      <c r="D207" s="832" t="s">
        <v>7209</v>
      </c>
      <c r="E207" s="832" t="s">
        <v>7210</v>
      </c>
      <c r="F207" s="849">
        <v>72</v>
      </c>
      <c r="G207" s="849">
        <v>187455.59999999998</v>
      </c>
      <c r="H207" s="849">
        <v>0.81818181818181801</v>
      </c>
      <c r="I207" s="849">
        <v>2603.5499999999997</v>
      </c>
      <c r="J207" s="849">
        <v>88</v>
      </c>
      <c r="K207" s="849">
        <v>229112.40000000002</v>
      </c>
      <c r="L207" s="849">
        <v>1</v>
      </c>
      <c r="M207" s="849">
        <v>2603.5500000000002</v>
      </c>
      <c r="N207" s="849">
        <v>107</v>
      </c>
      <c r="O207" s="849">
        <v>278579.84999999992</v>
      </c>
      <c r="P207" s="837">
        <v>1.2159090909090904</v>
      </c>
      <c r="Q207" s="850">
        <v>2603.5499999999993</v>
      </c>
    </row>
    <row r="208" spans="1:17" ht="14.4" customHeight="1" x14ac:dyDescent="0.3">
      <c r="A208" s="831" t="s">
        <v>579</v>
      </c>
      <c r="B208" s="832" t="s">
        <v>6808</v>
      </c>
      <c r="C208" s="832" t="s">
        <v>6842</v>
      </c>
      <c r="D208" s="832" t="s">
        <v>7211</v>
      </c>
      <c r="E208" s="832" t="s">
        <v>7210</v>
      </c>
      <c r="F208" s="849">
        <v>18</v>
      </c>
      <c r="G208" s="849">
        <v>150167.16000000003</v>
      </c>
      <c r="H208" s="849">
        <v>0.69230769230769251</v>
      </c>
      <c r="I208" s="849">
        <v>8342.6200000000026</v>
      </c>
      <c r="J208" s="849">
        <v>26</v>
      </c>
      <c r="K208" s="849">
        <v>216908.12</v>
      </c>
      <c r="L208" s="849">
        <v>1</v>
      </c>
      <c r="M208" s="849">
        <v>8342.619999999999</v>
      </c>
      <c r="N208" s="849">
        <v>9</v>
      </c>
      <c r="O208" s="849">
        <v>75083.58</v>
      </c>
      <c r="P208" s="837">
        <v>0.34615384615384615</v>
      </c>
      <c r="Q208" s="850">
        <v>8342.6200000000008</v>
      </c>
    </row>
    <row r="209" spans="1:17" ht="14.4" customHeight="1" x14ac:dyDescent="0.3">
      <c r="A209" s="831" t="s">
        <v>579</v>
      </c>
      <c r="B209" s="832" t="s">
        <v>6808</v>
      </c>
      <c r="C209" s="832" t="s">
        <v>6842</v>
      </c>
      <c r="D209" s="832" t="s">
        <v>7212</v>
      </c>
      <c r="E209" s="832" t="s">
        <v>7213</v>
      </c>
      <c r="F209" s="849">
        <v>89</v>
      </c>
      <c r="G209" s="849">
        <v>145816.71000000002</v>
      </c>
      <c r="H209" s="849">
        <v>0.87254901960784315</v>
      </c>
      <c r="I209" s="849">
        <v>1638.3900000000003</v>
      </c>
      <c r="J209" s="849">
        <v>102</v>
      </c>
      <c r="K209" s="849">
        <v>167115.78000000003</v>
      </c>
      <c r="L209" s="849">
        <v>1</v>
      </c>
      <c r="M209" s="849">
        <v>1638.3900000000003</v>
      </c>
      <c r="N209" s="849">
        <v>38</v>
      </c>
      <c r="O209" s="849">
        <v>62258.819999999992</v>
      </c>
      <c r="P209" s="837">
        <v>0.37254901960784303</v>
      </c>
      <c r="Q209" s="850">
        <v>1638.3899999999999</v>
      </c>
    </row>
    <row r="210" spans="1:17" ht="14.4" customHeight="1" x14ac:dyDescent="0.3">
      <c r="A210" s="831" t="s">
        <v>579</v>
      </c>
      <c r="B210" s="832" t="s">
        <v>6808</v>
      </c>
      <c r="C210" s="832" t="s">
        <v>6842</v>
      </c>
      <c r="D210" s="832" t="s">
        <v>7214</v>
      </c>
      <c r="E210" s="832" t="s">
        <v>7215</v>
      </c>
      <c r="F210" s="849">
        <v>1</v>
      </c>
      <c r="G210" s="849">
        <v>28950</v>
      </c>
      <c r="H210" s="849">
        <v>1</v>
      </c>
      <c r="I210" s="849">
        <v>28950</v>
      </c>
      <c r="J210" s="849">
        <v>1</v>
      </c>
      <c r="K210" s="849">
        <v>28950</v>
      </c>
      <c r="L210" s="849">
        <v>1</v>
      </c>
      <c r="M210" s="849">
        <v>28950</v>
      </c>
      <c r="N210" s="849"/>
      <c r="O210" s="849"/>
      <c r="P210" s="837"/>
      <c r="Q210" s="850"/>
    </row>
    <row r="211" spans="1:17" ht="14.4" customHeight="1" x14ac:dyDescent="0.3">
      <c r="A211" s="831" t="s">
        <v>579</v>
      </c>
      <c r="B211" s="832" t="s">
        <v>6808</v>
      </c>
      <c r="C211" s="832" t="s">
        <v>6842</v>
      </c>
      <c r="D211" s="832" t="s">
        <v>7216</v>
      </c>
      <c r="E211" s="832" t="s">
        <v>7215</v>
      </c>
      <c r="F211" s="849">
        <v>3</v>
      </c>
      <c r="G211" s="849">
        <v>86850</v>
      </c>
      <c r="H211" s="849"/>
      <c r="I211" s="849">
        <v>28950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579</v>
      </c>
      <c r="B212" s="832" t="s">
        <v>6808</v>
      </c>
      <c r="C212" s="832" t="s">
        <v>6842</v>
      </c>
      <c r="D212" s="832" t="s">
        <v>7217</v>
      </c>
      <c r="E212" s="832" t="s">
        <v>7218</v>
      </c>
      <c r="F212" s="849">
        <v>278</v>
      </c>
      <c r="G212" s="849">
        <v>22796</v>
      </c>
      <c r="H212" s="849"/>
      <c r="I212" s="849">
        <v>82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579</v>
      </c>
      <c r="B213" s="832" t="s">
        <v>6808</v>
      </c>
      <c r="C213" s="832" t="s">
        <v>6842</v>
      </c>
      <c r="D213" s="832" t="s">
        <v>7219</v>
      </c>
      <c r="E213" s="832" t="s">
        <v>7220</v>
      </c>
      <c r="F213" s="849"/>
      <c r="G213" s="849"/>
      <c r="H213" s="849"/>
      <c r="I213" s="849"/>
      <c r="J213" s="849">
        <v>1</v>
      </c>
      <c r="K213" s="849">
        <v>7100</v>
      </c>
      <c r="L213" s="849">
        <v>1</v>
      </c>
      <c r="M213" s="849">
        <v>7100</v>
      </c>
      <c r="N213" s="849"/>
      <c r="O213" s="849"/>
      <c r="P213" s="837"/>
      <c r="Q213" s="850"/>
    </row>
    <row r="214" spans="1:17" ht="14.4" customHeight="1" x14ac:dyDescent="0.3">
      <c r="A214" s="831" t="s">
        <v>579</v>
      </c>
      <c r="B214" s="832" t="s">
        <v>6808</v>
      </c>
      <c r="C214" s="832" t="s">
        <v>6842</v>
      </c>
      <c r="D214" s="832" t="s">
        <v>7221</v>
      </c>
      <c r="E214" s="832" t="s">
        <v>7222</v>
      </c>
      <c r="F214" s="849"/>
      <c r="G214" s="849"/>
      <c r="H214" s="849"/>
      <c r="I214" s="849"/>
      <c r="J214" s="849">
        <v>1</v>
      </c>
      <c r="K214" s="849">
        <v>526</v>
      </c>
      <c r="L214" s="849">
        <v>1</v>
      </c>
      <c r="M214" s="849">
        <v>526</v>
      </c>
      <c r="N214" s="849"/>
      <c r="O214" s="849"/>
      <c r="P214" s="837"/>
      <c r="Q214" s="850"/>
    </row>
    <row r="215" spans="1:17" ht="14.4" customHeight="1" x14ac:dyDescent="0.3">
      <c r="A215" s="831" t="s">
        <v>579</v>
      </c>
      <c r="B215" s="832" t="s">
        <v>6808</v>
      </c>
      <c r="C215" s="832" t="s">
        <v>6842</v>
      </c>
      <c r="D215" s="832" t="s">
        <v>7223</v>
      </c>
      <c r="E215" s="832" t="s">
        <v>7224</v>
      </c>
      <c r="F215" s="849">
        <v>1</v>
      </c>
      <c r="G215" s="849">
        <v>223.85</v>
      </c>
      <c r="H215" s="849"/>
      <c r="I215" s="849">
        <v>223.85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579</v>
      </c>
      <c r="B216" s="832" t="s">
        <v>6808</v>
      </c>
      <c r="C216" s="832" t="s">
        <v>6842</v>
      </c>
      <c r="D216" s="832" t="s">
        <v>7225</v>
      </c>
      <c r="E216" s="832" t="s">
        <v>7226</v>
      </c>
      <c r="F216" s="849">
        <v>30</v>
      </c>
      <c r="G216" s="849">
        <v>281279.40000000002</v>
      </c>
      <c r="H216" s="849">
        <v>0.83333333333333337</v>
      </c>
      <c r="I216" s="849">
        <v>9375.9800000000014</v>
      </c>
      <c r="J216" s="849">
        <v>36</v>
      </c>
      <c r="K216" s="849">
        <v>337535.28</v>
      </c>
      <c r="L216" s="849">
        <v>1</v>
      </c>
      <c r="M216" s="849">
        <v>9375.9800000000014</v>
      </c>
      <c r="N216" s="849">
        <v>25</v>
      </c>
      <c r="O216" s="849">
        <v>234399.5</v>
      </c>
      <c r="P216" s="837">
        <v>0.69444444444444442</v>
      </c>
      <c r="Q216" s="850">
        <v>9375.98</v>
      </c>
    </row>
    <row r="217" spans="1:17" ht="14.4" customHeight="1" x14ac:dyDescent="0.3">
      <c r="A217" s="831" t="s">
        <v>579</v>
      </c>
      <c r="B217" s="832" t="s">
        <v>6808</v>
      </c>
      <c r="C217" s="832" t="s">
        <v>6842</v>
      </c>
      <c r="D217" s="832" t="s">
        <v>7227</v>
      </c>
      <c r="E217" s="832" t="s">
        <v>7228</v>
      </c>
      <c r="F217" s="849">
        <v>54</v>
      </c>
      <c r="G217" s="849">
        <v>356242.32000000007</v>
      </c>
      <c r="H217" s="849">
        <v>0.68354430379746844</v>
      </c>
      <c r="I217" s="849">
        <v>6597.0800000000008</v>
      </c>
      <c r="J217" s="849">
        <v>79</v>
      </c>
      <c r="K217" s="849">
        <v>521169.32</v>
      </c>
      <c r="L217" s="849">
        <v>1</v>
      </c>
      <c r="M217" s="849">
        <v>6597.08</v>
      </c>
      <c r="N217" s="849">
        <v>37</v>
      </c>
      <c r="O217" s="849">
        <v>244091.95999999996</v>
      </c>
      <c r="P217" s="837">
        <v>0.46835443037974678</v>
      </c>
      <c r="Q217" s="850">
        <v>6597.079999999999</v>
      </c>
    </row>
    <row r="218" spans="1:17" ht="14.4" customHeight="1" x14ac:dyDescent="0.3">
      <c r="A218" s="831" t="s">
        <v>579</v>
      </c>
      <c r="B218" s="832" t="s">
        <v>6808</v>
      </c>
      <c r="C218" s="832" t="s">
        <v>6842</v>
      </c>
      <c r="D218" s="832" t="s">
        <v>7229</v>
      </c>
      <c r="E218" s="832" t="s">
        <v>7230</v>
      </c>
      <c r="F218" s="849">
        <v>1</v>
      </c>
      <c r="G218" s="849">
        <v>3537.32</v>
      </c>
      <c r="H218" s="849"/>
      <c r="I218" s="849">
        <v>3537.32</v>
      </c>
      <c r="J218" s="849"/>
      <c r="K218" s="849"/>
      <c r="L218" s="849"/>
      <c r="M218" s="849"/>
      <c r="N218" s="849">
        <v>1</v>
      </c>
      <c r="O218" s="849">
        <v>3537.32</v>
      </c>
      <c r="P218" s="837"/>
      <c r="Q218" s="850">
        <v>3537.32</v>
      </c>
    </row>
    <row r="219" spans="1:17" ht="14.4" customHeight="1" x14ac:dyDescent="0.3">
      <c r="A219" s="831" t="s">
        <v>579</v>
      </c>
      <c r="B219" s="832" t="s">
        <v>6808</v>
      </c>
      <c r="C219" s="832" t="s">
        <v>6842</v>
      </c>
      <c r="D219" s="832" t="s">
        <v>7231</v>
      </c>
      <c r="E219" s="832" t="s">
        <v>7232</v>
      </c>
      <c r="F219" s="849">
        <v>1</v>
      </c>
      <c r="G219" s="849">
        <v>408.74</v>
      </c>
      <c r="H219" s="849"/>
      <c r="I219" s="849">
        <v>408.74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579</v>
      </c>
      <c r="B220" s="832" t="s">
        <v>6808</v>
      </c>
      <c r="C220" s="832" t="s">
        <v>6842</v>
      </c>
      <c r="D220" s="832" t="s">
        <v>7233</v>
      </c>
      <c r="E220" s="832" t="s">
        <v>7234</v>
      </c>
      <c r="F220" s="849">
        <v>4</v>
      </c>
      <c r="G220" s="849">
        <v>809.6</v>
      </c>
      <c r="H220" s="849"/>
      <c r="I220" s="849">
        <v>202.4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579</v>
      </c>
      <c r="B221" s="832" t="s">
        <v>6808</v>
      </c>
      <c r="C221" s="832" t="s">
        <v>6842</v>
      </c>
      <c r="D221" s="832" t="s">
        <v>7235</v>
      </c>
      <c r="E221" s="832" t="s">
        <v>7236</v>
      </c>
      <c r="F221" s="849"/>
      <c r="G221" s="849"/>
      <c r="H221" s="849"/>
      <c r="I221" s="849"/>
      <c r="J221" s="849"/>
      <c r="K221" s="849"/>
      <c r="L221" s="849"/>
      <c r="M221" s="849"/>
      <c r="N221" s="849">
        <v>4</v>
      </c>
      <c r="O221" s="849">
        <v>6660</v>
      </c>
      <c r="P221" s="837"/>
      <c r="Q221" s="850">
        <v>1665</v>
      </c>
    </row>
    <row r="222" spans="1:17" ht="14.4" customHeight="1" x14ac:dyDescent="0.3">
      <c r="A222" s="831" t="s">
        <v>579</v>
      </c>
      <c r="B222" s="832" t="s">
        <v>6808</v>
      </c>
      <c r="C222" s="832" t="s">
        <v>6842</v>
      </c>
      <c r="D222" s="832" t="s">
        <v>7237</v>
      </c>
      <c r="E222" s="832" t="s">
        <v>7238</v>
      </c>
      <c r="F222" s="849">
        <v>18</v>
      </c>
      <c r="G222" s="849">
        <v>127791.18</v>
      </c>
      <c r="H222" s="849">
        <v>0.56749590735269662</v>
      </c>
      <c r="I222" s="849">
        <v>7099.5099999999993</v>
      </c>
      <c r="J222" s="849">
        <v>32</v>
      </c>
      <c r="K222" s="849">
        <v>225184.32</v>
      </c>
      <c r="L222" s="849">
        <v>1</v>
      </c>
      <c r="M222" s="849">
        <v>7037.01</v>
      </c>
      <c r="N222" s="849">
        <v>13</v>
      </c>
      <c r="O222" s="849">
        <v>79293.63</v>
      </c>
      <c r="P222" s="837">
        <v>0.35212767034578607</v>
      </c>
      <c r="Q222" s="850">
        <v>6099.51</v>
      </c>
    </row>
    <row r="223" spans="1:17" ht="14.4" customHeight="1" x14ac:dyDescent="0.3">
      <c r="A223" s="831" t="s">
        <v>579</v>
      </c>
      <c r="B223" s="832" t="s">
        <v>6808</v>
      </c>
      <c r="C223" s="832" t="s">
        <v>6842</v>
      </c>
      <c r="D223" s="832" t="s">
        <v>7239</v>
      </c>
      <c r="E223" s="832" t="s">
        <v>7240</v>
      </c>
      <c r="F223" s="849">
        <v>76</v>
      </c>
      <c r="G223" s="849">
        <v>346560</v>
      </c>
      <c r="H223" s="849">
        <v>0.76767676767676762</v>
      </c>
      <c r="I223" s="849">
        <v>4560</v>
      </c>
      <c r="J223" s="849">
        <v>99</v>
      </c>
      <c r="K223" s="849">
        <v>451440</v>
      </c>
      <c r="L223" s="849">
        <v>1</v>
      </c>
      <c r="M223" s="849">
        <v>4560</v>
      </c>
      <c r="N223" s="849">
        <v>104</v>
      </c>
      <c r="O223" s="849">
        <v>474240</v>
      </c>
      <c r="P223" s="837">
        <v>1.0505050505050506</v>
      </c>
      <c r="Q223" s="850">
        <v>4560</v>
      </c>
    </row>
    <row r="224" spans="1:17" ht="14.4" customHeight="1" x14ac:dyDescent="0.3">
      <c r="A224" s="831" t="s">
        <v>579</v>
      </c>
      <c r="B224" s="832" t="s">
        <v>6808</v>
      </c>
      <c r="C224" s="832" t="s">
        <v>6842</v>
      </c>
      <c r="D224" s="832" t="s">
        <v>7241</v>
      </c>
      <c r="E224" s="832" t="s">
        <v>7210</v>
      </c>
      <c r="F224" s="849">
        <v>22</v>
      </c>
      <c r="G224" s="849">
        <v>90240.04</v>
      </c>
      <c r="H224" s="849">
        <v>0.95652173913043481</v>
      </c>
      <c r="I224" s="849">
        <v>4101.82</v>
      </c>
      <c r="J224" s="849">
        <v>23</v>
      </c>
      <c r="K224" s="849">
        <v>94341.859999999986</v>
      </c>
      <c r="L224" s="849">
        <v>1</v>
      </c>
      <c r="M224" s="849">
        <v>4101.82</v>
      </c>
      <c r="N224" s="849">
        <v>16</v>
      </c>
      <c r="O224" s="849">
        <v>65629.119999999995</v>
      </c>
      <c r="P224" s="837">
        <v>0.69565217391304357</v>
      </c>
      <c r="Q224" s="850">
        <v>4101.82</v>
      </c>
    </row>
    <row r="225" spans="1:17" ht="14.4" customHeight="1" x14ac:dyDescent="0.3">
      <c r="A225" s="831" t="s">
        <v>579</v>
      </c>
      <c r="B225" s="832" t="s">
        <v>6808</v>
      </c>
      <c r="C225" s="832" t="s">
        <v>6842</v>
      </c>
      <c r="D225" s="832" t="s">
        <v>7242</v>
      </c>
      <c r="E225" s="832" t="s">
        <v>7243</v>
      </c>
      <c r="F225" s="849">
        <v>80</v>
      </c>
      <c r="G225" s="849">
        <v>809939.19999999984</v>
      </c>
      <c r="H225" s="849">
        <v>0.79967956705218191</v>
      </c>
      <c r="I225" s="849">
        <v>10124.239999999998</v>
      </c>
      <c r="J225" s="849">
        <v>101</v>
      </c>
      <c r="K225" s="849">
        <v>1012829.6799999999</v>
      </c>
      <c r="L225" s="849">
        <v>1</v>
      </c>
      <c r="M225" s="849">
        <v>10028.016633663367</v>
      </c>
      <c r="N225" s="849">
        <v>45</v>
      </c>
      <c r="O225" s="849">
        <v>437368.49999999994</v>
      </c>
      <c r="P225" s="837">
        <v>0.43182828133551532</v>
      </c>
      <c r="Q225" s="850">
        <v>9719.2999999999993</v>
      </c>
    </row>
    <row r="226" spans="1:17" ht="14.4" customHeight="1" x14ac:dyDescent="0.3">
      <c r="A226" s="831" t="s">
        <v>579</v>
      </c>
      <c r="B226" s="832" t="s">
        <v>6808</v>
      </c>
      <c r="C226" s="832" t="s">
        <v>6842</v>
      </c>
      <c r="D226" s="832" t="s">
        <v>7244</v>
      </c>
      <c r="E226" s="832" t="s">
        <v>7245</v>
      </c>
      <c r="F226" s="849">
        <v>50</v>
      </c>
      <c r="G226" s="849">
        <v>333185.5</v>
      </c>
      <c r="H226" s="849">
        <v>0.87229439195803815</v>
      </c>
      <c r="I226" s="849">
        <v>6663.71</v>
      </c>
      <c r="J226" s="849">
        <v>58</v>
      </c>
      <c r="K226" s="849">
        <v>381964.51</v>
      </c>
      <c r="L226" s="849">
        <v>1</v>
      </c>
      <c r="M226" s="849">
        <v>6585.5950000000003</v>
      </c>
      <c r="N226" s="849">
        <v>36</v>
      </c>
      <c r="O226" s="849">
        <v>230299.2</v>
      </c>
      <c r="P226" s="837">
        <v>0.60293350290580661</v>
      </c>
      <c r="Q226" s="850">
        <v>6397.2000000000007</v>
      </c>
    </row>
    <row r="227" spans="1:17" ht="14.4" customHeight="1" x14ac:dyDescent="0.3">
      <c r="A227" s="831" t="s">
        <v>579</v>
      </c>
      <c r="B227" s="832" t="s">
        <v>6808</v>
      </c>
      <c r="C227" s="832" t="s">
        <v>6842</v>
      </c>
      <c r="D227" s="832" t="s">
        <v>7246</v>
      </c>
      <c r="E227" s="832" t="s">
        <v>7247</v>
      </c>
      <c r="F227" s="849">
        <v>2</v>
      </c>
      <c r="G227" s="849">
        <v>1480</v>
      </c>
      <c r="H227" s="849"/>
      <c r="I227" s="849">
        <v>740</v>
      </c>
      <c r="J227" s="849"/>
      <c r="K227" s="849"/>
      <c r="L227" s="849"/>
      <c r="M227" s="849"/>
      <c r="N227" s="849">
        <v>1</v>
      </c>
      <c r="O227" s="849">
        <v>740</v>
      </c>
      <c r="P227" s="837"/>
      <c r="Q227" s="850">
        <v>740</v>
      </c>
    </row>
    <row r="228" spans="1:17" ht="14.4" customHeight="1" x14ac:dyDescent="0.3">
      <c r="A228" s="831" t="s">
        <v>579</v>
      </c>
      <c r="B228" s="832" t="s">
        <v>6808</v>
      </c>
      <c r="C228" s="832" t="s">
        <v>6842</v>
      </c>
      <c r="D228" s="832" t="s">
        <v>7248</v>
      </c>
      <c r="E228" s="832" t="s">
        <v>7249</v>
      </c>
      <c r="F228" s="849">
        <v>1</v>
      </c>
      <c r="G228" s="849">
        <v>1796</v>
      </c>
      <c r="H228" s="849"/>
      <c r="I228" s="849">
        <v>1796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579</v>
      </c>
      <c r="B229" s="832" t="s">
        <v>6808</v>
      </c>
      <c r="C229" s="832" t="s">
        <v>6842</v>
      </c>
      <c r="D229" s="832" t="s">
        <v>7250</v>
      </c>
      <c r="E229" s="832" t="s">
        <v>7251</v>
      </c>
      <c r="F229" s="849">
        <v>65</v>
      </c>
      <c r="G229" s="849">
        <v>955890</v>
      </c>
      <c r="H229" s="849">
        <v>0.95588235294117652</v>
      </c>
      <c r="I229" s="849">
        <v>14706</v>
      </c>
      <c r="J229" s="849">
        <v>68</v>
      </c>
      <c r="K229" s="849">
        <v>1000008</v>
      </c>
      <c r="L229" s="849">
        <v>1</v>
      </c>
      <c r="M229" s="849">
        <v>14706</v>
      </c>
      <c r="N229" s="849">
        <v>74</v>
      </c>
      <c r="O229" s="849">
        <v>1088244</v>
      </c>
      <c r="P229" s="837">
        <v>1.088235294117647</v>
      </c>
      <c r="Q229" s="850">
        <v>14706</v>
      </c>
    </row>
    <row r="230" spans="1:17" ht="14.4" customHeight="1" x14ac:dyDescent="0.3">
      <c r="A230" s="831" t="s">
        <v>579</v>
      </c>
      <c r="B230" s="832" t="s">
        <v>6808</v>
      </c>
      <c r="C230" s="832" t="s">
        <v>6842</v>
      </c>
      <c r="D230" s="832" t="s">
        <v>7252</v>
      </c>
      <c r="E230" s="832" t="s">
        <v>7253</v>
      </c>
      <c r="F230" s="849"/>
      <c r="G230" s="849"/>
      <c r="H230" s="849"/>
      <c r="I230" s="849"/>
      <c r="J230" s="849">
        <v>1</v>
      </c>
      <c r="K230" s="849">
        <v>9100</v>
      </c>
      <c r="L230" s="849">
        <v>1</v>
      </c>
      <c r="M230" s="849">
        <v>9100</v>
      </c>
      <c r="N230" s="849"/>
      <c r="O230" s="849"/>
      <c r="P230" s="837"/>
      <c r="Q230" s="850"/>
    </row>
    <row r="231" spans="1:17" ht="14.4" customHeight="1" x14ac:dyDescent="0.3">
      <c r="A231" s="831" t="s">
        <v>579</v>
      </c>
      <c r="B231" s="832" t="s">
        <v>6808</v>
      </c>
      <c r="C231" s="832" t="s">
        <v>6842</v>
      </c>
      <c r="D231" s="832" t="s">
        <v>7254</v>
      </c>
      <c r="E231" s="832" t="s">
        <v>7255</v>
      </c>
      <c r="F231" s="849">
        <v>4</v>
      </c>
      <c r="G231" s="849">
        <v>21664.16</v>
      </c>
      <c r="H231" s="849">
        <v>2</v>
      </c>
      <c r="I231" s="849">
        <v>5416.04</v>
      </c>
      <c r="J231" s="849">
        <v>2</v>
      </c>
      <c r="K231" s="849">
        <v>10832.08</v>
      </c>
      <c r="L231" s="849">
        <v>1</v>
      </c>
      <c r="M231" s="849">
        <v>5416.04</v>
      </c>
      <c r="N231" s="849"/>
      <c r="O231" s="849"/>
      <c r="P231" s="837"/>
      <c r="Q231" s="850"/>
    </row>
    <row r="232" spans="1:17" ht="14.4" customHeight="1" x14ac:dyDescent="0.3">
      <c r="A232" s="831" t="s">
        <v>579</v>
      </c>
      <c r="B232" s="832" t="s">
        <v>6808</v>
      </c>
      <c r="C232" s="832" t="s">
        <v>6842</v>
      </c>
      <c r="D232" s="832" t="s">
        <v>7256</v>
      </c>
      <c r="E232" s="832" t="s">
        <v>7257</v>
      </c>
      <c r="F232" s="849">
        <v>5</v>
      </c>
      <c r="G232" s="849">
        <v>28140</v>
      </c>
      <c r="H232" s="849">
        <v>1</v>
      </c>
      <c r="I232" s="849">
        <v>5628</v>
      </c>
      <c r="J232" s="849">
        <v>5</v>
      </c>
      <c r="K232" s="849">
        <v>28140</v>
      </c>
      <c r="L232" s="849">
        <v>1</v>
      </c>
      <c r="M232" s="849">
        <v>5628</v>
      </c>
      <c r="N232" s="849">
        <v>8</v>
      </c>
      <c r="O232" s="849">
        <v>45024</v>
      </c>
      <c r="P232" s="837">
        <v>1.6</v>
      </c>
      <c r="Q232" s="850">
        <v>5628</v>
      </c>
    </row>
    <row r="233" spans="1:17" ht="14.4" customHeight="1" x14ac:dyDescent="0.3">
      <c r="A233" s="831" t="s">
        <v>579</v>
      </c>
      <c r="B233" s="832" t="s">
        <v>6808</v>
      </c>
      <c r="C233" s="832" t="s">
        <v>6842</v>
      </c>
      <c r="D233" s="832" t="s">
        <v>7258</v>
      </c>
      <c r="E233" s="832" t="s">
        <v>7259</v>
      </c>
      <c r="F233" s="849">
        <v>7</v>
      </c>
      <c r="G233" s="849">
        <v>61112.1</v>
      </c>
      <c r="H233" s="849">
        <v>2.3333333333333335</v>
      </c>
      <c r="I233" s="849">
        <v>8730.2999999999993</v>
      </c>
      <c r="J233" s="849">
        <v>3</v>
      </c>
      <c r="K233" s="849">
        <v>26190.899999999998</v>
      </c>
      <c r="L233" s="849">
        <v>1</v>
      </c>
      <c r="M233" s="849">
        <v>8730.2999999999993</v>
      </c>
      <c r="N233" s="849">
        <v>13</v>
      </c>
      <c r="O233" s="849">
        <v>113493.90000000001</v>
      </c>
      <c r="P233" s="837">
        <v>4.3333333333333339</v>
      </c>
      <c r="Q233" s="850">
        <v>8730.3000000000011</v>
      </c>
    </row>
    <row r="234" spans="1:17" ht="14.4" customHeight="1" x14ac:dyDescent="0.3">
      <c r="A234" s="831" t="s">
        <v>579</v>
      </c>
      <c r="B234" s="832" t="s">
        <v>6808</v>
      </c>
      <c r="C234" s="832" t="s">
        <v>6842</v>
      </c>
      <c r="D234" s="832" t="s">
        <v>7260</v>
      </c>
      <c r="E234" s="832" t="s">
        <v>7261</v>
      </c>
      <c r="F234" s="849">
        <v>235</v>
      </c>
      <c r="G234" s="849">
        <v>2824512</v>
      </c>
      <c r="H234" s="849">
        <v>1.0730593607305936</v>
      </c>
      <c r="I234" s="849">
        <v>12019.2</v>
      </c>
      <c r="J234" s="849">
        <v>219</v>
      </c>
      <c r="K234" s="849">
        <v>2632204.8000000003</v>
      </c>
      <c r="L234" s="849">
        <v>1</v>
      </c>
      <c r="M234" s="849">
        <v>12019.2</v>
      </c>
      <c r="N234" s="849">
        <v>220</v>
      </c>
      <c r="O234" s="849">
        <v>2644224</v>
      </c>
      <c r="P234" s="837">
        <v>1.004566210045662</v>
      </c>
      <c r="Q234" s="850">
        <v>12019.2</v>
      </c>
    </row>
    <row r="235" spans="1:17" ht="14.4" customHeight="1" x14ac:dyDescent="0.3">
      <c r="A235" s="831" t="s">
        <v>579</v>
      </c>
      <c r="B235" s="832" t="s">
        <v>6808</v>
      </c>
      <c r="C235" s="832" t="s">
        <v>6842</v>
      </c>
      <c r="D235" s="832" t="s">
        <v>7262</v>
      </c>
      <c r="E235" s="832" t="s">
        <v>7263</v>
      </c>
      <c r="F235" s="849">
        <v>21</v>
      </c>
      <c r="G235" s="849">
        <v>446892.59999999992</v>
      </c>
      <c r="H235" s="849">
        <v>1</v>
      </c>
      <c r="I235" s="849">
        <v>21280.599999999995</v>
      </c>
      <c r="J235" s="849">
        <v>21</v>
      </c>
      <c r="K235" s="849">
        <v>446892.59999999992</v>
      </c>
      <c r="L235" s="849">
        <v>1</v>
      </c>
      <c r="M235" s="849">
        <v>21280.599999999995</v>
      </c>
      <c r="N235" s="849">
        <v>19</v>
      </c>
      <c r="O235" s="849">
        <v>404331.4</v>
      </c>
      <c r="P235" s="837">
        <v>0.90476190476190499</v>
      </c>
      <c r="Q235" s="850">
        <v>21280.600000000002</v>
      </c>
    </row>
    <row r="236" spans="1:17" ht="14.4" customHeight="1" x14ac:dyDescent="0.3">
      <c r="A236" s="831" t="s">
        <v>579</v>
      </c>
      <c r="B236" s="832" t="s">
        <v>6808</v>
      </c>
      <c r="C236" s="832" t="s">
        <v>6842</v>
      </c>
      <c r="D236" s="832" t="s">
        <v>7264</v>
      </c>
      <c r="E236" s="832" t="s">
        <v>7265</v>
      </c>
      <c r="F236" s="849">
        <v>7</v>
      </c>
      <c r="G236" s="849">
        <v>76864.900000000009</v>
      </c>
      <c r="H236" s="849">
        <v>1.0000000000000002</v>
      </c>
      <c r="I236" s="849">
        <v>10980.7</v>
      </c>
      <c r="J236" s="849">
        <v>7</v>
      </c>
      <c r="K236" s="849">
        <v>76864.899999999994</v>
      </c>
      <c r="L236" s="849">
        <v>1</v>
      </c>
      <c r="M236" s="849">
        <v>10980.699999999999</v>
      </c>
      <c r="N236" s="849">
        <v>3</v>
      </c>
      <c r="O236" s="849">
        <v>32942.100000000006</v>
      </c>
      <c r="P236" s="837">
        <v>0.42857142857142866</v>
      </c>
      <c r="Q236" s="850">
        <v>10980.700000000003</v>
      </c>
    </row>
    <row r="237" spans="1:17" ht="14.4" customHeight="1" x14ac:dyDescent="0.3">
      <c r="A237" s="831" t="s">
        <v>579</v>
      </c>
      <c r="B237" s="832" t="s">
        <v>6808</v>
      </c>
      <c r="C237" s="832" t="s">
        <v>6842</v>
      </c>
      <c r="D237" s="832" t="s">
        <v>7266</v>
      </c>
      <c r="E237" s="832" t="s">
        <v>7267</v>
      </c>
      <c r="F237" s="849">
        <v>8</v>
      </c>
      <c r="G237" s="849">
        <v>87845.599999999991</v>
      </c>
      <c r="H237" s="849">
        <v>0.79999999999999993</v>
      </c>
      <c r="I237" s="849">
        <v>10980.699999999999</v>
      </c>
      <c r="J237" s="849">
        <v>10</v>
      </c>
      <c r="K237" s="849">
        <v>109807</v>
      </c>
      <c r="L237" s="849">
        <v>1</v>
      </c>
      <c r="M237" s="849">
        <v>10980.7</v>
      </c>
      <c r="N237" s="849">
        <v>1</v>
      </c>
      <c r="O237" s="849">
        <v>10980.7</v>
      </c>
      <c r="P237" s="837">
        <v>0.1</v>
      </c>
      <c r="Q237" s="850">
        <v>10980.7</v>
      </c>
    </row>
    <row r="238" spans="1:17" ht="14.4" customHeight="1" x14ac:dyDescent="0.3">
      <c r="A238" s="831" t="s">
        <v>579</v>
      </c>
      <c r="B238" s="832" t="s">
        <v>6808</v>
      </c>
      <c r="C238" s="832" t="s">
        <v>6842</v>
      </c>
      <c r="D238" s="832" t="s">
        <v>7268</v>
      </c>
      <c r="E238" s="832" t="s">
        <v>7269</v>
      </c>
      <c r="F238" s="849">
        <v>6</v>
      </c>
      <c r="G238" s="849">
        <v>127682.40000000001</v>
      </c>
      <c r="H238" s="849">
        <v>0.50000000000000011</v>
      </c>
      <c r="I238" s="849">
        <v>21280.400000000001</v>
      </c>
      <c r="J238" s="849">
        <v>12</v>
      </c>
      <c r="K238" s="849">
        <v>255364.8</v>
      </c>
      <c r="L238" s="849">
        <v>1</v>
      </c>
      <c r="M238" s="849">
        <v>21280.399999999998</v>
      </c>
      <c r="N238" s="849">
        <v>15</v>
      </c>
      <c r="O238" s="849">
        <v>319206.00000000006</v>
      </c>
      <c r="P238" s="837">
        <v>1.2500000000000002</v>
      </c>
      <c r="Q238" s="850">
        <v>21280.400000000005</v>
      </c>
    </row>
    <row r="239" spans="1:17" ht="14.4" customHeight="1" x14ac:dyDescent="0.3">
      <c r="A239" s="831" t="s">
        <v>579</v>
      </c>
      <c r="B239" s="832" t="s">
        <v>6808</v>
      </c>
      <c r="C239" s="832" t="s">
        <v>6842</v>
      </c>
      <c r="D239" s="832" t="s">
        <v>7270</v>
      </c>
      <c r="E239" s="832" t="s">
        <v>7271</v>
      </c>
      <c r="F239" s="849">
        <v>8</v>
      </c>
      <c r="G239" s="849">
        <v>112800</v>
      </c>
      <c r="H239" s="849">
        <v>4</v>
      </c>
      <c r="I239" s="849">
        <v>14100</v>
      </c>
      <c r="J239" s="849">
        <v>2</v>
      </c>
      <c r="K239" s="849">
        <v>28200</v>
      </c>
      <c r="L239" s="849">
        <v>1</v>
      </c>
      <c r="M239" s="849">
        <v>14100</v>
      </c>
      <c r="N239" s="849">
        <v>5</v>
      </c>
      <c r="O239" s="849">
        <v>70500</v>
      </c>
      <c r="P239" s="837">
        <v>2.5</v>
      </c>
      <c r="Q239" s="850">
        <v>14100</v>
      </c>
    </row>
    <row r="240" spans="1:17" ht="14.4" customHeight="1" x14ac:dyDescent="0.3">
      <c r="A240" s="831" t="s">
        <v>579</v>
      </c>
      <c r="B240" s="832" t="s">
        <v>6808</v>
      </c>
      <c r="C240" s="832" t="s">
        <v>6842</v>
      </c>
      <c r="D240" s="832" t="s">
        <v>7272</v>
      </c>
      <c r="E240" s="832" t="s">
        <v>7273</v>
      </c>
      <c r="F240" s="849">
        <v>4</v>
      </c>
      <c r="G240" s="849">
        <v>42500</v>
      </c>
      <c r="H240" s="849">
        <v>1.3333333333333333</v>
      </c>
      <c r="I240" s="849">
        <v>10625</v>
      </c>
      <c r="J240" s="849">
        <v>3</v>
      </c>
      <c r="K240" s="849">
        <v>31875</v>
      </c>
      <c r="L240" s="849">
        <v>1</v>
      </c>
      <c r="M240" s="849">
        <v>10625</v>
      </c>
      <c r="N240" s="849">
        <v>4</v>
      </c>
      <c r="O240" s="849">
        <v>42500</v>
      </c>
      <c r="P240" s="837">
        <v>1.3333333333333333</v>
      </c>
      <c r="Q240" s="850">
        <v>10625</v>
      </c>
    </row>
    <row r="241" spans="1:17" ht="14.4" customHeight="1" x14ac:dyDescent="0.3">
      <c r="A241" s="831" t="s">
        <v>579</v>
      </c>
      <c r="B241" s="832" t="s">
        <v>6808</v>
      </c>
      <c r="C241" s="832" t="s">
        <v>6842</v>
      </c>
      <c r="D241" s="832" t="s">
        <v>7274</v>
      </c>
      <c r="E241" s="832" t="s">
        <v>7275</v>
      </c>
      <c r="F241" s="849">
        <v>10</v>
      </c>
      <c r="G241" s="849">
        <v>93100</v>
      </c>
      <c r="H241" s="849">
        <v>0.41666666666666669</v>
      </c>
      <c r="I241" s="849">
        <v>9310</v>
      </c>
      <c r="J241" s="849">
        <v>24</v>
      </c>
      <c r="K241" s="849">
        <v>223440</v>
      </c>
      <c r="L241" s="849">
        <v>1</v>
      </c>
      <c r="M241" s="849">
        <v>9310</v>
      </c>
      <c r="N241" s="849">
        <v>11</v>
      </c>
      <c r="O241" s="849">
        <v>102410</v>
      </c>
      <c r="P241" s="837">
        <v>0.45833333333333331</v>
      </c>
      <c r="Q241" s="850">
        <v>9310</v>
      </c>
    </row>
    <row r="242" spans="1:17" ht="14.4" customHeight="1" x14ac:dyDescent="0.3">
      <c r="A242" s="831" t="s">
        <v>579</v>
      </c>
      <c r="B242" s="832" t="s">
        <v>6808</v>
      </c>
      <c r="C242" s="832" t="s">
        <v>6842</v>
      </c>
      <c r="D242" s="832" t="s">
        <v>7276</v>
      </c>
      <c r="E242" s="832" t="s">
        <v>7277</v>
      </c>
      <c r="F242" s="849">
        <v>8</v>
      </c>
      <c r="G242" s="849">
        <v>119011.19999999998</v>
      </c>
      <c r="H242" s="849">
        <v>2.6666666666666665</v>
      </c>
      <c r="I242" s="849">
        <v>14876.399999999998</v>
      </c>
      <c r="J242" s="849">
        <v>3</v>
      </c>
      <c r="K242" s="849">
        <v>44629.2</v>
      </c>
      <c r="L242" s="849">
        <v>1</v>
      </c>
      <c r="M242" s="849">
        <v>14876.4</v>
      </c>
      <c r="N242" s="849">
        <v>7</v>
      </c>
      <c r="O242" s="849">
        <v>104134.8</v>
      </c>
      <c r="P242" s="837">
        <v>2.3333333333333335</v>
      </c>
      <c r="Q242" s="850">
        <v>14876.4</v>
      </c>
    </row>
    <row r="243" spans="1:17" ht="14.4" customHeight="1" x14ac:dyDescent="0.3">
      <c r="A243" s="831" t="s">
        <v>579</v>
      </c>
      <c r="B243" s="832" t="s">
        <v>6808</v>
      </c>
      <c r="C243" s="832" t="s">
        <v>6842</v>
      </c>
      <c r="D243" s="832" t="s">
        <v>7278</v>
      </c>
      <c r="E243" s="832" t="s">
        <v>7279</v>
      </c>
      <c r="F243" s="849">
        <v>1</v>
      </c>
      <c r="G243" s="849">
        <v>9261.7000000000007</v>
      </c>
      <c r="H243" s="849">
        <v>1</v>
      </c>
      <c r="I243" s="849">
        <v>9261.7000000000007</v>
      </c>
      <c r="J243" s="849">
        <v>1</v>
      </c>
      <c r="K243" s="849">
        <v>9261.7000000000007</v>
      </c>
      <c r="L243" s="849">
        <v>1</v>
      </c>
      <c r="M243" s="849">
        <v>9261.7000000000007</v>
      </c>
      <c r="N243" s="849">
        <v>3</v>
      </c>
      <c r="O243" s="849">
        <v>27785.100000000002</v>
      </c>
      <c r="P243" s="837">
        <v>3</v>
      </c>
      <c r="Q243" s="850">
        <v>9261.7000000000007</v>
      </c>
    </row>
    <row r="244" spans="1:17" ht="14.4" customHeight="1" x14ac:dyDescent="0.3">
      <c r="A244" s="831" t="s">
        <v>579</v>
      </c>
      <c r="B244" s="832" t="s">
        <v>6808</v>
      </c>
      <c r="C244" s="832" t="s">
        <v>6842</v>
      </c>
      <c r="D244" s="832" t="s">
        <v>7280</v>
      </c>
      <c r="E244" s="832" t="s">
        <v>7281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8498.2999999999993</v>
      </c>
      <c r="P244" s="837"/>
      <c r="Q244" s="850">
        <v>8498.2999999999993</v>
      </c>
    </row>
    <row r="245" spans="1:17" ht="14.4" customHeight="1" x14ac:dyDescent="0.3">
      <c r="A245" s="831" t="s">
        <v>579</v>
      </c>
      <c r="B245" s="832" t="s">
        <v>6808</v>
      </c>
      <c r="C245" s="832" t="s">
        <v>6842</v>
      </c>
      <c r="D245" s="832" t="s">
        <v>7282</v>
      </c>
      <c r="E245" s="832" t="s">
        <v>7283</v>
      </c>
      <c r="F245" s="849">
        <v>13</v>
      </c>
      <c r="G245" s="849">
        <v>120402.1</v>
      </c>
      <c r="H245" s="849">
        <v>1.8571428571428572</v>
      </c>
      <c r="I245" s="849">
        <v>9261.7000000000007</v>
      </c>
      <c r="J245" s="849">
        <v>7</v>
      </c>
      <c r="K245" s="849">
        <v>64831.9</v>
      </c>
      <c r="L245" s="849">
        <v>1</v>
      </c>
      <c r="M245" s="849">
        <v>9261.7000000000007</v>
      </c>
      <c r="N245" s="849">
        <v>8</v>
      </c>
      <c r="O245" s="849">
        <v>74093.600000000006</v>
      </c>
      <c r="P245" s="837">
        <v>1.142857142857143</v>
      </c>
      <c r="Q245" s="850">
        <v>9261.7000000000007</v>
      </c>
    </row>
    <row r="246" spans="1:17" ht="14.4" customHeight="1" x14ac:dyDescent="0.3">
      <c r="A246" s="831" t="s">
        <v>579</v>
      </c>
      <c r="B246" s="832" t="s">
        <v>6808</v>
      </c>
      <c r="C246" s="832" t="s">
        <v>6842</v>
      </c>
      <c r="D246" s="832" t="s">
        <v>7284</v>
      </c>
      <c r="E246" s="832" t="s">
        <v>7285</v>
      </c>
      <c r="F246" s="849">
        <v>2</v>
      </c>
      <c r="G246" s="849">
        <v>18523.400000000001</v>
      </c>
      <c r="H246" s="849"/>
      <c r="I246" s="849">
        <v>9261.7000000000007</v>
      </c>
      <c r="J246" s="849"/>
      <c r="K246" s="849"/>
      <c r="L246" s="849"/>
      <c r="M246" s="849"/>
      <c r="N246" s="849">
        <v>4</v>
      </c>
      <c r="O246" s="849">
        <v>37046.800000000003</v>
      </c>
      <c r="P246" s="837"/>
      <c r="Q246" s="850">
        <v>9261.7000000000007</v>
      </c>
    </row>
    <row r="247" spans="1:17" ht="14.4" customHeight="1" x14ac:dyDescent="0.3">
      <c r="A247" s="831" t="s">
        <v>579</v>
      </c>
      <c r="B247" s="832" t="s">
        <v>6808</v>
      </c>
      <c r="C247" s="832" t="s">
        <v>6842</v>
      </c>
      <c r="D247" s="832" t="s">
        <v>7286</v>
      </c>
      <c r="E247" s="832" t="s">
        <v>7287</v>
      </c>
      <c r="F247" s="849"/>
      <c r="G247" s="849"/>
      <c r="H247" s="849"/>
      <c r="I247" s="849"/>
      <c r="J247" s="849"/>
      <c r="K247" s="849"/>
      <c r="L247" s="849"/>
      <c r="M247" s="849"/>
      <c r="N247" s="849">
        <v>2</v>
      </c>
      <c r="O247" s="849">
        <v>18697.400000000001</v>
      </c>
      <c r="P247" s="837"/>
      <c r="Q247" s="850">
        <v>9348.7000000000007</v>
      </c>
    </row>
    <row r="248" spans="1:17" ht="14.4" customHeight="1" x14ac:dyDescent="0.3">
      <c r="A248" s="831" t="s">
        <v>579</v>
      </c>
      <c r="B248" s="832" t="s">
        <v>6808</v>
      </c>
      <c r="C248" s="832" t="s">
        <v>6842</v>
      </c>
      <c r="D248" s="832" t="s">
        <v>7288</v>
      </c>
      <c r="E248" s="832" t="s">
        <v>7289</v>
      </c>
      <c r="F248" s="849">
        <v>1</v>
      </c>
      <c r="G248" s="849">
        <v>3501.87</v>
      </c>
      <c r="H248" s="849"/>
      <c r="I248" s="849">
        <v>3501.87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579</v>
      </c>
      <c r="B249" s="832" t="s">
        <v>6808</v>
      </c>
      <c r="C249" s="832" t="s">
        <v>6842</v>
      </c>
      <c r="D249" s="832" t="s">
        <v>7290</v>
      </c>
      <c r="E249" s="832" t="s">
        <v>7291</v>
      </c>
      <c r="F249" s="849">
        <v>1</v>
      </c>
      <c r="G249" s="849">
        <v>1396.5</v>
      </c>
      <c r="H249" s="849"/>
      <c r="I249" s="849">
        <v>1396.5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579</v>
      </c>
      <c r="B250" s="832" t="s">
        <v>6808</v>
      </c>
      <c r="C250" s="832" t="s">
        <v>6842</v>
      </c>
      <c r="D250" s="832" t="s">
        <v>7292</v>
      </c>
      <c r="E250" s="832" t="s">
        <v>7293</v>
      </c>
      <c r="F250" s="849">
        <v>25</v>
      </c>
      <c r="G250" s="849">
        <v>198616.5</v>
      </c>
      <c r="H250" s="849">
        <v>0.3125</v>
      </c>
      <c r="I250" s="849">
        <v>7944.66</v>
      </c>
      <c r="J250" s="849">
        <v>80</v>
      </c>
      <c r="K250" s="849">
        <v>635572.80000000005</v>
      </c>
      <c r="L250" s="849">
        <v>1</v>
      </c>
      <c r="M250" s="849">
        <v>7944.6600000000008</v>
      </c>
      <c r="N250" s="849">
        <v>41</v>
      </c>
      <c r="O250" s="849">
        <v>325731.06</v>
      </c>
      <c r="P250" s="837">
        <v>0.51249999999999996</v>
      </c>
      <c r="Q250" s="850">
        <v>7944.66</v>
      </c>
    </row>
    <row r="251" spans="1:17" ht="14.4" customHeight="1" x14ac:dyDescent="0.3">
      <c r="A251" s="831" t="s">
        <v>579</v>
      </c>
      <c r="B251" s="832" t="s">
        <v>6808</v>
      </c>
      <c r="C251" s="832" t="s">
        <v>6842</v>
      </c>
      <c r="D251" s="832" t="s">
        <v>7294</v>
      </c>
      <c r="E251" s="832" t="s">
        <v>7295</v>
      </c>
      <c r="F251" s="849">
        <v>39</v>
      </c>
      <c r="G251" s="849">
        <v>329986.02</v>
      </c>
      <c r="H251" s="849">
        <v>0.82978723404255328</v>
      </c>
      <c r="I251" s="849">
        <v>8461.18</v>
      </c>
      <c r="J251" s="849">
        <v>47</v>
      </c>
      <c r="K251" s="849">
        <v>397675.45999999996</v>
      </c>
      <c r="L251" s="849">
        <v>1</v>
      </c>
      <c r="M251" s="849">
        <v>8461.1799999999985</v>
      </c>
      <c r="N251" s="849">
        <v>27</v>
      </c>
      <c r="O251" s="849">
        <v>228451.86000000002</v>
      </c>
      <c r="P251" s="837">
        <v>0.57446808510638303</v>
      </c>
      <c r="Q251" s="850">
        <v>8461.18</v>
      </c>
    </row>
    <row r="252" spans="1:17" ht="14.4" customHeight="1" x14ac:dyDescent="0.3">
      <c r="A252" s="831" t="s">
        <v>579</v>
      </c>
      <c r="B252" s="832" t="s">
        <v>6808</v>
      </c>
      <c r="C252" s="832" t="s">
        <v>6842</v>
      </c>
      <c r="D252" s="832" t="s">
        <v>7296</v>
      </c>
      <c r="E252" s="832" t="s">
        <v>7297</v>
      </c>
      <c r="F252" s="849">
        <v>43</v>
      </c>
      <c r="G252" s="849">
        <v>252007.52000000005</v>
      </c>
      <c r="H252" s="849">
        <v>1.8695652173913047</v>
      </c>
      <c r="I252" s="849">
        <v>5860.6400000000012</v>
      </c>
      <c r="J252" s="849">
        <v>23</v>
      </c>
      <c r="K252" s="849">
        <v>134794.72</v>
      </c>
      <c r="L252" s="849">
        <v>1</v>
      </c>
      <c r="M252" s="849">
        <v>5860.64</v>
      </c>
      <c r="N252" s="849">
        <v>11</v>
      </c>
      <c r="O252" s="849">
        <v>64467.039999999994</v>
      </c>
      <c r="P252" s="837">
        <v>0.47826086956521735</v>
      </c>
      <c r="Q252" s="850">
        <v>5860.6399999999994</v>
      </c>
    </row>
    <row r="253" spans="1:17" ht="14.4" customHeight="1" x14ac:dyDescent="0.3">
      <c r="A253" s="831" t="s">
        <v>579</v>
      </c>
      <c r="B253" s="832" t="s">
        <v>6808</v>
      </c>
      <c r="C253" s="832" t="s">
        <v>6842</v>
      </c>
      <c r="D253" s="832" t="s">
        <v>7298</v>
      </c>
      <c r="E253" s="832" t="s">
        <v>7299</v>
      </c>
      <c r="F253" s="849">
        <v>4</v>
      </c>
      <c r="G253" s="849">
        <v>31316</v>
      </c>
      <c r="H253" s="849">
        <v>4</v>
      </c>
      <c r="I253" s="849">
        <v>7829</v>
      </c>
      <c r="J253" s="849">
        <v>1</v>
      </c>
      <c r="K253" s="849">
        <v>7829</v>
      </c>
      <c r="L253" s="849">
        <v>1</v>
      </c>
      <c r="M253" s="849">
        <v>7829</v>
      </c>
      <c r="N253" s="849"/>
      <c r="O253" s="849"/>
      <c r="P253" s="837"/>
      <c r="Q253" s="850"/>
    </row>
    <row r="254" spans="1:17" ht="14.4" customHeight="1" x14ac:dyDescent="0.3">
      <c r="A254" s="831" t="s">
        <v>579</v>
      </c>
      <c r="B254" s="832" t="s">
        <v>6808</v>
      </c>
      <c r="C254" s="832" t="s">
        <v>6842</v>
      </c>
      <c r="D254" s="832" t="s">
        <v>7300</v>
      </c>
      <c r="E254" s="832" t="s">
        <v>7301</v>
      </c>
      <c r="F254" s="849"/>
      <c r="G254" s="849"/>
      <c r="H254" s="849"/>
      <c r="I254" s="849"/>
      <c r="J254" s="849">
        <v>1</v>
      </c>
      <c r="K254" s="849">
        <v>5101</v>
      </c>
      <c r="L254" s="849">
        <v>1</v>
      </c>
      <c r="M254" s="849">
        <v>5101</v>
      </c>
      <c r="N254" s="849">
        <v>1</v>
      </c>
      <c r="O254" s="849">
        <v>5101</v>
      </c>
      <c r="P254" s="837">
        <v>1</v>
      </c>
      <c r="Q254" s="850">
        <v>5101</v>
      </c>
    </row>
    <row r="255" spans="1:17" ht="14.4" customHeight="1" x14ac:dyDescent="0.3">
      <c r="A255" s="831" t="s">
        <v>579</v>
      </c>
      <c r="B255" s="832" t="s">
        <v>6808</v>
      </c>
      <c r="C255" s="832" t="s">
        <v>6842</v>
      </c>
      <c r="D255" s="832" t="s">
        <v>7302</v>
      </c>
      <c r="E255" s="832" t="s">
        <v>7301</v>
      </c>
      <c r="F255" s="849"/>
      <c r="G255" s="849"/>
      <c r="H255" s="849"/>
      <c r="I255" s="849"/>
      <c r="J255" s="849">
        <v>4</v>
      </c>
      <c r="K255" s="849">
        <v>31476</v>
      </c>
      <c r="L255" s="849">
        <v>1</v>
      </c>
      <c r="M255" s="849">
        <v>7869</v>
      </c>
      <c r="N255" s="849"/>
      <c r="O255" s="849"/>
      <c r="P255" s="837"/>
      <c r="Q255" s="850"/>
    </row>
    <row r="256" spans="1:17" ht="14.4" customHeight="1" x14ac:dyDescent="0.3">
      <c r="A256" s="831" t="s">
        <v>579</v>
      </c>
      <c r="B256" s="832" t="s">
        <v>6808</v>
      </c>
      <c r="C256" s="832" t="s">
        <v>6842</v>
      </c>
      <c r="D256" s="832" t="s">
        <v>7077</v>
      </c>
      <c r="E256" s="832" t="s">
        <v>7303</v>
      </c>
      <c r="F256" s="849"/>
      <c r="G256" s="849"/>
      <c r="H256" s="849"/>
      <c r="I256" s="849"/>
      <c r="J256" s="849"/>
      <c r="K256" s="849"/>
      <c r="L256" s="849"/>
      <c r="M256" s="849"/>
      <c r="N256" s="849">
        <v>0.2</v>
      </c>
      <c r="O256" s="849">
        <v>958.12</v>
      </c>
      <c r="P256" s="837"/>
      <c r="Q256" s="850">
        <v>4790.5999999999995</v>
      </c>
    </row>
    <row r="257" spans="1:17" ht="14.4" customHeight="1" x14ac:dyDescent="0.3">
      <c r="A257" s="831" t="s">
        <v>579</v>
      </c>
      <c r="B257" s="832" t="s">
        <v>6808</v>
      </c>
      <c r="C257" s="832" t="s">
        <v>6842</v>
      </c>
      <c r="D257" s="832" t="s">
        <v>7304</v>
      </c>
      <c r="E257" s="832" t="s">
        <v>7305</v>
      </c>
      <c r="F257" s="849">
        <v>1</v>
      </c>
      <c r="G257" s="849">
        <v>1038</v>
      </c>
      <c r="H257" s="849"/>
      <c r="I257" s="849">
        <v>1038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579</v>
      </c>
      <c r="B258" s="832" t="s">
        <v>6808</v>
      </c>
      <c r="C258" s="832" t="s">
        <v>6842</v>
      </c>
      <c r="D258" s="832" t="s">
        <v>7306</v>
      </c>
      <c r="E258" s="832" t="s">
        <v>7307</v>
      </c>
      <c r="F258" s="849">
        <v>11</v>
      </c>
      <c r="G258" s="849">
        <v>1062.6000000000001</v>
      </c>
      <c r="H258" s="849">
        <v>5.5000000000000009</v>
      </c>
      <c r="I258" s="849">
        <v>96.600000000000009</v>
      </c>
      <c r="J258" s="849">
        <v>2</v>
      </c>
      <c r="K258" s="849">
        <v>193.2</v>
      </c>
      <c r="L258" s="849">
        <v>1</v>
      </c>
      <c r="M258" s="849">
        <v>96.6</v>
      </c>
      <c r="N258" s="849"/>
      <c r="O258" s="849"/>
      <c r="P258" s="837"/>
      <c r="Q258" s="850"/>
    </row>
    <row r="259" spans="1:17" ht="14.4" customHeight="1" x14ac:dyDescent="0.3">
      <c r="A259" s="831" t="s">
        <v>579</v>
      </c>
      <c r="B259" s="832" t="s">
        <v>6808</v>
      </c>
      <c r="C259" s="832" t="s">
        <v>6842</v>
      </c>
      <c r="D259" s="832" t="s">
        <v>7308</v>
      </c>
      <c r="E259" s="832" t="s">
        <v>7309</v>
      </c>
      <c r="F259" s="849"/>
      <c r="G259" s="849"/>
      <c r="H259" s="849"/>
      <c r="I259" s="849"/>
      <c r="J259" s="849">
        <v>1</v>
      </c>
      <c r="K259" s="849">
        <v>564</v>
      </c>
      <c r="L259" s="849">
        <v>1</v>
      </c>
      <c r="M259" s="849">
        <v>564</v>
      </c>
      <c r="N259" s="849"/>
      <c r="O259" s="849"/>
      <c r="P259" s="837"/>
      <c r="Q259" s="850"/>
    </row>
    <row r="260" spans="1:17" ht="14.4" customHeight="1" x14ac:dyDescent="0.3">
      <c r="A260" s="831" t="s">
        <v>579</v>
      </c>
      <c r="B260" s="832" t="s">
        <v>6808</v>
      </c>
      <c r="C260" s="832" t="s">
        <v>6842</v>
      </c>
      <c r="D260" s="832" t="s">
        <v>7310</v>
      </c>
      <c r="E260" s="832" t="s">
        <v>7311</v>
      </c>
      <c r="F260" s="849">
        <v>1</v>
      </c>
      <c r="G260" s="849">
        <v>9159.3799999999992</v>
      </c>
      <c r="H260" s="849"/>
      <c r="I260" s="849">
        <v>9159.3799999999992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579</v>
      </c>
      <c r="B261" s="832" t="s">
        <v>6808</v>
      </c>
      <c r="C261" s="832" t="s">
        <v>6842</v>
      </c>
      <c r="D261" s="832" t="s">
        <v>7312</v>
      </c>
      <c r="E261" s="832" t="s">
        <v>7313</v>
      </c>
      <c r="F261" s="849">
        <v>3</v>
      </c>
      <c r="G261" s="849">
        <v>55015.35</v>
      </c>
      <c r="H261" s="849"/>
      <c r="I261" s="849">
        <v>18338.45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579</v>
      </c>
      <c r="B262" s="832" t="s">
        <v>6808</v>
      </c>
      <c r="C262" s="832" t="s">
        <v>6842</v>
      </c>
      <c r="D262" s="832" t="s">
        <v>7314</v>
      </c>
      <c r="E262" s="832" t="s">
        <v>7315</v>
      </c>
      <c r="F262" s="849">
        <v>5</v>
      </c>
      <c r="G262" s="849">
        <v>29624.45</v>
      </c>
      <c r="H262" s="849">
        <v>1.6666666666666665</v>
      </c>
      <c r="I262" s="849">
        <v>5924.89</v>
      </c>
      <c r="J262" s="849">
        <v>3</v>
      </c>
      <c r="K262" s="849">
        <v>17774.670000000002</v>
      </c>
      <c r="L262" s="849">
        <v>1</v>
      </c>
      <c r="M262" s="849">
        <v>5924.89</v>
      </c>
      <c r="N262" s="849">
        <v>3</v>
      </c>
      <c r="O262" s="849">
        <v>17774.670000000002</v>
      </c>
      <c r="P262" s="837">
        <v>1</v>
      </c>
      <c r="Q262" s="850">
        <v>5924.89</v>
      </c>
    </row>
    <row r="263" spans="1:17" ht="14.4" customHeight="1" x14ac:dyDescent="0.3">
      <c r="A263" s="831" t="s">
        <v>579</v>
      </c>
      <c r="B263" s="832" t="s">
        <v>6808</v>
      </c>
      <c r="C263" s="832" t="s">
        <v>6842</v>
      </c>
      <c r="D263" s="832" t="s">
        <v>7316</v>
      </c>
      <c r="E263" s="832" t="s">
        <v>7317</v>
      </c>
      <c r="F263" s="849">
        <v>54</v>
      </c>
      <c r="G263" s="849">
        <v>737986.68</v>
      </c>
      <c r="H263" s="849">
        <v>0.93103448275862066</v>
      </c>
      <c r="I263" s="849">
        <v>13666.42</v>
      </c>
      <c r="J263" s="849">
        <v>58</v>
      </c>
      <c r="K263" s="849">
        <v>792652.3600000001</v>
      </c>
      <c r="L263" s="849">
        <v>1</v>
      </c>
      <c r="M263" s="849">
        <v>13666.420000000002</v>
      </c>
      <c r="N263" s="849">
        <v>49</v>
      </c>
      <c r="O263" s="849">
        <v>669654.57999999996</v>
      </c>
      <c r="P263" s="837">
        <v>0.84482758620689635</v>
      </c>
      <c r="Q263" s="850">
        <v>13666.419999999998</v>
      </c>
    </row>
    <row r="264" spans="1:17" ht="14.4" customHeight="1" x14ac:dyDescent="0.3">
      <c r="A264" s="831" t="s">
        <v>579</v>
      </c>
      <c r="B264" s="832" t="s">
        <v>6808</v>
      </c>
      <c r="C264" s="832" t="s">
        <v>6842</v>
      </c>
      <c r="D264" s="832" t="s">
        <v>7318</v>
      </c>
      <c r="E264" s="832" t="s">
        <v>7319</v>
      </c>
      <c r="F264" s="849">
        <v>9</v>
      </c>
      <c r="G264" s="849">
        <v>60797.07</v>
      </c>
      <c r="H264" s="849">
        <v>2.25</v>
      </c>
      <c r="I264" s="849">
        <v>6755.23</v>
      </c>
      <c r="J264" s="849">
        <v>4</v>
      </c>
      <c r="K264" s="849">
        <v>27020.92</v>
      </c>
      <c r="L264" s="849">
        <v>1</v>
      </c>
      <c r="M264" s="849">
        <v>6755.23</v>
      </c>
      <c r="N264" s="849">
        <v>3</v>
      </c>
      <c r="O264" s="849">
        <v>20265.689999999999</v>
      </c>
      <c r="P264" s="837">
        <v>0.75</v>
      </c>
      <c r="Q264" s="850">
        <v>6755.23</v>
      </c>
    </row>
    <row r="265" spans="1:17" ht="14.4" customHeight="1" x14ac:dyDescent="0.3">
      <c r="A265" s="831" t="s">
        <v>579</v>
      </c>
      <c r="B265" s="832" t="s">
        <v>6808</v>
      </c>
      <c r="C265" s="832" t="s">
        <v>6842</v>
      </c>
      <c r="D265" s="832" t="s">
        <v>7320</v>
      </c>
      <c r="E265" s="832" t="s">
        <v>7321</v>
      </c>
      <c r="F265" s="849">
        <v>12</v>
      </c>
      <c r="G265" s="849">
        <v>79839</v>
      </c>
      <c r="H265" s="849">
        <v>1.7142857142857142</v>
      </c>
      <c r="I265" s="849">
        <v>6653.25</v>
      </c>
      <c r="J265" s="849">
        <v>7</v>
      </c>
      <c r="K265" s="849">
        <v>46572.75</v>
      </c>
      <c r="L265" s="849">
        <v>1</v>
      </c>
      <c r="M265" s="849">
        <v>6653.25</v>
      </c>
      <c r="N265" s="849">
        <v>4</v>
      </c>
      <c r="O265" s="849">
        <v>26613</v>
      </c>
      <c r="P265" s="837">
        <v>0.5714285714285714</v>
      </c>
      <c r="Q265" s="850">
        <v>6653.25</v>
      </c>
    </row>
    <row r="266" spans="1:17" ht="14.4" customHeight="1" x14ac:dyDescent="0.3">
      <c r="A266" s="831" t="s">
        <v>579</v>
      </c>
      <c r="B266" s="832" t="s">
        <v>6808</v>
      </c>
      <c r="C266" s="832" t="s">
        <v>6842</v>
      </c>
      <c r="D266" s="832" t="s">
        <v>7322</v>
      </c>
      <c r="E266" s="832" t="s">
        <v>7323</v>
      </c>
      <c r="F266" s="849">
        <v>5</v>
      </c>
      <c r="G266" s="849">
        <v>44867.299999999996</v>
      </c>
      <c r="H266" s="849"/>
      <c r="I266" s="849">
        <v>8973.4599999999991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579</v>
      </c>
      <c r="B267" s="832" t="s">
        <v>6808</v>
      </c>
      <c r="C267" s="832" t="s">
        <v>6842</v>
      </c>
      <c r="D267" s="832" t="s">
        <v>7324</v>
      </c>
      <c r="E267" s="832" t="s">
        <v>7325</v>
      </c>
      <c r="F267" s="849">
        <v>9</v>
      </c>
      <c r="G267" s="849">
        <v>98173.26</v>
      </c>
      <c r="H267" s="849">
        <v>0.36</v>
      </c>
      <c r="I267" s="849">
        <v>10908.14</v>
      </c>
      <c r="J267" s="849">
        <v>25</v>
      </c>
      <c r="K267" s="849">
        <v>272703.5</v>
      </c>
      <c r="L267" s="849">
        <v>1</v>
      </c>
      <c r="M267" s="849">
        <v>10908.14</v>
      </c>
      <c r="N267" s="849">
        <v>6</v>
      </c>
      <c r="O267" s="849">
        <v>65448.84</v>
      </c>
      <c r="P267" s="837">
        <v>0.24</v>
      </c>
      <c r="Q267" s="850">
        <v>10908.14</v>
      </c>
    </row>
    <row r="268" spans="1:17" ht="14.4" customHeight="1" x14ac:dyDescent="0.3">
      <c r="A268" s="831" t="s">
        <v>579</v>
      </c>
      <c r="B268" s="832" t="s">
        <v>6808</v>
      </c>
      <c r="C268" s="832" t="s">
        <v>6842</v>
      </c>
      <c r="D268" s="832" t="s">
        <v>7326</v>
      </c>
      <c r="E268" s="832" t="s">
        <v>7327</v>
      </c>
      <c r="F268" s="849">
        <v>1</v>
      </c>
      <c r="G268" s="849">
        <v>3132.31</v>
      </c>
      <c r="H268" s="849"/>
      <c r="I268" s="849">
        <v>3132.31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579</v>
      </c>
      <c r="B269" s="832" t="s">
        <v>6808</v>
      </c>
      <c r="C269" s="832" t="s">
        <v>6842</v>
      </c>
      <c r="D269" s="832" t="s">
        <v>7328</v>
      </c>
      <c r="E269" s="832" t="s">
        <v>7329</v>
      </c>
      <c r="F269" s="849">
        <v>3</v>
      </c>
      <c r="G269" s="849">
        <v>9979.86</v>
      </c>
      <c r="H269" s="849"/>
      <c r="I269" s="849">
        <v>3326.6200000000003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579</v>
      </c>
      <c r="B270" s="832" t="s">
        <v>6808</v>
      </c>
      <c r="C270" s="832" t="s">
        <v>6842</v>
      </c>
      <c r="D270" s="832" t="s">
        <v>7330</v>
      </c>
      <c r="E270" s="832" t="s">
        <v>7331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8593.8700000000008</v>
      </c>
      <c r="P270" s="837"/>
      <c r="Q270" s="850">
        <v>8593.8700000000008</v>
      </c>
    </row>
    <row r="271" spans="1:17" ht="14.4" customHeight="1" x14ac:dyDescent="0.3">
      <c r="A271" s="831" t="s">
        <v>579</v>
      </c>
      <c r="B271" s="832" t="s">
        <v>6808</v>
      </c>
      <c r="C271" s="832" t="s">
        <v>6842</v>
      </c>
      <c r="D271" s="832" t="s">
        <v>6843</v>
      </c>
      <c r="E271" s="832" t="s">
        <v>6844</v>
      </c>
      <c r="F271" s="849">
        <v>1</v>
      </c>
      <c r="G271" s="849">
        <v>162.80000000000001</v>
      </c>
      <c r="H271" s="849">
        <v>1</v>
      </c>
      <c r="I271" s="849">
        <v>162.80000000000001</v>
      </c>
      <c r="J271" s="849">
        <v>1</v>
      </c>
      <c r="K271" s="849">
        <v>162.80000000000001</v>
      </c>
      <c r="L271" s="849">
        <v>1</v>
      </c>
      <c r="M271" s="849">
        <v>162.80000000000001</v>
      </c>
      <c r="N271" s="849"/>
      <c r="O271" s="849"/>
      <c r="P271" s="837"/>
      <c r="Q271" s="850"/>
    </row>
    <row r="272" spans="1:17" ht="14.4" customHeight="1" x14ac:dyDescent="0.3">
      <c r="A272" s="831" t="s">
        <v>579</v>
      </c>
      <c r="B272" s="832" t="s">
        <v>6808</v>
      </c>
      <c r="C272" s="832" t="s">
        <v>6842</v>
      </c>
      <c r="D272" s="832" t="s">
        <v>7332</v>
      </c>
      <c r="E272" s="832" t="s">
        <v>7333</v>
      </c>
      <c r="F272" s="849">
        <v>1</v>
      </c>
      <c r="G272" s="849">
        <v>8449.4699999999993</v>
      </c>
      <c r="H272" s="849"/>
      <c r="I272" s="849">
        <v>8449.4699999999993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579</v>
      </c>
      <c r="B273" s="832" t="s">
        <v>6808</v>
      </c>
      <c r="C273" s="832" t="s">
        <v>6842</v>
      </c>
      <c r="D273" s="832" t="s">
        <v>7334</v>
      </c>
      <c r="E273" s="832" t="s">
        <v>7335</v>
      </c>
      <c r="F273" s="849">
        <v>49</v>
      </c>
      <c r="G273" s="849">
        <v>54996.62</v>
      </c>
      <c r="H273" s="849"/>
      <c r="I273" s="849">
        <v>1122.3800000000001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579</v>
      </c>
      <c r="B274" s="832" t="s">
        <v>6808</v>
      </c>
      <c r="C274" s="832" t="s">
        <v>6842</v>
      </c>
      <c r="D274" s="832" t="s">
        <v>7336</v>
      </c>
      <c r="E274" s="832" t="s">
        <v>7337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1787.6</v>
      </c>
      <c r="P274" s="837"/>
      <c r="Q274" s="850">
        <v>1787.6</v>
      </c>
    </row>
    <row r="275" spans="1:17" ht="14.4" customHeight="1" x14ac:dyDescent="0.3">
      <c r="A275" s="831" t="s">
        <v>579</v>
      </c>
      <c r="B275" s="832" t="s">
        <v>6808</v>
      </c>
      <c r="C275" s="832" t="s">
        <v>6842</v>
      </c>
      <c r="D275" s="832" t="s">
        <v>7338</v>
      </c>
      <c r="E275" s="832" t="s">
        <v>7339</v>
      </c>
      <c r="F275" s="849">
        <v>9</v>
      </c>
      <c r="G275" s="849">
        <v>24360.03</v>
      </c>
      <c r="H275" s="849">
        <v>0.47368421052631582</v>
      </c>
      <c r="I275" s="849">
        <v>2706.67</v>
      </c>
      <c r="J275" s="849">
        <v>19</v>
      </c>
      <c r="K275" s="849">
        <v>51426.729999999996</v>
      </c>
      <c r="L275" s="849">
        <v>1</v>
      </c>
      <c r="M275" s="849">
        <v>2706.6699999999996</v>
      </c>
      <c r="N275" s="849">
        <v>8</v>
      </c>
      <c r="O275" s="849">
        <v>21653.360000000001</v>
      </c>
      <c r="P275" s="837">
        <v>0.4210526315789474</v>
      </c>
      <c r="Q275" s="850">
        <v>2706.67</v>
      </c>
    </row>
    <row r="276" spans="1:17" ht="14.4" customHeight="1" x14ac:dyDescent="0.3">
      <c r="A276" s="831" t="s">
        <v>579</v>
      </c>
      <c r="B276" s="832" t="s">
        <v>6808</v>
      </c>
      <c r="C276" s="832" t="s">
        <v>6842</v>
      </c>
      <c r="D276" s="832" t="s">
        <v>7340</v>
      </c>
      <c r="E276" s="832" t="s">
        <v>7341</v>
      </c>
      <c r="F276" s="849">
        <v>12</v>
      </c>
      <c r="G276" s="849">
        <v>6756</v>
      </c>
      <c r="H276" s="849">
        <v>1.2</v>
      </c>
      <c r="I276" s="849">
        <v>563</v>
      </c>
      <c r="J276" s="849">
        <v>10</v>
      </c>
      <c r="K276" s="849">
        <v>5630</v>
      </c>
      <c r="L276" s="849">
        <v>1</v>
      </c>
      <c r="M276" s="849">
        <v>563</v>
      </c>
      <c r="N276" s="849">
        <v>56</v>
      </c>
      <c r="O276" s="849">
        <v>31528</v>
      </c>
      <c r="P276" s="837">
        <v>5.6</v>
      </c>
      <c r="Q276" s="850">
        <v>563</v>
      </c>
    </row>
    <row r="277" spans="1:17" ht="14.4" customHeight="1" x14ac:dyDescent="0.3">
      <c r="A277" s="831" t="s">
        <v>579</v>
      </c>
      <c r="B277" s="832" t="s">
        <v>6808</v>
      </c>
      <c r="C277" s="832" t="s">
        <v>6842</v>
      </c>
      <c r="D277" s="832" t="s">
        <v>7342</v>
      </c>
      <c r="E277" s="832" t="s">
        <v>7301</v>
      </c>
      <c r="F277" s="849">
        <v>0</v>
      </c>
      <c r="G277" s="849">
        <v>0</v>
      </c>
      <c r="H277" s="849"/>
      <c r="I277" s="849"/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579</v>
      </c>
      <c r="B278" s="832" t="s">
        <v>6808</v>
      </c>
      <c r="C278" s="832" t="s">
        <v>6842</v>
      </c>
      <c r="D278" s="832" t="s">
        <v>7343</v>
      </c>
      <c r="E278" s="832" t="s">
        <v>7344</v>
      </c>
      <c r="F278" s="849">
        <v>9</v>
      </c>
      <c r="G278" s="849">
        <v>101915.37</v>
      </c>
      <c r="H278" s="849">
        <v>9</v>
      </c>
      <c r="I278" s="849">
        <v>11323.93</v>
      </c>
      <c r="J278" s="849">
        <v>1</v>
      </c>
      <c r="K278" s="849">
        <v>11323.93</v>
      </c>
      <c r="L278" s="849">
        <v>1</v>
      </c>
      <c r="M278" s="849">
        <v>11323.93</v>
      </c>
      <c r="N278" s="849">
        <v>4</v>
      </c>
      <c r="O278" s="849">
        <v>45295.72</v>
      </c>
      <c r="P278" s="837">
        <v>4</v>
      </c>
      <c r="Q278" s="850">
        <v>11323.93</v>
      </c>
    </row>
    <row r="279" spans="1:17" ht="14.4" customHeight="1" x14ac:dyDescent="0.3">
      <c r="A279" s="831" t="s">
        <v>579</v>
      </c>
      <c r="B279" s="832" t="s">
        <v>6808</v>
      </c>
      <c r="C279" s="832" t="s">
        <v>6842</v>
      </c>
      <c r="D279" s="832" t="s">
        <v>7345</v>
      </c>
      <c r="E279" s="832" t="s">
        <v>7346</v>
      </c>
      <c r="F279" s="849"/>
      <c r="G279" s="849"/>
      <c r="H279" s="849"/>
      <c r="I279" s="849"/>
      <c r="J279" s="849">
        <v>1</v>
      </c>
      <c r="K279" s="849">
        <v>15234.55</v>
      </c>
      <c r="L279" s="849">
        <v>1</v>
      </c>
      <c r="M279" s="849">
        <v>15234.55</v>
      </c>
      <c r="N279" s="849"/>
      <c r="O279" s="849"/>
      <c r="P279" s="837"/>
      <c r="Q279" s="850"/>
    </row>
    <row r="280" spans="1:17" ht="14.4" customHeight="1" x14ac:dyDescent="0.3">
      <c r="A280" s="831" t="s">
        <v>579</v>
      </c>
      <c r="B280" s="832" t="s">
        <v>6808</v>
      </c>
      <c r="C280" s="832" t="s">
        <v>6842</v>
      </c>
      <c r="D280" s="832" t="s">
        <v>7347</v>
      </c>
      <c r="E280" s="832" t="s">
        <v>7348</v>
      </c>
      <c r="F280" s="849">
        <v>1</v>
      </c>
      <c r="G280" s="849">
        <v>19763</v>
      </c>
      <c r="H280" s="849">
        <v>0.25</v>
      </c>
      <c r="I280" s="849">
        <v>19763</v>
      </c>
      <c r="J280" s="849">
        <v>4</v>
      </c>
      <c r="K280" s="849">
        <v>79052</v>
      </c>
      <c r="L280" s="849">
        <v>1</v>
      </c>
      <c r="M280" s="849">
        <v>19763</v>
      </c>
      <c r="N280" s="849">
        <v>8</v>
      </c>
      <c r="O280" s="849">
        <v>158104</v>
      </c>
      <c r="P280" s="837">
        <v>2</v>
      </c>
      <c r="Q280" s="850">
        <v>19763</v>
      </c>
    </row>
    <row r="281" spans="1:17" ht="14.4" customHeight="1" x14ac:dyDescent="0.3">
      <c r="A281" s="831" t="s">
        <v>579</v>
      </c>
      <c r="B281" s="832" t="s">
        <v>6808</v>
      </c>
      <c r="C281" s="832" t="s">
        <v>6842</v>
      </c>
      <c r="D281" s="832" t="s">
        <v>7349</v>
      </c>
      <c r="E281" s="832" t="s">
        <v>7350</v>
      </c>
      <c r="F281" s="849">
        <v>1</v>
      </c>
      <c r="G281" s="849">
        <v>3416</v>
      </c>
      <c r="H281" s="849"/>
      <c r="I281" s="849">
        <v>3416</v>
      </c>
      <c r="J281" s="849"/>
      <c r="K281" s="849"/>
      <c r="L281" s="849"/>
      <c r="M281" s="849"/>
      <c r="N281" s="849">
        <v>1</v>
      </c>
      <c r="O281" s="849">
        <v>3416</v>
      </c>
      <c r="P281" s="837"/>
      <c r="Q281" s="850">
        <v>3416</v>
      </c>
    </row>
    <row r="282" spans="1:17" ht="14.4" customHeight="1" x14ac:dyDescent="0.3">
      <c r="A282" s="831" t="s">
        <v>579</v>
      </c>
      <c r="B282" s="832" t="s">
        <v>6808</v>
      </c>
      <c r="C282" s="832" t="s">
        <v>6842</v>
      </c>
      <c r="D282" s="832" t="s">
        <v>7351</v>
      </c>
      <c r="E282" s="832" t="s">
        <v>7352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5705.8</v>
      </c>
      <c r="P282" s="837"/>
      <c r="Q282" s="850">
        <v>5705.8</v>
      </c>
    </row>
    <row r="283" spans="1:17" ht="14.4" customHeight="1" x14ac:dyDescent="0.3">
      <c r="A283" s="831" t="s">
        <v>579</v>
      </c>
      <c r="B283" s="832" t="s">
        <v>6808</v>
      </c>
      <c r="C283" s="832" t="s">
        <v>6842</v>
      </c>
      <c r="D283" s="832" t="s">
        <v>7353</v>
      </c>
      <c r="E283" s="832" t="s">
        <v>7354</v>
      </c>
      <c r="F283" s="849">
        <v>1</v>
      </c>
      <c r="G283" s="849">
        <v>8240</v>
      </c>
      <c r="H283" s="849"/>
      <c r="I283" s="849">
        <v>8240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579</v>
      </c>
      <c r="B284" s="832" t="s">
        <v>6808</v>
      </c>
      <c r="C284" s="832" t="s">
        <v>6842</v>
      </c>
      <c r="D284" s="832" t="s">
        <v>7355</v>
      </c>
      <c r="E284" s="832" t="s">
        <v>7356</v>
      </c>
      <c r="F284" s="849">
        <v>25</v>
      </c>
      <c r="G284" s="849">
        <v>311064.5</v>
      </c>
      <c r="H284" s="849">
        <v>1.5703513909519669</v>
      </c>
      <c r="I284" s="849">
        <v>12442.58</v>
      </c>
      <c r="J284" s="849">
        <v>16</v>
      </c>
      <c r="K284" s="849">
        <v>198085.91999999998</v>
      </c>
      <c r="L284" s="849">
        <v>1</v>
      </c>
      <c r="M284" s="849">
        <v>12380.369999999999</v>
      </c>
      <c r="N284" s="849">
        <v>3</v>
      </c>
      <c r="O284" s="849">
        <v>35834.699999999997</v>
      </c>
      <c r="P284" s="837">
        <v>0.18090483160034798</v>
      </c>
      <c r="Q284" s="850">
        <v>11944.9</v>
      </c>
    </row>
    <row r="285" spans="1:17" ht="14.4" customHeight="1" x14ac:dyDescent="0.3">
      <c r="A285" s="831" t="s">
        <v>579</v>
      </c>
      <c r="B285" s="832" t="s">
        <v>6808</v>
      </c>
      <c r="C285" s="832" t="s">
        <v>6842</v>
      </c>
      <c r="D285" s="832" t="s">
        <v>7357</v>
      </c>
      <c r="E285" s="832" t="s">
        <v>7358</v>
      </c>
      <c r="F285" s="849">
        <v>1</v>
      </c>
      <c r="G285" s="849">
        <v>6739.06</v>
      </c>
      <c r="H285" s="849"/>
      <c r="I285" s="849">
        <v>6739.06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579</v>
      </c>
      <c r="B286" s="832" t="s">
        <v>6808</v>
      </c>
      <c r="C286" s="832" t="s">
        <v>6842</v>
      </c>
      <c r="D286" s="832" t="s">
        <v>7359</v>
      </c>
      <c r="E286" s="832" t="s">
        <v>7360</v>
      </c>
      <c r="F286" s="849">
        <v>2</v>
      </c>
      <c r="G286" s="849">
        <v>16320</v>
      </c>
      <c r="H286" s="849">
        <v>1</v>
      </c>
      <c r="I286" s="849">
        <v>8160</v>
      </c>
      <c r="J286" s="849">
        <v>2</v>
      </c>
      <c r="K286" s="849">
        <v>16320</v>
      </c>
      <c r="L286" s="849">
        <v>1</v>
      </c>
      <c r="M286" s="849">
        <v>8160</v>
      </c>
      <c r="N286" s="849"/>
      <c r="O286" s="849"/>
      <c r="P286" s="837"/>
      <c r="Q286" s="850"/>
    </row>
    <row r="287" spans="1:17" ht="14.4" customHeight="1" x14ac:dyDescent="0.3">
      <c r="A287" s="831" t="s">
        <v>579</v>
      </c>
      <c r="B287" s="832" t="s">
        <v>6808</v>
      </c>
      <c r="C287" s="832" t="s">
        <v>6842</v>
      </c>
      <c r="D287" s="832" t="s">
        <v>7361</v>
      </c>
      <c r="E287" s="832" t="s">
        <v>7362</v>
      </c>
      <c r="F287" s="849"/>
      <c r="G287" s="849"/>
      <c r="H287" s="849"/>
      <c r="I287" s="849"/>
      <c r="J287" s="849">
        <v>2</v>
      </c>
      <c r="K287" s="849">
        <v>16480</v>
      </c>
      <c r="L287" s="849">
        <v>1</v>
      </c>
      <c r="M287" s="849">
        <v>8240</v>
      </c>
      <c r="N287" s="849">
        <v>2</v>
      </c>
      <c r="O287" s="849">
        <v>16480</v>
      </c>
      <c r="P287" s="837">
        <v>1</v>
      </c>
      <c r="Q287" s="850">
        <v>8240</v>
      </c>
    </row>
    <row r="288" spans="1:17" ht="14.4" customHeight="1" x14ac:dyDescent="0.3">
      <c r="A288" s="831" t="s">
        <v>579</v>
      </c>
      <c r="B288" s="832" t="s">
        <v>6808</v>
      </c>
      <c r="C288" s="832" t="s">
        <v>6842</v>
      </c>
      <c r="D288" s="832" t="s">
        <v>7363</v>
      </c>
      <c r="E288" s="832" t="s">
        <v>7364</v>
      </c>
      <c r="F288" s="849">
        <v>23</v>
      </c>
      <c r="G288" s="849">
        <v>27888.649999999998</v>
      </c>
      <c r="H288" s="849">
        <v>2.2999999999999998</v>
      </c>
      <c r="I288" s="849">
        <v>1212.55</v>
      </c>
      <c r="J288" s="849">
        <v>10</v>
      </c>
      <c r="K288" s="849">
        <v>12125.5</v>
      </c>
      <c r="L288" s="849">
        <v>1</v>
      </c>
      <c r="M288" s="849">
        <v>1212.55</v>
      </c>
      <c r="N288" s="849">
        <v>2</v>
      </c>
      <c r="O288" s="849">
        <v>2425.1</v>
      </c>
      <c r="P288" s="837">
        <v>0.19999999999999998</v>
      </c>
      <c r="Q288" s="850">
        <v>1212.55</v>
      </c>
    </row>
    <row r="289" spans="1:17" ht="14.4" customHeight="1" x14ac:dyDescent="0.3">
      <c r="A289" s="831" t="s">
        <v>579</v>
      </c>
      <c r="B289" s="832" t="s">
        <v>6808</v>
      </c>
      <c r="C289" s="832" t="s">
        <v>6842</v>
      </c>
      <c r="D289" s="832" t="s">
        <v>7365</v>
      </c>
      <c r="E289" s="832" t="s">
        <v>7366</v>
      </c>
      <c r="F289" s="849">
        <v>16</v>
      </c>
      <c r="G289" s="849">
        <v>22882.880000000001</v>
      </c>
      <c r="H289" s="849">
        <v>2.2857142857142856</v>
      </c>
      <c r="I289" s="849">
        <v>1430.18</v>
      </c>
      <c r="J289" s="849">
        <v>7</v>
      </c>
      <c r="K289" s="849">
        <v>10011.26</v>
      </c>
      <c r="L289" s="849">
        <v>1</v>
      </c>
      <c r="M289" s="849">
        <v>1430.18</v>
      </c>
      <c r="N289" s="849">
        <v>10</v>
      </c>
      <c r="O289" s="849">
        <v>14301.8</v>
      </c>
      <c r="P289" s="837">
        <v>1.4285714285714284</v>
      </c>
      <c r="Q289" s="850">
        <v>1430.1799999999998</v>
      </c>
    </row>
    <row r="290" spans="1:17" ht="14.4" customHeight="1" x14ac:dyDescent="0.3">
      <c r="A290" s="831" t="s">
        <v>579</v>
      </c>
      <c r="B290" s="832" t="s">
        <v>6808</v>
      </c>
      <c r="C290" s="832" t="s">
        <v>6842</v>
      </c>
      <c r="D290" s="832" t="s">
        <v>7367</v>
      </c>
      <c r="E290" s="832" t="s">
        <v>7368</v>
      </c>
      <c r="F290" s="849">
        <v>2</v>
      </c>
      <c r="G290" s="849">
        <v>21961.4</v>
      </c>
      <c r="H290" s="849">
        <v>1</v>
      </c>
      <c r="I290" s="849">
        <v>10980.7</v>
      </c>
      <c r="J290" s="849">
        <v>2</v>
      </c>
      <c r="K290" s="849">
        <v>21961.4</v>
      </c>
      <c r="L290" s="849">
        <v>1</v>
      </c>
      <c r="M290" s="849">
        <v>10980.7</v>
      </c>
      <c r="N290" s="849">
        <v>2</v>
      </c>
      <c r="O290" s="849">
        <v>21961.4</v>
      </c>
      <c r="P290" s="837">
        <v>1</v>
      </c>
      <c r="Q290" s="850">
        <v>10980.7</v>
      </c>
    </row>
    <row r="291" spans="1:17" ht="14.4" customHeight="1" x14ac:dyDescent="0.3">
      <c r="A291" s="831" t="s">
        <v>579</v>
      </c>
      <c r="B291" s="832" t="s">
        <v>6808</v>
      </c>
      <c r="C291" s="832" t="s">
        <v>6842</v>
      </c>
      <c r="D291" s="832" t="s">
        <v>7369</v>
      </c>
      <c r="E291" s="832" t="s">
        <v>7370</v>
      </c>
      <c r="F291" s="849">
        <v>7</v>
      </c>
      <c r="G291" s="849">
        <v>8329.6500000000015</v>
      </c>
      <c r="H291" s="849">
        <v>7.0000000000000009</v>
      </c>
      <c r="I291" s="849">
        <v>1189.9500000000003</v>
      </c>
      <c r="J291" s="849">
        <v>1</v>
      </c>
      <c r="K291" s="849">
        <v>1189.95</v>
      </c>
      <c r="L291" s="849">
        <v>1</v>
      </c>
      <c r="M291" s="849">
        <v>1189.95</v>
      </c>
      <c r="N291" s="849">
        <v>9</v>
      </c>
      <c r="O291" s="849">
        <v>10709.55</v>
      </c>
      <c r="P291" s="837">
        <v>8.9999999999999982</v>
      </c>
      <c r="Q291" s="850">
        <v>1189.9499999999998</v>
      </c>
    </row>
    <row r="292" spans="1:17" ht="14.4" customHeight="1" x14ac:dyDescent="0.3">
      <c r="A292" s="831" t="s">
        <v>579</v>
      </c>
      <c r="B292" s="832" t="s">
        <v>6808</v>
      </c>
      <c r="C292" s="832" t="s">
        <v>6842</v>
      </c>
      <c r="D292" s="832" t="s">
        <v>7371</v>
      </c>
      <c r="E292" s="832" t="s">
        <v>7372</v>
      </c>
      <c r="F292" s="849">
        <v>1</v>
      </c>
      <c r="G292" s="849">
        <v>8322</v>
      </c>
      <c r="H292" s="849"/>
      <c r="I292" s="849">
        <v>8322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579</v>
      </c>
      <c r="B293" s="832" t="s">
        <v>6808</v>
      </c>
      <c r="C293" s="832" t="s">
        <v>6842</v>
      </c>
      <c r="D293" s="832" t="s">
        <v>7373</v>
      </c>
      <c r="E293" s="832" t="s">
        <v>7374</v>
      </c>
      <c r="F293" s="849">
        <v>8</v>
      </c>
      <c r="G293" s="849">
        <v>8329.0400000000009</v>
      </c>
      <c r="H293" s="849">
        <v>8</v>
      </c>
      <c r="I293" s="849">
        <v>1041.1300000000001</v>
      </c>
      <c r="J293" s="849">
        <v>1</v>
      </c>
      <c r="K293" s="849">
        <v>1041.1300000000001</v>
      </c>
      <c r="L293" s="849">
        <v>1</v>
      </c>
      <c r="M293" s="849">
        <v>1041.1300000000001</v>
      </c>
      <c r="N293" s="849">
        <v>6</v>
      </c>
      <c r="O293" s="849">
        <v>6246.78</v>
      </c>
      <c r="P293" s="837">
        <v>5.9999999999999991</v>
      </c>
      <c r="Q293" s="850">
        <v>1041.1299999999999</v>
      </c>
    </row>
    <row r="294" spans="1:17" ht="14.4" customHeight="1" x14ac:dyDescent="0.3">
      <c r="A294" s="831" t="s">
        <v>579</v>
      </c>
      <c r="B294" s="832" t="s">
        <v>6808</v>
      </c>
      <c r="C294" s="832" t="s">
        <v>6842</v>
      </c>
      <c r="D294" s="832" t="s">
        <v>7375</v>
      </c>
      <c r="E294" s="832" t="s">
        <v>7376</v>
      </c>
      <c r="F294" s="849">
        <v>23</v>
      </c>
      <c r="G294" s="849">
        <v>31273.329999999994</v>
      </c>
      <c r="H294" s="849">
        <v>7.6666666666666652</v>
      </c>
      <c r="I294" s="849">
        <v>1359.7099999999998</v>
      </c>
      <c r="J294" s="849">
        <v>3</v>
      </c>
      <c r="K294" s="849">
        <v>4079.13</v>
      </c>
      <c r="L294" s="849">
        <v>1</v>
      </c>
      <c r="M294" s="849">
        <v>1359.71</v>
      </c>
      <c r="N294" s="849">
        <v>8</v>
      </c>
      <c r="O294" s="849">
        <v>10877.68</v>
      </c>
      <c r="P294" s="837">
        <v>2.6666666666666665</v>
      </c>
      <c r="Q294" s="850">
        <v>1359.71</v>
      </c>
    </row>
    <row r="295" spans="1:17" ht="14.4" customHeight="1" x14ac:dyDescent="0.3">
      <c r="A295" s="831" t="s">
        <v>579</v>
      </c>
      <c r="B295" s="832" t="s">
        <v>6808</v>
      </c>
      <c r="C295" s="832" t="s">
        <v>6842</v>
      </c>
      <c r="D295" s="832" t="s">
        <v>7377</v>
      </c>
      <c r="E295" s="832" t="s">
        <v>7378</v>
      </c>
      <c r="F295" s="849">
        <v>38</v>
      </c>
      <c r="G295" s="849">
        <v>310915.62</v>
      </c>
      <c r="H295" s="849">
        <v>1.9000000000000001</v>
      </c>
      <c r="I295" s="849">
        <v>8181.99</v>
      </c>
      <c r="J295" s="849">
        <v>20</v>
      </c>
      <c r="K295" s="849">
        <v>163639.79999999999</v>
      </c>
      <c r="L295" s="849">
        <v>1</v>
      </c>
      <c r="M295" s="849">
        <v>8181.99</v>
      </c>
      <c r="N295" s="849">
        <v>5</v>
      </c>
      <c r="O295" s="849">
        <v>40909.949999999997</v>
      </c>
      <c r="P295" s="837">
        <v>0.25</v>
      </c>
      <c r="Q295" s="850">
        <v>8181.99</v>
      </c>
    </row>
    <row r="296" spans="1:17" ht="14.4" customHeight="1" x14ac:dyDescent="0.3">
      <c r="A296" s="831" t="s">
        <v>579</v>
      </c>
      <c r="B296" s="832" t="s">
        <v>6808</v>
      </c>
      <c r="C296" s="832" t="s">
        <v>6842</v>
      </c>
      <c r="D296" s="832" t="s">
        <v>7379</v>
      </c>
      <c r="E296" s="832" t="s">
        <v>7380</v>
      </c>
      <c r="F296" s="849">
        <v>1</v>
      </c>
      <c r="G296" s="849">
        <v>13795</v>
      </c>
      <c r="H296" s="849"/>
      <c r="I296" s="849">
        <v>13795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579</v>
      </c>
      <c r="B297" s="832" t="s">
        <v>6808</v>
      </c>
      <c r="C297" s="832" t="s">
        <v>6842</v>
      </c>
      <c r="D297" s="832" t="s">
        <v>7381</v>
      </c>
      <c r="E297" s="832" t="s">
        <v>7382</v>
      </c>
      <c r="F297" s="849">
        <v>1</v>
      </c>
      <c r="G297" s="849">
        <v>5900.6</v>
      </c>
      <c r="H297" s="849">
        <v>0.16666666666666669</v>
      </c>
      <c r="I297" s="849">
        <v>5900.6</v>
      </c>
      <c r="J297" s="849">
        <v>6</v>
      </c>
      <c r="K297" s="849">
        <v>35403.599999999999</v>
      </c>
      <c r="L297" s="849">
        <v>1</v>
      </c>
      <c r="M297" s="849">
        <v>5900.5999999999995</v>
      </c>
      <c r="N297" s="849">
        <v>1</v>
      </c>
      <c r="O297" s="849">
        <v>5900.6</v>
      </c>
      <c r="P297" s="837">
        <v>0.16666666666666669</v>
      </c>
      <c r="Q297" s="850">
        <v>5900.6</v>
      </c>
    </row>
    <row r="298" spans="1:17" ht="14.4" customHeight="1" x14ac:dyDescent="0.3">
      <c r="A298" s="831" t="s">
        <v>579</v>
      </c>
      <c r="B298" s="832" t="s">
        <v>6808</v>
      </c>
      <c r="C298" s="832" t="s">
        <v>6842</v>
      </c>
      <c r="D298" s="832" t="s">
        <v>7383</v>
      </c>
      <c r="E298" s="832" t="s">
        <v>7384</v>
      </c>
      <c r="F298" s="849"/>
      <c r="G298" s="849"/>
      <c r="H298" s="849"/>
      <c r="I298" s="849"/>
      <c r="J298" s="849">
        <v>7</v>
      </c>
      <c r="K298" s="849">
        <v>7530.25</v>
      </c>
      <c r="L298" s="849">
        <v>1</v>
      </c>
      <c r="M298" s="849">
        <v>1075.75</v>
      </c>
      <c r="N298" s="849"/>
      <c r="O298" s="849"/>
      <c r="P298" s="837"/>
      <c r="Q298" s="850"/>
    </row>
    <row r="299" spans="1:17" ht="14.4" customHeight="1" x14ac:dyDescent="0.3">
      <c r="A299" s="831" t="s">
        <v>579</v>
      </c>
      <c r="B299" s="832" t="s">
        <v>6808</v>
      </c>
      <c r="C299" s="832" t="s">
        <v>6842</v>
      </c>
      <c r="D299" s="832" t="s">
        <v>7385</v>
      </c>
      <c r="E299" s="832" t="s">
        <v>7386</v>
      </c>
      <c r="F299" s="849"/>
      <c r="G299" s="849"/>
      <c r="H299" s="849"/>
      <c r="I299" s="849"/>
      <c r="J299" s="849"/>
      <c r="K299" s="849"/>
      <c r="L299" s="849"/>
      <c r="M299" s="849"/>
      <c r="N299" s="849">
        <v>4</v>
      </c>
      <c r="O299" s="849">
        <v>28562</v>
      </c>
      <c r="P299" s="837"/>
      <c r="Q299" s="850">
        <v>7140.5</v>
      </c>
    </row>
    <row r="300" spans="1:17" ht="14.4" customHeight="1" x14ac:dyDescent="0.3">
      <c r="A300" s="831" t="s">
        <v>579</v>
      </c>
      <c r="B300" s="832" t="s">
        <v>6808</v>
      </c>
      <c r="C300" s="832" t="s">
        <v>6842</v>
      </c>
      <c r="D300" s="832" t="s">
        <v>7387</v>
      </c>
      <c r="E300" s="832" t="s">
        <v>7388</v>
      </c>
      <c r="F300" s="849">
        <v>17</v>
      </c>
      <c r="G300" s="849">
        <v>27484.409999999996</v>
      </c>
      <c r="H300" s="849">
        <v>2.4285714285714279</v>
      </c>
      <c r="I300" s="849">
        <v>1616.7299999999998</v>
      </c>
      <c r="J300" s="849">
        <v>7</v>
      </c>
      <c r="K300" s="849">
        <v>11317.11</v>
      </c>
      <c r="L300" s="849">
        <v>1</v>
      </c>
      <c r="M300" s="849">
        <v>1616.73</v>
      </c>
      <c r="N300" s="849">
        <v>10</v>
      </c>
      <c r="O300" s="849">
        <v>16167.3</v>
      </c>
      <c r="P300" s="837">
        <v>1.4285714285714284</v>
      </c>
      <c r="Q300" s="850">
        <v>1616.73</v>
      </c>
    </row>
    <row r="301" spans="1:17" ht="14.4" customHeight="1" x14ac:dyDescent="0.3">
      <c r="A301" s="831" t="s">
        <v>579</v>
      </c>
      <c r="B301" s="832" t="s">
        <v>6808</v>
      </c>
      <c r="C301" s="832" t="s">
        <v>6842</v>
      </c>
      <c r="D301" s="832" t="s">
        <v>7389</v>
      </c>
      <c r="E301" s="832" t="s">
        <v>7390</v>
      </c>
      <c r="F301" s="849">
        <v>6</v>
      </c>
      <c r="G301" s="849">
        <v>46857.120000000003</v>
      </c>
      <c r="H301" s="849"/>
      <c r="I301" s="849">
        <v>7809.52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579</v>
      </c>
      <c r="B302" s="832" t="s">
        <v>6808</v>
      </c>
      <c r="C302" s="832" t="s">
        <v>6842</v>
      </c>
      <c r="D302" s="832" t="s">
        <v>7391</v>
      </c>
      <c r="E302" s="832" t="s">
        <v>7392</v>
      </c>
      <c r="F302" s="849">
        <v>9</v>
      </c>
      <c r="G302" s="849">
        <v>67423.14</v>
      </c>
      <c r="H302" s="849">
        <v>1.7999999999999998</v>
      </c>
      <c r="I302" s="849">
        <v>7491.46</v>
      </c>
      <c r="J302" s="849">
        <v>5</v>
      </c>
      <c r="K302" s="849">
        <v>37457.300000000003</v>
      </c>
      <c r="L302" s="849">
        <v>1</v>
      </c>
      <c r="M302" s="849">
        <v>7491.4600000000009</v>
      </c>
      <c r="N302" s="849">
        <v>2</v>
      </c>
      <c r="O302" s="849">
        <v>14982.92</v>
      </c>
      <c r="P302" s="837">
        <v>0.39999999999999997</v>
      </c>
      <c r="Q302" s="850">
        <v>7491.46</v>
      </c>
    </row>
    <row r="303" spans="1:17" ht="14.4" customHeight="1" x14ac:dyDescent="0.3">
      <c r="A303" s="831" t="s">
        <v>579</v>
      </c>
      <c r="B303" s="832" t="s">
        <v>6808</v>
      </c>
      <c r="C303" s="832" t="s">
        <v>6842</v>
      </c>
      <c r="D303" s="832" t="s">
        <v>7393</v>
      </c>
      <c r="E303" s="832" t="s">
        <v>7394</v>
      </c>
      <c r="F303" s="849">
        <v>7</v>
      </c>
      <c r="G303" s="849">
        <v>1741.1100000000001</v>
      </c>
      <c r="H303" s="849">
        <v>1.4000000000000004</v>
      </c>
      <c r="I303" s="849">
        <v>248.73000000000002</v>
      </c>
      <c r="J303" s="849">
        <v>5</v>
      </c>
      <c r="K303" s="849">
        <v>1243.6499999999999</v>
      </c>
      <c r="L303" s="849">
        <v>1</v>
      </c>
      <c r="M303" s="849">
        <v>248.72999999999996</v>
      </c>
      <c r="N303" s="849">
        <v>1</v>
      </c>
      <c r="O303" s="849">
        <v>248.73</v>
      </c>
      <c r="P303" s="837">
        <v>0.2</v>
      </c>
      <c r="Q303" s="850">
        <v>248.73</v>
      </c>
    </row>
    <row r="304" spans="1:17" ht="14.4" customHeight="1" x14ac:dyDescent="0.3">
      <c r="A304" s="831" t="s">
        <v>579</v>
      </c>
      <c r="B304" s="832" t="s">
        <v>6808</v>
      </c>
      <c r="C304" s="832" t="s">
        <v>6842</v>
      </c>
      <c r="D304" s="832" t="s">
        <v>7395</v>
      </c>
      <c r="E304" s="832" t="s">
        <v>7396</v>
      </c>
      <c r="F304" s="849">
        <v>5</v>
      </c>
      <c r="G304" s="849">
        <v>6384</v>
      </c>
      <c r="H304" s="849"/>
      <c r="I304" s="849">
        <v>1276.8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579</v>
      </c>
      <c r="B305" s="832" t="s">
        <v>6808</v>
      </c>
      <c r="C305" s="832" t="s">
        <v>6842</v>
      </c>
      <c r="D305" s="832" t="s">
        <v>7397</v>
      </c>
      <c r="E305" s="832" t="s">
        <v>7398</v>
      </c>
      <c r="F305" s="849">
        <v>2</v>
      </c>
      <c r="G305" s="849">
        <v>15619.04</v>
      </c>
      <c r="H305" s="849"/>
      <c r="I305" s="849">
        <v>7809.52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579</v>
      </c>
      <c r="B306" s="832" t="s">
        <v>6808</v>
      </c>
      <c r="C306" s="832" t="s">
        <v>6842</v>
      </c>
      <c r="D306" s="832" t="s">
        <v>7399</v>
      </c>
      <c r="E306" s="832" t="s">
        <v>7400</v>
      </c>
      <c r="F306" s="849">
        <v>1</v>
      </c>
      <c r="G306" s="849">
        <v>5900.7</v>
      </c>
      <c r="H306" s="849">
        <v>1</v>
      </c>
      <c r="I306" s="849">
        <v>5900.7</v>
      </c>
      <c r="J306" s="849">
        <v>1</v>
      </c>
      <c r="K306" s="849">
        <v>5900.7</v>
      </c>
      <c r="L306" s="849">
        <v>1</v>
      </c>
      <c r="M306" s="849">
        <v>5900.7</v>
      </c>
      <c r="N306" s="849">
        <v>1</v>
      </c>
      <c r="O306" s="849">
        <v>5900.7</v>
      </c>
      <c r="P306" s="837">
        <v>1</v>
      </c>
      <c r="Q306" s="850">
        <v>5900.7</v>
      </c>
    </row>
    <row r="307" spans="1:17" ht="14.4" customHeight="1" x14ac:dyDescent="0.3">
      <c r="A307" s="831" t="s">
        <v>579</v>
      </c>
      <c r="B307" s="832" t="s">
        <v>6808</v>
      </c>
      <c r="C307" s="832" t="s">
        <v>6842</v>
      </c>
      <c r="D307" s="832" t="s">
        <v>7401</v>
      </c>
      <c r="E307" s="832" t="s">
        <v>7402</v>
      </c>
      <c r="F307" s="849">
        <v>1</v>
      </c>
      <c r="G307" s="849">
        <v>437.8</v>
      </c>
      <c r="H307" s="849"/>
      <c r="I307" s="849">
        <v>437.8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579</v>
      </c>
      <c r="B308" s="832" t="s">
        <v>6808</v>
      </c>
      <c r="C308" s="832" t="s">
        <v>6842</v>
      </c>
      <c r="D308" s="832" t="s">
        <v>7403</v>
      </c>
      <c r="E308" s="832" t="s">
        <v>7404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4550</v>
      </c>
      <c r="P308" s="837"/>
      <c r="Q308" s="850">
        <v>4550</v>
      </c>
    </row>
    <row r="309" spans="1:17" ht="14.4" customHeight="1" x14ac:dyDescent="0.3">
      <c r="A309" s="831" t="s">
        <v>579</v>
      </c>
      <c r="B309" s="832" t="s">
        <v>6808</v>
      </c>
      <c r="C309" s="832" t="s">
        <v>6842</v>
      </c>
      <c r="D309" s="832" t="s">
        <v>7405</v>
      </c>
      <c r="E309" s="832" t="s">
        <v>7406</v>
      </c>
      <c r="F309" s="849"/>
      <c r="G309" s="849"/>
      <c r="H309" s="849"/>
      <c r="I309" s="849"/>
      <c r="J309" s="849">
        <v>1</v>
      </c>
      <c r="K309" s="849">
        <v>689.7</v>
      </c>
      <c r="L309" s="849">
        <v>1</v>
      </c>
      <c r="M309" s="849">
        <v>689.7</v>
      </c>
      <c r="N309" s="849"/>
      <c r="O309" s="849"/>
      <c r="P309" s="837"/>
      <c r="Q309" s="850"/>
    </row>
    <row r="310" spans="1:17" ht="14.4" customHeight="1" x14ac:dyDescent="0.3">
      <c r="A310" s="831" t="s">
        <v>579</v>
      </c>
      <c r="B310" s="832" t="s">
        <v>6808</v>
      </c>
      <c r="C310" s="832" t="s">
        <v>6842</v>
      </c>
      <c r="D310" s="832" t="s">
        <v>7407</v>
      </c>
      <c r="E310" s="832" t="s">
        <v>7408</v>
      </c>
      <c r="F310" s="849"/>
      <c r="G310" s="849"/>
      <c r="H310" s="849"/>
      <c r="I310" s="849"/>
      <c r="J310" s="849">
        <v>17</v>
      </c>
      <c r="K310" s="849">
        <v>90071.78</v>
      </c>
      <c r="L310" s="849">
        <v>1</v>
      </c>
      <c r="M310" s="849">
        <v>5298.34</v>
      </c>
      <c r="N310" s="849">
        <v>10</v>
      </c>
      <c r="O310" s="849">
        <v>52983.399999999994</v>
      </c>
      <c r="P310" s="837">
        <v>0.58823529411764697</v>
      </c>
      <c r="Q310" s="850">
        <v>5298.3399999999992</v>
      </c>
    </row>
    <row r="311" spans="1:17" ht="14.4" customHeight="1" x14ac:dyDescent="0.3">
      <c r="A311" s="831" t="s">
        <v>579</v>
      </c>
      <c r="B311" s="832" t="s">
        <v>6808</v>
      </c>
      <c r="C311" s="832" t="s">
        <v>6842</v>
      </c>
      <c r="D311" s="832" t="s">
        <v>7409</v>
      </c>
      <c r="E311" s="832" t="s">
        <v>7410</v>
      </c>
      <c r="F311" s="849"/>
      <c r="G311" s="849"/>
      <c r="H311" s="849"/>
      <c r="I311" s="849"/>
      <c r="J311" s="849">
        <v>17</v>
      </c>
      <c r="K311" s="849">
        <v>45316.22</v>
      </c>
      <c r="L311" s="849">
        <v>1</v>
      </c>
      <c r="M311" s="849">
        <v>2665.66</v>
      </c>
      <c r="N311" s="849">
        <v>3</v>
      </c>
      <c r="O311" s="849">
        <v>7996.98</v>
      </c>
      <c r="P311" s="837">
        <v>0.1764705882352941</v>
      </c>
      <c r="Q311" s="850">
        <v>2665.66</v>
      </c>
    </row>
    <row r="312" spans="1:17" ht="14.4" customHeight="1" x14ac:dyDescent="0.3">
      <c r="A312" s="831" t="s">
        <v>579</v>
      </c>
      <c r="B312" s="832" t="s">
        <v>6808</v>
      </c>
      <c r="C312" s="832" t="s">
        <v>6842</v>
      </c>
      <c r="D312" s="832" t="s">
        <v>7411</v>
      </c>
      <c r="E312" s="832" t="s">
        <v>7412</v>
      </c>
      <c r="F312" s="849"/>
      <c r="G312" s="849"/>
      <c r="H312" s="849"/>
      <c r="I312" s="849"/>
      <c r="J312" s="849">
        <v>29</v>
      </c>
      <c r="K312" s="849">
        <v>171092.46</v>
      </c>
      <c r="L312" s="849">
        <v>1</v>
      </c>
      <c r="M312" s="849">
        <v>5899.74</v>
      </c>
      <c r="N312" s="849">
        <v>35</v>
      </c>
      <c r="O312" s="849">
        <v>206490.9</v>
      </c>
      <c r="P312" s="837">
        <v>1.2068965517241379</v>
      </c>
      <c r="Q312" s="850">
        <v>5899.74</v>
      </c>
    </row>
    <row r="313" spans="1:17" ht="14.4" customHeight="1" x14ac:dyDescent="0.3">
      <c r="A313" s="831" t="s">
        <v>579</v>
      </c>
      <c r="B313" s="832" t="s">
        <v>6808</v>
      </c>
      <c r="C313" s="832" t="s">
        <v>6842</v>
      </c>
      <c r="D313" s="832" t="s">
        <v>7413</v>
      </c>
      <c r="E313" s="832" t="s">
        <v>7414</v>
      </c>
      <c r="F313" s="849"/>
      <c r="G313" s="849"/>
      <c r="H313" s="849"/>
      <c r="I313" s="849"/>
      <c r="J313" s="849">
        <v>1</v>
      </c>
      <c r="K313" s="849">
        <v>2430.59</v>
      </c>
      <c r="L313" s="849">
        <v>1</v>
      </c>
      <c r="M313" s="849">
        <v>2430.59</v>
      </c>
      <c r="N313" s="849"/>
      <c r="O313" s="849"/>
      <c r="P313" s="837"/>
      <c r="Q313" s="850"/>
    </row>
    <row r="314" spans="1:17" ht="14.4" customHeight="1" x14ac:dyDescent="0.3">
      <c r="A314" s="831" t="s">
        <v>579</v>
      </c>
      <c r="B314" s="832" t="s">
        <v>6808</v>
      </c>
      <c r="C314" s="832" t="s">
        <v>6842</v>
      </c>
      <c r="D314" s="832" t="s">
        <v>7415</v>
      </c>
      <c r="E314" s="832" t="s">
        <v>7416</v>
      </c>
      <c r="F314" s="849"/>
      <c r="G314" s="849"/>
      <c r="H314" s="849"/>
      <c r="I314" s="849"/>
      <c r="J314" s="849">
        <v>3</v>
      </c>
      <c r="K314" s="849">
        <v>16497.12</v>
      </c>
      <c r="L314" s="849">
        <v>1</v>
      </c>
      <c r="M314" s="849">
        <v>5499.04</v>
      </c>
      <c r="N314" s="849">
        <v>2</v>
      </c>
      <c r="O314" s="849">
        <v>10998.08</v>
      </c>
      <c r="P314" s="837">
        <v>0.66666666666666674</v>
      </c>
      <c r="Q314" s="850">
        <v>5499.04</v>
      </c>
    </row>
    <row r="315" spans="1:17" ht="14.4" customHeight="1" x14ac:dyDescent="0.3">
      <c r="A315" s="831" t="s">
        <v>579</v>
      </c>
      <c r="B315" s="832" t="s">
        <v>6808</v>
      </c>
      <c r="C315" s="832" t="s">
        <v>6842</v>
      </c>
      <c r="D315" s="832" t="s">
        <v>7417</v>
      </c>
      <c r="E315" s="832" t="s">
        <v>7418</v>
      </c>
      <c r="F315" s="849"/>
      <c r="G315" s="849"/>
      <c r="H315" s="849"/>
      <c r="I315" s="849"/>
      <c r="J315" s="849"/>
      <c r="K315" s="849"/>
      <c r="L315" s="849"/>
      <c r="M315" s="849"/>
      <c r="N315" s="849">
        <v>2</v>
      </c>
      <c r="O315" s="849">
        <v>30623.4</v>
      </c>
      <c r="P315" s="837"/>
      <c r="Q315" s="850">
        <v>15311.7</v>
      </c>
    </row>
    <row r="316" spans="1:17" ht="14.4" customHeight="1" x14ac:dyDescent="0.3">
      <c r="A316" s="831" t="s">
        <v>579</v>
      </c>
      <c r="B316" s="832" t="s">
        <v>6808</v>
      </c>
      <c r="C316" s="832" t="s">
        <v>6842</v>
      </c>
      <c r="D316" s="832" t="s">
        <v>7419</v>
      </c>
      <c r="E316" s="832" t="s">
        <v>7420</v>
      </c>
      <c r="F316" s="849"/>
      <c r="G316" s="849"/>
      <c r="H316" s="849"/>
      <c r="I316" s="849"/>
      <c r="J316" s="849">
        <v>11</v>
      </c>
      <c r="K316" s="849">
        <v>112189</v>
      </c>
      <c r="L316" s="849">
        <v>1</v>
      </c>
      <c r="M316" s="849">
        <v>10199</v>
      </c>
      <c r="N316" s="849">
        <v>34</v>
      </c>
      <c r="O316" s="849">
        <v>346766</v>
      </c>
      <c r="P316" s="837">
        <v>3.0909090909090908</v>
      </c>
      <c r="Q316" s="850">
        <v>10199</v>
      </c>
    </row>
    <row r="317" spans="1:17" ht="14.4" customHeight="1" x14ac:dyDescent="0.3">
      <c r="A317" s="831" t="s">
        <v>579</v>
      </c>
      <c r="B317" s="832" t="s">
        <v>6808</v>
      </c>
      <c r="C317" s="832" t="s">
        <v>6842</v>
      </c>
      <c r="D317" s="832" t="s">
        <v>7421</v>
      </c>
      <c r="E317" s="832" t="s">
        <v>7422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8098.04</v>
      </c>
      <c r="P317" s="837"/>
      <c r="Q317" s="850">
        <v>8098.04</v>
      </c>
    </row>
    <row r="318" spans="1:17" ht="14.4" customHeight="1" x14ac:dyDescent="0.3">
      <c r="A318" s="831" t="s">
        <v>579</v>
      </c>
      <c r="B318" s="832" t="s">
        <v>6808</v>
      </c>
      <c r="C318" s="832" t="s">
        <v>6842</v>
      </c>
      <c r="D318" s="832" t="s">
        <v>7423</v>
      </c>
      <c r="E318" s="832" t="s">
        <v>7424</v>
      </c>
      <c r="F318" s="849"/>
      <c r="G318" s="849"/>
      <c r="H318" s="849"/>
      <c r="I318" s="849"/>
      <c r="J318" s="849">
        <v>1</v>
      </c>
      <c r="K318" s="849">
        <v>26494</v>
      </c>
      <c r="L318" s="849">
        <v>1</v>
      </c>
      <c r="M318" s="849">
        <v>26494</v>
      </c>
      <c r="N318" s="849"/>
      <c r="O318" s="849"/>
      <c r="P318" s="837"/>
      <c r="Q318" s="850"/>
    </row>
    <row r="319" spans="1:17" ht="14.4" customHeight="1" x14ac:dyDescent="0.3">
      <c r="A319" s="831" t="s">
        <v>579</v>
      </c>
      <c r="B319" s="832" t="s">
        <v>6808</v>
      </c>
      <c r="C319" s="832" t="s">
        <v>6842</v>
      </c>
      <c r="D319" s="832" t="s">
        <v>7425</v>
      </c>
      <c r="E319" s="832" t="s">
        <v>7426</v>
      </c>
      <c r="F319" s="849"/>
      <c r="G319" s="849"/>
      <c r="H319" s="849"/>
      <c r="I319" s="849"/>
      <c r="J319" s="849">
        <v>7</v>
      </c>
      <c r="K319" s="849">
        <v>80803.100000000006</v>
      </c>
      <c r="L319" s="849">
        <v>1</v>
      </c>
      <c r="M319" s="849">
        <v>11543.300000000001</v>
      </c>
      <c r="N319" s="849">
        <v>10</v>
      </c>
      <c r="O319" s="849">
        <v>115432.99999999999</v>
      </c>
      <c r="P319" s="837">
        <v>1.4285714285714284</v>
      </c>
      <c r="Q319" s="850">
        <v>11543.3</v>
      </c>
    </row>
    <row r="320" spans="1:17" ht="14.4" customHeight="1" x14ac:dyDescent="0.3">
      <c r="A320" s="831" t="s">
        <v>579</v>
      </c>
      <c r="B320" s="832" t="s">
        <v>6808</v>
      </c>
      <c r="C320" s="832" t="s">
        <v>6842</v>
      </c>
      <c r="D320" s="832" t="s">
        <v>7427</v>
      </c>
      <c r="E320" s="832" t="s">
        <v>7428</v>
      </c>
      <c r="F320" s="849"/>
      <c r="G320" s="849"/>
      <c r="H320" s="849"/>
      <c r="I320" s="849"/>
      <c r="J320" s="849">
        <v>12</v>
      </c>
      <c r="K320" s="849">
        <v>146154</v>
      </c>
      <c r="L320" s="849">
        <v>1</v>
      </c>
      <c r="M320" s="849">
        <v>12179.5</v>
      </c>
      <c r="N320" s="849">
        <v>27</v>
      </c>
      <c r="O320" s="849">
        <v>328846.5</v>
      </c>
      <c r="P320" s="837">
        <v>2.25</v>
      </c>
      <c r="Q320" s="850">
        <v>12179.5</v>
      </c>
    </row>
    <row r="321" spans="1:17" ht="14.4" customHeight="1" x14ac:dyDescent="0.3">
      <c r="A321" s="831" t="s">
        <v>579</v>
      </c>
      <c r="B321" s="832" t="s">
        <v>6808</v>
      </c>
      <c r="C321" s="832" t="s">
        <v>6842</v>
      </c>
      <c r="D321" s="832" t="s">
        <v>7429</v>
      </c>
      <c r="E321" s="832" t="s">
        <v>7430</v>
      </c>
      <c r="F321" s="849"/>
      <c r="G321" s="849"/>
      <c r="H321" s="849"/>
      <c r="I321" s="849"/>
      <c r="J321" s="849">
        <v>1</v>
      </c>
      <c r="K321" s="849">
        <v>5902.87</v>
      </c>
      <c r="L321" s="849">
        <v>1</v>
      </c>
      <c r="M321" s="849">
        <v>5902.87</v>
      </c>
      <c r="N321" s="849"/>
      <c r="O321" s="849"/>
      <c r="P321" s="837"/>
      <c r="Q321" s="850"/>
    </row>
    <row r="322" spans="1:17" ht="14.4" customHeight="1" x14ac:dyDescent="0.3">
      <c r="A322" s="831" t="s">
        <v>579</v>
      </c>
      <c r="B322" s="832" t="s">
        <v>6808</v>
      </c>
      <c r="C322" s="832" t="s">
        <v>6842</v>
      </c>
      <c r="D322" s="832" t="s">
        <v>7431</v>
      </c>
      <c r="E322" s="832" t="s">
        <v>7432</v>
      </c>
      <c r="F322" s="849"/>
      <c r="G322" s="849"/>
      <c r="H322" s="849"/>
      <c r="I322" s="849"/>
      <c r="J322" s="849"/>
      <c r="K322" s="849"/>
      <c r="L322" s="849"/>
      <c r="M322" s="849"/>
      <c r="N322" s="849">
        <v>8</v>
      </c>
      <c r="O322" s="849">
        <v>10743.6</v>
      </c>
      <c r="P322" s="837"/>
      <c r="Q322" s="850">
        <v>1342.95</v>
      </c>
    </row>
    <row r="323" spans="1:17" ht="14.4" customHeight="1" x14ac:dyDescent="0.3">
      <c r="A323" s="831" t="s">
        <v>579</v>
      </c>
      <c r="B323" s="832" t="s">
        <v>6808</v>
      </c>
      <c r="C323" s="832" t="s">
        <v>6842</v>
      </c>
      <c r="D323" s="832" t="s">
        <v>7433</v>
      </c>
      <c r="E323" s="832" t="s">
        <v>7434</v>
      </c>
      <c r="F323" s="849"/>
      <c r="G323" s="849"/>
      <c r="H323" s="849"/>
      <c r="I323" s="849"/>
      <c r="J323" s="849"/>
      <c r="K323" s="849"/>
      <c r="L323" s="849"/>
      <c r="M323" s="849"/>
      <c r="N323" s="849">
        <v>4</v>
      </c>
      <c r="O323" s="849">
        <v>32373.599999999999</v>
      </c>
      <c r="P323" s="837"/>
      <c r="Q323" s="850">
        <v>8093.4</v>
      </c>
    </row>
    <row r="324" spans="1:17" ht="14.4" customHeight="1" x14ac:dyDescent="0.3">
      <c r="A324" s="831" t="s">
        <v>579</v>
      </c>
      <c r="B324" s="832" t="s">
        <v>6808</v>
      </c>
      <c r="C324" s="832" t="s">
        <v>6842</v>
      </c>
      <c r="D324" s="832" t="s">
        <v>7435</v>
      </c>
      <c r="E324" s="832" t="s">
        <v>7436</v>
      </c>
      <c r="F324" s="849"/>
      <c r="G324" s="849"/>
      <c r="H324" s="849"/>
      <c r="I324" s="849"/>
      <c r="J324" s="849"/>
      <c r="K324" s="849"/>
      <c r="L324" s="849"/>
      <c r="M324" s="849"/>
      <c r="N324" s="849">
        <v>0</v>
      </c>
      <c r="O324" s="849">
        <v>0</v>
      </c>
      <c r="P324" s="837"/>
      <c r="Q324" s="850"/>
    </row>
    <row r="325" spans="1:17" ht="14.4" customHeight="1" x14ac:dyDescent="0.3">
      <c r="A325" s="831" t="s">
        <v>579</v>
      </c>
      <c r="B325" s="832" t="s">
        <v>6808</v>
      </c>
      <c r="C325" s="832" t="s">
        <v>6842</v>
      </c>
      <c r="D325" s="832" t="s">
        <v>7437</v>
      </c>
      <c r="E325" s="832" t="s">
        <v>7438</v>
      </c>
      <c r="F325" s="849"/>
      <c r="G325" s="849"/>
      <c r="H325" s="849"/>
      <c r="I325" s="849"/>
      <c r="J325" s="849"/>
      <c r="K325" s="849"/>
      <c r="L325" s="849"/>
      <c r="M325" s="849"/>
      <c r="N325" s="849">
        <v>2</v>
      </c>
      <c r="O325" s="849">
        <v>11092</v>
      </c>
      <c r="P325" s="837"/>
      <c r="Q325" s="850">
        <v>5546</v>
      </c>
    </row>
    <row r="326" spans="1:17" ht="14.4" customHeight="1" x14ac:dyDescent="0.3">
      <c r="A326" s="831" t="s">
        <v>579</v>
      </c>
      <c r="B326" s="832" t="s">
        <v>6808</v>
      </c>
      <c r="C326" s="832" t="s">
        <v>6842</v>
      </c>
      <c r="D326" s="832" t="s">
        <v>7439</v>
      </c>
      <c r="E326" s="832" t="s">
        <v>7440</v>
      </c>
      <c r="F326" s="849"/>
      <c r="G326" s="849"/>
      <c r="H326" s="849"/>
      <c r="I326" s="849"/>
      <c r="J326" s="849"/>
      <c r="K326" s="849"/>
      <c r="L326" s="849"/>
      <c r="M326" s="849"/>
      <c r="N326" s="849">
        <v>1</v>
      </c>
      <c r="O326" s="849">
        <v>5900</v>
      </c>
      <c r="P326" s="837"/>
      <c r="Q326" s="850">
        <v>5900</v>
      </c>
    </row>
    <row r="327" spans="1:17" ht="14.4" customHeight="1" x14ac:dyDescent="0.3">
      <c r="A327" s="831" t="s">
        <v>579</v>
      </c>
      <c r="B327" s="832" t="s">
        <v>6808</v>
      </c>
      <c r="C327" s="832" t="s">
        <v>6842</v>
      </c>
      <c r="D327" s="832" t="s">
        <v>7441</v>
      </c>
      <c r="E327" s="832" t="s">
        <v>7442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1487.39</v>
      </c>
      <c r="P327" s="837"/>
      <c r="Q327" s="850">
        <v>1487.39</v>
      </c>
    </row>
    <row r="328" spans="1:17" ht="14.4" customHeight="1" x14ac:dyDescent="0.3">
      <c r="A328" s="831" t="s">
        <v>579</v>
      </c>
      <c r="B328" s="832" t="s">
        <v>6808</v>
      </c>
      <c r="C328" s="832" t="s">
        <v>6842</v>
      </c>
      <c r="D328" s="832" t="s">
        <v>7443</v>
      </c>
      <c r="E328" s="832" t="s">
        <v>7444</v>
      </c>
      <c r="F328" s="849">
        <v>4</v>
      </c>
      <c r="G328" s="849">
        <v>37426.800000000003</v>
      </c>
      <c r="H328" s="849">
        <v>2</v>
      </c>
      <c r="I328" s="849">
        <v>9356.7000000000007</v>
      </c>
      <c r="J328" s="849">
        <v>2</v>
      </c>
      <c r="K328" s="849">
        <v>18713.400000000001</v>
      </c>
      <c r="L328" s="849">
        <v>1</v>
      </c>
      <c r="M328" s="849">
        <v>9356.7000000000007</v>
      </c>
      <c r="N328" s="849"/>
      <c r="O328" s="849"/>
      <c r="P328" s="837"/>
      <c r="Q328" s="850"/>
    </row>
    <row r="329" spans="1:17" ht="14.4" customHeight="1" x14ac:dyDescent="0.3">
      <c r="A329" s="831" t="s">
        <v>579</v>
      </c>
      <c r="B329" s="832" t="s">
        <v>6808</v>
      </c>
      <c r="C329" s="832" t="s">
        <v>6842</v>
      </c>
      <c r="D329" s="832" t="s">
        <v>7445</v>
      </c>
      <c r="E329" s="832" t="s">
        <v>7446</v>
      </c>
      <c r="F329" s="849">
        <v>1</v>
      </c>
      <c r="G329" s="849">
        <v>15846</v>
      </c>
      <c r="H329" s="849"/>
      <c r="I329" s="849">
        <v>15846</v>
      </c>
      <c r="J329" s="849"/>
      <c r="K329" s="849"/>
      <c r="L329" s="849"/>
      <c r="M329" s="849"/>
      <c r="N329" s="849">
        <v>2</v>
      </c>
      <c r="O329" s="849">
        <v>31692</v>
      </c>
      <c r="P329" s="837"/>
      <c r="Q329" s="850">
        <v>15846</v>
      </c>
    </row>
    <row r="330" spans="1:17" ht="14.4" customHeight="1" x14ac:dyDescent="0.3">
      <c r="A330" s="831" t="s">
        <v>579</v>
      </c>
      <c r="B330" s="832" t="s">
        <v>6808</v>
      </c>
      <c r="C330" s="832" t="s">
        <v>6842</v>
      </c>
      <c r="D330" s="832" t="s">
        <v>7447</v>
      </c>
      <c r="E330" s="832" t="s">
        <v>7218</v>
      </c>
      <c r="F330" s="849">
        <v>2</v>
      </c>
      <c r="G330" s="849">
        <v>25800</v>
      </c>
      <c r="H330" s="849"/>
      <c r="I330" s="849">
        <v>12900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579</v>
      </c>
      <c r="B331" s="832" t="s">
        <v>6808</v>
      </c>
      <c r="C331" s="832" t="s">
        <v>6842</v>
      </c>
      <c r="D331" s="832" t="s">
        <v>7448</v>
      </c>
      <c r="E331" s="832" t="s">
        <v>7449</v>
      </c>
      <c r="F331" s="849">
        <v>1</v>
      </c>
      <c r="G331" s="849">
        <v>13765</v>
      </c>
      <c r="H331" s="849"/>
      <c r="I331" s="849">
        <v>13765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579</v>
      </c>
      <c r="B332" s="832" t="s">
        <v>6808</v>
      </c>
      <c r="C332" s="832" t="s">
        <v>6842</v>
      </c>
      <c r="D332" s="832" t="s">
        <v>7450</v>
      </c>
      <c r="E332" s="832" t="s">
        <v>7451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226.1</v>
      </c>
      <c r="P332" s="837"/>
      <c r="Q332" s="850">
        <v>226.1</v>
      </c>
    </row>
    <row r="333" spans="1:17" ht="14.4" customHeight="1" x14ac:dyDescent="0.3">
      <c r="A333" s="831" t="s">
        <v>579</v>
      </c>
      <c r="B333" s="832" t="s">
        <v>6808</v>
      </c>
      <c r="C333" s="832" t="s">
        <v>6842</v>
      </c>
      <c r="D333" s="832" t="s">
        <v>7452</v>
      </c>
      <c r="E333" s="832" t="s">
        <v>7453</v>
      </c>
      <c r="F333" s="849"/>
      <c r="G333" s="849"/>
      <c r="H333" s="849"/>
      <c r="I333" s="849"/>
      <c r="J333" s="849">
        <v>1</v>
      </c>
      <c r="K333" s="849">
        <v>17515.580000000002</v>
      </c>
      <c r="L333" s="849">
        <v>1</v>
      </c>
      <c r="M333" s="849">
        <v>17515.580000000002</v>
      </c>
      <c r="N333" s="849"/>
      <c r="O333" s="849"/>
      <c r="P333" s="837"/>
      <c r="Q333" s="850"/>
    </row>
    <row r="334" spans="1:17" ht="14.4" customHeight="1" x14ac:dyDescent="0.3">
      <c r="A334" s="831" t="s">
        <v>579</v>
      </c>
      <c r="B334" s="832" t="s">
        <v>6808</v>
      </c>
      <c r="C334" s="832" t="s">
        <v>6842</v>
      </c>
      <c r="D334" s="832" t="s">
        <v>7454</v>
      </c>
      <c r="E334" s="832" t="s">
        <v>7455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2829.38</v>
      </c>
      <c r="P334" s="837"/>
      <c r="Q334" s="850">
        <v>2829.38</v>
      </c>
    </row>
    <row r="335" spans="1:17" ht="14.4" customHeight="1" x14ac:dyDescent="0.3">
      <c r="A335" s="831" t="s">
        <v>579</v>
      </c>
      <c r="B335" s="832" t="s">
        <v>6808</v>
      </c>
      <c r="C335" s="832" t="s">
        <v>6842</v>
      </c>
      <c r="D335" s="832" t="s">
        <v>7456</v>
      </c>
      <c r="E335" s="832" t="s">
        <v>7457</v>
      </c>
      <c r="F335" s="849">
        <v>1</v>
      </c>
      <c r="G335" s="849">
        <v>1529</v>
      </c>
      <c r="H335" s="849"/>
      <c r="I335" s="849">
        <v>1529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579</v>
      </c>
      <c r="B336" s="832" t="s">
        <v>6808</v>
      </c>
      <c r="C336" s="832" t="s">
        <v>6842</v>
      </c>
      <c r="D336" s="832" t="s">
        <v>7458</v>
      </c>
      <c r="E336" s="832" t="s">
        <v>7459</v>
      </c>
      <c r="F336" s="849">
        <v>1</v>
      </c>
      <c r="G336" s="849">
        <v>30673</v>
      </c>
      <c r="H336" s="849"/>
      <c r="I336" s="849">
        <v>30673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579</v>
      </c>
      <c r="B337" s="832" t="s">
        <v>6808</v>
      </c>
      <c r="C337" s="832" t="s">
        <v>6809</v>
      </c>
      <c r="D337" s="832" t="s">
        <v>7460</v>
      </c>
      <c r="E337" s="832" t="s">
        <v>7461</v>
      </c>
      <c r="F337" s="849">
        <v>130</v>
      </c>
      <c r="G337" s="849">
        <v>24569</v>
      </c>
      <c r="H337" s="849">
        <v>0.79242057732623772</v>
      </c>
      <c r="I337" s="849">
        <v>188.99230769230769</v>
      </c>
      <c r="J337" s="849">
        <v>159</v>
      </c>
      <c r="K337" s="849">
        <v>31005</v>
      </c>
      <c r="L337" s="849">
        <v>1</v>
      </c>
      <c r="M337" s="849">
        <v>195</v>
      </c>
      <c r="N337" s="849">
        <v>159</v>
      </c>
      <c r="O337" s="849">
        <v>31164</v>
      </c>
      <c r="P337" s="837">
        <v>1.0051282051282051</v>
      </c>
      <c r="Q337" s="850">
        <v>196</v>
      </c>
    </row>
    <row r="338" spans="1:17" ht="14.4" customHeight="1" x14ac:dyDescent="0.3">
      <c r="A338" s="831" t="s">
        <v>579</v>
      </c>
      <c r="B338" s="832" t="s">
        <v>6808</v>
      </c>
      <c r="C338" s="832" t="s">
        <v>6809</v>
      </c>
      <c r="D338" s="832" t="s">
        <v>7462</v>
      </c>
      <c r="E338" s="832" t="s">
        <v>7463</v>
      </c>
      <c r="F338" s="849"/>
      <c r="G338" s="849"/>
      <c r="H338" s="849"/>
      <c r="I338" s="849"/>
      <c r="J338" s="849">
        <v>5</v>
      </c>
      <c r="K338" s="849">
        <v>2175</v>
      </c>
      <c r="L338" s="849">
        <v>1</v>
      </c>
      <c r="M338" s="849">
        <v>435</v>
      </c>
      <c r="N338" s="849"/>
      <c r="O338" s="849"/>
      <c r="P338" s="837"/>
      <c r="Q338" s="850"/>
    </row>
    <row r="339" spans="1:17" ht="14.4" customHeight="1" x14ac:dyDescent="0.3">
      <c r="A339" s="831" t="s">
        <v>579</v>
      </c>
      <c r="B339" s="832" t="s">
        <v>6808</v>
      </c>
      <c r="C339" s="832" t="s">
        <v>6809</v>
      </c>
      <c r="D339" s="832" t="s">
        <v>7464</v>
      </c>
      <c r="E339" s="832" t="s">
        <v>7465</v>
      </c>
      <c r="F339" s="849">
        <v>1238</v>
      </c>
      <c r="G339" s="849">
        <v>475333</v>
      </c>
      <c r="H339" s="849">
        <v>0.73916444295160078</v>
      </c>
      <c r="I339" s="849">
        <v>383.9523424878837</v>
      </c>
      <c r="J339" s="849">
        <v>1649</v>
      </c>
      <c r="K339" s="849">
        <v>643068</v>
      </c>
      <c r="L339" s="849">
        <v>1</v>
      </c>
      <c r="M339" s="849">
        <v>389.97453001819287</v>
      </c>
      <c r="N339" s="849">
        <v>1550</v>
      </c>
      <c r="O339" s="849">
        <v>604500</v>
      </c>
      <c r="P339" s="837">
        <v>0.9400250051316501</v>
      </c>
      <c r="Q339" s="850">
        <v>390</v>
      </c>
    </row>
    <row r="340" spans="1:17" ht="14.4" customHeight="1" x14ac:dyDescent="0.3">
      <c r="A340" s="831" t="s">
        <v>579</v>
      </c>
      <c r="B340" s="832" t="s">
        <v>6808</v>
      </c>
      <c r="C340" s="832" t="s">
        <v>6809</v>
      </c>
      <c r="D340" s="832" t="s">
        <v>6864</v>
      </c>
      <c r="E340" s="832" t="s">
        <v>6865</v>
      </c>
      <c r="F340" s="849">
        <v>5</v>
      </c>
      <c r="G340" s="849">
        <v>3085</v>
      </c>
      <c r="H340" s="849">
        <v>1.6322751322751323</v>
      </c>
      <c r="I340" s="849">
        <v>617</v>
      </c>
      <c r="J340" s="849">
        <v>3</v>
      </c>
      <c r="K340" s="849">
        <v>1890</v>
      </c>
      <c r="L340" s="849">
        <v>1</v>
      </c>
      <c r="M340" s="849">
        <v>630</v>
      </c>
      <c r="N340" s="849">
        <v>3</v>
      </c>
      <c r="O340" s="849">
        <v>1890</v>
      </c>
      <c r="P340" s="837">
        <v>1</v>
      </c>
      <c r="Q340" s="850">
        <v>630</v>
      </c>
    </row>
    <row r="341" spans="1:17" ht="14.4" customHeight="1" x14ac:dyDescent="0.3">
      <c r="A341" s="831" t="s">
        <v>579</v>
      </c>
      <c r="B341" s="832" t="s">
        <v>6808</v>
      </c>
      <c r="C341" s="832" t="s">
        <v>6809</v>
      </c>
      <c r="D341" s="832" t="s">
        <v>6866</v>
      </c>
      <c r="E341" s="832" t="s">
        <v>6867</v>
      </c>
      <c r="F341" s="849">
        <v>14</v>
      </c>
      <c r="G341" s="849">
        <v>5432</v>
      </c>
      <c r="H341" s="849">
        <v>1.3857142857142857</v>
      </c>
      <c r="I341" s="849">
        <v>388</v>
      </c>
      <c r="J341" s="849">
        <v>10</v>
      </c>
      <c r="K341" s="849">
        <v>3920</v>
      </c>
      <c r="L341" s="849">
        <v>1</v>
      </c>
      <c r="M341" s="849">
        <v>392</v>
      </c>
      <c r="N341" s="849">
        <v>5</v>
      </c>
      <c r="O341" s="849">
        <v>1960</v>
      </c>
      <c r="P341" s="837">
        <v>0.5</v>
      </c>
      <c r="Q341" s="850">
        <v>392</v>
      </c>
    </row>
    <row r="342" spans="1:17" ht="14.4" customHeight="1" x14ac:dyDescent="0.3">
      <c r="A342" s="831" t="s">
        <v>579</v>
      </c>
      <c r="B342" s="832" t="s">
        <v>6808</v>
      </c>
      <c r="C342" s="832" t="s">
        <v>6809</v>
      </c>
      <c r="D342" s="832" t="s">
        <v>6810</v>
      </c>
      <c r="E342" s="832" t="s">
        <v>6811</v>
      </c>
      <c r="F342" s="849">
        <v>2823</v>
      </c>
      <c r="G342" s="849">
        <v>663401</v>
      </c>
      <c r="H342" s="849">
        <v>0.90054149149753826</v>
      </c>
      <c r="I342" s="849">
        <v>234.99858306765853</v>
      </c>
      <c r="J342" s="849">
        <v>2935</v>
      </c>
      <c r="K342" s="849">
        <v>736669</v>
      </c>
      <c r="L342" s="849">
        <v>1</v>
      </c>
      <c r="M342" s="849">
        <v>250.99454855195913</v>
      </c>
      <c r="N342" s="849">
        <v>3015</v>
      </c>
      <c r="O342" s="849">
        <v>756765</v>
      </c>
      <c r="P342" s="837">
        <v>1.0272795516032303</v>
      </c>
      <c r="Q342" s="850">
        <v>251</v>
      </c>
    </row>
    <row r="343" spans="1:17" ht="14.4" customHeight="1" x14ac:dyDescent="0.3">
      <c r="A343" s="831" t="s">
        <v>579</v>
      </c>
      <c r="B343" s="832" t="s">
        <v>6808</v>
      </c>
      <c r="C343" s="832" t="s">
        <v>6809</v>
      </c>
      <c r="D343" s="832" t="s">
        <v>7466</v>
      </c>
      <c r="E343" s="832" t="s">
        <v>7467</v>
      </c>
      <c r="F343" s="849">
        <v>3</v>
      </c>
      <c r="G343" s="849">
        <v>4791</v>
      </c>
      <c r="H343" s="849">
        <v>0.96320868516284686</v>
      </c>
      <c r="I343" s="849">
        <v>1597</v>
      </c>
      <c r="J343" s="849">
        <v>3</v>
      </c>
      <c r="K343" s="849">
        <v>4974</v>
      </c>
      <c r="L343" s="849">
        <v>1</v>
      </c>
      <c r="M343" s="849">
        <v>1658</v>
      </c>
      <c r="N343" s="849">
        <v>1</v>
      </c>
      <c r="O343" s="849">
        <v>1659</v>
      </c>
      <c r="P343" s="837">
        <v>0.3335343787696019</v>
      </c>
      <c r="Q343" s="850">
        <v>1659</v>
      </c>
    </row>
    <row r="344" spans="1:17" ht="14.4" customHeight="1" x14ac:dyDescent="0.3">
      <c r="A344" s="831" t="s">
        <v>579</v>
      </c>
      <c r="B344" s="832" t="s">
        <v>6808</v>
      </c>
      <c r="C344" s="832" t="s">
        <v>6809</v>
      </c>
      <c r="D344" s="832" t="s">
        <v>7468</v>
      </c>
      <c r="E344" s="832" t="s">
        <v>7469</v>
      </c>
      <c r="F344" s="849">
        <v>1</v>
      </c>
      <c r="G344" s="849">
        <v>1322</v>
      </c>
      <c r="H344" s="849"/>
      <c r="I344" s="849">
        <v>1322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579</v>
      </c>
      <c r="B345" s="832" t="s">
        <v>6808</v>
      </c>
      <c r="C345" s="832" t="s">
        <v>6809</v>
      </c>
      <c r="D345" s="832" t="s">
        <v>7470</v>
      </c>
      <c r="E345" s="832" t="s">
        <v>7471</v>
      </c>
      <c r="F345" s="849">
        <v>2</v>
      </c>
      <c r="G345" s="849">
        <v>14336</v>
      </c>
      <c r="H345" s="849">
        <v>1.9232626777569091</v>
      </c>
      <c r="I345" s="849">
        <v>7168</v>
      </c>
      <c r="J345" s="849">
        <v>1</v>
      </c>
      <c r="K345" s="849">
        <v>7454</v>
      </c>
      <c r="L345" s="849">
        <v>1</v>
      </c>
      <c r="M345" s="849">
        <v>7454</v>
      </c>
      <c r="N345" s="849">
        <v>1</v>
      </c>
      <c r="O345" s="849">
        <v>7459</v>
      </c>
      <c r="P345" s="837">
        <v>1.0006707807888382</v>
      </c>
      <c r="Q345" s="850">
        <v>7459</v>
      </c>
    </row>
    <row r="346" spans="1:17" ht="14.4" customHeight="1" x14ac:dyDescent="0.3">
      <c r="A346" s="831" t="s">
        <v>579</v>
      </c>
      <c r="B346" s="832" t="s">
        <v>6808</v>
      </c>
      <c r="C346" s="832" t="s">
        <v>6809</v>
      </c>
      <c r="D346" s="832" t="s">
        <v>6882</v>
      </c>
      <c r="E346" s="832" t="s">
        <v>6883</v>
      </c>
      <c r="F346" s="849">
        <v>51</v>
      </c>
      <c r="G346" s="849">
        <v>30447</v>
      </c>
      <c r="H346" s="849">
        <v>1.0779988670160034</v>
      </c>
      <c r="I346" s="849">
        <v>597</v>
      </c>
      <c r="J346" s="849">
        <v>46</v>
      </c>
      <c r="K346" s="849">
        <v>28244</v>
      </c>
      <c r="L346" s="849">
        <v>1</v>
      </c>
      <c r="M346" s="849">
        <v>614</v>
      </c>
      <c r="N346" s="849">
        <v>55</v>
      </c>
      <c r="O346" s="849">
        <v>33825</v>
      </c>
      <c r="P346" s="837">
        <v>1.1975994901572016</v>
      </c>
      <c r="Q346" s="850">
        <v>615</v>
      </c>
    </row>
    <row r="347" spans="1:17" ht="14.4" customHeight="1" x14ac:dyDescent="0.3">
      <c r="A347" s="831" t="s">
        <v>579</v>
      </c>
      <c r="B347" s="832" t="s">
        <v>6808</v>
      </c>
      <c r="C347" s="832" t="s">
        <v>6809</v>
      </c>
      <c r="D347" s="832" t="s">
        <v>7472</v>
      </c>
      <c r="E347" s="832" t="s">
        <v>7473</v>
      </c>
      <c r="F347" s="849">
        <v>60</v>
      </c>
      <c r="G347" s="849">
        <v>179460</v>
      </c>
      <c r="H347" s="849">
        <v>0.77187096774193553</v>
      </c>
      <c r="I347" s="849">
        <v>2991</v>
      </c>
      <c r="J347" s="849">
        <v>75</v>
      </c>
      <c r="K347" s="849">
        <v>232500</v>
      </c>
      <c r="L347" s="849">
        <v>1</v>
      </c>
      <c r="M347" s="849">
        <v>3100</v>
      </c>
      <c r="N347" s="849">
        <v>105</v>
      </c>
      <c r="O347" s="849">
        <v>325605</v>
      </c>
      <c r="P347" s="837">
        <v>1.4004516129032258</v>
      </c>
      <c r="Q347" s="850">
        <v>3101</v>
      </c>
    </row>
    <row r="348" spans="1:17" ht="14.4" customHeight="1" x14ac:dyDescent="0.3">
      <c r="A348" s="831" t="s">
        <v>579</v>
      </c>
      <c r="B348" s="832" t="s">
        <v>6808</v>
      </c>
      <c r="C348" s="832" t="s">
        <v>6809</v>
      </c>
      <c r="D348" s="832" t="s">
        <v>7474</v>
      </c>
      <c r="E348" s="832" t="s">
        <v>7475</v>
      </c>
      <c r="F348" s="849"/>
      <c r="G348" s="849"/>
      <c r="H348" s="849"/>
      <c r="I348" s="849"/>
      <c r="J348" s="849">
        <v>1</v>
      </c>
      <c r="K348" s="849">
        <v>3948</v>
      </c>
      <c r="L348" s="849">
        <v>1</v>
      </c>
      <c r="M348" s="849">
        <v>3948</v>
      </c>
      <c r="N348" s="849"/>
      <c r="O348" s="849"/>
      <c r="P348" s="837"/>
      <c r="Q348" s="850"/>
    </row>
    <row r="349" spans="1:17" ht="14.4" customHeight="1" x14ac:dyDescent="0.3">
      <c r="A349" s="831" t="s">
        <v>579</v>
      </c>
      <c r="B349" s="832" t="s">
        <v>6808</v>
      </c>
      <c r="C349" s="832" t="s">
        <v>6809</v>
      </c>
      <c r="D349" s="832" t="s">
        <v>7476</v>
      </c>
      <c r="E349" s="832" t="s">
        <v>7477</v>
      </c>
      <c r="F349" s="849">
        <v>37</v>
      </c>
      <c r="G349" s="849">
        <v>527361</v>
      </c>
      <c r="H349" s="849">
        <v>1.1474197464785054</v>
      </c>
      <c r="I349" s="849">
        <v>14253</v>
      </c>
      <c r="J349" s="849">
        <v>31</v>
      </c>
      <c r="K349" s="849">
        <v>459606</v>
      </c>
      <c r="L349" s="849">
        <v>1</v>
      </c>
      <c r="M349" s="849">
        <v>14826</v>
      </c>
      <c r="N349" s="849">
        <v>31</v>
      </c>
      <c r="O349" s="849">
        <v>459916</v>
      </c>
      <c r="P349" s="837">
        <v>1.0006744907594767</v>
      </c>
      <c r="Q349" s="850">
        <v>14836</v>
      </c>
    </row>
    <row r="350" spans="1:17" ht="14.4" customHeight="1" x14ac:dyDescent="0.3">
      <c r="A350" s="831" t="s">
        <v>579</v>
      </c>
      <c r="B350" s="832" t="s">
        <v>6808</v>
      </c>
      <c r="C350" s="832" t="s">
        <v>6809</v>
      </c>
      <c r="D350" s="832" t="s">
        <v>7478</v>
      </c>
      <c r="E350" s="832" t="s">
        <v>7479</v>
      </c>
      <c r="F350" s="849">
        <v>10</v>
      </c>
      <c r="G350" s="849">
        <v>60700</v>
      </c>
      <c r="H350" s="849">
        <v>0.95741324921135651</v>
      </c>
      <c r="I350" s="849">
        <v>6070</v>
      </c>
      <c r="J350" s="849">
        <v>10</v>
      </c>
      <c r="K350" s="849">
        <v>63400</v>
      </c>
      <c r="L350" s="849">
        <v>1</v>
      </c>
      <c r="M350" s="849">
        <v>6340</v>
      </c>
      <c r="N350" s="849">
        <v>7</v>
      </c>
      <c r="O350" s="849">
        <v>44401</v>
      </c>
      <c r="P350" s="837">
        <v>0.70033123028391164</v>
      </c>
      <c r="Q350" s="850">
        <v>6343</v>
      </c>
    </row>
    <row r="351" spans="1:17" ht="14.4" customHeight="1" x14ac:dyDescent="0.3">
      <c r="A351" s="831" t="s">
        <v>579</v>
      </c>
      <c r="B351" s="832" t="s">
        <v>6808</v>
      </c>
      <c r="C351" s="832" t="s">
        <v>6809</v>
      </c>
      <c r="D351" s="832" t="s">
        <v>7480</v>
      </c>
      <c r="E351" s="832" t="s">
        <v>7481</v>
      </c>
      <c r="F351" s="849">
        <v>6</v>
      </c>
      <c r="G351" s="849">
        <v>59904</v>
      </c>
      <c r="H351" s="849">
        <v>1.1558900144717801</v>
      </c>
      <c r="I351" s="849">
        <v>9984</v>
      </c>
      <c r="J351" s="849">
        <v>5</v>
      </c>
      <c r="K351" s="849">
        <v>51825</v>
      </c>
      <c r="L351" s="849">
        <v>1</v>
      </c>
      <c r="M351" s="849">
        <v>10365</v>
      </c>
      <c r="N351" s="849">
        <v>6</v>
      </c>
      <c r="O351" s="849">
        <v>62238</v>
      </c>
      <c r="P351" s="837">
        <v>1.2009261939218523</v>
      </c>
      <c r="Q351" s="850">
        <v>10373</v>
      </c>
    </row>
    <row r="352" spans="1:17" ht="14.4" customHeight="1" x14ac:dyDescent="0.3">
      <c r="A352" s="831" t="s">
        <v>579</v>
      </c>
      <c r="B352" s="832" t="s">
        <v>6808</v>
      </c>
      <c r="C352" s="832" t="s">
        <v>6809</v>
      </c>
      <c r="D352" s="832" t="s">
        <v>7482</v>
      </c>
      <c r="E352" s="832" t="s">
        <v>7483</v>
      </c>
      <c r="F352" s="849">
        <v>19</v>
      </c>
      <c r="G352" s="849">
        <v>46550</v>
      </c>
      <c r="H352" s="849">
        <v>0.6152524451493524</v>
      </c>
      <c r="I352" s="849">
        <v>2450</v>
      </c>
      <c r="J352" s="849">
        <v>30</v>
      </c>
      <c r="K352" s="849">
        <v>75660</v>
      </c>
      <c r="L352" s="849">
        <v>1</v>
      </c>
      <c r="M352" s="849">
        <v>2522</v>
      </c>
      <c r="N352" s="849">
        <v>33</v>
      </c>
      <c r="O352" s="849">
        <v>83259</v>
      </c>
      <c r="P352" s="837">
        <v>1.100436161776368</v>
      </c>
      <c r="Q352" s="850">
        <v>2523</v>
      </c>
    </row>
    <row r="353" spans="1:17" ht="14.4" customHeight="1" x14ac:dyDescent="0.3">
      <c r="A353" s="831" t="s">
        <v>579</v>
      </c>
      <c r="B353" s="832" t="s">
        <v>6808</v>
      </c>
      <c r="C353" s="832" t="s">
        <v>6809</v>
      </c>
      <c r="D353" s="832" t="s">
        <v>7484</v>
      </c>
      <c r="E353" s="832" t="s">
        <v>7485</v>
      </c>
      <c r="F353" s="849"/>
      <c r="G353" s="849"/>
      <c r="H353" s="849"/>
      <c r="I353" s="849"/>
      <c r="J353" s="849">
        <v>2</v>
      </c>
      <c r="K353" s="849">
        <v>7228</v>
      </c>
      <c r="L353" s="849">
        <v>1</v>
      </c>
      <c r="M353" s="849">
        <v>3614</v>
      </c>
      <c r="N353" s="849">
        <v>1</v>
      </c>
      <c r="O353" s="849">
        <v>3616</v>
      </c>
      <c r="P353" s="837">
        <v>0.50027670171555061</v>
      </c>
      <c r="Q353" s="850">
        <v>3616</v>
      </c>
    </row>
    <row r="354" spans="1:17" ht="14.4" customHeight="1" x14ac:dyDescent="0.3">
      <c r="A354" s="831" t="s">
        <v>579</v>
      </c>
      <c r="B354" s="832" t="s">
        <v>6808</v>
      </c>
      <c r="C354" s="832" t="s">
        <v>6809</v>
      </c>
      <c r="D354" s="832" t="s">
        <v>7486</v>
      </c>
      <c r="E354" s="832" t="s">
        <v>7487</v>
      </c>
      <c r="F354" s="849">
        <v>417</v>
      </c>
      <c r="G354" s="849">
        <v>1125054</v>
      </c>
      <c r="H354" s="849">
        <v>1.023131669361542</v>
      </c>
      <c r="I354" s="849">
        <v>2697.9712230215828</v>
      </c>
      <c r="J354" s="849">
        <v>397</v>
      </c>
      <c r="K354" s="849">
        <v>1099618</v>
      </c>
      <c r="L354" s="849">
        <v>1</v>
      </c>
      <c r="M354" s="849">
        <v>2769.8186397984887</v>
      </c>
      <c r="N354" s="849">
        <v>431</v>
      </c>
      <c r="O354" s="849">
        <v>1194300</v>
      </c>
      <c r="P354" s="837">
        <v>1.0861044471807482</v>
      </c>
      <c r="Q354" s="850">
        <v>2770.9976798143853</v>
      </c>
    </row>
    <row r="355" spans="1:17" ht="14.4" customHeight="1" x14ac:dyDescent="0.3">
      <c r="A355" s="831" t="s">
        <v>579</v>
      </c>
      <c r="B355" s="832" t="s">
        <v>6808</v>
      </c>
      <c r="C355" s="832" t="s">
        <v>6809</v>
      </c>
      <c r="D355" s="832" t="s">
        <v>7488</v>
      </c>
      <c r="E355" s="832" t="s">
        <v>7489</v>
      </c>
      <c r="F355" s="849">
        <v>196</v>
      </c>
      <c r="G355" s="849">
        <v>1173844</v>
      </c>
      <c r="H355" s="849">
        <v>1.0748601305753189</v>
      </c>
      <c r="I355" s="849">
        <v>5989</v>
      </c>
      <c r="J355" s="849">
        <v>177</v>
      </c>
      <c r="K355" s="849">
        <v>1092090</v>
      </c>
      <c r="L355" s="849">
        <v>1</v>
      </c>
      <c r="M355" s="849">
        <v>6170</v>
      </c>
      <c r="N355" s="849">
        <v>188</v>
      </c>
      <c r="O355" s="849">
        <v>1160524</v>
      </c>
      <c r="P355" s="837">
        <v>1.062663333608036</v>
      </c>
      <c r="Q355" s="850">
        <v>6173</v>
      </c>
    </row>
    <row r="356" spans="1:17" ht="14.4" customHeight="1" x14ac:dyDescent="0.3">
      <c r="A356" s="831" t="s">
        <v>579</v>
      </c>
      <c r="B356" s="832" t="s">
        <v>6808</v>
      </c>
      <c r="C356" s="832" t="s">
        <v>6809</v>
      </c>
      <c r="D356" s="832" t="s">
        <v>7490</v>
      </c>
      <c r="E356" s="832" t="s">
        <v>7491</v>
      </c>
      <c r="F356" s="849"/>
      <c r="G356" s="849"/>
      <c r="H356" s="849"/>
      <c r="I356" s="849"/>
      <c r="J356" s="849">
        <v>2</v>
      </c>
      <c r="K356" s="849">
        <v>22772</v>
      </c>
      <c r="L356" s="849">
        <v>1</v>
      </c>
      <c r="M356" s="849">
        <v>11386</v>
      </c>
      <c r="N356" s="849">
        <v>3</v>
      </c>
      <c r="O356" s="849">
        <v>34185</v>
      </c>
      <c r="P356" s="837">
        <v>1.5011856666081151</v>
      </c>
      <c r="Q356" s="850">
        <v>11395</v>
      </c>
    </row>
    <row r="357" spans="1:17" ht="14.4" customHeight="1" x14ac:dyDescent="0.3">
      <c r="A357" s="831" t="s">
        <v>579</v>
      </c>
      <c r="B357" s="832" t="s">
        <v>6808</v>
      </c>
      <c r="C357" s="832" t="s">
        <v>6809</v>
      </c>
      <c r="D357" s="832" t="s">
        <v>7492</v>
      </c>
      <c r="E357" s="832" t="s">
        <v>7493</v>
      </c>
      <c r="F357" s="849">
        <v>8</v>
      </c>
      <c r="G357" s="849">
        <v>19096</v>
      </c>
      <c r="H357" s="849">
        <v>0.59736603372227615</v>
      </c>
      <c r="I357" s="849">
        <v>2387</v>
      </c>
      <c r="J357" s="849">
        <v>13</v>
      </c>
      <c r="K357" s="849">
        <v>31967</v>
      </c>
      <c r="L357" s="849">
        <v>1</v>
      </c>
      <c r="M357" s="849">
        <v>2459</v>
      </c>
      <c r="N357" s="849">
        <v>22</v>
      </c>
      <c r="O357" s="849">
        <v>54120</v>
      </c>
      <c r="P357" s="837">
        <v>1.6929959020239622</v>
      </c>
      <c r="Q357" s="850">
        <v>2460</v>
      </c>
    </row>
    <row r="358" spans="1:17" ht="14.4" customHeight="1" x14ac:dyDescent="0.3">
      <c r="A358" s="831" t="s">
        <v>579</v>
      </c>
      <c r="B358" s="832" t="s">
        <v>6808</v>
      </c>
      <c r="C358" s="832" t="s">
        <v>6809</v>
      </c>
      <c r="D358" s="832" t="s">
        <v>7494</v>
      </c>
      <c r="E358" s="832" t="s">
        <v>7495</v>
      </c>
      <c r="F358" s="849">
        <v>7</v>
      </c>
      <c r="G358" s="849">
        <v>22407</v>
      </c>
      <c r="H358" s="849">
        <v>0.28206193353474318</v>
      </c>
      <c r="I358" s="849">
        <v>3201</v>
      </c>
      <c r="J358" s="849">
        <v>24</v>
      </c>
      <c r="K358" s="849">
        <v>79440</v>
      </c>
      <c r="L358" s="849">
        <v>1</v>
      </c>
      <c r="M358" s="849">
        <v>3310</v>
      </c>
      <c r="N358" s="849">
        <v>11</v>
      </c>
      <c r="O358" s="849">
        <v>36421</v>
      </c>
      <c r="P358" s="837">
        <v>0.45847180261832832</v>
      </c>
      <c r="Q358" s="850">
        <v>3311</v>
      </c>
    </row>
    <row r="359" spans="1:17" ht="14.4" customHeight="1" x14ac:dyDescent="0.3">
      <c r="A359" s="831" t="s">
        <v>579</v>
      </c>
      <c r="B359" s="832" t="s">
        <v>6808</v>
      </c>
      <c r="C359" s="832" t="s">
        <v>6809</v>
      </c>
      <c r="D359" s="832" t="s">
        <v>7496</v>
      </c>
      <c r="E359" s="832" t="s">
        <v>7497</v>
      </c>
      <c r="F359" s="849">
        <v>1</v>
      </c>
      <c r="G359" s="849">
        <v>3123</v>
      </c>
      <c r="H359" s="849">
        <v>8.784315931593159E-2</v>
      </c>
      <c r="I359" s="849">
        <v>3123</v>
      </c>
      <c r="J359" s="849">
        <v>11</v>
      </c>
      <c r="K359" s="849">
        <v>35552</v>
      </c>
      <c r="L359" s="849">
        <v>1</v>
      </c>
      <c r="M359" s="849">
        <v>3232</v>
      </c>
      <c r="N359" s="849">
        <v>5</v>
      </c>
      <c r="O359" s="849">
        <v>16165</v>
      </c>
      <c r="P359" s="837">
        <v>0.45468609360936091</v>
      </c>
      <c r="Q359" s="850">
        <v>3233</v>
      </c>
    </row>
    <row r="360" spans="1:17" ht="14.4" customHeight="1" x14ac:dyDescent="0.3">
      <c r="A360" s="831" t="s">
        <v>579</v>
      </c>
      <c r="B360" s="832" t="s">
        <v>6808</v>
      </c>
      <c r="C360" s="832" t="s">
        <v>6809</v>
      </c>
      <c r="D360" s="832" t="s">
        <v>7498</v>
      </c>
      <c r="E360" s="832" t="s">
        <v>7499</v>
      </c>
      <c r="F360" s="849">
        <v>33</v>
      </c>
      <c r="G360" s="849">
        <v>78870</v>
      </c>
      <c r="H360" s="849">
        <v>1.0678310316815598</v>
      </c>
      <c r="I360" s="849">
        <v>2390</v>
      </c>
      <c r="J360" s="849">
        <v>30</v>
      </c>
      <c r="K360" s="849">
        <v>73860</v>
      </c>
      <c r="L360" s="849">
        <v>1</v>
      </c>
      <c r="M360" s="849">
        <v>2462</v>
      </c>
      <c r="N360" s="849">
        <v>21</v>
      </c>
      <c r="O360" s="849">
        <v>51723</v>
      </c>
      <c r="P360" s="837">
        <v>0.70028432168968313</v>
      </c>
      <c r="Q360" s="850">
        <v>2463</v>
      </c>
    </row>
    <row r="361" spans="1:17" ht="14.4" customHeight="1" x14ac:dyDescent="0.3">
      <c r="A361" s="831" t="s">
        <v>579</v>
      </c>
      <c r="B361" s="832" t="s">
        <v>6808</v>
      </c>
      <c r="C361" s="832" t="s">
        <v>6809</v>
      </c>
      <c r="D361" s="832" t="s">
        <v>7500</v>
      </c>
      <c r="E361" s="832" t="s">
        <v>7501</v>
      </c>
      <c r="F361" s="849">
        <v>32</v>
      </c>
      <c r="G361" s="849">
        <v>316384</v>
      </c>
      <c r="H361" s="849">
        <v>0.93371581022535444</v>
      </c>
      <c r="I361" s="849">
        <v>9887</v>
      </c>
      <c r="J361" s="849">
        <v>33</v>
      </c>
      <c r="K361" s="849">
        <v>338844</v>
      </c>
      <c r="L361" s="849">
        <v>1</v>
      </c>
      <c r="M361" s="849">
        <v>10268</v>
      </c>
      <c r="N361" s="849">
        <v>32</v>
      </c>
      <c r="O361" s="849">
        <v>328832</v>
      </c>
      <c r="P361" s="837">
        <v>0.97045247960713488</v>
      </c>
      <c r="Q361" s="850">
        <v>10276</v>
      </c>
    </row>
    <row r="362" spans="1:17" ht="14.4" customHeight="1" x14ac:dyDescent="0.3">
      <c r="A362" s="831" t="s">
        <v>579</v>
      </c>
      <c r="B362" s="832" t="s">
        <v>6808</v>
      </c>
      <c r="C362" s="832" t="s">
        <v>6809</v>
      </c>
      <c r="D362" s="832" t="s">
        <v>7502</v>
      </c>
      <c r="E362" s="832" t="s">
        <v>7503</v>
      </c>
      <c r="F362" s="849">
        <v>37</v>
      </c>
      <c r="G362" s="849">
        <v>124690</v>
      </c>
      <c r="H362" s="849">
        <v>0.89601897096866912</v>
      </c>
      <c r="I362" s="849">
        <v>3370</v>
      </c>
      <c r="J362" s="849">
        <v>40</v>
      </c>
      <c r="K362" s="849">
        <v>139160</v>
      </c>
      <c r="L362" s="849">
        <v>1</v>
      </c>
      <c r="M362" s="849">
        <v>3479</v>
      </c>
      <c r="N362" s="849">
        <v>30</v>
      </c>
      <c r="O362" s="849">
        <v>104400</v>
      </c>
      <c r="P362" s="837">
        <v>0.75021557918942228</v>
      </c>
      <c r="Q362" s="850">
        <v>3480</v>
      </c>
    </row>
    <row r="363" spans="1:17" ht="14.4" customHeight="1" x14ac:dyDescent="0.3">
      <c r="A363" s="831" t="s">
        <v>579</v>
      </c>
      <c r="B363" s="832" t="s">
        <v>6808</v>
      </c>
      <c r="C363" s="832" t="s">
        <v>6809</v>
      </c>
      <c r="D363" s="832" t="s">
        <v>7504</v>
      </c>
      <c r="E363" s="832" t="s">
        <v>7505</v>
      </c>
      <c r="F363" s="849">
        <v>6</v>
      </c>
      <c r="G363" s="849">
        <v>25542</v>
      </c>
      <c r="H363" s="849">
        <v>1.450590640617901</v>
      </c>
      <c r="I363" s="849">
        <v>4257</v>
      </c>
      <c r="J363" s="849">
        <v>4</v>
      </c>
      <c r="K363" s="849">
        <v>17608</v>
      </c>
      <c r="L363" s="849">
        <v>1</v>
      </c>
      <c r="M363" s="849">
        <v>4402</v>
      </c>
      <c r="N363" s="849">
        <v>1</v>
      </c>
      <c r="O363" s="849">
        <v>4404</v>
      </c>
      <c r="P363" s="837">
        <v>0.25011358473421175</v>
      </c>
      <c r="Q363" s="850">
        <v>4404</v>
      </c>
    </row>
    <row r="364" spans="1:17" ht="14.4" customHeight="1" x14ac:dyDescent="0.3">
      <c r="A364" s="831" t="s">
        <v>579</v>
      </c>
      <c r="B364" s="832" t="s">
        <v>6808</v>
      </c>
      <c r="C364" s="832" t="s">
        <v>6809</v>
      </c>
      <c r="D364" s="832" t="s">
        <v>7506</v>
      </c>
      <c r="E364" s="832" t="s">
        <v>7507</v>
      </c>
      <c r="F364" s="849">
        <v>34</v>
      </c>
      <c r="G364" s="849">
        <v>70482</v>
      </c>
      <c r="H364" s="849">
        <v>0.73073932381574447</v>
      </c>
      <c r="I364" s="849">
        <v>2073</v>
      </c>
      <c r="J364" s="849">
        <v>45</v>
      </c>
      <c r="K364" s="849">
        <v>96453</v>
      </c>
      <c r="L364" s="849">
        <v>1</v>
      </c>
      <c r="M364" s="849">
        <v>2143.4</v>
      </c>
      <c r="N364" s="849">
        <v>33</v>
      </c>
      <c r="O364" s="849">
        <v>70818</v>
      </c>
      <c r="P364" s="837">
        <v>0.73422288575783023</v>
      </c>
      <c r="Q364" s="850">
        <v>2146</v>
      </c>
    </row>
    <row r="365" spans="1:17" ht="14.4" customHeight="1" x14ac:dyDescent="0.3">
      <c r="A365" s="831" t="s">
        <v>579</v>
      </c>
      <c r="B365" s="832" t="s">
        <v>6808</v>
      </c>
      <c r="C365" s="832" t="s">
        <v>6809</v>
      </c>
      <c r="D365" s="832" t="s">
        <v>7508</v>
      </c>
      <c r="E365" s="832" t="s">
        <v>7509</v>
      </c>
      <c r="F365" s="849">
        <v>14</v>
      </c>
      <c r="G365" s="849">
        <v>22820</v>
      </c>
      <c r="H365" s="849">
        <v>0.79997195540910049</v>
      </c>
      <c r="I365" s="849">
        <v>1630</v>
      </c>
      <c r="J365" s="849">
        <v>17</v>
      </c>
      <c r="K365" s="849">
        <v>28526</v>
      </c>
      <c r="L365" s="849">
        <v>1</v>
      </c>
      <c r="M365" s="849">
        <v>1678</v>
      </c>
      <c r="N365" s="849">
        <v>23</v>
      </c>
      <c r="O365" s="849">
        <v>38617</v>
      </c>
      <c r="P365" s="837">
        <v>1.3537474584589497</v>
      </c>
      <c r="Q365" s="850">
        <v>1679</v>
      </c>
    </row>
    <row r="366" spans="1:17" ht="14.4" customHeight="1" x14ac:dyDescent="0.3">
      <c r="A366" s="831" t="s">
        <v>579</v>
      </c>
      <c r="B366" s="832" t="s">
        <v>6808</v>
      </c>
      <c r="C366" s="832" t="s">
        <v>6809</v>
      </c>
      <c r="D366" s="832" t="s">
        <v>7510</v>
      </c>
      <c r="E366" s="832" t="s">
        <v>7511</v>
      </c>
      <c r="F366" s="849">
        <v>11</v>
      </c>
      <c r="G366" s="849">
        <v>24662</v>
      </c>
      <c r="H366" s="849">
        <v>2.6644338807260155</v>
      </c>
      <c r="I366" s="849">
        <v>2242</v>
      </c>
      <c r="J366" s="849">
        <v>4</v>
      </c>
      <c r="K366" s="849">
        <v>9256</v>
      </c>
      <c r="L366" s="849">
        <v>1</v>
      </c>
      <c r="M366" s="849">
        <v>2314</v>
      </c>
      <c r="N366" s="849">
        <v>5</v>
      </c>
      <c r="O366" s="849">
        <v>11574</v>
      </c>
      <c r="P366" s="837">
        <v>1.2504321521175454</v>
      </c>
      <c r="Q366" s="850">
        <v>2314.8000000000002</v>
      </c>
    </row>
    <row r="367" spans="1:17" ht="14.4" customHeight="1" x14ac:dyDescent="0.3">
      <c r="A367" s="831" t="s">
        <v>579</v>
      </c>
      <c r="B367" s="832" t="s">
        <v>6808</v>
      </c>
      <c r="C367" s="832" t="s">
        <v>6809</v>
      </c>
      <c r="D367" s="832" t="s">
        <v>7512</v>
      </c>
      <c r="E367" s="832" t="s">
        <v>7513</v>
      </c>
      <c r="F367" s="849">
        <v>12</v>
      </c>
      <c r="G367" s="849">
        <v>32364</v>
      </c>
      <c r="H367" s="849">
        <v>0.64933188876850845</v>
      </c>
      <c r="I367" s="849">
        <v>2697</v>
      </c>
      <c r="J367" s="849">
        <v>18</v>
      </c>
      <c r="K367" s="849">
        <v>49842</v>
      </c>
      <c r="L367" s="849">
        <v>1</v>
      </c>
      <c r="M367" s="849">
        <v>2769</v>
      </c>
      <c r="N367" s="849">
        <v>38</v>
      </c>
      <c r="O367" s="849">
        <v>105260</v>
      </c>
      <c r="P367" s="837">
        <v>2.1118735203242247</v>
      </c>
      <c r="Q367" s="850">
        <v>2770</v>
      </c>
    </row>
    <row r="368" spans="1:17" ht="14.4" customHeight="1" x14ac:dyDescent="0.3">
      <c r="A368" s="831" t="s">
        <v>579</v>
      </c>
      <c r="B368" s="832" t="s">
        <v>6808</v>
      </c>
      <c r="C368" s="832" t="s">
        <v>6809</v>
      </c>
      <c r="D368" s="832" t="s">
        <v>7514</v>
      </c>
      <c r="E368" s="832" t="s">
        <v>7515</v>
      </c>
      <c r="F368" s="849">
        <v>34</v>
      </c>
      <c r="G368" s="849">
        <v>109174</v>
      </c>
      <c r="H368" s="849">
        <v>0.96716867469879519</v>
      </c>
      <c r="I368" s="849">
        <v>3211</v>
      </c>
      <c r="J368" s="849">
        <v>34</v>
      </c>
      <c r="K368" s="849">
        <v>112880</v>
      </c>
      <c r="L368" s="849">
        <v>1</v>
      </c>
      <c r="M368" s="849">
        <v>3320</v>
      </c>
      <c r="N368" s="849">
        <v>40</v>
      </c>
      <c r="O368" s="849">
        <v>132840</v>
      </c>
      <c r="P368" s="837">
        <v>1.1768249468462084</v>
      </c>
      <c r="Q368" s="850">
        <v>3321</v>
      </c>
    </row>
    <row r="369" spans="1:17" ht="14.4" customHeight="1" x14ac:dyDescent="0.3">
      <c r="A369" s="831" t="s">
        <v>579</v>
      </c>
      <c r="B369" s="832" t="s">
        <v>6808</v>
      </c>
      <c r="C369" s="832" t="s">
        <v>6809</v>
      </c>
      <c r="D369" s="832" t="s">
        <v>6886</v>
      </c>
      <c r="E369" s="832" t="s">
        <v>6887</v>
      </c>
      <c r="F369" s="849">
        <v>36</v>
      </c>
      <c r="G369" s="849">
        <v>3312</v>
      </c>
      <c r="H369" s="849">
        <v>1.3269230769230769</v>
      </c>
      <c r="I369" s="849">
        <v>92</v>
      </c>
      <c r="J369" s="849">
        <v>26</v>
      </c>
      <c r="K369" s="849">
        <v>2496</v>
      </c>
      <c r="L369" s="849">
        <v>1</v>
      </c>
      <c r="M369" s="849">
        <v>96</v>
      </c>
      <c r="N369" s="849">
        <v>30</v>
      </c>
      <c r="O369" s="849">
        <v>2880</v>
      </c>
      <c r="P369" s="837">
        <v>1.1538461538461537</v>
      </c>
      <c r="Q369" s="850">
        <v>96</v>
      </c>
    </row>
    <row r="370" spans="1:17" ht="14.4" customHeight="1" x14ac:dyDescent="0.3">
      <c r="A370" s="831" t="s">
        <v>579</v>
      </c>
      <c r="B370" s="832" t="s">
        <v>6808</v>
      </c>
      <c r="C370" s="832" t="s">
        <v>6809</v>
      </c>
      <c r="D370" s="832" t="s">
        <v>7516</v>
      </c>
      <c r="E370" s="832" t="s">
        <v>7517</v>
      </c>
      <c r="F370" s="849">
        <v>25</v>
      </c>
      <c r="G370" s="849">
        <v>80325</v>
      </c>
      <c r="H370" s="849">
        <v>0.70506912442396308</v>
      </c>
      <c r="I370" s="849">
        <v>3213</v>
      </c>
      <c r="J370" s="849">
        <v>35</v>
      </c>
      <c r="K370" s="849">
        <v>113925</v>
      </c>
      <c r="L370" s="849">
        <v>1</v>
      </c>
      <c r="M370" s="849">
        <v>3255</v>
      </c>
      <c r="N370" s="849">
        <v>41</v>
      </c>
      <c r="O370" s="849">
        <v>133455</v>
      </c>
      <c r="P370" s="837">
        <v>1.1714285714285715</v>
      </c>
      <c r="Q370" s="850">
        <v>3255</v>
      </c>
    </row>
    <row r="371" spans="1:17" ht="14.4" customHeight="1" x14ac:dyDescent="0.3">
      <c r="A371" s="831" t="s">
        <v>579</v>
      </c>
      <c r="B371" s="832" t="s">
        <v>6808</v>
      </c>
      <c r="C371" s="832" t="s">
        <v>6809</v>
      </c>
      <c r="D371" s="832" t="s">
        <v>7518</v>
      </c>
      <c r="E371" s="832" t="s">
        <v>7519</v>
      </c>
      <c r="F371" s="849">
        <v>5</v>
      </c>
      <c r="G371" s="849">
        <v>17580</v>
      </c>
      <c r="H371" s="849">
        <v>0.96993103448275864</v>
      </c>
      <c r="I371" s="849">
        <v>3516</v>
      </c>
      <c r="J371" s="849">
        <v>5</v>
      </c>
      <c r="K371" s="849">
        <v>18125</v>
      </c>
      <c r="L371" s="849">
        <v>1</v>
      </c>
      <c r="M371" s="849">
        <v>3625</v>
      </c>
      <c r="N371" s="849">
        <v>13</v>
      </c>
      <c r="O371" s="849">
        <v>47138</v>
      </c>
      <c r="P371" s="837">
        <v>2.6007172413793103</v>
      </c>
      <c r="Q371" s="850">
        <v>3626</v>
      </c>
    </row>
    <row r="372" spans="1:17" ht="14.4" customHeight="1" x14ac:dyDescent="0.3">
      <c r="A372" s="831" t="s">
        <v>579</v>
      </c>
      <c r="B372" s="832" t="s">
        <v>6808</v>
      </c>
      <c r="C372" s="832" t="s">
        <v>6809</v>
      </c>
      <c r="D372" s="832" t="s">
        <v>7520</v>
      </c>
      <c r="E372" s="832" t="s">
        <v>7521</v>
      </c>
      <c r="F372" s="849">
        <v>5</v>
      </c>
      <c r="G372" s="849">
        <v>11965</v>
      </c>
      <c r="H372" s="849">
        <v>1.6179851250845165</v>
      </c>
      <c r="I372" s="849">
        <v>2393</v>
      </c>
      <c r="J372" s="849">
        <v>3</v>
      </c>
      <c r="K372" s="849">
        <v>7395</v>
      </c>
      <c r="L372" s="849">
        <v>1</v>
      </c>
      <c r="M372" s="849">
        <v>2465</v>
      </c>
      <c r="N372" s="849">
        <v>5</v>
      </c>
      <c r="O372" s="849">
        <v>12330</v>
      </c>
      <c r="P372" s="837">
        <v>1.6673427991886409</v>
      </c>
      <c r="Q372" s="850">
        <v>2466</v>
      </c>
    </row>
    <row r="373" spans="1:17" ht="14.4" customHeight="1" x14ac:dyDescent="0.3">
      <c r="A373" s="831" t="s">
        <v>579</v>
      </c>
      <c r="B373" s="832" t="s">
        <v>6808</v>
      </c>
      <c r="C373" s="832" t="s">
        <v>6809</v>
      </c>
      <c r="D373" s="832" t="s">
        <v>7522</v>
      </c>
      <c r="E373" s="832" t="s">
        <v>7523</v>
      </c>
      <c r="F373" s="849">
        <v>7</v>
      </c>
      <c r="G373" s="849">
        <v>20279</v>
      </c>
      <c r="H373" s="849">
        <v>0.84327178975382566</v>
      </c>
      <c r="I373" s="849">
        <v>2897</v>
      </c>
      <c r="J373" s="849">
        <v>8</v>
      </c>
      <c r="K373" s="849">
        <v>24048</v>
      </c>
      <c r="L373" s="849">
        <v>1</v>
      </c>
      <c r="M373" s="849">
        <v>3006</v>
      </c>
      <c r="N373" s="849">
        <v>12</v>
      </c>
      <c r="O373" s="849">
        <v>36084</v>
      </c>
      <c r="P373" s="837">
        <v>1.5004990019960081</v>
      </c>
      <c r="Q373" s="850">
        <v>3007</v>
      </c>
    </row>
    <row r="374" spans="1:17" ht="14.4" customHeight="1" x14ac:dyDescent="0.3">
      <c r="A374" s="831" t="s">
        <v>579</v>
      </c>
      <c r="B374" s="832" t="s">
        <v>6808</v>
      </c>
      <c r="C374" s="832" t="s">
        <v>6809</v>
      </c>
      <c r="D374" s="832" t="s">
        <v>7524</v>
      </c>
      <c r="E374" s="832" t="s">
        <v>7525</v>
      </c>
      <c r="F374" s="849"/>
      <c r="G374" s="849"/>
      <c r="H374" s="849"/>
      <c r="I374" s="849"/>
      <c r="J374" s="849">
        <v>8</v>
      </c>
      <c r="K374" s="849">
        <v>2312</v>
      </c>
      <c r="L374" s="849">
        <v>1</v>
      </c>
      <c r="M374" s="849">
        <v>289</v>
      </c>
      <c r="N374" s="849">
        <v>1</v>
      </c>
      <c r="O374" s="849">
        <v>289</v>
      </c>
      <c r="P374" s="837">
        <v>0.125</v>
      </c>
      <c r="Q374" s="850">
        <v>289</v>
      </c>
    </row>
    <row r="375" spans="1:17" ht="14.4" customHeight="1" x14ac:dyDescent="0.3">
      <c r="A375" s="831" t="s">
        <v>579</v>
      </c>
      <c r="B375" s="832" t="s">
        <v>6808</v>
      </c>
      <c r="C375" s="832" t="s">
        <v>6809</v>
      </c>
      <c r="D375" s="832" t="s">
        <v>7526</v>
      </c>
      <c r="E375" s="832" t="s">
        <v>7527</v>
      </c>
      <c r="F375" s="849">
        <v>240</v>
      </c>
      <c r="G375" s="849">
        <v>1235520</v>
      </c>
      <c r="H375" s="849">
        <v>0.96</v>
      </c>
      <c r="I375" s="849">
        <v>5148</v>
      </c>
      <c r="J375" s="849">
        <v>250</v>
      </c>
      <c r="K375" s="849">
        <v>1287000</v>
      </c>
      <c r="L375" s="849">
        <v>1</v>
      </c>
      <c r="M375" s="849">
        <v>5148</v>
      </c>
      <c r="N375" s="849">
        <v>252</v>
      </c>
      <c r="O375" s="849">
        <v>1297296</v>
      </c>
      <c r="P375" s="837">
        <v>1.008</v>
      </c>
      <c r="Q375" s="850">
        <v>5148</v>
      </c>
    </row>
    <row r="376" spans="1:17" ht="14.4" customHeight="1" x14ac:dyDescent="0.3">
      <c r="A376" s="831" t="s">
        <v>579</v>
      </c>
      <c r="B376" s="832" t="s">
        <v>6808</v>
      </c>
      <c r="C376" s="832" t="s">
        <v>6809</v>
      </c>
      <c r="D376" s="832" t="s">
        <v>7528</v>
      </c>
      <c r="E376" s="832" t="s">
        <v>7529</v>
      </c>
      <c r="F376" s="849">
        <v>117</v>
      </c>
      <c r="G376" s="849">
        <v>573417</v>
      </c>
      <c r="H376" s="849">
        <v>1.2488908635909231</v>
      </c>
      <c r="I376" s="849">
        <v>4901</v>
      </c>
      <c r="J376" s="849">
        <v>93</v>
      </c>
      <c r="K376" s="849">
        <v>459141</v>
      </c>
      <c r="L376" s="849">
        <v>1</v>
      </c>
      <c r="M376" s="849">
        <v>4937</v>
      </c>
      <c r="N376" s="849">
        <v>93</v>
      </c>
      <c r="O376" s="849">
        <v>459141</v>
      </c>
      <c r="P376" s="837">
        <v>1</v>
      </c>
      <c r="Q376" s="850">
        <v>4937</v>
      </c>
    </row>
    <row r="377" spans="1:17" ht="14.4" customHeight="1" x14ac:dyDescent="0.3">
      <c r="A377" s="831" t="s">
        <v>579</v>
      </c>
      <c r="B377" s="832" t="s">
        <v>6808</v>
      </c>
      <c r="C377" s="832" t="s">
        <v>6809</v>
      </c>
      <c r="D377" s="832" t="s">
        <v>7530</v>
      </c>
      <c r="E377" s="832" t="s">
        <v>7531</v>
      </c>
      <c r="F377" s="849">
        <v>14</v>
      </c>
      <c r="G377" s="849">
        <v>124558</v>
      </c>
      <c r="H377" s="849">
        <v>1.4916768460635674</v>
      </c>
      <c r="I377" s="849">
        <v>8897</v>
      </c>
      <c r="J377" s="849">
        <v>9</v>
      </c>
      <c r="K377" s="849">
        <v>83502</v>
      </c>
      <c r="L377" s="849">
        <v>1</v>
      </c>
      <c r="M377" s="849">
        <v>9278</v>
      </c>
      <c r="N377" s="849">
        <v>5</v>
      </c>
      <c r="O377" s="849">
        <v>46430</v>
      </c>
      <c r="P377" s="837">
        <v>0.5560345859979402</v>
      </c>
      <c r="Q377" s="850">
        <v>9286</v>
      </c>
    </row>
    <row r="378" spans="1:17" ht="14.4" customHeight="1" x14ac:dyDescent="0.3">
      <c r="A378" s="831" t="s">
        <v>579</v>
      </c>
      <c r="B378" s="832" t="s">
        <v>6808</v>
      </c>
      <c r="C378" s="832" t="s">
        <v>6809</v>
      </c>
      <c r="D378" s="832" t="s">
        <v>7532</v>
      </c>
      <c r="E378" s="832" t="s">
        <v>7533</v>
      </c>
      <c r="F378" s="849">
        <v>7</v>
      </c>
      <c r="G378" s="849">
        <v>18326</v>
      </c>
      <c r="H378" s="849">
        <v>0.84002566923359001</v>
      </c>
      <c r="I378" s="849">
        <v>2618</v>
      </c>
      <c r="J378" s="849">
        <v>8</v>
      </c>
      <c r="K378" s="849">
        <v>21816</v>
      </c>
      <c r="L378" s="849">
        <v>1</v>
      </c>
      <c r="M378" s="849">
        <v>2727</v>
      </c>
      <c r="N378" s="849">
        <v>8</v>
      </c>
      <c r="O378" s="849">
        <v>21824</v>
      </c>
      <c r="P378" s="837">
        <v>1.0003667033370003</v>
      </c>
      <c r="Q378" s="850">
        <v>2728</v>
      </c>
    </row>
    <row r="379" spans="1:17" ht="14.4" customHeight="1" x14ac:dyDescent="0.3">
      <c r="A379" s="831" t="s">
        <v>579</v>
      </c>
      <c r="B379" s="832" t="s">
        <v>6808</v>
      </c>
      <c r="C379" s="832" t="s">
        <v>6809</v>
      </c>
      <c r="D379" s="832" t="s">
        <v>7534</v>
      </c>
      <c r="E379" s="832" t="s">
        <v>7535</v>
      </c>
      <c r="F379" s="849">
        <v>1</v>
      </c>
      <c r="G379" s="849">
        <v>696</v>
      </c>
      <c r="H379" s="849">
        <v>0.98166431593794079</v>
      </c>
      <c r="I379" s="849">
        <v>696</v>
      </c>
      <c r="J379" s="849">
        <v>1</v>
      </c>
      <c r="K379" s="849">
        <v>709</v>
      </c>
      <c r="L379" s="849">
        <v>1</v>
      </c>
      <c r="M379" s="849">
        <v>709</v>
      </c>
      <c r="N379" s="849">
        <v>5</v>
      </c>
      <c r="O379" s="849">
        <v>3550</v>
      </c>
      <c r="P379" s="837">
        <v>5.0070521861777149</v>
      </c>
      <c r="Q379" s="850">
        <v>710</v>
      </c>
    </row>
    <row r="380" spans="1:17" ht="14.4" customHeight="1" x14ac:dyDescent="0.3">
      <c r="A380" s="831" t="s">
        <v>579</v>
      </c>
      <c r="B380" s="832" t="s">
        <v>6808</v>
      </c>
      <c r="C380" s="832" t="s">
        <v>6809</v>
      </c>
      <c r="D380" s="832" t="s">
        <v>7536</v>
      </c>
      <c r="E380" s="832" t="s">
        <v>7537</v>
      </c>
      <c r="F380" s="849">
        <v>11</v>
      </c>
      <c r="G380" s="849">
        <v>38863</v>
      </c>
      <c r="H380" s="849">
        <v>0.56738448061902325</v>
      </c>
      <c r="I380" s="849">
        <v>3533</v>
      </c>
      <c r="J380" s="849">
        <v>19</v>
      </c>
      <c r="K380" s="849">
        <v>68495</v>
      </c>
      <c r="L380" s="849">
        <v>1</v>
      </c>
      <c r="M380" s="849">
        <v>3605</v>
      </c>
      <c r="N380" s="849">
        <v>15</v>
      </c>
      <c r="O380" s="849">
        <v>54090</v>
      </c>
      <c r="P380" s="837">
        <v>0.78969267829768597</v>
      </c>
      <c r="Q380" s="850">
        <v>3606</v>
      </c>
    </row>
    <row r="381" spans="1:17" ht="14.4" customHeight="1" x14ac:dyDescent="0.3">
      <c r="A381" s="831" t="s">
        <v>579</v>
      </c>
      <c r="B381" s="832" t="s">
        <v>6808</v>
      </c>
      <c r="C381" s="832" t="s">
        <v>6809</v>
      </c>
      <c r="D381" s="832" t="s">
        <v>7538</v>
      </c>
      <c r="E381" s="832" t="s">
        <v>7539</v>
      </c>
      <c r="F381" s="849">
        <v>3</v>
      </c>
      <c r="G381" s="849">
        <v>28512</v>
      </c>
      <c r="H381" s="849">
        <v>0.58247191011235955</v>
      </c>
      <c r="I381" s="849">
        <v>9504</v>
      </c>
      <c r="J381" s="849">
        <v>5</v>
      </c>
      <c r="K381" s="849">
        <v>48950</v>
      </c>
      <c r="L381" s="849">
        <v>1</v>
      </c>
      <c r="M381" s="849">
        <v>9790</v>
      </c>
      <c r="N381" s="849">
        <v>1</v>
      </c>
      <c r="O381" s="849">
        <v>9795</v>
      </c>
      <c r="P381" s="837">
        <v>0.20010214504596527</v>
      </c>
      <c r="Q381" s="850">
        <v>9795</v>
      </c>
    </row>
    <row r="382" spans="1:17" ht="14.4" customHeight="1" x14ac:dyDescent="0.3">
      <c r="A382" s="831" t="s">
        <v>579</v>
      </c>
      <c r="B382" s="832" t="s">
        <v>6808</v>
      </c>
      <c r="C382" s="832" t="s">
        <v>6809</v>
      </c>
      <c r="D382" s="832" t="s">
        <v>7540</v>
      </c>
      <c r="E382" s="832" t="s">
        <v>7541</v>
      </c>
      <c r="F382" s="849">
        <v>1</v>
      </c>
      <c r="G382" s="849">
        <v>7299</v>
      </c>
      <c r="H382" s="849">
        <v>0.97567170164416517</v>
      </c>
      <c r="I382" s="849">
        <v>7299</v>
      </c>
      <c r="J382" s="849">
        <v>1</v>
      </c>
      <c r="K382" s="849">
        <v>7481</v>
      </c>
      <c r="L382" s="849">
        <v>1</v>
      </c>
      <c r="M382" s="849">
        <v>7481</v>
      </c>
      <c r="N382" s="849"/>
      <c r="O382" s="849"/>
      <c r="P382" s="837"/>
      <c r="Q382" s="850"/>
    </row>
    <row r="383" spans="1:17" ht="14.4" customHeight="1" x14ac:dyDescent="0.3">
      <c r="A383" s="831" t="s">
        <v>579</v>
      </c>
      <c r="B383" s="832" t="s">
        <v>6808</v>
      </c>
      <c r="C383" s="832" t="s">
        <v>6809</v>
      </c>
      <c r="D383" s="832" t="s">
        <v>7542</v>
      </c>
      <c r="E383" s="832" t="s">
        <v>7543</v>
      </c>
      <c r="F383" s="849">
        <v>18</v>
      </c>
      <c r="G383" s="849">
        <v>17082</v>
      </c>
      <c r="H383" s="849">
        <v>2.2233502538071064</v>
      </c>
      <c r="I383" s="849">
        <v>949</v>
      </c>
      <c r="J383" s="849">
        <v>8</v>
      </c>
      <c r="K383" s="849">
        <v>7683</v>
      </c>
      <c r="L383" s="849">
        <v>1</v>
      </c>
      <c r="M383" s="849">
        <v>960.375</v>
      </c>
      <c r="N383" s="849">
        <v>10</v>
      </c>
      <c r="O383" s="849">
        <v>9620</v>
      </c>
      <c r="P383" s="837">
        <v>1.2521150592216581</v>
      </c>
      <c r="Q383" s="850">
        <v>962</v>
      </c>
    </row>
    <row r="384" spans="1:17" ht="14.4" customHeight="1" x14ac:dyDescent="0.3">
      <c r="A384" s="831" t="s">
        <v>579</v>
      </c>
      <c r="B384" s="832" t="s">
        <v>6808</v>
      </c>
      <c r="C384" s="832" t="s">
        <v>6809</v>
      </c>
      <c r="D384" s="832" t="s">
        <v>7544</v>
      </c>
      <c r="E384" s="832" t="s">
        <v>7545</v>
      </c>
      <c r="F384" s="849">
        <v>5</v>
      </c>
      <c r="G384" s="849">
        <v>2075</v>
      </c>
      <c r="H384" s="849">
        <v>0.69421211107393777</v>
      </c>
      <c r="I384" s="849">
        <v>415</v>
      </c>
      <c r="J384" s="849">
        <v>7</v>
      </c>
      <c r="K384" s="849">
        <v>2989</v>
      </c>
      <c r="L384" s="849">
        <v>1</v>
      </c>
      <c r="M384" s="849">
        <v>427</v>
      </c>
      <c r="N384" s="849">
        <v>5</v>
      </c>
      <c r="O384" s="849">
        <v>2140</v>
      </c>
      <c r="P384" s="837">
        <v>0.71595851455336235</v>
      </c>
      <c r="Q384" s="850">
        <v>428</v>
      </c>
    </row>
    <row r="385" spans="1:17" ht="14.4" customHeight="1" x14ac:dyDescent="0.3">
      <c r="A385" s="831" t="s">
        <v>579</v>
      </c>
      <c r="B385" s="832" t="s">
        <v>6808</v>
      </c>
      <c r="C385" s="832" t="s">
        <v>6809</v>
      </c>
      <c r="D385" s="832" t="s">
        <v>7546</v>
      </c>
      <c r="E385" s="832" t="s">
        <v>7547</v>
      </c>
      <c r="F385" s="849">
        <v>11</v>
      </c>
      <c r="G385" s="849">
        <v>106953</v>
      </c>
      <c r="H385" s="849">
        <v>1.1761348640802323</v>
      </c>
      <c r="I385" s="849">
        <v>9723</v>
      </c>
      <c r="J385" s="849">
        <v>9</v>
      </c>
      <c r="K385" s="849">
        <v>90936</v>
      </c>
      <c r="L385" s="849">
        <v>1</v>
      </c>
      <c r="M385" s="849">
        <v>10104</v>
      </c>
      <c r="N385" s="849">
        <v>4</v>
      </c>
      <c r="O385" s="849">
        <v>40448</v>
      </c>
      <c r="P385" s="837">
        <v>0.44479634028327614</v>
      </c>
      <c r="Q385" s="850">
        <v>10112</v>
      </c>
    </row>
    <row r="386" spans="1:17" ht="14.4" customHeight="1" x14ac:dyDescent="0.3">
      <c r="A386" s="831" t="s">
        <v>579</v>
      </c>
      <c r="B386" s="832" t="s">
        <v>6808</v>
      </c>
      <c r="C386" s="832" t="s">
        <v>6809</v>
      </c>
      <c r="D386" s="832" t="s">
        <v>7548</v>
      </c>
      <c r="E386" s="832" t="s">
        <v>7549</v>
      </c>
      <c r="F386" s="849">
        <v>10</v>
      </c>
      <c r="G386" s="849">
        <v>47880</v>
      </c>
      <c r="H386" s="849">
        <v>0.69498069498069504</v>
      </c>
      <c r="I386" s="849">
        <v>4788</v>
      </c>
      <c r="J386" s="849">
        <v>14</v>
      </c>
      <c r="K386" s="849">
        <v>68894</v>
      </c>
      <c r="L386" s="849">
        <v>1</v>
      </c>
      <c r="M386" s="849">
        <v>4921</v>
      </c>
      <c r="N386" s="849">
        <v>10</v>
      </c>
      <c r="O386" s="849">
        <v>49230</v>
      </c>
      <c r="P386" s="837">
        <v>0.71457601532789505</v>
      </c>
      <c r="Q386" s="850">
        <v>4923</v>
      </c>
    </row>
    <row r="387" spans="1:17" ht="14.4" customHeight="1" x14ac:dyDescent="0.3">
      <c r="A387" s="831" t="s">
        <v>579</v>
      </c>
      <c r="B387" s="832" t="s">
        <v>6808</v>
      </c>
      <c r="C387" s="832" t="s">
        <v>6809</v>
      </c>
      <c r="D387" s="832" t="s">
        <v>6892</v>
      </c>
      <c r="E387" s="832" t="s">
        <v>6893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1002</v>
      </c>
      <c r="P387" s="837"/>
      <c r="Q387" s="850">
        <v>501</v>
      </c>
    </row>
    <row r="388" spans="1:17" ht="14.4" customHeight="1" x14ac:dyDescent="0.3">
      <c r="A388" s="831" t="s">
        <v>579</v>
      </c>
      <c r="B388" s="832" t="s">
        <v>6808</v>
      </c>
      <c r="C388" s="832" t="s">
        <v>6809</v>
      </c>
      <c r="D388" s="832" t="s">
        <v>6894</v>
      </c>
      <c r="E388" s="832" t="s">
        <v>6895</v>
      </c>
      <c r="F388" s="849">
        <v>2</v>
      </c>
      <c r="G388" s="849">
        <v>1332</v>
      </c>
      <c r="H388" s="849">
        <v>0.49042709867452133</v>
      </c>
      <c r="I388" s="849">
        <v>666</v>
      </c>
      <c r="J388" s="849">
        <v>4</v>
      </c>
      <c r="K388" s="849">
        <v>2716</v>
      </c>
      <c r="L388" s="849">
        <v>1</v>
      </c>
      <c r="M388" s="849">
        <v>679</v>
      </c>
      <c r="N388" s="849">
        <v>1</v>
      </c>
      <c r="O388" s="849">
        <v>679</v>
      </c>
      <c r="P388" s="837">
        <v>0.25</v>
      </c>
      <c r="Q388" s="850">
        <v>679</v>
      </c>
    </row>
    <row r="389" spans="1:17" ht="14.4" customHeight="1" x14ac:dyDescent="0.3">
      <c r="A389" s="831" t="s">
        <v>579</v>
      </c>
      <c r="B389" s="832" t="s">
        <v>6808</v>
      </c>
      <c r="C389" s="832" t="s">
        <v>6809</v>
      </c>
      <c r="D389" s="832" t="s">
        <v>7550</v>
      </c>
      <c r="E389" s="832" t="s">
        <v>7551</v>
      </c>
      <c r="F389" s="849">
        <v>1</v>
      </c>
      <c r="G389" s="849">
        <v>1682</v>
      </c>
      <c r="H389" s="849">
        <v>0.32825917252146758</v>
      </c>
      <c r="I389" s="849">
        <v>1682</v>
      </c>
      <c r="J389" s="849">
        <v>3</v>
      </c>
      <c r="K389" s="849">
        <v>5124</v>
      </c>
      <c r="L389" s="849">
        <v>1</v>
      </c>
      <c r="M389" s="849">
        <v>1708</v>
      </c>
      <c r="N389" s="849">
        <v>9</v>
      </c>
      <c r="O389" s="849">
        <v>15381</v>
      </c>
      <c r="P389" s="837">
        <v>3.0017564402810306</v>
      </c>
      <c r="Q389" s="850">
        <v>1709</v>
      </c>
    </row>
    <row r="390" spans="1:17" ht="14.4" customHeight="1" x14ac:dyDescent="0.3">
      <c r="A390" s="831" t="s">
        <v>579</v>
      </c>
      <c r="B390" s="832" t="s">
        <v>6808</v>
      </c>
      <c r="C390" s="832" t="s">
        <v>6809</v>
      </c>
      <c r="D390" s="832" t="s">
        <v>7552</v>
      </c>
      <c r="E390" s="832" t="s">
        <v>7553</v>
      </c>
      <c r="F390" s="849">
        <v>1</v>
      </c>
      <c r="G390" s="849">
        <v>917</v>
      </c>
      <c r="H390" s="849"/>
      <c r="I390" s="849">
        <v>917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579</v>
      </c>
      <c r="B391" s="832" t="s">
        <v>6808</v>
      </c>
      <c r="C391" s="832" t="s">
        <v>6809</v>
      </c>
      <c r="D391" s="832" t="s">
        <v>7554</v>
      </c>
      <c r="E391" s="832" t="s">
        <v>7555</v>
      </c>
      <c r="F391" s="849"/>
      <c r="G391" s="849"/>
      <c r="H391" s="849"/>
      <c r="I391" s="849"/>
      <c r="J391" s="849">
        <v>1</v>
      </c>
      <c r="K391" s="849">
        <v>985</v>
      </c>
      <c r="L391" s="849">
        <v>1</v>
      </c>
      <c r="M391" s="849">
        <v>985</v>
      </c>
      <c r="N391" s="849"/>
      <c r="O391" s="849"/>
      <c r="P391" s="837"/>
      <c r="Q391" s="850"/>
    </row>
    <row r="392" spans="1:17" ht="14.4" customHeight="1" x14ac:dyDescent="0.3">
      <c r="A392" s="831" t="s">
        <v>579</v>
      </c>
      <c r="B392" s="832" t="s">
        <v>6808</v>
      </c>
      <c r="C392" s="832" t="s">
        <v>6809</v>
      </c>
      <c r="D392" s="832" t="s">
        <v>6896</v>
      </c>
      <c r="E392" s="832" t="s">
        <v>6897</v>
      </c>
      <c r="F392" s="849">
        <v>1</v>
      </c>
      <c r="G392" s="849">
        <v>1002</v>
      </c>
      <c r="H392" s="849">
        <v>0.24391431353456669</v>
      </c>
      <c r="I392" s="849">
        <v>1002</v>
      </c>
      <c r="J392" s="849">
        <v>4</v>
      </c>
      <c r="K392" s="849">
        <v>4108</v>
      </c>
      <c r="L392" s="849">
        <v>1</v>
      </c>
      <c r="M392" s="849">
        <v>1027</v>
      </c>
      <c r="N392" s="849">
        <v>4</v>
      </c>
      <c r="O392" s="849">
        <v>4112</v>
      </c>
      <c r="P392" s="837">
        <v>1.0009737098344693</v>
      </c>
      <c r="Q392" s="850">
        <v>1028</v>
      </c>
    </row>
    <row r="393" spans="1:17" ht="14.4" customHeight="1" x14ac:dyDescent="0.3">
      <c r="A393" s="831" t="s">
        <v>579</v>
      </c>
      <c r="B393" s="832" t="s">
        <v>6808</v>
      </c>
      <c r="C393" s="832" t="s">
        <v>6809</v>
      </c>
      <c r="D393" s="832" t="s">
        <v>7556</v>
      </c>
      <c r="E393" s="832" t="s">
        <v>7557</v>
      </c>
      <c r="F393" s="849">
        <v>1</v>
      </c>
      <c r="G393" s="849">
        <v>819</v>
      </c>
      <c r="H393" s="849">
        <v>0.32655502392344499</v>
      </c>
      <c r="I393" s="849">
        <v>819</v>
      </c>
      <c r="J393" s="849">
        <v>3</v>
      </c>
      <c r="K393" s="849">
        <v>2508</v>
      </c>
      <c r="L393" s="849">
        <v>1</v>
      </c>
      <c r="M393" s="849">
        <v>836</v>
      </c>
      <c r="N393" s="849">
        <v>1</v>
      </c>
      <c r="O393" s="849">
        <v>837</v>
      </c>
      <c r="P393" s="837">
        <v>0.33373205741626794</v>
      </c>
      <c r="Q393" s="850">
        <v>837</v>
      </c>
    </row>
    <row r="394" spans="1:17" ht="14.4" customHeight="1" x14ac:dyDescent="0.3">
      <c r="A394" s="831" t="s">
        <v>579</v>
      </c>
      <c r="B394" s="832" t="s">
        <v>6808</v>
      </c>
      <c r="C394" s="832" t="s">
        <v>6809</v>
      </c>
      <c r="D394" s="832" t="s">
        <v>7558</v>
      </c>
      <c r="E394" s="832" t="s">
        <v>7559</v>
      </c>
      <c r="F394" s="849">
        <v>0</v>
      </c>
      <c r="G394" s="849">
        <v>0</v>
      </c>
      <c r="H394" s="849"/>
      <c r="I394" s="849"/>
      <c r="J394" s="849">
        <v>0</v>
      </c>
      <c r="K394" s="849">
        <v>0</v>
      </c>
      <c r="L394" s="849"/>
      <c r="M394" s="849"/>
      <c r="N394" s="849">
        <v>0</v>
      </c>
      <c r="O394" s="849">
        <v>0</v>
      </c>
      <c r="P394" s="837"/>
      <c r="Q394" s="850"/>
    </row>
    <row r="395" spans="1:17" ht="14.4" customHeight="1" x14ac:dyDescent="0.3">
      <c r="A395" s="831" t="s">
        <v>579</v>
      </c>
      <c r="B395" s="832" t="s">
        <v>6808</v>
      </c>
      <c r="C395" s="832" t="s">
        <v>6809</v>
      </c>
      <c r="D395" s="832" t="s">
        <v>7560</v>
      </c>
      <c r="E395" s="832" t="s">
        <v>7561</v>
      </c>
      <c r="F395" s="849">
        <v>6526</v>
      </c>
      <c r="G395" s="849">
        <v>0</v>
      </c>
      <c r="H395" s="849"/>
      <c r="I395" s="849">
        <v>0</v>
      </c>
      <c r="J395" s="849">
        <v>6480</v>
      </c>
      <c r="K395" s="849">
        <v>0</v>
      </c>
      <c r="L395" s="849"/>
      <c r="M395" s="849">
        <v>0</v>
      </c>
      <c r="N395" s="849">
        <v>5684</v>
      </c>
      <c r="O395" s="849">
        <v>0</v>
      </c>
      <c r="P395" s="837"/>
      <c r="Q395" s="850">
        <v>0</v>
      </c>
    </row>
    <row r="396" spans="1:17" ht="14.4" customHeight="1" x14ac:dyDescent="0.3">
      <c r="A396" s="831" t="s">
        <v>579</v>
      </c>
      <c r="B396" s="832" t="s">
        <v>6808</v>
      </c>
      <c r="C396" s="832" t="s">
        <v>6809</v>
      </c>
      <c r="D396" s="832" t="s">
        <v>7562</v>
      </c>
      <c r="E396" s="832" t="s">
        <v>7563</v>
      </c>
      <c r="F396" s="849">
        <v>1</v>
      </c>
      <c r="G396" s="849">
        <v>0</v>
      </c>
      <c r="H396" s="849"/>
      <c r="I396" s="849">
        <v>0</v>
      </c>
      <c r="J396" s="849">
        <v>4</v>
      </c>
      <c r="K396" s="849">
        <v>0</v>
      </c>
      <c r="L396" s="849"/>
      <c r="M396" s="849">
        <v>0</v>
      </c>
      <c r="N396" s="849">
        <v>8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579</v>
      </c>
      <c r="B397" s="832" t="s">
        <v>6808</v>
      </c>
      <c r="C397" s="832" t="s">
        <v>6809</v>
      </c>
      <c r="D397" s="832" t="s">
        <v>7564</v>
      </c>
      <c r="E397" s="832" t="s">
        <v>7565</v>
      </c>
      <c r="F397" s="849">
        <v>2</v>
      </c>
      <c r="G397" s="849">
        <v>0</v>
      </c>
      <c r="H397" s="849"/>
      <c r="I397" s="849">
        <v>0</v>
      </c>
      <c r="J397" s="849">
        <v>2</v>
      </c>
      <c r="K397" s="849">
        <v>0</v>
      </c>
      <c r="L397" s="849"/>
      <c r="M397" s="849">
        <v>0</v>
      </c>
      <c r="N397" s="849"/>
      <c r="O397" s="849"/>
      <c r="P397" s="837"/>
      <c r="Q397" s="850"/>
    </row>
    <row r="398" spans="1:17" ht="14.4" customHeight="1" x14ac:dyDescent="0.3">
      <c r="A398" s="831" t="s">
        <v>579</v>
      </c>
      <c r="B398" s="832" t="s">
        <v>6808</v>
      </c>
      <c r="C398" s="832" t="s">
        <v>6809</v>
      </c>
      <c r="D398" s="832" t="s">
        <v>7566</v>
      </c>
      <c r="E398" s="832" t="s">
        <v>7567</v>
      </c>
      <c r="F398" s="849">
        <v>6</v>
      </c>
      <c r="G398" s="849">
        <v>0</v>
      </c>
      <c r="H398" s="849"/>
      <c r="I398" s="849">
        <v>0</v>
      </c>
      <c r="J398" s="849">
        <v>7</v>
      </c>
      <c r="K398" s="849">
        <v>0</v>
      </c>
      <c r="L398" s="849"/>
      <c r="M398" s="849">
        <v>0</v>
      </c>
      <c r="N398" s="849">
        <v>4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579</v>
      </c>
      <c r="B399" s="832" t="s">
        <v>6808</v>
      </c>
      <c r="C399" s="832" t="s">
        <v>6809</v>
      </c>
      <c r="D399" s="832" t="s">
        <v>7568</v>
      </c>
      <c r="E399" s="832" t="s">
        <v>7569</v>
      </c>
      <c r="F399" s="849">
        <v>5</v>
      </c>
      <c r="G399" s="849">
        <v>0</v>
      </c>
      <c r="H399" s="849"/>
      <c r="I399" s="849">
        <v>0</v>
      </c>
      <c r="J399" s="849">
        <v>5</v>
      </c>
      <c r="K399" s="849">
        <v>0</v>
      </c>
      <c r="L399" s="849"/>
      <c r="M399" s="849">
        <v>0</v>
      </c>
      <c r="N399" s="849">
        <v>8</v>
      </c>
      <c r="O399" s="849">
        <v>0</v>
      </c>
      <c r="P399" s="837"/>
      <c r="Q399" s="850">
        <v>0</v>
      </c>
    </row>
    <row r="400" spans="1:17" ht="14.4" customHeight="1" x14ac:dyDescent="0.3">
      <c r="A400" s="831" t="s">
        <v>579</v>
      </c>
      <c r="B400" s="832" t="s">
        <v>6808</v>
      </c>
      <c r="C400" s="832" t="s">
        <v>6809</v>
      </c>
      <c r="D400" s="832" t="s">
        <v>7570</v>
      </c>
      <c r="E400" s="832" t="s">
        <v>7571</v>
      </c>
      <c r="F400" s="849">
        <v>4</v>
      </c>
      <c r="G400" s="849">
        <v>0</v>
      </c>
      <c r="H400" s="849"/>
      <c r="I400" s="849">
        <v>0</v>
      </c>
      <c r="J400" s="849">
        <v>3</v>
      </c>
      <c r="K400" s="849">
        <v>0</v>
      </c>
      <c r="L400" s="849"/>
      <c r="M400" s="849">
        <v>0</v>
      </c>
      <c r="N400" s="849">
        <v>4</v>
      </c>
      <c r="O400" s="849">
        <v>0</v>
      </c>
      <c r="P400" s="837"/>
      <c r="Q400" s="850">
        <v>0</v>
      </c>
    </row>
    <row r="401" spans="1:17" ht="14.4" customHeight="1" x14ac:dyDescent="0.3">
      <c r="A401" s="831" t="s">
        <v>579</v>
      </c>
      <c r="B401" s="832" t="s">
        <v>6808</v>
      </c>
      <c r="C401" s="832" t="s">
        <v>6809</v>
      </c>
      <c r="D401" s="832" t="s">
        <v>7572</v>
      </c>
      <c r="E401" s="832" t="s">
        <v>7573</v>
      </c>
      <c r="F401" s="849">
        <v>8</v>
      </c>
      <c r="G401" s="849">
        <v>0</v>
      </c>
      <c r="H401" s="849"/>
      <c r="I401" s="849">
        <v>0</v>
      </c>
      <c r="J401" s="849">
        <v>2</v>
      </c>
      <c r="K401" s="849">
        <v>0</v>
      </c>
      <c r="L401" s="849"/>
      <c r="M401" s="849">
        <v>0</v>
      </c>
      <c r="N401" s="849">
        <v>7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579</v>
      </c>
      <c r="B402" s="832" t="s">
        <v>6808</v>
      </c>
      <c r="C402" s="832" t="s">
        <v>6809</v>
      </c>
      <c r="D402" s="832" t="s">
        <v>7574</v>
      </c>
      <c r="E402" s="832" t="s">
        <v>7575</v>
      </c>
      <c r="F402" s="849">
        <v>1</v>
      </c>
      <c r="G402" s="849">
        <v>0</v>
      </c>
      <c r="H402" s="849"/>
      <c r="I402" s="849">
        <v>0</v>
      </c>
      <c r="J402" s="849">
        <v>1</v>
      </c>
      <c r="K402" s="849">
        <v>0</v>
      </c>
      <c r="L402" s="849"/>
      <c r="M402" s="849">
        <v>0</v>
      </c>
      <c r="N402" s="849"/>
      <c r="O402" s="849"/>
      <c r="P402" s="837"/>
      <c r="Q402" s="850"/>
    </row>
    <row r="403" spans="1:17" ht="14.4" customHeight="1" x14ac:dyDescent="0.3">
      <c r="A403" s="831" t="s">
        <v>579</v>
      </c>
      <c r="B403" s="832" t="s">
        <v>6808</v>
      </c>
      <c r="C403" s="832" t="s">
        <v>6809</v>
      </c>
      <c r="D403" s="832" t="s">
        <v>7576</v>
      </c>
      <c r="E403" s="832" t="s">
        <v>7577</v>
      </c>
      <c r="F403" s="849">
        <v>2</v>
      </c>
      <c r="G403" s="849">
        <v>0</v>
      </c>
      <c r="H403" s="849"/>
      <c r="I403" s="849">
        <v>0</v>
      </c>
      <c r="J403" s="849"/>
      <c r="K403" s="849"/>
      <c r="L403" s="849"/>
      <c r="M403" s="849"/>
      <c r="N403" s="849">
        <v>4</v>
      </c>
      <c r="O403" s="849">
        <v>0</v>
      </c>
      <c r="P403" s="837"/>
      <c r="Q403" s="850">
        <v>0</v>
      </c>
    </row>
    <row r="404" spans="1:17" ht="14.4" customHeight="1" x14ac:dyDescent="0.3">
      <c r="A404" s="831" t="s">
        <v>579</v>
      </c>
      <c r="B404" s="832" t="s">
        <v>6808</v>
      </c>
      <c r="C404" s="832" t="s">
        <v>6809</v>
      </c>
      <c r="D404" s="832" t="s">
        <v>7578</v>
      </c>
      <c r="E404" s="832" t="s">
        <v>7579</v>
      </c>
      <c r="F404" s="849">
        <v>13</v>
      </c>
      <c r="G404" s="849">
        <v>0</v>
      </c>
      <c r="H404" s="849"/>
      <c r="I404" s="849">
        <v>0</v>
      </c>
      <c r="J404" s="849">
        <v>7</v>
      </c>
      <c r="K404" s="849">
        <v>0</v>
      </c>
      <c r="L404" s="849"/>
      <c r="M404" s="849">
        <v>0</v>
      </c>
      <c r="N404" s="849">
        <v>8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579</v>
      </c>
      <c r="B405" s="832" t="s">
        <v>6808</v>
      </c>
      <c r="C405" s="832" t="s">
        <v>6809</v>
      </c>
      <c r="D405" s="832" t="s">
        <v>7580</v>
      </c>
      <c r="E405" s="832" t="s">
        <v>7581</v>
      </c>
      <c r="F405" s="849">
        <v>9</v>
      </c>
      <c r="G405" s="849">
        <v>0</v>
      </c>
      <c r="H405" s="849"/>
      <c r="I405" s="849">
        <v>0</v>
      </c>
      <c r="J405" s="849">
        <v>3</v>
      </c>
      <c r="K405" s="849">
        <v>0</v>
      </c>
      <c r="L405" s="849"/>
      <c r="M405" s="849">
        <v>0</v>
      </c>
      <c r="N405" s="849">
        <v>15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579</v>
      </c>
      <c r="B406" s="832" t="s">
        <v>6808</v>
      </c>
      <c r="C406" s="832" t="s">
        <v>6809</v>
      </c>
      <c r="D406" s="832" t="s">
        <v>7582</v>
      </c>
      <c r="E406" s="832" t="s">
        <v>7583</v>
      </c>
      <c r="F406" s="849">
        <v>1</v>
      </c>
      <c r="G406" s="849">
        <v>0</v>
      </c>
      <c r="H406" s="849"/>
      <c r="I406" s="849">
        <v>0</v>
      </c>
      <c r="J406" s="849">
        <v>6</v>
      </c>
      <c r="K406" s="849">
        <v>0</v>
      </c>
      <c r="L406" s="849"/>
      <c r="M406" s="849">
        <v>0</v>
      </c>
      <c r="N406" s="849">
        <v>2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579</v>
      </c>
      <c r="B407" s="832" t="s">
        <v>6808</v>
      </c>
      <c r="C407" s="832" t="s">
        <v>6809</v>
      </c>
      <c r="D407" s="832" t="s">
        <v>7584</v>
      </c>
      <c r="E407" s="832" t="s">
        <v>7585</v>
      </c>
      <c r="F407" s="849">
        <v>1</v>
      </c>
      <c r="G407" s="849">
        <v>0</v>
      </c>
      <c r="H407" s="849"/>
      <c r="I407" s="849">
        <v>0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579</v>
      </c>
      <c r="B408" s="832" t="s">
        <v>6808</v>
      </c>
      <c r="C408" s="832" t="s">
        <v>6809</v>
      </c>
      <c r="D408" s="832" t="s">
        <v>7586</v>
      </c>
      <c r="E408" s="832" t="s">
        <v>7587</v>
      </c>
      <c r="F408" s="849"/>
      <c r="G408" s="849"/>
      <c r="H408" s="849"/>
      <c r="I408" s="849"/>
      <c r="J408" s="849"/>
      <c r="K408" s="849"/>
      <c r="L408" s="849"/>
      <c r="M408" s="849"/>
      <c r="N408" s="849">
        <v>2</v>
      </c>
      <c r="O408" s="849">
        <v>0</v>
      </c>
      <c r="P408" s="837"/>
      <c r="Q408" s="850">
        <v>0</v>
      </c>
    </row>
    <row r="409" spans="1:17" ht="14.4" customHeight="1" x14ac:dyDescent="0.3">
      <c r="A409" s="831" t="s">
        <v>579</v>
      </c>
      <c r="B409" s="832" t="s">
        <v>6808</v>
      </c>
      <c r="C409" s="832" t="s">
        <v>6809</v>
      </c>
      <c r="D409" s="832" t="s">
        <v>7588</v>
      </c>
      <c r="E409" s="832" t="s">
        <v>7589</v>
      </c>
      <c r="F409" s="849">
        <v>1</v>
      </c>
      <c r="G409" s="849">
        <v>0</v>
      </c>
      <c r="H409" s="849"/>
      <c r="I409" s="849">
        <v>0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579</v>
      </c>
      <c r="B410" s="832" t="s">
        <v>6808</v>
      </c>
      <c r="C410" s="832" t="s">
        <v>6809</v>
      </c>
      <c r="D410" s="832" t="s">
        <v>7590</v>
      </c>
      <c r="E410" s="832" t="s">
        <v>7591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0</v>
      </c>
      <c r="P410" s="837"/>
      <c r="Q410" s="850">
        <v>0</v>
      </c>
    </row>
    <row r="411" spans="1:17" ht="14.4" customHeight="1" x14ac:dyDescent="0.3">
      <c r="A411" s="831" t="s">
        <v>579</v>
      </c>
      <c r="B411" s="832" t="s">
        <v>6808</v>
      </c>
      <c r="C411" s="832" t="s">
        <v>6809</v>
      </c>
      <c r="D411" s="832" t="s">
        <v>7592</v>
      </c>
      <c r="E411" s="832" t="s">
        <v>7593</v>
      </c>
      <c r="F411" s="849">
        <v>4</v>
      </c>
      <c r="G411" s="849">
        <v>0</v>
      </c>
      <c r="H411" s="849"/>
      <c r="I411" s="849">
        <v>0</v>
      </c>
      <c r="J411" s="849">
        <v>3</v>
      </c>
      <c r="K411" s="849">
        <v>0</v>
      </c>
      <c r="L411" s="849"/>
      <c r="M411" s="849">
        <v>0</v>
      </c>
      <c r="N411" s="849"/>
      <c r="O411" s="849"/>
      <c r="P411" s="837"/>
      <c r="Q411" s="850"/>
    </row>
    <row r="412" spans="1:17" ht="14.4" customHeight="1" x14ac:dyDescent="0.3">
      <c r="A412" s="831" t="s">
        <v>579</v>
      </c>
      <c r="B412" s="832" t="s">
        <v>6808</v>
      </c>
      <c r="C412" s="832" t="s">
        <v>6809</v>
      </c>
      <c r="D412" s="832" t="s">
        <v>7594</v>
      </c>
      <c r="E412" s="832" t="s">
        <v>7595</v>
      </c>
      <c r="F412" s="849">
        <v>10</v>
      </c>
      <c r="G412" s="849">
        <v>0</v>
      </c>
      <c r="H412" s="849"/>
      <c r="I412" s="849">
        <v>0</v>
      </c>
      <c r="J412" s="849">
        <v>24</v>
      </c>
      <c r="K412" s="849">
        <v>0</v>
      </c>
      <c r="L412" s="849"/>
      <c r="M412" s="849">
        <v>0</v>
      </c>
      <c r="N412" s="849">
        <v>11</v>
      </c>
      <c r="O412" s="849">
        <v>0</v>
      </c>
      <c r="P412" s="837"/>
      <c r="Q412" s="850">
        <v>0</v>
      </c>
    </row>
    <row r="413" spans="1:17" ht="14.4" customHeight="1" x14ac:dyDescent="0.3">
      <c r="A413" s="831" t="s">
        <v>579</v>
      </c>
      <c r="B413" s="832" t="s">
        <v>6808</v>
      </c>
      <c r="C413" s="832" t="s">
        <v>6809</v>
      </c>
      <c r="D413" s="832" t="s">
        <v>7596</v>
      </c>
      <c r="E413" s="832" t="s">
        <v>7597</v>
      </c>
      <c r="F413" s="849">
        <v>1</v>
      </c>
      <c r="G413" s="849">
        <v>1605</v>
      </c>
      <c r="H413" s="849"/>
      <c r="I413" s="849">
        <v>1605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579</v>
      </c>
      <c r="B414" s="832" t="s">
        <v>6808</v>
      </c>
      <c r="C414" s="832" t="s">
        <v>6809</v>
      </c>
      <c r="D414" s="832" t="s">
        <v>7598</v>
      </c>
      <c r="E414" s="832" t="s">
        <v>7599</v>
      </c>
      <c r="F414" s="849">
        <v>12</v>
      </c>
      <c r="G414" s="849">
        <v>8483</v>
      </c>
      <c r="H414" s="849">
        <v>1.3109256683665584</v>
      </c>
      <c r="I414" s="849">
        <v>706.91666666666663</v>
      </c>
      <c r="J414" s="849">
        <v>9</v>
      </c>
      <c r="K414" s="849">
        <v>6471</v>
      </c>
      <c r="L414" s="849">
        <v>1</v>
      </c>
      <c r="M414" s="849">
        <v>719</v>
      </c>
      <c r="N414" s="849">
        <v>5</v>
      </c>
      <c r="O414" s="849">
        <v>3600</v>
      </c>
      <c r="P414" s="837">
        <v>0.55632823365785811</v>
      </c>
      <c r="Q414" s="850">
        <v>720</v>
      </c>
    </row>
    <row r="415" spans="1:17" ht="14.4" customHeight="1" x14ac:dyDescent="0.3">
      <c r="A415" s="831" t="s">
        <v>579</v>
      </c>
      <c r="B415" s="832" t="s">
        <v>6808</v>
      </c>
      <c r="C415" s="832" t="s">
        <v>6809</v>
      </c>
      <c r="D415" s="832" t="s">
        <v>6902</v>
      </c>
      <c r="E415" s="832" t="s">
        <v>6903</v>
      </c>
      <c r="F415" s="849"/>
      <c r="G415" s="849"/>
      <c r="H415" s="849"/>
      <c r="I415" s="849"/>
      <c r="J415" s="849"/>
      <c r="K415" s="849"/>
      <c r="L415" s="849"/>
      <c r="M415" s="849"/>
      <c r="N415" s="849">
        <v>1</v>
      </c>
      <c r="O415" s="849">
        <v>980</v>
      </c>
      <c r="P415" s="837"/>
      <c r="Q415" s="850">
        <v>980</v>
      </c>
    </row>
    <row r="416" spans="1:17" ht="14.4" customHeight="1" x14ac:dyDescent="0.3">
      <c r="A416" s="831" t="s">
        <v>579</v>
      </c>
      <c r="B416" s="832" t="s">
        <v>6808</v>
      </c>
      <c r="C416" s="832" t="s">
        <v>6809</v>
      </c>
      <c r="D416" s="832" t="s">
        <v>7600</v>
      </c>
      <c r="E416" s="832" t="s">
        <v>7601</v>
      </c>
      <c r="F416" s="849">
        <v>5</v>
      </c>
      <c r="G416" s="849">
        <v>3775</v>
      </c>
      <c r="H416" s="849">
        <v>0.98307291666666663</v>
      </c>
      <c r="I416" s="849">
        <v>755</v>
      </c>
      <c r="J416" s="849">
        <v>5</v>
      </c>
      <c r="K416" s="849">
        <v>3840</v>
      </c>
      <c r="L416" s="849">
        <v>1</v>
      </c>
      <c r="M416" s="849">
        <v>768</v>
      </c>
      <c r="N416" s="849">
        <v>7</v>
      </c>
      <c r="O416" s="849">
        <v>5376</v>
      </c>
      <c r="P416" s="837">
        <v>1.4</v>
      </c>
      <c r="Q416" s="850">
        <v>768</v>
      </c>
    </row>
    <row r="417" spans="1:17" ht="14.4" customHeight="1" x14ac:dyDescent="0.3">
      <c r="A417" s="831" t="s">
        <v>579</v>
      </c>
      <c r="B417" s="832" t="s">
        <v>6808</v>
      </c>
      <c r="C417" s="832" t="s">
        <v>6809</v>
      </c>
      <c r="D417" s="832" t="s">
        <v>6905</v>
      </c>
      <c r="E417" s="832" t="s">
        <v>6906</v>
      </c>
      <c r="F417" s="849">
        <v>2</v>
      </c>
      <c r="G417" s="849">
        <v>338</v>
      </c>
      <c r="H417" s="849">
        <v>1.9651162790697674</v>
      </c>
      <c r="I417" s="849">
        <v>169</v>
      </c>
      <c r="J417" s="849">
        <v>1</v>
      </c>
      <c r="K417" s="849">
        <v>172</v>
      </c>
      <c r="L417" s="849">
        <v>1</v>
      </c>
      <c r="M417" s="849">
        <v>172</v>
      </c>
      <c r="N417" s="849">
        <v>1</v>
      </c>
      <c r="O417" s="849">
        <v>172</v>
      </c>
      <c r="P417" s="837">
        <v>1</v>
      </c>
      <c r="Q417" s="850">
        <v>172</v>
      </c>
    </row>
    <row r="418" spans="1:17" ht="14.4" customHeight="1" x14ac:dyDescent="0.3">
      <c r="A418" s="831" t="s">
        <v>579</v>
      </c>
      <c r="B418" s="832" t="s">
        <v>6808</v>
      </c>
      <c r="C418" s="832" t="s">
        <v>6809</v>
      </c>
      <c r="D418" s="832" t="s">
        <v>6909</v>
      </c>
      <c r="E418" s="832" t="s">
        <v>6910</v>
      </c>
      <c r="F418" s="849">
        <v>1</v>
      </c>
      <c r="G418" s="849">
        <v>57</v>
      </c>
      <c r="H418" s="849"/>
      <c r="I418" s="849">
        <v>57</v>
      </c>
      <c r="J418" s="849"/>
      <c r="K418" s="849"/>
      <c r="L418" s="849"/>
      <c r="M418" s="849"/>
      <c r="N418" s="849">
        <v>3</v>
      </c>
      <c r="O418" s="849">
        <v>174</v>
      </c>
      <c r="P418" s="837"/>
      <c r="Q418" s="850">
        <v>58</v>
      </c>
    </row>
    <row r="419" spans="1:17" ht="14.4" customHeight="1" x14ac:dyDescent="0.3">
      <c r="A419" s="831" t="s">
        <v>579</v>
      </c>
      <c r="B419" s="832" t="s">
        <v>6808</v>
      </c>
      <c r="C419" s="832" t="s">
        <v>6809</v>
      </c>
      <c r="D419" s="832" t="s">
        <v>7602</v>
      </c>
      <c r="E419" s="832" t="s">
        <v>7603</v>
      </c>
      <c r="F419" s="849">
        <v>255</v>
      </c>
      <c r="G419" s="849">
        <v>867000</v>
      </c>
      <c r="H419" s="849">
        <v>0.84920075223319225</v>
      </c>
      <c r="I419" s="849">
        <v>3400</v>
      </c>
      <c r="J419" s="849">
        <v>288</v>
      </c>
      <c r="K419" s="849">
        <v>1020960</v>
      </c>
      <c r="L419" s="849">
        <v>1</v>
      </c>
      <c r="M419" s="849">
        <v>3545</v>
      </c>
      <c r="N419" s="849">
        <v>263</v>
      </c>
      <c r="O419" s="849">
        <v>932861</v>
      </c>
      <c r="P419" s="837">
        <v>0.91370964582353864</v>
      </c>
      <c r="Q419" s="850">
        <v>3547</v>
      </c>
    </row>
    <row r="420" spans="1:17" ht="14.4" customHeight="1" x14ac:dyDescent="0.3">
      <c r="A420" s="831" t="s">
        <v>579</v>
      </c>
      <c r="B420" s="832" t="s">
        <v>6808</v>
      </c>
      <c r="C420" s="832" t="s">
        <v>6809</v>
      </c>
      <c r="D420" s="832" t="s">
        <v>7604</v>
      </c>
      <c r="E420" s="832" t="s">
        <v>7605</v>
      </c>
      <c r="F420" s="849">
        <v>1</v>
      </c>
      <c r="G420" s="849">
        <v>519</v>
      </c>
      <c r="H420" s="849"/>
      <c r="I420" s="849">
        <v>519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579</v>
      </c>
      <c r="B421" s="832" t="s">
        <v>6808</v>
      </c>
      <c r="C421" s="832" t="s">
        <v>6809</v>
      </c>
      <c r="D421" s="832" t="s">
        <v>7606</v>
      </c>
      <c r="E421" s="832" t="s">
        <v>7607</v>
      </c>
      <c r="F421" s="849">
        <v>14235</v>
      </c>
      <c r="G421" s="849">
        <v>14841875</v>
      </c>
      <c r="H421" s="849">
        <v>0.98358482377201795</v>
      </c>
      <c r="I421" s="849">
        <v>1042.6325957147874</v>
      </c>
      <c r="J421" s="849">
        <v>14609</v>
      </c>
      <c r="K421" s="849">
        <v>15089573</v>
      </c>
      <c r="L421" s="849">
        <v>1</v>
      </c>
      <c r="M421" s="849">
        <v>1032.8956807447464</v>
      </c>
      <c r="N421" s="849">
        <v>14311</v>
      </c>
      <c r="O421" s="849">
        <v>15015826</v>
      </c>
      <c r="P421" s="837">
        <v>0.99511271790129519</v>
      </c>
      <c r="Q421" s="850">
        <v>1049.25064635595</v>
      </c>
    </row>
    <row r="422" spans="1:17" ht="14.4" customHeight="1" x14ac:dyDescent="0.3">
      <c r="A422" s="831" t="s">
        <v>579</v>
      </c>
      <c r="B422" s="832" t="s">
        <v>6808</v>
      </c>
      <c r="C422" s="832" t="s">
        <v>6809</v>
      </c>
      <c r="D422" s="832" t="s">
        <v>7608</v>
      </c>
      <c r="E422" s="832" t="s">
        <v>7609</v>
      </c>
      <c r="F422" s="849">
        <v>6</v>
      </c>
      <c r="G422" s="849">
        <v>21270</v>
      </c>
      <c r="H422" s="849">
        <v>1.1528455284552845</v>
      </c>
      <c r="I422" s="849">
        <v>3545</v>
      </c>
      <c r="J422" s="849">
        <v>5</v>
      </c>
      <c r="K422" s="849">
        <v>18450</v>
      </c>
      <c r="L422" s="849">
        <v>1</v>
      </c>
      <c r="M422" s="849">
        <v>3690</v>
      </c>
      <c r="N422" s="849">
        <v>12</v>
      </c>
      <c r="O422" s="849">
        <v>44304</v>
      </c>
      <c r="P422" s="837">
        <v>2.4013008130081301</v>
      </c>
      <c r="Q422" s="850">
        <v>3692</v>
      </c>
    </row>
    <row r="423" spans="1:17" ht="14.4" customHeight="1" x14ac:dyDescent="0.3">
      <c r="A423" s="831" t="s">
        <v>579</v>
      </c>
      <c r="B423" s="832" t="s">
        <v>6808</v>
      </c>
      <c r="C423" s="832" t="s">
        <v>6809</v>
      </c>
      <c r="D423" s="832" t="s">
        <v>7610</v>
      </c>
      <c r="E423" s="832" t="s">
        <v>7611</v>
      </c>
      <c r="F423" s="849">
        <v>98</v>
      </c>
      <c r="G423" s="849">
        <v>267050</v>
      </c>
      <c r="H423" s="849">
        <v>0.63782273280947721</v>
      </c>
      <c r="I423" s="849">
        <v>2725</v>
      </c>
      <c r="J423" s="849">
        <v>149</v>
      </c>
      <c r="K423" s="849">
        <v>418690</v>
      </c>
      <c r="L423" s="849">
        <v>1</v>
      </c>
      <c r="M423" s="849">
        <v>2810</v>
      </c>
      <c r="N423" s="849">
        <v>135</v>
      </c>
      <c r="O423" s="849">
        <v>379485</v>
      </c>
      <c r="P423" s="837">
        <v>0.90636270271561303</v>
      </c>
      <c r="Q423" s="850">
        <v>2811</v>
      </c>
    </row>
    <row r="424" spans="1:17" ht="14.4" customHeight="1" x14ac:dyDescent="0.3">
      <c r="A424" s="831" t="s">
        <v>579</v>
      </c>
      <c r="B424" s="832" t="s">
        <v>6808</v>
      </c>
      <c r="C424" s="832" t="s">
        <v>6809</v>
      </c>
      <c r="D424" s="832" t="s">
        <v>6919</v>
      </c>
      <c r="E424" s="832" t="s">
        <v>6891</v>
      </c>
      <c r="F424" s="849">
        <v>1</v>
      </c>
      <c r="G424" s="849">
        <v>675</v>
      </c>
      <c r="H424" s="849"/>
      <c r="I424" s="849">
        <v>675</v>
      </c>
      <c r="J424" s="849"/>
      <c r="K424" s="849"/>
      <c r="L424" s="849"/>
      <c r="M424" s="849"/>
      <c r="N424" s="849">
        <v>1</v>
      </c>
      <c r="O424" s="849">
        <v>688</v>
      </c>
      <c r="P424" s="837"/>
      <c r="Q424" s="850">
        <v>688</v>
      </c>
    </row>
    <row r="425" spans="1:17" ht="14.4" customHeight="1" x14ac:dyDescent="0.3">
      <c r="A425" s="831" t="s">
        <v>579</v>
      </c>
      <c r="B425" s="832" t="s">
        <v>6808</v>
      </c>
      <c r="C425" s="832" t="s">
        <v>6809</v>
      </c>
      <c r="D425" s="832" t="s">
        <v>7612</v>
      </c>
      <c r="E425" s="832" t="s">
        <v>7613</v>
      </c>
      <c r="F425" s="849">
        <v>73</v>
      </c>
      <c r="G425" s="849">
        <v>0</v>
      </c>
      <c r="H425" s="849"/>
      <c r="I425" s="849">
        <v>0</v>
      </c>
      <c r="J425" s="849">
        <v>47</v>
      </c>
      <c r="K425" s="849">
        <v>0</v>
      </c>
      <c r="L425" s="849"/>
      <c r="M425" s="849">
        <v>0</v>
      </c>
      <c r="N425" s="849">
        <v>97</v>
      </c>
      <c r="O425" s="849">
        <v>0</v>
      </c>
      <c r="P425" s="837"/>
      <c r="Q425" s="850">
        <v>0</v>
      </c>
    </row>
    <row r="426" spans="1:17" ht="14.4" customHeight="1" x14ac:dyDescent="0.3">
      <c r="A426" s="831" t="s">
        <v>579</v>
      </c>
      <c r="B426" s="832" t="s">
        <v>6808</v>
      </c>
      <c r="C426" s="832" t="s">
        <v>6809</v>
      </c>
      <c r="D426" s="832" t="s">
        <v>7614</v>
      </c>
      <c r="E426" s="832" t="s">
        <v>7615</v>
      </c>
      <c r="F426" s="849">
        <v>39</v>
      </c>
      <c r="G426" s="849">
        <v>26598</v>
      </c>
      <c r="H426" s="849">
        <v>0.97567954220314734</v>
      </c>
      <c r="I426" s="849">
        <v>682</v>
      </c>
      <c r="J426" s="849">
        <v>39</v>
      </c>
      <c r="K426" s="849">
        <v>27261</v>
      </c>
      <c r="L426" s="849">
        <v>1</v>
      </c>
      <c r="M426" s="849">
        <v>699</v>
      </c>
      <c r="N426" s="849">
        <v>32</v>
      </c>
      <c r="O426" s="849">
        <v>22400</v>
      </c>
      <c r="P426" s="837">
        <v>0.8216866585965299</v>
      </c>
      <c r="Q426" s="850">
        <v>700</v>
      </c>
    </row>
    <row r="427" spans="1:17" ht="14.4" customHeight="1" x14ac:dyDescent="0.3">
      <c r="A427" s="831" t="s">
        <v>579</v>
      </c>
      <c r="B427" s="832" t="s">
        <v>6808</v>
      </c>
      <c r="C427" s="832" t="s">
        <v>6809</v>
      </c>
      <c r="D427" s="832" t="s">
        <v>7616</v>
      </c>
      <c r="E427" s="832" t="s">
        <v>7617</v>
      </c>
      <c r="F427" s="849">
        <v>74</v>
      </c>
      <c r="G427" s="849">
        <v>453324</v>
      </c>
      <c r="H427" s="849">
        <v>0.90159904534606206</v>
      </c>
      <c r="I427" s="849">
        <v>6126</v>
      </c>
      <c r="J427" s="849">
        <v>80</v>
      </c>
      <c r="K427" s="849">
        <v>502800</v>
      </c>
      <c r="L427" s="849">
        <v>1</v>
      </c>
      <c r="M427" s="849">
        <v>6285</v>
      </c>
      <c r="N427" s="849">
        <v>66</v>
      </c>
      <c r="O427" s="849">
        <v>415008</v>
      </c>
      <c r="P427" s="837">
        <v>0.82539379474940333</v>
      </c>
      <c r="Q427" s="850">
        <v>6288</v>
      </c>
    </row>
    <row r="428" spans="1:17" ht="14.4" customHeight="1" x14ac:dyDescent="0.3">
      <c r="A428" s="831" t="s">
        <v>579</v>
      </c>
      <c r="B428" s="832" t="s">
        <v>6808</v>
      </c>
      <c r="C428" s="832" t="s">
        <v>6809</v>
      </c>
      <c r="D428" s="832" t="s">
        <v>6929</v>
      </c>
      <c r="E428" s="832" t="s">
        <v>6930</v>
      </c>
      <c r="F428" s="849">
        <v>5</v>
      </c>
      <c r="G428" s="849">
        <v>2180</v>
      </c>
      <c r="H428" s="849">
        <v>2.454954954954955</v>
      </c>
      <c r="I428" s="849">
        <v>436</v>
      </c>
      <c r="J428" s="849">
        <v>2</v>
      </c>
      <c r="K428" s="849">
        <v>888</v>
      </c>
      <c r="L428" s="849">
        <v>1</v>
      </c>
      <c r="M428" s="849">
        <v>444</v>
      </c>
      <c r="N428" s="849">
        <v>3</v>
      </c>
      <c r="O428" s="849">
        <v>1335</v>
      </c>
      <c r="P428" s="837">
        <v>1.5033783783783783</v>
      </c>
      <c r="Q428" s="850">
        <v>445</v>
      </c>
    </row>
    <row r="429" spans="1:17" ht="14.4" customHeight="1" x14ac:dyDescent="0.3">
      <c r="A429" s="831" t="s">
        <v>579</v>
      </c>
      <c r="B429" s="832" t="s">
        <v>6808</v>
      </c>
      <c r="C429" s="832" t="s">
        <v>6809</v>
      </c>
      <c r="D429" s="832" t="s">
        <v>6931</v>
      </c>
      <c r="E429" s="832" t="s">
        <v>6932</v>
      </c>
      <c r="F429" s="849">
        <v>23</v>
      </c>
      <c r="G429" s="849">
        <v>24150</v>
      </c>
      <c r="H429" s="849">
        <v>1.0818438381937912</v>
      </c>
      <c r="I429" s="849">
        <v>1050</v>
      </c>
      <c r="J429" s="849">
        <v>21</v>
      </c>
      <c r="K429" s="849">
        <v>22323</v>
      </c>
      <c r="L429" s="849">
        <v>1</v>
      </c>
      <c r="M429" s="849">
        <v>1063</v>
      </c>
      <c r="N429" s="849">
        <v>25</v>
      </c>
      <c r="O429" s="849">
        <v>26575</v>
      </c>
      <c r="P429" s="837">
        <v>1.1904761904761905</v>
      </c>
      <c r="Q429" s="850">
        <v>1063</v>
      </c>
    </row>
    <row r="430" spans="1:17" ht="14.4" customHeight="1" x14ac:dyDescent="0.3">
      <c r="A430" s="831" t="s">
        <v>579</v>
      </c>
      <c r="B430" s="832" t="s">
        <v>6808</v>
      </c>
      <c r="C430" s="832" t="s">
        <v>6809</v>
      </c>
      <c r="D430" s="832" t="s">
        <v>7618</v>
      </c>
      <c r="E430" s="832" t="s">
        <v>7619</v>
      </c>
      <c r="F430" s="849">
        <v>43</v>
      </c>
      <c r="G430" s="849">
        <v>36636</v>
      </c>
      <c r="H430" s="849">
        <v>3.0252683732452517</v>
      </c>
      <c r="I430" s="849">
        <v>852</v>
      </c>
      <c r="J430" s="849">
        <v>14</v>
      </c>
      <c r="K430" s="849">
        <v>12110</v>
      </c>
      <c r="L430" s="849">
        <v>1</v>
      </c>
      <c r="M430" s="849">
        <v>865</v>
      </c>
      <c r="N430" s="849">
        <v>20</v>
      </c>
      <c r="O430" s="849">
        <v>17300</v>
      </c>
      <c r="P430" s="837">
        <v>1.4285714285714286</v>
      </c>
      <c r="Q430" s="850">
        <v>865</v>
      </c>
    </row>
    <row r="431" spans="1:17" ht="14.4" customHeight="1" x14ac:dyDescent="0.3">
      <c r="A431" s="831" t="s">
        <v>579</v>
      </c>
      <c r="B431" s="832" t="s">
        <v>6808</v>
      </c>
      <c r="C431" s="832" t="s">
        <v>6809</v>
      </c>
      <c r="D431" s="832" t="s">
        <v>6935</v>
      </c>
      <c r="E431" s="832" t="s">
        <v>6936</v>
      </c>
      <c r="F431" s="849">
        <v>2073</v>
      </c>
      <c r="G431" s="849">
        <v>723475</v>
      </c>
      <c r="H431" s="849">
        <v>0.9261072708653354</v>
      </c>
      <c r="I431" s="849">
        <v>348.99903521466473</v>
      </c>
      <c r="J431" s="849">
        <v>2100</v>
      </c>
      <c r="K431" s="849">
        <v>781200</v>
      </c>
      <c r="L431" s="849">
        <v>1</v>
      </c>
      <c r="M431" s="849">
        <v>372</v>
      </c>
      <c r="N431" s="849">
        <v>2163</v>
      </c>
      <c r="O431" s="849">
        <v>806798</v>
      </c>
      <c r="P431" s="837">
        <v>1.0327675371223759</v>
      </c>
      <c r="Q431" s="850">
        <v>372.99953767914934</v>
      </c>
    </row>
    <row r="432" spans="1:17" ht="14.4" customHeight="1" x14ac:dyDescent="0.3">
      <c r="A432" s="831" t="s">
        <v>579</v>
      </c>
      <c r="B432" s="832" t="s">
        <v>6808</v>
      </c>
      <c r="C432" s="832" t="s">
        <v>6809</v>
      </c>
      <c r="D432" s="832" t="s">
        <v>7620</v>
      </c>
      <c r="E432" s="832" t="s">
        <v>7621</v>
      </c>
      <c r="F432" s="849">
        <v>1</v>
      </c>
      <c r="G432" s="849">
        <v>5761</v>
      </c>
      <c r="H432" s="849">
        <v>0.48772434812055537</v>
      </c>
      <c r="I432" s="849">
        <v>5761</v>
      </c>
      <c r="J432" s="849">
        <v>2</v>
      </c>
      <c r="K432" s="849">
        <v>11812</v>
      </c>
      <c r="L432" s="849">
        <v>1</v>
      </c>
      <c r="M432" s="849">
        <v>5906</v>
      </c>
      <c r="N432" s="849">
        <v>4</v>
      </c>
      <c r="O432" s="849">
        <v>23632</v>
      </c>
      <c r="P432" s="837">
        <v>2.0006772773450727</v>
      </c>
      <c r="Q432" s="850">
        <v>5908</v>
      </c>
    </row>
    <row r="433" spans="1:17" ht="14.4" customHeight="1" x14ac:dyDescent="0.3">
      <c r="A433" s="831" t="s">
        <v>579</v>
      </c>
      <c r="B433" s="832" t="s">
        <v>6808</v>
      </c>
      <c r="C433" s="832" t="s">
        <v>6809</v>
      </c>
      <c r="D433" s="832" t="s">
        <v>7622</v>
      </c>
      <c r="E433" s="832" t="s">
        <v>7623</v>
      </c>
      <c r="F433" s="849">
        <v>9</v>
      </c>
      <c r="G433" s="849">
        <v>130068</v>
      </c>
      <c r="H433" s="849">
        <v>0.78369324207076063</v>
      </c>
      <c r="I433" s="849">
        <v>14452</v>
      </c>
      <c r="J433" s="849">
        <v>11</v>
      </c>
      <c r="K433" s="849">
        <v>165968</v>
      </c>
      <c r="L433" s="849">
        <v>1</v>
      </c>
      <c r="M433" s="849">
        <v>15088</v>
      </c>
      <c r="N433" s="849">
        <v>6</v>
      </c>
      <c r="O433" s="849">
        <v>90600</v>
      </c>
      <c r="P433" s="837">
        <v>0.54588836402198015</v>
      </c>
      <c r="Q433" s="850">
        <v>15100</v>
      </c>
    </row>
    <row r="434" spans="1:17" ht="14.4" customHeight="1" x14ac:dyDescent="0.3">
      <c r="A434" s="831" t="s">
        <v>579</v>
      </c>
      <c r="B434" s="832" t="s">
        <v>6808</v>
      </c>
      <c r="C434" s="832" t="s">
        <v>6809</v>
      </c>
      <c r="D434" s="832" t="s">
        <v>7624</v>
      </c>
      <c r="E434" s="832" t="s">
        <v>7625</v>
      </c>
      <c r="F434" s="849">
        <v>40</v>
      </c>
      <c r="G434" s="849">
        <v>139680</v>
      </c>
      <c r="H434" s="849">
        <v>0.77342192691029898</v>
      </c>
      <c r="I434" s="849">
        <v>3492</v>
      </c>
      <c r="J434" s="849">
        <v>50</v>
      </c>
      <c r="K434" s="849">
        <v>180600</v>
      </c>
      <c r="L434" s="849">
        <v>1</v>
      </c>
      <c r="M434" s="849">
        <v>3612</v>
      </c>
      <c r="N434" s="849">
        <v>46</v>
      </c>
      <c r="O434" s="849">
        <v>166244</v>
      </c>
      <c r="P434" s="837">
        <v>0.92050941306755263</v>
      </c>
      <c r="Q434" s="850">
        <v>3614</v>
      </c>
    </row>
    <row r="435" spans="1:17" ht="14.4" customHeight="1" x14ac:dyDescent="0.3">
      <c r="A435" s="831" t="s">
        <v>579</v>
      </c>
      <c r="B435" s="832" t="s">
        <v>6808</v>
      </c>
      <c r="C435" s="832" t="s">
        <v>6809</v>
      </c>
      <c r="D435" s="832" t="s">
        <v>7626</v>
      </c>
      <c r="E435" s="832" t="s">
        <v>7627</v>
      </c>
      <c r="F435" s="849">
        <v>237</v>
      </c>
      <c r="G435" s="849">
        <v>0</v>
      </c>
      <c r="H435" s="849"/>
      <c r="I435" s="849">
        <v>0</v>
      </c>
      <c r="J435" s="849">
        <v>223</v>
      </c>
      <c r="K435" s="849">
        <v>0</v>
      </c>
      <c r="L435" s="849"/>
      <c r="M435" s="849">
        <v>0</v>
      </c>
      <c r="N435" s="849">
        <v>222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579</v>
      </c>
      <c r="B436" s="832" t="s">
        <v>6808</v>
      </c>
      <c r="C436" s="832" t="s">
        <v>6809</v>
      </c>
      <c r="D436" s="832" t="s">
        <v>7628</v>
      </c>
      <c r="E436" s="832" t="s">
        <v>7629</v>
      </c>
      <c r="F436" s="849">
        <v>896</v>
      </c>
      <c r="G436" s="849">
        <v>921984</v>
      </c>
      <c r="H436" s="849">
        <v>0.98264775942830651</v>
      </c>
      <c r="I436" s="849">
        <v>1029</v>
      </c>
      <c r="J436" s="849">
        <v>881</v>
      </c>
      <c r="K436" s="849">
        <v>938265</v>
      </c>
      <c r="L436" s="849">
        <v>1</v>
      </c>
      <c r="M436" s="849">
        <v>1065</v>
      </c>
      <c r="N436" s="849">
        <v>825</v>
      </c>
      <c r="O436" s="849">
        <v>878625</v>
      </c>
      <c r="P436" s="837">
        <v>0.93643586833144155</v>
      </c>
      <c r="Q436" s="850">
        <v>1065</v>
      </c>
    </row>
    <row r="437" spans="1:17" ht="14.4" customHeight="1" x14ac:dyDescent="0.3">
      <c r="A437" s="831" t="s">
        <v>579</v>
      </c>
      <c r="B437" s="832" t="s">
        <v>6808</v>
      </c>
      <c r="C437" s="832" t="s">
        <v>6809</v>
      </c>
      <c r="D437" s="832" t="s">
        <v>7630</v>
      </c>
      <c r="E437" s="832" t="s">
        <v>7631</v>
      </c>
      <c r="F437" s="849">
        <v>21</v>
      </c>
      <c r="G437" s="849">
        <v>76020</v>
      </c>
      <c r="H437" s="849">
        <v>1.1289316582019069</v>
      </c>
      <c r="I437" s="849">
        <v>3620</v>
      </c>
      <c r="J437" s="849">
        <v>18</v>
      </c>
      <c r="K437" s="849">
        <v>67338</v>
      </c>
      <c r="L437" s="849">
        <v>1</v>
      </c>
      <c r="M437" s="849">
        <v>3741</v>
      </c>
      <c r="N437" s="849">
        <v>27</v>
      </c>
      <c r="O437" s="849">
        <v>101088</v>
      </c>
      <c r="P437" s="837">
        <v>1.5012028869286287</v>
      </c>
      <c r="Q437" s="850">
        <v>3744</v>
      </c>
    </row>
    <row r="438" spans="1:17" ht="14.4" customHeight="1" x14ac:dyDescent="0.3">
      <c r="A438" s="831" t="s">
        <v>579</v>
      </c>
      <c r="B438" s="832" t="s">
        <v>6808</v>
      </c>
      <c r="C438" s="832" t="s">
        <v>6809</v>
      </c>
      <c r="D438" s="832" t="s">
        <v>6943</v>
      </c>
      <c r="E438" s="832" t="s">
        <v>6944</v>
      </c>
      <c r="F438" s="849">
        <v>53</v>
      </c>
      <c r="G438" s="849">
        <v>9487</v>
      </c>
      <c r="H438" s="849">
        <v>0.94257327372081467</v>
      </c>
      <c r="I438" s="849">
        <v>179</v>
      </c>
      <c r="J438" s="849">
        <v>55</v>
      </c>
      <c r="K438" s="849">
        <v>10065</v>
      </c>
      <c r="L438" s="849">
        <v>1</v>
      </c>
      <c r="M438" s="849">
        <v>183</v>
      </c>
      <c r="N438" s="849">
        <v>45</v>
      </c>
      <c r="O438" s="849">
        <v>8235</v>
      </c>
      <c r="P438" s="837">
        <v>0.81818181818181823</v>
      </c>
      <c r="Q438" s="850">
        <v>183</v>
      </c>
    </row>
    <row r="439" spans="1:17" ht="14.4" customHeight="1" x14ac:dyDescent="0.3">
      <c r="A439" s="831" t="s">
        <v>579</v>
      </c>
      <c r="B439" s="832" t="s">
        <v>6808</v>
      </c>
      <c r="C439" s="832" t="s">
        <v>6809</v>
      </c>
      <c r="D439" s="832" t="s">
        <v>7632</v>
      </c>
      <c r="E439" s="832" t="s">
        <v>7633</v>
      </c>
      <c r="F439" s="849">
        <v>138</v>
      </c>
      <c r="G439" s="849">
        <v>263856</v>
      </c>
      <c r="H439" s="849">
        <v>0.97125861358148302</v>
      </c>
      <c r="I439" s="849">
        <v>1912</v>
      </c>
      <c r="J439" s="849">
        <v>137</v>
      </c>
      <c r="K439" s="849">
        <v>271664</v>
      </c>
      <c r="L439" s="849">
        <v>1</v>
      </c>
      <c r="M439" s="849">
        <v>1982.948905109489</v>
      </c>
      <c r="N439" s="849">
        <v>127</v>
      </c>
      <c r="O439" s="849">
        <v>252095</v>
      </c>
      <c r="P439" s="837">
        <v>0.92796616408504629</v>
      </c>
      <c r="Q439" s="850">
        <v>1985</v>
      </c>
    </row>
    <row r="440" spans="1:17" ht="14.4" customHeight="1" x14ac:dyDescent="0.3">
      <c r="A440" s="831" t="s">
        <v>579</v>
      </c>
      <c r="B440" s="832" t="s">
        <v>6808</v>
      </c>
      <c r="C440" s="832" t="s">
        <v>6809</v>
      </c>
      <c r="D440" s="832" t="s">
        <v>6945</v>
      </c>
      <c r="E440" s="832" t="s">
        <v>6946</v>
      </c>
      <c r="F440" s="849">
        <v>1</v>
      </c>
      <c r="G440" s="849">
        <v>635</v>
      </c>
      <c r="H440" s="849">
        <v>0.19598765432098766</v>
      </c>
      <c r="I440" s="849">
        <v>635</v>
      </c>
      <c r="J440" s="849">
        <v>5</v>
      </c>
      <c r="K440" s="849">
        <v>3240</v>
      </c>
      <c r="L440" s="849">
        <v>1</v>
      </c>
      <c r="M440" s="849">
        <v>648</v>
      </c>
      <c r="N440" s="849">
        <v>3</v>
      </c>
      <c r="O440" s="849">
        <v>1944</v>
      </c>
      <c r="P440" s="837">
        <v>0.6</v>
      </c>
      <c r="Q440" s="850">
        <v>648</v>
      </c>
    </row>
    <row r="441" spans="1:17" ht="14.4" customHeight="1" x14ac:dyDescent="0.3">
      <c r="A441" s="831" t="s">
        <v>579</v>
      </c>
      <c r="B441" s="832" t="s">
        <v>6808</v>
      </c>
      <c r="C441" s="832" t="s">
        <v>6809</v>
      </c>
      <c r="D441" s="832" t="s">
        <v>7634</v>
      </c>
      <c r="E441" s="832" t="s">
        <v>7635</v>
      </c>
      <c r="F441" s="849">
        <v>1</v>
      </c>
      <c r="G441" s="849">
        <v>15515</v>
      </c>
      <c r="H441" s="849"/>
      <c r="I441" s="849">
        <v>15515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579</v>
      </c>
      <c r="B442" s="832" t="s">
        <v>6808</v>
      </c>
      <c r="C442" s="832" t="s">
        <v>6809</v>
      </c>
      <c r="D442" s="832" t="s">
        <v>6947</v>
      </c>
      <c r="E442" s="832" t="s">
        <v>6948</v>
      </c>
      <c r="F442" s="849"/>
      <c r="G442" s="849"/>
      <c r="H442" s="849"/>
      <c r="I442" s="849"/>
      <c r="J442" s="849">
        <v>1</v>
      </c>
      <c r="K442" s="849">
        <v>1307</v>
      </c>
      <c r="L442" s="849">
        <v>1</v>
      </c>
      <c r="M442" s="849">
        <v>1307</v>
      </c>
      <c r="N442" s="849"/>
      <c r="O442" s="849"/>
      <c r="P442" s="837"/>
      <c r="Q442" s="850"/>
    </row>
    <row r="443" spans="1:17" ht="14.4" customHeight="1" x14ac:dyDescent="0.3">
      <c r="A443" s="831" t="s">
        <v>579</v>
      </c>
      <c r="B443" s="832" t="s">
        <v>6808</v>
      </c>
      <c r="C443" s="832" t="s">
        <v>6809</v>
      </c>
      <c r="D443" s="832" t="s">
        <v>6949</v>
      </c>
      <c r="E443" s="832" t="s">
        <v>6950</v>
      </c>
      <c r="F443" s="849">
        <v>4</v>
      </c>
      <c r="G443" s="849">
        <v>1424</v>
      </c>
      <c r="H443" s="849"/>
      <c r="I443" s="849">
        <v>356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579</v>
      </c>
      <c r="B444" s="832" t="s">
        <v>6808</v>
      </c>
      <c r="C444" s="832" t="s">
        <v>6809</v>
      </c>
      <c r="D444" s="832" t="s">
        <v>7636</v>
      </c>
      <c r="E444" s="832" t="s">
        <v>7637</v>
      </c>
      <c r="F444" s="849">
        <v>69</v>
      </c>
      <c r="G444" s="849">
        <v>148695</v>
      </c>
      <c r="H444" s="849">
        <v>1.1321896843163233</v>
      </c>
      <c r="I444" s="849">
        <v>2155</v>
      </c>
      <c r="J444" s="849">
        <v>59</v>
      </c>
      <c r="K444" s="849">
        <v>131334</v>
      </c>
      <c r="L444" s="849">
        <v>1</v>
      </c>
      <c r="M444" s="849">
        <v>2226</v>
      </c>
      <c r="N444" s="849">
        <v>58</v>
      </c>
      <c r="O444" s="849">
        <v>129166</v>
      </c>
      <c r="P444" s="837">
        <v>0.98349246958137271</v>
      </c>
      <c r="Q444" s="850">
        <v>2227</v>
      </c>
    </row>
    <row r="445" spans="1:17" ht="14.4" customHeight="1" x14ac:dyDescent="0.3">
      <c r="A445" s="831" t="s">
        <v>579</v>
      </c>
      <c r="B445" s="832" t="s">
        <v>6808</v>
      </c>
      <c r="C445" s="832" t="s">
        <v>6809</v>
      </c>
      <c r="D445" s="832" t="s">
        <v>7638</v>
      </c>
      <c r="E445" s="832" t="s">
        <v>7639</v>
      </c>
      <c r="F445" s="849">
        <v>20</v>
      </c>
      <c r="G445" s="849">
        <v>206440</v>
      </c>
      <c r="H445" s="849">
        <v>0.96440250397084926</v>
      </c>
      <c r="I445" s="849">
        <v>10322</v>
      </c>
      <c r="J445" s="849">
        <v>20</v>
      </c>
      <c r="K445" s="849">
        <v>214060</v>
      </c>
      <c r="L445" s="849">
        <v>1</v>
      </c>
      <c r="M445" s="849">
        <v>10703</v>
      </c>
      <c r="N445" s="849">
        <v>14</v>
      </c>
      <c r="O445" s="849">
        <v>149954</v>
      </c>
      <c r="P445" s="837">
        <v>0.70052321778940485</v>
      </c>
      <c r="Q445" s="850">
        <v>10711</v>
      </c>
    </row>
    <row r="446" spans="1:17" ht="14.4" customHeight="1" x14ac:dyDescent="0.3">
      <c r="A446" s="831" t="s">
        <v>579</v>
      </c>
      <c r="B446" s="832" t="s">
        <v>6808</v>
      </c>
      <c r="C446" s="832" t="s">
        <v>6809</v>
      </c>
      <c r="D446" s="832" t="s">
        <v>7640</v>
      </c>
      <c r="E446" s="832" t="s">
        <v>7641</v>
      </c>
      <c r="F446" s="849">
        <v>10</v>
      </c>
      <c r="G446" s="849">
        <v>31300</v>
      </c>
      <c r="H446" s="849">
        <v>1.6414936018460247</v>
      </c>
      <c r="I446" s="849">
        <v>3130</v>
      </c>
      <c r="J446" s="849">
        <v>6</v>
      </c>
      <c r="K446" s="849">
        <v>19068</v>
      </c>
      <c r="L446" s="849">
        <v>1</v>
      </c>
      <c r="M446" s="849">
        <v>3178</v>
      </c>
      <c r="N446" s="849">
        <v>6</v>
      </c>
      <c r="O446" s="849">
        <v>19074</v>
      </c>
      <c r="P446" s="837">
        <v>1.000314663310258</v>
      </c>
      <c r="Q446" s="850">
        <v>3179</v>
      </c>
    </row>
    <row r="447" spans="1:17" ht="14.4" customHeight="1" x14ac:dyDescent="0.3">
      <c r="A447" s="831" t="s">
        <v>579</v>
      </c>
      <c r="B447" s="832" t="s">
        <v>6808</v>
      </c>
      <c r="C447" s="832" t="s">
        <v>6809</v>
      </c>
      <c r="D447" s="832" t="s">
        <v>7642</v>
      </c>
      <c r="E447" s="832" t="s">
        <v>7643</v>
      </c>
      <c r="F447" s="849">
        <v>24</v>
      </c>
      <c r="G447" s="849">
        <v>172464</v>
      </c>
      <c r="H447" s="849">
        <v>0.92325481798715203</v>
      </c>
      <c r="I447" s="849">
        <v>7186</v>
      </c>
      <c r="J447" s="849">
        <v>25</v>
      </c>
      <c r="K447" s="849">
        <v>186800</v>
      </c>
      <c r="L447" s="849">
        <v>1</v>
      </c>
      <c r="M447" s="849">
        <v>7472</v>
      </c>
      <c r="N447" s="849">
        <v>25</v>
      </c>
      <c r="O447" s="849">
        <v>186925</v>
      </c>
      <c r="P447" s="837">
        <v>1.000669164882227</v>
      </c>
      <c r="Q447" s="850">
        <v>7477</v>
      </c>
    </row>
    <row r="448" spans="1:17" ht="14.4" customHeight="1" x14ac:dyDescent="0.3">
      <c r="A448" s="831" t="s">
        <v>579</v>
      </c>
      <c r="B448" s="832" t="s">
        <v>6808</v>
      </c>
      <c r="C448" s="832" t="s">
        <v>6809</v>
      </c>
      <c r="D448" s="832" t="s">
        <v>7644</v>
      </c>
      <c r="E448" s="832" t="s">
        <v>7645</v>
      </c>
      <c r="F448" s="849">
        <v>1</v>
      </c>
      <c r="G448" s="849">
        <v>308</v>
      </c>
      <c r="H448" s="849"/>
      <c r="I448" s="849">
        <v>308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579</v>
      </c>
      <c r="B449" s="832" t="s">
        <v>6808</v>
      </c>
      <c r="C449" s="832" t="s">
        <v>6809</v>
      </c>
      <c r="D449" s="832" t="s">
        <v>7646</v>
      </c>
      <c r="E449" s="832" t="s">
        <v>7647</v>
      </c>
      <c r="F449" s="849">
        <v>2</v>
      </c>
      <c r="G449" s="849">
        <v>7290</v>
      </c>
      <c r="H449" s="849"/>
      <c r="I449" s="849">
        <v>3645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579</v>
      </c>
      <c r="B450" s="832" t="s">
        <v>6808</v>
      </c>
      <c r="C450" s="832" t="s">
        <v>6809</v>
      </c>
      <c r="D450" s="832" t="s">
        <v>7648</v>
      </c>
      <c r="E450" s="832" t="s">
        <v>7649</v>
      </c>
      <c r="F450" s="849">
        <v>10</v>
      </c>
      <c r="G450" s="849">
        <v>86840</v>
      </c>
      <c r="H450" s="849">
        <v>1.0813503181540838</v>
      </c>
      <c r="I450" s="849">
        <v>8684</v>
      </c>
      <c r="J450" s="849">
        <v>9</v>
      </c>
      <c r="K450" s="849">
        <v>80307</v>
      </c>
      <c r="L450" s="849">
        <v>1</v>
      </c>
      <c r="M450" s="849">
        <v>8923</v>
      </c>
      <c r="N450" s="849">
        <v>5</v>
      </c>
      <c r="O450" s="849">
        <v>44640</v>
      </c>
      <c r="P450" s="837">
        <v>0.55586686092121484</v>
      </c>
      <c r="Q450" s="850">
        <v>8928</v>
      </c>
    </row>
    <row r="451" spans="1:17" ht="14.4" customHeight="1" x14ac:dyDescent="0.3">
      <c r="A451" s="831" t="s">
        <v>579</v>
      </c>
      <c r="B451" s="832" t="s">
        <v>6808</v>
      </c>
      <c r="C451" s="832" t="s">
        <v>6809</v>
      </c>
      <c r="D451" s="832" t="s">
        <v>7650</v>
      </c>
      <c r="E451" s="832" t="s">
        <v>7651</v>
      </c>
      <c r="F451" s="849">
        <v>1</v>
      </c>
      <c r="G451" s="849">
        <v>209</v>
      </c>
      <c r="H451" s="849"/>
      <c r="I451" s="849">
        <v>209</v>
      </c>
      <c r="J451" s="849"/>
      <c r="K451" s="849"/>
      <c r="L451" s="849"/>
      <c r="M451" s="849"/>
      <c r="N451" s="849">
        <v>1</v>
      </c>
      <c r="O451" s="849">
        <v>218</v>
      </c>
      <c r="P451" s="837"/>
      <c r="Q451" s="850">
        <v>218</v>
      </c>
    </row>
    <row r="452" spans="1:17" ht="14.4" customHeight="1" x14ac:dyDescent="0.3">
      <c r="A452" s="831" t="s">
        <v>579</v>
      </c>
      <c r="B452" s="832" t="s">
        <v>6808</v>
      </c>
      <c r="C452" s="832" t="s">
        <v>6809</v>
      </c>
      <c r="D452" s="832" t="s">
        <v>7652</v>
      </c>
      <c r="E452" s="832" t="s">
        <v>7653</v>
      </c>
      <c r="F452" s="849">
        <v>2</v>
      </c>
      <c r="G452" s="849">
        <v>0</v>
      </c>
      <c r="H452" s="849"/>
      <c r="I452" s="849">
        <v>0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579</v>
      </c>
      <c r="B453" s="832" t="s">
        <v>6808</v>
      </c>
      <c r="C453" s="832" t="s">
        <v>6809</v>
      </c>
      <c r="D453" s="832" t="s">
        <v>6955</v>
      </c>
      <c r="E453" s="832" t="s">
        <v>6956</v>
      </c>
      <c r="F453" s="849"/>
      <c r="G453" s="849"/>
      <c r="H453" s="849"/>
      <c r="I453" s="849"/>
      <c r="J453" s="849">
        <v>1</v>
      </c>
      <c r="K453" s="849">
        <v>120</v>
      </c>
      <c r="L453" s="849">
        <v>1</v>
      </c>
      <c r="M453" s="849">
        <v>120</v>
      </c>
      <c r="N453" s="849"/>
      <c r="O453" s="849"/>
      <c r="P453" s="837"/>
      <c r="Q453" s="850"/>
    </row>
    <row r="454" spans="1:17" ht="14.4" customHeight="1" x14ac:dyDescent="0.3">
      <c r="A454" s="831" t="s">
        <v>579</v>
      </c>
      <c r="B454" s="832" t="s">
        <v>6808</v>
      </c>
      <c r="C454" s="832" t="s">
        <v>6809</v>
      </c>
      <c r="D454" s="832" t="s">
        <v>7654</v>
      </c>
      <c r="E454" s="832" t="s">
        <v>7655</v>
      </c>
      <c r="F454" s="849">
        <v>146</v>
      </c>
      <c r="G454" s="849">
        <v>470850</v>
      </c>
      <c r="H454" s="849">
        <v>1.0737717815922883</v>
      </c>
      <c r="I454" s="849">
        <v>3225</v>
      </c>
      <c r="J454" s="849">
        <v>133</v>
      </c>
      <c r="K454" s="849">
        <v>438501</v>
      </c>
      <c r="L454" s="849">
        <v>1</v>
      </c>
      <c r="M454" s="849">
        <v>3297</v>
      </c>
      <c r="N454" s="849">
        <v>154</v>
      </c>
      <c r="O454" s="849">
        <v>507892</v>
      </c>
      <c r="P454" s="837">
        <v>1.1582459333045991</v>
      </c>
      <c r="Q454" s="850">
        <v>3298</v>
      </c>
    </row>
    <row r="455" spans="1:17" ht="14.4" customHeight="1" x14ac:dyDescent="0.3">
      <c r="A455" s="831" t="s">
        <v>579</v>
      </c>
      <c r="B455" s="832" t="s">
        <v>6808</v>
      </c>
      <c r="C455" s="832" t="s">
        <v>6809</v>
      </c>
      <c r="D455" s="832" t="s">
        <v>7656</v>
      </c>
      <c r="E455" s="832" t="s">
        <v>7657</v>
      </c>
      <c r="F455" s="849">
        <v>15</v>
      </c>
      <c r="G455" s="849">
        <v>133860</v>
      </c>
      <c r="H455" s="849">
        <v>0.90358030024840696</v>
      </c>
      <c r="I455" s="849">
        <v>8924</v>
      </c>
      <c r="J455" s="849">
        <v>16</v>
      </c>
      <c r="K455" s="849">
        <v>148144</v>
      </c>
      <c r="L455" s="849">
        <v>1</v>
      </c>
      <c r="M455" s="849">
        <v>9259</v>
      </c>
      <c r="N455" s="849">
        <v>21</v>
      </c>
      <c r="O455" s="849">
        <v>194565</v>
      </c>
      <c r="P455" s="837">
        <v>1.3133505238146668</v>
      </c>
      <c r="Q455" s="850">
        <v>9265</v>
      </c>
    </row>
    <row r="456" spans="1:17" ht="14.4" customHeight="1" x14ac:dyDescent="0.3">
      <c r="A456" s="831" t="s">
        <v>579</v>
      </c>
      <c r="B456" s="832" t="s">
        <v>6808</v>
      </c>
      <c r="C456" s="832" t="s">
        <v>6809</v>
      </c>
      <c r="D456" s="832" t="s">
        <v>7658</v>
      </c>
      <c r="E456" s="832" t="s">
        <v>7659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0</v>
      </c>
      <c r="P456" s="837"/>
      <c r="Q456" s="850">
        <v>0</v>
      </c>
    </row>
    <row r="457" spans="1:17" ht="14.4" customHeight="1" x14ac:dyDescent="0.3">
      <c r="A457" s="831" t="s">
        <v>579</v>
      </c>
      <c r="B457" s="832" t="s">
        <v>6808</v>
      </c>
      <c r="C457" s="832" t="s">
        <v>6809</v>
      </c>
      <c r="D457" s="832" t="s">
        <v>7660</v>
      </c>
      <c r="E457" s="832" t="s">
        <v>7661</v>
      </c>
      <c r="F457" s="849">
        <v>13</v>
      </c>
      <c r="G457" s="849">
        <v>68263</v>
      </c>
      <c r="H457" s="849">
        <v>0.52361775895925378</v>
      </c>
      <c r="I457" s="849">
        <v>5251</v>
      </c>
      <c r="J457" s="849">
        <v>24</v>
      </c>
      <c r="K457" s="849">
        <v>130368</v>
      </c>
      <c r="L457" s="849">
        <v>1</v>
      </c>
      <c r="M457" s="849">
        <v>5432</v>
      </c>
      <c r="N457" s="849">
        <v>15</v>
      </c>
      <c r="O457" s="849">
        <v>81525</v>
      </c>
      <c r="P457" s="837">
        <v>0.62534517673048606</v>
      </c>
      <c r="Q457" s="850">
        <v>5435</v>
      </c>
    </row>
    <row r="458" spans="1:17" ht="14.4" customHeight="1" x14ac:dyDescent="0.3">
      <c r="A458" s="831" t="s">
        <v>579</v>
      </c>
      <c r="B458" s="832" t="s">
        <v>6808</v>
      </c>
      <c r="C458" s="832" t="s">
        <v>6809</v>
      </c>
      <c r="D458" s="832" t="s">
        <v>7662</v>
      </c>
      <c r="E458" s="832" t="s">
        <v>7663</v>
      </c>
      <c r="F458" s="849">
        <v>1</v>
      </c>
      <c r="G458" s="849">
        <v>0</v>
      </c>
      <c r="H458" s="849"/>
      <c r="I458" s="849">
        <v>0</v>
      </c>
      <c r="J458" s="849">
        <v>1</v>
      </c>
      <c r="K458" s="849">
        <v>0</v>
      </c>
      <c r="L458" s="849"/>
      <c r="M458" s="849">
        <v>0</v>
      </c>
      <c r="N458" s="849">
        <v>3</v>
      </c>
      <c r="O458" s="849">
        <v>0</v>
      </c>
      <c r="P458" s="837"/>
      <c r="Q458" s="850">
        <v>0</v>
      </c>
    </row>
    <row r="459" spans="1:17" ht="14.4" customHeight="1" x14ac:dyDescent="0.3">
      <c r="A459" s="831" t="s">
        <v>579</v>
      </c>
      <c r="B459" s="832" t="s">
        <v>6808</v>
      </c>
      <c r="C459" s="832" t="s">
        <v>6809</v>
      </c>
      <c r="D459" s="832" t="s">
        <v>7664</v>
      </c>
      <c r="E459" s="832" t="s">
        <v>7665</v>
      </c>
      <c r="F459" s="849">
        <v>23</v>
      </c>
      <c r="G459" s="849">
        <v>65113</v>
      </c>
      <c r="H459" s="849">
        <v>1.4527666220437305</v>
      </c>
      <c r="I459" s="849">
        <v>2831</v>
      </c>
      <c r="J459" s="849">
        <v>15</v>
      </c>
      <c r="K459" s="849">
        <v>44820</v>
      </c>
      <c r="L459" s="849">
        <v>1</v>
      </c>
      <c r="M459" s="849">
        <v>2988</v>
      </c>
      <c r="N459" s="849">
        <v>22</v>
      </c>
      <c r="O459" s="849">
        <v>65780</v>
      </c>
      <c r="P459" s="837">
        <v>1.467648371262829</v>
      </c>
      <c r="Q459" s="850">
        <v>2990</v>
      </c>
    </row>
    <row r="460" spans="1:17" ht="14.4" customHeight="1" x14ac:dyDescent="0.3">
      <c r="A460" s="831" t="s">
        <v>579</v>
      </c>
      <c r="B460" s="832" t="s">
        <v>6808</v>
      </c>
      <c r="C460" s="832" t="s">
        <v>6809</v>
      </c>
      <c r="D460" s="832" t="s">
        <v>7666</v>
      </c>
      <c r="E460" s="832" t="s">
        <v>7667</v>
      </c>
      <c r="F460" s="849">
        <v>261</v>
      </c>
      <c r="G460" s="849">
        <v>80649</v>
      </c>
      <c r="H460" s="849">
        <v>0.73862512363996047</v>
      </c>
      <c r="I460" s="849">
        <v>309</v>
      </c>
      <c r="J460" s="849">
        <v>337</v>
      </c>
      <c r="K460" s="849">
        <v>109188</v>
      </c>
      <c r="L460" s="849">
        <v>1</v>
      </c>
      <c r="M460" s="849">
        <v>324</v>
      </c>
      <c r="N460" s="849">
        <v>239</v>
      </c>
      <c r="O460" s="849">
        <v>77436</v>
      </c>
      <c r="P460" s="837">
        <v>0.70919881305637977</v>
      </c>
      <c r="Q460" s="850">
        <v>324</v>
      </c>
    </row>
    <row r="461" spans="1:17" ht="14.4" customHeight="1" x14ac:dyDescent="0.3">
      <c r="A461" s="831" t="s">
        <v>579</v>
      </c>
      <c r="B461" s="832" t="s">
        <v>6808</v>
      </c>
      <c r="C461" s="832" t="s">
        <v>6809</v>
      </c>
      <c r="D461" s="832" t="s">
        <v>7668</v>
      </c>
      <c r="E461" s="832" t="s">
        <v>7669</v>
      </c>
      <c r="F461" s="849">
        <v>131</v>
      </c>
      <c r="G461" s="849">
        <v>462168</v>
      </c>
      <c r="H461" s="849">
        <v>0.80426558263696257</v>
      </c>
      <c r="I461" s="849">
        <v>3528</v>
      </c>
      <c r="J461" s="849">
        <v>158</v>
      </c>
      <c r="K461" s="849">
        <v>574646</v>
      </c>
      <c r="L461" s="849">
        <v>1</v>
      </c>
      <c r="M461" s="849">
        <v>3637</v>
      </c>
      <c r="N461" s="849">
        <v>142</v>
      </c>
      <c r="O461" s="849">
        <v>516596</v>
      </c>
      <c r="P461" s="837">
        <v>0.89898128586990944</v>
      </c>
      <c r="Q461" s="850">
        <v>3638</v>
      </c>
    </row>
    <row r="462" spans="1:17" ht="14.4" customHeight="1" x14ac:dyDescent="0.3">
      <c r="A462" s="831" t="s">
        <v>579</v>
      </c>
      <c r="B462" s="832" t="s">
        <v>6808</v>
      </c>
      <c r="C462" s="832" t="s">
        <v>6809</v>
      </c>
      <c r="D462" s="832" t="s">
        <v>7670</v>
      </c>
      <c r="E462" s="832" t="s">
        <v>7671</v>
      </c>
      <c r="F462" s="849">
        <v>143</v>
      </c>
      <c r="G462" s="849">
        <v>352495</v>
      </c>
      <c r="H462" s="849">
        <v>1.0368780849399044</v>
      </c>
      <c r="I462" s="849">
        <v>2465</v>
      </c>
      <c r="J462" s="849">
        <v>134</v>
      </c>
      <c r="K462" s="849">
        <v>339958</v>
      </c>
      <c r="L462" s="849">
        <v>1</v>
      </c>
      <c r="M462" s="849">
        <v>2537</v>
      </c>
      <c r="N462" s="849">
        <v>124</v>
      </c>
      <c r="O462" s="849">
        <v>314712</v>
      </c>
      <c r="P462" s="837">
        <v>0.92573788526818024</v>
      </c>
      <c r="Q462" s="850">
        <v>2538</v>
      </c>
    </row>
    <row r="463" spans="1:17" ht="14.4" customHeight="1" x14ac:dyDescent="0.3">
      <c r="A463" s="831" t="s">
        <v>579</v>
      </c>
      <c r="B463" s="832" t="s">
        <v>6808</v>
      </c>
      <c r="C463" s="832" t="s">
        <v>6809</v>
      </c>
      <c r="D463" s="832" t="s">
        <v>7672</v>
      </c>
      <c r="E463" s="832" t="s">
        <v>7673</v>
      </c>
      <c r="F463" s="849">
        <v>2</v>
      </c>
      <c r="G463" s="849">
        <v>16330</v>
      </c>
      <c r="H463" s="849">
        <v>0.1613891524351676</v>
      </c>
      <c r="I463" s="849">
        <v>8165</v>
      </c>
      <c r="J463" s="849">
        <v>12</v>
      </c>
      <c r="K463" s="849">
        <v>101184</v>
      </c>
      <c r="L463" s="849">
        <v>1</v>
      </c>
      <c r="M463" s="849">
        <v>8432</v>
      </c>
      <c r="N463" s="849">
        <v>11</v>
      </c>
      <c r="O463" s="849">
        <v>92829</v>
      </c>
      <c r="P463" s="837">
        <v>0.91742765654648961</v>
      </c>
      <c r="Q463" s="850">
        <v>8439</v>
      </c>
    </row>
    <row r="464" spans="1:17" ht="14.4" customHeight="1" x14ac:dyDescent="0.3">
      <c r="A464" s="831" t="s">
        <v>579</v>
      </c>
      <c r="B464" s="832" t="s">
        <v>6808</v>
      </c>
      <c r="C464" s="832" t="s">
        <v>6809</v>
      </c>
      <c r="D464" s="832" t="s">
        <v>7674</v>
      </c>
      <c r="E464" s="832" t="s">
        <v>7675</v>
      </c>
      <c r="F464" s="849">
        <v>42</v>
      </c>
      <c r="G464" s="849">
        <v>380184</v>
      </c>
      <c r="H464" s="849">
        <v>0.7983067289884469</v>
      </c>
      <c r="I464" s="849">
        <v>9052</v>
      </c>
      <c r="J464" s="849">
        <v>51</v>
      </c>
      <c r="K464" s="849">
        <v>476238</v>
      </c>
      <c r="L464" s="849">
        <v>1</v>
      </c>
      <c r="M464" s="849">
        <v>9338</v>
      </c>
      <c r="N464" s="849">
        <v>57</v>
      </c>
      <c r="O464" s="849">
        <v>532551</v>
      </c>
      <c r="P464" s="837">
        <v>1.1182454990991899</v>
      </c>
      <c r="Q464" s="850">
        <v>9343</v>
      </c>
    </row>
    <row r="465" spans="1:17" ht="14.4" customHeight="1" x14ac:dyDescent="0.3">
      <c r="A465" s="831" t="s">
        <v>579</v>
      </c>
      <c r="B465" s="832" t="s">
        <v>6808</v>
      </c>
      <c r="C465" s="832" t="s">
        <v>6809</v>
      </c>
      <c r="D465" s="832" t="s">
        <v>7676</v>
      </c>
      <c r="E465" s="832" t="s">
        <v>7677</v>
      </c>
      <c r="F465" s="849">
        <v>2</v>
      </c>
      <c r="G465" s="849">
        <v>914</v>
      </c>
      <c r="H465" s="849">
        <v>1.9488272921108742</v>
      </c>
      <c r="I465" s="849">
        <v>457</v>
      </c>
      <c r="J465" s="849">
        <v>1</v>
      </c>
      <c r="K465" s="849">
        <v>469</v>
      </c>
      <c r="L465" s="849">
        <v>1</v>
      </c>
      <c r="M465" s="849">
        <v>469</v>
      </c>
      <c r="N465" s="849">
        <v>1</v>
      </c>
      <c r="O465" s="849">
        <v>365</v>
      </c>
      <c r="P465" s="837">
        <v>0.7782515991471215</v>
      </c>
      <c r="Q465" s="850">
        <v>365</v>
      </c>
    </row>
    <row r="466" spans="1:17" ht="14.4" customHeight="1" x14ac:dyDescent="0.3">
      <c r="A466" s="831" t="s">
        <v>579</v>
      </c>
      <c r="B466" s="832" t="s">
        <v>6808</v>
      </c>
      <c r="C466" s="832" t="s">
        <v>6809</v>
      </c>
      <c r="D466" s="832" t="s">
        <v>7678</v>
      </c>
      <c r="E466" s="832" t="s">
        <v>7679</v>
      </c>
      <c r="F466" s="849">
        <v>56</v>
      </c>
      <c r="G466" s="849">
        <v>255192</v>
      </c>
      <c r="H466" s="849">
        <v>0.79263497269796301</v>
      </c>
      <c r="I466" s="849">
        <v>4557</v>
      </c>
      <c r="J466" s="849">
        <v>69</v>
      </c>
      <c r="K466" s="849">
        <v>321954</v>
      </c>
      <c r="L466" s="849">
        <v>1</v>
      </c>
      <c r="M466" s="849">
        <v>4666</v>
      </c>
      <c r="N466" s="849">
        <v>59</v>
      </c>
      <c r="O466" s="849">
        <v>275353</v>
      </c>
      <c r="P466" s="837">
        <v>0.85525571976120818</v>
      </c>
      <c r="Q466" s="850">
        <v>4667</v>
      </c>
    </row>
    <row r="467" spans="1:17" ht="14.4" customHeight="1" x14ac:dyDescent="0.3">
      <c r="A467" s="831" t="s">
        <v>579</v>
      </c>
      <c r="B467" s="832" t="s">
        <v>6808</v>
      </c>
      <c r="C467" s="832" t="s">
        <v>6809</v>
      </c>
      <c r="D467" s="832" t="s">
        <v>7680</v>
      </c>
      <c r="E467" s="832" t="s">
        <v>7681</v>
      </c>
      <c r="F467" s="849">
        <v>8</v>
      </c>
      <c r="G467" s="849">
        <v>15280</v>
      </c>
      <c r="H467" s="849">
        <v>7.7132761231701163</v>
      </c>
      <c r="I467" s="849">
        <v>1910</v>
      </c>
      <c r="J467" s="849">
        <v>1</v>
      </c>
      <c r="K467" s="849">
        <v>1981</v>
      </c>
      <c r="L467" s="849">
        <v>1</v>
      </c>
      <c r="M467" s="849">
        <v>1981</v>
      </c>
      <c r="N467" s="849">
        <v>36</v>
      </c>
      <c r="O467" s="849">
        <v>71352</v>
      </c>
      <c r="P467" s="837">
        <v>36.01817264008077</v>
      </c>
      <c r="Q467" s="850">
        <v>1982</v>
      </c>
    </row>
    <row r="468" spans="1:17" ht="14.4" customHeight="1" x14ac:dyDescent="0.3">
      <c r="A468" s="831" t="s">
        <v>579</v>
      </c>
      <c r="B468" s="832" t="s">
        <v>6808</v>
      </c>
      <c r="C468" s="832" t="s">
        <v>6809</v>
      </c>
      <c r="D468" s="832" t="s">
        <v>7682</v>
      </c>
      <c r="E468" s="832" t="s">
        <v>7683</v>
      </c>
      <c r="F468" s="849">
        <v>19</v>
      </c>
      <c r="G468" s="849">
        <v>2489</v>
      </c>
      <c r="H468" s="849">
        <v>1.6760942760942761</v>
      </c>
      <c r="I468" s="849">
        <v>131</v>
      </c>
      <c r="J468" s="849">
        <v>11</v>
      </c>
      <c r="K468" s="849">
        <v>1485</v>
      </c>
      <c r="L468" s="849">
        <v>1</v>
      </c>
      <c r="M468" s="849">
        <v>135</v>
      </c>
      <c r="N468" s="849">
        <v>11</v>
      </c>
      <c r="O468" s="849">
        <v>1485</v>
      </c>
      <c r="P468" s="837">
        <v>1</v>
      </c>
      <c r="Q468" s="850">
        <v>135</v>
      </c>
    </row>
    <row r="469" spans="1:17" ht="14.4" customHeight="1" x14ac:dyDescent="0.3">
      <c r="A469" s="831" t="s">
        <v>579</v>
      </c>
      <c r="B469" s="832" t="s">
        <v>6808</v>
      </c>
      <c r="C469" s="832" t="s">
        <v>6809</v>
      </c>
      <c r="D469" s="832" t="s">
        <v>7684</v>
      </c>
      <c r="E469" s="832" t="s">
        <v>7685</v>
      </c>
      <c r="F469" s="849">
        <v>17</v>
      </c>
      <c r="G469" s="849">
        <v>141270</v>
      </c>
      <c r="H469" s="849">
        <v>1.6424834321590513</v>
      </c>
      <c r="I469" s="849">
        <v>8310</v>
      </c>
      <c r="J469" s="849">
        <v>10</v>
      </c>
      <c r="K469" s="849">
        <v>86010</v>
      </c>
      <c r="L469" s="849">
        <v>1</v>
      </c>
      <c r="M469" s="849">
        <v>8601</v>
      </c>
      <c r="N469" s="849">
        <v>12</v>
      </c>
      <c r="O469" s="849">
        <v>103308</v>
      </c>
      <c r="P469" s="837">
        <v>1.2011161492849669</v>
      </c>
      <c r="Q469" s="850">
        <v>8609</v>
      </c>
    </row>
    <row r="470" spans="1:17" ht="14.4" customHeight="1" x14ac:dyDescent="0.3">
      <c r="A470" s="831" t="s">
        <v>579</v>
      </c>
      <c r="B470" s="832" t="s">
        <v>6808</v>
      </c>
      <c r="C470" s="832" t="s">
        <v>6809</v>
      </c>
      <c r="D470" s="832" t="s">
        <v>7686</v>
      </c>
      <c r="E470" s="832" t="s">
        <v>7687</v>
      </c>
      <c r="F470" s="849">
        <v>15</v>
      </c>
      <c r="G470" s="849">
        <v>179370</v>
      </c>
      <c r="H470" s="849">
        <v>1.8030759951749096</v>
      </c>
      <c r="I470" s="849">
        <v>11958</v>
      </c>
      <c r="J470" s="849">
        <v>8</v>
      </c>
      <c r="K470" s="849">
        <v>99480</v>
      </c>
      <c r="L470" s="849">
        <v>1</v>
      </c>
      <c r="M470" s="849">
        <v>12435</v>
      </c>
      <c r="N470" s="849">
        <v>7</v>
      </c>
      <c r="O470" s="849">
        <v>87108</v>
      </c>
      <c r="P470" s="837">
        <v>0.87563329312424609</v>
      </c>
      <c r="Q470" s="850">
        <v>12444</v>
      </c>
    </row>
    <row r="471" spans="1:17" ht="14.4" customHeight="1" x14ac:dyDescent="0.3">
      <c r="A471" s="831" t="s">
        <v>579</v>
      </c>
      <c r="B471" s="832" t="s">
        <v>6808</v>
      </c>
      <c r="C471" s="832" t="s">
        <v>6809</v>
      </c>
      <c r="D471" s="832" t="s">
        <v>7688</v>
      </c>
      <c r="E471" s="832" t="s">
        <v>7689</v>
      </c>
      <c r="F471" s="849">
        <v>31</v>
      </c>
      <c r="G471" s="849">
        <v>72881</v>
      </c>
      <c r="H471" s="849">
        <v>1.3077751260564519</v>
      </c>
      <c r="I471" s="849">
        <v>2351</v>
      </c>
      <c r="J471" s="849">
        <v>23</v>
      </c>
      <c r="K471" s="849">
        <v>55729</v>
      </c>
      <c r="L471" s="849">
        <v>1</v>
      </c>
      <c r="M471" s="849">
        <v>2423</v>
      </c>
      <c r="N471" s="849">
        <v>31</v>
      </c>
      <c r="O471" s="849">
        <v>75144</v>
      </c>
      <c r="P471" s="837">
        <v>1.348382350302356</v>
      </c>
      <c r="Q471" s="850">
        <v>2424</v>
      </c>
    </row>
    <row r="472" spans="1:17" ht="14.4" customHeight="1" x14ac:dyDescent="0.3">
      <c r="A472" s="831" t="s">
        <v>579</v>
      </c>
      <c r="B472" s="832" t="s">
        <v>6808</v>
      </c>
      <c r="C472" s="832" t="s">
        <v>6809</v>
      </c>
      <c r="D472" s="832" t="s">
        <v>7690</v>
      </c>
      <c r="E472" s="832" t="s">
        <v>7691</v>
      </c>
      <c r="F472" s="849">
        <v>10</v>
      </c>
      <c r="G472" s="849">
        <v>160380</v>
      </c>
      <c r="H472" s="849">
        <v>2.3863230567789548</v>
      </c>
      <c r="I472" s="849">
        <v>16038</v>
      </c>
      <c r="J472" s="849">
        <v>4</v>
      </c>
      <c r="K472" s="849">
        <v>67208</v>
      </c>
      <c r="L472" s="849">
        <v>1</v>
      </c>
      <c r="M472" s="849">
        <v>16802</v>
      </c>
      <c r="N472" s="849">
        <v>3</v>
      </c>
      <c r="O472" s="849">
        <v>50448</v>
      </c>
      <c r="P472" s="837">
        <v>0.75062492560409477</v>
      </c>
      <c r="Q472" s="850">
        <v>16816</v>
      </c>
    </row>
    <row r="473" spans="1:17" ht="14.4" customHeight="1" x14ac:dyDescent="0.3">
      <c r="A473" s="831" t="s">
        <v>579</v>
      </c>
      <c r="B473" s="832" t="s">
        <v>6808</v>
      </c>
      <c r="C473" s="832" t="s">
        <v>6809</v>
      </c>
      <c r="D473" s="832" t="s">
        <v>7692</v>
      </c>
      <c r="E473" s="832" t="s">
        <v>7693</v>
      </c>
      <c r="F473" s="849">
        <v>40</v>
      </c>
      <c r="G473" s="849">
        <v>205480</v>
      </c>
      <c r="H473" s="849">
        <v>1.2156853464596744</v>
      </c>
      <c r="I473" s="849">
        <v>5137</v>
      </c>
      <c r="J473" s="849">
        <v>32</v>
      </c>
      <c r="K473" s="849">
        <v>169024</v>
      </c>
      <c r="L473" s="849">
        <v>1</v>
      </c>
      <c r="M473" s="849">
        <v>5282</v>
      </c>
      <c r="N473" s="849">
        <v>41</v>
      </c>
      <c r="O473" s="849">
        <v>216644</v>
      </c>
      <c r="P473" s="837">
        <v>1.2817351382052253</v>
      </c>
      <c r="Q473" s="850">
        <v>5284</v>
      </c>
    </row>
    <row r="474" spans="1:17" ht="14.4" customHeight="1" x14ac:dyDescent="0.3">
      <c r="A474" s="831" t="s">
        <v>579</v>
      </c>
      <c r="B474" s="832" t="s">
        <v>6808</v>
      </c>
      <c r="C474" s="832" t="s">
        <v>6809</v>
      </c>
      <c r="D474" s="832" t="s">
        <v>7694</v>
      </c>
      <c r="E474" s="832" t="s">
        <v>7695</v>
      </c>
      <c r="F474" s="849">
        <v>3</v>
      </c>
      <c r="G474" s="849">
        <v>25059</v>
      </c>
      <c r="H474" s="849">
        <v>0.40987601818836078</v>
      </c>
      <c r="I474" s="849">
        <v>8353</v>
      </c>
      <c r="J474" s="849">
        <v>7</v>
      </c>
      <c r="K474" s="849">
        <v>61138</v>
      </c>
      <c r="L474" s="849">
        <v>1</v>
      </c>
      <c r="M474" s="849">
        <v>8734</v>
      </c>
      <c r="N474" s="849">
        <v>6</v>
      </c>
      <c r="O474" s="849">
        <v>52452</v>
      </c>
      <c r="P474" s="837">
        <v>0.85792796624030876</v>
      </c>
      <c r="Q474" s="850">
        <v>8742</v>
      </c>
    </row>
    <row r="475" spans="1:17" ht="14.4" customHeight="1" x14ac:dyDescent="0.3">
      <c r="A475" s="831" t="s">
        <v>579</v>
      </c>
      <c r="B475" s="832" t="s">
        <v>6808</v>
      </c>
      <c r="C475" s="832" t="s">
        <v>6809</v>
      </c>
      <c r="D475" s="832" t="s">
        <v>7696</v>
      </c>
      <c r="E475" s="832" t="s">
        <v>7697</v>
      </c>
      <c r="F475" s="849">
        <v>3</v>
      </c>
      <c r="G475" s="849">
        <v>23007</v>
      </c>
      <c r="H475" s="849">
        <v>0.72013897583573305</v>
      </c>
      <c r="I475" s="849">
        <v>7669</v>
      </c>
      <c r="J475" s="849">
        <v>4</v>
      </c>
      <c r="K475" s="849">
        <v>31948</v>
      </c>
      <c r="L475" s="849">
        <v>1</v>
      </c>
      <c r="M475" s="849">
        <v>7987</v>
      </c>
      <c r="N475" s="849">
        <v>4</v>
      </c>
      <c r="O475" s="849">
        <v>31972</v>
      </c>
      <c r="P475" s="837">
        <v>1.0007512207336922</v>
      </c>
      <c r="Q475" s="850">
        <v>7993</v>
      </c>
    </row>
    <row r="476" spans="1:17" ht="14.4" customHeight="1" x14ac:dyDescent="0.3">
      <c r="A476" s="831" t="s">
        <v>579</v>
      </c>
      <c r="B476" s="832" t="s">
        <v>6808</v>
      </c>
      <c r="C476" s="832" t="s">
        <v>6809</v>
      </c>
      <c r="D476" s="832" t="s">
        <v>7698</v>
      </c>
      <c r="E476" s="832" t="s">
        <v>7699</v>
      </c>
      <c r="F476" s="849">
        <v>9</v>
      </c>
      <c r="G476" s="849">
        <v>0</v>
      </c>
      <c r="H476" s="849"/>
      <c r="I476" s="849">
        <v>0</v>
      </c>
      <c r="J476" s="849">
        <v>10</v>
      </c>
      <c r="K476" s="849">
        <v>0</v>
      </c>
      <c r="L476" s="849"/>
      <c r="M476" s="849">
        <v>0</v>
      </c>
      <c r="N476" s="849">
        <v>2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579</v>
      </c>
      <c r="B477" s="832" t="s">
        <v>6808</v>
      </c>
      <c r="C477" s="832" t="s">
        <v>6809</v>
      </c>
      <c r="D477" s="832" t="s">
        <v>7700</v>
      </c>
      <c r="E477" s="832" t="s">
        <v>7701</v>
      </c>
      <c r="F477" s="849"/>
      <c r="G477" s="849"/>
      <c r="H477" s="849"/>
      <c r="I477" s="849"/>
      <c r="J477" s="849"/>
      <c r="K477" s="849"/>
      <c r="L477" s="849"/>
      <c r="M477" s="849"/>
      <c r="N477" s="849">
        <v>1</v>
      </c>
      <c r="O477" s="849">
        <v>1201</v>
      </c>
      <c r="P477" s="837"/>
      <c r="Q477" s="850">
        <v>1201</v>
      </c>
    </row>
    <row r="478" spans="1:17" ht="14.4" customHeight="1" x14ac:dyDescent="0.3">
      <c r="A478" s="831" t="s">
        <v>579</v>
      </c>
      <c r="B478" s="832" t="s">
        <v>6808</v>
      </c>
      <c r="C478" s="832" t="s">
        <v>6809</v>
      </c>
      <c r="D478" s="832" t="s">
        <v>7702</v>
      </c>
      <c r="E478" s="832" t="s">
        <v>7703</v>
      </c>
      <c r="F478" s="849">
        <v>174</v>
      </c>
      <c r="G478" s="849">
        <v>39846</v>
      </c>
      <c r="H478" s="849">
        <v>0.92150786308973176</v>
      </c>
      <c r="I478" s="849">
        <v>229</v>
      </c>
      <c r="J478" s="849">
        <v>184</v>
      </c>
      <c r="K478" s="849">
        <v>43240</v>
      </c>
      <c r="L478" s="849">
        <v>1</v>
      </c>
      <c r="M478" s="849">
        <v>235</v>
      </c>
      <c r="N478" s="849">
        <v>160</v>
      </c>
      <c r="O478" s="849">
        <v>37600</v>
      </c>
      <c r="P478" s="837">
        <v>0.86956521739130432</v>
      </c>
      <c r="Q478" s="850">
        <v>235</v>
      </c>
    </row>
    <row r="479" spans="1:17" ht="14.4" customHeight="1" x14ac:dyDescent="0.3">
      <c r="A479" s="831" t="s">
        <v>579</v>
      </c>
      <c r="B479" s="832" t="s">
        <v>6808</v>
      </c>
      <c r="C479" s="832" t="s">
        <v>6809</v>
      </c>
      <c r="D479" s="832" t="s">
        <v>7704</v>
      </c>
      <c r="E479" s="832" t="s">
        <v>7705</v>
      </c>
      <c r="F479" s="849">
        <v>4</v>
      </c>
      <c r="G479" s="849">
        <v>35500</v>
      </c>
      <c r="H479" s="849">
        <v>0.27395357451537228</v>
      </c>
      <c r="I479" s="849">
        <v>8875</v>
      </c>
      <c r="J479" s="849">
        <v>14</v>
      </c>
      <c r="K479" s="849">
        <v>129584</v>
      </c>
      <c r="L479" s="849">
        <v>1</v>
      </c>
      <c r="M479" s="849">
        <v>9256</v>
      </c>
      <c r="N479" s="849">
        <v>8</v>
      </c>
      <c r="O479" s="849">
        <v>74112</v>
      </c>
      <c r="P479" s="837">
        <v>0.57192245956290899</v>
      </c>
      <c r="Q479" s="850">
        <v>9264</v>
      </c>
    </row>
    <row r="480" spans="1:17" ht="14.4" customHeight="1" x14ac:dyDescent="0.3">
      <c r="A480" s="831" t="s">
        <v>579</v>
      </c>
      <c r="B480" s="832" t="s">
        <v>6808</v>
      </c>
      <c r="C480" s="832" t="s">
        <v>6809</v>
      </c>
      <c r="D480" s="832" t="s">
        <v>7706</v>
      </c>
      <c r="E480" s="832" t="s">
        <v>7707</v>
      </c>
      <c r="F480" s="849">
        <v>1</v>
      </c>
      <c r="G480" s="849">
        <v>4005</v>
      </c>
      <c r="H480" s="849">
        <v>0.48675255226057362</v>
      </c>
      <c r="I480" s="849">
        <v>4005</v>
      </c>
      <c r="J480" s="849">
        <v>2</v>
      </c>
      <c r="K480" s="849">
        <v>8228</v>
      </c>
      <c r="L480" s="849">
        <v>1</v>
      </c>
      <c r="M480" s="849">
        <v>4114</v>
      </c>
      <c r="N480" s="849">
        <v>1</v>
      </c>
      <c r="O480" s="849">
        <v>4115</v>
      </c>
      <c r="P480" s="837">
        <v>0.50012153621779287</v>
      </c>
      <c r="Q480" s="850">
        <v>4115</v>
      </c>
    </row>
    <row r="481" spans="1:17" ht="14.4" customHeight="1" x14ac:dyDescent="0.3">
      <c r="A481" s="831" t="s">
        <v>579</v>
      </c>
      <c r="B481" s="832" t="s">
        <v>6808</v>
      </c>
      <c r="C481" s="832" t="s">
        <v>6809</v>
      </c>
      <c r="D481" s="832" t="s">
        <v>7708</v>
      </c>
      <c r="E481" s="832" t="s">
        <v>7709</v>
      </c>
      <c r="F481" s="849">
        <v>1</v>
      </c>
      <c r="G481" s="849">
        <v>254</v>
      </c>
      <c r="H481" s="849">
        <v>0.95131086142322097</v>
      </c>
      <c r="I481" s="849">
        <v>254</v>
      </c>
      <c r="J481" s="849">
        <v>1</v>
      </c>
      <c r="K481" s="849">
        <v>267</v>
      </c>
      <c r="L481" s="849">
        <v>1</v>
      </c>
      <c r="M481" s="849">
        <v>267</v>
      </c>
      <c r="N481" s="849">
        <v>1</v>
      </c>
      <c r="O481" s="849">
        <v>267</v>
      </c>
      <c r="P481" s="837">
        <v>1</v>
      </c>
      <c r="Q481" s="850">
        <v>267</v>
      </c>
    </row>
    <row r="482" spans="1:17" ht="14.4" customHeight="1" x14ac:dyDescent="0.3">
      <c r="A482" s="831" t="s">
        <v>579</v>
      </c>
      <c r="B482" s="832" t="s">
        <v>6808</v>
      </c>
      <c r="C482" s="832" t="s">
        <v>6809</v>
      </c>
      <c r="D482" s="832" t="s">
        <v>7710</v>
      </c>
      <c r="E482" s="832" t="s">
        <v>7711</v>
      </c>
      <c r="F482" s="849">
        <v>1</v>
      </c>
      <c r="G482" s="849">
        <v>3557</v>
      </c>
      <c r="H482" s="849"/>
      <c r="I482" s="849">
        <v>3557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579</v>
      </c>
      <c r="B483" s="832" t="s">
        <v>6808</v>
      </c>
      <c r="C483" s="832" t="s">
        <v>6809</v>
      </c>
      <c r="D483" s="832" t="s">
        <v>7712</v>
      </c>
      <c r="E483" s="832" t="s">
        <v>7713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0</v>
      </c>
      <c r="P483" s="837"/>
      <c r="Q483" s="850">
        <v>0</v>
      </c>
    </row>
    <row r="484" spans="1:17" ht="14.4" customHeight="1" x14ac:dyDescent="0.3">
      <c r="A484" s="831" t="s">
        <v>579</v>
      </c>
      <c r="B484" s="832" t="s">
        <v>6808</v>
      </c>
      <c r="C484" s="832" t="s">
        <v>6809</v>
      </c>
      <c r="D484" s="832" t="s">
        <v>7714</v>
      </c>
      <c r="E484" s="832" t="s">
        <v>7715</v>
      </c>
      <c r="F484" s="849">
        <v>1</v>
      </c>
      <c r="G484" s="849">
        <v>6056</v>
      </c>
      <c r="H484" s="849">
        <v>0.97645920670751374</v>
      </c>
      <c r="I484" s="849">
        <v>6056</v>
      </c>
      <c r="J484" s="849">
        <v>1</v>
      </c>
      <c r="K484" s="849">
        <v>6202</v>
      </c>
      <c r="L484" s="849">
        <v>1</v>
      </c>
      <c r="M484" s="849">
        <v>6202</v>
      </c>
      <c r="N484" s="849"/>
      <c r="O484" s="849"/>
      <c r="P484" s="837"/>
      <c r="Q484" s="850"/>
    </row>
    <row r="485" spans="1:17" ht="14.4" customHeight="1" x14ac:dyDescent="0.3">
      <c r="A485" s="831" t="s">
        <v>579</v>
      </c>
      <c r="B485" s="832" t="s">
        <v>6808</v>
      </c>
      <c r="C485" s="832" t="s">
        <v>6809</v>
      </c>
      <c r="D485" s="832" t="s">
        <v>7716</v>
      </c>
      <c r="E485" s="832" t="s">
        <v>7717</v>
      </c>
      <c r="F485" s="849">
        <v>3</v>
      </c>
      <c r="G485" s="849">
        <v>3948</v>
      </c>
      <c r="H485" s="849">
        <v>0.23720259552992068</v>
      </c>
      <c r="I485" s="849">
        <v>1316</v>
      </c>
      <c r="J485" s="849">
        <v>12</v>
      </c>
      <c r="K485" s="849">
        <v>16644</v>
      </c>
      <c r="L485" s="849">
        <v>1</v>
      </c>
      <c r="M485" s="849">
        <v>1387</v>
      </c>
      <c r="N485" s="849">
        <v>18</v>
      </c>
      <c r="O485" s="849">
        <v>24984</v>
      </c>
      <c r="P485" s="837">
        <v>1.5010814708002884</v>
      </c>
      <c r="Q485" s="850">
        <v>1388</v>
      </c>
    </row>
    <row r="486" spans="1:17" ht="14.4" customHeight="1" x14ac:dyDescent="0.3">
      <c r="A486" s="831" t="s">
        <v>579</v>
      </c>
      <c r="B486" s="832" t="s">
        <v>6808</v>
      </c>
      <c r="C486" s="832" t="s">
        <v>6809</v>
      </c>
      <c r="D486" s="832" t="s">
        <v>7718</v>
      </c>
      <c r="E486" s="832" t="s">
        <v>7719</v>
      </c>
      <c r="F486" s="849">
        <v>4</v>
      </c>
      <c r="G486" s="849">
        <v>46284</v>
      </c>
      <c r="H486" s="849">
        <v>0.76832669322709168</v>
      </c>
      <c r="I486" s="849">
        <v>11571</v>
      </c>
      <c r="J486" s="849">
        <v>5</v>
      </c>
      <c r="K486" s="849">
        <v>60240</v>
      </c>
      <c r="L486" s="849">
        <v>1</v>
      </c>
      <c r="M486" s="849">
        <v>12048</v>
      </c>
      <c r="N486" s="849">
        <v>7</v>
      </c>
      <c r="O486" s="849">
        <v>84399</v>
      </c>
      <c r="P486" s="837">
        <v>1.4010458167330677</v>
      </c>
      <c r="Q486" s="850">
        <v>12057</v>
      </c>
    </row>
    <row r="487" spans="1:17" ht="14.4" customHeight="1" x14ac:dyDescent="0.3">
      <c r="A487" s="831" t="s">
        <v>579</v>
      </c>
      <c r="B487" s="832" t="s">
        <v>6808</v>
      </c>
      <c r="C487" s="832" t="s">
        <v>6809</v>
      </c>
      <c r="D487" s="832" t="s">
        <v>7720</v>
      </c>
      <c r="E487" s="832" t="s">
        <v>7721</v>
      </c>
      <c r="F487" s="849">
        <v>9</v>
      </c>
      <c r="G487" s="849">
        <v>14112</v>
      </c>
      <c r="H487" s="849">
        <v>2.1512195121951221</v>
      </c>
      <c r="I487" s="849">
        <v>1568</v>
      </c>
      <c r="J487" s="849">
        <v>4</v>
      </c>
      <c r="K487" s="849">
        <v>6560</v>
      </c>
      <c r="L487" s="849">
        <v>1</v>
      </c>
      <c r="M487" s="849">
        <v>1640</v>
      </c>
      <c r="N487" s="849">
        <v>7</v>
      </c>
      <c r="O487" s="849">
        <v>11487</v>
      </c>
      <c r="P487" s="837">
        <v>1.7510670731707316</v>
      </c>
      <c r="Q487" s="850">
        <v>1641</v>
      </c>
    </row>
    <row r="488" spans="1:17" ht="14.4" customHeight="1" x14ac:dyDescent="0.3">
      <c r="A488" s="831" t="s">
        <v>579</v>
      </c>
      <c r="B488" s="832" t="s">
        <v>6808</v>
      </c>
      <c r="C488" s="832" t="s">
        <v>6809</v>
      </c>
      <c r="D488" s="832" t="s">
        <v>7722</v>
      </c>
      <c r="E488" s="832" t="s">
        <v>7723</v>
      </c>
      <c r="F488" s="849">
        <v>21</v>
      </c>
      <c r="G488" s="849">
        <v>0</v>
      </c>
      <c r="H488" s="849"/>
      <c r="I488" s="849">
        <v>0</v>
      </c>
      <c r="J488" s="849">
        <v>22</v>
      </c>
      <c r="K488" s="849">
        <v>0</v>
      </c>
      <c r="L488" s="849"/>
      <c r="M488" s="849">
        <v>0</v>
      </c>
      <c r="N488" s="849">
        <v>19</v>
      </c>
      <c r="O488" s="849">
        <v>0</v>
      </c>
      <c r="P488" s="837"/>
      <c r="Q488" s="850">
        <v>0</v>
      </c>
    </row>
    <row r="489" spans="1:17" ht="14.4" customHeight="1" x14ac:dyDescent="0.3">
      <c r="A489" s="831" t="s">
        <v>579</v>
      </c>
      <c r="B489" s="832" t="s">
        <v>6808</v>
      </c>
      <c r="C489" s="832" t="s">
        <v>6809</v>
      </c>
      <c r="D489" s="832" t="s">
        <v>7724</v>
      </c>
      <c r="E489" s="832" t="s">
        <v>7725</v>
      </c>
      <c r="F489" s="849">
        <v>3</v>
      </c>
      <c r="G489" s="849">
        <v>5433</v>
      </c>
      <c r="H489" s="849">
        <v>1.4612694997310383</v>
      </c>
      <c r="I489" s="849">
        <v>1811</v>
      </c>
      <c r="J489" s="849">
        <v>2</v>
      </c>
      <c r="K489" s="849">
        <v>3718</v>
      </c>
      <c r="L489" s="849">
        <v>1</v>
      </c>
      <c r="M489" s="849">
        <v>1859</v>
      </c>
      <c r="N489" s="849">
        <v>1</v>
      </c>
      <c r="O489" s="849">
        <v>1860</v>
      </c>
      <c r="P489" s="837">
        <v>0.50026896180742331</v>
      </c>
      <c r="Q489" s="850">
        <v>1860</v>
      </c>
    </row>
    <row r="490" spans="1:17" ht="14.4" customHeight="1" x14ac:dyDescent="0.3">
      <c r="A490" s="831" t="s">
        <v>579</v>
      </c>
      <c r="B490" s="832" t="s">
        <v>6808</v>
      </c>
      <c r="C490" s="832" t="s">
        <v>6809</v>
      </c>
      <c r="D490" s="832" t="s">
        <v>7726</v>
      </c>
      <c r="E490" s="832" t="s">
        <v>7727</v>
      </c>
      <c r="F490" s="849">
        <v>3</v>
      </c>
      <c r="G490" s="849">
        <v>10296</v>
      </c>
      <c r="H490" s="849">
        <v>3</v>
      </c>
      <c r="I490" s="849">
        <v>3432</v>
      </c>
      <c r="J490" s="849">
        <v>1</v>
      </c>
      <c r="K490" s="849">
        <v>3432</v>
      </c>
      <c r="L490" s="849">
        <v>1</v>
      </c>
      <c r="M490" s="849">
        <v>3432</v>
      </c>
      <c r="N490" s="849">
        <v>1</v>
      </c>
      <c r="O490" s="849">
        <v>3531</v>
      </c>
      <c r="P490" s="837">
        <v>1.0288461538461537</v>
      </c>
      <c r="Q490" s="850">
        <v>3531</v>
      </c>
    </row>
    <row r="491" spans="1:17" ht="14.4" customHeight="1" x14ac:dyDescent="0.3">
      <c r="A491" s="831" t="s">
        <v>579</v>
      </c>
      <c r="B491" s="832" t="s">
        <v>6808</v>
      </c>
      <c r="C491" s="832" t="s">
        <v>6809</v>
      </c>
      <c r="D491" s="832" t="s">
        <v>7728</v>
      </c>
      <c r="E491" s="832" t="s">
        <v>7729</v>
      </c>
      <c r="F491" s="849">
        <v>4</v>
      </c>
      <c r="G491" s="849">
        <v>32504</v>
      </c>
      <c r="H491" s="849">
        <v>0.96234012316437711</v>
      </c>
      <c r="I491" s="849">
        <v>8126</v>
      </c>
      <c r="J491" s="849">
        <v>4</v>
      </c>
      <c r="K491" s="849">
        <v>33776</v>
      </c>
      <c r="L491" s="849">
        <v>1</v>
      </c>
      <c r="M491" s="849">
        <v>8444</v>
      </c>
      <c r="N491" s="849">
        <v>6</v>
      </c>
      <c r="O491" s="849">
        <v>50700</v>
      </c>
      <c r="P491" s="837">
        <v>1.5010658455708195</v>
      </c>
      <c r="Q491" s="850">
        <v>8450</v>
      </c>
    </row>
    <row r="492" spans="1:17" ht="14.4" customHeight="1" x14ac:dyDescent="0.3">
      <c r="A492" s="831" t="s">
        <v>579</v>
      </c>
      <c r="B492" s="832" t="s">
        <v>6808</v>
      </c>
      <c r="C492" s="832" t="s">
        <v>6809</v>
      </c>
      <c r="D492" s="832" t="s">
        <v>7730</v>
      </c>
      <c r="E492" s="832" t="s">
        <v>7731</v>
      </c>
      <c r="F492" s="849">
        <v>1</v>
      </c>
      <c r="G492" s="849">
        <v>6154</v>
      </c>
      <c r="H492" s="849"/>
      <c r="I492" s="849">
        <v>6154</v>
      </c>
      <c r="J492" s="849"/>
      <c r="K492" s="849"/>
      <c r="L492" s="849"/>
      <c r="M492" s="849"/>
      <c r="N492" s="849">
        <v>1</v>
      </c>
      <c r="O492" s="849">
        <v>6284</v>
      </c>
      <c r="P492" s="837"/>
      <c r="Q492" s="850">
        <v>6284</v>
      </c>
    </row>
    <row r="493" spans="1:17" ht="14.4" customHeight="1" x14ac:dyDescent="0.3">
      <c r="A493" s="831" t="s">
        <v>579</v>
      </c>
      <c r="B493" s="832" t="s">
        <v>6808</v>
      </c>
      <c r="C493" s="832" t="s">
        <v>6809</v>
      </c>
      <c r="D493" s="832" t="s">
        <v>7732</v>
      </c>
      <c r="E493" s="832" t="s">
        <v>7733</v>
      </c>
      <c r="F493" s="849"/>
      <c r="G493" s="849"/>
      <c r="H493" s="849"/>
      <c r="I493" s="849"/>
      <c r="J493" s="849"/>
      <c r="K493" s="849"/>
      <c r="L493" s="849"/>
      <c r="M493" s="849"/>
      <c r="N493" s="849">
        <v>5</v>
      </c>
      <c r="O493" s="849">
        <v>0</v>
      </c>
      <c r="P493" s="837"/>
      <c r="Q493" s="850">
        <v>0</v>
      </c>
    </row>
    <row r="494" spans="1:17" ht="14.4" customHeight="1" x14ac:dyDescent="0.3">
      <c r="A494" s="831" t="s">
        <v>579</v>
      </c>
      <c r="B494" s="832" t="s">
        <v>6808</v>
      </c>
      <c r="C494" s="832" t="s">
        <v>6809</v>
      </c>
      <c r="D494" s="832" t="s">
        <v>7734</v>
      </c>
      <c r="E494" s="832" t="s">
        <v>7735</v>
      </c>
      <c r="F494" s="849">
        <v>2</v>
      </c>
      <c r="G494" s="849">
        <v>16854</v>
      </c>
      <c r="H494" s="849">
        <v>1.9625058220773173</v>
      </c>
      <c r="I494" s="849">
        <v>8427</v>
      </c>
      <c r="J494" s="849">
        <v>1</v>
      </c>
      <c r="K494" s="849">
        <v>8588</v>
      </c>
      <c r="L494" s="849">
        <v>1</v>
      </c>
      <c r="M494" s="849">
        <v>8588</v>
      </c>
      <c r="N494" s="849">
        <v>4</v>
      </c>
      <c r="O494" s="849">
        <v>34372</v>
      </c>
      <c r="P494" s="837">
        <v>4.0023288309268743</v>
      </c>
      <c r="Q494" s="850">
        <v>8593</v>
      </c>
    </row>
    <row r="495" spans="1:17" ht="14.4" customHeight="1" x14ac:dyDescent="0.3">
      <c r="A495" s="831" t="s">
        <v>579</v>
      </c>
      <c r="B495" s="832" t="s">
        <v>6808</v>
      </c>
      <c r="C495" s="832" t="s">
        <v>6809</v>
      </c>
      <c r="D495" s="832" t="s">
        <v>7736</v>
      </c>
      <c r="E495" s="832" t="s">
        <v>7737</v>
      </c>
      <c r="F495" s="849">
        <v>8</v>
      </c>
      <c r="G495" s="849">
        <v>0</v>
      </c>
      <c r="H495" s="849"/>
      <c r="I495" s="849">
        <v>0</v>
      </c>
      <c r="J495" s="849">
        <v>3</v>
      </c>
      <c r="K495" s="849">
        <v>0</v>
      </c>
      <c r="L495" s="849"/>
      <c r="M495" s="849">
        <v>0</v>
      </c>
      <c r="N495" s="849">
        <v>5</v>
      </c>
      <c r="O495" s="849">
        <v>0</v>
      </c>
      <c r="P495" s="837"/>
      <c r="Q495" s="850">
        <v>0</v>
      </c>
    </row>
    <row r="496" spans="1:17" ht="14.4" customHeight="1" x14ac:dyDescent="0.3">
      <c r="A496" s="831" t="s">
        <v>579</v>
      </c>
      <c r="B496" s="832" t="s">
        <v>6808</v>
      </c>
      <c r="C496" s="832" t="s">
        <v>6809</v>
      </c>
      <c r="D496" s="832" t="s">
        <v>7738</v>
      </c>
      <c r="E496" s="832" t="s">
        <v>7739</v>
      </c>
      <c r="F496" s="849"/>
      <c r="G496" s="849"/>
      <c r="H496" s="849"/>
      <c r="I496" s="849"/>
      <c r="J496" s="849">
        <v>2</v>
      </c>
      <c r="K496" s="849">
        <v>0</v>
      </c>
      <c r="L496" s="849"/>
      <c r="M496" s="849">
        <v>0</v>
      </c>
      <c r="N496" s="849">
        <v>2</v>
      </c>
      <c r="O496" s="849">
        <v>0</v>
      </c>
      <c r="P496" s="837"/>
      <c r="Q496" s="850">
        <v>0</v>
      </c>
    </row>
    <row r="497" spans="1:17" ht="14.4" customHeight="1" x14ac:dyDescent="0.3">
      <c r="A497" s="831" t="s">
        <v>579</v>
      </c>
      <c r="B497" s="832" t="s">
        <v>6808</v>
      </c>
      <c r="C497" s="832" t="s">
        <v>6809</v>
      </c>
      <c r="D497" s="832" t="s">
        <v>7740</v>
      </c>
      <c r="E497" s="832" t="s">
        <v>7741</v>
      </c>
      <c r="F497" s="849">
        <v>6</v>
      </c>
      <c r="G497" s="849">
        <v>0</v>
      </c>
      <c r="H497" s="849"/>
      <c r="I497" s="849">
        <v>0</v>
      </c>
      <c r="J497" s="849">
        <v>12</v>
      </c>
      <c r="K497" s="849">
        <v>0</v>
      </c>
      <c r="L497" s="849"/>
      <c r="M497" s="849">
        <v>0</v>
      </c>
      <c r="N497" s="849">
        <v>16</v>
      </c>
      <c r="O497" s="849">
        <v>0</v>
      </c>
      <c r="P497" s="837"/>
      <c r="Q497" s="850">
        <v>0</v>
      </c>
    </row>
    <row r="498" spans="1:17" ht="14.4" customHeight="1" x14ac:dyDescent="0.3">
      <c r="A498" s="831" t="s">
        <v>579</v>
      </c>
      <c r="B498" s="832" t="s">
        <v>6808</v>
      </c>
      <c r="C498" s="832" t="s">
        <v>6809</v>
      </c>
      <c r="D498" s="832" t="s">
        <v>7742</v>
      </c>
      <c r="E498" s="832" t="s">
        <v>7743</v>
      </c>
      <c r="F498" s="849"/>
      <c r="G498" s="849"/>
      <c r="H498" s="849"/>
      <c r="I498" s="849"/>
      <c r="J498" s="849">
        <v>1</v>
      </c>
      <c r="K498" s="849">
        <v>4387</v>
      </c>
      <c r="L498" s="849">
        <v>1</v>
      </c>
      <c r="M498" s="849">
        <v>4387</v>
      </c>
      <c r="N498" s="849"/>
      <c r="O498" s="849"/>
      <c r="P498" s="837"/>
      <c r="Q498" s="850"/>
    </row>
    <row r="499" spans="1:17" ht="14.4" customHeight="1" x14ac:dyDescent="0.3">
      <c r="A499" s="831" t="s">
        <v>579</v>
      </c>
      <c r="B499" s="832" t="s">
        <v>6808</v>
      </c>
      <c r="C499" s="832" t="s">
        <v>6809</v>
      </c>
      <c r="D499" s="832" t="s">
        <v>7744</v>
      </c>
      <c r="E499" s="832" t="s">
        <v>7745</v>
      </c>
      <c r="F499" s="849"/>
      <c r="G499" s="849"/>
      <c r="H499" s="849"/>
      <c r="I499" s="849"/>
      <c r="J499" s="849">
        <v>1</v>
      </c>
      <c r="K499" s="849">
        <v>6601</v>
      </c>
      <c r="L499" s="849">
        <v>1</v>
      </c>
      <c r="M499" s="849">
        <v>6601</v>
      </c>
      <c r="N499" s="849"/>
      <c r="O499" s="849"/>
      <c r="P499" s="837"/>
      <c r="Q499" s="850"/>
    </row>
    <row r="500" spans="1:17" ht="14.4" customHeight="1" x14ac:dyDescent="0.3">
      <c r="A500" s="831" t="s">
        <v>579</v>
      </c>
      <c r="B500" s="832" t="s">
        <v>6808</v>
      </c>
      <c r="C500" s="832" t="s">
        <v>6809</v>
      </c>
      <c r="D500" s="832" t="s">
        <v>7746</v>
      </c>
      <c r="E500" s="832" t="s">
        <v>7747</v>
      </c>
      <c r="F500" s="849">
        <v>2</v>
      </c>
      <c r="G500" s="849">
        <v>3460</v>
      </c>
      <c r="H500" s="849"/>
      <c r="I500" s="849">
        <v>1730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579</v>
      </c>
      <c r="B501" s="832" t="s">
        <v>6808</v>
      </c>
      <c r="C501" s="832" t="s">
        <v>6809</v>
      </c>
      <c r="D501" s="832" t="s">
        <v>7748</v>
      </c>
      <c r="E501" s="832" t="s">
        <v>7749</v>
      </c>
      <c r="F501" s="849">
        <v>4</v>
      </c>
      <c r="G501" s="849">
        <v>10868</v>
      </c>
      <c r="H501" s="849">
        <v>0.76914366595895256</v>
      </c>
      <c r="I501" s="849">
        <v>2717</v>
      </c>
      <c r="J501" s="849">
        <v>5</v>
      </c>
      <c r="K501" s="849">
        <v>14130</v>
      </c>
      <c r="L501" s="849">
        <v>1</v>
      </c>
      <c r="M501" s="849">
        <v>2826</v>
      </c>
      <c r="N501" s="849">
        <v>1</v>
      </c>
      <c r="O501" s="849">
        <v>2827</v>
      </c>
      <c r="P501" s="837">
        <v>0.20007077140835103</v>
      </c>
      <c r="Q501" s="850">
        <v>2827</v>
      </c>
    </row>
    <row r="502" spans="1:17" ht="14.4" customHeight="1" x14ac:dyDescent="0.3">
      <c r="A502" s="831" t="s">
        <v>579</v>
      </c>
      <c r="B502" s="832" t="s">
        <v>6808</v>
      </c>
      <c r="C502" s="832" t="s">
        <v>6809</v>
      </c>
      <c r="D502" s="832" t="s">
        <v>7750</v>
      </c>
      <c r="E502" s="832" t="s">
        <v>7751</v>
      </c>
      <c r="F502" s="849">
        <v>2</v>
      </c>
      <c r="G502" s="849">
        <v>0</v>
      </c>
      <c r="H502" s="849"/>
      <c r="I502" s="849">
        <v>0</v>
      </c>
      <c r="J502" s="849">
        <v>2</v>
      </c>
      <c r="K502" s="849">
        <v>0</v>
      </c>
      <c r="L502" s="849"/>
      <c r="M502" s="849">
        <v>0</v>
      </c>
      <c r="N502" s="849">
        <v>2</v>
      </c>
      <c r="O502" s="849">
        <v>0</v>
      </c>
      <c r="P502" s="837"/>
      <c r="Q502" s="850">
        <v>0</v>
      </c>
    </row>
    <row r="503" spans="1:17" ht="14.4" customHeight="1" x14ac:dyDescent="0.3">
      <c r="A503" s="831" t="s">
        <v>579</v>
      </c>
      <c r="B503" s="832" t="s">
        <v>6808</v>
      </c>
      <c r="C503" s="832" t="s">
        <v>6809</v>
      </c>
      <c r="D503" s="832" t="s">
        <v>7752</v>
      </c>
      <c r="E503" s="832" t="s">
        <v>7753</v>
      </c>
      <c r="F503" s="849">
        <v>4</v>
      </c>
      <c r="G503" s="849">
        <v>40440</v>
      </c>
      <c r="H503" s="849"/>
      <c r="I503" s="849">
        <v>10110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579</v>
      </c>
      <c r="B504" s="832" t="s">
        <v>6808</v>
      </c>
      <c r="C504" s="832" t="s">
        <v>6809</v>
      </c>
      <c r="D504" s="832" t="s">
        <v>7754</v>
      </c>
      <c r="E504" s="832" t="s">
        <v>7755</v>
      </c>
      <c r="F504" s="849">
        <v>1</v>
      </c>
      <c r="G504" s="849">
        <v>4800</v>
      </c>
      <c r="H504" s="849"/>
      <c r="I504" s="849">
        <v>4800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579</v>
      </c>
      <c r="B505" s="832" t="s">
        <v>6808</v>
      </c>
      <c r="C505" s="832" t="s">
        <v>6809</v>
      </c>
      <c r="D505" s="832" t="s">
        <v>7756</v>
      </c>
      <c r="E505" s="832" t="s">
        <v>7757</v>
      </c>
      <c r="F505" s="849">
        <v>1</v>
      </c>
      <c r="G505" s="849">
        <v>3033</v>
      </c>
      <c r="H505" s="849">
        <v>0.47718691000629326</v>
      </c>
      <c r="I505" s="849">
        <v>3033</v>
      </c>
      <c r="J505" s="849">
        <v>2</v>
      </c>
      <c r="K505" s="849">
        <v>6356</v>
      </c>
      <c r="L505" s="849">
        <v>1</v>
      </c>
      <c r="M505" s="849">
        <v>3178</v>
      </c>
      <c r="N505" s="849"/>
      <c r="O505" s="849"/>
      <c r="P505" s="837"/>
      <c r="Q505" s="850"/>
    </row>
    <row r="506" spans="1:17" ht="14.4" customHeight="1" x14ac:dyDescent="0.3">
      <c r="A506" s="831" t="s">
        <v>579</v>
      </c>
      <c r="B506" s="832" t="s">
        <v>6808</v>
      </c>
      <c r="C506" s="832" t="s">
        <v>6809</v>
      </c>
      <c r="D506" s="832" t="s">
        <v>7758</v>
      </c>
      <c r="E506" s="832" t="s">
        <v>7759</v>
      </c>
      <c r="F506" s="849"/>
      <c r="G506" s="849"/>
      <c r="H506" s="849"/>
      <c r="I506" s="849"/>
      <c r="J506" s="849">
        <v>2</v>
      </c>
      <c r="K506" s="849">
        <v>35032</v>
      </c>
      <c r="L506" s="849">
        <v>1</v>
      </c>
      <c r="M506" s="849">
        <v>17516</v>
      </c>
      <c r="N506" s="849">
        <v>2</v>
      </c>
      <c r="O506" s="849">
        <v>35058</v>
      </c>
      <c r="P506" s="837">
        <v>1.0007421785795845</v>
      </c>
      <c r="Q506" s="850">
        <v>17529</v>
      </c>
    </row>
    <row r="507" spans="1:17" ht="14.4" customHeight="1" x14ac:dyDescent="0.3">
      <c r="A507" s="831" t="s">
        <v>579</v>
      </c>
      <c r="B507" s="832" t="s">
        <v>6808</v>
      </c>
      <c r="C507" s="832" t="s">
        <v>6809</v>
      </c>
      <c r="D507" s="832" t="s">
        <v>7760</v>
      </c>
      <c r="E507" s="832" t="s">
        <v>7761</v>
      </c>
      <c r="F507" s="849">
        <v>1</v>
      </c>
      <c r="G507" s="849">
        <v>0</v>
      </c>
      <c r="H507" s="849"/>
      <c r="I507" s="849">
        <v>0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579</v>
      </c>
      <c r="B508" s="832" t="s">
        <v>6808</v>
      </c>
      <c r="C508" s="832" t="s">
        <v>6809</v>
      </c>
      <c r="D508" s="832" t="s">
        <v>7762</v>
      </c>
      <c r="E508" s="832" t="s">
        <v>7763</v>
      </c>
      <c r="F508" s="849"/>
      <c r="G508" s="849"/>
      <c r="H508" s="849"/>
      <c r="I508" s="849"/>
      <c r="J508" s="849"/>
      <c r="K508" s="849"/>
      <c r="L508" s="849"/>
      <c r="M508" s="849"/>
      <c r="N508" s="849">
        <v>2</v>
      </c>
      <c r="O508" s="849">
        <v>0</v>
      </c>
      <c r="P508" s="837"/>
      <c r="Q508" s="850">
        <v>0</v>
      </c>
    </row>
    <row r="509" spans="1:17" ht="14.4" customHeight="1" x14ac:dyDescent="0.3">
      <c r="A509" s="831" t="s">
        <v>579</v>
      </c>
      <c r="B509" s="832" t="s">
        <v>6808</v>
      </c>
      <c r="C509" s="832" t="s">
        <v>6809</v>
      </c>
      <c r="D509" s="832" t="s">
        <v>7764</v>
      </c>
      <c r="E509" s="832" t="s">
        <v>7765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4056</v>
      </c>
      <c r="P509" s="837"/>
      <c r="Q509" s="850">
        <v>4056</v>
      </c>
    </row>
    <row r="510" spans="1:17" ht="14.4" customHeight="1" x14ac:dyDescent="0.3">
      <c r="A510" s="831" t="s">
        <v>579</v>
      </c>
      <c r="B510" s="832" t="s">
        <v>6808</v>
      </c>
      <c r="C510" s="832" t="s">
        <v>6809</v>
      </c>
      <c r="D510" s="832" t="s">
        <v>7766</v>
      </c>
      <c r="E510" s="832" t="s">
        <v>7767</v>
      </c>
      <c r="F510" s="849"/>
      <c r="G510" s="849"/>
      <c r="H510" s="849"/>
      <c r="I510" s="849"/>
      <c r="J510" s="849"/>
      <c r="K510" s="849"/>
      <c r="L510" s="849"/>
      <c r="M510" s="849"/>
      <c r="N510" s="849">
        <v>2</v>
      </c>
      <c r="O510" s="849">
        <v>5078</v>
      </c>
      <c r="P510" s="837"/>
      <c r="Q510" s="850">
        <v>2539</v>
      </c>
    </row>
    <row r="511" spans="1:17" ht="14.4" customHeight="1" x14ac:dyDescent="0.3">
      <c r="A511" s="831" t="s">
        <v>579</v>
      </c>
      <c r="B511" s="832" t="s">
        <v>6808</v>
      </c>
      <c r="C511" s="832" t="s">
        <v>6809</v>
      </c>
      <c r="D511" s="832" t="s">
        <v>7768</v>
      </c>
      <c r="E511" s="832" t="s">
        <v>7769</v>
      </c>
      <c r="F511" s="849">
        <v>1</v>
      </c>
      <c r="G511" s="849">
        <v>0</v>
      </c>
      <c r="H511" s="849"/>
      <c r="I511" s="849">
        <v>0</v>
      </c>
      <c r="J511" s="849">
        <v>1</v>
      </c>
      <c r="K511" s="849">
        <v>0</v>
      </c>
      <c r="L511" s="849"/>
      <c r="M511" s="849">
        <v>0</v>
      </c>
      <c r="N511" s="849">
        <v>1</v>
      </c>
      <c r="O511" s="849">
        <v>0</v>
      </c>
      <c r="P511" s="837"/>
      <c r="Q511" s="850">
        <v>0</v>
      </c>
    </row>
    <row r="512" spans="1:17" ht="14.4" customHeight="1" x14ac:dyDescent="0.3">
      <c r="A512" s="831" t="s">
        <v>579</v>
      </c>
      <c r="B512" s="832" t="s">
        <v>6808</v>
      </c>
      <c r="C512" s="832" t="s">
        <v>6809</v>
      </c>
      <c r="D512" s="832" t="s">
        <v>7770</v>
      </c>
      <c r="E512" s="832" t="s">
        <v>7771</v>
      </c>
      <c r="F512" s="849">
        <v>2</v>
      </c>
      <c r="G512" s="849">
        <v>20670</v>
      </c>
      <c r="H512" s="849">
        <v>0.64482919981282172</v>
      </c>
      <c r="I512" s="849">
        <v>10335</v>
      </c>
      <c r="J512" s="849">
        <v>3</v>
      </c>
      <c r="K512" s="849">
        <v>32055</v>
      </c>
      <c r="L512" s="849">
        <v>1</v>
      </c>
      <c r="M512" s="849">
        <v>10685</v>
      </c>
      <c r="N512" s="849">
        <v>1</v>
      </c>
      <c r="O512" s="849">
        <v>10692</v>
      </c>
      <c r="P512" s="837">
        <v>0.33355170800187178</v>
      </c>
      <c r="Q512" s="850">
        <v>10692</v>
      </c>
    </row>
    <row r="513" spans="1:17" ht="14.4" customHeight="1" x14ac:dyDescent="0.3">
      <c r="A513" s="831" t="s">
        <v>579</v>
      </c>
      <c r="B513" s="832" t="s">
        <v>6808</v>
      </c>
      <c r="C513" s="832" t="s">
        <v>6809</v>
      </c>
      <c r="D513" s="832" t="s">
        <v>7772</v>
      </c>
      <c r="E513" s="832" t="s">
        <v>7773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9374</v>
      </c>
      <c r="P513" s="837"/>
      <c r="Q513" s="850">
        <v>9374</v>
      </c>
    </row>
    <row r="514" spans="1:17" ht="14.4" customHeight="1" x14ac:dyDescent="0.3">
      <c r="A514" s="831" t="s">
        <v>579</v>
      </c>
      <c r="B514" s="832" t="s">
        <v>6808</v>
      </c>
      <c r="C514" s="832" t="s">
        <v>6809</v>
      </c>
      <c r="D514" s="832" t="s">
        <v>7774</v>
      </c>
      <c r="E514" s="832" t="s">
        <v>7775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1042</v>
      </c>
      <c r="P514" s="837"/>
      <c r="Q514" s="850">
        <v>1042</v>
      </c>
    </row>
    <row r="515" spans="1:17" ht="14.4" customHeight="1" x14ac:dyDescent="0.3">
      <c r="A515" s="831" t="s">
        <v>579</v>
      </c>
      <c r="B515" s="832" t="s">
        <v>6808</v>
      </c>
      <c r="C515" s="832" t="s">
        <v>6809</v>
      </c>
      <c r="D515" s="832" t="s">
        <v>7776</v>
      </c>
      <c r="E515" s="832" t="s">
        <v>7777</v>
      </c>
      <c r="F515" s="849"/>
      <c r="G515" s="849"/>
      <c r="H515" s="849"/>
      <c r="I515" s="849"/>
      <c r="J515" s="849"/>
      <c r="K515" s="849"/>
      <c r="L515" s="849"/>
      <c r="M515" s="849"/>
      <c r="N515" s="849">
        <v>1</v>
      </c>
      <c r="O515" s="849">
        <v>6880</v>
      </c>
      <c r="P515" s="837"/>
      <c r="Q515" s="850">
        <v>6880</v>
      </c>
    </row>
    <row r="516" spans="1:17" ht="14.4" customHeight="1" x14ac:dyDescent="0.3">
      <c r="A516" s="831" t="s">
        <v>579</v>
      </c>
      <c r="B516" s="832" t="s">
        <v>6808</v>
      </c>
      <c r="C516" s="832" t="s">
        <v>6809</v>
      </c>
      <c r="D516" s="832" t="s">
        <v>7778</v>
      </c>
      <c r="E516" s="832" t="s">
        <v>7779</v>
      </c>
      <c r="F516" s="849"/>
      <c r="G516" s="849"/>
      <c r="H516" s="849"/>
      <c r="I516" s="849"/>
      <c r="J516" s="849"/>
      <c r="K516" s="849"/>
      <c r="L516" s="849"/>
      <c r="M516" s="849"/>
      <c r="N516" s="849">
        <v>2</v>
      </c>
      <c r="O516" s="849">
        <v>1608</v>
      </c>
      <c r="P516" s="837"/>
      <c r="Q516" s="850">
        <v>804</v>
      </c>
    </row>
    <row r="517" spans="1:17" ht="14.4" customHeight="1" x14ac:dyDescent="0.3">
      <c r="A517" s="831" t="s">
        <v>579</v>
      </c>
      <c r="B517" s="832" t="s">
        <v>6808</v>
      </c>
      <c r="C517" s="832" t="s">
        <v>6809</v>
      </c>
      <c r="D517" s="832" t="s">
        <v>7780</v>
      </c>
      <c r="E517" s="832" t="s">
        <v>7781</v>
      </c>
      <c r="F517" s="849">
        <v>1</v>
      </c>
      <c r="G517" s="849">
        <v>7314</v>
      </c>
      <c r="H517" s="849"/>
      <c r="I517" s="849">
        <v>7314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579</v>
      </c>
      <c r="B518" s="832" t="s">
        <v>6808</v>
      </c>
      <c r="C518" s="832" t="s">
        <v>6809</v>
      </c>
      <c r="D518" s="832" t="s">
        <v>7782</v>
      </c>
      <c r="E518" s="832" t="s">
        <v>7783</v>
      </c>
      <c r="F518" s="849"/>
      <c r="G518" s="849"/>
      <c r="H518" s="849"/>
      <c r="I518" s="849"/>
      <c r="J518" s="849"/>
      <c r="K518" s="849"/>
      <c r="L518" s="849"/>
      <c r="M518" s="849"/>
      <c r="N518" s="849">
        <v>1</v>
      </c>
      <c r="O518" s="849">
        <v>8436</v>
      </c>
      <c r="P518" s="837"/>
      <c r="Q518" s="850">
        <v>8436</v>
      </c>
    </row>
    <row r="519" spans="1:17" ht="14.4" customHeight="1" x14ac:dyDescent="0.3">
      <c r="A519" s="831" t="s">
        <v>579</v>
      </c>
      <c r="B519" s="832" t="s">
        <v>7784</v>
      </c>
      <c r="C519" s="832" t="s">
        <v>6809</v>
      </c>
      <c r="D519" s="832" t="s">
        <v>7785</v>
      </c>
      <c r="E519" s="832" t="s">
        <v>7786</v>
      </c>
      <c r="F519" s="849">
        <v>1</v>
      </c>
      <c r="G519" s="849">
        <v>476</v>
      </c>
      <c r="H519" s="849"/>
      <c r="I519" s="849">
        <v>476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579</v>
      </c>
      <c r="B520" s="832" t="s">
        <v>7784</v>
      </c>
      <c r="C520" s="832" t="s">
        <v>6809</v>
      </c>
      <c r="D520" s="832" t="s">
        <v>7787</v>
      </c>
      <c r="E520" s="832" t="s">
        <v>7788</v>
      </c>
      <c r="F520" s="849">
        <v>1</v>
      </c>
      <c r="G520" s="849">
        <v>4082</v>
      </c>
      <c r="H520" s="849"/>
      <c r="I520" s="849">
        <v>4082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579</v>
      </c>
      <c r="B521" s="832" t="s">
        <v>7784</v>
      </c>
      <c r="C521" s="832" t="s">
        <v>6809</v>
      </c>
      <c r="D521" s="832" t="s">
        <v>7789</v>
      </c>
      <c r="E521" s="832" t="s">
        <v>7790</v>
      </c>
      <c r="F521" s="849">
        <v>1</v>
      </c>
      <c r="G521" s="849">
        <v>114</v>
      </c>
      <c r="H521" s="849"/>
      <c r="I521" s="849">
        <v>114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579</v>
      </c>
      <c r="B522" s="832" t="s">
        <v>7784</v>
      </c>
      <c r="C522" s="832" t="s">
        <v>6809</v>
      </c>
      <c r="D522" s="832" t="s">
        <v>7791</v>
      </c>
      <c r="E522" s="832" t="s">
        <v>7792</v>
      </c>
      <c r="F522" s="849">
        <v>1</v>
      </c>
      <c r="G522" s="849">
        <v>2540</v>
      </c>
      <c r="H522" s="849"/>
      <c r="I522" s="849">
        <v>2540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579</v>
      </c>
      <c r="B523" s="832" t="s">
        <v>7784</v>
      </c>
      <c r="C523" s="832" t="s">
        <v>6809</v>
      </c>
      <c r="D523" s="832" t="s">
        <v>7793</v>
      </c>
      <c r="E523" s="832" t="s">
        <v>7794</v>
      </c>
      <c r="F523" s="849"/>
      <c r="G523" s="849"/>
      <c r="H523" s="849"/>
      <c r="I523" s="849"/>
      <c r="J523" s="849">
        <v>1</v>
      </c>
      <c r="K523" s="849">
        <v>1109</v>
      </c>
      <c r="L523" s="849">
        <v>1</v>
      </c>
      <c r="M523" s="849">
        <v>1109</v>
      </c>
      <c r="N523" s="849"/>
      <c r="O523" s="849"/>
      <c r="P523" s="837"/>
      <c r="Q523" s="850"/>
    </row>
    <row r="524" spans="1:17" ht="14.4" customHeight="1" x14ac:dyDescent="0.3">
      <c r="A524" s="831" t="s">
        <v>579</v>
      </c>
      <c r="B524" s="832" t="s">
        <v>7795</v>
      </c>
      <c r="C524" s="832" t="s">
        <v>6809</v>
      </c>
      <c r="D524" s="832" t="s">
        <v>7026</v>
      </c>
      <c r="E524" s="832" t="s">
        <v>7027</v>
      </c>
      <c r="F524" s="849"/>
      <c r="G524" s="849"/>
      <c r="H524" s="849"/>
      <c r="I524" s="849"/>
      <c r="J524" s="849">
        <v>1</v>
      </c>
      <c r="K524" s="849">
        <v>0</v>
      </c>
      <c r="L524" s="849"/>
      <c r="M524" s="849">
        <v>0</v>
      </c>
      <c r="N524" s="849"/>
      <c r="O524" s="849"/>
      <c r="P524" s="837"/>
      <c r="Q524" s="850"/>
    </row>
    <row r="525" spans="1:17" ht="14.4" customHeight="1" x14ac:dyDescent="0.3">
      <c r="A525" s="831" t="s">
        <v>579</v>
      </c>
      <c r="B525" s="832" t="s">
        <v>7795</v>
      </c>
      <c r="C525" s="832" t="s">
        <v>6809</v>
      </c>
      <c r="D525" s="832" t="s">
        <v>6929</v>
      </c>
      <c r="E525" s="832" t="s">
        <v>6930</v>
      </c>
      <c r="F525" s="849"/>
      <c r="G525" s="849"/>
      <c r="H525" s="849"/>
      <c r="I525" s="849"/>
      <c r="J525" s="849">
        <v>1</v>
      </c>
      <c r="K525" s="849">
        <v>444</v>
      </c>
      <c r="L525" s="849">
        <v>1</v>
      </c>
      <c r="M525" s="849">
        <v>444</v>
      </c>
      <c r="N525" s="849"/>
      <c r="O525" s="849"/>
      <c r="P525" s="837"/>
      <c r="Q525" s="850"/>
    </row>
    <row r="526" spans="1:17" ht="14.4" customHeight="1" x14ac:dyDescent="0.3">
      <c r="A526" s="831" t="s">
        <v>579</v>
      </c>
      <c r="B526" s="832" t="s">
        <v>7795</v>
      </c>
      <c r="C526" s="832" t="s">
        <v>6809</v>
      </c>
      <c r="D526" s="832" t="s">
        <v>7796</v>
      </c>
      <c r="E526" s="832" t="s">
        <v>7797</v>
      </c>
      <c r="F526" s="849"/>
      <c r="G526" s="849"/>
      <c r="H526" s="849"/>
      <c r="I526" s="849"/>
      <c r="J526" s="849">
        <v>1</v>
      </c>
      <c r="K526" s="849">
        <v>0</v>
      </c>
      <c r="L526" s="849"/>
      <c r="M526" s="849">
        <v>0</v>
      </c>
      <c r="N526" s="849"/>
      <c r="O526" s="849"/>
      <c r="P526" s="837"/>
      <c r="Q526" s="850"/>
    </row>
    <row r="527" spans="1:17" ht="14.4" customHeight="1" x14ac:dyDescent="0.3">
      <c r="A527" s="831" t="s">
        <v>579</v>
      </c>
      <c r="B527" s="832" t="s">
        <v>7795</v>
      </c>
      <c r="C527" s="832" t="s">
        <v>6809</v>
      </c>
      <c r="D527" s="832" t="s">
        <v>7030</v>
      </c>
      <c r="E527" s="832" t="s">
        <v>7031</v>
      </c>
      <c r="F527" s="849"/>
      <c r="G527" s="849"/>
      <c r="H527" s="849"/>
      <c r="I527" s="849"/>
      <c r="J527" s="849">
        <v>1</v>
      </c>
      <c r="K527" s="849">
        <v>0</v>
      </c>
      <c r="L527" s="849"/>
      <c r="M527" s="849">
        <v>0</v>
      </c>
      <c r="N527" s="849"/>
      <c r="O527" s="849"/>
      <c r="P527" s="837"/>
      <c r="Q527" s="850"/>
    </row>
    <row r="528" spans="1:17" ht="14.4" customHeight="1" x14ac:dyDescent="0.3">
      <c r="A528" s="831" t="s">
        <v>579</v>
      </c>
      <c r="B528" s="832" t="s">
        <v>7795</v>
      </c>
      <c r="C528" s="832" t="s">
        <v>6809</v>
      </c>
      <c r="D528" s="832" t="s">
        <v>7798</v>
      </c>
      <c r="E528" s="832" t="s">
        <v>7799</v>
      </c>
      <c r="F528" s="849"/>
      <c r="G528" s="849"/>
      <c r="H528" s="849"/>
      <c r="I528" s="849"/>
      <c r="J528" s="849">
        <v>1</v>
      </c>
      <c r="K528" s="849">
        <v>0</v>
      </c>
      <c r="L528" s="849"/>
      <c r="M528" s="849">
        <v>0</v>
      </c>
      <c r="N528" s="849"/>
      <c r="O528" s="849"/>
      <c r="P528" s="837"/>
      <c r="Q528" s="850"/>
    </row>
    <row r="529" spans="1:17" ht="14.4" customHeight="1" x14ac:dyDescent="0.3">
      <c r="A529" s="831" t="s">
        <v>579</v>
      </c>
      <c r="B529" s="832" t="s">
        <v>7795</v>
      </c>
      <c r="C529" s="832" t="s">
        <v>6809</v>
      </c>
      <c r="D529" s="832" t="s">
        <v>7800</v>
      </c>
      <c r="E529" s="832" t="s">
        <v>7801</v>
      </c>
      <c r="F529" s="849">
        <v>1</v>
      </c>
      <c r="G529" s="849">
        <v>6881</v>
      </c>
      <c r="H529" s="849"/>
      <c r="I529" s="849">
        <v>6881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579</v>
      </c>
      <c r="B530" s="832" t="s">
        <v>7795</v>
      </c>
      <c r="C530" s="832" t="s">
        <v>6809</v>
      </c>
      <c r="D530" s="832" t="s">
        <v>7802</v>
      </c>
      <c r="E530" s="832" t="s">
        <v>7803</v>
      </c>
      <c r="F530" s="849"/>
      <c r="G530" s="849"/>
      <c r="H530" s="849"/>
      <c r="I530" s="849"/>
      <c r="J530" s="849">
        <v>1</v>
      </c>
      <c r="K530" s="849">
        <v>13072</v>
      </c>
      <c r="L530" s="849">
        <v>1</v>
      </c>
      <c r="M530" s="849">
        <v>13072</v>
      </c>
      <c r="N530" s="849"/>
      <c r="O530" s="849"/>
      <c r="P530" s="837"/>
      <c r="Q530" s="850"/>
    </row>
    <row r="531" spans="1:17" ht="14.4" customHeight="1" x14ac:dyDescent="0.3">
      <c r="A531" s="831" t="s">
        <v>579</v>
      </c>
      <c r="B531" s="832" t="s">
        <v>7795</v>
      </c>
      <c r="C531" s="832" t="s">
        <v>6809</v>
      </c>
      <c r="D531" s="832" t="s">
        <v>7804</v>
      </c>
      <c r="E531" s="832" t="s">
        <v>7805</v>
      </c>
      <c r="F531" s="849"/>
      <c r="G531" s="849"/>
      <c r="H531" s="849"/>
      <c r="I531" s="849"/>
      <c r="J531" s="849"/>
      <c r="K531" s="849"/>
      <c r="L531" s="849"/>
      <c r="M531" s="849"/>
      <c r="N531" s="849">
        <v>0</v>
      </c>
      <c r="O531" s="849">
        <v>0</v>
      </c>
      <c r="P531" s="837"/>
      <c r="Q531" s="850"/>
    </row>
    <row r="532" spans="1:17" ht="14.4" customHeight="1" x14ac:dyDescent="0.3">
      <c r="A532" s="831" t="s">
        <v>579</v>
      </c>
      <c r="B532" s="832" t="s">
        <v>7795</v>
      </c>
      <c r="C532" s="832" t="s">
        <v>6809</v>
      </c>
      <c r="D532" s="832" t="s">
        <v>7806</v>
      </c>
      <c r="E532" s="832" t="s">
        <v>7807</v>
      </c>
      <c r="F532" s="849"/>
      <c r="G532" s="849"/>
      <c r="H532" s="849"/>
      <c r="I532" s="849"/>
      <c r="J532" s="849">
        <v>1</v>
      </c>
      <c r="K532" s="849">
        <v>0</v>
      </c>
      <c r="L532" s="849"/>
      <c r="M532" s="849">
        <v>0</v>
      </c>
      <c r="N532" s="849"/>
      <c r="O532" s="849"/>
      <c r="P532" s="837"/>
      <c r="Q532" s="850"/>
    </row>
    <row r="533" spans="1:17" ht="14.4" customHeight="1" x14ac:dyDescent="0.3">
      <c r="A533" s="831" t="s">
        <v>579</v>
      </c>
      <c r="B533" s="832" t="s">
        <v>7808</v>
      </c>
      <c r="C533" s="832" t="s">
        <v>6809</v>
      </c>
      <c r="D533" s="832" t="s">
        <v>7809</v>
      </c>
      <c r="E533" s="832" t="s">
        <v>7810</v>
      </c>
      <c r="F533" s="849">
        <v>1</v>
      </c>
      <c r="G533" s="849">
        <v>14365</v>
      </c>
      <c r="H533" s="849"/>
      <c r="I533" s="849">
        <v>14365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579</v>
      </c>
      <c r="B534" s="832" t="s">
        <v>7808</v>
      </c>
      <c r="C534" s="832" t="s">
        <v>6809</v>
      </c>
      <c r="D534" s="832" t="s">
        <v>7811</v>
      </c>
      <c r="E534" s="832" t="s">
        <v>7812</v>
      </c>
      <c r="F534" s="849">
        <v>3</v>
      </c>
      <c r="G534" s="849">
        <v>10887</v>
      </c>
      <c r="H534" s="849"/>
      <c r="I534" s="849">
        <v>3629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579</v>
      </c>
      <c r="B535" s="832" t="s">
        <v>7808</v>
      </c>
      <c r="C535" s="832" t="s">
        <v>6809</v>
      </c>
      <c r="D535" s="832" t="s">
        <v>7813</v>
      </c>
      <c r="E535" s="832" t="s">
        <v>7814</v>
      </c>
      <c r="F535" s="849">
        <v>1</v>
      </c>
      <c r="G535" s="849">
        <v>3858</v>
      </c>
      <c r="H535" s="849"/>
      <c r="I535" s="849">
        <v>3858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579</v>
      </c>
      <c r="B536" s="832" t="s">
        <v>7808</v>
      </c>
      <c r="C536" s="832" t="s">
        <v>6809</v>
      </c>
      <c r="D536" s="832" t="s">
        <v>7815</v>
      </c>
      <c r="E536" s="832" t="s">
        <v>7816</v>
      </c>
      <c r="F536" s="849">
        <v>3</v>
      </c>
      <c r="G536" s="849">
        <v>1014</v>
      </c>
      <c r="H536" s="849"/>
      <c r="I536" s="849">
        <v>338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579</v>
      </c>
      <c r="B537" s="832" t="s">
        <v>7817</v>
      </c>
      <c r="C537" s="832" t="s">
        <v>6817</v>
      </c>
      <c r="D537" s="832" t="s">
        <v>7037</v>
      </c>
      <c r="E537" s="832" t="s">
        <v>7038</v>
      </c>
      <c r="F537" s="849"/>
      <c r="G537" s="849"/>
      <c r="H537" s="849"/>
      <c r="I537" s="849"/>
      <c r="J537" s="849">
        <v>2</v>
      </c>
      <c r="K537" s="849">
        <v>99.86</v>
      </c>
      <c r="L537" s="849">
        <v>1</v>
      </c>
      <c r="M537" s="849">
        <v>49.93</v>
      </c>
      <c r="N537" s="849"/>
      <c r="O537" s="849"/>
      <c r="P537" s="837"/>
      <c r="Q537" s="850"/>
    </row>
    <row r="538" spans="1:17" ht="14.4" customHeight="1" x14ac:dyDescent="0.3">
      <c r="A538" s="831" t="s">
        <v>579</v>
      </c>
      <c r="B538" s="832" t="s">
        <v>7817</v>
      </c>
      <c r="C538" s="832" t="s">
        <v>6817</v>
      </c>
      <c r="D538" s="832" t="s">
        <v>7037</v>
      </c>
      <c r="E538" s="832"/>
      <c r="F538" s="849"/>
      <c r="G538" s="849"/>
      <c r="H538" s="849"/>
      <c r="I538" s="849"/>
      <c r="J538" s="849">
        <v>9</v>
      </c>
      <c r="K538" s="849">
        <v>449.37</v>
      </c>
      <c r="L538" s="849">
        <v>1</v>
      </c>
      <c r="M538" s="849">
        <v>49.93</v>
      </c>
      <c r="N538" s="849"/>
      <c r="O538" s="849"/>
      <c r="P538" s="837"/>
      <c r="Q538" s="850"/>
    </row>
    <row r="539" spans="1:17" ht="14.4" customHeight="1" x14ac:dyDescent="0.3">
      <c r="A539" s="831" t="s">
        <v>579</v>
      </c>
      <c r="B539" s="832" t="s">
        <v>7817</v>
      </c>
      <c r="C539" s="832" t="s">
        <v>6817</v>
      </c>
      <c r="D539" s="832" t="s">
        <v>7040</v>
      </c>
      <c r="E539" s="832" t="s">
        <v>1074</v>
      </c>
      <c r="F539" s="849"/>
      <c r="G539" s="849"/>
      <c r="H539" s="849"/>
      <c r="I539" s="849"/>
      <c r="J539" s="849">
        <v>4</v>
      </c>
      <c r="K539" s="849">
        <v>17221.599999999999</v>
      </c>
      <c r="L539" s="849">
        <v>1</v>
      </c>
      <c r="M539" s="849">
        <v>4305.3999999999996</v>
      </c>
      <c r="N539" s="849">
        <v>9</v>
      </c>
      <c r="O539" s="849">
        <v>38748.6</v>
      </c>
      <c r="P539" s="837">
        <v>2.25</v>
      </c>
      <c r="Q539" s="850">
        <v>4305.3999999999996</v>
      </c>
    </row>
    <row r="540" spans="1:17" ht="14.4" customHeight="1" x14ac:dyDescent="0.3">
      <c r="A540" s="831" t="s">
        <v>579</v>
      </c>
      <c r="B540" s="832" t="s">
        <v>7817</v>
      </c>
      <c r="C540" s="832" t="s">
        <v>6817</v>
      </c>
      <c r="D540" s="832" t="s">
        <v>7041</v>
      </c>
      <c r="E540" s="832" t="s">
        <v>3311</v>
      </c>
      <c r="F540" s="849"/>
      <c r="G540" s="849"/>
      <c r="H540" s="849"/>
      <c r="I540" s="849"/>
      <c r="J540" s="849">
        <v>3</v>
      </c>
      <c r="K540" s="849">
        <v>240.24</v>
      </c>
      <c r="L540" s="849">
        <v>1</v>
      </c>
      <c r="M540" s="849">
        <v>80.08</v>
      </c>
      <c r="N540" s="849">
        <v>14</v>
      </c>
      <c r="O540" s="849">
        <v>1121.1199999999999</v>
      </c>
      <c r="P540" s="837">
        <v>4.6666666666666661</v>
      </c>
      <c r="Q540" s="850">
        <v>80.08</v>
      </c>
    </row>
    <row r="541" spans="1:17" ht="14.4" customHeight="1" x14ac:dyDescent="0.3">
      <c r="A541" s="831" t="s">
        <v>579</v>
      </c>
      <c r="B541" s="832" t="s">
        <v>7817</v>
      </c>
      <c r="C541" s="832" t="s">
        <v>6817</v>
      </c>
      <c r="D541" s="832" t="s">
        <v>7044</v>
      </c>
      <c r="E541" s="832" t="s">
        <v>7045</v>
      </c>
      <c r="F541" s="849">
        <v>16</v>
      </c>
      <c r="G541" s="849">
        <v>1290.53</v>
      </c>
      <c r="H541" s="849">
        <v>1.7828201196347411</v>
      </c>
      <c r="I541" s="849">
        <v>80.658124999999998</v>
      </c>
      <c r="J541" s="849">
        <v>9</v>
      </c>
      <c r="K541" s="849">
        <v>723.87</v>
      </c>
      <c r="L541" s="849">
        <v>1</v>
      </c>
      <c r="M541" s="849">
        <v>80.430000000000007</v>
      </c>
      <c r="N541" s="849"/>
      <c r="O541" s="849"/>
      <c r="P541" s="837"/>
      <c r="Q541" s="850"/>
    </row>
    <row r="542" spans="1:17" ht="14.4" customHeight="1" x14ac:dyDescent="0.3">
      <c r="A542" s="831" t="s">
        <v>579</v>
      </c>
      <c r="B542" s="832" t="s">
        <v>7817</v>
      </c>
      <c r="C542" s="832" t="s">
        <v>6817</v>
      </c>
      <c r="D542" s="832" t="s">
        <v>7044</v>
      </c>
      <c r="E542" s="832"/>
      <c r="F542" s="849">
        <v>18</v>
      </c>
      <c r="G542" s="849">
        <v>1447.74</v>
      </c>
      <c r="H542" s="849"/>
      <c r="I542" s="849">
        <v>80.430000000000007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579</v>
      </c>
      <c r="B543" s="832" t="s">
        <v>7817</v>
      </c>
      <c r="C543" s="832" t="s">
        <v>6817</v>
      </c>
      <c r="D543" s="832" t="s">
        <v>7046</v>
      </c>
      <c r="E543" s="832" t="s">
        <v>1147</v>
      </c>
      <c r="F543" s="849">
        <v>846</v>
      </c>
      <c r="G543" s="849">
        <v>49406.400000000001</v>
      </c>
      <c r="H543" s="849">
        <v>1.2207792207792207</v>
      </c>
      <c r="I543" s="849">
        <v>58.4</v>
      </c>
      <c r="J543" s="849">
        <v>693</v>
      </c>
      <c r="K543" s="849">
        <v>40471.200000000004</v>
      </c>
      <c r="L543" s="849">
        <v>1</v>
      </c>
      <c r="M543" s="849">
        <v>58.400000000000006</v>
      </c>
      <c r="N543" s="849">
        <v>840</v>
      </c>
      <c r="O543" s="849">
        <v>49056</v>
      </c>
      <c r="P543" s="837">
        <v>1.2121212121212119</v>
      </c>
      <c r="Q543" s="850">
        <v>58.4</v>
      </c>
    </row>
    <row r="544" spans="1:17" ht="14.4" customHeight="1" x14ac:dyDescent="0.3">
      <c r="A544" s="831" t="s">
        <v>579</v>
      </c>
      <c r="B544" s="832" t="s">
        <v>7817</v>
      </c>
      <c r="C544" s="832" t="s">
        <v>6817</v>
      </c>
      <c r="D544" s="832" t="s">
        <v>7047</v>
      </c>
      <c r="E544" s="832" t="s">
        <v>7048</v>
      </c>
      <c r="F544" s="849"/>
      <c r="G544" s="849"/>
      <c r="H544" s="849"/>
      <c r="I544" s="849"/>
      <c r="J544" s="849">
        <v>8</v>
      </c>
      <c r="K544" s="849">
        <v>847.68</v>
      </c>
      <c r="L544" s="849">
        <v>1</v>
      </c>
      <c r="M544" s="849">
        <v>105.96</v>
      </c>
      <c r="N544" s="849"/>
      <c r="O544" s="849"/>
      <c r="P544" s="837"/>
      <c r="Q544" s="850"/>
    </row>
    <row r="545" spans="1:17" ht="14.4" customHeight="1" x14ac:dyDescent="0.3">
      <c r="A545" s="831" t="s">
        <v>579</v>
      </c>
      <c r="B545" s="832" t="s">
        <v>7817</v>
      </c>
      <c r="C545" s="832" t="s">
        <v>6817</v>
      </c>
      <c r="D545" s="832" t="s">
        <v>7049</v>
      </c>
      <c r="E545" s="832" t="s">
        <v>1486</v>
      </c>
      <c r="F545" s="849">
        <v>15.9</v>
      </c>
      <c r="G545" s="849">
        <v>11054.33</v>
      </c>
      <c r="H545" s="849">
        <v>0.85897235658643667</v>
      </c>
      <c r="I545" s="849">
        <v>695.24088050314458</v>
      </c>
      <c r="J545" s="849">
        <v>18.590000000000003</v>
      </c>
      <c r="K545" s="849">
        <v>12869.25</v>
      </c>
      <c r="L545" s="849">
        <v>1</v>
      </c>
      <c r="M545" s="849">
        <v>692.26734803657871</v>
      </c>
      <c r="N545" s="849">
        <v>13</v>
      </c>
      <c r="O545" s="849">
        <v>8999.5300000000007</v>
      </c>
      <c r="P545" s="837">
        <v>0.69930493229986213</v>
      </c>
      <c r="Q545" s="850">
        <v>692.27153846153851</v>
      </c>
    </row>
    <row r="546" spans="1:17" ht="14.4" customHeight="1" x14ac:dyDescent="0.3">
      <c r="A546" s="831" t="s">
        <v>579</v>
      </c>
      <c r="B546" s="832" t="s">
        <v>7817</v>
      </c>
      <c r="C546" s="832" t="s">
        <v>6817</v>
      </c>
      <c r="D546" s="832" t="s">
        <v>7054</v>
      </c>
      <c r="E546" s="832" t="s">
        <v>2161</v>
      </c>
      <c r="F546" s="849">
        <v>6.8000000000000007</v>
      </c>
      <c r="G546" s="849">
        <v>82127.95</v>
      </c>
      <c r="H546" s="849">
        <v>0.65108208532218381</v>
      </c>
      <c r="I546" s="849">
        <v>12077.639705882351</v>
      </c>
      <c r="J546" s="849">
        <v>10.499999999999998</v>
      </c>
      <c r="K546" s="849">
        <v>126140.70000000001</v>
      </c>
      <c r="L546" s="849">
        <v>1</v>
      </c>
      <c r="M546" s="849">
        <v>12013.400000000003</v>
      </c>
      <c r="N546" s="849">
        <v>11.2</v>
      </c>
      <c r="O546" s="849">
        <v>134550.08000000002</v>
      </c>
      <c r="P546" s="837">
        <v>1.0666666666666667</v>
      </c>
      <c r="Q546" s="850">
        <v>12013.400000000001</v>
      </c>
    </row>
    <row r="547" spans="1:17" ht="14.4" customHeight="1" x14ac:dyDescent="0.3">
      <c r="A547" s="831" t="s">
        <v>579</v>
      </c>
      <c r="B547" s="832" t="s">
        <v>7817</v>
      </c>
      <c r="C547" s="832" t="s">
        <v>6817</v>
      </c>
      <c r="D547" s="832" t="s">
        <v>7055</v>
      </c>
      <c r="E547" s="832" t="s">
        <v>7056</v>
      </c>
      <c r="F547" s="849">
        <v>22</v>
      </c>
      <c r="G547" s="849">
        <v>73702.86</v>
      </c>
      <c r="H547" s="849">
        <v>1.6417914836429786</v>
      </c>
      <c r="I547" s="849">
        <v>3350.13</v>
      </c>
      <c r="J547" s="849">
        <v>13.4</v>
      </c>
      <c r="K547" s="849">
        <v>44891.729999999996</v>
      </c>
      <c r="L547" s="849">
        <v>1</v>
      </c>
      <c r="M547" s="849">
        <v>3350.1291044776117</v>
      </c>
      <c r="N547" s="849">
        <v>46</v>
      </c>
      <c r="O547" s="849">
        <v>107350.2</v>
      </c>
      <c r="P547" s="837">
        <v>2.3913135002816777</v>
      </c>
      <c r="Q547" s="850">
        <v>2333.6999999999998</v>
      </c>
    </row>
    <row r="548" spans="1:17" ht="14.4" customHeight="1" x14ac:dyDescent="0.3">
      <c r="A548" s="831" t="s">
        <v>579</v>
      </c>
      <c r="B548" s="832" t="s">
        <v>7817</v>
      </c>
      <c r="C548" s="832" t="s">
        <v>6817</v>
      </c>
      <c r="D548" s="832" t="s">
        <v>7061</v>
      </c>
      <c r="E548" s="832" t="s">
        <v>7062</v>
      </c>
      <c r="F548" s="849"/>
      <c r="G548" s="849"/>
      <c r="H548" s="849"/>
      <c r="I548" s="849"/>
      <c r="J548" s="849">
        <v>170</v>
      </c>
      <c r="K548" s="849">
        <v>6563.7</v>
      </c>
      <c r="L548" s="849">
        <v>1</v>
      </c>
      <c r="M548" s="849">
        <v>38.61</v>
      </c>
      <c r="N548" s="849"/>
      <c r="O548" s="849"/>
      <c r="P548" s="837"/>
      <c r="Q548" s="850"/>
    </row>
    <row r="549" spans="1:17" ht="14.4" customHeight="1" x14ac:dyDescent="0.3">
      <c r="A549" s="831" t="s">
        <v>579</v>
      </c>
      <c r="B549" s="832" t="s">
        <v>7817</v>
      </c>
      <c r="C549" s="832" t="s">
        <v>6817</v>
      </c>
      <c r="D549" s="832" t="s">
        <v>7061</v>
      </c>
      <c r="E549" s="832"/>
      <c r="F549" s="849">
        <v>2</v>
      </c>
      <c r="G549" s="849">
        <v>77.22</v>
      </c>
      <c r="H549" s="849">
        <v>3.5714285714285719E-2</v>
      </c>
      <c r="I549" s="849">
        <v>38.61</v>
      </c>
      <c r="J549" s="849">
        <v>56</v>
      </c>
      <c r="K549" s="849">
        <v>2162.16</v>
      </c>
      <c r="L549" s="849">
        <v>1</v>
      </c>
      <c r="M549" s="849">
        <v>38.61</v>
      </c>
      <c r="N549" s="849"/>
      <c r="O549" s="849"/>
      <c r="P549" s="837"/>
      <c r="Q549" s="850"/>
    </row>
    <row r="550" spans="1:17" ht="14.4" customHeight="1" x14ac:dyDescent="0.3">
      <c r="A550" s="831" t="s">
        <v>579</v>
      </c>
      <c r="B550" s="832" t="s">
        <v>7817</v>
      </c>
      <c r="C550" s="832" t="s">
        <v>6817</v>
      </c>
      <c r="D550" s="832" t="s">
        <v>7063</v>
      </c>
      <c r="E550" s="832" t="s">
        <v>7064</v>
      </c>
      <c r="F550" s="849">
        <v>38.300000000000004</v>
      </c>
      <c r="G550" s="849">
        <v>14806.85</v>
      </c>
      <c r="H550" s="849">
        <v>0.78806831094498364</v>
      </c>
      <c r="I550" s="849">
        <v>386.60182767624019</v>
      </c>
      <c r="J550" s="849">
        <v>48.599999999999994</v>
      </c>
      <c r="K550" s="849">
        <v>18788.79</v>
      </c>
      <c r="L550" s="849">
        <v>1</v>
      </c>
      <c r="M550" s="849">
        <v>386.60061728395067</v>
      </c>
      <c r="N550" s="849">
        <v>30.1</v>
      </c>
      <c r="O550" s="849">
        <v>11636.66</v>
      </c>
      <c r="P550" s="837">
        <v>0.61934057488534378</v>
      </c>
      <c r="Q550" s="850">
        <v>386.59999999999997</v>
      </c>
    </row>
    <row r="551" spans="1:17" ht="14.4" customHeight="1" x14ac:dyDescent="0.3">
      <c r="A551" s="831" t="s">
        <v>579</v>
      </c>
      <c r="B551" s="832" t="s">
        <v>7817</v>
      </c>
      <c r="C551" s="832" t="s">
        <v>6817</v>
      </c>
      <c r="D551" s="832" t="s">
        <v>7065</v>
      </c>
      <c r="E551" s="832" t="s">
        <v>7066</v>
      </c>
      <c r="F551" s="849">
        <v>95</v>
      </c>
      <c r="G551" s="849">
        <v>3667.95</v>
      </c>
      <c r="H551" s="849">
        <v>0.5864197530864198</v>
      </c>
      <c r="I551" s="849">
        <v>38.61</v>
      </c>
      <c r="J551" s="849">
        <v>162</v>
      </c>
      <c r="K551" s="849">
        <v>6254.82</v>
      </c>
      <c r="L551" s="849">
        <v>1</v>
      </c>
      <c r="M551" s="849">
        <v>38.61</v>
      </c>
      <c r="N551" s="849">
        <v>88</v>
      </c>
      <c r="O551" s="849">
        <v>3397.68</v>
      </c>
      <c r="P551" s="837">
        <v>0.54320987654320985</v>
      </c>
      <c r="Q551" s="850">
        <v>38.61</v>
      </c>
    </row>
    <row r="552" spans="1:17" ht="14.4" customHeight="1" x14ac:dyDescent="0.3">
      <c r="A552" s="831" t="s">
        <v>579</v>
      </c>
      <c r="B552" s="832" t="s">
        <v>7817</v>
      </c>
      <c r="C552" s="832" t="s">
        <v>6817</v>
      </c>
      <c r="D552" s="832" t="s">
        <v>7067</v>
      </c>
      <c r="E552" s="832" t="s">
        <v>1469</v>
      </c>
      <c r="F552" s="849">
        <v>2</v>
      </c>
      <c r="G552" s="849">
        <v>16470.3</v>
      </c>
      <c r="H552" s="849"/>
      <c r="I552" s="849">
        <v>8235.15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579</v>
      </c>
      <c r="B553" s="832" t="s">
        <v>7817</v>
      </c>
      <c r="C553" s="832" t="s">
        <v>6817</v>
      </c>
      <c r="D553" s="832" t="s">
        <v>7068</v>
      </c>
      <c r="E553" s="832" t="s">
        <v>7069</v>
      </c>
      <c r="F553" s="849"/>
      <c r="G553" s="849"/>
      <c r="H553" s="849"/>
      <c r="I553" s="849"/>
      <c r="J553" s="849"/>
      <c r="K553" s="849"/>
      <c r="L553" s="849"/>
      <c r="M553" s="849"/>
      <c r="N553" s="849">
        <v>0.3</v>
      </c>
      <c r="O553" s="849">
        <v>117.54</v>
      </c>
      <c r="P553" s="837"/>
      <c r="Q553" s="850">
        <v>391.8</v>
      </c>
    </row>
    <row r="554" spans="1:17" ht="14.4" customHeight="1" x14ac:dyDescent="0.3">
      <c r="A554" s="831" t="s">
        <v>579</v>
      </c>
      <c r="B554" s="832" t="s">
        <v>7817</v>
      </c>
      <c r="C554" s="832" t="s">
        <v>6817</v>
      </c>
      <c r="D554" s="832" t="s">
        <v>7070</v>
      </c>
      <c r="E554" s="832" t="s">
        <v>7071</v>
      </c>
      <c r="F554" s="849">
        <v>221</v>
      </c>
      <c r="G554" s="849">
        <v>9708.1999999999989</v>
      </c>
      <c r="H554" s="849">
        <v>1.024452117241845</v>
      </c>
      <c r="I554" s="849">
        <v>43.928506787330313</v>
      </c>
      <c r="J554" s="849">
        <v>221</v>
      </c>
      <c r="K554" s="849">
        <v>9476.48</v>
      </c>
      <c r="L554" s="849">
        <v>1</v>
      </c>
      <c r="M554" s="849">
        <v>42.879999999999995</v>
      </c>
      <c r="N554" s="849">
        <v>103.8</v>
      </c>
      <c r="O554" s="849">
        <v>4450.9400000000005</v>
      </c>
      <c r="P554" s="837">
        <v>0.46968283582089559</v>
      </c>
      <c r="Q554" s="850">
        <v>42.879961464354537</v>
      </c>
    </row>
    <row r="555" spans="1:17" ht="14.4" customHeight="1" x14ac:dyDescent="0.3">
      <c r="A555" s="831" t="s">
        <v>579</v>
      </c>
      <c r="B555" s="832" t="s">
        <v>7817</v>
      </c>
      <c r="C555" s="832" t="s">
        <v>6817</v>
      </c>
      <c r="D555" s="832" t="s">
        <v>7072</v>
      </c>
      <c r="E555" s="832" t="s">
        <v>7073</v>
      </c>
      <c r="F555" s="849"/>
      <c r="G555" s="849"/>
      <c r="H555" s="849"/>
      <c r="I555" s="849"/>
      <c r="J555" s="849">
        <v>0.5</v>
      </c>
      <c r="K555" s="849">
        <v>271.73</v>
      </c>
      <c r="L555" s="849">
        <v>1</v>
      </c>
      <c r="M555" s="849">
        <v>543.46</v>
      </c>
      <c r="N555" s="849"/>
      <c r="O555" s="849"/>
      <c r="P555" s="837"/>
      <c r="Q555" s="850"/>
    </row>
    <row r="556" spans="1:17" ht="14.4" customHeight="1" x14ac:dyDescent="0.3">
      <c r="A556" s="831" t="s">
        <v>579</v>
      </c>
      <c r="B556" s="832" t="s">
        <v>7817</v>
      </c>
      <c r="C556" s="832" t="s">
        <v>6817</v>
      </c>
      <c r="D556" s="832" t="s">
        <v>7074</v>
      </c>
      <c r="E556" s="832" t="s">
        <v>1713</v>
      </c>
      <c r="F556" s="849">
        <v>44</v>
      </c>
      <c r="G556" s="849">
        <v>3397.6800000000003</v>
      </c>
      <c r="H556" s="849">
        <v>0.44000000000000006</v>
      </c>
      <c r="I556" s="849">
        <v>77.220000000000013</v>
      </c>
      <c r="J556" s="849">
        <v>100</v>
      </c>
      <c r="K556" s="849">
        <v>7722</v>
      </c>
      <c r="L556" s="849">
        <v>1</v>
      </c>
      <c r="M556" s="849">
        <v>77.22</v>
      </c>
      <c r="N556" s="849">
        <v>12</v>
      </c>
      <c r="O556" s="849">
        <v>926.64</v>
      </c>
      <c r="P556" s="837">
        <v>0.12</v>
      </c>
      <c r="Q556" s="850">
        <v>77.22</v>
      </c>
    </row>
    <row r="557" spans="1:17" ht="14.4" customHeight="1" x14ac:dyDescent="0.3">
      <c r="A557" s="831" t="s">
        <v>579</v>
      </c>
      <c r="B557" s="832" t="s">
        <v>7817</v>
      </c>
      <c r="C557" s="832" t="s">
        <v>6817</v>
      </c>
      <c r="D557" s="832" t="s">
        <v>7077</v>
      </c>
      <c r="E557" s="832" t="s">
        <v>5298</v>
      </c>
      <c r="F557" s="849">
        <v>240.8</v>
      </c>
      <c r="G557" s="849">
        <v>83662.880000000005</v>
      </c>
      <c r="H557" s="849">
        <v>1.3068961784365807</v>
      </c>
      <c r="I557" s="849">
        <v>347.43720930232558</v>
      </c>
      <c r="J557" s="849">
        <v>235.60000000000002</v>
      </c>
      <c r="K557" s="849">
        <v>64016.469999999994</v>
      </c>
      <c r="L557" s="849">
        <v>1</v>
      </c>
      <c r="M557" s="849">
        <v>271.71676570458396</v>
      </c>
      <c r="N557" s="849">
        <v>233.8</v>
      </c>
      <c r="O557" s="849">
        <v>63527.55999999999</v>
      </c>
      <c r="P557" s="837">
        <v>0.99236274664941693</v>
      </c>
      <c r="Q557" s="850">
        <v>271.71753635585964</v>
      </c>
    </row>
    <row r="558" spans="1:17" ht="14.4" customHeight="1" x14ac:dyDescent="0.3">
      <c r="A558" s="831" t="s">
        <v>579</v>
      </c>
      <c r="B558" s="832" t="s">
        <v>7817</v>
      </c>
      <c r="C558" s="832" t="s">
        <v>6817</v>
      </c>
      <c r="D558" s="832" t="s">
        <v>7082</v>
      </c>
      <c r="E558" s="832" t="s">
        <v>7081</v>
      </c>
      <c r="F558" s="849">
        <v>11</v>
      </c>
      <c r="G558" s="849">
        <v>1188.78</v>
      </c>
      <c r="H558" s="849">
        <v>1.7332186388289497</v>
      </c>
      <c r="I558" s="849">
        <v>108.07090909090908</v>
      </c>
      <c r="J558" s="849">
        <v>6</v>
      </c>
      <c r="K558" s="849">
        <v>685.88</v>
      </c>
      <c r="L558" s="849">
        <v>1</v>
      </c>
      <c r="M558" s="849">
        <v>114.31333333333333</v>
      </c>
      <c r="N558" s="849">
        <v>39</v>
      </c>
      <c r="O558" s="849">
        <v>5127.72</v>
      </c>
      <c r="P558" s="837">
        <v>7.4761182714177412</v>
      </c>
      <c r="Q558" s="850">
        <v>131.48000000000002</v>
      </c>
    </row>
    <row r="559" spans="1:17" ht="14.4" customHeight="1" x14ac:dyDescent="0.3">
      <c r="A559" s="831" t="s">
        <v>579</v>
      </c>
      <c r="B559" s="832" t="s">
        <v>7817</v>
      </c>
      <c r="C559" s="832" t="s">
        <v>6817</v>
      </c>
      <c r="D559" s="832" t="s">
        <v>7083</v>
      </c>
      <c r="E559" s="832" t="s">
        <v>7084</v>
      </c>
      <c r="F559" s="849">
        <v>16</v>
      </c>
      <c r="G559" s="849">
        <v>626.88</v>
      </c>
      <c r="H559" s="849"/>
      <c r="I559" s="849">
        <v>39.18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579</v>
      </c>
      <c r="B560" s="832" t="s">
        <v>7817</v>
      </c>
      <c r="C560" s="832" t="s">
        <v>6817</v>
      </c>
      <c r="D560" s="832" t="s">
        <v>7087</v>
      </c>
      <c r="E560" s="832" t="s">
        <v>1139</v>
      </c>
      <c r="F560" s="849">
        <v>4</v>
      </c>
      <c r="G560" s="849">
        <v>263</v>
      </c>
      <c r="H560" s="849"/>
      <c r="I560" s="849">
        <v>65.75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579</v>
      </c>
      <c r="B561" s="832" t="s">
        <v>7817</v>
      </c>
      <c r="C561" s="832" t="s">
        <v>6817</v>
      </c>
      <c r="D561" s="832" t="s">
        <v>7088</v>
      </c>
      <c r="E561" s="832" t="s">
        <v>7089</v>
      </c>
      <c r="F561" s="849">
        <v>24.8</v>
      </c>
      <c r="G561" s="849">
        <v>92047.91</v>
      </c>
      <c r="H561" s="849">
        <v>0.81748295147442462</v>
      </c>
      <c r="I561" s="849">
        <v>3711.6092741935486</v>
      </c>
      <c r="J561" s="849">
        <v>34.5</v>
      </c>
      <c r="K561" s="849">
        <v>112599.18</v>
      </c>
      <c r="L561" s="849">
        <v>1</v>
      </c>
      <c r="M561" s="849">
        <v>3263.7443478260866</v>
      </c>
      <c r="N561" s="849">
        <v>29.5</v>
      </c>
      <c r="O561" s="849">
        <v>96280.27</v>
      </c>
      <c r="P561" s="837">
        <v>0.85507079181216072</v>
      </c>
      <c r="Q561" s="850">
        <v>3263.7379661016948</v>
      </c>
    </row>
    <row r="562" spans="1:17" ht="14.4" customHeight="1" x14ac:dyDescent="0.3">
      <c r="A562" s="831" t="s">
        <v>579</v>
      </c>
      <c r="B562" s="832" t="s">
        <v>7817</v>
      </c>
      <c r="C562" s="832" t="s">
        <v>6817</v>
      </c>
      <c r="D562" s="832" t="s">
        <v>7090</v>
      </c>
      <c r="E562" s="832" t="s">
        <v>1703</v>
      </c>
      <c r="F562" s="849"/>
      <c r="G562" s="849"/>
      <c r="H562" s="849"/>
      <c r="I562" s="849"/>
      <c r="J562" s="849"/>
      <c r="K562" s="849"/>
      <c r="L562" s="849"/>
      <c r="M562" s="849"/>
      <c r="N562" s="849">
        <v>28</v>
      </c>
      <c r="O562" s="849">
        <v>119075.32</v>
      </c>
      <c r="P562" s="837"/>
      <c r="Q562" s="850">
        <v>4252.6900000000005</v>
      </c>
    </row>
    <row r="563" spans="1:17" ht="14.4" customHeight="1" x14ac:dyDescent="0.3">
      <c r="A563" s="831" t="s">
        <v>579</v>
      </c>
      <c r="B563" s="832" t="s">
        <v>7817</v>
      </c>
      <c r="C563" s="832" t="s">
        <v>6817</v>
      </c>
      <c r="D563" s="832" t="s">
        <v>7091</v>
      </c>
      <c r="E563" s="832" t="s">
        <v>1703</v>
      </c>
      <c r="F563" s="849"/>
      <c r="G563" s="849"/>
      <c r="H563" s="849"/>
      <c r="I563" s="849"/>
      <c r="J563" s="849"/>
      <c r="K563" s="849"/>
      <c r="L563" s="849"/>
      <c r="M563" s="849"/>
      <c r="N563" s="849">
        <v>20</v>
      </c>
      <c r="O563" s="849">
        <v>170107.8</v>
      </c>
      <c r="P563" s="837"/>
      <c r="Q563" s="850">
        <v>8505.39</v>
      </c>
    </row>
    <row r="564" spans="1:17" ht="14.4" customHeight="1" x14ac:dyDescent="0.3">
      <c r="A564" s="831" t="s">
        <v>579</v>
      </c>
      <c r="B564" s="832" t="s">
        <v>7817</v>
      </c>
      <c r="C564" s="832" t="s">
        <v>6817</v>
      </c>
      <c r="D564" s="832" t="s">
        <v>7818</v>
      </c>
      <c r="E564" s="832" t="s">
        <v>7819</v>
      </c>
      <c r="F564" s="849">
        <v>2</v>
      </c>
      <c r="G564" s="849">
        <v>12397.04</v>
      </c>
      <c r="H564" s="849"/>
      <c r="I564" s="849">
        <v>6198.52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579</v>
      </c>
      <c r="B565" s="832" t="s">
        <v>7817</v>
      </c>
      <c r="C565" s="832" t="s">
        <v>6817</v>
      </c>
      <c r="D565" s="832" t="s">
        <v>7094</v>
      </c>
      <c r="E565" s="832" t="s">
        <v>7095</v>
      </c>
      <c r="F565" s="849">
        <v>105</v>
      </c>
      <c r="G565" s="849">
        <v>23065.8</v>
      </c>
      <c r="H565" s="849">
        <v>1.8142618927762395</v>
      </c>
      <c r="I565" s="849">
        <v>219.6742857142857</v>
      </c>
      <c r="J565" s="849">
        <v>58</v>
      </c>
      <c r="K565" s="849">
        <v>12713.6</v>
      </c>
      <c r="L565" s="849">
        <v>1</v>
      </c>
      <c r="M565" s="849">
        <v>219.20000000000002</v>
      </c>
      <c r="N565" s="849">
        <v>5</v>
      </c>
      <c r="O565" s="849">
        <v>1096</v>
      </c>
      <c r="P565" s="837">
        <v>8.620689655172413E-2</v>
      </c>
      <c r="Q565" s="850">
        <v>219.2</v>
      </c>
    </row>
    <row r="566" spans="1:17" ht="14.4" customHeight="1" x14ac:dyDescent="0.3">
      <c r="A566" s="831" t="s">
        <v>579</v>
      </c>
      <c r="B566" s="832" t="s">
        <v>7817</v>
      </c>
      <c r="C566" s="832" t="s">
        <v>6817</v>
      </c>
      <c r="D566" s="832" t="s">
        <v>7096</v>
      </c>
      <c r="E566" s="832" t="s">
        <v>7097</v>
      </c>
      <c r="F566" s="849">
        <v>3.9</v>
      </c>
      <c r="G566" s="849">
        <v>809.43000000000006</v>
      </c>
      <c r="H566" s="849"/>
      <c r="I566" s="849">
        <v>207.54615384615386</v>
      </c>
      <c r="J566" s="849"/>
      <c r="K566" s="849"/>
      <c r="L566" s="849"/>
      <c r="M566" s="849"/>
      <c r="N566" s="849">
        <v>10.099999999999998</v>
      </c>
      <c r="O566" s="849">
        <v>4334.92</v>
      </c>
      <c r="P566" s="837"/>
      <c r="Q566" s="850">
        <v>429.2000000000001</v>
      </c>
    </row>
    <row r="567" spans="1:17" ht="14.4" customHeight="1" x14ac:dyDescent="0.3">
      <c r="A567" s="831" t="s">
        <v>579</v>
      </c>
      <c r="B567" s="832" t="s">
        <v>7817</v>
      </c>
      <c r="C567" s="832" t="s">
        <v>6817</v>
      </c>
      <c r="D567" s="832" t="s">
        <v>7096</v>
      </c>
      <c r="E567" s="832" t="s">
        <v>1077</v>
      </c>
      <c r="F567" s="849">
        <v>0.8</v>
      </c>
      <c r="G567" s="849">
        <v>166.03</v>
      </c>
      <c r="H567" s="849">
        <v>0.17583453359315429</v>
      </c>
      <c r="I567" s="849">
        <v>207.53749999999999</v>
      </c>
      <c r="J567" s="849">
        <v>2.1999999999999997</v>
      </c>
      <c r="K567" s="849">
        <v>944.24</v>
      </c>
      <c r="L567" s="849">
        <v>1</v>
      </c>
      <c r="M567" s="849">
        <v>429.20000000000005</v>
      </c>
      <c r="N567" s="849">
        <v>2.2999999999999998</v>
      </c>
      <c r="O567" s="849">
        <v>987.16</v>
      </c>
      <c r="P567" s="837">
        <v>1.0454545454545454</v>
      </c>
      <c r="Q567" s="850">
        <v>429.20000000000005</v>
      </c>
    </row>
    <row r="568" spans="1:17" ht="14.4" customHeight="1" x14ac:dyDescent="0.3">
      <c r="A568" s="831" t="s">
        <v>579</v>
      </c>
      <c r="B568" s="832" t="s">
        <v>7817</v>
      </c>
      <c r="C568" s="832" t="s">
        <v>6817</v>
      </c>
      <c r="D568" s="832" t="s">
        <v>7098</v>
      </c>
      <c r="E568" s="832" t="s">
        <v>2185</v>
      </c>
      <c r="F568" s="849">
        <v>9</v>
      </c>
      <c r="G568" s="849">
        <v>591.75</v>
      </c>
      <c r="H568" s="849">
        <v>9</v>
      </c>
      <c r="I568" s="849">
        <v>65.75</v>
      </c>
      <c r="J568" s="849">
        <v>1</v>
      </c>
      <c r="K568" s="849">
        <v>65.75</v>
      </c>
      <c r="L568" s="849">
        <v>1</v>
      </c>
      <c r="M568" s="849">
        <v>65.75</v>
      </c>
      <c r="N568" s="849">
        <v>17</v>
      </c>
      <c r="O568" s="849">
        <v>1117.75</v>
      </c>
      <c r="P568" s="837">
        <v>17</v>
      </c>
      <c r="Q568" s="850">
        <v>65.75</v>
      </c>
    </row>
    <row r="569" spans="1:17" ht="14.4" customHeight="1" x14ac:dyDescent="0.3">
      <c r="A569" s="831" t="s">
        <v>579</v>
      </c>
      <c r="B569" s="832" t="s">
        <v>7817</v>
      </c>
      <c r="C569" s="832" t="s">
        <v>6817</v>
      </c>
      <c r="D569" s="832" t="s">
        <v>7820</v>
      </c>
      <c r="E569" s="832" t="s">
        <v>7821</v>
      </c>
      <c r="F569" s="849">
        <v>1</v>
      </c>
      <c r="G569" s="849">
        <v>96.52</v>
      </c>
      <c r="H569" s="849"/>
      <c r="I569" s="849">
        <v>96.52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579</v>
      </c>
      <c r="B570" s="832" t="s">
        <v>7817</v>
      </c>
      <c r="C570" s="832" t="s">
        <v>6817</v>
      </c>
      <c r="D570" s="832" t="s">
        <v>7822</v>
      </c>
      <c r="E570" s="832" t="s">
        <v>7100</v>
      </c>
      <c r="F570" s="849">
        <v>0.3</v>
      </c>
      <c r="G570" s="849">
        <v>13.91</v>
      </c>
      <c r="H570" s="849"/>
      <c r="I570" s="849">
        <v>46.366666666666667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579</v>
      </c>
      <c r="B571" s="832" t="s">
        <v>7817</v>
      </c>
      <c r="C571" s="832" t="s">
        <v>6817</v>
      </c>
      <c r="D571" s="832" t="s">
        <v>7099</v>
      </c>
      <c r="E571" s="832" t="s">
        <v>1125</v>
      </c>
      <c r="F571" s="849">
        <v>54.599999999999994</v>
      </c>
      <c r="G571" s="849">
        <v>5063.22</v>
      </c>
      <c r="H571" s="849">
        <v>2.4904674772754105</v>
      </c>
      <c r="I571" s="849">
        <v>92.732967032967053</v>
      </c>
      <c r="J571" s="849">
        <v>25.8</v>
      </c>
      <c r="K571" s="849">
        <v>2033.04</v>
      </c>
      <c r="L571" s="849">
        <v>1</v>
      </c>
      <c r="M571" s="849">
        <v>78.8</v>
      </c>
      <c r="N571" s="849">
        <v>36.299999999999997</v>
      </c>
      <c r="O571" s="849">
        <v>2860.45</v>
      </c>
      <c r="P571" s="837">
        <v>1.4069816629284224</v>
      </c>
      <c r="Q571" s="850">
        <v>78.800275482093667</v>
      </c>
    </row>
    <row r="572" spans="1:17" ht="14.4" customHeight="1" x14ac:dyDescent="0.3">
      <c r="A572" s="831" t="s">
        <v>579</v>
      </c>
      <c r="B572" s="832" t="s">
        <v>7817</v>
      </c>
      <c r="C572" s="832" t="s">
        <v>6817</v>
      </c>
      <c r="D572" s="832" t="s">
        <v>7099</v>
      </c>
      <c r="E572" s="832" t="s">
        <v>7100</v>
      </c>
      <c r="F572" s="849">
        <v>21.9</v>
      </c>
      <c r="G572" s="849">
        <v>2030.8700000000001</v>
      </c>
      <c r="H572" s="849">
        <v>0.85339277910377531</v>
      </c>
      <c r="I572" s="849">
        <v>92.733789954337908</v>
      </c>
      <c r="J572" s="849">
        <v>30.2</v>
      </c>
      <c r="K572" s="849">
        <v>2379.7599999999998</v>
      </c>
      <c r="L572" s="849">
        <v>1</v>
      </c>
      <c r="M572" s="849">
        <v>78.8</v>
      </c>
      <c r="N572" s="849">
        <v>15.5</v>
      </c>
      <c r="O572" s="849">
        <v>1221.4000000000001</v>
      </c>
      <c r="P572" s="837">
        <v>0.51324503311258285</v>
      </c>
      <c r="Q572" s="850">
        <v>78.800000000000011</v>
      </c>
    </row>
    <row r="573" spans="1:17" ht="14.4" customHeight="1" x14ac:dyDescent="0.3">
      <c r="A573" s="831" t="s">
        <v>579</v>
      </c>
      <c r="B573" s="832" t="s">
        <v>7817</v>
      </c>
      <c r="C573" s="832" t="s">
        <v>6817</v>
      </c>
      <c r="D573" s="832" t="s">
        <v>7101</v>
      </c>
      <c r="E573" s="832" t="s">
        <v>2219</v>
      </c>
      <c r="F573" s="849">
        <v>245</v>
      </c>
      <c r="G573" s="849">
        <v>16474.34</v>
      </c>
      <c r="H573" s="849">
        <v>0.74083430953499829</v>
      </c>
      <c r="I573" s="849">
        <v>67.24220408163265</v>
      </c>
      <c r="J573" s="849">
        <v>317</v>
      </c>
      <c r="K573" s="849">
        <v>22237.55</v>
      </c>
      <c r="L573" s="849">
        <v>1</v>
      </c>
      <c r="M573" s="849">
        <v>70.149999999999991</v>
      </c>
      <c r="N573" s="849">
        <v>380.3</v>
      </c>
      <c r="O573" s="849">
        <v>18604.03</v>
      </c>
      <c r="P573" s="837">
        <v>0.83660430218256954</v>
      </c>
      <c r="Q573" s="850">
        <v>48.919353142256107</v>
      </c>
    </row>
    <row r="574" spans="1:17" ht="14.4" customHeight="1" x14ac:dyDescent="0.3">
      <c r="A574" s="831" t="s">
        <v>579</v>
      </c>
      <c r="B574" s="832" t="s">
        <v>7817</v>
      </c>
      <c r="C574" s="832" t="s">
        <v>6817</v>
      </c>
      <c r="D574" s="832" t="s">
        <v>7102</v>
      </c>
      <c r="E574" s="832" t="s">
        <v>7103</v>
      </c>
      <c r="F574" s="849">
        <v>11.9</v>
      </c>
      <c r="G574" s="849">
        <v>15004.11</v>
      </c>
      <c r="H574" s="849"/>
      <c r="I574" s="849">
        <v>1260.8495798319327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579</v>
      </c>
      <c r="B575" s="832" t="s">
        <v>7817</v>
      </c>
      <c r="C575" s="832" t="s">
        <v>6817</v>
      </c>
      <c r="D575" s="832" t="s">
        <v>7107</v>
      </c>
      <c r="E575" s="832" t="s">
        <v>7108</v>
      </c>
      <c r="F575" s="849">
        <v>1.6</v>
      </c>
      <c r="G575" s="849">
        <v>959.68</v>
      </c>
      <c r="H575" s="849"/>
      <c r="I575" s="849">
        <v>599.79999999999995</v>
      </c>
      <c r="J575" s="849"/>
      <c r="K575" s="849"/>
      <c r="L575" s="849"/>
      <c r="M575" s="849"/>
      <c r="N575" s="849">
        <v>4</v>
      </c>
      <c r="O575" s="849">
        <v>2399.3200000000002</v>
      </c>
      <c r="P575" s="837"/>
      <c r="Q575" s="850">
        <v>599.83000000000004</v>
      </c>
    </row>
    <row r="576" spans="1:17" ht="14.4" customHeight="1" x14ac:dyDescent="0.3">
      <c r="A576" s="831" t="s">
        <v>579</v>
      </c>
      <c r="B576" s="832" t="s">
        <v>7817</v>
      </c>
      <c r="C576" s="832" t="s">
        <v>6817</v>
      </c>
      <c r="D576" s="832" t="s">
        <v>7109</v>
      </c>
      <c r="E576" s="832" t="s">
        <v>7108</v>
      </c>
      <c r="F576" s="849">
        <v>1.3</v>
      </c>
      <c r="G576" s="849">
        <v>1057.8599999999999</v>
      </c>
      <c r="H576" s="849"/>
      <c r="I576" s="849">
        <v>813.73846153846148</v>
      </c>
      <c r="J576" s="849"/>
      <c r="K576" s="849"/>
      <c r="L576" s="849"/>
      <c r="M576" s="849"/>
      <c r="N576" s="849">
        <v>2.2000000000000002</v>
      </c>
      <c r="O576" s="849">
        <v>1759.43</v>
      </c>
      <c r="P576" s="837"/>
      <c r="Q576" s="850">
        <v>799.7409090909091</v>
      </c>
    </row>
    <row r="577" spans="1:17" ht="14.4" customHeight="1" x14ac:dyDescent="0.3">
      <c r="A577" s="831" t="s">
        <v>579</v>
      </c>
      <c r="B577" s="832" t="s">
        <v>7817</v>
      </c>
      <c r="C577" s="832" t="s">
        <v>6817</v>
      </c>
      <c r="D577" s="832" t="s">
        <v>7110</v>
      </c>
      <c r="E577" s="832" t="s">
        <v>1129</v>
      </c>
      <c r="F577" s="849">
        <v>25</v>
      </c>
      <c r="G577" s="849">
        <v>2312.25</v>
      </c>
      <c r="H577" s="849"/>
      <c r="I577" s="849">
        <v>92.49</v>
      </c>
      <c r="J577" s="849"/>
      <c r="K577" s="849"/>
      <c r="L577" s="849"/>
      <c r="M577" s="849"/>
      <c r="N577" s="849">
        <v>28</v>
      </c>
      <c r="O577" s="849">
        <v>2589.7199999999998</v>
      </c>
      <c r="P577" s="837"/>
      <c r="Q577" s="850">
        <v>92.49</v>
      </c>
    </row>
    <row r="578" spans="1:17" ht="14.4" customHeight="1" x14ac:dyDescent="0.3">
      <c r="A578" s="831" t="s">
        <v>579</v>
      </c>
      <c r="B578" s="832" t="s">
        <v>7817</v>
      </c>
      <c r="C578" s="832" t="s">
        <v>6817</v>
      </c>
      <c r="D578" s="832" t="s">
        <v>7111</v>
      </c>
      <c r="E578" s="832" t="s">
        <v>1467</v>
      </c>
      <c r="F578" s="849">
        <v>44</v>
      </c>
      <c r="G578" s="849">
        <v>56642.400000000001</v>
      </c>
      <c r="H578" s="849">
        <v>0.72129975152887682</v>
      </c>
      <c r="I578" s="849">
        <v>1287.3272727272727</v>
      </c>
      <c r="J578" s="849">
        <v>61</v>
      </c>
      <c r="K578" s="849">
        <v>78528.239999999991</v>
      </c>
      <c r="L578" s="849">
        <v>1</v>
      </c>
      <c r="M578" s="849">
        <v>1287.3481967213113</v>
      </c>
      <c r="N578" s="849">
        <v>22</v>
      </c>
      <c r="O578" s="849">
        <v>28319.039999999997</v>
      </c>
      <c r="P578" s="837">
        <v>0.36062236973603384</v>
      </c>
      <c r="Q578" s="850">
        <v>1287.2290909090907</v>
      </c>
    </row>
    <row r="579" spans="1:17" ht="14.4" customHeight="1" x14ac:dyDescent="0.3">
      <c r="A579" s="831" t="s">
        <v>579</v>
      </c>
      <c r="B579" s="832" t="s">
        <v>7817</v>
      </c>
      <c r="C579" s="832" t="s">
        <v>6817</v>
      </c>
      <c r="D579" s="832" t="s">
        <v>7112</v>
      </c>
      <c r="E579" s="832" t="s">
        <v>7113</v>
      </c>
      <c r="F579" s="849"/>
      <c r="G579" s="849"/>
      <c r="H579" s="849"/>
      <c r="I579" s="849"/>
      <c r="J579" s="849">
        <v>0.5</v>
      </c>
      <c r="K579" s="849">
        <v>789.85</v>
      </c>
      <c r="L579" s="849">
        <v>1</v>
      </c>
      <c r="M579" s="849">
        <v>1579.7</v>
      </c>
      <c r="N579" s="849">
        <v>1.6</v>
      </c>
      <c r="O579" s="849">
        <v>2527.52</v>
      </c>
      <c r="P579" s="837">
        <v>3.1999999999999997</v>
      </c>
      <c r="Q579" s="850">
        <v>1579.6999999999998</v>
      </c>
    </row>
    <row r="580" spans="1:17" ht="14.4" customHeight="1" x14ac:dyDescent="0.3">
      <c r="A580" s="831" t="s">
        <v>579</v>
      </c>
      <c r="B580" s="832" t="s">
        <v>7817</v>
      </c>
      <c r="C580" s="832" t="s">
        <v>6817</v>
      </c>
      <c r="D580" s="832" t="s">
        <v>7114</v>
      </c>
      <c r="E580" s="832" t="s">
        <v>1143</v>
      </c>
      <c r="F580" s="849">
        <v>8</v>
      </c>
      <c r="G580" s="849">
        <v>15962.67</v>
      </c>
      <c r="H580" s="849">
        <v>3.7622517883026738</v>
      </c>
      <c r="I580" s="849">
        <v>1995.33375</v>
      </c>
      <c r="J580" s="849">
        <v>2.6</v>
      </c>
      <c r="K580" s="849">
        <v>4242.8500000000004</v>
      </c>
      <c r="L580" s="849">
        <v>1</v>
      </c>
      <c r="M580" s="849">
        <v>1631.8653846153848</v>
      </c>
      <c r="N580" s="849">
        <v>11.7</v>
      </c>
      <c r="O580" s="849">
        <v>19092.89</v>
      </c>
      <c r="P580" s="837">
        <v>4.5000153198911104</v>
      </c>
      <c r="Q580" s="850">
        <v>1631.8709401709402</v>
      </c>
    </row>
    <row r="581" spans="1:17" ht="14.4" customHeight="1" x14ac:dyDescent="0.3">
      <c r="A581" s="831" t="s">
        <v>579</v>
      </c>
      <c r="B581" s="832" t="s">
        <v>7817</v>
      </c>
      <c r="C581" s="832" t="s">
        <v>6817</v>
      </c>
      <c r="D581" s="832" t="s">
        <v>7115</v>
      </c>
      <c r="E581" s="832" t="s">
        <v>7116</v>
      </c>
      <c r="F581" s="849"/>
      <c r="G581" s="849"/>
      <c r="H581" s="849"/>
      <c r="I581" s="849"/>
      <c r="J581" s="849">
        <v>2</v>
      </c>
      <c r="K581" s="849">
        <v>783.6</v>
      </c>
      <c r="L581" s="849">
        <v>1</v>
      </c>
      <c r="M581" s="849">
        <v>391.8</v>
      </c>
      <c r="N581" s="849"/>
      <c r="O581" s="849"/>
      <c r="P581" s="837"/>
      <c r="Q581" s="850"/>
    </row>
    <row r="582" spans="1:17" ht="14.4" customHeight="1" x14ac:dyDescent="0.3">
      <c r="A582" s="831" t="s">
        <v>579</v>
      </c>
      <c r="B582" s="832" t="s">
        <v>7817</v>
      </c>
      <c r="C582" s="832" t="s">
        <v>6817</v>
      </c>
      <c r="D582" s="832" t="s">
        <v>7117</v>
      </c>
      <c r="E582" s="832" t="s">
        <v>7118</v>
      </c>
      <c r="F582" s="849"/>
      <c r="G582" s="849"/>
      <c r="H582" s="849"/>
      <c r="I582" s="849"/>
      <c r="J582" s="849"/>
      <c r="K582" s="849"/>
      <c r="L582" s="849"/>
      <c r="M582" s="849"/>
      <c r="N582" s="849">
        <v>17</v>
      </c>
      <c r="O582" s="849">
        <v>3726.4</v>
      </c>
      <c r="P582" s="837"/>
      <c r="Q582" s="850">
        <v>219.20000000000002</v>
      </c>
    </row>
    <row r="583" spans="1:17" ht="14.4" customHeight="1" x14ac:dyDescent="0.3">
      <c r="A583" s="831" t="s">
        <v>579</v>
      </c>
      <c r="B583" s="832" t="s">
        <v>7817</v>
      </c>
      <c r="C583" s="832" t="s">
        <v>6817</v>
      </c>
      <c r="D583" s="832" t="s">
        <v>7121</v>
      </c>
      <c r="E583" s="832" t="s">
        <v>1110</v>
      </c>
      <c r="F583" s="849">
        <v>3.8000000000000003</v>
      </c>
      <c r="G583" s="849">
        <v>2934.2200000000003</v>
      </c>
      <c r="H583" s="849"/>
      <c r="I583" s="849">
        <v>772.16315789473686</v>
      </c>
      <c r="J583" s="849"/>
      <c r="K583" s="849"/>
      <c r="L583" s="849"/>
      <c r="M583" s="849"/>
      <c r="N583" s="849">
        <v>6.9</v>
      </c>
      <c r="O583" s="849">
        <v>5327.8600000000006</v>
      </c>
      <c r="P583" s="837"/>
      <c r="Q583" s="850">
        <v>772.15362318840585</v>
      </c>
    </row>
    <row r="584" spans="1:17" ht="14.4" customHeight="1" x14ac:dyDescent="0.3">
      <c r="A584" s="831" t="s">
        <v>579</v>
      </c>
      <c r="B584" s="832" t="s">
        <v>7817</v>
      </c>
      <c r="C584" s="832" t="s">
        <v>6817</v>
      </c>
      <c r="D584" s="832" t="s">
        <v>7122</v>
      </c>
      <c r="E584" s="832" t="s">
        <v>7123</v>
      </c>
      <c r="F584" s="849"/>
      <c r="G584" s="849"/>
      <c r="H584" s="849"/>
      <c r="I584" s="849"/>
      <c r="J584" s="849"/>
      <c r="K584" s="849"/>
      <c r="L584" s="849"/>
      <c r="M584" s="849"/>
      <c r="N584" s="849">
        <v>3</v>
      </c>
      <c r="O584" s="849">
        <v>2456.34</v>
      </c>
      <c r="P584" s="837"/>
      <c r="Q584" s="850">
        <v>818.78000000000009</v>
      </c>
    </row>
    <row r="585" spans="1:17" ht="14.4" customHeight="1" x14ac:dyDescent="0.3">
      <c r="A585" s="831" t="s">
        <v>579</v>
      </c>
      <c r="B585" s="832" t="s">
        <v>7817</v>
      </c>
      <c r="C585" s="832" t="s">
        <v>6817</v>
      </c>
      <c r="D585" s="832" t="s">
        <v>7124</v>
      </c>
      <c r="E585" s="832" t="s">
        <v>7125</v>
      </c>
      <c r="F585" s="849">
        <v>27.52</v>
      </c>
      <c r="G585" s="849">
        <v>83556.47</v>
      </c>
      <c r="H585" s="849">
        <v>0.93418001166097309</v>
      </c>
      <c r="I585" s="849">
        <v>3036.2089389534885</v>
      </c>
      <c r="J585" s="849">
        <v>30.1</v>
      </c>
      <c r="K585" s="849">
        <v>89443.650000000009</v>
      </c>
      <c r="L585" s="849">
        <v>1</v>
      </c>
      <c r="M585" s="849">
        <v>2971.5498338870434</v>
      </c>
      <c r="N585" s="849"/>
      <c r="O585" s="849"/>
      <c r="P585" s="837"/>
      <c r="Q585" s="850"/>
    </row>
    <row r="586" spans="1:17" ht="14.4" customHeight="1" x14ac:dyDescent="0.3">
      <c r="A586" s="831" t="s">
        <v>579</v>
      </c>
      <c r="B586" s="832" t="s">
        <v>7817</v>
      </c>
      <c r="C586" s="832" t="s">
        <v>6817</v>
      </c>
      <c r="D586" s="832" t="s">
        <v>7124</v>
      </c>
      <c r="E586" s="832"/>
      <c r="F586" s="849">
        <v>10</v>
      </c>
      <c r="G586" s="849">
        <v>29172.810000000005</v>
      </c>
      <c r="H586" s="849">
        <v>0.29591263009341401</v>
      </c>
      <c r="I586" s="849">
        <v>2917.2810000000004</v>
      </c>
      <c r="J586" s="849">
        <v>32.6</v>
      </c>
      <c r="K586" s="849">
        <v>98585.89</v>
      </c>
      <c r="L586" s="849">
        <v>1</v>
      </c>
      <c r="M586" s="849">
        <v>3024.1070552147239</v>
      </c>
      <c r="N586" s="849"/>
      <c r="O586" s="849"/>
      <c r="P586" s="837"/>
      <c r="Q586" s="850"/>
    </row>
    <row r="587" spans="1:17" ht="14.4" customHeight="1" x14ac:dyDescent="0.3">
      <c r="A587" s="831" t="s">
        <v>579</v>
      </c>
      <c r="B587" s="832" t="s">
        <v>7817</v>
      </c>
      <c r="C587" s="832" t="s">
        <v>6817</v>
      </c>
      <c r="D587" s="832" t="s">
        <v>7823</v>
      </c>
      <c r="E587" s="832" t="s">
        <v>2215</v>
      </c>
      <c r="F587" s="849"/>
      <c r="G587" s="849"/>
      <c r="H587" s="849"/>
      <c r="I587" s="849"/>
      <c r="J587" s="849"/>
      <c r="K587" s="849"/>
      <c r="L587" s="849"/>
      <c r="M587" s="849"/>
      <c r="N587" s="849">
        <v>10</v>
      </c>
      <c r="O587" s="849">
        <v>2192</v>
      </c>
      <c r="P587" s="837"/>
      <c r="Q587" s="850">
        <v>219.2</v>
      </c>
    </row>
    <row r="588" spans="1:17" ht="14.4" customHeight="1" x14ac:dyDescent="0.3">
      <c r="A588" s="831" t="s">
        <v>579</v>
      </c>
      <c r="B588" s="832" t="s">
        <v>7817</v>
      </c>
      <c r="C588" s="832" t="s">
        <v>6817</v>
      </c>
      <c r="D588" s="832" t="s">
        <v>7126</v>
      </c>
      <c r="E588" s="832" t="s">
        <v>7127</v>
      </c>
      <c r="F588" s="849"/>
      <c r="G588" s="849"/>
      <c r="H588" s="849"/>
      <c r="I588" s="849"/>
      <c r="J588" s="849">
        <v>10.4</v>
      </c>
      <c r="K588" s="849">
        <v>107426.66</v>
      </c>
      <c r="L588" s="849">
        <v>1</v>
      </c>
      <c r="M588" s="849">
        <v>10329.486538461539</v>
      </c>
      <c r="N588" s="849">
        <v>10.199999999999999</v>
      </c>
      <c r="O588" s="849">
        <v>98406.010000000009</v>
      </c>
      <c r="P588" s="837">
        <v>0.91602968946442165</v>
      </c>
      <c r="Q588" s="850">
        <v>9647.6480392156882</v>
      </c>
    </row>
    <row r="589" spans="1:17" ht="14.4" customHeight="1" x14ac:dyDescent="0.3">
      <c r="A589" s="831" t="s">
        <v>579</v>
      </c>
      <c r="B589" s="832" t="s">
        <v>7817</v>
      </c>
      <c r="C589" s="832" t="s">
        <v>6817</v>
      </c>
      <c r="D589" s="832" t="s">
        <v>7129</v>
      </c>
      <c r="E589" s="832" t="s">
        <v>1139</v>
      </c>
      <c r="F589" s="849"/>
      <c r="G589" s="849"/>
      <c r="H589" s="849"/>
      <c r="I589" s="849"/>
      <c r="J589" s="849">
        <v>15</v>
      </c>
      <c r="K589" s="849">
        <v>986.25</v>
      </c>
      <c r="L589" s="849">
        <v>1</v>
      </c>
      <c r="M589" s="849">
        <v>65.75</v>
      </c>
      <c r="N589" s="849"/>
      <c r="O589" s="849"/>
      <c r="P589" s="837"/>
      <c r="Q589" s="850"/>
    </row>
    <row r="590" spans="1:17" ht="14.4" customHeight="1" x14ac:dyDescent="0.3">
      <c r="A590" s="831" t="s">
        <v>579</v>
      </c>
      <c r="B590" s="832" t="s">
        <v>7817</v>
      </c>
      <c r="C590" s="832" t="s">
        <v>6817</v>
      </c>
      <c r="D590" s="832" t="s">
        <v>7130</v>
      </c>
      <c r="E590" s="832" t="s">
        <v>7131</v>
      </c>
      <c r="F590" s="849"/>
      <c r="G590" s="849"/>
      <c r="H590" s="849"/>
      <c r="I590" s="849"/>
      <c r="J590" s="849"/>
      <c r="K590" s="849"/>
      <c r="L590" s="849"/>
      <c r="M590" s="849"/>
      <c r="N590" s="849">
        <v>52.199999999999996</v>
      </c>
      <c r="O590" s="849">
        <v>132955.31</v>
      </c>
      <c r="P590" s="837"/>
      <c r="Q590" s="850">
        <v>2547.0365900383144</v>
      </c>
    </row>
    <row r="591" spans="1:17" ht="14.4" customHeight="1" x14ac:dyDescent="0.3">
      <c r="A591" s="831" t="s">
        <v>579</v>
      </c>
      <c r="B591" s="832" t="s">
        <v>7817</v>
      </c>
      <c r="C591" s="832" t="s">
        <v>6817</v>
      </c>
      <c r="D591" s="832" t="s">
        <v>7133</v>
      </c>
      <c r="E591" s="832" t="s">
        <v>7134</v>
      </c>
      <c r="F591" s="849">
        <v>3</v>
      </c>
      <c r="G591" s="849">
        <v>31177.05</v>
      </c>
      <c r="H591" s="849"/>
      <c r="I591" s="849">
        <v>10392.35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579</v>
      </c>
      <c r="B592" s="832" t="s">
        <v>7817</v>
      </c>
      <c r="C592" s="832" t="s">
        <v>6817</v>
      </c>
      <c r="D592" s="832" t="s">
        <v>7824</v>
      </c>
      <c r="E592" s="832" t="s">
        <v>7825</v>
      </c>
      <c r="F592" s="849">
        <v>8.6</v>
      </c>
      <c r="G592" s="849">
        <v>26980</v>
      </c>
      <c r="H592" s="849"/>
      <c r="I592" s="849">
        <v>3137.2093023255816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579</v>
      </c>
      <c r="B593" s="832" t="s">
        <v>7817</v>
      </c>
      <c r="C593" s="832" t="s">
        <v>6817</v>
      </c>
      <c r="D593" s="832" t="s">
        <v>7826</v>
      </c>
      <c r="E593" s="832" t="s">
        <v>7827</v>
      </c>
      <c r="F593" s="849">
        <v>2.1</v>
      </c>
      <c r="G593" s="849">
        <v>2690.6</v>
      </c>
      <c r="H593" s="849"/>
      <c r="I593" s="849">
        <v>1281.2380952380952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579</v>
      </c>
      <c r="B594" s="832" t="s">
        <v>7817</v>
      </c>
      <c r="C594" s="832" t="s">
        <v>6817</v>
      </c>
      <c r="D594" s="832" t="s">
        <v>7828</v>
      </c>
      <c r="E594" s="832" t="s">
        <v>2215</v>
      </c>
      <c r="F594" s="849"/>
      <c r="G594" s="849"/>
      <c r="H594" s="849"/>
      <c r="I594" s="849"/>
      <c r="J594" s="849"/>
      <c r="K594" s="849"/>
      <c r="L594" s="849"/>
      <c r="M594" s="849"/>
      <c r="N594" s="849">
        <v>5</v>
      </c>
      <c r="O594" s="849">
        <v>753.65</v>
      </c>
      <c r="P594" s="837"/>
      <c r="Q594" s="850">
        <v>150.72999999999999</v>
      </c>
    </row>
    <row r="595" spans="1:17" ht="14.4" customHeight="1" x14ac:dyDescent="0.3">
      <c r="A595" s="831" t="s">
        <v>579</v>
      </c>
      <c r="B595" s="832" t="s">
        <v>7817</v>
      </c>
      <c r="C595" s="832" t="s">
        <v>6817</v>
      </c>
      <c r="D595" s="832" t="s">
        <v>7138</v>
      </c>
      <c r="E595" s="832" t="s">
        <v>7139</v>
      </c>
      <c r="F595" s="849"/>
      <c r="G595" s="849"/>
      <c r="H595" s="849"/>
      <c r="I595" s="849"/>
      <c r="J595" s="849"/>
      <c r="K595" s="849"/>
      <c r="L595" s="849"/>
      <c r="M595" s="849"/>
      <c r="N595" s="849">
        <v>4.6999999999999993</v>
      </c>
      <c r="O595" s="849">
        <v>1557.5800000000002</v>
      </c>
      <c r="P595" s="837"/>
      <c r="Q595" s="850">
        <v>331.40000000000009</v>
      </c>
    </row>
    <row r="596" spans="1:17" ht="14.4" customHeight="1" x14ac:dyDescent="0.3">
      <c r="A596" s="831" t="s">
        <v>579</v>
      </c>
      <c r="B596" s="832" t="s">
        <v>7817</v>
      </c>
      <c r="C596" s="832" t="s">
        <v>6817</v>
      </c>
      <c r="D596" s="832" t="s">
        <v>7149</v>
      </c>
      <c r="E596" s="832" t="s">
        <v>2204</v>
      </c>
      <c r="F596" s="849"/>
      <c r="G596" s="849"/>
      <c r="H596" s="849"/>
      <c r="I596" s="849"/>
      <c r="J596" s="849">
        <v>2.7</v>
      </c>
      <c r="K596" s="849">
        <v>2132.64</v>
      </c>
      <c r="L596" s="849">
        <v>1</v>
      </c>
      <c r="M596" s="849">
        <v>789.86666666666656</v>
      </c>
      <c r="N596" s="849"/>
      <c r="O596" s="849"/>
      <c r="P596" s="837"/>
      <c r="Q596" s="850"/>
    </row>
    <row r="597" spans="1:17" ht="14.4" customHeight="1" x14ac:dyDescent="0.3">
      <c r="A597" s="831" t="s">
        <v>579</v>
      </c>
      <c r="B597" s="832" t="s">
        <v>7817</v>
      </c>
      <c r="C597" s="832" t="s">
        <v>6817</v>
      </c>
      <c r="D597" s="832" t="s">
        <v>7150</v>
      </c>
      <c r="E597" s="832" t="s">
        <v>2189</v>
      </c>
      <c r="F597" s="849"/>
      <c r="G597" s="849"/>
      <c r="H597" s="849"/>
      <c r="I597" s="849"/>
      <c r="J597" s="849">
        <v>7.5</v>
      </c>
      <c r="K597" s="849">
        <v>24478.07</v>
      </c>
      <c r="L597" s="849">
        <v>1</v>
      </c>
      <c r="M597" s="849">
        <v>3263.7426666666665</v>
      </c>
      <c r="N597" s="849">
        <v>2.2999999999999998</v>
      </c>
      <c r="O597" s="849">
        <v>7506.62</v>
      </c>
      <c r="P597" s="837">
        <v>0.30666715145434259</v>
      </c>
      <c r="Q597" s="850">
        <v>3263.7478260869566</v>
      </c>
    </row>
    <row r="598" spans="1:17" ht="14.4" customHeight="1" x14ac:dyDescent="0.3">
      <c r="A598" s="831" t="s">
        <v>579</v>
      </c>
      <c r="B598" s="832" t="s">
        <v>7817</v>
      </c>
      <c r="C598" s="832" t="s">
        <v>7155</v>
      </c>
      <c r="D598" s="832" t="s">
        <v>7156</v>
      </c>
      <c r="E598" s="832" t="s">
        <v>7157</v>
      </c>
      <c r="F598" s="849">
        <v>3</v>
      </c>
      <c r="G598" s="849">
        <v>3643.85</v>
      </c>
      <c r="H598" s="849">
        <v>2.8159582689335392</v>
      </c>
      <c r="I598" s="849">
        <v>1214.6166666666666</v>
      </c>
      <c r="J598" s="849">
        <v>1</v>
      </c>
      <c r="K598" s="849">
        <v>1294</v>
      </c>
      <c r="L598" s="849">
        <v>1</v>
      </c>
      <c r="M598" s="849">
        <v>1294</v>
      </c>
      <c r="N598" s="849"/>
      <c r="O598" s="849"/>
      <c r="P598" s="837"/>
      <c r="Q598" s="850"/>
    </row>
    <row r="599" spans="1:17" ht="14.4" customHeight="1" x14ac:dyDescent="0.3">
      <c r="A599" s="831" t="s">
        <v>579</v>
      </c>
      <c r="B599" s="832" t="s">
        <v>7817</v>
      </c>
      <c r="C599" s="832" t="s">
        <v>7155</v>
      </c>
      <c r="D599" s="832" t="s">
        <v>7158</v>
      </c>
      <c r="E599" s="832" t="s">
        <v>7159</v>
      </c>
      <c r="F599" s="849">
        <v>275</v>
      </c>
      <c r="G599" s="849">
        <v>461170.73</v>
      </c>
      <c r="H599" s="849">
        <v>0.7228307592033818</v>
      </c>
      <c r="I599" s="849">
        <v>1676.9844727272728</v>
      </c>
      <c r="J599" s="849">
        <v>319</v>
      </c>
      <c r="K599" s="849">
        <v>638006.51</v>
      </c>
      <c r="L599" s="849">
        <v>1</v>
      </c>
      <c r="M599" s="849">
        <v>2000.020407523511</v>
      </c>
      <c r="N599" s="849">
        <v>199</v>
      </c>
      <c r="O599" s="849">
        <v>417100</v>
      </c>
      <c r="P599" s="837">
        <v>0.6537550847247624</v>
      </c>
      <c r="Q599" s="850">
        <v>2095.9798994974876</v>
      </c>
    </row>
    <row r="600" spans="1:17" ht="14.4" customHeight="1" x14ac:dyDescent="0.3">
      <c r="A600" s="831" t="s">
        <v>579</v>
      </c>
      <c r="B600" s="832" t="s">
        <v>7817</v>
      </c>
      <c r="C600" s="832" t="s">
        <v>7155</v>
      </c>
      <c r="D600" s="832" t="s">
        <v>7160</v>
      </c>
      <c r="E600" s="832" t="s">
        <v>7161</v>
      </c>
      <c r="F600" s="849">
        <v>5</v>
      </c>
      <c r="G600" s="849">
        <v>13106.490000000002</v>
      </c>
      <c r="H600" s="849">
        <v>0.40982255340611229</v>
      </c>
      <c r="I600" s="849">
        <v>2621.2980000000002</v>
      </c>
      <c r="J600" s="849">
        <v>13</v>
      </c>
      <c r="K600" s="849">
        <v>31980.89</v>
      </c>
      <c r="L600" s="849">
        <v>1</v>
      </c>
      <c r="M600" s="849">
        <v>2460.0684615384616</v>
      </c>
      <c r="N600" s="849">
        <v>64</v>
      </c>
      <c r="O600" s="849">
        <v>165620</v>
      </c>
      <c r="P600" s="837">
        <v>5.1787176654558396</v>
      </c>
      <c r="Q600" s="850">
        <v>2587.8125</v>
      </c>
    </row>
    <row r="601" spans="1:17" ht="14.4" customHeight="1" x14ac:dyDescent="0.3">
      <c r="A601" s="831" t="s">
        <v>579</v>
      </c>
      <c r="B601" s="832" t="s">
        <v>7817</v>
      </c>
      <c r="C601" s="832" t="s">
        <v>7155</v>
      </c>
      <c r="D601" s="832" t="s">
        <v>7163</v>
      </c>
      <c r="E601" s="832" t="s">
        <v>7164</v>
      </c>
      <c r="F601" s="849">
        <v>3</v>
      </c>
      <c r="G601" s="849">
        <v>3852</v>
      </c>
      <c r="H601" s="849">
        <v>0.48149999999999998</v>
      </c>
      <c r="I601" s="849">
        <v>1284</v>
      </c>
      <c r="J601" s="849">
        <v>4</v>
      </c>
      <c r="K601" s="849">
        <v>8000</v>
      </c>
      <c r="L601" s="849">
        <v>1</v>
      </c>
      <c r="M601" s="849">
        <v>2000</v>
      </c>
      <c r="N601" s="849"/>
      <c r="O601" s="849"/>
      <c r="P601" s="837"/>
      <c r="Q601" s="850"/>
    </row>
    <row r="602" spans="1:17" ht="14.4" customHeight="1" x14ac:dyDescent="0.3">
      <c r="A602" s="831" t="s">
        <v>579</v>
      </c>
      <c r="B602" s="832" t="s">
        <v>7817</v>
      </c>
      <c r="C602" s="832" t="s">
        <v>7155</v>
      </c>
      <c r="D602" s="832" t="s">
        <v>7165</v>
      </c>
      <c r="E602" s="832" t="s">
        <v>7166</v>
      </c>
      <c r="F602" s="849">
        <v>9</v>
      </c>
      <c r="G602" s="849">
        <v>54847</v>
      </c>
      <c r="H602" s="849">
        <v>2.2173842732969478</v>
      </c>
      <c r="I602" s="849">
        <v>6094.1111111111113</v>
      </c>
      <c r="J602" s="849">
        <v>3</v>
      </c>
      <c r="K602" s="849">
        <v>24735</v>
      </c>
      <c r="L602" s="849">
        <v>1</v>
      </c>
      <c r="M602" s="849">
        <v>8245</v>
      </c>
      <c r="N602" s="849">
        <v>1</v>
      </c>
      <c r="O602" s="849">
        <v>8720</v>
      </c>
      <c r="P602" s="837">
        <v>0.35253689104507785</v>
      </c>
      <c r="Q602" s="850">
        <v>8720</v>
      </c>
    </row>
    <row r="603" spans="1:17" ht="14.4" customHeight="1" x14ac:dyDescent="0.3">
      <c r="A603" s="831" t="s">
        <v>579</v>
      </c>
      <c r="B603" s="832" t="s">
        <v>7817</v>
      </c>
      <c r="C603" s="832" t="s">
        <v>7155</v>
      </c>
      <c r="D603" s="832" t="s">
        <v>7167</v>
      </c>
      <c r="E603" s="832" t="s">
        <v>7168</v>
      </c>
      <c r="F603" s="849">
        <v>9</v>
      </c>
      <c r="G603" s="849">
        <v>67103</v>
      </c>
      <c r="H603" s="849">
        <v>0.96976660163306594</v>
      </c>
      <c r="I603" s="849">
        <v>7455.8888888888887</v>
      </c>
      <c r="J603" s="849">
        <v>7</v>
      </c>
      <c r="K603" s="849">
        <v>69195</v>
      </c>
      <c r="L603" s="849">
        <v>1</v>
      </c>
      <c r="M603" s="849">
        <v>9885</v>
      </c>
      <c r="N603" s="849">
        <v>5</v>
      </c>
      <c r="O603" s="849">
        <v>50650</v>
      </c>
      <c r="P603" s="837">
        <v>0.73198930558566366</v>
      </c>
      <c r="Q603" s="850">
        <v>10130</v>
      </c>
    </row>
    <row r="604" spans="1:17" ht="14.4" customHeight="1" x14ac:dyDescent="0.3">
      <c r="A604" s="831" t="s">
        <v>579</v>
      </c>
      <c r="B604" s="832" t="s">
        <v>7817</v>
      </c>
      <c r="C604" s="832" t="s">
        <v>7155</v>
      </c>
      <c r="D604" s="832" t="s">
        <v>7169</v>
      </c>
      <c r="E604" s="832" t="s">
        <v>7170</v>
      </c>
      <c r="F604" s="849">
        <v>178</v>
      </c>
      <c r="G604" s="849">
        <v>142438.57</v>
      </c>
      <c r="H604" s="849">
        <v>0.70064950920593061</v>
      </c>
      <c r="I604" s="849">
        <v>800.21668539325844</v>
      </c>
      <c r="J604" s="849">
        <v>220</v>
      </c>
      <c r="K604" s="849">
        <v>203295.03999999998</v>
      </c>
      <c r="L604" s="849">
        <v>1</v>
      </c>
      <c r="M604" s="849">
        <v>924.06836363636353</v>
      </c>
      <c r="N604" s="849">
        <v>118</v>
      </c>
      <c r="O604" s="849">
        <v>99315.19</v>
      </c>
      <c r="P604" s="837">
        <v>0.48852736397307095</v>
      </c>
      <c r="Q604" s="850">
        <v>841.65415254237291</v>
      </c>
    </row>
    <row r="605" spans="1:17" ht="14.4" customHeight="1" x14ac:dyDescent="0.3">
      <c r="A605" s="831" t="s">
        <v>579</v>
      </c>
      <c r="B605" s="832" t="s">
        <v>7817</v>
      </c>
      <c r="C605" s="832" t="s">
        <v>7155</v>
      </c>
      <c r="D605" s="832" t="s">
        <v>7171</v>
      </c>
      <c r="E605" s="832" t="s">
        <v>7172</v>
      </c>
      <c r="F605" s="849">
        <v>8</v>
      </c>
      <c r="G605" s="849">
        <v>1674.72</v>
      </c>
      <c r="H605" s="849">
        <v>1.1600836785303612</v>
      </c>
      <c r="I605" s="849">
        <v>209.34</v>
      </c>
      <c r="J605" s="849">
        <v>6</v>
      </c>
      <c r="K605" s="849">
        <v>1443.62</v>
      </c>
      <c r="L605" s="849">
        <v>1</v>
      </c>
      <c r="M605" s="849">
        <v>240.60333333333332</v>
      </c>
      <c r="N605" s="849">
        <v>20</v>
      </c>
      <c r="O605" s="849">
        <v>4900</v>
      </c>
      <c r="P605" s="837">
        <v>3.3942450229284717</v>
      </c>
      <c r="Q605" s="850">
        <v>245</v>
      </c>
    </row>
    <row r="606" spans="1:17" ht="14.4" customHeight="1" x14ac:dyDescent="0.3">
      <c r="A606" s="831" t="s">
        <v>579</v>
      </c>
      <c r="B606" s="832" t="s">
        <v>7817</v>
      </c>
      <c r="C606" s="832" t="s">
        <v>6842</v>
      </c>
      <c r="D606" s="832" t="s">
        <v>7179</v>
      </c>
      <c r="E606" s="832" t="s">
        <v>7180</v>
      </c>
      <c r="F606" s="849"/>
      <c r="G606" s="849"/>
      <c r="H606" s="849"/>
      <c r="I606" s="849"/>
      <c r="J606" s="849"/>
      <c r="K606" s="849"/>
      <c r="L606" s="849"/>
      <c r="M606" s="849"/>
      <c r="N606" s="849">
        <v>1</v>
      </c>
      <c r="O606" s="849">
        <v>14345.35</v>
      </c>
      <c r="P606" s="837"/>
      <c r="Q606" s="850">
        <v>14345.35</v>
      </c>
    </row>
    <row r="607" spans="1:17" ht="14.4" customHeight="1" x14ac:dyDescent="0.3">
      <c r="A607" s="831" t="s">
        <v>579</v>
      </c>
      <c r="B607" s="832" t="s">
        <v>7817</v>
      </c>
      <c r="C607" s="832" t="s">
        <v>6842</v>
      </c>
      <c r="D607" s="832" t="s">
        <v>7189</v>
      </c>
      <c r="E607" s="832" t="s">
        <v>7190</v>
      </c>
      <c r="F607" s="849">
        <v>1</v>
      </c>
      <c r="G607" s="849">
        <v>6832.75</v>
      </c>
      <c r="H607" s="849"/>
      <c r="I607" s="849">
        <v>6832.75</v>
      </c>
      <c r="J607" s="849"/>
      <c r="K607" s="849"/>
      <c r="L607" s="849"/>
      <c r="M607" s="849"/>
      <c r="N607" s="849">
        <v>2</v>
      </c>
      <c r="O607" s="849">
        <v>13118.8</v>
      </c>
      <c r="P607" s="837"/>
      <c r="Q607" s="850">
        <v>6559.4</v>
      </c>
    </row>
    <row r="608" spans="1:17" ht="14.4" customHeight="1" x14ac:dyDescent="0.3">
      <c r="A608" s="831" t="s">
        <v>579</v>
      </c>
      <c r="B608" s="832" t="s">
        <v>7817</v>
      </c>
      <c r="C608" s="832" t="s">
        <v>6842</v>
      </c>
      <c r="D608" s="832" t="s">
        <v>7191</v>
      </c>
      <c r="E608" s="832" t="s">
        <v>7192</v>
      </c>
      <c r="F608" s="849">
        <v>1</v>
      </c>
      <c r="G608" s="849">
        <v>5083.3599999999997</v>
      </c>
      <c r="H608" s="849">
        <v>1</v>
      </c>
      <c r="I608" s="849">
        <v>5083.3599999999997</v>
      </c>
      <c r="J608" s="849">
        <v>1</v>
      </c>
      <c r="K608" s="849">
        <v>5083.3599999999997</v>
      </c>
      <c r="L608" s="849">
        <v>1</v>
      </c>
      <c r="M608" s="849">
        <v>5083.3599999999997</v>
      </c>
      <c r="N608" s="849"/>
      <c r="O608" s="849"/>
      <c r="P608" s="837"/>
      <c r="Q608" s="850"/>
    </row>
    <row r="609" spans="1:17" ht="14.4" customHeight="1" x14ac:dyDescent="0.3">
      <c r="A609" s="831" t="s">
        <v>579</v>
      </c>
      <c r="B609" s="832" t="s">
        <v>7817</v>
      </c>
      <c r="C609" s="832" t="s">
        <v>6842</v>
      </c>
      <c r="D609" s="832" t="s">
        <v>7193</v>
      </c>
      <c r="E609" s="832" t="s">
        <v>7194</v>
      </c>
      <c r="F609" s="849">
        <v>5</v>
      </c>
      <c r="G609" s="849">
        <v>32852.75</v>
      </c>
      <c r="H609" s="849">
        <v>5</v>
      </c>
      <c r="I609" s="849">
        <v>6570.55</v>
      </c>
      <c r="J609" s="849">
        <v>1</v>
      </c>
      <c r="K609" s="849">
        <v>6570.55</v>
      </c>
      <c r="L609" s="849">
        <v>1</v>
      </c>
      <c r="M609" s="849">
        <v>6570.55</v>
      </c>
      <c r="N609" s="849"/>
      <c r="O609" s="849"/>
      <c r="P609" s="837"/>
      <c r="Q609" s="850"/>
    </row>
    <row r="610" spans="1:17" ht="14.4" customHeight="1" x14ac:dyDescent="0.3">
      <c r="A610" s="831" t="s">
        <v>579</v>
      </c>
      <c r="B610" s="832" t="s">
        <v>7817</v>
      </c>
      <c r="C610" s="832" t="s">
        <v>6842</v>
      </c>
      <c r="D610" s="832" t="s">
        <v>7212</v>
      </c>
      <c r="E610" s="832" t="s">
        <v>7213</v>
      </c>
      <c r="F610" s="849">
        <v>1</v>
      </c>
      <c r="G610" s="849">
        <v>1638.39</v>
      </c>
      <c r="H610" s="849"/>
      <c r="I610" s="849">
        <v>1638.39</v>
      </c>
      <c r="J610" s="849"/>
      <c r="K610" s="849"/>
      <c r="L610" s="849"/>
      <c r="M610" s="849"/>
      <c r="N610" s="849">
        <v>1</v>
      </c>
      <c r="O610" s="849">
        <v>1638.39</v>
      </c>
      <c r="P610" s="837"/>
      <c r="Q610" s="850">
        <v>1638.39</v>
      </c>
    </row>
    <row r="611" spans="1:17" ht="14.4" customHeight="1" x14ac:dyDescent="0.3">
      <c r="A611" s="831" t="s">
        <v>579</v>
      </c>
      <c r="B611" s="832" t="s">
        <v>7817</v>
      </c>
      <c r="C611" s="832" t="s">
        <v>6842</v>
      </c>
      <c r="D611" s="832" t="s">
        <v>7225</v>
      </c>
      <c r="E611" s="832" t="s">
        <v>7226</v>
      </c>
      <c r="F611" s="849"/>
      <c r="G611" s="849"/>
      <c r="H611" s="849"/>
      <c r="I611" s="849"/>
      <c r="J611" s="849">
        <v>1</v>
      </c>
      <c r="K611" s="849">
        <v>9375.98</v>
      </c>
      <c r="L611" s="849">
        <v>1</v>
      </c>
      <c r="M611" s="849">
        <v>9375.98</v>
      </c>
      <c r="N611" s="849"/>
      <c r="O611" s="849"/>
      <c r="P611" s="837"/>
      <c r="Q611" s="850"/>
    </row>
    <row r="612" spans="1:17" ht="14.4" customHeight="1" x14ac:dyDescent="0.3">
      <c r="A612" s="831" t="s">
        <v>579</v>
      </c>
      <c r="B612" s="832" t="s">
        <v>7817</v>
      </c>
      <c r="C612" s="832" t="s">
        <v>6842</v>
      </c>
      <c r="D612" s="832" t="s">
        <v>7227</v>
      </c>
      <c r="E612" s="832" t="s">
        <v>7228</v>
      </c>
      <c r="F612" s="849"/>
      <c r="G612" s="849"/>
      <c r="H612" s="849"/>
      <c r="I612" s="849"/>
      <c r="J612" s="849">
        <v>4</v>
      </c>
      <c r="K612" s="849">
        <v>26388.32</v>
      </c>
      <c r="L612" s="849">
        <v>1</v>
      </c>
      <c r="M612" s="849">
        <v>6597.08</v>
      </c>
      <c r="N612" s="849"/>
      <c r="O612" s="849"/>
      <c r="P612" s="837"/>
      <c r="Q612" s="850"/>
    </row>
    <row r="613" spans="1:17" ht="14.4" customHeight="1" x14ac:dyDescent="0.3">
      <c r="A613" s="831" t="s">
        <v>579</v>
      </c>
      <c r="B613" s="832" t="s">
        <v>7817</v>
      </c>
      <c r="C613" s="832" t="s">
        <v>6842</v>
      </c>
      <c r="D613" s="832" t="s">
        <v>7237</v>
      </c>
      <c r="E613" s="832" t="s">
        <v>7238</v>
      </c>
      <c r="F613" s="849">
        <v>1</v>
      </c>
      <c r="G613" s="849">
        <v>7099.51</v>
      </c>
      <c r="H613" s="849"/>
      <c r="I613" s="849">
        <v>7099.51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579</v>
      </c>
      <c r="B614" s="832" t="s">
        <v>7817</v>
      </c>
      <c r="C614" s="832" t="s">
        <v>6842</v>
      </c>
      <c r="D614" s="832" t="s">
        <v>7239</v>
      </c>
      <c r="E614" s="832" t="s">
        <v>7240</v>
      </c>
      <c r="F614" s="849"/>
      <c r="G614" s="849"/>
      <c r="H614" s="849"/>
      <c r="I614" s="849"/>
      <c r="J614" s="849">
        <v>1</v>
      </c>
      <c r="K614" s="849">
        <v>4560</v>
      </c>
      <c r="L614" s="849">
        <v>1</v>
      </c>
      <c r="M614" s="849">
        <v>4560</v>
      </c>
      <c r="N614" s="849">
        <v>2</v>
      </c>
      <c r="O614" s="849">
        <v>9120</v>
      </c>
      <c r="P614" s="837">
        <v>2</v>
      </c>
      <c r="Q614" s="850">
        <v>4560</v>
      </c>
    </row>
    <row r="615" spans="1:17" ht="14.4" customHeight="1" x14ac:dyDescent="0.3">
      <c r="A615" s="831" t="s">
        <v>579</v>
      </c>
      <c r="B615" s="832" t="s">
        <v>7817</v>
      </c>
      <c r="C615" s="832" t="s">
        <v>6842</v>
      </c>
      <c r="D615" s="832" t="s">
        <v>7242</v>
      </c>
      <c r="E615" s="832" t="s">
        <v>7243</v>
      </c>
      <c r="F615" s="849"/>
      <c r="G615" s="849"/>
      <c r="H615" s="849"/>
      <c r="I615" s="849"/>
      <c r="J615" s="849">
        <v>4</v>
      </c>
      <c r="K615" s="849">
        <v>40496.959999999999</v>
      </c>
      <c r="L615" s="849">
        <v>1</v>
      </c>
      <c r="M615" s="849">
        <v>10124.24</v>
      </c>
      <c r="N615" s="849">
        <v>1</v>
      </c>
      <c r="O615" s="849">
        <v>9719.2999999999993</v>
      </c>
      <c r="P615" s="837">
        <v>0.24000073091906157</v>
      </c>
      <c r="Q615" s="850">
        <v>9719.2999999999993</v>
      </c>
    </row>
    <row r="616" spans="1:17" ht="14.4" customHeight="1" x14ac:dyDescent="0.3">
      <c r="A616" s="831" t="s">
        <v>579</v>
      </c>
      <c r="B616" s="832" t="s">
        <v>7817</v>
      </c>
      <c r="C616" s="832" t="s">
        <v>6842</v>
      </c>
      <c r="D616" s="832" t="s">
        <v>7244</v>
      </c>
      <c r="E616" s="832" t="s">
        <v>7245</v>
      </c>
      <c r="F616" s="849"/>
      <c r="G616" s="849"/>
      <c r="H616" s="849"/>
      <c r="I616" s="849"/>
      <c r="J616" s="849">
        <v>2</v>
      </c>
      <c r="K616" s="849">
        <v>13327.42</v>
      </c>
      <c r="L616" s="849">
        <v>1</v>
      </c>
      <c r="M616" s="849">
        <v>6663.71</v>
      </c>
      <c r="N616" s="849">
        <v>2</v>
      </c>
      <c r="O616" s="849">
        <v>12794.4</v>
      </c>
      <c r="P616" s="837">
        <v>0.96000576255569336</v>
      </c>
      <c r="Q616" s="850">
        <v>6397.2</v>
      </c>
    </row>
    <row r="617" spans="1:17" ht="14.4" customHeight="1" x14ac:dyDescent="0.3">
      <c r="A617" s="831" t="s">
        <v>579</v>
      </c>
      <c r="B617" s="832" t="s">
        <v>7817</v>
      </c>
      <c r="C617" s="832" t="s">
        <v>6842</v>
      </c>
      <c r="D617" s="832" t="s">
        <v>7250</v>
      </c>
      <c r="E617" s="832" t="s">
        <v>7251</v>
      </c>
      <c r="F617" s="849">
        <v>1</v>
      </c>
      <c r="G617" s="849">
        <v>14706</v>
      </c>
      <c r="H617" s="849"/>
      <c r="I617" s="849">
        <v>14706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579</v>
      </c>
      <c r="B618" s="832" t="s">
        <v>7817</v>
      </c>
      <c r="C618" s="832" t="s">
        <v>6842</v>
      </c>
      <c r="D618" s="832" t="s">
        <v>7260</v>
      </c>
      <c r="E618" s="832" t="s">
        <v>7261</v>
      </c>
      <c r="F618" s="849"/>
      <c r="G618" s="849"/>
      <c r="H618" s="849"/>
      <c r="I618" s="849"/>
      <c r="J618" s="849"/>
      <c r="K618" s="849"/>
      <c r="L618" s="849"/>
      <c r="M618" s="849"/>
      <c r="N618" s="849">
        <v>2</v>
      </c>
      <c r="O618" s="849">
        <v>24038.400000000001</v>
      </c>
      <c r="P618" s="837"/>
      <c r="Q618" s="850">
        <v>12019.2</v>
      </c>
    </row>
    <row r="619" spans="1:17" ht="14.4" customHeight="1" x14ac:dyDescent="0.3">
      <c r="A619" s="831" t="s">
        <v>579</v>
      </c>
      <c r="B619" s="832" t="s">
        <v>7817</v>
      </c>
      <c r="C619" s="832" t="s">
        <v>6842</v>
      </c>
      <c r="D619" s="832" t="s">
        <v>7262</v>
      </c>
      <c r="E619" s="832" t="s">
        <v>7263</v>
      </c>
      <c r="F619" s="849"/>
      <c r="G619" s="849"/>
      <c r="H619" s="849"/>
      <c r="I619" s="849"/>
      <c r="J619" s="849">
        <v>1</v>
      </c>
      <c r="K619" s="849">
        <v>21280.6</v>
      </c>
      <c r="L619" s="849">
        <v>1</v>
      </c>
      <c r="M619" s="849">
        <v>21280.6</v>
      </c>
      <c r="N619" s="849">
        <v>1</v>
      </c>
      <c r="O619" s="849">
        <v>21280.6</v>
      </c>
      <c r="P619" s="837">
        <v>1</v>
      </c>
      <c r="Q619" s="850">
        <v>21280.6</v>
      </c>
    </row>
    <row r="620" spans="1:17" ht="14.4" customHeight="1" x14ac:dyDescent="0.3">
      <c r="A620" s="831" t="s">
        <v>579</v>
      </c>
      <c r="B620" s="832" t="s">
        <v>7817</v>
      </c>
      <c r="C620" s="832" t="s">
        <v>6842</v>
      </c>
      <c r="D620" s="832" t="s">
        <v>7268</v>
      </c>
      <c r="E620" s="832" t="s">
        <v>7269</v>
      </c>
      <c r="F620" s="849"/>
      <c r="G620" s="849"/>
      <c r="H620" s="849"/>
      <c r="I620" s="849"/>
      <c r="J620" s="849"/>
      <c r="K620" s="849"/>
      <c r="L620" s="849"/>
      <c r="M620" s="849"/>
      <c r="N620" s="849">
        <v>1</v>
      </c>
      <c r="O620" s="849">
        <v>21280.400000000001</v>
      </c>
      <c r="P620" s="837"/>
      <c r="Q620" s="850">
        <v>21280.400000000001</v>
      </c>
    </row>
    <row r="621" spans="1:17" ht="14.4" customHeight="1" x14ac:dyDescent="0.3">
      <c r="A621" s="831" t="s">
        <v>579</v>
      </c>
      <c r="B621" s="832" t="s">
        <v>7817</v>
      </c>
      <c r="C621" s="832" t="s">
        <v>6842</v>
      </c>
      <c r="D621" s="832" t="s">
        <v>7270</v>
      </c>
      <c r="E621" s="832" t="s">
        <v>7271</v>
      </c>
      <c r="F621" s="849"/>
      <c r="G621" s="849"/>
      <c r="H621" s="849"/>
      <c r="I621" s="849"/>
      <c r="J621" s="849">
        <v>1</v>
      </c>
      <c r="K621" s="849">
        <v>14100</v>
      </c>
      <c r="L621" s="849">
        <v>1</v>
      </c>
      <c r="M621" s="849">
        <v>14100</v>
      </c>
      <c r="N621" s="849"/>
      <c r="O621" s="849"/>
      <c r="P621" s="837"/>
      <c r="Q621" s="850"/>
    </row>
    <row r="622" spans="1:17" ht="14.4" customHeight="1" x14ac:dyDescent="0.3">
      <c r="A622" s="831" t="s">
        <v>579</v>
      </c>
      <c r="B622" s="832" t="s">
        <v>7817</v>
      </c>
      <c r="C622" s="832" t="s">
        <v>6842</v>
      </c>
      <c r="D622" s="832" t="s">
        <v>7292</v>
      </c>
      <c r="E622" s="832" t="s">
        <v>7293</v>
      </c>
      <c r="F622" s="849">
        <v>4</v>
      </c>
      <c r="G622" s="849">
        <v>31778.639999999999</v>
      </c>
      <c r="H622" s="849"/>
      <c r="I622" s="849">
        <v>7944.66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579</v>
      </c>
      <c r="B623" s="832" t="s">
        <v>7817</v>
      </c>
      <c r="C623" s="832" t="s">
        <v>6842</v>
      </c>
      <c r="D623" s="832" t="s">
        <v>7296</v>
      </c>
      <c r="E623" s="832" t="s">
        <v>7297</v>
      </c>
      <c r="F623" s="849"/>
      <c r="G623" s="849"/>
      <c r="H623" s="849"/>
      <c r="I623" s="849"/>
      <c r="J623" s="849">
        <v>1</v>
      </c>
      <c r="K623" s="849">
        <v>5860.64</v>
      </c>
      <c r="L623" s="849">
        <v>1</v>
      </c>
      <c r="M623" s="849">
        <v>5860.64</v>
      </c>
      <c r="N623" s="849"/>
      <c r="O623" s="849"/>
      <c r="P623" s="837"/>
      <c r="Q623" s="850"/>
    </row>
    <row r="624" spans="1:17" ht="14.4" customHeight="1" x14ac:dyDescent="0.3">
      <c r="A624" s="831" t="s">
        <v>579</v>
      </c>
      <c r="B624" s="832" t="s">
        <v>7817</v>
      </c>
      <c r="C624" s="832" t="s">
        <v>6842</v>
      </c>
      <c r="D624" s="832" t="s">
        <v>7306</v>
      </c>
      <c r="E624" s="832" t="s">
        <v>7307</v>
      </c>
      <c r="F624" s="849">
        <v>1</v>
      </c>
      <c r="G624" s="849">
        <v>96.6</v>
      </c>
      <c r="H624" s="849">
        <v>0.33333333333333331</v>
      </c>
      <c r="I624" s="849">
        <v>96.6</v>
      </c>
      <c r="J624" s="849">
        <v>3</v>
      </c>
      <c r="K624" s="849">
        <v>289.8</v>
      </c>
      <c r="L624" s="849">
        <v>1</v>
      </c>
      <c r="M624" s="849">
        <v>96.600000000000009</v>
      </c>
      <c r="N624" s="849"/>
      <c r="O624" s="849"/>
      <c r="P624" s="837"/>
      <c r="Q624" s="850"/>
    </row>
    <row r="625" spans="1:17" ht="14.4" customHeight="1" x14ac:dyDescent="0.3">
      <c r="A625" s="831" t="s">
        <v>579</v>
      </c>
      <c r="B625" s="832" t="s">
        <v>7817</v>
      </c>
      <c r="C625" s="832" t="s">
        <v>6842</v>
      </c>
      <c r="D625" s="832" t="s">
        <v>7316</v>
      </c>
      <c r="E625" s="832" t="s">
        <v>7317</v>
      </c>
      <c r="F625" s="849">
        <v>2</v>
      </c>
      <c r="G625" s="849">
        <v>27332.84</v>
      </c>
      <c r="H625" s="849">
        <v>2</v>
      </c>
      <c r="I625" s="849">
        <v>13666.42</v>
      </c>
      <c r="J625" s="849">
        <v>1</v>
      </c>
      <c r="K625" s="849">
        <v>13666.42</v>
      </c>
      <c r="L625" s="849">
        <v>1</v>
      </c>
      <c r="M625" s="849">
        <v>13666.42</v>
      </c>
      <c r="N625" s="849"/>
      <c r="O625" s="849"/>
      <c r="P625" s="837"/>
      <c r="Q625" s="850"/>
    </row>
    <row r="626" spans="1:17" ht="14.4" customHeight="1" x14ac:dyDescent="0.3">
      <c r="A626" s="831" t="s">
        <v>579</v>
      </c>
      <c r="B626" s="832" t="s">
        <v>7817</v>
      </c>
      <c r="C626" s="832" t="s">
        <v>6842</v>
      </c>
      <c r="D626" s="832" t="s">
        <v>7340</v>
      </c>
      <c r="E626" s="832" t="s">
        <v>7341</v>
      </c>
      <c r="F626" s="849"/>
      <c r="G626" s="849"/>
      <c r="H626" s="849"/>
      <c r="I626" s="849"/>
      <c r="J626" s="849"/>
      <c r="K626" s="849"/>
      <c r="L626" s="849"/>
      <c r="M626" s="849"/>
      <c r="N626" s="849">
        <v>2</v>
      </c>
      <c r="O626" s="849">
        <v>1126</v>
      </c>
      <c r="P626" s="837"/>
      <c r="Q626" s="850">
        <v>563</v>
      </c>
    </row>
    <row r="627" spans="1:17" ht="14.4" customHeight="1" x14ac:dyDescent="0.3">
      <c r="A627" s="831" t="s">
        <v>579</v>
      </c>
      <c r="B627" s="832" t="s">
        <v>7817</v>
      </c>
      <c r="C627" s="832" t="s">
        <v>6842</v>
      </c>
      <c r="D627" s="832" t="s">
        <v>7363</v>
      </c>
      <c r="E627" s="832" t="s">
        <v>7364</v>
      </c>
      <c r="F627" s="849">
        <v>2</v>
      </c>
      <c r="G627" s="849">
        <v>2425.1</v>
      </c>
      <c r="H627" s="849"/>
      <c r="I627" s="849">
        <v>1212.55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579</v>
      </c>
      <c r="B628" s="832" t="s">
        <v>7817</v>
      </c>
      <c r="C628" s="832" t="s">
        <v>6842</v>
      </c>
      <c r="D628" s="832" t="s">
        <v>7365</v>
      </c>
      <c r="E628" s="832" t="s">
        <v>7366</v>
      </c>
      <c r="F628" s="849">
        <v>5</v>
      </c>
      <c r="G628" s="849">
        <v>7150.9</v>
      </c>
      <c r="H628" s="849">
        <v>2.4999999999999996</v>
      </c>
      <c r="I628" s="849">
        <v>1430.1799999999998</v>
      </c>
      <c r="J628" s="849">
        <v>2</v>
      </c>
      <c r="K628" s="849">
        <v>2860.36</v>
      </c>
      <c r="L628" s="849">
        <v>1</v>
      </c>
      <c r="M628" s="849">
        <v>1430.18</v>
      </c>
      <c r="N628" s="849">
        <v>3</v>
      </c>
      <c r="O628" s="849">
        <v>4290.54</v>
      </c>
      <c r="P628" s="837">
        <v>1.5</v>
      </c>
      <c r="Q628" s="850">
        <v>1430.18</v>
      </c>
    </row>
    <row r="629" spans="1:17" ht="14.4" customHeight="1" x14ac:dyDescent="0.3">
      <c r="A629" s="831" t="s">
        <v>579</v>
      </c>
      <c r="B629" s="832" t="s">
        <v>7817</v>
      </c>
      <c r="C629" s="832" t="s">
        <v>6842</v>
      </c>
      <c r="D629" s="832" t="s">
        <v>7375</v>
      </c>
      <c r="E629" s="832" t="s">
        <v>7376</v>
      </c>
      <c r="F629" s="849">
        <v>2</v>
      </c>
      <c r="G629" s="849">
        <v>2719.42</v>
      </c>
      <c r="H629" s="849"/>
      <c r="I629" s="849">
        <v>1359.71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579</v>
      </c>
      <c r="B630" s="832" t="s">
        <v>7817</v>
      </c>
      <c r="C630" s="832" t="s">
        <v>6842</v>
      </c>
      <c r="D630" s="832" t="s">
        <v>7377</v>
      </c>
      <c r="E630" s="832" t="s">
        <v>7378</v>
      </c>
      <c r="F630" s="849"/>
      <c r="G630" s="849"/>
      <c r="H630" s="849"/>
      <c r="I630" s="849"/>
      <c r="J630" s="849">
        <v>1</v>
      </c>
      <c r="K630" s="849">
        <v>8181.99</v>
      </c>
      <c r="L630" s="849">
        <v>1</v>
      </c>
      <c r="M630" s="849">
        <v>8181.99</v>
      </c>
      <c r="N630" s="849"/>
      <c r="O630" s="849"/>
      <c r="P630" s="837"/>
      <c r="Q630" s="850"/>
    </row>
    <row r="631" spans="1:17" ht="14.4" customHeight="1" x14ac:dyDescent="0.3">
      <c r="A631" s="831" t="s">
        <v>579</v>
      </c>
      <c r="B631" s="832" t="s">
        <v>7817</v>
      </c>
      <c r="C631" s="832" t="s">
        <v>6842</v>
      </c>
      <c r="D631" s="832" t="s">
        <v>7387</v>
      </c>
      <c r="E631" s="832" t="s">
        <v>7388</v>
      </c>
      <c r="F631" s="849">
        <v>5</v>
      </c>
      <c r="G631" s="849">
        <v>8083.65</v>
      </c>
      <c r="H631" s="849">
        <v>2.5</v>
      </c>
      <c r="I631" s="849">
        <v>1616.73</v>
      </c>
      <c r="J631" s="849">
        <v>2</v>
      </c>
      <c r="K631" s="849">
        <v>3233.46</v>
      </c>
      <c r="L631" s="849">
        <v>1</v>
      </c>
      <c r="M631" s="849">
        <v>1616.73</v>
      </c>
      <c r="N631" s="849">
        <v>3</v>
      </c>
      <c r="O631" s="849">
        <v>4850.1900000000005</v>
      </c>
      <c r="P631" s="837">
        <v>1.5000000000000002</v>
      </c>
      <c r="Q631" s="850">
        <v>1616.7300000000002</v>
      </c>
    </row>
    <row r="632" spans="1:17" ht="14.4" customHeight="1" x14ac:dyDescent="0.3">
      <c r="A632" s="831" t="s">
        <v>579</v>
      </c>
      <c r="B632" s="832" t="s">
        <v>7817</v>
      </c>
      <c r="C632" s="832" t="s">
        <v>6842</v>
      </c>
      <c r="D632" s="832" t="s">
        <v>7391</v>
      </c>
      <c r="E632" s="832" t="s">
        <v>7392</v>
      </c>
      <c r="F632" s="849"/>
      <c r="G632" s="849"/>
      <c r="H632" s="849"/>
      <c r="I632" s="849"/>
      <c r="J632" s="849">
        <v>1</v>
      </c>
      <c r="K632" s="849">
        <v>7491.46</v>
      </c>
      <c r="L632" s="849">
        <v>1</v>
      </c>
      <c r="M632" s="849">
        <v>7491.46</v>
      </c>
      <c r="N632" s="849"/>
      <c r="O632" s="849"/>
      <c r="P632" s="837"/>
      <c r="Q632" s="850"/>
    </row>
    <row r="633" spans="1:17" ht="14.4" customHeight="1" x14ac:dyDescent="0.3">
      <c r="A633" s="831" t="s">
        <v>579</v>
      </c>
      <c r="B633" s="832" t="s">
        <v>7817</v>
      </c>
      <c r="C633" s="832" t="s">
        <v>6842</v>
      </c>
      <c r="D633" s="832" t="s">
        <v>7393</v>
      </c>
      <c r="E633" s="832" t="s">
        <v>7394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248.73</v>
      </c>
      <c r="P633" s="837"/>
      <c r="Q633" s="850">
        <v>248.73</v>
      </c>
    </row>
    <row r="634" spans="1:17" ht="14.4" customHeight="1" x14ac:dyDescent="0.3">
      <c r="A634" s="831" t="s">
        <v>579</v>
      </c>
      <c r="B634" s="832" t="s">
        <v>7817</v>
      </c>
      <c r="C634" s="832" t="s">
        <v>6842</v>
      </c>
      <c r="D634" s="832" t="s">
        <v>7829</v>
      </c>
      <c r="E634" s="832" t="s">
        <v>7830</v>
      </c>
      <c r="F634" s="849">
        <v>1</v>
      </c>
      <c r="G634" s="849">
        <v>9310</v>
      </c>
      <c r="H634" s="849"/>
      <c r="I634" s="849">
        <v>9310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579</v>
      </c>
      <c r="B635" s="832" t="s">
        <v>7817</v>
      </c>
      <c r="C635" s="832" t="s">
        <v>6842</v>
      </c>
      <c r="D635" s="832" t="s">
        <v>7407</v>
      </c>
      <c r="E635" s="832" t="s">
        <v>7408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5298.34</v>
      </c>
      <c r="P635" s="837"/>
      <c r="Q635" s="850">
        <v>5298.34</v>
      </c>
    </row>
    <row r="636" spans="1:17" ht="14.4" customHeight="1" x14ac:dyDescent="0.3">
      <c r="A636" s="831" t="s">
        <v>579</v>
      </c>
      <c r="B636" s="832" t="s">
        <v>7817</v>
      </c>
      <c r="C636" s="832" t="s">
        <v>6842</v>
      </c>
      <c r="D636" s="832" t="s">
        <v>7411</v>
      </c>
      <c r="E636" s="832" t="s">
        <v>7412</v>
      </c>
      <c r="F636" s="849"/>
      <c r="G636" s="849"/>
      <c r="H636" s="849"/>
      <c r="I636" s="849"/>
      <c r="J636" s="849">
        <v>1</v>
      </c>
      <c r="K636" s="849">
        <v>5899.74</v>
      </c>
      <c r="L636" s="849">
        <v>1</v>
      </c>
      <c r="M636" s="849">
        <v>5899.74</v>
      </c>
      <c r="N636" s="849"/>
      <c r="O636" s="849"/>
      <c r="P636" s="837"/>
      <c r="Q636" s="850"/>
    </row>
    <row r="637" spans="1:17" ht="14.4" customHeight="1" x14ac:dyDescent="0.3">
      <c r="A637" s="831" t="s">
        <v>579</v>
      </c>
      <c r="B637" s="832" t="s">
        <v>7817</v>
      </c>
      <c r="C637" s="832" t="s">
        <v>6842</v>
      </c>
      <c r="D637" s="832" t="s">
        <v>7433</v>
      </c>
      <c r="E637" s="832" t="s">
        <v>7434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8093.4</v>
      </c>
      <c r="P637" s="837"/>
      <c r="Q637" s="850">
        <v>8093.4</v>
      </c>
    </row>
    <row r="638" spans="1:17" ht="14.4" customHeight="1" x14ac:dyDescent="0.3">
      <c r="A638" s="831" t="s">
        <v>579</v>
      </c>
      <c r="B638" s="832" t="s">
        <v>7817</v>
      </c>
      <c r="C638" s="832" t="s">
        <v>6842</v>
      </c>
      <c r="D638" s="832" t="s">
        <v>7831</v>
      </c>
      <c r="E638" s="832" t="s">
        <v>7832</v>
      </c>
      <c r="F638" s="849"/>
      <c r="G638" s="849"/>
      <c r="H638" s="849"/>
      <c r="I638" s="849"/>
      <c r="J638" s="849">
        <v>1</v>
      </c>
      <c r="K638" s="849">
        <v>9769.1</v>
      </c>
      <c r="L638" s="849">
        <v>1</v>
      </c>
      <c r="M638" s="849">
        <v>9769.1</v>
      </c>
      <c r="N638" s="849"/>
      <c r="O638" s="849"/>
      <c r="P638" s="837"/>
      <c r="Q638" s="850"/>
    </row>
    <row r="639" spans="1:17" ht="14.4" customHeight="1" x14ac:dyDescent="0.3">
      <c r="A639" s="831" t="s">
        <v>579</v>
      </c>
      <c r="B639" s="832" t="s">
        <v>7817</v>
      </c>
      <c r="C639" s="832" t="s">
        <v>6842</v>
      </c>
      <c r="D639" s="832" t="s">
        <v>7833</v>
      </c>
      <c r="E639" s="832" t="s">
        <v>7396</v>
      </c>
      <c r="F639" s="849"/>
      <c r="G639" s="849"/>
      <c r="H639" s="849"/>
      <c r="I639" s="849"/>
      <c r="J639" s="849">
        <v>2</v>
      </c>
      <c r="K639" s="849">
        <v>3192</v>
      </c>
      <c r="L639" s="849">
        <v>1</v>
      </c>
      <c r="M639" s="849">
        <v>1596</v>
      </c>
      <c r="N639" s="849"/>
      <c r="O639" s="849"/>
      <c r="P639" s="837"/>
      <c r="Q639" s="850"/>
    </row>
    <row r="640" spans="1:17" ht="14.4" customHeight="1" x14ac:dyDescent="0.3">
      <c r="A640" s="831" t="s">
        <v>579</v>
      </c>
      <c r="B640" s="832" t="s">
        <v>7817</v>
      </c>
      <c r="C640" s="832" t="s">
        <v>6809</v>
      </c>
      <c r="D640" s="832" t="s">
        <v>7834</v>
      </c>
      <c r="E640" s="832" t="s">
        <v>7835</v>
      </c>
      <c r="F640" s="849">
        <v>1544</v>
      </c>
      <c r="G640" s="849">
        <v>18368968</v>
      </c>
      <c r="H640" s="849">
        <v>0.91523414344991105</v>
      </c>
      <c r="I640" s="849">
        <v>11897</v>
      </c>
      <c r="J640" s="849">
        <v>1687</v>
      </c>
      <c r="K640" s="849">
        <v>20070239</v>
      </c>
      <c r="L640" s="849">
        <v>1</v>
      </c>
      <c r="M640" s="849">
        <v>11897</v>
      </c>
      <c r="N640" s="849">
        <v>1738</v>
      </c>
      <c r="O640" s="849">
        <v>20676986</v>
      </c>
      <c r="P640" s="837">
        <v>1.0302311796087729</v>
      </c>
      <c r="Q640" s="850">
        <v>11897</v>
      </c>
    </row>
    <row r="641" spans="1:17" ht="14.4" customHeight="1" x14ac:dyDescent="0.3">
      <c r="A641" s="831" t="s">
        <v>579</v>
      </c>
      <c r="B641" s="832" t="s">
        <v>7817</v>
      </c>
      <c r="C641" s="832" t="s">
        <v>6809</v>
      </c>
      <c r="D641" s="832" t="s">
        <v>7462</v>
      </c>
      <c r="E641" s="832" t="s">
        <v>7463</v>
      </c>
      <c r="F641" s="849">
        <v>6</v>
      </c>
      <c r="G641" s="849">
        <v>2574</v>
      </c>
      <c r="H641" s="849">
        <v>0.36982758620689654</v>
      </c>
      <c r="I641" s="849">
        <v>429</v>
      </c>
      <c r="J641" s="849">
        <v>16</v>
      </c>
      <c r="K641" s="849">
        <v>6960</v>
      </c>
      <c r="L641" s="849">
        <v>1</v>
      </c>
      <c r="M641" s="849">
        <v>435</v>
      </c>
      <c r="N641" s="849">
        <v>9</v>
      </c>
      <c r="O641" s="849">
        <v>3915</v>
      </c>
      <c r="P641" s="837">
        <v>0.5625</v>
      </c>
      <c r="Q641" s="850">
        <v>435</v>
      </c>
    </row>
    <row r="642" spans="1:17" ht="14.4" customHeight="1" x14ac:dyDescent="0.3">
      <c r="A642" s="831" t="s">
        <v>579</v>
      </c>
      <c r="B642" s="832" t="s">
        <v>7817</v>
      </c>
      <c r="C642" s="832" t="s">
        <v>6809</v>
      </c>
      <c r="D642" s="832" t="s">
        <v>7464</v>
      </c>
      <c r="E642" s="832" t="s">
        <v>7465</v>
      </c>
      <c r="F642" s="849">
        <v>820</v>
      </c>
      <c r="G642" s="849">
        <v>314878</v>
      </c>
      <c r="H642" s="849">
        <v>0.72218399662391519</v>
      </c>
      <c r="I642" s="849">
        <v>383.99756097560976</v>
      </c>
      <c r="J642" s="849">
        <v>1118</v>
      </c>
      <c r="K642" s="849">
        <v>436008</v>
      </c>
      <c r="L642" s="849">
        <v>1</v>
      </c>
      <c r="M642" s="849">
        <v>389.98926654740609</v>
      </c>
      <c r="N642" s="849">
        <v>1035</v>
      </c>
      <c r="O642" s="849">
        <v>403650</v>
      </c>
      <c r="P642" s="837">
        <v>0.92578576539879998</v>
      </c>
      <c r="Q642" s="850">
        <v>390</v>
      </c>
    </row>
    <row r="643" spans="1:17" ht="14.4" customHeight="1" x14ac:dyDescent="0.3">
      <c r="A643" s="831" t="s">
        <v>579</v>
      </c>
      <c r="B643" s="832" t="s">
        <v>7817</v>
      </c>
      <c r="C643" s="832" t="s">
        <v>6809</v>
      </c>
      <c r="D643" s="832" t="s">
        <v>6810</v>
      </c>
      <c r="E643" s="832" t="s">
        <v>6811</v>
      </c>
      <c r="F643" s="849">
        <v>53</v>
      </c>
      <c r="G643" s="849">
        <v>12453</v>
      </c>
      <c r="H643" s="849">
        <v>0.75172039116262224</v>
      </c>
      <c r="I643" s="849">
        <v>234.96226415094338</v>
      </c>
      <c r="J643" s="849">
        <v>66</v>
      </c>
      <c r="K643" s="849">
        <v>16566</v>
      </c>
      <c r="L643" s="849">
        <v>1</v>
      </c>
      <c r="M643" s="849">
        <v>251</v>
      </c>
      <c r="N643" s="849">
        <v>52</v>
      </c>
      <c r="O643" s="849">
        <v>13052</v>
      </c>
      <c r="P643" s="837">
        <v>0.78787878787878785</v>
      </c>
      <c r="Q643" s="850">
        <v>251</v>
      </c>
    </row>
    <row r="644" spans="1:17" ht="14.4" customHeight="1" x14ac:dyDescent="0.3">
      <c r="A644" s="831" t="s">
        <v>579</v>
      </c>
      <c r="B644" s="832" t="s">
        <v>7817</v>
      </c>
      <c r="C644" s="832" t="s">
        <v>6809</v>
      </c>
      <c r="D644" s="832" t="s">
        <v>7558</v>
      </c>
      <c r="E644" s="832" t="s">
        <v>7559</v>
      </c>
      <c r="F644" s="849">
        <v>0</v>
      </c>
      <c r="G644" s="849">
        <v>0</v>
      </c>
      <c r="H644" s="849"/>
      <c r="I644" s="849"/>
      <c r="J644" s="849">
        <v>0</v>
      </c>
      <c r="K644" s="849">
        <v>0</v>
      </c>
      <c r="L644" s="849"/>
      <c r="M644" s="849"/>
      <c r="N644" s="849">
        <v>0</v>
      </c>
      <c r="O644" s="849">
        <v>0</v>
      </c>
      <c r="P644" s="837"/>
      <c r="Q644" s="850"/>
    </row>
    <row r="645" spans="1:17" ht="14.4" customHeight="1" x14ac:dyDescent="0.3">
      <c r="A645" s="831" t="s">
        <v>579</v>
      </c>
      <c r="B645" s="832" t="s">
        <v>7817</v>
      </c>
      <c r="C645" s="832" t="s">
        <v>6809</v>
      </c>
      <c r="D645" s="832" t="s">
        <v>7560</v>
      </c>
      <c r="E645" s="832" t="s">
        <v>7561</v>
      </c>
      <c r="F645" s="849">
        <v>1533</v>
      </c>
      <c r="G645" s="849">
        <v>0</v>
      </c>
      <c r="H645" s="849"/>
      <c r="I645" s="849">
        <v>0</v>
      </c>
      <c r="J645" s="849">
        <v>1852</v>
      </c>
      <c r="K645" s="849">
        <v>0</v>
      </c>
      <c r="L645" s="849"/>
      <c r="M645" s="849">
        <v>0</v>
      </c>
      <c r="N645" s="849">
        <v>1347</v>
      </c>
      <c r="O645" s="849">
        <v>0</v>
      </c>
      <c r="P645" s="837"/>
      <c r="Q645" s="850">
        <v>0</v>
      </c>
    </row>
    <row r="646" spans="1:17" ht="14.4" customHeight="1" x14ac:dyDescent="0.3">
      <c r="A646" s="831" t="s">
        <v>579</v>
      </c>
      <c r="B646" s="832" t="s">
        <v>7817</v>
      </c>
      <c r="C646" s="832" t="s">
        <v>6809</v>
      </c>
      <c r="D646" s="832" t="s">
        <v>7836</v>
      </c>
      <c r="E646" s="832" t="s">
        <v>7837</v>
      </c>
      <c r="F646" s="849">
        <v>60</v>
      </c>
      <c r="G646" s="849">
        <v>328560</v>
      </c>
      <c r="H646" s="849">
        <v>1.4634146341463414</v>
      </c>
      <c r="I646" s="849">
        <v>5476</v>
      </c>
      <c r="J646" s="849">
        <v>41</v>
      </c>
      <c r="K646" s="849">
        <v>224516</v>
      </c>
      <c r="L646" s="849">
        <v>1</v>
      </c>
      <c r="M646" s="849">
        <v>5476</v>
      </c>
      <c r="N646" s="849">
        <v>28</v>
      </c>
      <c r="O646" s="849">
        <v>153328</v>
      </c>
      <c r="P646" s="837">
        <v>0.68292682926829273</v>
      </c>
      <c r="Q646" s="850">
        <v>5476</v>
      </c>
    </row>
    <row r="647" spans="1:17" ht="14.4" customHeight="1" x14ac:dyDescent="0.3">
      <c r="A647" s="831" t="s">
        <v>579</v>
      </c>
      <c r="B647" s="832" t="s">
        <v>7817</v>
      </c>
      <c r="C647" s="832" t="s">
        <v>6809</v>
      </c>
      <c r="D647" s="832" t="s">
        <v>7838</v>
      </c>
      <c r="E647" s="832" t="s">
        <v>7839</v>
      </c>
      <c r="F647" s="849">
        <v>602</v>
      </c>
      <c r="G647" s="849">
        <v>4018952</v>
      </c>
      <c r="H647" s="849">
        <v>1.1210428305400373</v>
      </c>
      <c r="I647" s="849">
        <v>6676</v>
      </c>
      <c r="J647" s="849">
        <v>537</v>
      </c>
      <c r="K647" s="849">
        <v>3585012</v>
      </c>
      <c r="L647" s="849">
        <v>1</v>
      </c>
      <c r="M647" s="849">
        <v>6676</v>
      </c>
      <c r="N647" s="849">
        <v>430</v>
      </c>
      <c r="O647" s="849">
        <v>2870680</v>
      </c>
      <c r="P647" s="837">
        <v>0.8007448789571695</v>
      </c>
      <c r="Q647" s="850">
        <v>6676</v>
      </c>
    </row>
    <row r="648" spans="1:17" ht="14.4" customHeight="1" x14ac:dyDescent="0.3">
      <c r="A648" s="831" t="s">
        <v>579</v>
      </c>
      <c r="B648" s="832" t="s">
        <v>7817</v>
      </c>
      <c r="C648" s="832" t="s">
        <v>6809</v>
      </c>
      <c r="D648" s="832" t="s">
        <v>6935</v>
      </c>
      <c r="E648" s="832" t="s">
        <v>6936</v>
      </c>
      <c r="F648" s="849">
        <v>43</v>
      </c>
      <c r="G648" s="849">
        <v>15006</v>
      </c>
      <c r="H648" s="849">
        <v>0.96044546850998469</v>
      </c>
      <c r="I648" s="849">
        <v>348.97674418604652</v>
      </c>
      <c r="J648" s="849">
        <v>42</v>
      </c>
      <c r="K648" s="849">
        <v>15624</v>
      </c>
      <c r="L648" s="849">
        <v>1</v>
      </c>
      <c r="M648" s="849">
        <v>372</v>
      </c>
      <c r="N648" s="849">
        <v>40</v>
      </c>
      <c r="O648" s="849">
        <v>14919</v>
      </c>
      <c r="P648" s="837">
        <v>0.95487711213517668</v>
      </c>
      <c r="Q648" s="850">
        <v>372.97500000000002</v>
      </c>
    </row>
    <row r="649" spans="1:17" ht="14.4" customHeight="1" x14ac:dyDescent="0.3">
      <c r="A649" s="831" t="s">
        <v>579</v>
      </c>
      <c r="B649" s="832" t="s">
        <v>7817</v>
      </c>
      <c r="C649" s="832" t="s">
        <v>6809</v>
      </c>
      <c r="D649" s="832" t="s">
        <v>7658</v>
      </c>
      <c r="E649" s="832" t="s">
        <v>7659</v>
      </c>
      <c r="F649" s="849"/>
      <c r="G649" s="849"/>
      <c r="H649" s="849"/>
      <c r="I649" s="849"/>
      <c r="J649" s="849">
        <v>1</v>
      </c>
      <c r="K649" s="849">
        <v>0</v>
      </c>
      <c r="L649" s="849"/>
      <c r="M649" s="849">
        <v>0</v>
      </c>
      <c r="N649" s="849"/>
      <c r="O649" s="849"/>
      <c r="P649" s="837"/>
      <c r="Q649" s="850"/>
    </row>
    <row r="650" spans="1:17" ht="14.4" customHeight="1" x14ac:dyDescent="0.3">
      <c r="A650" s="831" t="s">
        <v>579</v>
      </c>
      <c r="B650" s="832" t="s">
        <v>7840</v>
      </c>
      <c r="C650" s="832" t="s">
        <v>6809</v>
      </c>
      <c r="D650" s="832" t="s">
        <v>6894</v>
      </c>
      <c r="E650" s="832" t="s">
        <v>6895</v>
      </c>
      <c r="F650" s="849">
        <v>1</v>
      </c>
      <c r="G650" s="849">
        <v>666</v>
      </c>
      <c r="H650" s="849"/>
      <c r="I650" s="849">
        <v>666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579</v>
      </c>
      <c r="B651" s="832" t="s">
        <v>7841</v>
      </c>
      <c r="C651" s="832" t="s">
        <v>6809</v>
      </c>
      <c r="D651" s="832" t="s">
        <v>7842</v>
      </c>
      <c r="E651" s="832" t="s">
        <v>7843</v>
      </c>
      <c r="F651" s="849"/>
      <c r="G651" s="849"/>
      <c r="H651" s="849"/>
      <c r="I651" s="849"/>
      <c r="J651" s="849"/>
      <c r="K651" s="849"/>
      <c r="L651" s="849"/>
      <c r="M651" s="849"/>
      <c r="N651" s="849">
        <v>1</v>
      </c>
      <c r="O651" s="849">
        <v>2040</v>
      </c>
      <c r="P651" s="837"/>
      <c r="Q651" s="850">
        <v>2040</v>
      </c>
    </row>
    <row r="652" spans="1:17" ht="14.4" customHeight="1" x14ac:dyDescent="0.3">
      <c r="A652" s="831" t="s">
        <v>579</v>
      </c>
      <c r="B652" s="832" t="s">
        <v>7841</v>
      </c>
      <c r="C652" s="832" t="s">
        <v>6809</v>
      </c>
      <c r="D652" s="832" t="s">
        <v>7844</v>
      </c>
      <c r="E652" s="832" t="s">
        <v>7845</v>
      </c>
      <c r="F652" s="849"/>
      <c r="G652" s="849"/>
      <c r="H652" s="849"/>
      <c r="I652" s="849"/>
      <c r="J652" s="849"/>
      <c r="K652" s="849"/>
      <c r="L652" s="849"/>
      <c r="M652" s="849"/>
      <c r="N652" s="849">
        <v>2</v>
      </c>
      <c r="O652" s="849">
        <v>1502</v>
      </c>
      <c r="P652" s="837"/>
      <c r="Q652" s="850">
        <v>751</v>
      </c>
    </row>
    <row r="653" spans="1:17" ht="14.4" customHeight="1" x14ac:dyDescent="0.3">
      <c r="A653" s="831" t="s">
        <v>579</v>
      </c>
      <c r="B653" s="832" t="s">
        <v>7846</v>
      </c>
      <c r="C653" s="832" t="s">
        <v>6817</v>
      </c>
      <c r="D653" s="832" t="s">
        <v>7037</v>
      </c>
      <c r="E653" s="832" t="s">
        <v>7038</v>
      </c>
      <c r="F653" s="849">
        <v>15</v>
      </c>
      <c r="G653" s="849">
        <v>1583.55</v>
      </c>
      <c r="H653" s="849"/>
      <c r="I653" s="849">
        <v>105.57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579</v>
      </c>
      <c r="B654" s="832" t="s">
        <v>7846</v>
      </c>
      <c r="C654" s="832" t="s">
        <v>6817</v>
      </c>
      <c r="D654" s="832" t="s">
        <v>7037</v>
      </c>
      <c r="E654" s="832"/>
      <c r="F654" s="849"/>
      <c r="G654" s="849"/>
      <c r="H654" s="849"/>
      <c r="I654" s="849"/>
      <c r="J654" s="849">
        <v>16</v>
      </c>
      <c r="K654" s="849">
        <v>798.88</v>
      </c>
      <c r="L654" s="849">
        <v>1</v>
      </c>
      <c r="M654" s="849">
        <v>49.93</v>
      </c>
      <c r="N654" s="849"/>
      <c r="O654" s="849"/>
      <c r="P654" s="837"/>
      <c r="Q654" s="850"/>
    </row>
    <row r="655" spans="1:17" ht="14.4" customHeight="1" x14ac:dyDescent="0.3">
      <c r="A655" s="831" t="s">
        <v>579</v>
      </c>
      <c r="B655" s="832" t="s">
        <v>7846</v>
      </c>
      <c r="C655" s="832" t="s">
        <v>6817</v>
      </c>
      <c r="D655" s="832" t="s">
        <v>7039</v>
      </c>
      <c r="E655" s="832" t="s">
        <v>3311</v>
      </c>
      <c r="F655" s="849"/>
      <c r="G655" s="849"/>
      <c r="H655" s="849"/>
      <c r="I655" s="849"/>
      <c r="J655" s="849">
        <v>26</v>
      </c>
      <c r="K655" s="849">
        <v>1622.92</v>
      </c>
      <c r="L655" s="849">
        <v>1</v>
      </c>
      <c r="M655" s="849">
        <v>62.42</v>
      </c>
      <c r="N655" s="849">
        <v>39</v>
      </c>
      <c r="O655" s="849">
        <v>1561.56</v>
      </c>
      <c r="P655" s="837">
        <v>0.96219160525472602</v>
      </c>
      <c r="Q655" s="850">
        <v>40.04</v>
      </c>
    </row>
    <row r="656" spans="1:17" ht="14.4" customHeight="1" x14ac:dyDescent="0.3">
      <c r="A656" s="831" t="s">
        <v>579</v>
      </c>
      <c r="B656" s="832" t="s">
        <v>7846</v>
      </c>
      <c r="C656" s="832" t="s">
        <v>6817</v>
      </c>
      <c r="D656" s="832" t="s">
        <v>7041</v>
      </c>
      <c r="E656" s="832" t="s">
        <v>3311</v>
      </c>
      <c r="F656" s="849">
        <v>116</v>
      </c>
      <c r="G656" s="849">
        <v>12541.28</v>
      </c>
      <c r="H656" s="849">
        <v>0.89501298849590372</v>
      </c>
      <c r="I656" s="849">
        <v>108.1144827586207</v>
      </c>
      <c r="J656" s="849">
        <v>165</v>
      </c>
      <c r="K656" s="849">
        <v>14012.4</v>
      </c>
      <c r="L656" s="849">
        <v>1</v>
      </c>
      <c r="M656" s="849">
        <v>84.923636363636362</v>
      </c>
      <c r="N656" s="849">
        <v>45</v>
      </c>
      <c r="O656" s="849">
        <v>3603.6000000000004</v>
      </c>
      <c r="P656" s="837">
        <v>0.25717221889183867</v>
      </c>
      <c r="Q656" s="850">
        <v>80.080000000000013</v>
      </c>
    </row>
    <row r="657" spans="1:17" ht="14.4" customHeight="1" x14ac:dyDescent="0.3">
      <c r="A657" s="831" t="s">
        <v>579</v>
      </c>
      <c r="B657" s="832" t="s">
        <v>7846</v>
      </c>
      <c r="C657" s="832" t="s">
        <v>6817</v>
      </c>
      <c r="D657" s="832" t="s">
        <v>7042</v>
      </c>
      <c r="E657" s="832" t="s">
        <v>3311</v>
      </c>
      <c r="F657" s="849"/>
      <c r="G657" s="849"/>
      <c r="H657" s="849"/>
      <c r="I657" s="849"/>
      <c r="J657" s="849">
        <v>65</v>
      </c>
      <c r="K657" s="849">
        <v>4948.45</v>
      </c>
      <c r="L657" s="849">
        <v>1</v>
      </c>
      <c r="M657" s="849">
        <v>76.13</v>
      </c>
      <c r="N657" s="849">
        <v>6</v>
      </c>
      <c r="O657" s="849">
        <v>456.78</v>
      </c>
      <c r="P657" s="837">
        <v>9.2307692307692299E-2</v>
      </c>
      <c r="Q657" s="850">
        <v>76.13</v>
      </c>
    </row>
    <row r="658" spans="1:17" ht="14.4" customHeight="1" x14ac:dyDescent="0.3">
      <c r="A658" s="831" t="s">
        <v>579</v>
      </c>
      <c r="B658" s="832" t="s">
        <v>7846</v>
      </c>
      <c r="C658" s="832" t="s">
        <v>6817</v>
      </c>
      <c r="D658" s="832" t="s">
        <v>7043</v>
      </c>
      <c r="E658" s="832" t="s">
        <v>1096</v>
      </c>
      <c r="F658" s="849">
        <v>0.6</v>
      </c>
      <c r="G658" s="849">
        <v>186.79</v>
      </c>
      <c r="H658" s="849">
        <v>0.33332738498875764</v>
      </c>
      <c r="I658" s="849">
        <v>311.31666666666666</v>
      </c>
      <c r="J658" s="849">
        <v>1.8</v>
      </c>
      <c r="K658" s="849">
        <v>560.38</v>
      </c>
      <c r="L658" s="849">
        <v>1</v>
      </c>
      <c r="M658" s="849">
        <v>311.32222222222219</v>
      </c>
      <c r="N658" s="849">
        <v>0.4</v>
      </c>
      <c r="O658" s="849">
        <v>124.52</v>
      </c>
      <c r="P658" s="837">
        <v>0.22220635997002033</v>
      </c>
      <c r="Q658" s="850">
        <v>311.29999999999995</v>
      </c>
    </row>
    <row r="659" spans="1:17" ht="14.4" customHeight="1" x14ac:dyDescent="0.3">
      <c r="A659" s="831" t="s">
        <v>579</v>
      </c>
      <c r="B659" s="832" t="s">
        <v>7846</v>
      </c>
      <c r="C659" s="832" t="s">
        <v>6817</v>
      </c>
      <c r="D659" s="832" t="s">
        <v>7044</v>
      </c>
      <c r="E659" s="832" t="s">
        <v>7045</v>
      </c>
      <c r="F659" s="849">
        <v>5</v>
      </c>
      <c r="G659" s="849">
        <v>402.15</v>
      </c>
      <c r="H659" s="849"/>
      <c r="I659" s="849">
        <v>80.429999999999993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579</v>
      </c>
      <c r="B660" s="832" t="s">
        <v>7846</v>
      </c>
      <c r="C660" s="832" t="s">
        <v>6817</v>
      </c>
      <c r="D660" s="832" t="s">
        <v>7044</v>
      </c>
      <c r="E660" s="832"/>
      <c r="F660" s="849">
        <v>13</v>
      </c>
      <c r="G660" s="849">
        <v>1045.5899999999999</v>
      </c>
      <c r="H660" s="849"/>
      <c r="I660" s="849">
        <v>80.429999999999993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579</v>
      </c>
      <c r="B661" s="832" t="s">
        <v>7846</v>
      </c>
      <c r="C661" s="832" t="s">
        <v>6817</v>
      </c>
      <c r="D661" s="832" t="s">
        <v>7046</v>
      </c>
      <c r="E661" s="832" t="s">
        <v>1147</v>
      </c>
      <c r="F661" s="849">
        <v>320.2</v>
      </c>
      <c r="G661" s="849">
        <v>18699.68</v>
      </c>
      <c r="H661" s="849">
        <v>0.75876777251184835</v>
      </c>
      <c r="I661" s="849">
        <v>58.400000000000006</v>
      </c>
      <c r="J661" s="849">
        <v>422</v>
      </c>
      <c r="K661" s="849">
        <v>24644.799999999999</v>
      </c>
      <c r="L661" s="849">
        <v>1</v>
      </c>
      <c r="M661" s="849">
        <v>58.4</v>
      </c>
      <c r="N661" s="849">
        <v>560</v>
      </c>
      <c r="O661" s="849">
        <v>32704</v>
      </c>
      <c r="P661" s="837">
        <v>1.3270142180094786</v>
      </c>
      <c r="Q661" s="850">
        <v>58.4</v>
      </c>
    </row>
    <row r="662" spans="1:17" ht="14.4" customHeight="1" x14ac:dyDescent="0.3">
      <c r="A662" s="831" t="s">
        <v>579</v>
      </c>
      <c r="B662" s="832" t="s">
        <v>7846</v>
      </c>
      <c r="C662" s="832" t="s">
        <v>6817</v>
      </c>
      <c r="D662" s="832" t="s">
        <v>7054</v>
      </c>
      <c r="E662" s="832" t="s">
        <v>2161</v>
      </c>
      <c r="F662" s="849">
        <v>3.3</v>
      </c>
      <c r="G662" s="849">
        <v>39644.22</v>
      </c>
      <c r="H662" s="849">
        <v>1.736842105263158</v>
      </c>
      <c r="I662" s="849">
        <v>12013.400000000001</v>
      </c>
      <c r="J662" s="849">
        <v>1.9</v>
      </c>
      <c r="K662" s="849">
        <v>22825.46</v>
      </c>
      <c r="L662" s="849">
        <v>1</v>
      </c>
      <c r="M662" s="849">
        <v>12013.4</v>
      </c>
      <c r="N662" s="849"/>
      <c r="O662" s="849"/>
      <c r="P662" s="837"/>
      <c r="Q662" s="850"/>
    </row>
    <row r="663" spans="1:17" ht="14.4" customHeight="1" x14ac:dyDescent="0.3">
      <c r="A663" s="831" t="s">
        <v>579</v>
      </c>
      <c r="B663" s="832" t="s">
        <v>7846</v>
      </c>
      <c r="C663" s="832" t="s">
        <v>6817</v>
      </c>
      <c r="D663" s="832" t="s">
        <v>7061</v>
      </c>
      <c r="E663" s="832" t="s">
        <v>7062</v>
      </c>
      <c r="F663" s="849">
        <v>4.2</v>
      </c>
      <c r="G663" s="849">
        <v>162.16</v>
      </c>
      <c r="H663" s="849">
        <v>1.8918685585352254E-2</v>
      </c>
      <c r="I663" s="849">
        <v>38.609523809523807</v>
      </c>
      <c r="J663" s="849">
        <v>222</v>
      </c>
      <c r="K663" s="849">
        <v>8571.4199999999983</v>
      </c>
      <c r="L663" s="849">
        <v>1</v>
      </c>
      <c r="M663" s="849">
        <v>38.609999999999992</v>
      </c>
      <c r="N663" s="849"/>
      <c r="O663" s="849"/>
      <c r="P663" s="837"/>
      <c r="Q663" s="850"/>
    </row>
    <row r="664" spans="1:17" ht="14.4" customHeight="1" x14ac:dyDescent="0.3">
      <c r="A664" s="831" t="s">
        <v>579</v>
      </c>
      <c r="B664" s="832" t="s">
        <v>7846</v>
      </c>
      <c r="C664" s="832" t="s">
        <v>6817</v>
      </c>
      <c r="D664" s="832" t="s">
        <v>7061</v>
      </c>
      <c r="E664" s="832"/>
      <c r="F664" s="849"/>
      <c r="G664" s="849"/>
      <c r="H664" s="849"/>
      <c r="I664" s="849"/>
      <c r="J664" s="849">
        <v>46</v>
      </c>
      <c r="K664" s="849">
        <v>1776.06</v>
      </c>
      <c r="L664" s="849">
        <v>1</v>
      </c>
      <c r="M664" s="849">
        <v>38.61</v>
      </c>
      <c r="N664" s="849"/>
      <c r="O664" s="849"/>
      <c r="P664" s="837"/>
      <c r="Q664" s="850"/>
    </row>
    <row r="665" spans="1:17" ht="14.4" customHeight="1" x14ac:dyDescent="0.3">
      <c r="A665" s="831" t="s">
        <v>579</v>
      </c>
      <c r="B665" s="832" t="s">
        <v>7846</v>
      </c>
      <c r="C665" s="832" t="s">
        <v>6817</v>
      </c>
      <c r="D665" s="832" t="s">
        <v>7063</v>
      </c>
      <c r="E665" s="832" t="s">
        <v>7064</v>
      </c>
      <c r="F665" s="849">
        <v>76.7</v>
      </c>
      <c r="G665" s="849">
        <v>29652.51</v>
      </c>
      <c r="H665" s="849">
        <v>1.0159008427665932</v>
      </c>
      <c r="I665" s="849">
        <v>386.60378096479786</v>
      </c>
      <c r="J665" s="849">
        <v>75.500000000000014</v>
      </c>
      <c r="K665" s="849">
        <v>29188.389999999996</v>
      </c>
      <c r="L665" s="849">
        <v>1</v>
      </c>
      <c r="M665" s="849">
        <v>386.60119205298002</v>
      </c>
      <c r="N665" s="849">
        <v>76.900000000000006</v>
      </c>
      <c r="O665" s="849">
        <v>29729.62</v>
      </c>
      <c r="P665" s="837">
        <v>1.0185426465796847</v>
      </c>
      <c r="Q665" s="850">
        <v>386.60104031209357</v>
      </c>
    </row>
    <row r="666" spans="1:17" ht="14.4" customHeight="1" x14ac:dyDescent="0.3">
      <c r="A666" s="831" t="s">
        <v>579</v>
      </c>
      <c r="B666" s="832" t="s">
        <v>7846</v>
      </c>
      <c r="C666" s="832" t="s">
        <v>6817</v>
      </c>
      <c r="D666" s="832" t="s">
        <v>7065</v>
      </c>
      <c r="E666" s="832" t="s">
        <v>7066</v>
      </c>
      <c r="F666" s="849">
        <v>50</v>
      </c>
      <c r="G666" s="849">
        <v>1930.5</v>
      </c>
      <c r="H666" s="849">
        <v>1.1904761904761905</v>
      </c>
      <c r="I666" s="849">
        <v>38.61</v>
      </c>
      <c r="J666" s="849">
        <v>42</v>
      </c>
      <c r="K666" s="849">
        <v>1621.6200000000001</v>
      </c>
      <c r="L666" s="849">
        <v>1</v>
      </c>
      <c r="M666" s="849">
        <v>38.61</v>
      </c>
      <c r="N666" s="849"/>
      <c r="O666" s="849"/>
      <c r="P666" s="837"/>
      <c r="Q666" s="850"/>
    </row>
    <row r="667" spans="1:17" ht="14.4" customHeight="1" x14ac:dyDescent="0.3">
      <c r="A667" s="831" t="s">
        <v>579</v>
      </c>
      <c r="B667" s="832" t="s">
        <v>7846</v>
      </c>
      <c r="C667" s="832" t="s">
        <v>6817</v>
      </c>
      <c r="D667" s="832" t="s">
        <v>7070</v>
      </c>
      <c r="E667" s="832" t="s">
        <v>7071</v>
      </c>
      <c r="F667" s="849">
        <v>17</v>
      </c>
      <c r="G667" s="849">
        <v>728.96</v>
      </c>
      <c r="H667" s="849">
        <v>1.5454545454545454</v>
      </c>
      <c r="I667" s="849">
        <v>42.88</v>
      </c>
      <c r="J667" s="849">
        <v>11</v>
      </c>
      <c r="K667" s="849">
        <v>471.68</v>
      </c>
      <c r="L667" s="849">
        <v>1</v>
      </c>
      <c r="M667" s="849">
        <v>42.88</v>
      </c>
      <c r="N667" s="849"/>
      <c r="O667" s="849"/>
      <c r="P667" s="837"/>
      <c r="Q667" s="850"/>
    </row>
    <row r="668" spans="1:17" ht="14.4" customHeight="1" x14ac:dyDescent="0.3">
      <c r="A668" s="831" t="s">
        <v>579</v>
      </c>
      <c r="B668" s="832" t="s">
        <v>7846</v>
      </c>
      <c r="C668" s="832" t="s">
        <v>6817</v>
      </c>
      <c r="D668" s="832" t="s">
        <v>7072</v>
      </c>
      <c r="E668" s="832" t="s">
        <v>7073</v>
      </c>
      <c r="F668" s="849">
        <v>0.2</v>
      </c>
      <c r="G668" s="849">
        <v>110.06</v>
      </c>
      <c r="H668" s="849"/>
      <c r="I668" s="849">
        <v>550.29999999999995</v>
      </c>
      <c r="J668" s="849"/>
      <c r="K668" s="849"/>
      <c r="L668" s="849"/>
      <c r="M668" s="849"/>
      <c r="N668" s="849">
        <v>0.7</v>
      </c>
      <c r="O668" s="849">
        <v>380.42</v>
      </c>
      <c r="P668" s="837"/>
      <c r="Q668" s="850">
        <v>543.45714285714291</v>
      </c>
    </row>
    <row r="669" spans="1:17" ht="14.4" customHeight="1" x14ac:dyDescent="0.3">
      <c r="A669" s="831" t="s">
        <v>579</v>
      </c>
      <c r="B669" s="832" t="s">
        <v>7846</v>
      </c>
      <c r="C669" s="832" t="s">
        <v>6817</v>
      </c>
      <c r="D669" s="832" t="s">
        <v>7075</v>
      </c>
      <c r="E669" s="832" t="s">
        <v>7076</v>
      </c>
      <c r="F669" s="849">
        <v>0.1</v>
      </c>
      <c r="G669" s="849">
        <v>27.01</v>
      </c>
      <c r="H669" s="849"/>
      <c r="I669" s="849">
        <v>270.10000000000002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579</v>
      </c>
      <c r="B670" s="832" t="s">
        <v>7846</v>
      </c>
      <c r="C670" s="832" t="s">
        <v>6817</v>
      </c>
      <c r="D670" s="832" t="s">
        <v>7077</v>
      </c>
      <c r="E670" s="832" t="s">
        <v>5298</v>
      </c>
      <c r="F670" s="849">
        <v>49.599999999999994</v>
      </c>
      <c r="G670" s="849">
        <v>17468.02</v>
      </c>
      <c r="H670" s="849">
        <v>0.66003633445228527</v>
      </c>
      <c r="I670" s="849">
        <v>352.17782258064523</v>
      </c>
      <c r="J670" s="849">
        <v>97.4</v>
      </c>
      <c r="K670" s="849">
        <v>26465.24</v>
      </c>
      <c r="L670" s="849">
        <v>1</v>
      </c>
      <c r="M670" s="849">
        <v>271.71704312114991</v>
      </c>
      <c r="N670" s="849">
        <v>85.2</v>
      </c>
      <c r="O670" s="849">
        <v>23150.34</v>
      </c>
      <c r="P670" s="837">
        <v>0.87474513739531545</v>
      </c>
      <c r="Q670" s="850">
        <v>271.7176056338028</v>
      </c>
    </row>
    <row r="671" spans="1:17" ht="14.4" customHeight="1" x14ac:dyDescent="0.3">
      <c r="A671" s="831" t="s">
        <v>579</v>
      </c>
      <c r="B671" s="832" t="s">
        <v>7846</v>
      </c>
      <c r="C671" s="832" t="s">
        <v>6817</v>
      </c>
      <c r="D671" s="832" t="s">
        <v>7080</v>
      </c>
      <c r="E671" s="832" t="s">
        <v>7081</v>
      </c>
      <c r="F671" s="849"/>
      <c r="G671" s="849"/>
      <c r="H671" s="849"/>
      <c r="I671" s="849"/>
      <c r="J671" s="849">
        <v>9</v>
      </c>
      <c r="K671" s="849">
        <v>591.75</v>
      </c>
      <c r="L671" s="849">
        <v>1</v>
      </c>
      <c r="M671" s="849">
        <v>65.75</v>
      </c>
      <c r="N671" s="849"/>
      <c r="O671" s="849"/>
      <c r="P671" s="837"/>
      <c r="Q671" s="850"/>
    </row>
    <row r="672" spans="1:17" ht="14.4" customHeight="1" x14ac:dyDescent="0.3">
      <c r="A672" s="831" t="s">
        <v>579</v>
      </c>
      <c r="B672" s="832" t="s">
        <v>7846</v>
      </c>
      <c r="C672" s="832" t="s">
        <v>6817</v>
      </c>
      <c r="D672" s="832" t="s">
        <v>7082</v>
      </c>
      <c r="E672" s="832" t="s">
        <v>7081</v>
      </c>
      <c r="F672" s="849">
        <v>23.2</v>
      </c>
      <c r="G672" s="849">
        <v>1855.53</v>
      </c>
      <c r="H672" s="849"/>
      <c r="I672" s="849">
        <v>79.97974137931034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579</v>
      </c>
      <c r="B673" s="832" t="s">
        <v>7846</v>
      </c>
      <c r="C673" s="832" t="s">
        <v>6817</v>
      </c>
      <c r="D673" s="832" t="s">
        <v>7083</v>
      </c>
      <c r="E673" s="832" t="s">
        <v>7084</v>
      </c>
      <c r="F673" s="849">
        <v>49</v>
      </c>
      <c r="G673" s="849">
        <v>2701.2000000000003</v>
      </c>
      <c r="H673" s="849"/>
      <c r="I673" s="849">
        <v>55.126530612244906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579</v>
      </c>
      <c r="B674" s="832" t="s">
        <v>7846</v>
      </c>
      <c r="C674" s="832" t="s">
        <v>6817</v>
      </c>
      <c r="D674" s="832" t="s">
        <v>7088</v>
      </c>
      <c r="E674" s="832" t="s">
        <v>7089</v>
      </c>
      <c r="F674" s="849">
        <v>3.3</v>
      </c>
      <c r="G674" s="849">
        <v>11016.06</v>
      </c>
      <c r="H674" s="849"/>
      <c r="I674" s="849">
        <v>3338.2</v>
      </c>
      <c r="J674" s="849"/>
      <c r="K674" s="849"/>
      <c r="L674" s="849"/>
      <c r="M674" s="849"/>
      <c r="N674" s="849">
        <v>2.6</v>
      </c>
      <c r="O674" s="849">
        <v>8485.7099999999991</v>
      </c>
      <c r="P674" s="837"/>
      <c r="Q674" s="850">
        <v>3263.7346153846152</v>
      </c>
    </row>
    <row r="675" spans="1:17" ht="14.4" customHeight="1" x14ac:dyDescent="0.3">
      <c r="A675" s="831" t="s">
        <v>579</v>
      </c>
      <c r="B675" s="832" t="s">
        <v>7846</v>
      </c>
      <c r="C675" s="832" t="s">
        <v>6817</v>
      </c>
      <c r="D675" s="832" t="s">
        <v>7094</v>
      </c>
      <c r="E675" s="832" t="s">
        <v>7095</v>
      </c>
      <c r="F675" s="849"/>
      <c r="G675" s="849"/>
      <c r="H675" s="849"/>
      <c r="I675" s="849"/>
      <c r="J675" s="849">
        <v>24</v>
      </c>
      <c r="K675" s="849">
        <v>5260.8</v>
      </c>
      <c r="L675" s="849">
        <v>1</v>
      </c>
      <c r="M675" s="849">
        <v>219.20000000000002</v>
      </c>
      <c r="N675" s="849">
        <v>3</v>
      </c>
      <c r="O675" s="849">
        <v>657.6</v>
      </c>
      <c r="P675" s="837">
        <v>0.125</v>
      </c>
      <c r="Q675" s="850">
        <v>219.20000000000002</v>
      </c>
    </row>
    <row r="676" spans="1:17" ht="14.4" customHeight="1" x14ac:dyDescent="0.3">
      <c r="A676" s="831" t="s">
        <v>579</v>
      </c>
      <c r="B676" s="832" t="s">
        <v>7846</v>
      </c>
      <c r="C676" s="832" t="s">
        <v>6817</v>
      </c>
      <c r="D676" s="832" t="s">
        <v>7096</v>
      </c>
      <c r="E676" s="832" t="s">
        <v>7097</v>
      </c>
      <c r="F676" s="849">
        <v>2.2999999999999998</v>
      </c>
      <c r="G676" s="849">
        <v>477.34000000000003</v>
      </c>
      <c r="H676" s="849"/>
      <c r="I676" s="849">
        <v>207.53913043478263</v>
      </c>
      <c r="J676" s="849"/>
      <c r="K676" s="849"/>
      <c r="L676" s="849"/>
      <c r="M676" s="849"/>
      <c r="N676" s="849">
        <v>2.2000000000000002</v>
      </c>
      <c r="O676" s="849">
        <v>944.2399999999999</v>
      </c>
      <c r="P676" s="837"/>
      <c r="Q676" s="850">
        <v>429.19999999999993</v>
      </c>
    </row>
    <row r="677" spans="1:17" ht="14.4" customHeight="1" x14ac:dyDescent="0.3">
      <c r="A677" s="831" t="s">
        <v>579</v>
      </c>
      <c r="B677" s="832" t="s">
        <v>7846</v>
      </c>
      <c r="C677" s="832" t="s">
        <v>6817</v>
      </c>
      <c r="D677" s="832" t="s">
        <v>7096</v>
      </c>
      <c r="E677" s="832" t="s">
        <v>1077</v>
      </c>
      <c r="F677" s="849">
        <v>0.1</v>
      </c>
      <c r="G677" s="849">
        <v>20.75</v>
      </c>
      <c r="H677" s="849">
        <v>8.0576265921093515E-2</v>
      </c>
      <c r="I677" s="849">
        <v>207.5</v>
      </c>
      <c r="J677" s="849">
        <v>0.60000000000000009</v>
      </c>
      <c r="K677" s="849">
        <v>257.52</v>
      </c>
      <c r="L677" s="849">
        <v>1</v>
      </c>
      <c r="M677" s="849">
        <v>429.19999999999993</v>
      </c>
      <c r="N677" s="849">
        <v>3.8</v>
      </c>
      <c r="O677" s="849">
        <v>1630.96</v>
      </c>
      <c r="P677" s="837">
        <v>6.3333333333333339</v>
      </c>
      <c r="Q677" s="850">
        <v>429.20000000000005</v>
      </c>
    </row>
    <row r="678" spans="1:17" ht="14.4" customHeight="1" x14ac:dyDescent="0.3">
      <c r="A678" s="831" t="s">
        <v>579</v>
      </c>
      <c r="B678" s="832" t="s">
        <v>7846</v>
      </c>
      <c r="C678" s="832" t="s">
        <v>6817</v>
      </c>
      <c r="D678" s="832" t="s">
        <v>7099</v>
      </c>
      <c r="E678" s="832" t="s">
        <v>1125</v>
      </c>
      <c r="F678" s="849">
        <v>3</v>
      </c>
      <c r="G678" s="849">
        <v>278.2</v>
      </c>
      <c r="H678" s="849">
        <v>2.9420473773265647</v>
      </c>
      <c r="I678" s="849">
        <v>92.733333333333334</v>
      </c>
      <c r="J678" s="849">
        <v>1.2</v>
      </c>
      <c r="K678" s="849">
        <v>94.56</v>
      </c>
      <c r="L678" s="849">
        <v>1</v>
      </c>
      <c r="M678" s="849">
        <v>78.800000000000011</v>
      </c>
      <c r="N678" s="849">
        <v>4.5</v>
      </c>
      <c r="O678" s="849">
        <v>354.59999999999997</v>
      </c>
      <c r="P678" s="837">
        <v>3.7499999999999996</v>
      </c>
      <c r="Q678" s="850">
        <v>78.8</v>
      </c>
    </row>
    <row r="679" spans="1:17" ht="14.4" customHeight="1" x14ac:dyDescent="0.3">
      <c r="A679" s="831" t="s">
        <v>579</v>
      </c>
      <c r="B679" s="832" t="s">
        <v>7846</v>
      </c>
      <c r="C679" s="832" t="s">
        <v>6817</v>
      </c>
      <c r="D679" s="832" t="s">
        <v>7099</v>
      </c>
      <c r="E679" s="832" t="s">
        <v>7100</v>
      </c>
      <c r="F679" s="849"/>
      <c r="G679" s="849"/>
      <c r="H679" s="849"/>
      <c r="I679" s="849"/>
      <c r="J679" s="849">
        <v>0.9</v>
      </c>
      <c r="K679" s="849">
        <v>70.92</v>
      </c>
      <c r="L679" s="849">
        <v>1</v>
      </c>
      <c r="M679" s="849">
        <v>78.8</v>
      </c>
      <c r="N679" s="849">
        <v>2.1</v>
      </c>
      <c r="O679" s="849">
        <v>165.48</v>
      </c>
      <c r="P679" s="837">
        <v>2.333333333333333</v>
      </c>
      <c r="Q679" s="850">
        <v>78.8</v>
      </c>
    </row>
    <row r="680" spans="1:17" ht="14.4" customHeight="1" x14ac:dyDescent="0.3">
      <c r="A680" s="831" t="s">
        <v>579</v>
      </c>
      <c r="B680" s="832" t="s">
        <v>7846</v>
      </c>
      <c r="C680" s="832" t="s">
        <v>6817</v>
      </c>
      <c r="D680" s="832" t="s">
        <v>7101</v>
      </c>
      <c r="E680" s="832" t="s">
        <v>2219</v>
      </c>
      <c r="F680" s="849">
        <v>75</v>
      </c>
      <c r="G680" s="849">
        <v>5261.25</v>
      </c>
      <c r="H680" s="849">
        <v>1.9230769230769231</v>
      </c>
      <c r="I680" s="849">
        <v>70.150000000000006</v>
      </c>
      <c r="J680" s="849">
        <v>39</v>
      </c>
      <c r="K680" s="849">
        <v>2735.85</v>
      </c>
      <c r="L680" s="849">
        <v>1</v>
      </c>
      <c r="M680" s="849">
        <v>70.149999999999991</v>
      </c>
      <c r="N680" s="849">
        <v>157</v>
      </c>
      <c r="O680" s="849">
        <v>7526.87</v>
      </c>
      <c r="P680" s="837">
        <v>2.7511998099311001</v>
      </c>
      <c r="Q680" s="850">
        <v>47.94184713375796</v>
      </c>
    </row>
    <row r="681" spans="1:17" ht="14.4" customHeight="1" x14ac:dyDescent="0.3">
      <c r="A681" s="831" t="s">
        <v>579</v>
      </c>
      <c r="B681" s="832" t="s">
        <v>7846</v>
      </c>
      <c r="C681" s="832" t="s">
        <v>6817</v>
      </c>
      <c r="D681" s="832" t="s">
        <v>7107</v>
      </c>
      <c r="E681" s="832" t="s">
        <v>7108</v>
      </c>
      <c r="F681" s="849"/>
      <c r="G681" s="849"/>
      <c r="H681" s="849"/>
      <c r="I681" s="849"/>
      <c r="J681" s="849"/>
      <c r="K681" s="849"/>
      <c r="L681" s="849"/>
      <c r="M681" s="849"/>
      <c r="N681" s="849">
        <v>0.6</v>
      </c>
      <c r="O681" s="849">
        <v>359.88</v>
      </c>
      <c r="P681" s="837"/>
      <c r="Q681" s="850">
        <v>599.80000000000007</v>
      </c>
    </row>
    <row r="682" spans="1:17" ht="14.4" customHeight="1" x14ac:dyDescent="0.3">
      <c r="A682" s="831" t="s">
        <v>579</v>
      </c>
      <c r="B682" s="832" t="s">
        <v>7846</v>
      </c>
      <c r="C682" s="832" t="s">
        <v>6817</v>
      </c>
      <c r="D682" s="832" t="s">
        <v>7109</v>
      </c>
      <c r="E682" s="832" t="s">
        <v>7108</v>
      </c>
      <c r="F682" s="849">
        <v>2.4</v>
      </c>
      <c r="G682" s="849">
        <v>1919.43</v>
      </c>
      <c r="H682" s="849">
        <v>0.25806837616030803</v>
      </c>
      <c r="I682" s="849">
        <v>799.76250000000005</v>
      </c>
      <c r="J682" s="849">
        <v>9.3000000000000007</v>
      </c>
      <c r="K682" s="849">
        <v>7437.68</v>
      </c>
      <c r="L682" s="849">
        <v>1</v>
      </c>
      <c r="M682" s="849">
        <v>799.7505376344086</v>
      </c>
      <c r="N682" s="849">
        <v>4.8</v>
      </c>
      <c r="O682" s="849">
        <v>3838.79</v>
      </c>
      <c r="P682" s="837">
        <v>0.51612734078368516</v>
      </c>
      <c r="Q682" s="850">
        <v>799.7479166666667</v>
      </c>
    </row>
    <row r="683" spans="1:17" ht="14.4" customHeight="1" x14ac:dyDescent="0.3">
      <c r="A683" s="831" t="s">
        <v>579</v>
      </c>
      <c r="B683" s="832" t="s">
        <v>7846</v>
      </c>
      <c r="C683" s="832" t="s">
        <v>6817</v>
      </c>
      <c r="D683" s="832" t="s">
        <v>7115</v>
      </c>
      <c r="E683" s="832" t="s">
        <v>7116</v>
      </c>
      <c r="F683" s="849"/>
      <c r="G683" s="849"/>
      <c r="H683" s="849"/>
      <c r="I683" s="849"/>
      <c r="J683" s="849"/>
      <c r="K683" s="849"/>
      <c r="L683" s="849"/>
      <c r="M683" s="849"/>
      <c r="N683" s="849">
        <v>0.3</v>
      </c>
      <c r="O683" s="849">
        <v>117.54</v>
      </c>
      <c r="P683" s="837"/>
      <c r="Q683" s="850">
        <v>391.8</v>
      </c>
    </row>
    <row r="684" spans="1:17" ht="14.4" customHeight="1" x14ac:dyDescent="0.3">
      <c r="A684" s="831" t="s">
        <v>579</v>
      </c>
      <c r="B684" s="832" t="s">
        <v>7846</v>
      </c>
      <c r="C684" s="832" t="s">
        <v>6817</v>
      </c>
      <c r="D684" s="832" t="s">
        <v>7117</v>
      </c>
      <c r="E684" s="832" t="s">
        <v>7118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219.2</v>
      </c>
      <c r="P684" s="837"/>
      <c r="Q684" s="850">
        <v>219.2</v>
      </c>
    </row>
    <row r="685" spans="1:17" ht="14.4" customHeight="1" x14ac:dyDescent="0.3">
      <c r="A685" s="831" t="s">
        <v>579</v>
      </c>
      <c r="B685" s="832" t="s">
        <v>7846</v>
      </c>
      <c r="C685" s="832" t="s">
        <v>6817</v>
      </c>
      <c r="D685" s="832" t="s">
        <v>7119</v>
      </c>
      <c r="E685" s="832" t="s">
        <v>7120</v>
      </c>
      <c r="F685" s="849">
        <v>4.2</v>
      </c>
      <c r="G685" s="849">
        <v>1621.47</v>
      </c>
      <c r="H685" s="849">
        <v>1.9090716430211339</v>
      </c>
      <c r="I685" s="849">
        <v>386.06428571428569</v>
      </c>
      <c r="J685" s="849">
        <v>2.2000000000000002</v>
      </c>
      <c r="K685" s="849">
        <v>849.35</v>
      </c>
      <c r="L685" s="849">
        <v>1</v>
      </c>
      <c r="M685" s="849">
        <v>386.06818181818181</v>
      </c>
      <c r="N685" s="849"/>
      <c r="O685" s="849"/>
      <c r="P685" s="837"/>
      <c r="Q685" s="850"/>
    </row>
    <row r="686" spans="1:17" ht="14.4" customHeight="1" x14ac:dyDescent="0.3">
      <c r="A686" s="831" t="s">
        <v>579</v>
      </c>
      <c r="B686" s="832" t="s">
        <v>7846</v>
      </c>
      <c r="C686" s="832" t="s">
        <v>6817</v>
      </c>
      <c r="D686" s="832" t="s">
        <v>7121</v>
      </c>
      <c r="E686" s="832" t="s">
        <v>1110</v>
      </c>
      <c r="F686" s="849">
        <v>2.8</v>
      </c>
      <c r="G686" s="849">
        <v>2162.0100000000002</v>
      </c>
      <c r="H686" s="849">
        <v>9.3334916249352453</v>
      </c>
      <c r="I686" s="849">
        <v>772.14642857142871</v>
      </c>
      <c r="J686" s="849">
        <v>0.30000000000000004</v>
      </c>
      <c r="K686" s="849">
        <v>231.64</v>
      </c>
      <c r="L686" s="849">
        <v>1</v>
      </c>
      <c r="M686" s="849">
        <v>772.13333333333321</v>
      </c>
      <c r="N686" s="849">
        <v>6.1999999999999993</v>
      </c>
      <c r="O686" s="849">
        <v>4787.28</v>
      </c>
      <c r="P686" s="837">
        <v>20.666896908996719</v>
      </c>
      <c r="Q686" s="850">
        <v>772.14193548387107</v>
      </c>
    </row>
    <row r="687" spans="1:17" ht="14.4" customHeight="1" x14ac:dyDescent="0.3">
      <c r="A687" s="831" t="s">
        <v>579</v>
      </c>
      <c r="B687" s="832" t="s">
        <v>7846</v>
      </c>
      <c r="C687" s="832" t="s">
        <v>6817</v>
      </c>
      <c r="D687" s="832" t="s">
        <v>7124</v>
      </c>
      <c r="E687" s="832" t="s">
        <v>7125</v>
      </c>
      <c r="F687" s="849">
        <v>6.84</v>
      </c>
      <c r="G687" s="849">
        <v>21539.86</v>
      </c>
      <c r="H687" s="849">
        <v>1.3847885708554757</v>
      </c>
      <c r="I687" s="849">
        <v>3149.1023391812869</v>
      </c>
      <c r="J687" s="849">
        <v>5.09</v>
      </c>
      <c r="K687" s="849">
        <v>15554.62</v>
      </c>
      <c r="L687" s="849">
        <v>1</v>
      </c>
      <c r="M687" s="849">
        <v>3055.9174852652263</v>
      </c>
      <c r="N687" s="849"/>
      <c r="O687" s="849"/>
      <c r="P687" s="837"/>
      <c r="Q687" s="850"/>
    </row>
    <row r="688" spans="1:17" ht="14.4" customHeight="1" x14ac:dyDescent="0.3">
      <c r="A688" s="831" t="s">
        <v>579</v>
      </c>
      <c r="B688" s="832" t="s">
        <v>7846</v>
      </c>
      <c r="C688" s="832" t="s">
        <v>6817</v>
      </c>
      <c r="D688" s="832" t="s">
        <v>7124</v>
      </c>
      <c r="E688" s="832"/>
      <c r="F688" s="849">
        <v>2</v>
      </c>
      <c r="G688" s="849">
        <v>5109</v>
      </c>
      <c r="H688" s="849">
        <v>0.6845533989168272</v>
      </c>
      <c r="I688" s="849">
        <v>2554.5</v>
      </c>
      <c r="J688" s="849">
        <v>2.92</v>
      </c>
      <c r="K688" s="849">
        <v>7463.26</v>
      </c>
      <c r="L688" s="849">
        <v>1</v>
      </c>
      <c r="M688" s="849">
        <v>2555.9109589041095</v>
      </c>
      <c r="N688" s="849"/>
      <c r="O688" s="849"/>
      <c r="P688" s="837"/>
      <c r="Q688" s="850"/>
    </row>
    <row r="689" spans="1:17" ht="14.4" customHeight="1" x14ac:dyDescent="0.3">
      <c r="A689" s="831" t="s">
        <v>579</v>
      </c>
      <c r="B689" s="832" t="s">
        <v>7846</v>
      </c>
      <c r="C689" s="832" t="s">
        <v>6817</v>
      </c>
      <c r="D689" s="832" t="s">
        <v>7130</v>
      </c>
      <c r="E689" s="832" t="s">
        <v>7131</v>
      </c>
      <c r="F689" s="849"/>
      <c r="G689" s="849"/>
      <c r="H689" s="849"/>
      <c r="I689" s="849"/>
      <c r="J689" s="849"/>
      <c r="K689" s="849"/>
      <c r="L689" s="849"/>
      <c r="M689" s="849"/>
      <c r="N689" s="849">
        <v>19.299999999999997</v>
      </c>
      <c r="O689" s="849">
        <v>44348.679999999993</v>
      </c>
      <c r="P689" s="837"/>
      <c r="Q689" s="850">
        <v>2297.8590673575131</v>
      </c>
    </row>
    <row r="690" spans="1:17" ht="14.4" customHeight="1" x14ac:dyDescent="0.3">
      <c r="A690" s="831" t="s">
        <v>579</v>
      </c>
      <c r="B690" s="832" t="s">
        <v>7846</v>
      </c>
      <c r="C690" s="832" t="s">
        <v>6817</v>
      </c>
      <c r="D690" s="832" t="s">
        <v>7847</v>
      </c>
      <c r="E690" s="832" t="s">
        <v>7848</v>
      </c>
      <c r="F690" s="849"/>
      <c r="G690" s="849"/>
      <c r="H690" s="849"/>
      <c r="I690" s="849"/>
      <c r="J690" s="849">
        <v>4</v>
      </c>
      <c r="K690" s="849">
        <v>191.64</v>
      </c>
      <c r="L690" s="849">
        <v>1</v>
      </c>
      <c r="M690" s="849">
        <v>47.91</v>
      </c>
      <c r="N690" s="849"/>
      <c r="O690" s="849"/>
      <c r="P690" s="837"/>
      <c r="Q690" s="850"/>
    </row>
    <row r="691" spans="1:17" ht="14.4" customHeight="1" x14ac:dyDescent="0.3">
      <c r="A691" s="831" t="s">
        <v>579</v>
      </c>
      <c r="B691" s="832" t="s">
        <v>7846</v>
      </c>
      <c r="C691" s="832" t="s">
        <v>6817</v>
      </c>
      <c r="D691" s="832" t="s">
        <v>7138</v>
      </c>
      <c r="E691" s="832" t="s">
        <v>7139</v>
      </c>
      <c r="F691" s="849">
        <v>13</v>
      </c>
      <c r="G691" s="849">
        <v>4308.2000000000007</v>
      </c>
      <c r="H691" s="849">
        <v>4.8148148148148158</v>
      </c>
      <c r="I691" s="849">
        <v>331.40000000000003</v>
      </c>
      <c r="J691" s="849">
        <v>2.7</v>
      </c>
      <c r="K691" s="849">
        <v>894.78</v>
      </c>
      <c r="L691" s="849">
        <v>1</v>
      </c>
      <c r="M691" s="849">
        <v>331.4</v>
      </c>
      <c r="N691" s="849">
        <v>4.4000000000000004</v>
      </c>
      <c r="O691" s="849">
        <v>1458.1799999999998</v>
      </c>
      <c r="P691" s="837">
        <v>1.6296519814926573</v>
      </c>
      <c r="Q691" s="850">
        <v>331.40454545454537</v>
      </c>
    </row>
    <row r="692" spans="1:17" ht="14.4" customHeight="1" x14ac:dyDescent="0.3">
      <c r="A692" s="831" t="s">
        <v>579</v>
      </c>
      <c r="B692" s="832" t="s">
        <v>7846</v>
      </c>
      <c r="C692" s="832" t="s">
        <v>6817</v>
      </c>
      <c r="D692" s="832" t="s">
        <v>7150</v>
      </c>
      <c r="E692" s="832" t="s">
        <v>2189</v>
      </c>
      <c r="F692" s="849"/>
      <c r="G692" s="849"/>
      <c r="H692" s="849"/>
      <c r="I692" s="849"/>
      <c r="J692" s="849"/>
      <c r="K692" s="849"/>
      <c r="L692" s="849"/>
      <c r="M692" s="849"/>
      <c r="N692" s="849">
        <v>0.3</v>
      </c>
      <c r="O692" s="849">
        <v>979.12</v>
      </c>
      <c r="P692" s="837"/>
      <c r="Q692" s="850">
        <v>3263.7333333333336</v>
      </c>
    </row>
    <row r="693" spans="1:17" ht="14.4" customHeight="1" x14ac:dyDescent="0.3">
      <c r="A693" s="831" t="s">
        <v>579</v>
      </c>
      <c r="B693" s="832" t="s">
        <v>7846</v>
      </c>
      <c r="C693" s="832" t="s">
        <v>6817</v>
      </c>
      <c r="D693" s="832" t="s">
        <v>7849</v>
      </c>
      <c r="E693" s="832" t="s">
        <v>1151</v>
      </c>
      <c r="F693" s="849"/>
      <c r="G693" s="849"/>
      <c r="H693" s="849"/>
      <c r="I693" s="849"/>
      <c r="J693" s="849"/>
      <c r="K693" s="849"/>
      <c r="L693" s="849"/>
      <c r="M693" s="849"/>
      <c r="N693" s="849">
        <v>0.3</v>
      </c>
      <c r="O693" s="849">
        <v>115.98</v>
      </c>
      <c r="P693" s="837"/>
      <c r="Q693" s="850">
        <v>386.6</v>
      </c>
    </row>
    <row r="694" spans="1:17" ht="14.4" customHeight="1" x14ac:dyDescent="0.3">
      <c r="A694" s="831" t="s">
        <v>579</v>
      </c>
      <c r="B694" s="832" t="s">
        <v>7846</v>
      </c>
      <c r="C694" s="832" t="s">
        <v>7155</v>
      </c>
      <c r="D694" s="832" t="s">
        <v>7158</v>
      </c>
      <c r="E694" s="832" t="s">
        <v>7159</v>
      </c>
      <c r="F694" s="849">
        <v>31</v>
      </c>
      <c r="G694" s="849">
        <v>49457.880000000005</v>
      </c>
      <c r="H694" s="849">
        <v>0.91566588944665561</v>
      </c>
      <c r="I694" s="849">
        <v>1595.4154838709678</v>
      </c>
      <c r="J694" s="849">
        <v>27</v>
      </c>
      <c r="K694" s="849">
        <v>54013.020000000004</v>
      </c>
      <c r="L694" s="849">
        <v>1</v>
      </c>
      <c r="M694" s="849">
        <v>2000.4822222222224</v>
      </c>
      <c r="N694" s="849">
        <v>21</v>
      </c>
      <c r="O694" s="849">
        <v>44100</v>
      </c>
      <c r="P694" s="837">
        <v>0.81646980672437863</v>
      </c>
      <c r="Q694" s="850">
        <v>2100</v>
      </c>
    </row>
    <row r="695" spans="1:17" ht="14.4" customHeight="1" x14ac:dyDescent="0.3">
      <c r="A695" s="831" t="s">
        <v>579</v>
      </c>
      <c r="B695" s="832" t="s">
        <v>7846</v>
      </c>
      <c r="C695" s="832" t="s">
        <v>7155</v>
      </c>
      <c r="D695" s="832" t="s">
        <v>7160</v>
      </c>
      <c r="E695" s="832" t="s">
        <v>7161</v>
      </c>
      <c r="F695" s="849">
        <v>2</v>
      </c>
      <c r="G695" s="849">
        <v>4920</v>
      </c>
      <c r="H695" s="849"/>
      <c r="I695" s="849">
        <v>2460</v>
      </c>
      <c r="J695" s="849"/>
      <c r="K695" s="849"/>
      <c r="L695" s="849"/>
      <c r="M695" s="849"/>
      <c r="N695" s="849">
        <v>7</v>
      </c>
      <c r="O695" s="849">
        <v>18130</v>
      </c>
      <c r="P695" s="837"/>
      <c r="Q695" s="850">
        <v>2590</v>
      </c>
    </row>
    <row r="696" spans="1:17" ht="14.4" customHeight="1" x14ac:dyDescent="0.3">
      <c r="A696" s="831" t="s">
        <v>579</v>
      </c>
      <c r="B696" s="832" t="s">
        <v>7846</v>
      </c>
      <c r="C696" s="832" t="s">
        <v>7155</v>
      </c>
      <c r="D696" s="832" t="s">
        <v>7163</v>
      </c>
      <c r="E696" s="832" t="s">
        <v>7164</v>
      </c>
      <c r="F696" s="849"/>
      <c r="G696" s="849"/>
      <c r="H696" s="849"/>
      <c r="I696" s="849"/>
      <c r="J696" s="849"/>
      <c r="K696" s="849"/>
      <c r="L696" s="849"/>
      <c r="M696" s="849"/>
      <c r="N696" s="849">
        <v>4</v>
      </c>
      <c r="O696" s="849">
        <v>8420</v>
      </c>
      <c r="P696" s="837"/>
      <c r="Q696" s="850">
        <v>2105</v>
      </c>
    </row>
    <row r="697" spans="1:17" ht="14.4" customHeight="1" x14ac:dyDescent="0.3">
      <c r="A697" s="831" t="s">
        <v>579</v>
      </c>
      <c r="B697" s="832" t="s">
        <v>7846</v>
      </c>
      <c r="C697" s="832" t="s">
        <v>7155</v>
      </c>
      <c r="D697" s="832" t="s">
        <v>7165</v>
      </c>
      <c r="E697" s="832" t="s">
        <v>7166</v>
      </c>
      <c r="F697" s="849"/>
      <c r="G697" s="849"/>
      <c r="H697" s="849"/>
      <c r="I697" s="849"/>
      <c r="J697" s="849"/>
      <c r="K697" s="849"/>
      <c r="L697" s="849"/>
      <c r="M697" s="849"/>
      <c r="N697" s="849">
        <v>2</v>
      </c>
      <c r="O697" s="849">
        <v>17440</v>
      </c>
      <c r="P697" s="837"/>
      <c r="Q697" s="850">
        <v>8720</v>
      </c>
    </row>
    <row r="698" spans="1:17" ht="14.4" customHeight="1" x14ac:dyDescent="0.3">
      <c r="A698" s="831" t="s">
        <v>579</v>
      </c>
      <c r="B698" s="832" t="s">
        <v>7846</v>
      </c>
      <c r="C698" s="832" t="s">
        <v>7155</v>
      </c>
      <c r="D698" s="832" t="s">
        <v>7167</v>
      </c>
      <c r="E698" s="832" t="s">
        <v>7168</v>
      </c>
      <c r="F698" s="849"/>
      <c r="G698" s="849"/>
      <c r="H698" s="849"/>
      <c r="I698" s="849"/>
      <c r="J698" s="849"/>
      <c r="K698" s="849"/>
      <c r="L698" s="849"/>
      <c r="M698" s="849"/>
      <c r="N698" s="849">
        <v>7</v>
      </c>
      <c r="O698" s="849">
        <v>70910</v>
      </c>
      <c r="P698" s="837"/>
      <c r="Q698" s="850">
        <v>10130</v>
      </c>
    </row>
    <row r="699" spans="1:17" ht="14.4" customHeight="1" x14ac:dyDescent="0.3">
      <c r="A699" s="831" t="s">
        <v>579</v>
      </c>
      <c r="B699" s="832" t="s">
        <v>7846</v>
      </c>
      <c r="C699" s="832" t="s">
        <v>7155</v>
      </c>
      <c r="D699" s="832" t="s">
        <v>7169</v>
      </c>
      <c r="E699" s="832" t="s">
        <v>7170</v>
      </c>
      <c r="F699" s="849">
        <v>19</v>
      </c>
      <c r="G699" s="849">
        <v>14642.71</v>
      </c>
      <c r="H699" s="849">
        <v>0.82031988795518207</v>
      </c>
      <c r="I699" s="849">
        <v>770.66894736842096</v>
      </c>
      <c r="J699" s="849">
        <v>17</v>
      </c>
      <c r="K699" s="849">
        <v>17850</v>
      </c>
      <c r="L699" s="849">
        <v>1</v>
      </c>
      <c r="M699" s="849">
        <v>1050</v>
      </c>
      <c r="N699" s="849">
        <v>14</v>
      </c>
      <c r="O699" s="849">
        <v>12948</v>
      </c>
      <c r="P699" s="837">
        <v>0.7253781512605042</v>
      </c>
      <c r="Q699" s="850">
        <v>924.85714285714289</v>
      </c>
    </row>
    <row r="700" spans="1:17" ht="14.4" customHeight="1" x14ac:dyDescent="0.3">
      <c r="A700" s="831" t="s">
        <v>579</v>
      </c>
      <c r="B700" s="832" t="s">
        <v>7846</v>
      </c>
      <c r="C700" s="832" t="s">
        <v>7155</v>
      </c>
      <c r="D700" s="832" t="s">
        <v>7171</v>
      </c>
      <c r="E700" s="832" t="s">
        <v>7172</v>
      </c>
      <c r="F700" s="849"/>
      <c r="G700" s="849"/>
      <c r="H700" s="849"/>
      <c r="I700" s="849"/>
      <c r="J700" s="849">
        <v>1</v>
      </c>
      <c r="K700" s="849">
        <v>240</v>
      </c>
      <c r="L700" s="849">
        <v>1</v>
      </c>
      <c r="M700" s="849">
        <v>240</v>
      </c>
      <c r="N700" s="849">
        <v>2</v>
      </c>
      <c r="O700" s="849">
        <v>490</v>
      </c>
      <c r="P700" s="837">
        <v>2.0416666666666665</v>
      </c>
      <c r="Q700" s="850">
        <v>245</v>
      </c>
    </row>
    <row r="701" spans="1:17" ht="14.4" customHeight="1" x14ac:dyDescent="0.3">
      <c r="A701" s="831" t="s">
        <v>579</v>
      </c>
      <c r="B701" s="832" t="s">
        <v>7846</v>
      </c>
      <c r="C701" s="832" t="s">
        <v>6842</v>
      </c>
      <c r="D701" s="832" t="s">
        <v>7177</v>
      </c>
      <c r="E701" s="832" t="s">
        <v>7178</v>
      </c>
      <c r="F701" s="849"/>
      <c r="G701" s="849"/>
      <c r="H701" s="849"/>
      <c r="I701" s="849"/>
      <c r="J701" s="849">
        <v>1</v>
      </c>
      <c r="K701" s="849">
        <v>329.98</v>
      </c>
      <c r="L701" s="849">
        <v>1</v>
      </c>
      <c r="M701" s="849">
        <v>329.98</v>
      </c>
      <c r="N701" s="849"/>
      <c r="O701" s="849"/>
      <c r="P701" s="837"/>
      <c r="Q701" s="850"/>
    </row>
    <row r="702" spans="1:17" ht="14.4" customHeight="1" x14ac:dyDescent="0.3">
      <c r="A702" s="831" t="s">
        <v>579</v>
      </c>
      <c r="B702" s="832" t="s">
        <v>7846</v>
      </c>
      <c r="C702" s="832" t="s">
        <v>6842</v>
      </c>
      <c r="D702" s="832" t="s">
        <v>7850</v>
      </c>
      <c r="E702" s="832" t="s">
        <v>7851</v>
      </c>
      <c r="F702" s="849"/>
      <c r="G702" s="849"/>
      <c r="H702" s="849"/>
      <c r="I702" s="849"/>
      <c r="J702" s="849">
        <v>7</v>
      </c>
      <c r="K702" s="849">
        <v>5060.79</v>
      </c>
      <c r="L702" s="849">
        <v>1</v>
      </c>
      <c r="M702" s="849">
        <v>722.97</v>
      </c>
      <c r="N702" s="849">
        <v>2</v>
      </c>
      <c r="O702" s="849">
        <v>1445.94</v>
      </c>
      <c r="P702" s="837">
        <v>0.28571428571428575</v>
      </c>
      <c r="Q702" s="850">
        <v>722.97</v>
      </c>
    </row>
    <row r="703" spans="1:17" ht="14.4" customHeight="1" x14ac:dyDescent="0.3">
      <c r="A703" s="831" t="s">
        <v>579</v>
      </c>
      <c r="B703" s="832" t="s">
        <v>7846</v>
      </c>
      <c r="C703" s="832" t="s">
        <v>6842</v>
      </c>
      <c r="D703" s="832" t="s">
        <v>7852</v>
      </c>
      <c r="E703" s="832" t="s">
        <v>7851</v>
      </c>
      <c r="F703" s="849">
        <v>21</v>
      </c>
      <c r="G703" s="849">
        <v>9922.0799999999981</v>
      </c>
      <c r="H703" s="849">
        <v>1.3999999999999997</v>
      </c>
      <c r="I703" s="849">
        <v>472.4799999999999</v>
      </c>
      <c r="J703" s="849">
        <v>15</v>
      </c>
      <c r="K703" s="849">
        <v>7087.2000000000007</v>
      </c>
      <c r="L703" s="849">
        <v>1</v>
      </c>
      <c r="M703" s="849">
        <v>472.48000000000008</v>
      </c>
      <c r="N703" s="849">
        <v>38</v>
      </c>
      <c r="O703" s="849">
        <v>17954.239999999998</v>
      </c>
      <c r="P703" s="837">
        <v>2.5333333333333328</v>
      </c>
      <c r="Q703" s="850">
        <v>472.47999999999996</v>
      </c>
    </row>
    <row r="704" spans="1:17" ht="14.4" customHeight="1" x14ac:dyDescent="0.3">
      <c r="A704" s="831" t="s">
        <v>579</v>
      </c>
      <c r="B704" s="832" t="s">
        <v>7846</v>
      </c>
      <c r="C704" s="832" t="s">
        <v>6842</v>
      </c>
      <c r="D704" s="832" t="s">
        <v>7853</v>
      </c>
      <c r="E704" s="832" t="s">
        <v>7851</v>
      </c>
      <c r="F704" s="849">
        <v>1</v>
      </c>
      <c r="G704" s="849">
        <v>466.47</v>
      </c>
      <c r="H704" s="849">
        <v>0.2</v>
      </c>
      <c r="I704" s="849">
        <v>466.47</v>
      </c>
      <c r="J704" s="849">
        <v>5</v>
      </c>
      <c r="K704" s="849">
        <v>2332.35</v>
      </c>
      <c r="L704" s="849">
        <v>1</v>
      </c>
      <c r="M704" s="849">
        <v>466.46999999999997</v>
      </c>
      <c r="N704" s="849">
        <v>1</v>
      </c>
      <c r="O704" s="849">
        <v>466.47</v>
      </c>
      <c r="P704" s="837">
        <v>0.2</v>
      </c>
      <c r="Q704" s="850">
        <v>466.47</v>
      </c>
    </row>
    <row r="705" spans="1:17" ht="14.4" customHeight="1" x14ac:dyDescent="0.3">
      <c r="A705" s="831" t="s">
        <v>579</v>
      </c>
      <c r="B705" s="832" t="s">
        <v>7846</v>
      </c>
      <c r="C705" s="832" t="s">
        <v>6842</v>
      </c>
      <c r="D705" s="832" t="s">
        <v>7854</v>
      </c>
      <c r="E705" s="832" t="s">
        <v>7855</v>
      </c>
      <c r="F705" s="849"/>
      <c r="G705" s="849"/>
      <c r="H705" s="849"/>
      <c r="I705" s="849"/>
      <c r="J705" s="849">
        <v>1</v>
      </c>
      <c r="K705" s="849">
        <v>4436.47</v>
      </c>
      <c r="L705" s="849">
        <v>1</v>
      </c>
      <c r="M705" s="849">
        <v>4436.47</v>
      </c>
      <c r="N705" s="849"/>
      <c r="O705" s="849"/>
      <c r="P705" s="837"/>
      <c r="Q705" s="850"/>
    </row>
    <row r="706" spans="1:17" ht="14.4" customHeight="1" x14ac:dyDescent="0.3">
      <c r="A706" s="831" t="s">
        <v>579</v>
      </c>
      <c r="B706" s="832" t="s">
        <v>7846</v>
      </c>
      <c r="C706" s="832" t="s">
        <v>6842</v>
      </c>
      <c r="D706" s="832" t="s">
        <v>7856</v>
      </c>
      <c r="E706" s="832" t="s">
        <v>7857</v>
      </c>
      <c r="F706" s="849">
        <v>1</v>
      </c>
      <c r="G706" s="849">
        <v>4124.5200000000004</v>
      </c>
      <c r="H706" s="849">
        <v>0.33333333333333331</v>
      </c>
      <c r="I706" s="849">
        <v>4124.5200000000004</v>
      </c>
      <c r="J706" s="849">
        <v>3</v>
      </c>
      <c r="K706" s="849">
        <v>12373.560000000001</v>
      </c>
      <c r="L706" s="849">
        <v>1</v>
      </c>
      <c r="M706" s="849">
        <v>4124.5200000000004</v>
      </c>
      <c r="N706" s="849">
        <v>2</v>
      </c>
      <c r="O706" s="849">
        <v>8249.0400000000009</v>
      </c>
      <c r="P706" s="837">
        <v>0.66666666666666663</v>
      </c>
      <c r="Q706" s="850">
        <v>4124.5200000000004</v>
      </c>
    </row>
    <row r="707" spans="1:17" ht="14.4" customHeight="1" x14ac:dyDescent="0.3">
      <c r="A707" s="831" t="s">
        <v>579</v>
      </c>
      <c r="B707" s="832" t="s">
        <v>7846</v>
      </c>
      <c r="C707" s="832" t="s">
        <v>6842</v>
      </c>
      <c r="D707" s="832" t="s">
        <v>7858</v>
      </c>
      <c r="E707" s="832" t="s">
        <v>7859</v>
      </c>
      <c r="F707" s="849">
        <v>1</v>
      </c>
      <c r="G707" s="849">
        <v>1265.81</v>
      </c>
      <c r="H707" s="849"/>
      <c r="I707" s="849">
        <v>1265.81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579</v>
      </c>
      <c r="B708" s="832" t="s">
        <v>7846</v>
      </c>
      <c r="C708" s="832" t="s">
        <v>6842</v>
      </c>
      <c r="D708" s="832" t="s">
        <v>7860</v>
      </c>
      <c r="E708" s="832" t="s">
        <v>7861</v>
      </c>
      <c r="F708" s="849"/>
      <c r="G708" s="849"/>
      <c r="H708" s="849"/>
      <c r="I708" s="849"/>
      <c r="J708" s="849">
        <v>0.2</v>
      </c>
      <c r="K708" s="849">
        <v>125.91</v>
      </c>
      <c r="L708" s="849">
        <v>1</v>
      </c>
      <c r="M708" s="849">
        <v>629.54999999999995</v>
      </c>
      <c r="N708" s="849"/>
      <c r="O708" s="849"/>
      <c r="P708" s="837"/>
      <c r="Q708" s="850"/>
    </row>
    <row r="709" spans="1:17" ht="14.4" customHeight="1" x14ac:dyDescent="0.3">
      <c r="A709" s="831" t="s">
        <v>579</v>
      </c>
      <c r="B709" s="832" t="s">
        <v>7846</v>
      </c>
      <c r="C709" s="832" t="s">
        <v>6842</v>
      </c>
      <c r="D709" s="832" t="s">
        <v>7862</v>
      </c>
      <c r="E709" s="832" t="s">
        <v>7863</v>
      </c>
      <c r="F709" s="849"/>
      <c r="G709" s="849"/>
      <c r="H709" s="849"/>
      <c r="I709" s="849"/>
      <c r="J709" s="849">
        <v>1</v>
      </c>
      <c r="K709" s="849">
        <v>3888</v>
      </c>
      <c r="L709" s="849">
        <v>1</v>
      </c>
      <c r="M709" s="849">
        <v>3888</v>
      </c>
      <c r="N709" s="849"/>
      <c r="O709" s="849"/>
      <c r="P709" s="837"/>
      <c r="Q709" s="850"/>
    </row>
    <row r="710" spans="1:17" ht="14.4" customHeight="1" x14ac:dyDescent="0.3">
      <c r="A710" s="831" t="s">
        <v>579</v>
      </c>
      <c r="B710" s="832" t="s">
        <v>7846</v>
      </c>
      <c r="C710" s="832" t="s">
        <v>6842</v>
      </c>
      <c r="D710" s="832" t="s">
        <v>7864</v>
      </c>
      <c r="E710" s="832" t="s">
        <v>7865</v>
      </c>
      <c r="F710" s="849"/>
      <c r="G710" s="849"/>
      <c r="H710" s="849"/>
      <c r="I710" s="849"/>
      <c r="J710" s="849"/>
      <c r="K710" s="849"/>
      <c r="L710" s="849"/>
      <c r="M710" s="849"/>
      <c r="N710" s="849">
        <v>2</v>
      </c>
      <c r="O710" s="849">
        <v>138.04</v>
      </c>
      <c r="P710" s="837"/>
      <c r="Q710" s="850">
        <v>69.02</v>
      </c>
    </row>
    <row r="711" spans="1:17" ht="14.4" customHeight="1" x14ac:dyDescent="0.3">
      <c r="A711" s="831" t="s">
        <v>579</v>
      </c>
      <c r="B711" s="832" t="s">
        <v>7846</v>
      </c>
      <c r="C711" s="832" t="s">
        <v>6842</v>
      </c>
      <c r="D711" s="832" t="s">
        <v>7866</v>
      </c>
      <c r="E711" s="832" t="s">
        <v>7865</v>
      </c>
      <c r="F711" s="849">
        <v>1</v>
      </c>
      <c r="G711" s="849">
        <v>84.98</v>
      </c>
      <c r="H711" s="849"/>
      <c r="I711" s="849">
        <v>84.98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579</v>
      </c>
      <c r="B712" s="832" t="s">
        <v>7846</v>
      </c>
      <c r="C712" s="832" t="s">
        <v>6842</v>
      </c>
      <c r="D712" s="832" t="s">
        <v>7867</v>
      </c>
      <c r="E712" s="832" t="s">
        <v>7868</v>
      </c>
      <c r="F712" s="849">
        <v>1</v>
      </c>
      <c r="G712" s="849">
        <v>230.07</v>
      </c>
      <c r="H712" s="849"/>
      <c r="I712" s="849">
        <v>230.07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579</v>
      </c>
      <c r="B713" s="832" t="s">
        <v>7846</v>
      </c>
      <c r="C713" s="832" t="s">
        <v>6842</v>
      </c>
      <c r="D713" s="832" t="s">
        <v>7869</v>
      </c>
      <c r="E713" s="832" t="s">
        <v>7865</v>
      </c>
      <c r="F713" s="849">
        <v>47</v>
      </c>
      <c r="G713" s="849">
        <v>4237.5199999999995</v>
      </c>
      <c r="H713" s="849">
        <v>0.85454545454545461</v>
      </c>
      <c r="I713" s="849">
        <v>90.16</v>
      </c>
      <c r="J713" s="849">
        <v>55</v>
      </c>
      <c r="K713" s="849">
        <v>4958.7999999999993</v>
      </c>
      <c r="L713" s="849">
        <v>1</v>
      </c>
      <c r="M713" s="849">
        <v>90.159999999999982</v>
      </c>
      <c r="N713" s="849">
        <v>33</v>
      </c>
      <c r="O713" s="849">
        <v>2975.28</v>
      </c>
      <c r="P713" s="837">
        <v>0.60000000000000009</v>
      </c>
      <c r="Q713" s="850">
        <v>90.160000000000011</v>
      </c>
    </row>
    <row r="714" spans="1:17" ht="14.4" customHeight="1" x14ac:dyDescent="0.3">
      <c r="A714" s="831" t="s">
        <v>579</v>
      </c>
      <c r="B714" s="832" t="s">
        <v>7846</v>
      </c>
      <c r="C714" s="832" t="s">
        <v>6842</v>
      </c>
      <c r="D714" s="832" t="s">
        <v>7209</v>
      </c>
      <c r="E714" s="832" t="s">
        <v>7210</v>
      </c>
      <c r="F714" s="849">
        <v>1</v>
      </c>
      <c r="G714" s="849">
        <v>2603.5500000000002</v>
      </c>
      <c r="H714" s="849">
        <v>0.5</v>
      </c>
      <c r="I714" s="849">
        <v>2603.5500000000002</v>
      </c>
      <c r="J714" s="849">
        <v>2</v>
      </c>
      <c r="K714" s="849">
        <v>5207.1000000000004</v>
      </c>
      <c r="L714" s="849">
        <v>1</v>
      </c>
      <c r="M714" s="849">
        <v>2603.5500000000002</v>
      </c>
      <c r="N714" s="849"/>
      <c r="O714" s="849"/>
      <c r="P714" s="837"/>
      <c r="Q714" s="850"/>
    </row>
    <row r="715" spans="1:17" ht="14.4" customHeight="1" x14ac:dyDescent="0.3">
      <c r="A715" s="831" t="s">
        <v>579</v>
      </c>
      <c r="B715" s="832" t="s">
        <v>7846</v>
      </c>
      <c r="C715" s="832" t="s">
        <v>6842</v>
      </c>
      <c r="D715" s="832" t="s">
        <v>7211</v>
      </c>
      <c r="E715" s="832" t="s">
        <v>7210</v>
      </c>
      <c r="F715" s="849">
        <v>2</v>
      </c>
      <c r="G715" s="849">
        <v>16685.240000000002</v>
      </c>
      <c r="H715" s="849">
        <v>1</v>
      </c>
      <c r="I715" s="849">
        <v>8342.6200000000008</v>
      </c>
      <c r="J715" s="849">
        <v>2</v>
      </c>
      <c r="K715" s="849">
        <v>16685.240000000002</v>
      </c>
      <c r="L715" s="849">
        <v>1</v>
      </c>
      <c r="M715" s="849">
        <v>8342.6200000000008</v>
      </c>
      <c r="N715" s="849">
        <v>4</v>
      </c>
      <c r="O715" s="849">
        <v>33370.480000000003</v>
      </c>
      <c r="P715" s="837">
        <v>2</v>
      </c>
      <c r="Q715" s="850">
        <v>8342.6200000000008</v>
      </c>
    </row>
    <row r="716" spans="1:17" ht="14.4" customHeight="1" x14ac:dyDescent="0.3">
      <c r="A716" s="831" t="s">
        <v>579</v>
      </c>
      <c r="B716" s="832" t="s">
        <v>7846</v>
      </c>
      <c r="C716" s="832" t="s">
        <v>6842</v>
      </c>
      <c r="D716" s="832" t="s">
        <v>7870</v>
      </c>
      <c r="E716" s="832" t="s">
        <v>7871</v>
      </c>
      <c r="F716" s="849">
        <v>1</v>
      </c>
      <c r="G716" s="849">
        <v>19196.8</v>
      </c>
      <c r="H716" s="849"/>
      <c r="I716" s="849">
        <v>19196.8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" customHeight="1" x14ac:dyDescent="0.3">
      <c r="A717" s="831" t="s">
        <v>579</v>
      </c>
      <c r="B717" s="832" t="s">
        <v>7846</v>
      </c>
      <c r="C717" s="832" t="s">
        <v>6842</v>
      </c>
      <c r="D717" s="832" t="s">
        <v>7241</v>
      </c>
      <c r="E717" s="832" t="s">
        <v>7210</v>
      </c>
      <c r="F717" s="849"/>
      <c r="G717" s="849"/>
      <c r="H717" s="849"/>
      <c r="I717" s="849"/>
      <c r="J717" s="849">
        <v>2</v>
      </c>
      <c r="K717" s="849">
        <v>8203.64</v>
      </c>
      <c r="L717" s="849">
        <v>1</v>
      </c>
      <c r="M717" s="849">
        <v>4101.82</v>
      </c>
      <c r="N717" s="849">
        <v>2</v>
      </c>
      <c r="O717" s="849">
        <v>8203.64</v>
      </c>
      <c r="P717" s="837">
        <v>1</v>
      </c>
      <c r="Q717" s="850">
        <v>4101.82</v>
      </c>
    </row>
    <row r="718" spans="1:17" ht="14.4" customHeight="1" x14ac:dyDescent="0.3">
      <c r="A718" s="831" t="s">
        <v>579</v>
      </c>
      <c r="B718" s="832" t="s">
        <v>7846</v>
      </c>
      <c r="C718" s="832" t="s">
        <v>6842</v>
      </c>
      <c r="D718" s="832" t="s">
        <v>7872</v>
      </c>
      <c r="E718" s="832" t="s">
        <v>7873</v>
      </c>
      <c r="F718" s="849"/>
      <c r="G718" s="849"/>
      <c r="H718" s="849"/>
      <c r="I718" s="849"/>
      <c r="J718" s="849">
        <v>1</v>
      </c>
      <c r="K718" s="849">
        <v>1796</v>
      </c>
      <c r="L718" s="849">
        <v>1</v>
      </c>
      <c r="M718" s="849">
        <v>1796</v>
      </c>
      <c r="N718" s="849"/>
      <c r="O718" s="849"/>
      <c r="P718" s="837"/>
      <c r="Q718" s="850"/>
    </row>
    <row r="719" spans="1:17" ht="14.4" customHeight="1" x14ac:dyDescent="0.3">
      <c r="A719" s="831" t="s">
        <v>579</v>
      </c>
      <c r="B719" s="832" t="s">
        <v>7846</v>
      </c>
      <c r="C719" s="832" t="s">
        <v>6842</v>
      </c>
      <c r="D719" s="832" t="s">
        <v>7298</v>
      </c>
      <c r="E719" s="832" t="s">
        <v>7299</v>
      </c>
      <c r="F719" s="849">
        <v>2</v>
      </c>
      <c r="G719" s="849">
        <v>15658</v>
      </c>
      <c r="H719" s="849"/>
      <c r="I719" s="849">
        <v>7829</v>
      </c>
      <c r="J719" s="849"/>
      <c r="K719" s="849"/>
      <c r="L719" s="849"/>
      <c r="M719" s="849"/>
      <c r="N719" s="849">
        <v>1</v>
      </c>
      <c r="O719" s="849">
        <v>7829</v>
      </c>
      <c r="P719" s="837"/>
      <c r="Q719" s="850">
        <v>7829</v>
      </c>
    </row>
    <row r="720" spans="1:17" ht="14.4" customHeight="1" x14ac:dyDescent="0.3">
      <c r="A720" s="831" t="s">
        <v>579</v>
      </c>
      <c r="B720" s="832" t="s">
        <v>7846</v>
      </c>
      <c r="C720" s="832" t="s">
        <v>6842</v>
      </c>
      <c r="D720" s="832" t="s">
        <v>7874</v>
      </c>
      <c r="E720" s="832"/>
      <c r="F720" s="849">
        <v>1</v>
      </c>
      <c r="G720" s="849">
        <v>2769.16</v>
      </c>
      <c r="H720" s="849"/>
      <c r="I720" s="849">
        <v>2769.16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579</v>
      </c>
      <c r="B721" s="832" t="s">
        <v>7846</v>
      </c>
      <c r="C721" s="832" t="s">
        <v>6842</v>
      </c>
      <c r="D721" s="832" t="s">
        <v>7300</v>
      </c>
      <c r="E721" s="832" t="s">
        <v>7301</v>
      </c>
      <c r="F721" s="849">
        <v>6</v>
      </c>
      <c r="G721" s="849">
        <v>30606</v>
      </c>
      <c r="H721" s="849">
        <v>0.27272727272727271</v>
      </c>
      <c r="I721" s="849">
        <v>5101</v>
      </c>
      <c r="J721" s="849">
        <v>22</v>
      </c>
      <c r="K721" s="849">
        <v>112222</v>
      </c>
      <c r="L721" s="849">
        <v>1</v>
      </c>
      <c r="M721" s="849">
        <v>5101</v>
      </c>
      <c r="N721" s="849">
        <v>20</v>
      </c>
      <c r="O721" s="849">
        <v>102020</v>
      </c>
      <c r="P721" s="837">
        <v>0.90909090909090906</v>
      </c>
      <c r="Q721" s="850">
        <v>5101</v>
      </c>
    </row>
    <row r="722" spans="1:17" ht="14.4" customHeight="1" x14ac:dyDescent="0.3">
      <c r="A722" s="831" t="s">
        <v>579</v>
      </c>
      <c r="B722" s="832" t="s">
        <v>7846</v>
      </c>
      <c r="C722" s="832" t="s">
        <v>6842</v>
      </c>
      <c r="D722" s="832" t="s">
        <v>7302</v>
      </c>
      <c r="E722" s="832" t="s">
        <v>7301</v>
      </c>
      <c r="F722" s="849"/>
      <c r="G722" s="849"/>
      <c r="H722" s="849"/>
      <c r="I722" s="849"/>
      <c r="J722" s="849">
        <v>9</v>
      </c>
      <c r="K722" s="849">
        <v>70821</v>
      </c>
      <c r="L722" s="849">
        <v>1</v>
      </c>
      <c r="M722" s="849">
        <v>7869</v>
      </c>
      <c r="N722" s="849">
        <v>21</v>
      </c>
      <c r="O722" s="849">
        <v>165249</v>
      </c>
      <c r="P722" s="837">
        <v>2.3333333333333335</v>
      </c>
      <c r="Q722" s="850">
        <v>7869</v>
      </c>
    </row>
    <row r="723" spans="1:17" ht="14.4" customHeight="1" x14ac:dyDescent="0.3">
      <c r="A723" s="831" t="s">
        <v>579</v>
      </c>
      <c r="B723" s="832" t="s">
        <v>7846</v>
      </c>
      <c r="C723" s="832" t="s">
        <v>6842</v>
      </c>
      <c r="D723" s="832" t="s">
        <v>7875</v>
      </c>
      <c r="E723" s="832" t="s">
        <v>7876</v>
      </c>
      <c r="F723" s="849">
        <v>1</v>
      </c>
      <c r="G723" s="849">
        <v>3816.93</v>
      </c>
      <c r="H723" s="849"/>
      <c r="I723" s="849">
        <v>3816.93</v>
      </c>
      <c r="J723" s="849"/>
      <c r="K723" s="849"/>
      <c r="L723" s="849"/>
      <c r="M723" s="849"/>
      <c r="N723" s="849">
        <v>1</v>
      </c>
      <c r="O723" s="849">
        <v>3816.93</v>
      </c>
      <c r="P723" s="837"/>
      <c r="Q723" s="850">
        <v>3816.93</v>
      </c>
    </row>
    <row r="724" spans="1:17" ht="14.4" customHeight="1" x14ac:dyDescent="0.3">
      <c r="A724" s="831" t="s">
        <v>579</v>
      </c>
      <c r="B724" s="832" t="s">
        <v>7846</v>
      </c>
      <c r="C724" s="832" t="s">
        <v>6842</v>
      </c>
      <c r="D724" s="832" t="s">
        <v>7877</v>
      </c>
      <c r="E724" s="832" t="s">
        <v>7878</v>
      </c>
      <c r="F724" s="849">
        <v>3</v>
      </c>
      <c r="G724" s="849">
        <v>961.32</v>
      </c>
      <c r="H724" s="849"/>
      <c r="I724" s="849">
        <v>320.44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579</v>
      </c>
      <c r="B725" s="832" t="s">
        <v>7846</v>
      </c>
      <c r="C725" s="832" t="s">
        <v>6842</v>
      </c>
      <c r="D725" s="832" t="s">
        <v>7879</v>
      </c>
      <c r="E725" s="832" t="s">
        <v>7878</v>
      </c>
      <c r="F725" s="849">
        <v>1</v>
      </c>
      <c r="G725" s="849">
        <v>940.19</v>
      </c>
      <c r="H725" s="849"/>
      <c r="I725" s="849">
        <v>940.19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579</v>
      </c>
      <c r="B726" s="832" t="s">
        <v>7846</v>
      </c>
      <c r="C726" s="832" t="s">
        <v>6842</v>
      </c>
      <c r="D726" s="832" t="s">
        <v>7880</v>
      </c>
      <c r="E726" s="832" t="s">
        <v>7307</v>
      </c>
      <c r="F726" s="849">
        <v>3</v>
      </c>
      <c r="G726" s="849">
        <v>175.8</v>
      </c>
      <c r="H726" s="849">
        <v>1.5</v>
      </c>
      <c r="I726" s="849">
        <v>58.6</v>
      </c>
      <c r="J726" s="849">
        <v>2</v>
      </c>
      <c r="K726" s="849">
        <v>117.2</v>
      </c>
      <c r="L726" s="849">
        <v>1</v>
      </c>
      <c r="M726" s="849">
        <v>58.6</v>
      </c>
      <c r="N726" s="849">
        <v>0</v>
      </c>
      <c r="O726" s="849">
        <v>0</v>
      </c>
      <c r="P726" s="837">
        <v>0</v>
      </c>
      <c r="Q726" s="850"/>
    </row>
    <row r="727" spans="1:17" ht="14.4" customHeight="1" x14ac:dyDescent="0.3">
      <c r="A727" s="831" t="s">
        <v>579</v>
      </c>
      <c r="B727" s="832" t="s">
        <v>7846</v>
      </c>
      <c r="C727" s="832" t="s">
        <v>6842</v>
      </c>
      <c r="D727" s="832" t="s">
        <v>7306</v>
      </c>
      <c r="E727" s="832" t="s">
        <v>7307</v>
      </c>
      <c r="F727" s="849">
        <v>2</v>
      </c>
      <c r="G727" s="849">
        <v>193.2</v>
      </c>
      <c r="H727" s="849">
        <v>2</v>
      </c>
      <c r="I727" s="849">
        <v>96.6</v>
      </c>
      <c r="J727" s="849">
        <v>1</v>
      </c>
      <c r="K727" s="849">
        <v>96.6</v>
      </c>
      <c r="L727" s="849">
        <v>1</v>
      </c>
      <c r="M727" s="849">
        <v>96.6</v>
      </c>
      <c r="N727" s="849">
        <v>1</v>
      </c>
      <c r="O727" s="849">
        <v>96.6</v>
      </c>
      <c r="P727" s="837">
        <v>1</v>
      </c>
      <c r="Q727" s="850">
        <v>96.6</v>
      </c>
    </row>
    <row r="728" spans="1:17" ht="14.4" customHeight="1" x14ac:dyDescent="0.3">
      <c r="A728" s="831" t="s">
        <v>579</v>
      </c>
      <c r="B728" s="832" t="s">
        <v>7846</v>
      </c>
      <c r="C728" s="832" t="s">
        <v>6842</v>
      </c>
      <c r="D728" s="832" t="s">
        <v>7881</v>
      </c>
      <c r="E728" s="832" t="s">
        <v>7882</v>
      </c>
      <c r="F728" s="849"/>
      <c r="G728" s="849"/>
      <c r="H728" s="849"/>
      <c r="I728" s="849"/>
      <c r="J728" s="849">
        <v>1</v>
      </c>
      <c r="K728" s="849">
        <v>4487.38</v>
      </c>
      <c r="L728" s="849">
        <v>1</v>
      </c>
      <c r="M728" s="849">
        <v>4487.38</v>
      </c>
      <c r="N728" s="849"/>
      <c r="O728" s="849"/>
      <c r="P728" s="837"/>
      <c r="Q728" s="850"/>
    </row>
    <row r="729" spans="1:17" ht="14.4" customHeight="1" x14ac:dyDescent="0.3">
      <c r="A729" s="831" t="s">
        <v>579</v>
      </c>
      <c r="B729" s="832" t="s">
        <v>7846</v>
      </c>
      <c r="C729" s="832" t="s">
        <v>6842</v>
      </c>
      <c r="D729" s="832" t="s">
        <v>7883</v>
      </c>
      <c r="E729" s="832" t="s">
        <v>7884</v>
      </c>
      <c r="F729" s="849">
        <v>3</v>
      </c>
      <c r="G729" s="849">
        <v>29652</v>
      </c>
      <c r="H729" s="849">
        <v>1.5</v>
      </c>
      <c r="I729" s="849">
        <v>9884</v>
      </c>
      <c r="J729" s="849">
        <v>2</v>
      </c>
      <c r="K729" s="849">
        <v>19768</v>
      </c>
      <c r="L729" s="849">
        <v>1</v>
      </c>
      <c r="M729" s="849">
        <v>9884</v>
      </c>
      <c r="N729" s="849">
        <v>1</v>
      </c>
      <c r="O729" s="849">
        <v>9884</v>
      </c>
      <c r="P729" s="837">
        <v>0.5</v>
      </c>
      <c r="Q729" s="850">
        <v>9884</v>
      </c>
    </row>
    <row r="730" spans="1:17" ht="14.4" customHeight="1" x14ac:dyDescent="0.3">
      <c r="A730" s="831" t="s">
        <v>579</v>
      </c>
      <c r="B730" s="832" t="s">
        <v>7846</v>
      </c>
      <c r="C730" s="832" t="s">
        <v>6842</v>
      </c>
      <c r="D730" s="832" t="s">
        <v>7885</v>
      </c>
      <c r="E730" s="832" t="s">
        <v>7886</v>
      </c>
      <c r="F730" s="849">
        <v>4</v>
      </c>
      <c r="G730" s="849">
        <v>31960</v>
      </c>
      <c r="H730" s="849">
        <v>1.3333333333333333</v>
      </c>
      <c r="I730" s="849">
        <v>7990</v>
      </c>
      <c r="J730" s="849">
        <v>3</v>
      </c>
      <c r="K730" s="849">
        <v>23970</v>
      </c>
      <c r="L730" s="849">
        <v>1</v>
      </c>
      <c r="M730" s="849">
        <v>7990</v>
      </c>
      <c r="N730" s="849">
        <v>1</v>
      </c>
      <c r="O730" s="849">
        <v>7990</v>
      </c>
      <c r="P730" s="837">
        <v>0.33333333333333331</v>
      </c>
      <c r="Q730" s="850">
        <v>7990</v>
      </c>
    </row>
    <row r="731" spans="1:17" ht="14.4" customHeight="1" x14ac:dyDescent="0.3">
      <c r="A731" s="831" t="s">
        <v>579</v>
      </c>
      <c r="B731" s="832" t="s">
        <v>7846</v>
      </c>
      <c r="C731" s="832" t="s">
        <v>6842</v>
      </c>
      <c r="D731" s="832" t="s">
        <v>7887</v>
      </c>
      <c r="E731" s="832" t="s">
        <v>7886</v>
      </c>
      <c r="F731" s="849">
        <v>2</v>
      </c>
      <c r="G731" s="849">
        <v>19544</v>
      </c>
      <c r="H731" s="849">
        <v>0.66666666666666663</v>
      </c>
      <c r="I731" s="849">
        <v>9772</v>
      </c>
      <c r="J731" s="849">
        <v>3</v>
      </c>
      <c r="K731" s="849">
        <v>29316</v>
      </c>
      <c r="L731" s="849">
        <v>1</v>
      </c>
      <c r="M731" s="849">
        <v>9772</v>
      </c>
      <c r="N731" s="849"/>
      <c r="O731" s="849"/>
      <c r="P731" s="837"/>
      <c r="Q731" s="850"/>
    </row>
    <row r="732" spans="1:17" ht="14.4" customHeight="1" x14ac:dyDescent="0.3">
      <c r="A732" s="831" t="s">
        <v>579</v>
      </c>
      <c r="B732" s="832" t="s">
        <v>7846</v>
      </c>
      <c r="C732" s="832" t="s">
        <v>6842</v>
      </c>
      <c r="D732" s="832" t="s">
        <v>7340</v>
      </c>
      <c r="E732" s="832" t="s">
        <v>7341</v>
      </c>
      <c r="F732" s="849">
        <v>77</v>
      </c>
      <c r="G732" s="849">
        <v>43351</v>
      </c>
      <c r="H732" s="849">
        <v>1.1000000000000001</v>
      </c>
      <c r="I732" s="849">
        <v>563</v>
      </c>
      <c r="J732" s="849">
        <v>70</v>
      </c>
      <c r="K732" s="849">
        <v>39410</v>
      </c>
      <c r="L732" s="849">
        <v>1</v>
      </c>
      <c r="M732" s="849">
        <v>563</v>
      </c>
      <c r="N732" s="849">
        <v>62</v>
      </c>
      <c r="O732" s="849">
        <v>34906</v>
      </c>
      <c r="P732" s="837">
        <v>0.88571428571428568</v>
      </c>
      <c r="Q732" s="850">
        <v>563</v>
      </c>
    </row>
    <row r="733" spans="1:17" ht="14.4" customHeight="1" x14ac:dyDescent="0.3">
      <c r="A733" s="831" t="s">
        <v>579</v>
      </c>
      <c r="B733" s="832" t="s">
        <v>7846</v>
      </c>
      <c r="C733" s="832" t="s">
        <v>6842</v>
      </c>
      <c r="D733" s="832" t="s">
        <v>7342</v>
      </c>
      <c r="E733" s="832" t="s">
        <v>7301</v>
      </c>
      <c r="F733" s="849">
        <v>7</v>
      </c>
      <c r="G733" s="849">
        <v>35707</v>
      </c>
      <c r="H733" s="849">
        <v>7</v>
      </c>
      <c r="I733" s="849">
        <v>5101</v>
      </c>
      <c r="J733" s="849">
        <v>1</v>
      </c>
      <c r="K733" s="849">
        <v>5101</v>
      </c>
      <c r="L733" s="849">
        <v>1</v>
      </c>
      <c r="M733" s="849">
        <v>5101</v>
      </c>
      <c r="N733" s="849">
        <v>5</v>
      </c>
      <c r="O733" s="849">
        <v>25505</v>
      </c>
      <c r="P733" s="837">
        <v>5</v>
      </c>
      <c r="Q733" s="850">
        <v>5101</v>
      </c>
    </row>
    <row r="734" spans="1:17" ht="14.4" customHeight="1" x14ac:dyDescent="0.3">
      <c r="A734" s="831" t="s">
        <v>579</v>
      </c>
      <c r="B734" s="832" t="s">
        <v>7846</v>
      </c>
      <c r="C734" s="832" t="s">
        <v>6842</v>
      </c>
      <c r="D734" s="832" t="s">
        <v>7349</v>
      </c>
      <c r="E734" s="832" t="s">
        <v>7350</v>
      </c>
      <c r="F734" s="849"/>
      <c r="G734" s="849"/>
      <c r="H734" s="849"/>
      <c r="I734" s="849"/>
      <c r="J734" s="849">
        <v>1</v>
      </c>
      <c r="K734" s="849">
        <v>3416</v>
      </c>
      <c r="L734" s="849">
        <v>1</v>
      </c>
      <c r="M734" s="849">
        <v>3416</v>
      </c>
      <c r="N734" s="849">
        <v>1</v>
      </c>
      <c r="O734" s="849">
        <v>3416</v>
      </c>
      <c r="P734" s="837">
        <v>1</v>
      </c>
      <c r="Q734" s="850">
        <v>3416</v>
      </c>
    </row>
    <row r="735" spans="1:17" ht="14.4" customHeight="1" x14ac:dyDescent="0.3">
      <c r="A735" s="831" t="s">
        <v>579</v>
      </c>
      <c r="B735" s="832" t="s">
        <v>7846</v>
      </c>
      <c r="C735" s="832" t="s">
        <v>6842</v>
      </c>
      <c r="D735" s="832" t="s">
        <v>7888</v>
      </c>
      <c r="E735" s="832" t="s">
        <v>7889</v>
      </c>
      <c r="F735" s="849">
        <v>4</v>
      </c>
      <c r="G735" s="849">
        <v>343.64</v>
      </c>
      <c r="H735" s="849"/>
      <c r="I735" s="849">
        <v>85.91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" customHeight="1" x14ac:dyDescent="0.3">
      <c r="A736" s="831" t="s">
        <v>579</v>
      </c>
      <c r="B736" s="832" t="s">
        <v>7846</v>
      </c>
      <c r="C736" s="832" t="s">
        <v>6842</v>
      </c>
      <c r="D736" s="832" t="s">
        <v>7890</v>
      </c>
      <c r="E736" s="832" t="s">
        <v>7889</v>
      </c>
      <c r="F736" s="849">
        <v>2</v>
      </c>
      <c r="G736" s="849">
        <v>1000.5</v>
      </c>
      <c r="H736" s="849"/>
      <c r="I736" s="849">
        <v>500.25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" customHeight="1" x14ac:dyDescent="0.3">
      <c r="A737" s="831" t="s">
        <v>579</v>
      </c>
      <c r="B737" s="832" t="s">
        <v>7846</v>
      </c>
      <c r="C737" s="832" t="s">
        <v>6842</v>
      </c>
      <c r="D737" s="832" t="s">
        <v>7891</v>
      </c>
      <c r="E737" s="832" t="s">
        <v>7889</v>
      </c>
      <c r="F737" s="849">
        <v>5</v>
      </c>
      <c r="G737" s="849">
        <v>4930</v>
      </c>
      <c r="H737" s="849"/>
      <c r="I737" s="849">
        <v>986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579</v>
      </c>
      <c r="B738" s="832" t="s">
        <v>7846</v>
      </c>
      <c r="C738" s="832" t="s">
        <v>6842</v>
      </c>
      <c r="D738" s="832" t="s">
        <v>7892</v>
      </c>
      <c r="E738" s="832" t="s">
        <v>7865</v>
      </c>
      <c r="F738" s="849">
        <v>5</v>
      </c>
      <c r="G738" s="849">
        <v>1513.1</v>
      </c>
      <c r="H738" s="849"/>
      <c r="I738" s="849">
        <v>302.62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" customHeight="1" x14ac:dyDescent="0.3">
      <c r="A739" s="831" t="s">
        <v>579</v>
      </c>
      <c r="B739" s="832" t="s">
        <v>7846</v>
      </c>
      <c r="C739" s="832" t="s">
        <v>6842</v>
      </c>
      <c r="D739" s="832" t="s">
        <v>7363</v>
      </c>
      <c r="E739" s="832" t="s">
        <v>7364</v>
      </c>
      <c r="F739" s="849">
        <v>14</v>
      </c>
      <c r="G739" s="849">
        <v>16975.699999999997</v>
      </c>
      <c r="H739" s="849">
        <v>0.58333333333333326</v>
      </c>
      <c r="I739" s="849">
        <v>1212.5499999999997</v>
      </c>
      <c r="J739" s="849">
        <v>24</v>
      </c>
      <c r="K739" s="849">
        <v>29101.199999999997</v>
      </c>
      <c r="L739" s="849">
        <v>1</v>
      </c>
      <c r="M739" s="849">
        <v>1212.55</v>
      </c>
      <c r="N739" s="849">
        <v>39</v>
      </c>
      <c r="O739" s="849">
        <v>47289.45</v>
      </c>
      <c r="P739" s="837">
        <v>1.625</v>
      </c>
      <c r="Q739" s="850">
        <v>1212.55</v>
      </c>
    </row>
    <row r="740" spans="1:17" ht="14.4" customHeight="1" x14ac:dyDescent="0.3">
      <c r="A740" s="831" t="s">
        <v>579</v>
      </c>
      <c r="B740" s="832" t="s">
        <v>7846</v>
      </c>
      <c r="C740" s="832" t="s">
        <v>6842</v>
      </c>
      <c r="D740" s="832" t="s">
        <v>7365</v>
      </c>
      <c r="E740" s="832" t="s">
        <v>7366</v>
      </c>
      <c r="F740" s="849">
        <v>8</v>
      </c>
      <c r="G740" s="849">
        <v>11441.44</v>
      </c>
      <c r="H740" s="849">
        <v>2.666666666666667</v>
      </c>
      <c r="I740" s="849">
        <v>1430.18</v>
      </c>
      <c r="J740" s="849">
        <v>3</v>
      </c>
      <c r="K740" s="849">
        <v>4290.54</v>
      </c>
      <c r="L740" s="849">
        <v>1</v>
      </c>
      <c r="M740" s="849">
        <v>1430.18</v>
      </c>
      <c r="N740" s="849">
        <v>5</v>
      </c>
      <c r="O740" s="849">
        <v>7150.9000000000005</v>
      </c>
      <c r="P740" s="837">
        <v>1.6666666666666667</v>
      </c>
      <c r="Q740" s="850">
        <v>1430.18</v>
      </c>
    </row>
    <row r="741" spans="1:17" ht="14.4" customHeight="1" x14ac:dyDescent="0.3">
      <c r="A741" s="831" t="s">
        <v>579</v>
      </c>
      <c r="B741" s="832" t="s">
        <v>7846</v>
      </c>
      <c r="C741" s="832" t="s">
        <v>6842</v>
      </c>
      <c r="D741" s="832" t="s">
        <v>7893</v>
      </c>
      <c r="E741" s="832" t="s">
        <v>7894</v>
      </c>
      <c r="F741" s="849"/>
      <c r="G741" s="849"/>
      <c r="H741" s="849"/>
      <c r="I741" s="849"/>
      <c r="J741" s="849">
        <v>1</v>
      </c>
      <c r="K741" s="849">
        <v>5531.38</v>
      </c>
      <c r="L741" s="849">
        <v>1</v>
      </c>
      <c r="M741" s="849">
        <v>5531.38</v>
      </c>
      <c r="N741" s="849">
        <v>4</v>
      </c>
      <c r="O741" s="849">
        <v>22125.52</v>
      </c>
      <c r="P741" s="837">
        <v>4</v>
      </c>
      <c r="Q741" s="850">
        <v>5531.38</v>
      </c>
    </row>
    <row r="742" spans="1:17" ht="14.4" customHeight="1" x14ac:dyDescent="0.3">
      <c r="A742" s="831" t="s">
        <v>579</v>
      </c>
      <c r="B742" s="832" t="s">
        <v>7846</v>
      </c>
      <c r="C742" s="832" t="s">
        <v>6842</v>
      </c>
      <c r="D742" s="832" t="s">
        <v>7375</v>
      </c>
      <c r="E742" s="832" t="s">
        <v>7376</v>
      </c>
      <c r="F742" s="849">
        <v>16</v>
      </c>
      <c r="G742" s="849">
        <v>21755.360000000001</v>
      </c>
      <c r="H742" s="849">
        <v>0.69565217391304346</v>
      </c>
      <c r="I742" s="849">
        <v>1359.71</v>
      </c>
      <c r="J742" s="849">
        <v>23</v>
      </c>
      <c r="K742" s="849">
        <v>31273.33</v>
      </c>
      <c r="L742" s="849">
        <v>1</v>
      </c>
      <c r="M742" s="849">
        <v>1359.71</v>
      </c>
      <c r="N742" s="849">
        <v>12</v>
      </c>
      <c r="O742" s="849">
        <v>16316.52</v>
      </c>
      <c r="P742" s="837">
        <v>0.52173913043478259</v>
      </c>
      <c r="Q742" s="850">
        <v>1359.71</v>
      </c>
    </row>
    <row r="743" spans="1:17" ht="14.4" customHeight="1" x14ac:dyDescent="0.3">
      <c r="A743" s="831" t="s">
        <v>579</v>
      </c>
      <c r="B743" s="832" t="s">
        <v>7846</v>
      </c>
      <c r="C743" s="832" t="s">
        <v>6842</v>
      </c>
      <c r="D743" s="832" t="s">
        <v>7383</v>
      </c>
      <c r="E743" s="832" t="s">
        <v>7384</v>
      </c>
      <c r="F743" s="849"/>
      <c r="G743" s="849"/>
      <c r="H743" s="849"/>
      <c r="I743" s="849"/>
      <c r="J743" s="849">
        <v>8</v>
      </c>
      <c r="K743" s="849">
        <v>8606</v>
      </c>
      <c r="L743" s="849">
        <v>1</v>
      </c>
      <c r="M743" s="849">
        <v>1075.75</v>
      </c>
      <c r="N743" s="849">
        <v>36</v>
      </c>
      <c r="O743" s="849">
        <v>38727</v>
      </c>
      <c r="P743" s="837">
        <v>4.5</v>
      </c>
      <c r="Q743" s="850">
        <v>1075.75</v>
      </c>
    </row>
    <row r="744" spans="1:17" ht="14.4" customHeight="1" x14ac:dyDescent="0.3">
      <c r="A744" s="831" t="s">
        <v>579</v>
      </c>
      <c r="B744" s="832" t="s">
        <v>7846</v>
      </c>
      <c r="C744" s="832" t="s">
        <v>6842</v>
      </c>
      <c r="D744" s="832" t="s">
        <v>7387</v>
      </c>
      <c r="E744" s="832" t="s">
        <v>7388</v>
      </c>
      <c r="F744" s="849">
        <v>7</v>
      </c>
      <c r="G744" s="849">
        <v>11317.109999999999</v>
      </c>
      <c r="H744" s="849">
        <v>2.3333333333333335</v>
      </c>
      <c r="I744" s="849">
        <v>1616.7299999999998</v>
      </c>
      <c r="J744" s="849">
        <v>3</v>
      </c>
      <c r="K744" s="849">
        <v>4850.1899999999996</v>
      </c>
      <c r="L744" s="849">
        <v>1</v>
      </c>
      <c r="M744" s="849">
        <v>1616.7299999999998</v>
      </c>
      <c r="N744" s="849">
        <v>8</v>
      </c>
      <c r="O744" s="849">
        <v>12933.839999999998</v>
      </c>
      <c r="P744" s="837">
        <v>2.6666666666666665</v>
      </c>
      <c r="Q744" s="850">
        <v>1616.7299999999998</v>
      </c>
    </row>
    <row r="745" spans="1:17" ht="14.4" customHeight="1" x14ac:dyDescent="0.3">
      <c r="A745" s="831" t="s">
        <v>579</v>
      </c>
      <c r="B745" s="832" t="s">
        <v>7846</v>
      </c>
      <c r="C745" s="832" t="s">
        <v>6842</v>
      </c>
      <c r="D745" s="832" t="s">
        <v>7393</v>
      </c>
      <c r="E745" s="832" t="s">
        <v>7394</v>
      </c>
      <c r="F745" s="849">
        <v>75</v>
      </c>
      <c r="G745" s="849">
        <v>18654.75</v>
      </c>
      <c r="H745" s="849">
        <v>1.1029411764705883</v>
      </c>
      <c r="I745" s="849">
        <v>248.73</v>
      </c>
      <c r="J745" s="849">
        <v>68</v>
      </c>
      <c r="K745" s="849">
        <v>16913.64</v>
      </c>
      <c r="L745" s="849">
        <v>1</v>
      </c>
      <c r="M745" s="849">
        <v>248.73</v>
      </c>
      <c r="N745" s="849">
        <v>62</v>
      </c>
      <c r="O745" s="849">
        <v>15421.26</v>
      </c>
      <c r="P745" s="837">
        <v>0.91176470588235303</v>
      </c>
      <c r="Q745" s="850">
        <v>248.73</v>
      </c>
    </row>
    <row r="746" spans="1:17" ht="14.4" customHeight="1" x14ac:dyDescent="0.3">
      <c r="A746" s="831" t="s">
        <v>579</v>
      </c>
      <c r="B746" s="832" t="s">
        <v>7846</v>
      </c>
      <c r="C746" s="832" t="s">
        <v>6842</v>
      </c>
      <c r="D746" s="832" t="s">
        <v>7895</v>
      </c>
      <c r="E746" s="832" t="s">
        <v>7896</v>
      </c>
      <c r="F746" s="849">
        <v>7</v>
      </c>
      <c r="G746" s="849">
        <v>68950</v>
      </c>
      <c r="H746" s="849">
        <v>0.58333333333333337</v>
      </c>
      <c r="I746" s="849">
        <v>9850</v>
      </c>
      <c r="J746" s="849">
        <v>12</v>
      </c>
      <c r="K746" s="849">
        <v>118200</v>
      </c>
      <c r="L746" s="849">
        <v>1</v>
      </c>
      <c r="M746" s="849">
        <v>9850</v>
      </c>
      <c r="N746" s="849">
        <v>65</v>
      </c>
      <c r="O746" s="849">
        <v>640250</v>
      </c>
      <c r="P746" s="837">
        <v>5.416666666666667</v>
      </c>
      <c r="Q746" s="850">
        <v>9850</v>
      </c>
    </row>
    <row r="747" spans="1:17" ht="14.4" customHeight="1" x14ac:dyDescent="0.3">
      <c r="A747" s="831" t="s">
        <v>579</v>
      </c>
      <c r="B747" s="832" t="s">
        <v>7846</v>
      </c>
      <c r="C747" s="832" t="s">
        <v>6842</v>
      </c>
      <c r="D747" s="832" t="s">
        <v>7897</v>
      </c>
      <c r="E747" s="832" t="s">
        <v>7896</v>
      </c>
      <c r="F747" s="849">
        <v>2</v>
      </c>
      <c r="G747" s="849">
        <v>18400</v>
      </c>
      <c r="H747" s="849">
        <v>2</v>
      </c>
      <c r="I747" s="849">
        <v>9200</v>
      </c>
      <c r="J747" s="849">
        <v>1</v>
      </c>
      <c r="K747" s="849">
        <v>9200</v>
      </c>
      <c r="L747" s="849">
        <v>1</v>
      </c>
      <c r="M747" s="849">
        <v>9200</v>
      </c>
      <c r="N747" s="849">
        <v>5</v>
      </c>
      <c r="O747" s="849">
        <v>46000</v>
      </c>
      <c r="P747" s="837">
        <v>5</v>
      </c>
      <c r="Q747" s="850">
        <v>9200</v>
      </c>
    </row>
    <row r="748" spans="1:17" ht="14.4" customHeight="1" x14ac:dyDescent="0.3">
      <c r="A748" s="831" t="s">
        <v>579</v>
      </c>
      <c r="B748" s="832" t="s">
        <v>7846</v>
      </c>
      <c r="C748" s="832" t="s">
        <v>6842</v>
      </c>
      <c r="D748" s="832" t="s">
        <v>7898</v>
      </c>
      <c r="E748" s="832" t="s">
        <v>7896</v>
      </c>
      <c r="F748" s="849">
        <v>1</v>
      </c>
      <c r="G748" s="849">
        <v>9850</v>
      </c>
      <c r="H748" s="849">
        <v>9.0909090909090912E-2</v>
      </c>
      <c r="I748" s="849">
        <v>9850</v>
      </c>
      <c r="J748" s="849">
        <v>11</v>
      </c>
      <c r="K748" s="849">
        <v>108350</v>
      </c>
      <c r="L748" s="849">
        <v>1</v>
      </c>
      <c r="M748" s="849">
        <v>9850</v>
      </c>
      <c r="N748" s="849">
        <v>8</v>
      </c>
      <c r="O748" s="849">
        <v>78800</v>
      </c>
      <c r="P748" s="837">
        <v>0.72727272727272729</v>
      </c>
      <c r="Q748" s="850">
        <v>9850</v>
      </c>
    </row>
    <row r="749" spans="1:17" ht="14.4" customHeight="1" x14ac:dyDescent="0.3">
      <c r="A749" s="831" t="s">
        <v>579</v>
      </c>
      <c r="B749" s="832" t="s">
        <v>7846</v>
      </c>
      <c r="C749" s="832" t="s">
        <v>6842</v>
      </c>
      <c r="D749" s="832" t="s">
        <v>7899</v>
      </c>
      <c r="E749" s="832" t="s">
        <v>7900</v>
      </c>
      <c r="F749" s="849"/>
      <c r="G749" s="849"/>
      <c r="H749" s="849"/>
      <c r="I749" s="849"/>
      <c r="J749" s="849">
        <v>2</v>
      </c>
      <c r="K749" s="849">
        <v>5611</v>
      </c>
      <c r="L749" s="849">
        <v>1</v>
      </c>
      <c r="M749" s="849">
        <v>2805.5</v>
      </c>
      <c r="N749" s="849"/>
      <c r="O749" s="849"/>
      <c r="P749" s="837"/>
      <c r="Q749" s="850"/>
    </row>
    <row r="750" spans="1:17" ht="14.4" customHeight="1" x14ac:dyDescent="0.3">
      <c r="A750" s="831" t="s">
        <v>579</v>
      </c>
      <c r="B750" s="832" t="s">
        <v>7846</v>
      </c>
      <c r="C750" s="832" t="s">
        <v>6842</v>
      </c>
      <c r="D750" s="832" t="s">
        <v>7901</v>
      </c>
      <c r="E750" s="832" t="s">
        <v>7886</v>
      </c>
      <c r="F750" s="849"/>
      <c r="G750" s="849"/>
      <c r="H750" s="849"/>
      <c r="I750" s="849"/>
      <c r="J750" s="849">
        <v>15</v>
      </c>
      <c r="K750" s="849">
        <v>119850</v>
      </c>
      <c r="L750" s="849">
        <v>1</v>
      </c>
      <c r="M750" s="849">
        <v>7990</v>
      </c>
      <c r="N750" s="849"/>
      <c r="O750" s="849"/>
      <c r="P750" s="837"/>
      <c r="Q750" s="850"/>
    </row>
    <row r="751" spans="1:17" ht="14.4" customHeight="1" x14ac:dyDescent="0.3">
      <c r="A751" s="831" t="s">
        <v>579</v>
      </c>
      <c r="B751" s="832" t="s">
        <v>7846</v>
      </c>
      <c r="C751" s="832" t="s">
        <v>6842</v>
      </c>
      <c r="D751" s="832" t="s">
        <v>7431</v>
      </c>
      <c r="E751" s="832" t="s">
        <v>7432</v>
      </c>
      <c r="F751" s="849"/>
      <c r="G751" s="849"/>
      <c r="H751" s="849"/>
      <c r="I751" s="849"/>
      <c r="J751" s="849">
        <v>7</v>
      </c>
      <c r="K751" s="849">
        <v>9400.65</v>
      </c>
      <c r="L751" s="849">
        <v>1</v>
      </c>
      <c r="M751" s="849">
        <v>1342.95</v>
      </c>
      <c r="N751" s="849">
        <v>11</v>
      </c>
      <c r="O751" s="849">
        <v>14772.45</v>
      </c>
      <c r="P751" s="837">
        <v>1.5714285714285716</v>
      </c>
      <c r="Q751" s="850">
        <v>1342.95</v>
      </c>
    </row>
    <row r="752" spans="1:17" ht="14.4" customHeight="1" x14ac:dyDescent="0.3">
      <c r="A752" s="831" t="s">
        <v>579</v>
      </c>
      <c r="B752" s="832" t="s">
        <v>7846</v>
      </c>
      <c r="C752" s="832" t="s">
        <v>6842</v>
      </c>
      <c r="D752" s="832" t="s">
        <v>7902</v>
      </c>
      <c r="E752" s="832" t="s">
        <v>7896</v>
      </c>
      <c r="F752" s="849"/>
      <c r="G752" s="849"/>
      <c r="H752" s="849"/>
      <c r="I752" s="849"/>
      <c r="J752" s="849">
        <v>2</v>
      </c>
      <c r="K752" s="849">
        <v>18400</v>
      </c>
      <c r="L752" s="849">
        <v>1</v>
      </c>
      <c r="M752" s="849">
        <v>9200</v>
      </c>
      <c r="N752" s="849">
        <v>4</v>
      </c>
      <c r="O752" s="849">
        <v>36800</v>
      </c>
      <c r="P752" s="837">
        <v>2</v>
      </c>
      <c r="Q752" s="850">
        <v>9200</v>
      </c>
    </row>
    <row r="753" spans="1:17" ht="14.4" customHeight="1" x14ac:dyDescent="0.3">
      <c r="A753" s="831" t="s">
        <v>579</v>
      </c>
      <c r="B753" s="832" t="s">
        <v>7846</v>
      </c>
      <c r="C753" s="832" t="s">
        <v>6842</v>
      </c>
      <c r="D753" s="832" t="s">
        <v>7437</v>
      </c>
      <c r="E753" s="832" t="s">
        <v>7438</v>
      </c>
      <c r="F753" s="849"/>
      <c r="G753" s="849"/>
      <c r="H753" s="849"/>
      <c r="I753" s="849"/>
      <c r="J753" s="849"/>
      <c r="K753" s="849"/>
      <c r="L753" s="849"/>
      <c r="M753" s="849"/>
      <c r="N753" s="849">
        <v>7</v>
      </c>
      <c r="O753" s="849">
        <v>38822</v>
      </c>
      <c r="P753" s="837"/>
      <c r="Q753" s="850">
        <v>5546</v>
      </c>
    </row>
    <row r="754" spans="1:17" ht="14.4" customHeight="1" x14ac:dyDescent="0.3">
      <c r="A754" s="831" t="s">
        <v>579</v>
      </c>
      <c r="B754" s="832" t="s">
        <v>7846</v>
      </c>
      <c r="C754" s="832" t="s">
        <v>6842</v>
      </c>
      <c r="D754" s="832" t="s">
        <v>7903</v>
      </c>
      <c r="E754" s="832" t="s">
        <v>7904</v>
      </c>
      <c r="F754" s="849"/>
      <c r="G754" s="849"/>
      <c r="H754" s="849"/>
      <c r="I754" s="849"/>
      <c r="J754" s="849"/>
      <c r="K754" s="849"/>
      <c r="L754" s="849"/>
      <c r="M754" s="849"/>
      <c r="N754" s="849">
        <v>2</v>
      </c>
      <c r="O754" s="849">
        <v>15600</v>
      </c>
      <c r="P754" s="837"/>
      <c r="Q754" s="850">
        <v>7800</v>
      </c>
    </row>
    <row r="755" spans="1:17" ht="14.4" customHeight="1" x14ac:dyDescent="0.3">
      <c r="A755" s="831" t="s">
        <v>579</v>
      </c>
      <c r="B755" s="832" t="s">
        <v>7846</v>
      </c>
      <c r="C755" s="832" t="s">
        <v>6842</v>
      </c>
      <c r="D755" s="832" t="s">
        <v>7905</v>
      </c>
      <c r="E755" s="832" t="s">
        <v>7906</v>
      </c>
      <c r="F755" s="849"/>
      <c r="G755" s="849"/>
      <c r="H755" s="849"/>
      <c r="I755" s="849"/>
      <c r="J755" s="849"/>
      <c r="K755" s="849"/>
      <c r="L755" s="849"/>
      <c r="M755" s="849"/>
      <c r="N755" s="849">
        <v>1</v>
      </c>
      <c r="O755" s="849">
        <v>2408.87</v>
      </c>
      <c r="P755" s="837"/>
      <c r="Q755" s="850">
        <v>2408.87</v>
      </c>
    </row>
    <row r="756" spans="1:17" ht="14.4" customHeight="1" x14ac:dyDescent="0.3">
      <c r="A756" s="831" t="s">
        <v>579</v>
      </c>
      <c r="B756" s="832" t="s">
        <v>7846</v>
      </c>
      <c r="C756" s="832" t="s">
        <v>6809</v>
      </c>
      <c r="D756" s="832" t="s">
        <v>7460</v>
      </c>
      <c r="E756" s="832" t="s">
        <v>7461</v>
      </c>
      <c r="F756" s="849">
        <v>8</v>
      </c>
      <c r="G756" s="849">
        <v>1512</v>
      </c>
      <c r="H756" s="849">
        <v>0.77538461538461534</v>
      </c>
      <c r="I756" s="849">
        <v>189</v>
      </c>
      <c r="J756" s="849">
        <v>10</v>
      </c>
      <c r="K756" s="849">
        <v>1950</v>
      </c>
      <c r="L756" s="849">
        <v>1</v>
      </c>
      <c r="M756" s="849">
        <v>195</v>
      </c>
      <c r="N756" s="849">
        <v>12</v>
      </c>
      <c r="O756" s="849">
        <v>2352</v>
      </c>
      <c r="P756" s="837">
        <v>1.2061538461538461</v>
      </c>
      <c r="Q756" s="850">
        <v>196</v>
      </c>
    </row>
    <row r="757" spans="1:17" ht="14.4" customHeight="1" x14ac:dyDescent="0.3">
      <c r="A757" s="831" t="s">
        <v>579</v>
      </c>
      <c r="B757" s="832" t="s">
        <v>7846</v>
      </c>
      <c r="C757" s="832" t="s">
        <v>6809</v>
      </c>
      <c r="D757" s="832" t="s">
        <v>6882</v>
      </c>
      <c r="E757" s="832" t="s">
        <v>6883</v>
      </c>
      <c r="F757" s="849">
        <v>3</v>
      </c>
      <c r="G757" s="849">
        <v>1791</v>
      </c>
      <c r="H757" s="849"/>
      <c r="I757" s="849">
        <v>597</v>
      </c>
      <c r="J757" s="849"/>
      <c r="K757" s="849"/>
      <c r="L757" s="849"/>
      <c r="M757" s="849"/>
      <c r="N757" s="849">
        <v>2</v>
      </c>
      <c r="O757" s="849">
        <v>1230</v>
      </c>
      <c r="P757" s="837"/>
      <c r="Q757" s="850">
        <v>615</v>
      </c>
    </row>
    <row r="758" spans="1:17" ht="14.4" customHeight="1" x14ac:dyDescent="0.3">
      <c r="A758" s="831" t="s">
        <v>579</v>
      </c>
      <c r="B758" s="832" t="s">
        <v>7846</v>
      </c>
      <c r="C758" s="832" t="s">
        <v>6809</v>
      </c>
      <c r="D758" s="832" t="s">
        <v>7472</v>
      </c>
      <c r="E758" s="832" t="s">
        <v>7473</v>
      </c>
      <c r="F758" s="849">
        <v>40</v>
      </c>
      <c r="G758" s="849">
        <v>119640</v>
      </c>
      <c r="H758" s="849">
        <v>0.66540600667408234</v>
      </c>
      <c r="I758" s="849">
        <v>2991</v>
      </c>
      <c r="J758" s="849">
        <v>58</v>
      </c>
      <c r="K758" s="849">
        <v>179800</v>
      </c>
      <c r="L758" s="849">
        <v>1</v>
      </c>
      <c r="M758" s="849">
        <v>3100</v>
      </c>
      <c r="N758" s="849">
        <v>66</v>
      </c>
      <c r="O758" s="849">
        <v>204666</v>
      </c>
      <c r="P758" s="837">
        <v>1.138298109010011</v>
      </c>
      <c r="Q758" s="850">
        <v>3101</v>
      </c>
    </row>
    <row r="759" spans="1:17" ht="14.4" customHeight="1" x14ac:dyDescent="0.3">
      <c r="A759" s="831" t="s">
        <v>579</v>
      </c>
      <c r="B759" s="832" t="s">
        <v>7846</v>
      </c>
      <c r="C759" s="832" t="s">
        <v>6809</v>
      </c>
      <c r="D759" s="832" t="s">
        <v>7522</v>
      </c>
      <c r="E759" s="832" t="s">
        <v>7523</v>
      </c>
      <c r="F759" s="849">
        <v>2</v>
      </c>
      <c r="G759" s="849">
        <v>5794</v>
      </c>
      <c r="H759" s="849">
        <v>1.9274783765801731</v>
      </c>
      <c r="I759" s="849">
        <v>2897</v>
      </c>
      <c r="J759" s="849">
        <v>1</v>
      </c>
      <c r="K759" s="849">
        <v>3006</v>
      </c>
      <c r="L759" s="849">
        <v>1</v>
      </c>
      <c r="M759" s="849">
        <v>3006</v>
      </c>
      <c r="N759" s="849"/>
      <c r="O759" s="849"/>
      <c r="P759" s="837"/>
      <c r="Q759" s="850"/>
    </row>
    <row r="760" spans="1:17" ht="14.4" customHeight="1" x14ac:dyDescent="0.3">
      <c r="A760" s="831" t="s">
        <v>579</v>
      </c>
      <c r="B760" s="832" t="s">
        <v>7846</v>
      </c>
      <c r="C760" s="832" t="s">
        <v>6809</v>
      </c>
      <c r="D760" s="832" t="s">
        <v>7526</v>
      </c>
      <c r="E760" s="832" t="s">
        <v>7527</v>
      </c>
      <c r="F760" s="849">
        <v>2</v>
      </c>
      <c r="G760" s="849">
        <v>10296</v>
      </c>
      <c r="H760" s="849">
        <v>0.5</v>
      </c>
      <c r="I760" s="849">
        <v>5148</v>
      </c>
      <c r="J760" s="849">
        <v>4</v>
      </c>
      <c r="K760" s="849">
        <v>20592</v>
      </c>
      <c r="L760" s="849">
        <v>1</v>
      </c>
      <c r="M760" s="849">
        <v>5148</v>
      </c>
      <c r="N760" s="849">
        <v>3</v>
      </c>
      <c r="O760" s="849">
        <v>15444</v>
      </c>
      <c r="P760" s="837">
        <v>0.75</v>
      </c>
      <c r="Q760" s="850">
        <v>5148</v>
      </c>
    </row>
    <row r="761" spans="1:17" ht="14.4" customHeight="1" x14ac:dyDescent="0.3">
      <c r="A761" s="831" t="s">
        <v>579</v>
      </c>
      <c r="B761" s="832" t="s">
        <v>7846</v>
      </c>
      <c r="C761" s="832" t="s">
        <v>6809</v>
      </c>
      <c r="D761" s="832" t="s">
        <v>7532</v>
      </c>
      <c r="E761" s="832" t="s">
        <v>7533</v>
      </c>
      <c r="F761" s="849">
        <v>1</v>
      </c>
      <c r="G761" s="849">
        <v>2618</v>
      </c>
      <c r="H761" s="849"/>
      <c r="I761" s="849">
        <v>2618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579</v>
      </c>
      <c r="B762" s="832" t="s">
        <v>7846</v>
      </c>
      <c r="C762" s="832" t="s">
        <v>6809</v>
      </c>
      <c r="D762" s="832" t="s">
        <v>7534</v>
      </c>
      <c r="E762" s="832" t="s">
        <v>7535</v>
      </c>
      <c r="F762" s="849">
        <v>1</v>
      </c>
      <c r="G762" s="849">
        <v>696</v>
      </c>
      <c r="H762" s="849">
        <v>0.98166431593794079</v>
      </c>
      <c r="I762" s="849">
        <v>696</v>
      </c>
      <c r="J762" s="849">
        <v>1</v>
      </c>
      <c r="K762" s="849">
        <v>709</v>
      </c>
      <c r="L762" s="849">
        <v>1</v>
      </c>
      <c r="M762" s="849">
        <v>709</v>
      </c>
      <c r="N762" s="849">
        <v>4</v>
      </c>
      <c r="O762" s="849">
        <v>2840</v>
      </c>
      <c r="P762" s="837">
        <v>4.0056417489421721</v>
      </c>
      <c r="Q762" s="850">
        <v>710</v>
      </c>
    </row>
    <row r="763" spans="1:17" ht="14.4" customHeight="1" x14ac:dyDescent="0.3">
      <c r="A763" s="831" t="s">
        <v>579</v>
      </c>
      <c r="B763" s="832" t="s">
        <v>7846</v>
      </c>
      <c r="C763" s="832" t="s">
        <v>6809</v>
      </c>
      <c r="D763" s="832" t="s">
        <v>7907</v>
      </c>
      <c r="E763" s="832" t="s">
        <v>7908</v>
      </c>
      <c r="F763" s="849">
        <v>1</v>
      </c>
      <c r="G763" s="849">
        <v>201</v>
      </c>
      <c r="H763" s="849"/>
      <c r="I763" s="849">
        <v>201</v>
      </c>
      <c r="J763" s="849"/>
      <c r="K763" s="849"/>
      <c r="L763" s="849"/>
      <c r="M763" s="849"/>
      <c r="N763" s="849">
        <v>1</v>
      </c>
      <c r="O763" s="849">
        <v>207</v>
      </c>
      <c r="P763" s="837"/>
      <c r="Q763" s="850">
        <v>207</v>
      </c>
    </row>
    <row r="764" spans="1:17" ht="14.4" customHeight="1" x14ac:dyDescent="0.3">
      <c r="A764" s="831" t="s">
        <v>579</v>
      </c>
      <c r="B764" s="832" t="s">
        <v>7846</v>
      </c>
      <c r="C764" s="832" t="s">
        <v>6809</v>
      </c>
      <c r="D764" s="832" t="s">
        <v>7909</v>
      </c>
      <c r="E764" s="832" t="s">
        <v>7910</v>
      </c>
      <c r="F764" s="849">
        <v>5</v>
      </c>
      <c r="G764" s="849">
        <v>28515</v>
      </c>
      <c r="H764" s="849">
        <v>1.2035708255951376</v>
      </c>
      <c r="I764" s="849">
        <v>5703</v>
      </c>
      <c r="J764" s="849">
        <v>4</v>
      </c>
      <c r="K764" s="849">
        <v>23692</v>
      </c>
      <c r="L764" s="849">
        <v>1</v>
      </c>
      <c r="M764" s="849">
        <v>5923</v>
      </c>
      <c r="N764" s="849"/>
      <c r="O764" s="849"/>
      <c r="P764" s="837"/>
      <c r="Q764" s="850"/>
    </row>
    <row r="765" spans="1:17" ht="14.4" customHeight="1" x14ac:dyDescent="0.3">
      <c r="A765" s="831" t="s">
        <v>579</v>
      </c>
      <c r="B765" s="832" t="s">
        <v>7846</v>
      </c>
      <c r="C765" s="832" t="s">
        <v>6809</v>
      </c>
      <c r="D765" s="832" t="s">
        <v>7911</v>
      </c>
      <c r="E765" s="832" t="s">
        <v>7912</v>
      </c>
      <c r="F765" s="849">
        <v>1</v>
      </c>
      <c r="G765" s="849">
        <v>5746</v>
      </c>
      <c r="H765" s="849">
        <v>0.47979291917167671</v>
      </c>
      <c r="I765" s="849">
        <v>5746</v>
      </c>
      <c r="J765" s="849">
        <v>2</v>
      </c>
      <c r="K765" s="849">
        <v>11976</v>
      </c>
      <c r="L765" s="849">
        <v>1</v>
      </c>
      <c r="M765" s="849">
        <v>5988</v>
      </c>
      <c r="N765" s="849"/>
      <c r="O765" s="849"/>
      <c r="P765" s="837"/>
      <c r="Q765" s="850"/>
    </row>
    <row r="766" spans="1:17" ht="14.4" customHeight="1" x14ac:dyDescent="0.3">
      <c r="A766" s="831" t="s">
        <v>579</v>
      </c>
      <c r="B766" s="832" t="s">
        <v>7846</v>
      </c>
      <c r="C766" s="832" t="s">
        <v>6809</v>
      </c>
      <c r="D766" s="832" t="s">
        <v>7913</v>
      </c>
      <c r="E766" s="832" t="s">
        <v>7914</v>
      </c>
      <c r="F766" s="849">
        <v>5</v>
      </c>
      <c r="G766" s="849">
        <v>870</v>
      </c>
      <c r="H766" s="849">
        <v>0.21739130434782608</v>
      </c>
      <c r="I766" s="849">
        <v>174</v>
      </c>
      <c r="J766" s="849">
        <v>23</v>
      </c>
      <c r="K766" s="849">
        <v>4002</v>
      </c>
      <c r="L766" s="849">
        <v>1</v>
      </c>
      <c r="M766" s="849">
        <v>174</v>
      </c>
      <c r="N766" s="849">
        <v>76</v>
      </c>
      <c r="O766" s="849">
        <v>13224</v>
      </c>
      <c r="P766" s="837">
        <v>3.3043478260869565</v>
      </c>
      <c r="Q766" s="850">
        <v>174</v>
      </c>
    </row>
    <row r="767" spans="1:17" ht="14.4" customHeight="1" x14ac:dyDescent="0.3">
      <c r="A767" s="831" t="s">
        <v>579</v>
      </c>
      <c r="B767" s="832" t="s">
        <v>7846</v>
      </c>
      <c r="C767" s="832" t="s">
        <v>6809</v>
      </c>
      <c r="D767" s="832" t="s">
        <v>7915</v>
      </c>
      <c r="E767" s="832" t="s">
        <v>7916</v>
      </c>
      <c r="F767" s="849">
        <v>568</v>
      </c>
      <c r="G767" s="849">
        <v>133480</v>
      </c>
      <c r="H767" s="849">
        <v>0.89829869710347798</v>
      </c>
      <c r="I767" s="849">
        <v>235</v>
      </c>
      <c r="J767" s="849">
        <v>592</v>
      </c>
      <c r="K767" s="849">
        <v>148592</v>
      </c>
      <c r="L767" s="849">
        <v>1</v>
      </c>
      <c r="M767" s="849">
        <v>251</v>
      </c>
      <c r="N767" s="849">
        <v>696</v>
      </c>
      <c r="O767" s="849">
        <v>174696</v>
      </c>
      <c r="P767" s="837">
        <v>1.1756756756756757</v>
      </c>
      <c r="Q767" s="850">
        <v>251</v>
      </c>
    </row>
    <row r="768" spans="1:17" ht="14.4" customHeight="1" x14ac:dyDescent="0.3">
      <c r="A768" s="831" t="s">
        <v>579</v>
      </c>
      <c r="B768" s="832" t="s">
        <v>7846</v>
      </c>
      <c r="C768" s="832" t="s">
        <v>6809</v>
      </c>
      <c r="D768" s="832" t="s">
        <v>6890</v>
      </c>
      <c r="E768" s="832" t="s">
        <v>6891</v>
      </c>
      <c r="F768" s="849">
        <v>27</v>
      </c>
      <c r="G768" s="849">
        <v>14364</v>
      </c>
      <c r="H768" s="849">
        <v>2.046153846153846</v>
      </c>
      <c r="I768" s="849">
        <v>532</v>
      </c>
      <c r="J768" s="849">
        <v>13</v>
      </c>
      <c r="K768" s="849">
        <v>7020</v>
      </c>
      <c r="L768" s="849">
        <v>1</v>
      </c>
      <c r="M768" s="849">
        <v>540</v>
      </c>
      <c r="N768" s="849">
        <v>10</v>
      </c>
      <c r="O768" s="849">
        <v>5410</v>
      </c>
      <c r="P768" s="837">
        <v>0.77065527065527062</v>
      </c>
      <c r="Q768" s="850">
        <v>541</v>
      </c>
    </row>
    <row r="769" spans="1:17" ht="14.4" customHeight="1" x14ac:dyDescent="0.3">
      <c r="A769" s="831" t="s">
        <v>579</v>
      </c>
      <c r="B769" s="832" t="s">
        <v>7846</v>
      </c>
      <c r="C769" s="832" t="s">
        <v>6809</v>
      </c>
      <c r="D769" s="832" t="s">
        <v>7917</v>
      </c>
      <c r="E769" s="832" t="s">
        <v>7918</v>
      </c>
      <c r="F769" s="849">
        <v>15</v>
      </c>
      <c r="G769" s="849">
        <v>22425</v>
      </c>
      <c r="H769" s="849">
        <v>1.3212160490190301</v>
      </c>
      <c r="I769" s="849">
        <v>1495</v>
      </c>
      <c r="J769" s="849">
        <v>11</v>
      </c>
      <c r="K769" s="849">
        <v>16973</v>
      </c>
      <c r="L769" s="849">
        <v>1</v>
      </c>
      <c r="M769" s="849">
        <v>1543</v>
      </c>
      <c r="N769" s="849">
        <v>10</v>
      </c>
      <c r="O769" s="849">
        <v>15440</v>
      </c>
      <c r="P769" s="837">
        <v>0.90968008012726098</v>
      </c>
      <c r="Q769" s="850">
        <v>1544</v>
      </c>
    </row>
    <row r="770" spans="1:17" ht="14.4" customHeight="1" x14ac:dyDescent="0.3">
      <c r="A770" s="831" t="s">
        <v>579</v>
      </c>
      <c r="B770" s="832" t="s">
        <v>7846</v>
      </c>
      <c r="C770" s="832" t="s">
        <v>6809</v>
      </c>
      <c r="D770" s="832" t="s">
        <v>7919</v>
      </c>
      <c r="E770" s="832" t="s">
        <v>7920</v>
      </c>
      <c r="F770" s="849">
        <v>4</v>
      </c>
      <c r="G770" s="849">
        <v>17176</v>
      </c>
      <c r="H770" s="849">
        <v>1.9342342342342342</v>
      </c>
      <c r="I770" s="849">
        <v>4294</v>
      </c>
      <c r="J770" s="849">
        <v>2</v>
      </c>
      <c r="K770" s="849">
        <v>8880</v>
      </c>
      <c r="L770" s="849">
        <v>1</v>
      </c>
      <c r="M770" s="849">
        <v>4440</v>
      </c>
      <c r="N770" s="849">
        <v>10</v>
      </c>
      <c r="O770" s="849">
        <v>44440</v>
      </c>
      <c r="P770" s="837">
        <v>5.0045045045045047</v>
      </c>
      <c r="Q770" s="850">
        <v>4444</v>
      </c>
    </row>
    <row r="771" spans="1:17" ht="14.4" customHeight="1" x14ac:dyDescent="0.3">
      <c r="A771" s="831" t="s">
        <v>579</v>
      </c>
      <c r="B771" s="832" t="s">
        <v>7846</v>
      </c>
      <c r="C771" s="832" t="s">
        <v>6809</v>
      </c>
      <c r="D771" s="832" t="s">
        <v>6892</v>
      </c>
      <c r="E771" s="832" t="s">
        <v>6893</v>
      </c>
      <c r="F771" s="849">
        <v>38</v>
      </c>
      <c r="G771" s="849">
        <v>18468</v>
      </c>
      <c r="H771" s="849">
        <v>1.8468</v>
      </c>
      <c r="I771" s="849">
        <v>486</v>
      </c>
      <c r="J771" s="849">
        <v>20</v>
      </c>
      <c r="K771" s="849">
        <v>10000</v>
      </c>
      <c r="L771" s="849">
        <v>1</v>
      </c>
      <c r="M771" s="849">
        <v>500</v>
      </c>
      <c r="N771" s="849">
        <v>15</v>
      </c>
      <c r="O771" s="849">
        <v>7515</v>
      </c>
      <c r="P771" s="837">
        <v>0.75149999999999995</v>
      </c>
      <c r="Q771" s="850">
        <v>501</v>
      </c>
    </row>
    <row r="772" spans="1:17" ht="14.4" customHeight="1" x14ac:dyDescent="0.3">
      <c r="A772" s="831" t="s">
        <v>579</v>
      </c>
      <c r="B772" s="832" t="s">
        <v>7846</v>
      </c>
      <c r="C772" s="832" t="s">
        <v>6809</v>
      </c>
      <c r="D772" s="832" t="s">
        <v>7921</v>
      </c>
      <c r="E772" s="832" t="s">
        <v>7922</v>
      </c>
      <c r="F772" s="849">
        <v>4</v>
      </c>
      <c r="G772" s="849">
        <v>9760</v>
      </c>
      <c r="H772" s="849">
        <v>0.765790506080816</v>
      </c>
      <c r="I772" s="849">
        <v>2440</v>
      </c>
      <c r="J772" s="849">
        <v>5</v>
      </c>
      <c r="K772" s="849">
        <v>12745</v>
      </c>
      <c r="L772" s="849">
        <v>1</v>
      </c>
      <c r="M772" s="849">
        <v>2549</v>
      </c>
      <c r="N772" s="849"/>
      <c r="O772" s="849"/>
      <c r="P772" s="837"/>
      <c r="Q772" s="850"/>
    </row>
    <row r="773" spans="1:17" ht="14.4" customHeight="1" x14ac:dyDescent="0.3">
      <c r="A773" s="831" t="s">
        <v>579</v>
      </c>
      <c r="B773" s="832" t="s">
        <v>7846</v>
      </c>
      <c r="C773" s="832" t="s">
        <v>6809</v>
      </c>
      <c r="D773" s="832" t="s">
        <v>6894</v>
      </c>
      <c r="E773" s="832" t="s">
        <v>6895</v>
      </c>
      <c r="F773" s="849">
        <v>25</v>
      </c>
      <c r="G773" s="849">
        <v>16650</v>
      </c>
      <c r="H773" s="849">
        <v>1.3622974963181149</v>
      </c>
      <c r="I773" s="849">
        <v>666</v>
      </c>
      <c r="J773" s="849">
        <v>18</v>
      </c>
      <c r="K773" s="849">
        <v>12222</v>
      </c>
      <c r="L773" s="849">
        <v>1</v>
      </c>
      <c r="M773" s="849">
        <v>679</v>
      </c>
      <c r="N773" s="849">
        <v>27</v>
      </c>
      <c r="O773" s="849">
        <v>18333</v>
      </c>
      <c r="P773" s="837">
        <v>1.5</v>
      </c>
      <c r="Q773" s="850">
        <v>679</v>
      </c>
    </row>
    <row r="774" spans="1:17" ht="14.4" customHeight="1" x14ac:dyDescent="0.3">
      <c r="A774" s="831" t="s">
        <v>579</v>
      </c>
      <c r="B774" s="832" t="s">
        <v>7846</v>
      </c>
      <c r="C774" s="832" t="s">
        <v>6809</v>
      </c>
      <c r="D774" s="832" t="s">
        <v>7923</v>
      </c>
      <c r="E774" s="832" t="s">
        <v>7924</v>
      </c>
      <c r="F774" s="849">
        <v>52</v>
      </c>
      <c r="G774" s="849">
        <v>90324</v>
      </c>
      <c r="H774" s="849">
        <v>0.89260020554984587</v>
      </c>
      <c r="I774" s="849">
        <v>1737</v>
      </c>
      <c r="J774" s="849">
        <v>56</v>
      </c>
      <c r="K774" s="849">
        <v>101192</v>
      </c>
      <c r="L774" s="849">
        <v>1</v>
      </c>
      <c r="M774" s="849">
        <v>1807</v>
      </c>
      <c r="N774" s="849">
        <v>72</v>
      </c>
      <c r="O774" s="849">
        <v>130176</v>
      </c>
      <c r="P774" s="837">
        <v>1.2864258044114159</v>
      </c>
      <c r="Q774" s="850">
        <v>1808</v>
      </c>
    </row>
    <row r="775" spans="1:17" ht="14.4" customHeight="1" x14ac:dyDescent="0.3">
      <c r="A775" s="831" t="s">
        <v>579</v>
      </c>
      <c r="B775" s="832" t="s">
        <v>7846</v>
      </c>
      <c r="C775" s="832" t="s">
        <v>6809</v>
      </c>
      <c r="D775" s="832" t="s">
        <v>7925</v>
      </c>
      <c r="E775" s="832" t="s">
        <v>7926</v>
      </c>
      <c r="F775" s="849">
        <v>1</v>
      </c>
      <c r="G775" s="849">
        <v>1454</v>
      </c>
      <c r="H775" s="849">
        <v>0.32354250111259458</v>
      </c>
      <c r="I775" s="849">
        <v>1454</v>
      </c>
      <c r="J775" s="849">
        <v>3</v>
      </c>
      <c r="K775" s="849">
        <v>4494</v>
      </c>
      <c r="L775" s="849">
        <v>1</v>
      </c>
      <c r="M775" s="849">
        <v>1498</v>
      </c>
      <c r="N775" s="849">
        <v>1</v>
      </c>
      <c r="O775" s="849">
        <v>1499</v>
      </c>
      <c r="P775" s="837">
        <v>0.33355585224744105</v>
      </c>
      <c r="Q775" s="850">
        <v>1499</v>
      </c>
    </row>
    <row r="776" spans="1:17" ht="14.4" customHeight="1" x14ac:dyDescent="0.3">
      <c r="A776" s="831" t="s">
        <v>579</v>
      </c>
      <c r="B776" s="832" t="s">
        <v>7846</v>
      </c>
      <c r="C776" s="832" t="s">
        <v>6809</v>
      </c>
      <c r="D776" s="832" t="s">
        <v>7927</v>
      </c>
      <c r="E776" s="832" t="s">
        <v>7928</v>
      </c>
      <c r="F776" s="849">
        <v>2</v>
      </c>
      <c r="G776" s="849">
        <v>1850</v>
      </c>
      <c r="H776" s="849">
        <v>1.9230769230769231</v>
      </c>
      <c r="I776" s="849">
        <v>925</v>
      </c>
      <c r="J776" s="849">
        <v>1</v>
      </c>
      <c r="K776" s="849">
        <v>962</v>
      </c>
      <c r="L776" s="849">
        <v>1</v>
      </c>
      <c r="M776" s="849">
        <v>962</v>
      </c>
      <c r="N776" s="849">
        <v>3</v>
      </c>
      <c r="O776" s="849">
        <v>2889</v>
      </c>
      <c r="P776" s="837">
        <v>3.003118503118503</v>
      </c>
      <c r="Q776" s="850">
        <v>963</v>
      </c>
    </row>
    <row r="777" spans="1:17" ht="14.4" customHeight="1" x14ac:dyDescent="0.3">
      <c r="A777" s="831" t="s">
        <v>579</v>
      </c>
      <c r="B777" s="832" t="s">
        <v>7846</v>
      </c>
      <c r="C777" s="832" t="s">
        <v>6809</v>
      </c>
      <c r="D777" s="832" t="s">
        <v>7929</v>
      </c>
      <c r="E777" s="832" t="s">
        <v>7930</v>
      </c>
      <c r="F777" s="849">
        <v>6</v>
      </c>
      <c r="G777" s="849">
        <v>8202</v>
      </c>
      <c r="H777" s="849">
        <v>2.9313795568263044</v>
      </c>
      <c r="I777" s="849">
        <v>1367</v>
      </c>
      <c r="J777" s="849">
        <v>2</v>
      </c>
      <c r="K777" s="849">
        <v>2798</v>
      </c>
      <c r="L777" s="849">
        <v>1</v>
      </c>
      <c r="M777" s="849">
        <v>1399</v>
      </c>
      <c r="N777" s="849">
        <v>4</v>
      </c>
      <c r="O777" s="849">
        <v>5600</v>
      </c>
      <c r="P777" s="837">
        <v>2.0014295925661187</v>
      </c>
      <c r="Q777" s="850">
        <v>1400</v>
      </c>
    </row>
    <row r="778" spans="1:17" ht="14.4" customHeight="1" x14ac:dyDescent="0.3">
      <c r="A778" s="831" t="s">
        <v>579</v>
      </c>
      <c r="B778" s="832" t="s">
        <v>7846</v>
      </c>
      <c r="C778" s="832" t="s">
        <v>6809</v>
      </c>
      <c r="D778" s="832" t="s">
        <v>7931</v>
      </c>
      <c r="E778" s="832" t="s">
        <v>7932</v>
      </c>
      <c r="F778" s="849">
        <v>89</v>
      </c>
      <c r="G778" s="849">
        <v>90068</v>
      </c>
      <c r="H778" s="849">
        <v>0.98157129000969934</v>
      </c>
      <c r="I778" s="849">
        <v>1012</v>
      </c>
      <c r="J778" s="849">
        <v>89</v>
      </c>
      <c r="K778" s="849">
        <v>91759</v>
      </c>
      <c r="L778" s="849">
        <v>1</v>
      </c>
      <c r="M778" s="849">
        <v>1031</v>
      </c>
      <c r="N778" s="849">
        <v>79</v>
      </c>
      <c r="O778" s="849">
        <v>81528</v>
      </c>
      <c r="P778" s="837">
        <v>0.8885014004075894</v>
      </c>
      <c r="Q778" s="850">
        <v>1032</v>
      </c>
    </row>
    <row r="779" spans="1:17" ht="14.4" customHeight="1" x14ac:dyDescent="0.3">
      <c r="A779" s="831" t="s">
        <v>579</v>
      </c>
      <c r="B779" s="832" t="s">
        <v>7846</v>
      </c>
      <c r="C779" s="832" t="s">
        <v>6809</v>
      </c>
      <c r="D779" s="832" t="s">
        <v>7933</v>
      </c>
      <c r="E779" s="832" t="s">
        <v>7934</v>
      </c>
      <c r="F779" s="849">
        <v>74</v>
      </c>
      <c r="G779" s="849">
        <v>149258</v>
      </c>
      <c r="H779" s="849">
        <v>1.693880793499478</v>
      </c>
      <c r="I779" s="849">
        <v>2017</v>
      </c>
      <c r="J779" s="849">
        <v>42</v>
      </c>
      <c r="K779" s="849">
        <v>88116</v>
      </c>
      <c r="L779" s="849">
        <v>1</v>
      </c>
      <c r="M779" s="849">
        <v>2098</v>
      </c>
      <c r="N779" s="849">
        <v>39</v>
      </c>
      <c r="O779" s="849">
        <v>81900</v>
      </c>
      <c r="P779" s="837">
        <v>0.9294566253574833</v>
      </c>
      <c r="Q779" s="850">
        <v>2100</v>
      </c>
    </row>
    <row r="780" spans="1:17" ht="14.4" customHeight="1" x14ac:dyDescent="0.3">
      <c r="A780" s="831" t="s">
        <v>579</v>
      </c>
      <c r="B780" s="832" t="s">
        <v>7846</v>
      </c>
      <c r="C780" s="832" t="s">
        <v>6809</v>
      </c>
      <c r="D780" s="832" t="s">
        <v>7935</v>
      </c>
      <c r="E780" s="832" t="s">
        <v>7936</v>
      </c>
      <c r="F780" s="849">
        <v>14</v>
      </c>
      <c r="G780" s="849">
        <v>49238</v>
      </c>
      <c r="H780" s="849">
        <v>1.5058873902804539</v>
      </c>
      <c r="I780" s="849">
        <v>3517</v>
      </c>
      <c r="J780" s="849">
        <v>9</v>
      </c>
      <c r="K780" s="849">
        <v>32697</v>
      </c>
      <c r="L780" s="849">
        <v>1</v>
      </c>
      <c r="M780" s="849">
        <v>3633</v>
      </c>
      <c r="N780" s="849">
        <v>8</v>
      </c>
      <c r="O780" s="849">
        <v>29080</v>
      </c>
      <c r="P780" s="837">
        <v>0.88937823041869279</v>
      </c>
      <c r="Q780" s="850">
        <v>3635</v>
      </c>
    </row>
    <row r="781" spans="1:17" ht="14.4" customHeight="1" x14ac:dyDescent="0.3">
      <c r="A781" s="831" t="s">
        <v>579</v>
      </c>
      <c r="B781" s="832" t="s">
        <v>7846</v>
      </c>
      <c r="C781" s="832" t="s">
        <v>6809</v>
      </c>
      <c r="D781" s="832" t="s">
        <v>7937</v>
      </c>
      <c r="E781" s="832" t="s">
        <v>7938</v>
      </c>
      <c r="F781" s="849">
        <v>1</v>
      </c>
      <c r="G781" s="849">
        <v>1501</v>
      </c>
      <c r="H781" s="849"/>
      <c r="I781" s="849">
        <v>1501</v>
      </c>
      <c r="J781" s="849"/>
      <c r="K781" s="849"/>
      <c r="L781" s="849"/>
      <c r="M781" s="849"/>
      <c r="N781" s="849">
        <v>1</v>
      </c>
      <c r="O781" s="849">
        <v>1548</v>
      </c>
      <c r="P781" s="837"/>
      <c r="Q781" s="850">
        <v>1548</v>
      </c>
    </row>
    <row r="782" spans="1:17" ht="14.4" customHeight="1" x14ac:dyDescent="0.3">
      <c r="A782" s="831" t="s">
        <v>579</v>
      </c>
      <c r="B782" s="832" t="s">
        <v>7846</v>
      </c>
      <c r="C782" s="832" t="s">
        <v>6809</v>
      </c>
      <c r="D782" s="832" t="s">
        <v>7939</v>
      </c>
      <c r="E782" s="832" t="s">
        <v>7940</v>
      </c>
      <c r="F782" s="849">
        <v>1</v>
      </c>
      <c r="G782" s="849">
        <v>4021</v>
      </c>
      <c r="H782" s="849">
        <v>0.13667108527922234</v>
      </c>
      <c r="I782" s="849">
        <v>4021</v>
      </c>
      <c r="J782" s="849">
        <v>7</v>
      </c>
      <c r="K782" s="849">
        <v>29421</v>
      </c>
      <c r="L782" s="849">
        <v>1</v>
      </c>
      <c r="M782" s="849">
        <v>4203</v>
      </c>
      <c r="N782" s="849">
        <v>1</v>
      </c>
      <c r="O782" s="849">
        <v>4205</v>
      </c>
      <c r="P782" s="837">
        <v>0.14292512151184528</v>
      </c>
      <c r="Q782" s="850">
        <v>4205</v>
      </c>
    </row>
    <row r="783" spans="1:17" ht="14.4" customHeight="1" x14ac:dyDescent="0.3">
      <c r="A783" s="831" t="s">
        <v>579</v>
      </c>
      <c r="B783" s="832" t="s">
        <v>7846</v>
      </c>
      <c r="C783" s="832" t="s">
        <v>6809</v>
      </c>
      <c r="D783" s="832" t="s">
        <v>7941</v>
      </c>
      <c r="E783" s="832" t="s">
        <v>7942</v>
      </c>
      <c r="F783" s="849">
        <v>8</v>
      </c>
      <c r="G783" s="849">
        <v>164040</v>
      </c>
      <c r="H783" s="849">
        <v>0.85091814503579211</v>
      </c>
      <c r="I783" s="849">
        <v>20505</v>
      </c>
      <c r="J783" s="849">
        <v>9</v>
      </c>
      <c r="K783" s="849">
        <v>192780</v>
      </c>
      <c r="L783" s="849">
        <v>1</v>
      </c>
      <c r="M783" s="849">
        <v>21420</v>
      </c>
      <c r="N783" s="849">
        <v>8</v>
      </c>
      <c r="O783" s="849">
        <v>171456</v>
      </c>
      <c r="P783" s="837">
        <v>0.88938686585745408</v>
      </c>
      <c r="Q783" s="850">
        <v>21432</v>
      </c>
    </row>
    <row r="784" spans="1:17" ht="14.4" customHeight="1" x14ac:dyDescent="0.3">
      <c r="A784" s="831" t="s">
        <v>579</v>
      </c>
      <c r="B784" s="832" t="s">
        <v>7846</v>
      </c>
      <c r="C784" s="832" t="s">
        <v>6809</v>
      </c>
      <c r="D784" s="832" t="s">
        <v>7943</v>
      </c>
      <c r="E784" s="832" t="s">
        <v>7944</v>
      </c>
      <c r="F784" s="849">
        <v>28</v>
      </c>
      <c r="G784" s="849">
        <v>34580</v>
      </c>
      <c r="H784" s="849">
        <v>2.716417910447761</v>
      </c>
      <c r="I784" s="849">
        <v>1235</v>
      </c>
      <c r="J784" s="849">
        <v>10</v>
      </c>
      <c r="K784" s="849">
        <v>12730</v>
      </c>
      <c r="L784" s="849">
        <v>1</v>
      </c>
      <c r="M784" s="849">
        <v>1273</v>
      </c>
      <c r="N784" s="849">
        <v>11</v>
      </c>
      <c r="O784" s="849">
        <v>14025</v>
      </c>
      <c r="P784" s="837">
        <v>1.1017282010997644</v>
      </c>
      <c r="Q784" s="850">
        <v>1275</v>
      </c>
    </row>
    <row r="785" spans="1:17" ht="14.4" customHeight="1" x14ac:dyDescent="0.3">
      <c r="A785" s="831" t="s">
        <v>579</v>
      </c>
      <c r="B785" s="832" t="s">
        <v>7846</v>
      </c>
      <c r="C785" s="832" t="s">
        <v>6809</v>
      </c>
      <c r="D785" s="832" t="s">
        <v>7945</v>
      </c>
      <c r="E785" s="832" t="s">
        <v>7946</v>
      </c>
      <c r="F785" s="849">
        <v>3</v>
      </c>
      <c r="G785" s="849">
        <v>5292</v>
      </c>
      <c r="H785" s="849">
        <v>1.4474835886214441</v>
      </c>
      <c r="I785" s="849">
        <v>1764</v>
      </c>
      <c r="J785" s="849">
        <v>2</v>
      </c>
      <c r="K785" s="849">
        <v>3656</v>
      </c>
      <c r="L785" s="849">
        <v>1</v>
      </c>
      <c r="M785" s="849">
        <v>1828</v>
      </c>
      <c r="N785" s="849">
        <v>3</v>
      </c>
      <c r="O785" s="849">
        <v>5487</v>
      </c>
      <c r="P785" s="837">
        <v>1.50082056892779</v>
      </c>
      <c r="Q785" s="850">
        <v>1829</v>
      </c>
    </row>
    <row r="786" spans="1:17" ht="14.4" customHeight="1" x14ac:dyDescent="0.3">
      <c r="A786" s="831" t="s">
        <v>579</v>
      </c>
      <c r="B786" s="832" t="s">
        <v>7846</v>
      </c>
      <c r="C786" s="832" t="s">
        <v>6809</v>
      </c>
      <c r="D786" s="832" t="s">
        <v>7947</v>
      </c>
      <c r="E786" s="832" t="s">
        <v>7948</v>
      </c>
      <c r="F786" s="849">
        <v>3</v>
      </c>
      <c r="G786" s="849">
        <v>9210</v>
      </c>
      <c r="H786" s="849">
        <v>1.4341326689504827</v>
      </c>
      <c r="I786" s="849">
        <v>3070</v>
      </c>
      <c r="J786" s="849">
        <v>2</v>
      </c>
      <c r="K786" s="849">
        <v>6422</v>
      </c>
      <c r="L786" s="849">
        <v>1</v>
      </c>
      <c r="M786" s="849">
        <v>3211</v>
      </c>
      <c r="N786" s="849">
        <v>5</v>
      </c>
      <c r="O786" s="849">
        <v>16065</v>
      </c>
      <c r="P786" s="837">
        <v>2.5015571473061353</v>
      </c>
      <c r="Q786" s="850">
        <v>3213</v>
      </c>
    </row>
    <row r="787" spans="1:17" ht="14.4" customHeight="1" x14ac:dyDescent="0.3">
      <c r="A787" s="831" t="s">
        <v>579</v>
      </c>
      <c r="B787" s="832" t="s">
        <v>7846</v>
      </c>
      <c r="C787" s="832" t="s">
        <v>6809</v>
      </c>
      <c r="D787" s="832" t="s">
        <v>7949</v>
      </c>
      <c r="E787" s="832" t="s">
        <v>7950</v>
      </c>
      <c r="F787" s="849">
        <v>11</v>
      </c>
      <c r="G787" s="849">
        <v>10406</v>
      </c>
      <c r="H787" s="849">
        <v>2.1433573635427394</v>
      </c>
      <c r="I787" s="849">
        <v>946</v>
      </c>
      <c r="J787" s="849">
        <v>5</v>
      </c>
      <c r="K787" s="849">
        <v>4855</v>
      </c>
      <c r="L787" s="849">
        <v>1</v>
      </c>
      <c r="M787" s="849">
        <v>971</v>
      </c>
      <c r="N787" s="849">
        <v>4</v>
      </c>
      <c r="O787" s="849">
        <v>3888</v>
      </c>
      <c r="P787" s="837">
        <v>0.80082389289392375</v>
      </c>
      <c r="Q787" s="850">
        <v>972</v>
      </c>
    </row>
    <row r="788" spans="1:17" ht="14.4" customHeight="1" x14ac:dyDescent="0.3">
      <c r="A788" s="831" t="s">
        <v>579</v>
      </c>
      <c r="B788" s="832" t="s">
        <v>7846</v>
      </c>
      <c r="C788" s="832" t="s">
        <v>6809</v>
      </c>
      <c r="D788" s="832" t="s">
        <v>7951</v>
      </c>
      <c r="E788" s="832" t="s">
        <v>7952</v>
      </c>
      <c r="F788" s="849">
        <v>2</v>
      </c>
      <c r="G788" s="849">
        <v>1650</v>
      </c>
      <c r="H788" s="849">
        <v>1.9549763033175356</v>
      </c>
      <c r="I788" s="849">
        <v>825</v>
      </c>
      <c r="J788" s="849">
        <v>1</v>
      </c>
      <c r="K788" s="849">
        <v>844</v>
      </c>
      <c r="L788" s="849">
        <v>1</v>
      </c>
      <c r="M788" s="849">
        <v>844</v>
      </c>
      <c r="N788" s="849">
        <v>4</v>
      </c>
      <c r="O788" s="849">
        <v>3380</v>
      </c>
      <c r="P788" s="837">
        <v>4.0047393364928912</v>
      </c>
      <c r="Q788" s="850">
        <v>845</v>
      </c>
    </row>
    <row r="789" spans="1:17" ht="14.4" customHeight="1" x14ac:dyDescent="0.3">
      <c r="A789" s="831" t="s">
        <v>579</v>
      </c>
      <c r="B789" s="832" t="s">
        <v>7846</v>
      </c>
      <c r="C789" s="832" t="s">
        <v>6809</v>
      </c>
      <c r="D789" s="832" t="s">
        <v>7953</v>
      </c>
      <c r="E789" s="832" t="s">
        <v>7954</v>
      </c>
      <c r="F789" s="849">
        <v>1</v>
      </c>
      <c r="G789" s="849">
        <v>798</v>
      </c>
      <c r="H789" s="849">
        <v>0.32558139534883723</v>
      </c>
      <c r="I789" s="849">
        <v>798</v>
      </c>
      <c r="J789" s="849">
        <v>3</v>
      </c>
      <c r="K789" s="849">
        <v>2451</v>
      </c>
      <c r="L789" s="849">
        <v>1</v>
      </c>
      <c r="M789" s="849">
        <v>817</v>
      </c>
      <c r="N789" s="849">
        <v>4</v>
      </c>
      <c r="O789" s="849">
        <v>3272</v>
      </c>
      <c r="P789" s="837">
        <v>1.3349653202774379</v>
      </c>
      <c r="Q789" s="850">
        <v>818</v>
      </c>
    </row>
    <row r="790" spans="1:17" ht="14.4" customHeight="1" x14ac:dyDescent="0.3">
      <c r="A790" s="831" t="s">
        <v>579</v>
      </c>
      <c r="B790" s="832" t="s">
        <v>7846</v>
      </c>
      <c r="C790" s="832" t="s">
        <v>6809</v>
      </c>
      <c r="D790" s="832" t="s">
        <v>7955</v>
      </c>
      <c r="E790" s="832" t="s">
        <v>7956</v>
      </c>
      <c r="F790" s="849">
        <v>2</v>
      </c>
      <c r="G790" s="849">
        <v>4730</v>
      </c>
      <c r="H790" s="849">
        <v>1.9149797570850202</v>
      </c>
      <c r="I790" s="849">
        <v>2365</v>
      </c>
      <c r="J790" s="849">
        <v>1</v>
      </c>
      <c r="K790" s="849">
        <v>2470</v>
      </c>
      <c r="L790" s="849">
        <v>1</v>
      </c>
      <c r="M790" s="849">
        <v>2470</v>
      </c>
      <c r="N790" s="849">
        <v>1</v>
      </c>
      <c r="O790" s="849">
        <v>2471</v>
      </c>
      <c r="P790" s="837">
        <v>1.0004048582995952</v>
      </c>
      <c r="Q790" s="850">
        <v>2471</v>
      </c>
    </row>
    <row r="791" spans="1:17" ht="14.4" customHeight="1" x14ac:dyDescent="0.3">
      <c r="A791" s="831" t="s">
        <v>579</v>
      </c>
      <c r="B791" s="832" t="s">
        <v>7846</v>
      </c>
      <c r="C791" s="832" t="s">
        <v>6809</v>
      </c>
      <c r="D791" s="832" t="s">
        <v>7957</v>
      </c>
      <c r="E791" s="832" t="s">
        <v>7958</v>
      </c>
      <c r="F791" s="849">
        <v>2</v>
      </c>
      <c r="G791" s="849">
        <v>4104</v>
      </c>
      <c r="H791" s="849"/>
      <c r="I791" s="849">
        <v>2052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579</v>
      </c>
      <c r="B792" s="832" t="s">
        <v>7846</v>
      </c>
      <c r="C792" s="832" t="s">
        <v>6809</v>
      </c>
      <c r="D792" s="832" t="s">
        <v>7959</v>
      </c>
      <c r="E792" s="832" t="s">
        <v>7960</v>
      </c>
      <c r="F792" s="849">
        <v>5</v>
      </c>
      <c r="G792" s="849">
        <v>8185</v>
      </c>
      <c r="H792" s="849">
        <v>0.9761478831246273</v>
      </c>
      <c r="I792" s="849">
        <v>1637</v>
      </c>
      <c r="J792" s="849">
        <v>5</v>
      </c>
      <c r="K792" s="849">
        <v>8385</v>
      </c>
      <c r="L792" s="849">
        <v>1</v>
      </c>
      <c r="M792" s="849">
        <v>1677</v>
      </c>
      <c r="N792" s="849">
        <v>5</v>
      </c>
      <c r="O792" s="849">
        <v>8390</v>
      </c>
      <c r="P792" s="837">
        <v>1.0005963029218843</v>
      </c>
      <c r="Q792" s="850">
        <v>1678</v>
      </c>
    </row>
    <row r="793" spans="1:17" ht="14.4" customHeight="1" x14ac:dyDescent="0.3">
      <c r="A793" s="831" t="s">
        <v>579</v>
      </c>
      <c r="B793" s="832" t="s">
        <v>7846</v>
      </c>
      <c r="C793" s="832" t="s">
        <v>6809</v>
      </c>
      <c r="D793" s="832" t="s">
        <v>7961</v>
      </c>
      <c r="E793" s="832" t="s">
        <v>7962</v>
      </c>
      <c r="F793" s="849">
        <v>4</v>
      </c>
      <c r="G793" s="849">
        <v>5360</v>
      </c>
      <c r="H793" s="849">
        <v>1.28260349365877</v>
      </c>
      <c r="I793" s="849">
        <v>1340</v>
      </c>
      <c r="J793" s="849">
        <v>3</v>
      </c>
      <c r="K793" s="849">
        <v>4179</v>
      </c>
      <c r="L793" s="849">
        <v>1</v>
      </c>
      <c r="M793" s="849">
        <v>1393</v>
      </c>
      <c r="N793" s="849"/>
      <c r="O793" s="849"/>
      <c r="P793" s="837"/>
      <c r="Q793" s="850"/>
    </row>
    <row r="794" spans="1:17" ht="14.4" customHeight="1" x14ac:dyDescent="0.3">
      <c r="A794" s="831" t="s">
        <v>579</v>
      </c>
      <c r="B794" s="832" t="s">
        <v>7846</v>
      </c>
      <c r="C794" s="832" t="s">
        <v>6809</v>
      </c>
      <c r="D794" s="832" t="s">
        <v>7963</v>
      </c>
      <c r="E794" s="832" t="s">
        <v>7964</v>
      </c>
      <c r="F794" s="849">
        <v>8</v>
      </c>
      <c r="G794" s="849">
        <v>14272</v>
      </c>
      <c r="H794" s="849">
        <v>0.4533096175835345</v>
      </c>
      <c r="I794" s="849">
        <v>1784</v>
      </c>
      <c r="J794" s="849">
        <v>17</v>
      </c>
      <c r="K794" s="849">
        <v>31484</v>
      </c>
      <c r="L794" s="849">
        <v>1</v>
      </c>
      <c r="M794" s="849">
        <v>1852</v>
      </c>
      <c r="N794" s="849">
        <v>15</v>
      </c>
      <c r="O794" s="849">
        <v>27795</v>
      </c>
      <c r="P794" s="837">
        <v>0.88282937365010794</v>
      </c>
      <c r="Q794" s="850">
        <v>1853</v>
      </c>
    </row>
    <row r="795" spans="1:17" ht="14.4" customHeight="1" x14ac:dyDescent="0.3">
      <c r="A795" s="831" t="s">
        <v>579</v>
      </c>
      <c r="B795" s="832" t="s">
        <v>7846</v>
      </c>
      <c r="C795" s="832" t="s">
        <v>6809</v>
      </c>
      <c r="D795" s="832" t="s">
        <v>7965</v>
      </c>
      <c r="E795" s="832" t="s">
        <v>7966</v>
      </c>
      <c r="F795" s="849">
        <v>13</v>
      </c>
      <c r="G795" s="849">
        <v>25090</v>
      </c>
      <c r="H795" s="849">
        <v>0.36933992816345756</v>
      </c>
      <c r="I795" s="849">
        <v>1930</v>
      </c>
      <c r="J795" s="849">
        <v>34</v>
      </c>
      <c r="K795" s="849">
        <v>67932</v>
      </c>
      <c r="L795" s="849">
        <v>1</v>
      </c>
      <c r="M795" s="849">
        <v>1998</v>
      </c>
      <c r="N795" s="849">
        <v>52</v>
      </c>
      <c r="O795" s="849">
        <v>103948</v>
      </c>
      <c r="P795" s="837">
        <v>1.5301772360595891</v>
      </c>
      <c r="Q795" s="850">
        <v>1999</v>
      </c>
    </row>
    <row r="796" spans="1:17" ht="14.4" customHeight="1" x14ac:dyDescent="0.3">
      <c r="A796" s="831" t="s">
        <v>579</v>
      </c>
      <c r="B796" s="832" t="s">
        <v>7846</v>
      </c>
      <c r="C796" s="832" t="s">
        <v>6809</v>
      </c>
      <c r="D796" s="832" t="s">
        <v>7967</v>
      </c>
      <c r="E796" s="832" t="s">
        <v>7968</v>
      </c>
      <c r="F796" s="849">
        <v>20</v>
      </c>
      <c r="G796" s="849">
        <v>34800</v>
      </c>
      <c r="H796" s="849">
        <v>1.2989921612541993</v>
      </c>
      <c r="I796" s="849">
        <v>1740</v>
      </c>
      <c r="J796" s="849">
        <v>15</v>
      </c>
      <c r="K796" s="849">
        <v>26790</v>
      </c>
      <c r="L796" s="849">
        <v>1</v>
      </c>
      <c r="M796" s="849">
        <v>1786</v>
      </c>
      <c r="N796" s="849">
        <v>11</v>
      </c>
      <c r="O796" s="849">
        <v>19657</v>
      </c>
      <c r="P796" s="837">
        <v>0.73374393430384477</v>
      </c>
      <c r="Q796" s="850">
        <v>1787</v>
      </c>
    </row>
    <row r="797" spans="1:17" ht="14.4" customHeight="1" x14ac:dyDescent="0.3">
      <c r="A797" s="831" t="s">
        <v>579</v>
      </c>
      <c r="B797" s="832" t="s">
        <v>7846</v>
      </c>
      <c r="C797" s="832" t="s">
        <v>6809</v>
      </c>
      <c r="D797" s="832" t="s">
        <v>7969</v>
      </c>
      <c r="E797" s="832" t="s">
        <v>7970</v>
      </c>
      <c r="F797" s="849">
        <v>19</v>
      </c>
      <c r="G797" s="849">
        <v>60895</v>
      </c>
      <c r="H797" s="849">
        <v>0.32743472275992602</v>
      </c>
      <c r="I797" s="849">
        <v>3205</v>
      </c>
      <c r="J797" s="849">
        <v>56</v>
      </c>
      <c r="K797" s="849">
        <v>185976</v>
      </c>
      <c r="L797" s="849">
        <v>1</v>
      </c>
      <c r="M797" s="849">
        <v>3321</v>
      </c>
      <c r="N797" s="849">
        <v>60</v>
      </c>
      <c r="O797" s="849">
        <v>199380</v>
      </c>
      <c r="P797" s="837">
        <v>1.0720738159762551</v>
      </c>
      <c r="Q797" s="850">
        <v>3323</v>
      </c>
    </row>
    <row r="798" spans="1:17" ht="14.4" customHeight="1" x14ac:dyDescent="0.3">
      <c r="A798" s="831" t="s">
        <v>579</v>
      </c>
      <c r="B798" s="832" t="s">
        <v>7846</v>
      </c>
      <c r="C798" s="832" t="s">
        <v>6809</v>
      </c>
      <c r="D798" s="832" t="s">
        <v>7971</v>
      </c>
      <c r="E798" s="832" t="s">
        <v>7972</v>
      </c>
      <c r="F798" s="849">
        <v>2</v>
      </c>
      <c r="G798" s="849">
        <v>3740</v>
      </c>
      <c r="H798" s="849">
        <v>0.64327485380116955</v>
      </c>
      <c r="I798" s="849">
        <v>1870</v>
      </c>
      <c r="J798" s="849">
        <v>3</v>
      </c>
      <c r="K798" s="849">
        <v>5814</v>
      </c>
      <c r="L798" s="849">
        <v>1</v>
      </c>
      <c r="M798" s="849">
        <v>1938</v>
      </c>
      <c r="N798" s="849">
        <v>8</v>
      </c>
      <c r="O798" s="849">
        <v>15512</v>
      </c>
      <c r="P798" s="837">
        <v>2.6680426556587546</v>
      </c>
      <c r="Q798" s="850">
        <v>1939</v>
      </c>
    </row>
    <row r="799" spans="1:17" ht="14.4" customHeight="1" x14ac:dyDescent="0.3">
      <c r="A799" s="831" t="s">
        <v>579</v>
      </c>
      <c r="B799" s="832" t="s">
        <v>7846</v>
      </c>
      <c r="C799" s="832" t="s">
        <v>6809</v>
      </c>
      <c r="D799" s="832" t="s">
        <v>7973</v>
      </c>
      <c r="E799" s="832" t="s">
        <v>7974</v>
      </c>
      <c r="F799" s="849">
        <v>13</v>
      </c>
      <c r="G799" s="849">
        <v>28314</v>
      </c>
      <c r="H799" s="849">
        <v>0.34056219102948077</v>
      </c>
      <c r="I799" s="849">
        <v>2178</v>
      </c>
      <c r="J799" s="849">
        <v>37</v>
      </c>
      <c r="K799" s="849">
        <v>83139</v>
      </c>
      <c r="L799" s="849">
        <v>1</v>
      </c>
      <c r="M799" s="849">
        <v>2247</v>
      </c>
      <c r="N799" s="849">
        <v>49</v>
      </c>
      <c r="O799" s="849">
        <v>110152</v>
      </c>
      <c r="P799" s="837">
        <v>1.3249136987454744</v>
      </c>
      <c r="Q799" s="850">
        <v>2248</v>
      </c>
    </row>
    <row r="800" spans="1:17" ht="14.4" customHeight="1" x14ac:dyDescent="0.3">
      <c r="A800" s="831" t="s">
        <v>579</v>
      </c>
      <c r="B800" s="832" t="s">
        <v>7846</v>
      </c>
      <c r="C800" s="832" t="s">
        <v>6809</v>
      </c>
      <c r="D800" s="832" t="s">
        <v>7975</v>
      </c>
      <c r="E800" s="832" t="s">
        <v>7976</v>
      </c>
      <c r="F800" s="849">
        <v>1</v>
      </c>
      <c r="G800" s="849">
        <v>423</v>
      </c>
      <c r="H800" s="849">
        <v>0.23925339366515838</v>
      </c>
      <c r="I800" s="849">
        <v>423</v>
      </c>
      <c r="J800" s="849">
        <v>4</v>
      </c>
      <c r="K800" s="849">
        <v>1768</v>
      </c>
      <c r="L800" s="849">
        <v>1</v>
      </c>
      <c r="M800" s="849">
        <v>442</v>
      </c>
      <c r="N800" s="849">
        <v>5</v>
      </c>
      <c r="O800" s="849">
        <v>2215</v>
      </c>
      <c r="P800" s="837">
        <v>1.2528280542986425</v>
      </c>
      <c r="Q800" s="850">
        <v>443</v>
      </c>
    </row>
    <row r="801" spans="1:17" ht="14.4" customHeight="1" x14ac:dyDescent="0.3">
      <c r="A801" s="831" t="s">
        <v>579</v>
      </c>
      <c r="B801" s="832" t="s">
        <v>7846</v>
      </c>
      <c r="C801" s="832" t="s">
        <v>6809</v>
      </c>
      <c r="D801" s="832" t="s">
        <v>7977</v>
      </c>
      <c r="E801" s="832" t="s">
        <v>7978</v>
      </c>
      <c r="F801" s="849"/>
      <c r="G801" s="849"/>
      <c r="H801" s="849"/>
      <c r="I801" s="849"/>
      <c r="J801" s="849">
        <v>1</v>
      </c>
      <c r="K801" s="849">
        <v>3188</v>
      </c>
      <c r="L801" s="849">
        <v>1</v>
      </c>
      <c r="M801" s="849">
        <v>3188</v>
      </c>
      <c r="N801" s="849"/>
      <c r="O801" s="849"/>
      <c r="P801" s="837"/>
      <c r="Q801" s="850"/>
    </row>
    <row r="802" spans="1:17" ht="14.4" customHeight="1" x14ac:dyDescent="0.3">
      <c r="A802" s="831" t="s">
        <v>579</v>
      </c>
      <c r="B802" s="832" t="s">
        <v>7846</v>
      </c>
      <c r="C802" s="832" t="s">
        <v>6809</v>
      </c>
      <c r="D802" s="832" t="s">
        <v>7979</v>
      </c>
      <c r="E802" s="832" t="s">
        <v>7980</v>
      </c>
      <c r="F802" s="849">
        <v>3</v>
      </c>
      <c r="G802" s="849">
        <v>8556</v>
      </c>
      <c r="H802" s="849"/>
      <c r="I802" s="849">
        <v>2852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579</v>
      </c>
      <c r="B803" s="832" t="s">
        <v>7846</v>
      </c>
      <c r="C803" s="832" t="s">
        <v>6809</v>
      </c>
      <c r="D803" s="832" t="s">
        <v>7981</v>
      </c>
      <c r="E803" s="832" t="s">
        <v>7982</v>
      </c>
      <c r="F803" s="849"/>
      <c r="G803" s="849"/>
      <c r="H803" s="849"/>
      <c r="I803" s="849"/>
      <c r="J803" s="849">
        <v>1</v>
      </c>
      <c r="K803" s="849">
        <v>1309</v>
      </c>
      <c r="L803" s="849">
        <v>1</v>
      </c>
      <c r="M803" s="849">
        <v>1309</v>
      </c>
      <c r="N803" s="849">
        <v>1</v>
      </c>
      <c r="O803" s="849">
        <v>1310</v>
      </c>
      <c r="P803" s="837">
        <v>1.0007639419404126</v>
      </c>
      <c r="Q803" s="850">
        <v>1310</v>
      </c>
    </row>
    <row r="804" spans="1:17" ht="14.4" customHeight="1" x14ac:dyDescent="0.3">
      <c r="A804" s="831" t="s">
        <v>579</v>
      </c>
      <c r="B804" s="832" t="s">
        <v>7846</v>
      </c>
      <c r="C804" s="832" t="s">
        <v>6809</v>
      </c>
      <c r="D804" s="832" t="s">
        <v>7983</v>
      </c>
      <c r="E804" s="832" t="s">
        <v>7984</v>
      </c>
      <c r="F804" s="849">
        <v>1</v>
      </c>
      <c r="G804" s="849">
        <v>1640</v>
      </c>
      <c r="H804" s="849">
        <v>0.97098875074008284</v>
      </c>
      <c r="I804" s="849">
        <v>1640</v>
      </c>
      <c r="J804" s="849">
        <v>1</v>
      </c>
      <c r="K804" s="849">
        <v>1689</v>
      </c>
      <c r="L804" s="849">
        <v>1</v>
      </c>
      <c r="M804" s="849">
        <v>1689</v>
      </c>
      <c r="N804" s="849"/>
      <c r="O804" s="849"/>
      <c r="P804" s="837"/>
      <c r="Q804" s="850"/>
    </row>
    <row r="805" spans="1:17" ht="14.4" customHeight="1" x14ac:dyDescent="0.3">
      <c r="A805" s="831" t="s">
        <v>579</v>
      </c>
      <c r="B805" s="832" t="s">
        <v>7846</v>
      </c>
      <c r="C805" s="832" t="s">
        <v>6809</v>
      </c>
      <c r="D805" s="832" t="s">
        <v>7985</v>
      </c>
      <c r="E805" s="832" t="s">
        <v>7986</v>
      </c>
      <c r="F805" s="849">
        <v>10</v>
      </c>
      <c r="G805" s="849">
        <v>660</v>
      </c>
      <c r="H805" s="849">
        <v>0.83333333333333337</v>
      </c>
      <c r="I805" s="849">
        <v>66</v>
      </c>
      <c r="J805" s="849">
        <v>12</v>
      </c>
      <c r="K805" s="849">
        <v>792</v>
      </c>
      <c r="L805" s="849">
        <v>1</v>
      </c>
      <c r="M805" s="849">
        <v>66</v>
      </c>
      <c r="N805" s="849">
        <v>58</v>
      </c>
      <c r="O805" s="849">
        <v>3828</v>
      </c>
      <c r="P805" s="837">
        <v>4.833333333333333</v>
      </c>
      <c r="Q805" s="850">
        <v>66</v>
      </c>
    </row>
    <row r="806" spans="1:17" ht="14.4" customHeight="1" x14ac:dyDescent="0.3">
      <c r="A806" s="831" t="s">
        <v>579</v>
      </c>
      <c r="B806" s="832" t="s">
        <v>7846</v>
      </c>
      <c r="C806" s="832" t="s">
        <v>6809</v>
      </c>
      <c r="D806" s="832" t="s">
        <v>7987</v>
      </c>
      <c r="E806" s="832" t="s">
        <v>7988</v>
      </c>
      <c r="F806" s="849">
        <v>1</v>
      </c>
      <c r="G806" s="849">
        <v>1570</v>
      </c>
      <c r="H806" s="849"/>
      <c r="I806" s="849">
        <v>1570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579</v>
      </c>
      <c r="B807" s="832" t="s">
        <v>7846</v>
      </c>
      <c r="C807" s="832" t="s">
        <v>6809</v>
      </c>
      <c r="D807" s="832" t="s">
        <v>7989</v>
      </c>
      <c r="E807" s="832" t="s">
        <v>7990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1570</v>
      </c>
      <c r="P807" s="837"/>
      <c r="Q807" s="850">
        <v>1570</v>
      </c>
    </row>
    <row r="808" spans="1:17" ht="14.4" customHeight="1" x14ac:dyDescent="0.3">
      <c r="A808" s="831" t="s">
        <v>579</v>
      </c>
      <c r="B808" s="832" t="s">
        <v>7846</v>
      </c>
      <c r="C808" s="832" t="s">
        <v>6809</v>
      </c>
      <c r="D808" s="832" t="s">
        <v>7558</v>
      </c>
      <c r="E808" s="832" t="s">
        <v>7559</v>
      </c>
      <c r="F808" s="849">
        <v>0</v>
      </c>
      <c r="G808" s="849">
        <v>0</v>
      </c>
      <c r="H808" s="849"/>
      <c r="I808" s="849"/>
      <c r="J808" s="849">
        <v>0</v>
      </c>
      <c r="K808" s="849">
        <v>0</v>
      </c>
      <c r="L808" s="849"/>
      <c r="M808" s="849"/>
      <c r="N808" s="849">
        <v>0</v>
      </c>
      <c r="O808" s="849">
        <v>0</v>
      </c>
      <c r="P808" s="837"/>
      <c r="Q808" s="850"/>
    </row>
    <row r="809" spans="1:17" ht="14.4" customHeight="1" x14ac:dyDescent="0.3">
      <c r="A809" s="831" t="s">
        <v>579</v>
      </c>
      <c r="B809" s="832" t="s">
        <v>7846</v>
      </c>
      <c r="C809" s="832" t="s">
        <v>6809</v>
      </c>
      <c r="D809" s="832" t="s">
        <v>7560</v>
      </c>
      <c r="E809" s="832" t="s">
        <v>7561</v>
      </c>
      <c r="F809" s="849">
        <v>191</v>
      </c>
      <c r="G809" s="849">
        <v>0</v>
      </c>
      <c r="H809" s="849"/>
      <c r="I809" s="849">
        <v>0</v>
      </c>
      <c r="J809" s="849">
        <v>167</v>
      </c>
      <c r="K809" s="849">
        <v>0</v>
      </c>
      <c r="L809" s="849"/>
      <c r="M809" s="849">
        <v>0</v>
      </c>
      <c r="N809" s="849">
        <v>121</v>
      </c>
      <c r="O809" s="849">
        <v>0</v>
      </c>
      <c r="P809" s="837"/>
      <c r="Q809" s="850">
        <v>0</v>
      </c>
    </row>
    <row r="810" spans="1:17" ht="14.4" customHeight="1" x14ac:dyDescent="0.3">
      <c r="A810" s="831" t="s">
        <v>579</v>
      </c>
      <c r="B810" s="832" t="s">
        <v>7846</v>
      </c>
      <c r="C810" s="832" t="s">
        <v>6809</v>
      </c>
      <c r="D810" s="832" t="s">
        <v>7574</v>
      </c>
      <c r="E810" s="832" t="s">
        <v>7575</v>
      </c>
      <c r="F810" s="849">
        <v>21</v>
      </c>
      <c r="G810" s="849">
        <v>0</v>
      </c>
      <c r="H810" s="849"/>
      <c r="I810" s="849">
        <v>0</v>
      </c>
      <c r="J810" s="849">
        <v>16</v>
      </c>
      <c r="K810" s="849">
        <v>0</v>
      </c>
      <c r="L810" s="849"/>
      <c r="M810" s="849">
        <v>0</v>
      </c>
      <c r="N810" s="849">
        <v>17</v>
      </c>
      <c r="O810" s="849">
        <v>0</v>
      </c>
      <c r="P810" s="837"/>
      <c r="Q810" s="850">
        <v>0</v>
      </c>
    </row>
    <row r="811" spans="1:17" ht="14.4" customHeight="1" x14ac:dyDescent="0.3">
      <c r="A811" s="831" t="s">
        <v>579</v>
      </c>
      <c r="B811" s="832" t="s">
        <v>7846</v>
      </c>
      <c r="C811" s="832" t="s">
        <v>6809</v>
      </c>
      <c r="D811" s="832" t="s">
        <v>7991</v>
      </c>
      <c r="E811" s="832" t="s">
        <v>7992</v>
      </c>
      <c r="F811" s="849">
        <v>408</v>
      </c>
      <c r="G811" s="849">
        <v>142392</v>
      </c>
      <c r="H811" s="849">
        <v>0.87994067482387839</v>
      </c>
      <c r="I811" s="849">
        <v>349</v>
      </c>
      <c r="J811" s="849">
        <v>435</v>
      </c>
      <c r="K811" s="849">
        <v>161820</v>
      </c>
      <c r="L811" s="849">
        <v>1</v>
      </c>
      <c r="M811" s="849">
        <v>372</v>
      </c>
      <c r="N811" s="849">
        <v>480</v>
      </c>
      <c r="O811" s="849">
        <v>179040</v>
      </c>
      <c r="P811" s="837">
        <v>1.1064145346681498</v>
      </c>
      <c r="Q811" s="850">
        <v>373</v>
      </c>
    </row>
    <row r="812" spans="1:17" ht="14.4" customHeight="1" x14ac:dyDescent="0.3">
      <c r="A812" s="831" t="s">
        <v>579</v>
      </c>
      <c r="B812" s="832" t="s">
        <v>7846</v>
      </c>
      <c r="C812" s="832" t="s">
        <v>6809</v>
      </c>
      <c r="D812" s="832" t="s">
        <v>6911</v>
      </c>
      <c r="E812" s="832" t="s">
        <v>6912</v>
      </c>
      <c r="F812" s="849">
        <v>97</v>
      </c>
      <c r="G812" s="849">
        <v>7954</v>
      </c>
      <c r="H812" s="849">
        <v>0.90674874601003197</v>
      </c>
      <c r="I812" s="849">
        <v>82</v>
      </c>
      <c r="J812" s="849">
        <v>102</v>
      </c>
      <c r="K812" s="849">
        <v>8772</v>
      </c>
      <c r="L812" s="849">
        <v>1</v>
      </c>
      <c r="M812" s="849">
        <v>86</v>
      </c>
      <c r="N812" s="849">
        <v>190</v>
      </c>
      <c r="O812" s="849">
        <v>16340</v>
      </c>
      <c r="P812" s="837">
        <v>1.8627450980392157</v>
      </c>
      <c r="Q812" s="850">
        <v>86</v>
      </c>
    </row>
    <row r="813" spans="1:17" ht="14.4" customHeight="1" x14ac:dyDescent="0.3">
      <c r="A813" s="831" t="s">
        <v>579</v>
      </c>
      <c r="B813" s="832" t="s">
        <v>7846</v>
      </c>
      <c r="C813" s="832" t="s">
        <v>6809</v>
      </c>
      <c r="D813" s="832" t="s">
        <v>7993</v>
      </c>
      <c r="E813" s="832" t="s">
        <v>7994</v>
      </c>
      <c r="F813" s="849">
        <v>2</v>
      </c>
      <c r="G813" s="849">
        <v>984</v>
      </c>
      <c r="H813" s="849"/>
      <c r="I813" s="849">
        <v>492</v>
      </c>
      <c r="J813" s="849"/>
      <c r="K813" s="849"/>
      <c r="L813" s="849"/>
      <c r="M813" s="849"/>
      <c r="N813" s="849">
        <v>1</v>
      </c>
      <c r="O813" s="849">
        <v>1528</v>
      </c>
      <c r="P813" s="837"/>
      <c r="Q813" s="850">
        <v>1528</v>
      </c>
    </row>
    <row r="814" spans="1:17" ht="14.4" customHeight="1" x14ac:dyDescent="0.3">
      <c r="A814" s="831" t="s">
        <v>579</v>
      </c>
      <c r="B814" s="832" t="s">
        <v>7846</v>
      </c>
      <c r="C814" s="832" t="s">
        <v>6809</v>
      </c>
      <c r="D814" s="832" t="s">
        <v>7606</v>
      </c>
      <c r="E814" s="832" t="s">
        <v>7607</v>
      </c>
      <c r="F814" s="849">
        <v>1627</v>
      </c>
      <c r="G814" s="849">
        <v>1649605</v>
      </c>
      <c r="H814" s="849">
        <v>0.89186350031574124</v>
      </c>
      <c r="I814" s="849">
        <v>1013.8936693300553</v>
      </c>
      <c r="J814" s="849">
        <v>1792</v>
      </c>
      <c r="K814" s="849">
        <v>1849616</v>
      </c>
      <c r="L814" s="849">
        <v>1</v>
      </c>
      <c r="M814" s="849">
        <v>1032.1517857142858</v>
      </c>
      <c r="N814" s="849">
        <v>1824</v>
      </c>
      <c r="O814" s="849">
        <v>1903328</v>
      </c>
      <c r="P814" s="837">
        <v>1.0290395411804396</v>
      </c>
      <c r="Q814" s="850">
        <v>1043.4912280701753</v>
      </c>
    </row>
    <row r="815" spans="1:17" ht="14.4" customHeight="1" x14ac:dyDescent="0.3">
      <c r="A815" s="831" t="s">
        <v>579</v>
      </c>
      <c r="B815" s="832" t="s">
        <v>7846</v>
      </c>
      <c r="C815" s="832" t="s">
        <v>6809</v>
      </c>
      <c r="D815" s="832" t="s">
        <v>6919</v>
      </c>
      <c r="E815" s="832" t="s">
        <v>6891</v>
      </c>
      <c r="F815" s="849">
        <v>21</v>
      </c>
      <c r="G815" s="849">
        <v>14175</v>
      </c>
      <c r="H815" s="849">
        <v>0.79243067978533099</v>
      </c>
      <c r="I815" s="849">
        <v>675</v>
      </c>
      <c r="J815" s="849">
        <v>26</v>
      </c>
      <c r="K815" s="849">
        <v>17888</v>
      </c>
      <c r="L815" s="849">
        <v>1</v>
      </c>
      <c r="M815" s="849">
        <v>688</v>
      </c>
      <c r="N815" s="849">
        <v>20</v>
      </c>
      <c r="O815" s="849">
        <v>13760</v>
      </c>
      <c r="P815" s="837">
        <v>0.76923076923076927</v>
      </c>
      <c r="Q815" s="850">
        <v>688</v>
      </c>
    </row>
    <row r="816" spans="1:17" ht="14.4" customHeight="1" x14ac:dyDescent="0.3">
      <c r="A816" s="831" t="s">
        <v>579</v>
      </c>
      <c r="B816" s="832" t="s">
        <v>7846</v>
      </c>
      <c r="C816" s="832" t="s">
        <v>6809</v>
      </c>
      <c r="D816" s="832" t="s">
        <v>7612</v>
      </c>
      <c r="E816" s="832" t="s">
        <v>7613</v>
      </c>
      <c r="F816" s="849"/>
      <c r="G816" s="849"/>
      <c r="H816" s="849"/>
      <c r="I816" s="849"/>
      <c r="J816" s="849">
        <v>23</v>
      </c>
      <c r="K816" s="849">
        <v>0</v>
      </c>
      <c r="L816" s="849"/>
      <c r="M816" s="849">
        <v>0</v>
      </c>
      <c r="N816" s="849">
        <v>1</v>
      </c>
      <c r="O816" s="849">
        <v>0</v>
      </c>
      <c r="P816" s="837"/>
      <c r="Q816" s="850">
        <v>0</v>
      </c>
    </row>
    <row r="817" spans="1:17" ht="14.4" customHeight="1" x14ac:dyDescent="0.3">
      <c r="A817" s="831" t="s">
        <v>579</v>
      </c>
      <c r="B817" s="832" t="s">
        <v>7846</v>
      </c>
      <c r="C817" s="832" t="s">
        <v>6809</v>
      </c>
      <c r="D817" s="832" t="s">
        <v>7995</v>
      </c>
      <c r="E817" s="832" t="s">
        <v>7996</v>
      </c>
      <c r="F817" s="849"/>
      <c r="G817" s="849"/>
      <c r="H817" s="849"/>
      <c r="I817" s="849"/>
      <c r="J817" s="849">
        <v>2</v>
      </c>
      <c r="K817" s="849">
        <v>50380</v>
      </c>
      <c r="L817" s="849">
        <v>1</v>
      </c>
      <c r="M817" s="849">
        <v>25190</v>
      </c>
      <c r="N817" s="849">
        <v>4</v>
      </c>
      <c r="O817" s="849">
        <v>100816</v>
      </c>
      <c r="P817" s="837">
        <v>2.0011115522032554</v>
      </c>
      <c r="Q817" s="850">
        <v>25204</v>
      </c>
    </row>
    <row r="818" spans="1:17" ht="14.4" customHeight="1" x14ac:dyDescent="0.3">
      <c r="A818" s="831" t="s">
        <v>579</v>
      </c>
      <c r="B818" s="832" t="s">
        <v>7846</v>
      </c>
      <c r="C818" s="832" t="s">
        <v>6809</v>
      </c>
      <c r="D818" s="832" t="s">
        <v>6929</v>
      </c>
      <c r="E818" s="832" t="s">
        <v>6930</v>
      </c>
      <c r="F818" s="849">
        <v>3</v>
      </c>
      <c r="G818" s="849">
        <v>1308</v>
      </c>
      <c r="H818" s="849">
        <v>0.42084942084942084</v>
      </c>
      <c r="I818" s="849">
        <v>436</v>
      </c>
      <c r="J818" s="849">
        <v>7</v>
      </c>
      <c r="K818" s="849">
        <v>3108</v>
      </c>
      <c r="L818" s="849">
        <v>1</v>
      </c>
      <c r="M818" s="849">
        <v>444</v>
      </c>
      <c r="N818" s="849">
        <v>5</v>
      </c>
      <c r="O818" s="849">
        <v>2225</v>
      </c>
      <c r="P818" s="837">
        <v>0.71589446589446593</v>
      </c>
      <c r="Q818" s="850">
        <v>445</v>
      </c>
    </row>
    <row r="819" spans="1:17" ht="14.4" customHeight="1" x14ac:dyDescent="0.3">
      <c r="A819" s="831" t="s">
        <v>579</v>
      </c>
      <c r="B819" s="832" t="s">
        <v>7846</v>
      </c>
      <c r="C819" s="832" t="s">
        <v>6809</v>
      </c>
      <c r="D819" s="832" t="s">
        <v>7997</v>
      </c>
      <c r="E819" s="832" t="s">
        <v>7998</v>
      </c>
      <c r="F819" s="849">
        <v>2</v>
      </c>
      <c r="G819" s="849">
        <v>1408</v>
      </c>
      <c r="H819" s="849">
        <v>1.9528432732316228</v>
      </c>
      <c r="I819" s="849">
        <v>704</v>
      </c>
      <c r="J819" s="849">
        <v>1</v>
      </c>
      <c r="K819" s="849">
        <v>721</v>
      </c>
      <c r="L819" s="849">
        <v>1</v>
      </c>
      <c r="M819" s="849">
        <v>721</v>
      </c>
      <c r="N819" s="849">
        <v>6</v>
      </c>
      <c r="O819" s="849">
        <v>4332</v>
      </c>
      <c r="P819" s="837">
        <v>6.0083217753120666</v>
      </c>
      <c r="Q819" s="850">
        <v>722</v>
      </c>
    </row>
    <row r="820" spans="1:17" ht="14.4" customHeight="1" x14ac:dyDescent="0.3">
      <c r="A820" s="831" t="s">
        <v>579</v>
      </c>
      <c r="B820" s="832" t="s">
        <v>7846</v>
      </c>
      <c r="C820" s="832" t="s">
        <v>6809</v>
      </c>
      <c r="D820" s="832" t="s">
        <v>6931</v>
      </c>
      <c r="E820" s="832" t="s">
        <v>6932</v>
      </c>
      <c r="F820" s="849">
        <v>54</v>
      </c>
      <c r="G820" s="849">
        <v>56700</v>
      </c>
      <c r="H820" s="849">
        <v>0.96981099803301118</v>
      </c>
      <c r="I820" s="849">
        <v>1050</v>
      </c>
      <c r="J820" s="849">
        <v>55</v>
      </c>
      <c r="K820" s="849">
        <v>58465</v>
      </c>
      <c r="L820" s="849">
        <v>1</v>
      </c>
      <c r="M820" s="849">
        <v>1063</v>
      </c>
      <c r="N820" s="849">
        <v>46</v>
      </c>
      <c r="O820" s="849">
        <v>48898</v>
      </c>
      <c r="P820" s="837">
        <v>0.83636363636363631</v>
      </c>
      <c r="Q820" s="850">
        <v>1063</v>
      </c>
    </row>
    <row r="821" spans="1:17" ht="14.4" customHeight="1" x14ac:dyDescent="0.3">
      <c r="A821" s="831" t="s">
        <v>579</v>
      </c>
      <c r="B821" s="832" t="s">
        <v>7846</v>
      </c>
      <c r="C821" s="832" t="s">
        <v>6809</v>
      </c>
      <c r="D821" s="832" t="s">
        <v>7618</v>
      </c>
      <c r="E821" s="832" t="s">
        <v>7619</v>
      </c>
      <c r="F821" s="849">
        <v>29</v>
      </c>
      <c r="G821" s="849">
        <v>24704</v>
      </c>
      <c r="H821" s="849">
        <v>0.77187939384471171</v>
      </c>
      <c r="I821" s="849">
        <v>851.86206896551721</v>
      </c>
      <c r="J821" s="849">
        <v>37</v>
      </c>
      <c r="K821" s="849">
        <v>32005</v>
      </c>
      <c r="L821" s="849">
        <v>1</v>
      </c>
      <c r="M821" s="849">
        <v>865</v>
      </c>
      <c r="N821" s="849">
        <v>52</v>
      </c>
      <c r="O821" s="849">
        <v>44980</v>
      </c>
      <c r="P821" s="837">
        <v>1.4054054054054055</v>
      </c>
      <c r="Q821" s="850">
        <v>865</v>
      </c>
    </row>
    <row r="822" spans="1:17" ht="14.4" customHeight="1" x14ac:dyDescent="0.3">
      <c r="A822" s="831" t="s">
        <v>579</v>
      </c>
      <c r="B822" s="832" t="s">
        <v>7846</v>
      </c>
      <c r="C822" s="832" t="s">
        <v>6809</v>
      </c>
      <c r="D822" s="832" t="s">
        <v>7999</v>
      </c>
      <c r="E822" s="832" t="s">
        <v>8000</v>
      </c>
      <c r="F822" s="849">
        <v>42</v>
      </c>
      <c r="G822" s="849">
        <v>167580</v>
      </c>
      <c r="H822" s="849">
        <v>1.0675381263616557</v>
      </c>
      <c r="I822" s="849">
        <v>3990</v>
      </c>
      <c r="J822" s="849">
        <v>38</v>
      </c>
      <c r="K822" s="849">
        <v>156978</v>
      </c>
      <c r="L822" s="849">
        <v>1</v>
      </c>
      <c r="M822" s="849">
        <v>4131</v>
      </c>
      <c r="N822" s="849">
        <v>47</v>
      </c>
      <c r="O822" s="849">
        <v>194251</v>
      </c>
      <c r="P822" s="837">
        <v>1.2374409152874926</v>
      </c>
      <c r="Q822" s="850">
        <v>4133</v>
      </c>
    </row>
    <row r="823" spans="1:17" ht="14.4" customHeight="1" x14ac:dyDescent="0.3">
      <c r="A823" s="831" t="s">
        <v>579</v>
      </c>
      <c r="B823" s="832" t="s">
        <v>7846</v>
      </c>
      <c r="C823" s="832" t="s">
        <v>6809</v>
      </c>
      <c r="D823" s="832" t="s">
        <v>8001</v>
      </c>
      <c r="E823" s="832" t="s">
        <v>8002</v>
      </c>
      <c r="F823" s="849"/>
      <c r="G823" s="849"/>
      <c r="H823" s="849"/>
      <c r="I823" s="849"/>
      <c r="J823" s="849"/>
      <c r="K823" s="849"/>
      <c r="L823" s="849"/>
      <c r="M823" s="849"/>
      <c r="N823" s="849">
        <v>1</v>
      </c>
      <c r="O823" s="849">
        <v>3838</v>
      </c>
      <c r="P823" s="837"/>
      <c r="Q823" s="850">
        <v>3838</v>
      </c>
    </row>
    <row r="824" spans="1:17" ht="14.4" customHeight="1" x14ac:dyDescent="0.3">
      <c r="A824" s="831" t="s">
        <v>579</v>
      </c>
      <c r="B824" s="832" t="s">
        <v>7846</v>
      </c>
      <c r="C824" s="832" t="s">
        <v>6809</v>
      </c>
      <c r="D824" s="832" t="s">
        <v>8003</v>
      </c>
      <c r="E824" s="832" t="s">
        <v>8004</v>
      </c>
      <c r="F824" s="849">
        <v>46</v>
      </c>
      <c r="G824" s="849">
        <v>31786</v>
      </c>
      <c r="H824" s="849">
        <v>1.0089512442864399</v>
      </c>
      <c r="I824" s="849">
        <v>691</v>
      </c>
      <c r="J824" s="849">
        <v>44</v>
      </c>
      <c r="K824" s="849">
        <v>31504</v>
      </c>
      <c r="L824" s="849">
        <v>1</v>
      </c>
      <c r="M824" s="849">
        <v>716</v>
      </c>
      <c r="N824" s="849">
        <v>45</v>
      </c>
      <c r="O824" s="849">
        <v>32220</v>
      </c>
      <c r="P824" s="837">
        <v>1.0227272727272727</v>
      </c>
      <c r="Q824" s="850">
        <v>716</v>
      </c>
    </row>
    <row r="825" spans="1:17" ht="14.4" customHeight="1" x14ac:dyDescent="0.3">
      <c r="A825" s="831" t="s">
        <v>579</v>
      </c>
      <c r="B825" s="832" t="s">
        <v>7846</v>
      </c>
      <c r="C825" s="832" t="s">
        <v>6809</v>
      </c>
      <c r="D825" s="832" t="s">
        <v>6943</v>
      </c>
      <c r="E825" s="832" t="s">
        <v>6944</v>
      </c>
      <c r="F825" s="849">
        <v>5</v>
      </c>
      <c r="G825" s="849">
        <v>895</v>
      </c>
      <c r="H825" s="849">
        <v>0.37620849096258935</v>
      </c>
      <c r="I825" s="849">
        <v>179</v>
      </c>
      <c r="J825" s="849">
        <v>13</v>
      </c>
      <c r="K825" s="849">
        <v>2379</v>
      </c>
      <c r="L825" s="849">
        <v>1</v>
      </c>
      <c r="M825" s="849">
        <v>183</v>
      </c>
      <c r="N825" s="849">
        <v>8</v>
      </c>
      <c r="O825" s="849">
        <v>1464</v>
      </c>
      <c r="P825" s="837">
        <v>0.61538461538461542</v>
      </c>
      <c r="Q825" s="850">
        <v>183</v>
      </c>
    </row>
    <row r="826" spans="1:17" ht="14.4" customHeight="1" x14ac:dyDescent="0.3">
      <c r="A826" s="831" t="s">
        <v>579</v>
      </c>
      <c r="B826" s="832" t="s">
        <v>7846</v>
      </c>
      <c r="C826" s="832" t="s">
        <v>6809</v>
      </c>
      <c r="D826" s="832" t="s">
        <v>8005</v>
      </c>
      <c r="E826" s="832" t="s">
        <v>8006</v>
      </c>
      <c r="F826" s="849">
        <v>33</v>
      </c>
      <c r="G826" s="849">
        <v>50754</v>
      </c>
      <c r="H826" s="849">
        <v>0.93737187182565329</v>
      </c>
      <c r="I826" s="849">
        <v>1538</v>
      </c>
      <c r="J826" s="849">
        <v>35</v>
      </c>
      <c r="K826" s="849">
        <v>54145</v>
      </c>
      <c r="L826" s="849">
        <v>1</v>
      </c>
      <c r="M826" s="849">
        <v>1547</v>
      </c>
      <c r="N826" s="849">
        <v>31</v>
      </c>
      <c r="O826" s="849">
        <v>47833</v>
      </c>
      <c r="P826" s="837">
        <v>0.88342413888632376</v>
      </c>
      <c r="Q826" s="850">
        <v>1543</v>
      </c>
    </row>
    <row r="827" spans="1:17" ht="14.4" customHeight="1" x14ac:dyDescent="0.3">
      <c r="A827" s="831" t="s">
        <v>579</v>
      </c>
      <c r="B827" s="832" t="s">
        <v>7846</v>
      </c>
      <c r="C827" s="832" t="s">
        <v>6809</v>
      </c>
      <c r="D827" s="832" t="s">
        <v>8007</v>
      </c>
      <c r="E827" s="832" t="s">
        <v>8008</v>
      </c>
      <c r="F827" s="849"/>
      <c r="G827" s="849"/>
      <c r="H827" s="849"/>
      <c r="I827" s="849"/>
      <c r="J827" s="849">
        <v>1</v>
      </c>
      <c r="K827" s="849">
        <v>123</v>
      </c>
      <c r="L827" s="849">
        <v>1</v>
      </c>
      <c r="M827" s="849">
        <v>123</v>
      </c>
      <c r="N827" s="849">
        <v>1</v>
      </c>
      <c r="O827" s="849">
        <v>135</v>
      </c>
      <c r="P827" s="837">
        <v>1.0975609756097562</v>
      </c>
      <c r="Q827" s="850">
        <v>135</v>
      </c>
    </row>
    <row r="828" spans="1:17" ht="14.4" customHeight="1" x14ac:dyDescent="0.3">
      <c r="A828" s="831" t="s">
        <v>579</v>
      </c>
      <c r="B828" s="832" t="s">
        <v>7846</v>
      </c>
      <c r="C828" s="832" t="s">
        <v>6809</v>
      </c>
      <c r="D828" s="832" t="s">
        <v>6949</v>
      </c>
      <c r="E828" s="832" t="s">
        <v>6950</v>
      </c>
      <c r="F828" s="849">
        <v>31</v>
      </c>
      <c r="G828" s="849">
        <v>11036</v>
      </c>
      <c r="H828" s="849">
        <v>0.73948003216295899</v>
      </c>
      <c r="I828" s="849">
        <v>356</v>
      </c>
      <c r="J828" s="849">
        <v>41</v>
      </c>
      <c r="K828" s="849">
        <v>14924</v>
      </c>
      <c r="L828" s="849">
        <v>1</v>
      </c>
      <c r="M828" s="849">
        <v>364</v>
      </c>
      <c r="N828" s="849">
        <v>30</v>
      </c>
      <c r="O828" s="849">
        <v>11700</v>
      </c>
      <c r="P828" s="837">
        <v>0.78397212543554007</v>
      </c>
      <c r="Q828" s="850">
        <v>390</v>
      </c>
    </row>
    <row r="829" spans="1:17" ht="14.4" customHeight="1" x14ac:dyDescent="0.3">
      <c r="A829" s="831" t="s">
        <v>579</v>
      </c>
      <c r="B829" s="832" t="s">
        <v>7846</v>
      </c>
      <c r="C829" s="832" t="s">
        <v>6809</v>
      </c>
      <c r="D829" s="832" t="s">
        <v>8009</v>
      </c>
      <c r="E829" s="832" t="s">
        <v>8010</v>
      </c>
      <c r="F829" s="849">
        <v>19</v>
      </c>
      <c r="G829" s="849">
        <v>11932</v>
      </c>
      <c r="H829" s="849">
        <v>1.1035886052534221</v>
      </c>
      <c r="I829" s="849">
        <v>628</v>
      </c>
      <c r="J829" s="849">
        <v>17</v>
      </c>
      <c r="K829" s="849">
        <v>10812</v>
      </c>
      <c r="L829" s="849">
        <v>1</v>
      </c>
      <c r="M829" s="849">
        <v>636</v>
      </c>
      <c r="N829" s="849">
        <v>23</v>
      </c>
      <c r="O829" s="849">
        <v>11615</v>
      </c>
      <c r="P829" s="837">
        <v>1.0742693303736588</v>
      </c>
      <c r="Q829" s="850">
        <v>505</v>
      </c>
    </row>
    <row r="830" spans="1:17" ht="14.4" customHeight="1" x14ac:dyDescent="0.3">
      <c r="A830" s="831" t="s">
        <v>579</v>
      </c>
      <c r="B830" s="832" t="s">
        <v>7846</v>
      </c>
      <c r="C830" s="832" t="s">
        <v>6809</v>
      </c>
      <c r="D830" s="832" t="s">
        <v>8011</v>
      </c>
      <c r="E830" s="832" t="s">
        <v>8012</v>
      </c>
      <c r="F830" s="849">
        <v>17</v>
      </c>
      <c r="G830" s="849">
        <v>98549</v>
      </c>
      <c r="H830" s="849">
        <v>1.2689474904071489</v>
      </c>
      <c r="I830" s="849">
        <v>5797</v>
      </c>
      <c r="J830" s="849">
        <v>13</v>
      </c>
      <c r="K830" s="849">
        <v>77662</v>
      </c>
      <c r="L830" s="849">
        <v>1</v>
      </c>
      <c r="M830" s="849">
        <v>5974</v>
      </c>
      <c r="N830" s="849">
        <v>11</v>
      </c>
      <c r="O830" s="849">
        <v>65747</v>
      </c>
      <c r="P830" s="837">
        <v>0.84657876438927659</v>
      </c>
      <c r="Q830" s="850">
        <v>5977</v>
      </c>
    </row>
    <row r="831" spans="1:17" ht="14.4" customHeight="1" x14ac:dyDescent="0.3">
      <c r="A831" s="831" t="s">
        <v>579</v>
      </c>
      <c r="B831" s="832" t="s">
        <v>7846</v>
      </c>
      <c r="C831" s="832" t="s">
        <v>6809</v>
      </c>
      <c r="D831" s="832" t="s">
        <v>8013</v>
      </c>
      <c r="E831" s="832" t="s">
        <v>8014</v>
      </c>
      <c r="F831" s="849">
        <v>49</v>
      </c>
      <c r="G831" s="849">
        <v>130046</v>
      </c>
      <c r="H831" s="849">
        <v>0.96159420289855069</v>
      </c>
      <c r="I831" s="849">
        <v>2654</v>
      </c>
      <c r="J831" s="849">
        <v>49</v>
      </c>
      <c r="K831" s="849">
        <v>135240</v>
      </c>
      <c r="L831" s="849">
        <v>1</v>
      </c>
      <c r="M831" s="849">
        <v>2760</v>
      </c>
      <c r="N831" s="849">
        <v>75</v>
      </c>
      <c r="O831" s="849">
        <v>207150</v>
      </c>
      <c r="P831" s="837">
        <v>1.5317213842058564</v>
      </c>
      <c r="Q831" s="850">
        <v>2762</v>
      </c>
    </row>
    <row r="832" spans="1:17" ht="14.4" customHeight="1" x14ac:dyDescent="0.3">
      <c r="A832" s="831" t="s">
        <v>579</v>
      </c>
      <c r="B832" s="832" t="s">
        <v>7846</v>
      </c>
      <c r="C832" s="832" t="s">
        <v>6809</v>
      </c>
      <c r="D832" s="832" t="s">
        <v>8015</v>
      </c>
      <c r="E832" s="832" t="s">
        <v>8016</v>
      </c>
      <c r="F832" s="849">
        <v>7</v>
      </c>
      <c r="G832" s="849">
        <v>11186</v>
      </c>
      <c r="H832" s="849">
        <v>0.83827937649880091</v>
      </c>
      <c r="I832" s="849">
        <v>1598</v>
      </c>
      <c r="J832" s="849">
        <v>8</v>
      </c>
      <c r="K832" s="849">
        <v>13344</v>
      </c>
      <c r="L832" s="849">
        <v>1</v>
      </c>
      <c r="M832" s="849">
        <v>1668</v>
      </c>
      <c r="N832" s="849">
        <v>14</v>
      </c>
      <c r="O832" s="849">
        <v>23380</v>
      </c>
      <c r="P832" s="837">
        <v>1.7520983213429258</v>
      </c>
      <c r="Q832" s="850">
        <v>1670</v>
      </c>
    </row>
    <row r="833" spans="1:17" ht="14.4" customHeight="1" x14ac:dyDescent="0.3">
      <c r="A833" s="831" t="s">
        <v>579</v>
      </c>
      <c r="B833" s="832" t="s">
        <v>7846</v>
      </c>
      <c r="C833" s="832" t="s">
        <v>6809</v>
      </c>
      <c r="D833" s="832" t="s">
        <v>6955</v>
      </c>
      <c r="E833" s="832" t="s">
        <v>6956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120</v>
      </c>
      <c r="P833" s="837"/>
      <c r="Q833" s="850">
        <v>120</v>
      </c>
    </row>
    <row r="834" spans="1:17" ht="14.4" customHeight="1" x14ac:dyDescent="0.3">
      <c r="A834" s="831" t="s">
        <v>579</v>
      </c>
      <c r="B834" s="832" t="s">
        <v>7846</v>
      </c>
      <c r="C834" s="832" t="s">
        <v>6809</v>
      </c>
      <c r="D834" s="832" t="s">
        <v>8017</v>
      </c>
      <c r="E834" s="832" t="s">
        <v>8018</v>
      </c>
      <c r="F834" s="849">
        <v>2</v>
      </c>
      <c r="G834" s="849">
        <v>6048</v>
      </c>
      <c r="H834" s="849">
        <v>0.95545023696682463</v>
      </c>
      <c r="I834" s="849">
        <v>3024</v>
      </c>
      <c r="J834" s="849">
        <v>2</v>
      </c>
      <c r="K834" s="849">
        <v>6330</v>
      </c>
      <c r="L834" s="849">
        <v>1</v>
      </c>
      <c r="M834" s="849">
        <v>3165</v>
      </c>
      <c r="N834" s="849">
        <v>1</v>
      </c>
      <c r="O834" s="849">
        <v>3167</v>
      </c>
      <c r="P834" s="837">
        <v>0.5003159557661927</v>
      </c>
      <c r="Q834" s="850">
        <v>3167</v>
      </c>
    </row>
    <row r="835" spans="1:17" ht="14.4" customHeight="1" x14ac:dyDescent="0.3">
      <c r="A835" s="831" t="s">
        <v>579</v>
      </c>
      <c r="B835" s="832" t="s">
        <v>7846</v>
      </c>
      <c r="C835" s="832" t="s">
        <v>6809</v>
      </c>
      <c r="D835" s="832" t="s">
        <v>8019</v>
      </c>
      <c r="E835" s="832" t="s">
        <v>8020</v>
      </c>
      <c r="F835" s="849">
        <v>27</v>
      </c>
      <c r="G835" s="849">
        <v>6561</v>
      </c>
      <c r="H835" s="849">
        <v>0.94866975130133024</v>
      </c>
      <c r="I835" s="849">
        <v>243</v>
      </c>
      <c r="J835" s="849">
        <v>28</v>
      </c>
      <c r="K835" s="849">
        <v>6916</v>
      </c>
      <c r="L835" s="849">
        <v>1</v>
      </c>
      <c r="M835" s="849">
        <v>247</v>
      </c>
      <c r="N835" s="849">
        <v>21</v>
      </c>
      <c r="O835" s="849">
        <v>6510</v>
      </c>
      <c r="P835" s="837">
        <v>0.9412955465587044</v>
      </c>
      <c r="Q835" s="850">
        <v>310</v>
      </c>
    </row>
    <row r="836" spans="1:17" ht="14.4" customHeight="1" x14ac:dyDescent="0.3">
      <c r="A836" s="831" t="s">
        <v>579</v>
      </c>
      <c r="B836" s="832" t="s">
        <v>7846</v>
      </c>
      <c r="C836" s="832" t="s">
        <v>6809</v>
      </c>
      <c r="D836" s="832" t="s">
        <v>8021</v>
      </c>
      <c r="E836" s="832" t="s">
        <v>8022</v>
      </c>
      <c r="F836" s="849">
        <v>2</v>
      </c>
      <c r="G836" s="849">
        <v>7070</v>
      </c>
      <c r="H836" s="849">
        <v>1.9056603773584906</v>
      </c>
      <c r="I836" s="849">
        <v>3535</v>
      </c>
      <c r="J836" s="849">
        <v>1</v>
      </c>
      <c r="K836" s="849">
        <v>3710</v>
      </c>
      <c r="L836" s="849">
        <v>1</v>
      </c>
      <c r="M836" s="849">
        <v>3710</v>
      </c>
      <c r="N836" s="849">
        <v>1</v>
      </c>
      <c r="O836" s="849">
        <v>3713</v>
      </c>
      <c r="P836" s="837">
        <v>1.0008086253369273</v>
      </c>
      <c r="Q836" s="850">
        <v>3713</v>
      </c>
    </row>
    <row r="837" spans="1:17" ht="14.4" customHeight="1" x14ac:dyDescent="0.3">
      <c r="A837" s="831" t="s">
        <v>579</v>
      </c>
      <c r="B837" s="832" t="s">
        <v>7846</v>
      </c>
      <c r="C837" s="832" t="s">
        <v>6809</v>
      </c>
      <c r="D837" s="832" t="s">
        <v>8023</v>
      </c>
      <c r="E837" s="832" t="s">
        <v>8024</v>
      </c>
      <c r="F837" s="849">
        <v>48</v>
      </c>
      <c r="G837" s="849">
        <v>80016</v>
      </c>
      <c r="H837" s="849">
        <v>0.82402372713791394</v>
      </c>
      <c r="I837" s="849">
        <v>1667</v>
      </c>
      <c r="J837" s="849">
        <v>56</v>
      </c>
      <c r="K837" s="849">
        <v>97104</v>
      </c>
      <c r="L837" s="849">
        <v>1</v>
      </c>
      <c r="M837" s="849">
        <v>1734</v>
      </c>
      <c r="N837" s="849">
        <v>61</v>
      </c>
      <c r="O837" s="849">
        <v>105835</v>
      </c>
      <c r="P837" s="837">
        <v>1.0899139067391663</v>
      </c>
      <c r="Q837" s="850">
        <v>1735</v>
      </c>
    </row>
    <row r="838" spans="1:17" ht="14.4" customHeight="1" x14ac:dyDescent="0.3">
      <c r="A838" s="831" t="s">
        <v>579</v>
      </c>
      <c r="B838" s="832" t="s">
        <v>7846</v>
      </c>
      <c r="C838" s="832" t="s">
        <v>6809</v>
      </c>
      <c r="D838" s="832" t="s">
        <v>8025</v>
      </c>
      <c r="E838" s="832" t="s">
        <v>8026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487</v>
      </c>
      <c r="P838" s="837"/>
      <c r="Q838" s="850">
        <v>487</v>
      </c>
    </row>
    <row r="839" spans="1:17" ht="14.4" customHeight="1" x14ac:dyDescent="0.3">
      <c r="A839" s="831" t="s">
        <v>579</v>
      </c>
      <c r="B839" s="832" t="s">
        <v>7846</v>
      </c>
      <c r="C839" s="832" t="s">
        <v>6809</v>
      </c>
      <c r="D839" s="832" t="s">
        <v>8027</v>
      </c>
      <c r="E839" s="832" t="s">
        <v>8028</v>
      </c>
      <c r="F839" s="849">
        <v>29</v>
      </c>
      <c r="G839" s="849">
        <v>28304</v>
      </c>
      <c r="H839" s="849">
        <v>2.8275724275724277</v>
      </c>
      <c r="I839" s="849">
        <v>976</v>
      </c>
      <c r="J839" s="849">
        <v>10</v>
      </c>
      <c r="K839" s="849">
        <v>10010</v>
      </c>
      <c r="L839" s="849">
        <v>1</v>
      </c>
      <c r="M839" s="849">
        <v>1001</v>
      </c>
      <c r="N839" s="849">
        <v>16</v>
      </c>
      <c r="O839" s="849">
        <v>16032</v>
      </c>
      <c r="P839" s="837">
        <v>1.6015984015984015</v>
      </c>
      <c r="Q839" s="850">
        <v>1002</v>
      </c>
    </row>
    <row r="840" spans="1:17" ht="14.4" customHeight="1" x14ac:dyDescent="0.3">
      <c r="A840" s="831" t="s">
        <v>579</v>
      </c>
      <c r="B840" s="832" t="s">
        <v>7846</v>
      </c>
      <c r="C840" s="832" t="s">
        <v>6809</v>
      </c>
      <c r="D840" s="832" t="s">
        <v>8029</v>
      </c>
      <c r="E840" s="832" t="s">
        <v>8030</v>
      </c>
      <c r="F840" s="849">
        <v>17</v>
      </c>
      <c r="G840" s="849">
        <v>30243</v>
      </c>
      <c r="H840" s="849">
        <v>1.4942193675889328</v>
      </c>
      <c r="I840" s="849">
        <v>1779</v>
      </c>
      <c r="J840" s="849">
        <v>11</v>
      </c>
      <c r="K840" s="849">
        <v>20240</v>
      </c>
      <c r="L840" s="849">
        <v>1</v>
      </c>
      <c r="M840" s="849">
        <v>1840</v>
      </c>
      <c r="N840" s="849">
        <v>13</v>
      </c>
      <c r="O840" s="849">
        <v>23933</v>
      </c>
      <c r="P840" s="837">
        <v>1.1824604743083005</v>
      </c>
      <c r="Q840" s="850">
        <v>1841</v>
      </c>
    </row>
    <row r="841" spans="1:17" ht="14.4" customHeight="1" x14ac:dyDescent="0.3">
      <c r="A841" s="831" t="s">
        <v>579</v>
      </c>
      <c r="B841" s="832" t="s">
        <v>7846</v>
      </c>
      <c r="C841" s="832" t="s">
        <v>6809</v>
      </c>
      <c r="D841" s="832" t="s">
        <v>3378</v>
      </c>
      <c r="E841" s="832" t="s">
        <v>8031</v>
      </c>
      <c r="F841" s="849">
        <v>13</v>
      </c>
      <c r="G841" s="849">
        <v>15509</v>
      </c>
      <c r="H841" s="849">
        <v>2.1032004339571468</v>
      </c>
      <c r="I841" s="849">
        <v>1193</v>
      </c>
      <c r="J841" s="849">
        <v>6</v>
      </c>
      <c r="K841" s="849">
        <v>7374</v>
      </c>
      <c r="L841" s="849">
        <v>1</v>
      </c>
      <c r="M841" s="849">
        <v>1229</v>
      </c>
      <c r="N841" s="849">
        <v>10</v>
      </c>
      <c r="O841" s="849">
        <v>16330</v>
      </c>
      <c r="P841" s="837">
        <v>2.2145375644155139</v>
      </c>
      <c r="Q841" s="850">
        <v>1633</v>
      </c>
    </row>
    <row r="842" spans="1:17" ht="14.4" customHeight="1" x14ac:dyDescent="0.3">
      <c r="A842" s="831" t="s">
        <v>579</v>
      </c>
      <c r="B842" s="832" t="s">
        <v>7846</v>
      </c>
      <c r="C842" s="832" t="s">
        <v>6809</v>
      </c>
      <c r="D842" s="832" t="s">
        <v>8032</v>
      </c>
      <c r="E842" s="832" t="s">
        <v>8033</v>
      </c>
      <c r="F842" s="849"/>
      <c r="G842" s="849"/>
      <c r="H842" s="849"/>
      <c r="I842" s="849"/>
      <c r="J842" s="849">
        <v>1</v>
      </c>
      <c r="K842" s="849">
        <v>4757</v>
      </c>
      <c r="L842" s="849">
        <v>1</v>
      </c>
      <c r="M842" s="849">
        <v>4757</v>
      </c>
      <c r="N842" s="849">
        <v>3</v>
      </c>
      <c r="O842" s="849">
        <v>14283</v>
      </c>
      <c r="P842" s="837">
        <v>3.0025225982762245</v>
      </c>
      <c r="Q842" s="850">
        <v>4761</v>
      </c>
    </row>
    <row r="843" spans="1:17" ht="14.4" customHeight="1" x14ac:dyDescent="0.3">
      <c r="A843" s="831" t="s">
        <v>579</v>
      </c>
      <c r="B843" s="832" t="s">
        <v>7846</v>
      </c>
      <c r="C843" s="832" t="s">
        <v>6809</v>
      </c>
      <c r="D843" s="832" t="s">
        <v>8034</v>
      </c>
      <c r="E843" s="832" t="s">
        <v>8035</v>
      </c>
      <c r="F843" s="849">
        <v>8</v>
      </c>
      <c r="G843" s="849">
        <v>6896</v>
      </c>
      <c r="H843" s="849">
        <v>0.70360167329864298</v>
      </c>
      <c r="I843" s="849">
        <v>862</v>
      </c>
      <c r="J843" s="849">
        <v>11</v>
      </c>
      <c r="K843" s="849">
        <v>9801</v>
      </c>
      <c r="L843" s="849">
        <v>1</v>
      </c>
      <c r="M843" s="849">
        <v>891</v>
      </c>
      <c r="N843" s="849">
        <v>5</v>
      </c>
      <c r="O843" s="849">
        <v>4460</v>
      </c>
      <c r="P843" s="837">
        <v>0.45505560657075811</v>
      </c>
      <c r="Q843" s="850">
        <v>892</v>
      </c>
    </row>
    <row r="844" spans="1:17" ht="14.4" customHeight="1" x14ac:dyDescent="0.3">
      <c r="A844" s="831" t="s">
        <v>579</v>
      </c>
      <c r="B844" s="832" t="s">
        <v>7846</v>
      </c>
      <c r="C844" s="832" t="s">
        <v>6809</v>
      </c>
      <c r="D844" s="832" t="s">
        <v>7666</v>
      </c>
      <c r="E844" s="832" t="s">
        <v>7667</v>
      </c>
      <c r="F844" s="849">
        <v>38</v>
      </c>
      <c r="G844" s="849">
        <v>11742</v>
      </c>
      <c r="H844" s="849">
        <v>0.95370370370370372</v>
      </c>
      <c r="I844" s="849">
        <v>309</v>
      </c>
      <c r="J844" s="849">
        <v>38</v>
      </c>
      <c r="K844" s="849">
        <v>12312</v>
      </c>
      <c r="L844" s="849">
        <v>1</v>
      </c>
      <c r="M844" s="849">
        <v>324</v>
      </c>
      <c r="N844" s="849">
        <v>37</v>
      </c>
      <c r="O844" s="849">
        <v>11988</v>
      </c>
      <c r="P844" s="837">
        <v>0.97368421052631582</v>
      </c>
      <c r="Q844" s="850">
        <v>324</v>
      </c>
    </row>
    <row r="845" spans="1:17" ht="14.4" customHeight="1" x14ac:dyDescent="0.3">
      <c r="A845" s="831" t="s">
        <v>579</v>
      </c>
      <c r="B845" s="832" t="s">
        <v>7846</v>
      </c>
      <c r="C845" s="832" t="s">
        <v>6809</v>
      </c>
      <c r="D845" s="832" t="s">
        <v>7668</v>
      </c>
      <c r="E845" s="832" t="s">
        <v>7669</v>
      </c>
      <c r="F845" s="849">
        <v>1</v>
      </c>
      <c r="G845" s="849">
        <v>3528</v>
      </c>
      <c r="H845" s="849">
        <v>0.3233434149023921</v>
      </c>
      <c r="I845" s="849">
        <v>3528</v>
      </c>
      <c r="J845" s="849">
        <v>3</v>
      </c>
      <c r="K845" s="849">
        <v>10911</v>
      </c>
      <c r="L845" s="849">
        <v>1</v>
      </c>
      <c r="M845" s="849">
        <v>3637</v>
      </c>
      <c r="N845" s="849">
        <v>3</v>
      </c>
      <c r="O845" s="849">
        <v>10914</v>
      </c>
      <c r="P845" s="837">
        <v>1.0002749518834204</v>
      </c>
      <c r="Q845" s="850">
        <v>3638</v>
      </c>
    </row>
    <row r="846" spans="1:17" ht="14.4" customHeight="1" x14ac:dyDescent="0.3">
      <c r="A846" s="831" t="s">
        <v>579</v>
      </c>
      <c r="B846" s="832" t="s">
        <v>7846</v>
      </c>
      <c r="C846" s="832" t="s">
        <v>6809</v>
      </c>
      <c r="D846" s="832" t="s">
        <v>7670</v>
      </c>
      <c r="E846" s="832" t="s">
        <v>7671</v>
      </c>
      <c r="F846" s="849">
        <v>3</v>
      </c>
      <c r="G846" s="849">
        <v>7395</v>
      </c>
      <c r="H846" s="849">
        <v>0.97162002364998035</v>
      </c>
      <c r="I846" s="849">
        <v>2465</v>
      </c>
      <c r="J846" s="849">
        <v>3</v>
      </c>
      <c r="K846" s="849">
        <v>7611</v>
      </c>
      <c r="L846" s="849">
        <v>1</v>
      </c>
      <c r="M846" s="849">
        <v>2537</v>
      </c>
      <c r="N846" s="849">
        <v>2</v>
      </c>
      <c r="O846" s="849">
        <v>5076</v>
      </c>
      <c r="P846" s="837">
        <v>0.66692944422546319</v>
      </c>
      <c r="Q846" s="850">
        <v>2538</v>
      </c>
    </row>
    <row r="847" spans="1:17" ht="14.4" customHeight="1" x14ac:dyDescent="0.3">
      <c r="A847" s="831" t="s">
        <v>579</v>
      </c>
      <c r="B847" s="832" t="s">
        <v>7846</v>
      </c>
      <c r="C847" s="832" t="s">
        <v>6809</v>
      </c>
      <c r="D847" s="832" t="s">
        <v>8036</v>
      </c>
      <c r="E847" s="832" t="s">
        <v>8037</v>
      </c>
      <c r="F847" s="849">
        <v>21</v>
      </c>
      <c r="G847" s="849">
        <v>14511</v>
      </c>
      <c r="H847" s="849">
        <v>1.8580025608194621</v>
      </c>
      <c r="I847" s="849">
        <v>691</v>
      </c>
      <c r="J847" s="849">
        <v>11</v>
      </c>
      <c r="K847" s="849">
        <v>7810</v>
      </c>
      <c r="L847" s="849">
        <v>1</v>
      </c>
      <c r="M847" s="849">
        <v>710</v>
      </c>
      <c r="N847" s="849">
        <v>23</v>
      </c>
      <c r="O847" s="849">
        <v>32591</v>
      </c>
      <c r="P847" s="837">
        <v>4.1729833546734953</v>
      </c>
      <c r="Q847" s="850">
        <v>1417</v>
      </c>
    </row>
    <row r="848" spans="1:17" ht="14.4" customHeight="1" x14ac:dyDescent="0.3">
      <c r="A848" s="831" t="s">
        <v>579</v>
      </c>
      <c r="B848" s="832" t="s">
        <v>7846</v>
      </c>
      <c r="C848" s="832" t="s">
        <v>6809</v>
      </c>
      <c r="D848" s="832" t="s">
        <v>8038</v>
      </c>
      <c r="E848" s="832" t="s">
        <v>8039</v>
      </c>
      <c r="F848" s="849">
        <v>2</v>
      </c>
      <c r="G848" s="849">
        <v>4386</v>
      </c>
      <c r="H848" s="849">
        <v>0.95806028833551771</v>
      </c>
      <c r="I848" s="849">
        <v>2193</v>
      </c>
      <c r="J848" s="849">
        <v>2</v>
      </c>
      <c r="K848" s="849">
        <v>4578</v>
      </c>
      <c r="L848" s="849">
        <v>1</v>
      </c>
      <c r="M848" s="849">
        <v>2289</v>
      </c>
      <c r="N848" s="849">
        <v>1</v>
      </c>
      <c r="O848" s="849">
        <v>2290</v>
      </c>
      <c r="P848" s="837">
        <v>0.50021843599825255</v>
      </c>
      <c r="Q848" s="850">
        <v>2290</v>
      </c>
    </row>
    <row r="849" spans="1:17" ht="14.4" customHeight="1" x14ac:dyDescent="0.3">
      <c r="A849" s="831" t="s">
        <v>579</v>
      </c>
      <c r="B849" s="832" t="s">
        <v>7846</v>
      </c>
      <c r="C849" s="832" t="s">
        <v>6809</v>
      </c>
      <c r="D849" s="832" t="s">
        <v>8040</v>
      </c>
      <c r="E849" s="832" t="s">
        <v>8041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1431</v>
      </c>
      <c r="P849" s="837"/>
      <c r="Q849" s="850">
        <v>1431</v>
      </c>
    </row>
    <row r="850" spans="1:17" ht="14.4" customHeight="1" x14ac:dyDescent="0.3">
      <c r="A850" s="831" t="s">
        <v>579</v>
      </c>
      <c r="B850" s="832" t="s">
        <v>7846</v>
      </c>
      <c r="C850" s="832" t="s">
        <v>6809</v>
      </c>
      <c r="D850" s="832" t="s">
        <v>8042</v>
      </c>
      <c r="E850" s="832" t="s">
        <v>8043</v>
      </c>
      <c r="F850" s="849">
        <v>17</v>
      </c>
      <c r="G850" s="849">
        <v>5406</v>
      </c>
      <c r="H850" s="849">
        <v>0.60490097348103389</v>
      </c>
      <c r="I850" s="849">
        <v>318</v>
      </c>
      <c r="J850" s="849">
        <v>27</v>
      </c>
      <c r="K850" s="849">
        <v>8937</v>
      </c>
      <c r="L850" s="849">
        <v>1</v>
      </c>
      <c r="M850" s="849">
        <v>331</v>
      </c>
      <c r="N850" s="849">
        <v>13</v>
      </c>
      <c r="O850" s="849">
        <v>4303</v>
      </c>
      <c r="P850" s="837">
        <v>0.48148148148148145</v>
      </c>
      <c r="Q850" s="850">
        <v>331</v>
      </c>
    </row>
    <row r="851" spans="1:17" ht="14.4" customHeight="1" x14ac:dyDescent="0.3">
      <c r="A851" s="831" t="s">
        <v>579</v>
      </c>
      <c r="B851" s="832" t="s">
        <v>7846</v>
      </c>
      <c r="C851" s="832" t="s">
        <v>6809</v>
      </c>
      <c r="D851" s="832" t="s">
        <v>8044</v>
      </c>
      <c r="E851" s="832" t="s">
        <v>8045</v>
      </c>
      <c r="F851" s="849">
        <v>6</v>
      </c>
      <c r="G851" s="849">
        <v>6048</v>
      </c>
      <c r="H851" s="849">
        <v>0.36592449177153918</v>
      </c>
      <c r="I851" s="849">
        <v>1008</v>
      </c>
      <c r="J851" s="849">
        <v>16</v>
      </c>
      <c r="K851" s="849">
        <v>16528</v>
      </c>
      <c r="L851" s="849">
        <v>1</v>
      </c>
      <c r="M851" s="849">
        <v>1033</v>
      </c>
      <c r="N851" s="849">
        <v>14</v>
      </c>
      <c r="O851" s="849">
        <v>14476</v>
      </c>
      <c r="P851" s="837">
        <v>0.87584704743465636</v>
      </c>
      <c r="Q851" s="850">
        <v>1034</v>
      </c>
    </row>
    <row r="852" spans="1:17" ht="14.4" customHeight="1" x14ac:dyDescent="0.3">
      <c r="A852" s="831" t="s">
        <v>579</v>
      </c>
      <c r="B852" s="832" t="s">
        <v>7846</v>
      </c>
      <c r="C852" s="832" t="s">
        <v>6809</v>
      </c>
      <c r="D852" s="832" t="s">
        <v>8046</v>
      </c>
      <c r="E852" s="832" t="s">
        <v>8047</v>
      </c>
      <c r="F852" s="849">
        <v>21</v>
      </c>
      <c r="G852" s="849">
        <v>17115</v>
      </c>
      <c r="H852" s="849">
        <v>0.88586956521739135</v>
      </c>
      <c r="I852" s="849">
        <v>815</v>
      </c>
      <c r="J852" s="849">
        <v>23</v>
      </c>
      <c r="K852" s="849">
        <v>19320</v>
      </c>
      <c r="L852" s="849">
        <v>1</v>
      </c>
      <c r="M852" s="849">
        <v>840</v>
      </c>
      <c r="N852" s="849">
        <v>26</v>
      </c>
      <c r="O852" s="849">
        <v>21840</v>
      </c>
      <c r="P852" s="837">
        <v>1.1304347826086956</v>
      </c>
      <c r="Q852" s="850">
        <v>840</v>
      </c>
    </row>
    <row r="853" spans="1:17" ht="14.4" customHeight="1" x14ac:dyDescent="0.3">
      <c r="A853" s="831" t="s">
        <v>579</v>
      </c>
      <c r="B853" s="832" t="s">
        <v>7846</v>
      </c>
      <c r="C853" s="832" t="s">
        <v>6809</v>
      </c>
      <c r="D853" s="832" t="s">
        <v>8048</v>
      </c>
      <c r="E853" s="832" t="s">
        <v>8049</v>
      </c>
      <c r="F853" s="849">
        <v>1</v>
      </c>
      <c r="G853" s="849">
        <v>1668</v>
      </c>
      <c r="H853" s="849">
        <v>0.23965517241379311</v>
      </c>
      <c r="I853" s="849">
        <v>1668</v>
      </c>
      <c r="J853" s="849">
        <v>4</v>
      </c>
      <c r="K853" s="849">
        <v>6960</v>
      </c>
      <c r="L853" s="849">
        <v>1</v>
      </c>
      <c r="M853" s="849">
        <v>1740</v>
      </c>
      <c r="N853" s="849">
        <v>1</v>
      </c>
      <c r="O853" s="849">
        <v>1742</v>
      </c>
      <c r="P853" s="837">
        <v>0.25028735632183907</v>
      </c>
      <c r="Q853" s="850">
        <v>1742</v>
      </c>
    </row>
    <row r="854" spans="1:17" ht="14.4" customHeight="1" x14ac:dyDescent="0.3">
      <c r="A854" s="831" t="s">
        <v>579</v>
      </c>
      <c r="B854" s="832" t="s">
        <v>7846</v>
      </c>
      <c r="C854" s="832" t="s">
        <v>6809</v>
      </c>
      <c r="D854" s="832" t="s">
        <v>8050</v>
      </c>
      <c r="E854" s="832" t="s">
        <v>8051</v>
      </c>
      <c r="F854" s="849">
        <v>1</v>
      </c>
      <c r="G854" s="849">
        <v>862</v>
      </c>
      <c r="H854" s="849"/>
      <c r="I854" s="849">
        <v>862</v>
      </c>
      <c r="J854" s="849"/>
      <c r="K854" s="849"/>
      <c r="L854" s="849"/>
      <c r="M854" s="849"/>
      <c r="N854" s="849">
        <v>1</v>
      </c>
      <c r="O854" s="849">
        <v>1422</v>
      </c>
      <c r="P854" s="837"/>
      <c r="Q854" s="850">
        <v>1422</v>
      </c>
    </row>
    <row r="855" spans="1:17" ht="14.4" customHeight="1" x14ac:dyDescent="0.3">
      <c r="A855" s="831" t="s">
        <v>579</v>
      </c>
      <c r="B855" s="832" t="s">
        <v>7846</v>
      </c>
      <c r="C855" s="832" t="s">
        <v>6809</v>
      </c>
      <c r="D855" s="832" t="s">
        <v>8052</v>
      </c>
      <c r="E855" s="832" t="s">
        <v>8053</v>
      </c>
      <c r="F855" s="849">
        <v>4</v>
      </c>
      <c r="G855" s="849">
        <v>14096</v>
      </c>
      <c r="H855" s="849">
        <v>0.64101864483856297</v>
      </c>
      <c r="I855" s="849">
        <v>3524</v>
      </c>
      <c r="J855" s="849">
        <v>6</v>
      </c>
      <c r="K855" s="849">
        <v>21990</v>
      </c>
      <c r="L855" s="849">
        <v>1</v>
      </c>
      <c r="M855" s="849">
        <v>3665</v>
      </c>
      <c r="N855" s="849">
        <v>4</v>
      </c>
      <c r="O855" s="849">
        <v>14668</v>
      </c>
      <c r="P855" s="837">
        <v>0.66703046839472491</v>
      </c>
      <c r="Q855" s="850">
        <v>3667</v>
      </c>
    </row>
    <row r="856" spans="1:17" ht="14.4" customHeight="1" x14ac:dyDescent="0.3">
      <c r="A856" s="831" t="s">
        <v>579</v>
      </c>
      <c r="B856" s="832" t="s">
        <v>7846</v>
      </c>
      <c r="C856" s="832" t="s">
        <v>6809</v>
      </c>
      <c r="D856" s="832" t="s">
        <v>8054</v>
      </c>
      <c r="E856" s="832" t="s">
        <v>8055</v>
      </c>
      <c r="F856" s="849">
        <v>4</v>
      </c>
      <c r="G856" s="849">
        <v>7876</v>
      </c>
      <c r="H856" s="849">
        <v>1.2738153000161734</v>
      </c>
      <c r="I856" s="849">
        <v>1969</v>
      </c>
      <c r="J856" s="849">
        <v>3</v>
      </c>
      <c r="K856" s="849">
        <v>6183</v>
      </c>
      <c r="L856" s="849">
        <v>1</v>
      </c>
      <c r="M856" s="849">
        <v>2061</v>
      </c>
      <c r="N856" s="849">
        <v>4</v>
      </c>
      <c r="O856" s="849">
        <v>8252</v>
      </c>
      <c r="P856" s="837">
        <v>1.3346272036228368</v>
      </c>
      <c r="Q856" s="850">
        <v>2063</v>
      </c>
    </row>
    <row r="857" spans="1:17" ht="14.4" customHeight="1" x14ac:dyDescent="0.3">
      <c r="A857" s="831" t="s">
        <v>579</v>
      </c>
      <c r="B857" s="832" t="s">
        <v>7846</v>
      </c>
      <c r="C857" s="832" t="s">
        <v>6809</v>
      </c>
      <c r="D857" s="832" t="s">
        <v>8056</v>
      </c>
      <c r="E857" s="832" t="s">
        <v>8057</v>
      </c>
      <c r="F857" s="849">
        <v>4</v>
      </c>
      <c r="G857" s="849">
        <v>63728</v>
      </c>
      <c r="H857" s="849"/>
      <c r="I857" s="849">
        <v>15932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579</v>
      </c>
      <c r="B858" s="832" t="s">
        <v>7846</v>
      </c>
      <c r="C858" s="832" t="s">
        <v>6809</v>
      </c>
      <c r="D858" s="832" t="s">
        <v>7700</v>
      </c>
      <c r="E858" s="832" t="s">
        <v>7701</v>
      </c>
      <c r="F858" s="849">
        <v>6</v>
      </c>
      <c r="G858" s="849">
        <v>6990</v>
      </c>
      <c r="H858" s="849">
        <v>0.41607142857142859</v>
      </c>
      <c r="I858" s="849">
        <v>1165</v>
      </c>
      <c r="J858" s="849">
        <v>14</v>
      </c>
      <c r="K858" s="849">
        <v>16800</v>
      </c>
      <c r="L858" s="849">
        <v>1</v>
      </c>
      <c r="M858" s="849">
        <v>1200</v>
      </c>
      <c r="N858" s="849">
        <v>13</v>
      </c>
      <c r="O858" s="849">
        <v>15613</v>
      </c>
      <c r="P858" s="837">
        <v>0.92934523809523806</v>
      </c>
      <c r="Q858" s="850">
        <v>1201</v>
      </c>
    </row>
    <row r="859" spans="1:17" ht="14.4" customHeight="1" x14ac:dyDescent="0.3">
      <c r="A859" s="831" t="s">
        <v>579</v>
      </c>
      <c r="B859" s="832" t="s">
        <v>7846</v>
      </c>
      <c r="C859" s="832" t="s">
        <v>6809</v>
      </c>
      <c r="D859" s="832" t="s">
        <v>8058</v>
      </c>
      <c r="E859" s="832" t="s">
        <v>8059</v>
      </c>
      <c r="F859" s="849">
        <v>6</v>
      </c>
      <c r="G859" s="849">
        <v>7926</v>
      </c>
      <c r="H859" s="849">
        <v>1.1579254930606282</v>
      </c>
      <c r="I859" s="849">
        <v>1321</v>
      </c>
      <c r="J859" s="849">
        <v>5</v>
      </c>
      <c r="K859" s="849">
        <v>6845</v>
      </c>
      <c r="L859" s="849">
        <v>1</v>
      </c>
      <c r="M859" s="849">
        <v>1369</v>
      </c>
      <c r="N859" s="849">
        <v>5</v>
      </c>
      <c r="O859" s="849">
        <v>6850</v>
      </c>
      <c r="P859" s="837">
        <v>1.0007304601899196</v>
      </c>
      <c r="Q859" s="850">
        <v>1370</v>
      </c>
    </row>
    <row r="860" spans="1:17" ht="14.4" customHeight="1" x14ac:dyDescent="0.3">
      <c r="A860" s="831" t="s">
        <v>579</v>
      </c>
      <c r="B860" s="832" t="s">
        <v>7846</v>
      </c>
      <c r="C860" s="832" t="s">
        <v>6809</v>
      </c>
      <c r="D860" s="832" t="s">
        <v>8060</v>
      </c>
      <c r="E860" s="832" t="s">
        <v>8061</v>
      </c>
      <c r="F860" s="849">
        <v>22</v>
      </c>
      <c r="G860" s="849">
        <v>39666</v>
      </c>
      <c r="H860" s="849">
        <v>1.3480831973898859</v>
      </c>
      <c r="I860" s="849">
        <v>1803</v>
      </c>
      <c r="J860" s="849">
        <v>16</v>
      </c>
      <c r="K860" s="849">
        <v>29424</v>
      </c>
      <c r="L860" s="849">
        <v>1</v>
      </c>
      <c r="M860" s="849">
        <v>1839</v>
      </c>
      <c r="N860" s="849">
        <v>19</v>
      </c>
      <c r="O860" s="849">
        <v>29963</v>
      </c>
      <c r="P860" s="837">
        <v>1.0183183795541055</v>
      </c>
      <c r="Q860" s="850">
        <v>1577</v>
      </c>
    </row>
    <row r="861" spans="1:17" ht="14.4" customHeight="1" x14ac:dyDescent="0.3">
      <c r="A861" s="831" t="s">
        <v>579</v>
      </c>
      <c r="B861" s="832" t="s">
        <v>7846</v>
      </c>
      <c r="C861" s="832" t="s">
        <v>6809</v>
      </c>
      <c r="D861" s="832" t="s">
        <v>8062</v>
      </c>
      <c r="E861" s="832" t="s">
        <v>8063</v>
      </c>
      <c r="F861" s="849">
        <v>2</v>
      </c>
      <c r="G861" s="849">
        <v>1468</v>
      </c>
      <c r="H861" s="849"/>
      <c r="I861" s="849">
        <v>734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" customHeight="1" x14ac:dyDescent="0.3">
      <c r="A862" s="831" t="s">
        <v>579</v>
      </c>
      <c r="B862" s="832" t="s">
        <v>7846</v>
      </c>
      <c r="C862" s="832" t="s">
        <v>6809</v>
      </c>
      <c r="D862" s="832" t="s">
        <v>8064</v>
      </c>
      <c r="E862" s="832" t="s">
        <v>8065</v>
      </c>
      <c r="F862" s="849">
        <v>2</v>
      </c>
      <c r="G862" s="849">
        <v>5470</v>
      </c>
      <c r="H862" s="849">
        <v>0.95931252192213257</v>
      </c>
      <c r="I862" s="849">
        <v>2735</v>
      </c>
      <c r="J862" s="849">
        <v>2</v>
      </c>
      <c r="K862" s="849">
        <v>5702</v>
      </c>
      <c r="L862" s="849">
        <v>1</v>
      </c>
      <c r="M862" s="849">
        <v>2851</v>
      </c>
      <c r="N862" s="849">
        <v>8</v>
      </c>
      <c r="O862" s="849">
        <v>22824</v>
      </c>
      <c r="P862" s="837">
        <v>4.002806032970887</v>
      </c>
      <c r="Q862" s="850">
        <v>2853</v>
      </c>
    </row>
    <row r="863" spans="1:17" ht="14.4" customHeight="1" x14ac:dyDescent="0.3">
      <c r="A863" s="831" t="s">
        <v>579</v>
      </c>
      <c r="B863" s="832" t="s">
        <v>7846</v>
      </c>
      <c r="C863" s="832" t="s">
        <v>6809</v>
      </c>
      <c r="D863" s="832" t="s">
        <v>8066</v>
      </c>
      <c r="E863" s="832" t="s">
        <v>8067</v>
      </c>
      <c r="F863" s="849"/>
      <c r="G863" s="849"/>
      <c r="H863" s="849"/>
      <c r="I863" s="849"/>
      <c r="J863" s="849">
        <v>1</v>
      </c>
      <c r="K863" s="849">
        <v>2387</v>
      </c>
      <c r="L863" s="849">
        <v>1</v>
      </c>
      <c r="M863" s="849">
        <v>2387</v>
      </c>
      <c r="N863" s="849"/>
      <c r="O863" s="849"/>
      <c r="P863" s="837"/>
      <c r="Q863" s="850"/>
    </row>
    <row r="864" spans="1:17" ht="14.4" customHeight="1" x14ac:dyDescent="0.3">
      <c r="A864" s="831" t="s">
        <v>579</v>
      </c>
      <c r="B864" s="832" t="s">
        <v>7846</v>
      </c>
      <c r="C864" s="832" t="s">
        <v>6809</v>
      </c>
      <c r="D864" s="832" t="s">
        <v>8068</v>
      </c>
      <c r="E864" s="832" t="s">
        <v>8026</v>
      </c>
      <c r="F864" s="849"/>
      <c r="G864" s="849"/>
      <c r="H864" s="849"/>
      <c r="I864" s="849"/>
      <c r="J864" s="849">
        <v>4</v>
      </c>
      <c r="K864" s="849">
        <v>3636</v>
      </c>
      <c r="L864" s="849">
        <v>1</v>
      </c>
      <c r="M864" s="849">
        <v>909</v>
      </c>
      <c r="N864" s="849">
        <v>3</v>
      </c>
      <c r="O864" s="849">
        <v>2475</v>
      </c>
      <c r="P864" s="837">
        <v>0.68069306930693074</v>
      </c>
      <c r="Q864" s="850">
        <v>825</v>
      </c>
    </row>
    <row r="865" spans="1:17" ht="14.4" customHeight="1" x14ac:dyDescent="0.3">
      <c r="A865" s="831" t="s">
        <v>579</v>
      </c>
      <c r="B865" s="832" t="s">
        <v>7846</v>
      </c>
      <c r="C865" s="832" t="s">
        <v>6809</v>
      </c>
      <c r="D865" s="832" t="s">
        <v>8069</v>
      </c>
      <c r="E865" s="832" t="s">
        <v>8070</v>
      </c>
      <c r="F865" s="849">
        <v>1</v>
      </c>
      <c r="G865" s="849">
        <v>2473</v>
      </c>
      <c r="H865" s="849"/>
      <c r="I865" s="849">
        <v>2473</v>
      </c>
      <c r="J865" s="849"/>
      <c r="K865" s="849"/>
      <c r="L865" s="849"/>
      <c r="M865" s="849"/>
      <c r="N865" s="849">
        <v>2</v>
      </c>
      <c r="O865" s="849">
        <v>5182</v>
      </c>
      <c r="P865" s="837"/>
      <c r="Q865" s="850">
        <v>2591</v>
      </c>
    </row>
    <row r="866" spans="1:17" ht="14.4" customHeight="1" x14ac:dyDescent="0.3">
      <c r="A866" s="831" t="s">
        <v>579</v>
      </c>
      <c r="B866" s="832" t="s">
        <v>7846</v>
      </c>
      <c r="C866" s="832" t="s">
        <v>6809</v>
      </c>
      <c r="D866" s="832" t="s">
        <v>8071</v>
      </c>
      <c r="E866" s="832" t="s">
        <v>8072</v>
      </c>
      <c r="F866" s="849">
        <v>3</v>
      </c>
      <c r="G866" s="849">
        <v>3669</v>
      </c>
      <c r="H866" s="849"/>
      <c r="I866" s="849">
        <v>1223</v>
      </c>
      <c r="J866" s="849"/>
      <c r="K866" s="849"/>
      <c r="L866" s="849"/>
      <c r="M866" s="849"/>
      <c r="N866" s="849">
        <v>1</v>
      </c>
      <c r="O866" s="849">
        <v>1266</v>
      </c>
      <c r="P866" s="837"/>
      <c r="Q866" s="850">
        <v>1266</v>
      </c>
    </row>
    <row r="867" spans="1:17" ht="14.4" customHeight="1" x14ac:dyDescent="0.3">
      <c r="A867" s="831" t="s">
        <v>579</v>
      </c>
      <c r="B867" s="832" t="s">
        <v>7846</v>
      </c>
      <c r="C867" s="832" t="s">
        <v>6809</v>
      </c>
      <c r="D867" s="832" t="s">
        <v>8073</v>
      </c>
      <c r="E867" s="832" t="s">
        <v>8074</v>
      </c>
      <c r="F867" s="849">
        <v>1</v>
      </c>
      <c r="G867" s="849">
        <v>3887</v>
      </c>
      <c r="H867" s="849"/>
      <c r="I867" s="849">
        <v>3887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579</v>
      </c>
      <c r="B868" s="832" t="s">
        <v>7846</v>
      </c>
      <c r="C868" s="832" t="s">
        <v>6809</v>
      </c>
      <c r="D868" s="832" t="s">
        <v>8075</v>
      </c>
      <c r="E868" s="832" t="s">
        <v>8076</v>
      </c>
      <c r="F868" s="849">
        <v>34</v>
      </c>
      <c r="G868" s="849">
        <v>59160</v>
      </c>
      <c r="H868" s="849">
        <v>0.58015357006266366</v>
      </c>
      <c r="I868" s="849">
        <v>1740</v>
      </c>
      <c r="J868" s="849">
        <v>57</v>
      </c>
      <c r="K868" s="849">
        <v>101973</v>
      </c>
      <c r="L868" s="849">
        <v>1</v>
      </c>
      <c r="M868" s="849">
        <v>1789</v>
      </c>
      <c r="N868" s="849">
        <v>83</v>
      </c>
      <c r="O868" s="849">
        <v>148570</v>
      </c>
      <c r="P868" s="837">
        <v>1.456954291822345</v>
      </c>
      <c r="Q868" s="850">
        <v>1790</v>
      </c>
    </row>
    <row r="869" spans="1:17" ht="14.4" customHeight="1" x14ac:dyDescent="0.3">
      <c r="A869" s="831" t="s">
        <v>579</v>
      </c>
      <c r="B869" s="832" t="s">
        <v>7846</v>
      </c>
      <c r="C869" s="832" t="s">
        <v>6809</v>
      </c>
      <c r="D869" s="832" t="s">
        <v>8077</v>
      </c>
      <c r="E869" s="832" t="s">
        <v>8078</v>
      </c>
      <c r="F869" s="849">
        <v>12</v>
      </c>
      <c r="G869" s="849">
        <v>15000</v>
      </c>
      <c r="H869" s="849">
        <v>0.63905930470347649</v>
      </c>
      <c r="I869" s="849">
        <v>1250</v>
      </c>
      <c r="J869" s="849">
        <v>18</v>
      </c>
      <c r="K869" s="849">
        <v>23472</v>
      </c>
      <c r="L869" s="849">
        <v>1</v>
      </c>
      <c r="M869" s="849">
        <v>1304</v>
      </c>
      <c r="N869" s="849">
        <v>15</v>
      </c>
      <c r="O869" s="849">
        <v>19035</v>
      </c>
      <c r="P869" s="837">
        <v>0.81096625766871167</v>
      </c>
      <c r="Q869" s="850">
        <v>1269</v>
      </c>
    </row>
    <row r="870" spans="1:17" ht="14.4" customHeight="1" x14ac:dyDescent="0.3">
      <c r="A870" s="831" t="s">
        <v>579</v>
      </c>
      <c r="B870" s="832" t="s">
        <v>7846</v>
      </c>
      <c r="C870" s="832" t="s">
        <v>6809</v>
      </c>
      <c r="D870" s="832" t="s">
        <v>8079</v>
      </c>
      <c r="E870" s="832" t="s">
        <v>8080</v>
      </c>
      <c r="F870" s="849"/>
      <c r="G870" s="849"/>
      <c r="H870" s="849"/>
      <c r="I870" s="849"/>
      <c r="J870" s="849">
        <v>1</v>
      </c>
      <c r="K870" s="849">
        <v>1966</v>
      </c>
      <c r="L870" s="849">
        <v>1</v>
      </c>
      <c r="M870" s="849">
        <v>1966</v>
      </c>
      <c r="N870" s="849">
        <v>1</v>
      </c>
      <c r="O870" s="849">
        <v>1967</v>
      </c>
      <c r="P870" s="837">
        <v>1.0005086469989828</v>
      </c>
      <c r="Q870" s="850">
        <v>1967</v>
      </c>
    </row>
    <row r="871" spans="1:17" ht="14.4" customHeight="1" x14ac:dyDescent="0.3">
      <c r="A871" s="831" t="s">
        <v>579</v>
      </c>
      <c r="B871" s="832" t="s">
        <v>7846</v>
      </c>
      <c r="C871" s="832" t="s">
        <v>6809</v>
      </c>
      <c r="D871" s="832" t="s">
        <v>8081</v>
      </c>
      <c r="E871" s="832" t="s">
        <v>8082</v>
      </c>
      <c r="F871" s="849">
        <v>2</v>
      </c>
      <c r="G871" s="849">
        <v>4412</v>
      </c>
      <c r="H871" s="849">
        <v>1.97847533632287</v>
      </c>
      <c r="I871" s="849">
        <v>2206</v>
      </c>
      <c r="J871" s="849">
        <v>1</v>
      </c>
      <c r="K871" s="849">
        <v>2230</v>
      </c>
      <c r="L871" s="849">
        <v>1</v>
      </c>
      <c r="M871" s="849">
        <v>2230</v>
      </c>
      <c r="N871" s="849">
        <v>3</v>
      </c>
      <c r="O871" s="849">
        <v>11358</v>
      </c>
      <c r="P871" s="837">
        <v>5.0932735426008966</v>
      </c>
      <c r="Q871" s="850">
        <v>3786</v>
      </c>
    </row>
    <row r="872" spans="1:17" ht="14.4" customHeight="1" x14ac:dyDescent="0.3">
      <c r="A872" s="831" t="s">
        <v>579</v>
      </c>
      <c r="B872" s="832" t="s">
        <v>7846</v>
      </c>
      <c r="C872" s="832" t="s">
        <v>6809</v>
      </c>
      <c r="D872" s="832" t="s">
        <v>8083</v>
      </c>
      <c r="E872" s="832" t="s">
        <v>8084</v>
      </c>
      <c r="F872" s="849">
        <v>9</v>
      </c>
      <c r="G872" s="849">
        <v>44982</v>
      </c>
      <c r="H872" s="849">
        <v>0.86040550879877586</v>
      </c>
      <c r="I872" s="849">
        <v>4998</v>
      </c>
      <c r="J872" s="849">
        <v>10</v>
      </c>
      <c r="K872" s="849">
        <v>52280</v>
      </c>
      <c r="L872" s="849">
        <v>1</v>
      </c>
      <c r="M872" s="849">
        <v>5228</v>
      </c>
      <c r="N872" s="849">
        <v>10</v>
      </c>
      <c r="O872" s="849">
        <v>52310</v>
      </c>
      <c r="P872" s="837">
        <v>1.0005738332058149</v>
      </c>
      <c r="Q872" s="850">
        <v>5231</v>
      </c>
    </row>
    <row r="873" spans="1:17" ht="14.4" customHeight="1" x14ac:dyDescent="0.3">
      <c r="A873" s="831" t="s">
        <v>579</v>
      </c>
      <c r="B873" s="832" t="s">
        <v>7846</v>
      </c>
      <c r="C873" s="832" t="s">
        <v>6809</v>
      </c>
      <c r="D873" s="832" t="s">
        <v>8085</v>
      </c>
      <c r="E873" s="832" t="s">
        <v>8086</v>
      </c>
      <c r="F873" s="849"/>
      <c r="G873" s="849"/>
      <c r="H873" s="849"/>
      <c r="I873" s="849"/>
      <c r="J873" s="849">
        <v>1</v>
      </c>
      <c r="K873" s="849">
        <v>3985</v>
      </c>
      <c r="L873" s="849">
        <v>1</v>
      </c>
      <c r="M873" s="849">
        <v>3985</v>
      </c>
      <c r="N873" s="849"/>
      <c r="O873" s="849"/>
      <c r="P873" s="837"/>
      <c r="Q873" s="850"/>
    </row>
    <row r="874" spans="1:17" ht="14.4" customHeight="1" x14ac:dyDescent="0.3">
      <c r="A874" s="831" t="s">
        <v>579</v>
      </c>
      <c r="B874" s="832" t="s">
        <v>7846</v>
      </c>
      <c r="C874" s="832" t="s">
        <v>6809</v>
      </c>
      <c r="D874" s="832" t="s">
        <v>8087</v>
      </c>
      <c r="E874" s="832" t="s">
        <v>8088</v>
      </c>
      <c r="F874" s="849">
        <v>1</v>
      </c>
      <c r="G874" s="849">
        <v>3393</v>
      </c>
      <c r="H874" s="849"/>
      <c r="I874" s="849">
        <v>3393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579</v>
      </c>
      <c r="B875" s="832" t="s">
        <v>7846</v>
      </c>
      <c r="C875" s="832" t="s">
        <v>6809</v>
      </c>
      <c r="D875" s="832" t="s">
        <v>8089</v>
      </c>
      <c r="E875" s="832" t="s">
        <v>8090</v>
      </c>
      <c r="F875" s="849">
        <v>4</v>
      </c>
      <c r="G875" s="849">
        <v>2744</v>
      </c>
      <c r="H875" s="849">
        <v>3.7384196185286105</v>
      </c>
      <c r="I875" s="849">
        <v>686</v>
      </c>
      <c r="J875" s="849">
        <v>1</v>
      </c>
      <c r="K875" s="849">
        <v>734</v>
      </c>
      <c r="L875" s="849">
        <v>1</v>
      </c>
      <c r="M875" s="849">
        <v>734</v>
      </c>
      <c r="N875" s="849">
        <v>1</v>
      </c>
      <c r="O875" s="849">
        <v>735</v>
      </c>
      <c r="P875" s="837">
        <v>1.0013623978201636</v>
      </c>
      <c r="Q875" s="850">
        <v>735</v>
      </c>
    </row>
    <row r="876" spans="1:17" ht="14.4" customHeight="1" x14ac:dyDescent="0.3">
      <c r="A876" s="831" t="s">
        <v>579</v>
      </c>
      <c r="B876" s="832" t="s">
        <v>7846</v>
      </c>
      <c r="C876" s="832" t="s">
        <v>6809</v>
      </c>
      <c r="D876" s="832" t="s">
        <v>8091</v>
      </c>
      <c r="E876" s="832" t="s">
        <v>8092</v>
      </c>
      <c r="F876" s="849">
        <v>5</v>
      </c>
      <c r="G876" s="849">
        <v>9335</v>
      </c>
      <c r="H876" s="849">
        <v>4.8746736292428201</v>
      </c>
      <c r="I876" s="849">
        <v>1867</v>
      </c>
      <c r="J876" s="849">
        <v>1</v>
      </c>
      <c r="K876" s="849">
        <v>1915</v>
      </c>
      <c r="L876" s="849">
        <v>1</v>
      </c>
      <c r="M876" s="849">
        <v>1915</v>
      </c>
      <c r="N876" s="849">
        <v>5</v>
      </c>
      <c r="O876" s="849">
        <v>12360</v>
      </c>
      <c r="P876" s="837">
        <v>6.4543080939947783</v>
      </c>
      <c r="Q876" s="850">
        <v>2472</v>
      </c>
    </row>
    <row r="877" spans="1:17" ht="14.4" customHeight="1" x14ac:dyDescent="0.3">
      <c r="A877" s="831" t="s">
        <v>579</v>
      </c>
      <c r="B877" s="832" t="s">
        <v>7846</v>
      </c>
      <c r="C877" s="832" t="s">
        <v>6809</v>
      </c>
      <c r="D877" s="832" t="s">
        <v>8093</v>
      </c>
      <c r="E877" s="832" t="s">
        <v>8094</v>
      </c>
      <c r="F877" s="849">
        <v>1</v>
      </c>
      <c r="G877" s="849">
        <v>2789</v>
      </c>
      <c r="H877" s="849"/>
      <c r="I877" s="849">
        <v>2789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579</v>
      </c>
      <c r="B878" s="832" t="s">
        <v>7846</v>
      </c>
      <c r="C878" s="832" t="s">
        <v>6809</v>
      </c>
      <c r="D878" s="832" t="s">
        <v>8095</v>
      </c>
      <c r="E878" s="832" t="s">
        <v>8096</v>
      </c>
      <c r="F878" s="849">
        <v>4</v>
      </c>
      <c r="G878" s="849">
        <v>6304</v>
      </c>
      <c r="H878" s="849">
        <v>3.8439024390243901</v>
      </c>
      <c r="I878" s="849">
        <v>1576</v>
      </c>
      <c r="J878" s="849">
        <v>1</v>
      </c>
      <c r="K878" s="849">
        <v>1640</v>
      </c>
      <c r="L878" s="849">
        <v>1</v>
      </c>
      <c r="M878" s="849">
        <v>1640</v>
      </c>
      <c r="N878" s="849">
        <v>3</v>
      </c>
      <c r="O878" s="849">
        <v>4923</v>
      </c>
      <c r="P878" s="837">
        <v>3.001829268292683</v>
      </c>
      <c r="Q878" s="850">
        <v>1641</v>
      </c>
    </row>
    <row r="879" spans="1:17" ht="14.4" customHeight="1" x14ac:dyDescent="0.3">
      <c r="A879" s="831" t="s">
        <v>579</v>
      </c>
      <c r="B879" s="832" t="s">
        <v>7846</v>
      </c>
      <c r="C879" s="832" t="s">
        <v>6809</v>
      </c>
      <c r="D879" s="832" t="s">
        <v>8097</v>
      </c>
      <c r="E879" s="832" t="s">
        <v>8098</v>
      </c>
      <c r="F879" s="849">
        <v>2</v>
      </c>
      <c r="G879" s="849">
        <v>7882</v>
      </c>
      <c r="H879" s="849"/>
      <c r="I879" s="849">
        <v>3941</v>
      </c>
      <c r="J879" s="849"/>
      <c r="K879" s="849"/>
      <c r="L879" s="849"/>
      <c r="M879" s="849"/>
      <c r="N879" s="849">
        <v>4</v>
      </c>
      <c r="O879" s="849">
        <v>15024</v>
      </c>
      <c r="P879" s="837"/>
      <c r="Q879" s="850">
        <v>3756</v>
      </c>
    </row>
    <row r="880" spans="1:17" ht="14.4" customHeight="1" x14ac:dyDescent="0.3">
      <c r="A880" s="831" t="s">
        <v>579</v>
      </c>
      <c r="B880" s="832" t="s">
        <v>7846</v>
      </c>
      <c r="C880" s="832" t="s">
        <v>6809</v>
      </c>
      <c r="D880" s="832" t="s">
        <v>8097</v>
      </c>
      <c r="E880" s="832" t="s">
        <v>8099</v>
      </c>
      <c r="F880" s="849">
        <v>1</v>
      </c>
      <c r="G880" s="849">
        <v>3941</v>
      </c>
      <c r="H880" s="849"/>
      <c r="I880" s="849">
        <v>3941</v>
      </c>
      <c r="J880" s="849"/>
      <c r="K880" s="849"/>
      <c r="L880" s="849"/>
      <c r="M880" s="849"/>
      <c r="N880" s="849">
        <v>1</v>
      </c>
      <c r="O880" s="849">
        <v>3756</v>
      </c>
      <c r="P880" s="837"/>
      <c r="Q880" s="850">
        <v>3756</v>
      </c>
    </row>
    <row r="881" spans="1:17" ht="14.4" customHeight="1" x14ac:dyDescent="0.3">
      <c r="A881" s="831" t="s">
        <v>579</v>
      </c>
      <c r="B881" s="832" t="s">
        <v>7846</v>
      </c>
      <c r="C881" s="832" t="s">
        <v>6809</v>
      </c>
      <c r="D881" s="832" t="s">
        <v>8100</v>
      </c>
      <c r="E881" s="832" t="s">
        <v>8101</v>
      </c>
      <c r="F881" s="849">
        <v>3</v>
      </c>
      <c r="G881" s="849">
        <v>1095</v>
      </c>
      <c r="H881" s="849">
        <v>2.935656836461126</v>
      </c>
      <c r="I881" s="849">
        <v>365</v>
      </c>
      <c r="J881" s="849">
        <v>1</v>
      </c>
      <c r="K881" s="849">
        <v>373</v>
      </c>
      <c r="L881" s="849">
        <v>1</v>
      </c>
      <c r="M881" s="849">
        <v>373</v>
      </c>
      <c r="N881" s="849">
        <v>1</v>
      </c>
      <c r="O881" s="849">
        <v>374</v>
      </c>
      <c r="P881" s="837">
        <v>1.0026809651474531</v>
      </c>
      <c r="Q881" s="850">
        <v>374</v>
      </c>
    </row>
    <row r="882" spans="1:17" ht="14.4" customHeight="1" x14ac:dyDescent="0.3">
      <c r="A882" s="831" t="s">
        <v>579</v>
      </c>
      <c r="B882" s="832" t="s">
        <v>7846</v>
      </c>
      <c r="C882" s="832" t="s">
        <v>6809</v>
      </c>
      <c r="D882" s="832" t="s">
        <v>8102</v>
      </c>
      <c r="E882" s="832" t="s">
        <v>8103</v>
      </c>
      <c r="F882" s="849">
        <v>1</v>
      </c>
      <c r="G882" s="849">
        <v>2137</v>
      </c>
      <c r="H882" s="849">
        <v>0.32087087087087085</v>
      </c>
      <c r="I882" s="849">
        <v>2137</v>
      </c>
      <c r="J882" s="849">
        <v>3</v>
      </c>
      <c r="K882" s="849">
        <v>6660</v>
      </c>
      <c r="L882" s="849">
        <v>1</v>
      </c>
      <c r="M882" s="849">
        <v>2220</v>
      </c>
      <c r="N882" s="849">
        <v>1</v>
      </c>
      <c r="O882" s="849">
        <v>2222</v>
      </c>
      <c r="P882" s="837">
        <v>0.33363363363363363</v>
      </c>
      <c r="Q882" s="850">
        <v>2222</v>
      </c>
    </row>
    <row r="883" spans="1:17" ht="14.4" customHeight="1" x14ac:dyDescent="0.3">
      <c r="A883" s="831" t="s">
        <v>579</v>
      </c>
      <c r="B883" s="832" t="s">
        <v>7846</v>
      </c>
      <c r="C883" s="832" t="s">
        <v>6809</v>
      </c>
      <c r="D883" s="832" t="s">
        <v>8104</v>
      </c>
      <c r="E883" s="832" t="s">
        <v>8105</v>
      </c>
      <c r="F883" s="849"/>
      <c r="G883" s="849"/>
      <c r="H883" s="849"/>
      <c r="I883" s="849"/>
      <c r="J883" s="849">
        <v>1</v>
      </c>
      <c r="K883" s="849">
        <v>3775</v>
      </c>
      <c r="L883" s="849">
        <v>1</v>
      </c>
      <c r="M883" s="849">
        <v>3775</v>
      </c>
      <c r="N883" s="849"/>
      <c r="O883" s="849"/>
      <c r="P883" s="837"/>
      <c r="Q883" s="850"/>
    </row>
    <row r="884" spans="1:17" ht="14.4" customHeight="1" x14ac:dyDescent="0.3">
      <c r="A884" s="831" t="s">
        <v>579</v>
      </c>
      <c r="B884" s="832" t="s">
        <v>7846</v>
      </c>
      <c r="C884" s="832" t="s">
        <v>6809</v>
      </c>
      <c r="D884" s="832" t="s">
        <v>8106</v>
      </c>
      <c r="E884" s="832" t="s">
        <v>8107</v>
      </c>
      <c r="F884" s="849">
        <v>1</v>
      </c>
      <c r="G884" s="849">
        <v>790</v>
      </c>
      <c r="H884" s="849"/>
      <c r="I884" s="849">
        <v>790</v>
      </c>
      <c r="J884" s="849"/>
      <c r="K884" s="849"/>
      <c r="L884" s="849"/>
      <c r="M884" s="849"/>
      <c r="N884" s="849"/>
      <c r="O884" s="849"/>
      <c r="P884" s="837"/>
      <c r="Q884" s="850"/>
    </row>
    <row r="885" spans="1:17" ht="14.4" customHeight="1" x14ac:dyDescent="0.3">
      <c r="A885" s="831" t="s">
        <v>579</v>
      </c>
      <c r="B885" s="832" t="s">
        <v>7846</v>
      </c>
      <c r="C885" s="832" t="s">
        <v>6809</v>
      </c>
      <c r="D885" s="832" t="s">
        <v>8108</v>
      </c>
      <c r="E885" s="832" t="s">
        <v>8109</v>
      </c>
      <c r="F885" s="849"/>
      <c r="G885" s="849"/>
      <c r="H885" s="849"/>
      <c r="I885" s="849"/>
      <c r="J885" s="849">
        <v>2</v>
      </c>
      <c r="K885" s="849">
        <v>2966</v>
      </c>
      <c r="L885" s="849">
        <v>1</v>
      </c>
      <c r="M885" s="849">
        <v>1483</v>
      </c>
      <c r="N885" s="849"/>
      <c r="O885" s="849"/>
      <c r="P885" s="837"/>
      <c r="Q885" s="850"/>
    </row>
    <row r="886" spans="1:17" ht="14.4" customHeight="1" x14ac:dyDescent="0.3">
      <c r="A886" s="831" t="s">
        <v>579</v>
      </c>
      <c r="B886" s="832" t="s">
        <v>7846</v>
      </c>
      <c r="C886" s="832" t="s">
        <v>6809</v>
      </c>
      <c r="D886" s="832" t="s">
        <v>8110</v>
      </c>
      <c r="E886" s="832" t="s">
        <v>8111</v>
      </c>
      <c r="F886" s="849"/>
      <c r="G886" s="849"/>
      <c r="H886" s="849"/>
      <c r="I886" s="849"/>
      <c r="J886" s="849">
        <v>1</v>
      </c>
      <c r="K886" s="849">
        <v>2042</v>
      </c>
      <c r="L886" s="849">
        <v>1</v>
      </c>
      <c r="M886" s="849">
        <v>2042</v>
      </c>
      <c r="N886" s="849">
        <v>2</v>
      </c>
      <c r="O886" s="849">
        <v>4834</v>
      </c>
      <c r="P886" s="837">
        <v>2.3672869735553381</v>
      </c>
      <c r="Q886" s="850">
        <v>2417</v>
      </c>
    </row>
    <row r="887" spans="1:17" ht="14.4" customHeight="1" x14ac:dyDescent="0.3">
      <c r="A887" s="831" t="s">
        <v>579</v>
      </c>
      <c r="B887" s="832" t="s">
        <v>7846</v>
      </c>
      <c r="C887" s="832" t="s">
        <v>6809</v>
      </c>
      <c r="D887" s="832" t="s">
        <v>8112</v>
      </c>
      <c r="E887" s="832" t="s">
        <v>8026</v>
      </c>
      <c r="F887" s="849"/>
      <c r="G887" s="849"/>
      <c r="H887" s="849"/>
      <c r="I887" s="849"/>
      <c r="J887" s="849">
        <v>2</v>
      </c>
      <c r="K887" s="849">
        <v>2594</v>
      </c>
      <c r="L887" s="849">
        <v>1</v>
      </c>
      <c r="M887" s="849">
        <v>1297</v>
      </c>
      <c r="N887" s="849">
        <v>1</v>
      </c>
      <c r="O887" s="849">
        <v>1214</v>
      </c>
      <c r="P887" s="837">
        <v>0.4680030840400925</v>
      </c>
      <c r="Q887" s="850">
        <v>1214</v>
      </c>
    </row>
    <row r="888" spans="1:17" ht="14.4" customHeight="1" x14ac:dyDescent="0.3">
      <c r="A888" s="831" t="s">
        <v>579</v>
      </c>
      <c r="B888" s="832" t="s">
        <v>7846</v>
      </c>
      <c r="C888" s="832" t="s">
        <v>6809</v>
      </c>
      <c r="D888" s="832" t="s">
        <v>8113</v>
      </c>
      <c r="E888" s="832" t="s">
        <v>8114</v>
      </c>
      <c r="F888" s="849">
        <v>3</v>
      </c>
      <c r="G888" s="849">
        <v>28509</v>
      </c>
      <c r="H888" s="849">
        <v>0.48534218590398365</v>
      </c>
      <c r="I888" s="849">
        <v>9503</v>
      </c>
      <c r="J888" s="849">
        <v>6</v>
      </c>
      <c r="K888" s="849">
        <v>58740</v>
      </c>
      <c r="L888" s="849">
        <v>1</v>
      </c>
      <c r="M888" s="849">
        <v>9790</v>
      </c>
      <c r="N888" s="849">
        <v>10</v>
      </c>
      <c r="O888" s="849">
        <v>97980</v>
      </c>
      <c r="P888" s="837">
        <v>1.6680286006128702</v>
      </c>
      <c r="Q888" s="850">
        <v>9798</v>
      </c>
    </row>
    <row r="889" spans="1:17" ht="14.4" customHeight="1" x14ac:dyDescent="0.3">
      <c r="A889" s="831" t="s">
        <v>579</v>
      </c>
      <c r="B889" s="832" t="s">
        <v>7846</v>
      </c>
      <c r="C889" s="832" t="s">
        <v>6809</v>
      </c>
      <c r="D889" s="832" t="s">
        <v>8115</v>
      </c>
      <c r="E889" s="832" t="s">
        <v>8116</v>
      </c>
      <c r="F889" s="849"/>
      <c r="G889" s="849"/>
      <c r="H889" s="849"/>
      <c r="I889" s="849"/>
      <c r="J889" s="849">
        <v>2</v>
      </c>
      <c r="K889" s="849">
        <v>3348</v>
      </c>
      <c r="L889" s="849">
        <v>1</v>
      </c>
      <c r="M889" s="849">
        <v>1674</v>
      </c>
      <c r="N889" s="849"/>
      <c r="O889" s="849"/>
      <c r="P889" s="837"/>
      <c r="Q889" s="850"/>
    </row>
    <row r="890" spans="1:17" ht="14.4" customHeight="1" x14ac:dyDescent="0.3">
      <c r="A890" s="831" t="s">
        <v>579</v>
      </c>
      <c r="B890" s="832" t="s">
        <v>7846</v>
      </c>
      <c r="C890" s="832" t="s">
        <v>6809</v>
      </c>
      <c r="D890" s="832" t="s">
        <v>8117</v>
      </c>
      <c r="E890" s="832" t="s">
        <v>8118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5057</v>
      </c>
      <c r="P890" s="837"/>
      <c r="Q890" s="850">
        <v>5057</v>
      </c>
    </row>
    <row r="891" spans="1:17" ht="14.4" customHeight="1" x14ac:dyDescent="0.3">
      <c r="A891" s="831" t="s">
        <v>579</v>
      </c>
      <c r="B891" s="832" t="s">
        <v>7846</v>
      </c>
      <c r="C891" s="832" t="s">
        <v>6809</v>
      </c>
      <c r="D891" s="832" t="s">
        <v>8119</v>
      </c>
      <c r="E891" s="832" t="s">
        <v>8120</v>
      </c>
      <c r="F891" s="849"/>
      <c r="G891" s="849"/>
      <c r="H891" s="849"/>
      <c r="I891" s="849"/>
      <c r="J891" s="849"/>
      <c r="K891" s="849"/>
      <c r="L891" s="849"/>
      <c r="M891" s="849"/>
      <c r="N891" s="849">
        <v>1</v>
      </c>
      <c r="O891" s="849">
        <v>4060</v>
      </c>
      <c r="P891" s="837"/>
      <c r="Q891" s="850">
        <v>4060</v>
      </c>
    </row>
    <row r="892" spans="1:17" ht="14.4" customHeight="1" x14ac:dyDescent="0.3">
      <c r="A892" s="831" t="s">
        <v>579</v>
      </c>
      <c r="B892" s="832" t="s">
        <v>7846</v>
      </c>
      <c r="C892" s="832" t="s">
        <v>6809</v>
      </c>
      <c r="D892" s="832" t="s">
        <v>8121</v>
      </c>
      <c r="E892" s="832" t="s">
        <v>8122</v>
      </c>
      <c r="F892" s="849"/>
      <c r="G892" s="849"/>
      <c r="H892" s="849"/>
      <c r="I892" s="849"/>
      <c r="J892" s="849">
        <v>1</v>
      </c>
      <c r="K892" s="849">
        <v>2946</v>
      </c>
      <c r="L892" s="849">
        <v>1</v>
      </c>
      <c r="M892" s="849">
        <v>2946</v>
      </c>
      <c r="N892" s="849">
        <v>1</v>
      </c>
      <c r="O892" s="849">
        <v>2947</v>
      </c>
      <c r="P892" s="837">
        <v>1.0003394433129666</v>
      </c>
      <c r="Q892" s="850">
        <v>2947</v>
      </c>
    </row>
    <row r="893" spans="1:17" ht="14.4" customHeight="1" x14ac:dyDescent="0.3">
      <c r="A893" s="831" t="s">
        <v>579</v>
      </c>
      <c r="B893" s="832" t="s">
        <v>7846</v>
      </c>
      <c r="C893" s="832" t="s">
        <v>6809</v>
      </c>
      <c r="D893" s="832" t="s">
        <v>8123</v>
      </c>
      <c r="E893" s="832" t="s">
        <v>8124</v>
      </c>
      <c r="F893" s="849"/>
      <c r="G893" s="849"/>
      <c r="H893" s="849"/>
      <c r="I893" s="849"/>
      <c r="J893" s="849">
        <v>1</v>
      </c>
      <c r="K893" s="849">
        <v>2348</v>
      </c>
      <c r="L893" s="849">
        <v>1</v>
      </c>
      <c r="M893" s="849">
        <v>2348</v>
      </c>
      <c r="N893" s="849">
        <v>1</v>
      </c>
      <c r="O893" s="849">
        <v>3277</v>
      </c>
      <c r="P893" s="837">
        <v>1.395655877342419</v>
      </c>
      <c r="Q893" s="850">
        <v>3277</v>
      </c>
    </row>
    <row r="894" spans="1:17" ht="14.4" customHeight="1" x14ac:dyDescent="0.3">
      <c r="A894" s="831" t="s">
        <v>579</v>
      </c>
      <c r="B894" s="832" t="s">
        <v>7846</v>
      </c>
      <c r="C894" s="832" t="s">
        <v>6809</v>
      </c>
      <c r="D894" s="832" t="s">
        <v>8125</v>
      </c>
      <c r="E894" s="832" t="s">
        <v>8126</v>
      </c>
      <c r="F894" s="849"/>
      <c r="G894" s="849"/>
      <c r="H894" s="849"/>
      <c r="I894" s="849"/>
      <c r="J894" s="849">
        <v>1</v>
      </c>
      <c r="K894" s="849">
        <v>3135</v>
      </c>
      <c r="L894" s="849">
        <v>1</v>
      </c>
      <c r="M894" s="849">
        <v>3135</v>
      </c>
      <c r="N894" s="849"/>
      <c r="O894" s="849"/>
      <c r="P894" s="837"/>
      <c r="Q894" s="850"/>
    </row>
    <row r="895" spans="1:17" ht="14.4" customHeight="1" x14ac:dyDescent="0.3">
      <c r="A895" s="831" t="s">
        <v>579</v>
      </c>
      <c r="B895" s="832" t="s">
        <v>7846</v>
      </c>
      <c r="C895" s="832" t="s">
        <v>6809</v>
      </c>
      <c r="D895" s="832" t="s">
        <v>8127</v>
      </c>
      <c r="E895" s="832" t="s">
        <v>8128</v>
      </c>
      <c r="F895" s="849"/>
      <c r="G895" s="849"/>
      <c r="H895" s="849"/>
      <c r="I895" s="849"/>
      <c r="J895" s="849">
        <v>1</v>
      </c>
      <c r="K895" s="849">
        <v>869</v>
      </c>
      <c r="L895" s="849">
        <v>1</v>
      </c>
      <c r="M895" s="849">
        <v>869</v>
      </c>
      <c r="N895" s="849"/>
      <c r="O895" s="849"/>
      <c r="P895" s="837"/>
      <c r="Q895" s="850"/>
    </row>
    <row r="896" spans="1:17" ht="14.4" customHeight="1" x14ac:dyDescent="0.3">
      <c r="A896" s="831" t="s">
        <v>579</v>
      </c>
      <c r="B896" s="832" t="s">
        <v>7846</v>
      </c>
      <c r="C896" s="832" t="s">
        <v>6809</v>
      </c>
      <c r="D896" s="832" t="s">
        <v>8129</v>
      </c>
      <c r="E896" s="832" t="s">
        <v>8130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1337</v>
      </c>
      <c r="P896" s="837"/>
      <c r="Q896" s="850">
        <v>1337</v>
      </c>
    </row>
    <row r="897" spans="1:17" ht="14.4" customHeight="1" x14ac:dyDescent="0.3">
      <c r="A897" s="831" t="s">
        <v>579</v>
      </c>
      <c r="B897" s="832" t="s">
        <v>7846</v>
      </c>
      <c r="C897" s="832" t="s">
        <v>6809</v>
      </c>
      <c r="D897" s="832" t="s">
        <v>8131</v>
      </c>
      <c r="E897" s="832" t="s">
        <v>8132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18439</v>
      </c>
      <c r="P897" s="837"/>
      <c r="Q897" s="850">
        <v>18439</v>
      </c>
    </row>
    <row r="898" spans="1:17" ht="14.4" customHeight="1" x14ac:dyDescent="0.3">
      <c r="A898" s="831" t="s">
        <v>579</v>
      </c>
      <c r="B898" s="832" t="s">
        <v>7846</v>
      </c>
      <c r="C898" s="832" t="s">
        <v>6809</v>
      </c>
      <c r="D898" s="832" t="s">
        <v>8133</v>
      </c>
      <c r="E898" s="832" t="s">
        <v>8134</v>
      </c>
      <c r="F898" s="849">
        <v>1</v>
      </c>
      <c r="G898" s="849">
        <v>3679</v>
      </c>
      <c r="H898" s="849"/>
      <c r="I898" s="849">
        <v>3679</v>
      </c>
      <c r="J898" s="849"/>
      <c r="K898" s="849"/>
      <c r="L898" s="849"/>
      <c r="M898" s="849"/>
      <c r="N898" s="849">
        <v>1</v>
      </c>
      <c r="O898" s="849">
        <v>3859</v>
      </c>
      <c r="P898" s="837"/>
      <c r="Q898" s="850">
        <v>3859</v>
      </c>
    </row>
    <row r="899" spans="1:17" ht="14.4" customHeight="1" x14ac:dyDescent="0.3">
      <c r="A899" s="831" t="s">
        <v>579</v>
      </c>
      <c r="B899" s="832" t="s">
        <v>7846</v>
      </c>
      <c r="C899" s="832" t="s">
        <v>6809</v>
      </c>
      <c r="D899" s="832" t="s">
        <v>8135</v>
      </c>
      <c r="E899" s="832" t="s">
        <v>8136</v>
      </c>
      <c r="F899" s="849">
        <v>0</v>
      </c>
      <c r="G899" s="849">
        <v>0</v>
      </c>
      <c r="H899" s="849"/>
      <c r="I899" s="849"/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579</v>
      </c>
      <c r="B900" s="832" t="s">
        <v>7846</v>
      </c>
      <c r="C900" s="832" t="s">
        <v>6809</v>
      </c>
      <c r="D900" s="832" t="s">
        <v>8137</v>
      </c>
      <c r="E900" s="832" t="s">
        <v>8138</v>
      </c>
      <c r="F900" s="849">
        <v>2</v>
      </c>
      <c r="G900" s="849">
        <v>5286</v>
      </c>
      <c r="H900" s="849"/>
      <c r="I900" s="849">
        <v>2643</v>
      </c>
      <c r="J900" s="849"/>
      <c r="K900" s="849"/>
      <c r="L900" s="849"/>
      <c r="M900" s="849"/>
      <c r="N900" s="849">
        <v>1</v>
      </c>
      <c r="O900" s="849">
        <v>2737</v>
      </c>
      <c r="P900" s="837"/>
      <c r="Q900" s="850">
        <v>2737</v>
      </c>
    </row>
    <row r="901" spans="1:17" ht="14.4" customHeight="1" x14ac:dyDescent="0.3">
      <c r="A901" s="831" t="s">
        <v>579</v>
      </c>
      <c r="B901" s="832" t="s">
        <v>7846</v>
      </c>
      <c r="C901" s="832" t="s">
        <v>6809</v>
      </c>
      <c r="D901" s="832" t="s">
        <v>8139</v>
      </c>
      <c r="E901" s="832" t="s">
        <v>8140</v>
      </c>
      <c r="F901" s="849"/>
      <c r="G901" s="849"/>
      <c r="H901" s="849"/>
      <c r="I901" s="849"/>
      <c r="J901" s="849"/>
      <c r="K901" s="849"/>
      <c r="L901" s="849"/>
      <c r="M901" s="849"/>
      <c r="N901" s="849">
        <v>1</v>
      </c>
      <c r="O901" s="849">
        <v>4605</v>
      </c>
      <c r="P901" s="837"/>
      <c r="Q901" s="850">
        <v>4605</v>
      </c>
    </row>
    <row r="902" spans="1:17" ht="14.4" customHeight="1" x14ac:dyDescent="0.3">
      <c r="A902" s="831" t="s">
        <v>579</v>
      </c>
      <c r="B902" s="832" t="s">
        <v>7846</v>
      </c>
      <c r="C902" s="832" t="s">
        <v>6809</v>
      </c>
      <c r="D902" s="832" t="s">
        <v>8141</v>
      </c>
      <c r="E902" s="832" t="s">
        <v>8142</v>
      </c>
      <c r="F902" s="849">
        <v>1</v>
      </c>
      <c r="G902" s="849">
        <v>3339</v>
      </c>
      <c r="H902" s="849"/>
      <c r="I902" s="849">
        <v>3339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579</v>
      </c>
      <c r="B903" s="832" t="s">
        <v>7846</v>
      </c>
      <c r="C903" s="832" t="s">
        <v>6809</v>
      </c>
      <c r="D903" s="832" t="s">
        <v>8143</v>
      </c>
      <c r="E903" s="832" t="s">
        <v>8144</v>
      </c>
      <c r="F903" s="849">
        <v>0</v>
      </c>
      <c r="G903" s="849">
        <v>0</v>
      </c>
      <c r="H903" s="849">
        <v>0</v>
      </c>
      <c r="I903" s="849"/>
      <c r="J903" s="849">
        <v>1</v>
      </c>
      <c r="K903" s="849">
        <v>3805</v>
      </c>
      <c r="L903" s="849">
        <v>1</v>
      </c>
      <c r="M903" s="849">
        <v>3805</v>
      </c>
      <c r="N903" s="849"/>
      <c r="O903" s="849"/>
      <c r="P903" s="837"/>
      <c r="Q903" s="850"/>
    </row>
    <row r="904" spans="1:17" ht="14.4" customHeight="1" x14ac:dyDescent="0.3">
      <c r="A904" s="831" t="s">
        <v>579</v>
      </c>
      <c r="B904" s="832" t="s">
        <v>8145</v>
      </c>
      <c r="C904" s="832" t="s">
        <v>6809</v>
      </c>
      <c r="D904" s="832" t="s">
        <v>8146</v>
      </c>
      <c r="E904" s="832" t="s">
        <v>8147</v>
      </c>
      <c r="F904" s="849"/>
      <c r="G904" s="849"/>
      <c r="H904" s="849"/>
      <c r="I904" s="849"/>
      <c r="J904" s="849">
        <v>2</v>
      </c>
      <c r="K904" s="849">
        <v>9384</v>
      </c>
      <c r="L904" s="849">
        <v>1</v>
      </c>
      <c r="M904" s="849">
        <v>4692</v>
      </c>
      <c r="N904" s="849">
        <v>1</v>
      </c>
      <c r="O904" s="849">
        <v>4694</v>
      </c>
      <c r="P904" s="837">
        <v>0.50021312872975277</v>
      </c>
      <c r="Q904" s="850">
        <v>4694</v>
      </c>
    </row>
    <row r="905" spans="1:17" ht="14.4" customHeight="1" x14ac:dyDescent="0.3">
      <c r="A905" s="831" t="s">
        <v>579</v>
      </c>
      <c r="B905" s="832" t="s">
        <v>8145</v>
      </c>
      <c r="C905" s="832" t="s">
        <v>6809</v>
      </c>
      <c r="D905" s="832" t="s">
        <v>8148</v>
      </c>
      <c r="E905" s="832" t="s">
        <v>8149</v>
      </c>
      <c r="F905" s="849"/>
      <c r="G905" s="849"/>
      <c r="H905" s="849"/>
      <c r="I905" s="849"/>
      <c r="J905" s="849">
        <v>2</v>
      </c>
      <c r="K905" s="849">
        <v>12682</v>
      </c>
      <c r="L905" s="849">
        <v>1</v>
      </c>
      <c r="M905" s="849">
        <v>6341</v>
      </c>
      <c r="N905" s="849"/>
      <c r="O905" s="849"/>
      <c r="P905" s="837"/>
      <c r="Q905" s="850"/>
    </row>
    <row r="906" spans="1:17" ht="14.4" customHeight="1" x14ac:dyDescent="0.3">
      <c r="A906" s="831" t="s">
        <v>579</v>
      </c>
      <c r="B906" s="832" t="s">
        <v>8145</v>
      </c>
      <c r="C906" s="832" t="s">
        <v>6809</v>
      </c>
      <c r="D906" s="832" t="s">
        <v>7550</v>
      </c>
      <c r="E906" s="832" t="s">
        <v>7551</v>
      </c>
      <c r="F906" s="849"/>
      <c r="G906" s="849"/>
      <c r="H906" s="849"/>
      <c r="I906" s="849"/>
      <c r="J906" s="849">
        <v>2</v>
      </c>
      <c r="K906" s="849">
        <v>3416</v>
      </c>
      <c r="L906" s="849">
        <v>1</v>
      </c>
      <c r="M906" s="849">
        <v>1708</v>
      </c>
      <c r="N906" s="849"/>
      <c r="O906" s="849"/>
      <c r="P906" s="837"/>
      <c r="Q906" s="850"/>
    </row>
    <row r="907" spans="1:17" ht="14.4" customHeight="1" x14ac:dyDescent="0.3">
      <c r="A907" s="831" t="s">
        <v>579</v>
      </c>
      <c r="B907" s="832" t="s">
        <v>8145</v>
      </c>
      <c r="C907" s="832" t="s">
        <v>6809</v>
      </c>
      <c r="D907" s="832" t="s">
        <v>6929</v>
      </c>
      <c r="E907" s="832" t="s">
        <v>6930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445</v>
      </c>
      <c r="P907" s="837"/>
      <c r="Q907" s="850">
        <v>445</v>
      </c>
    </row>
    <row r="908" spans="1:17" ht="14.4" customHeight="1" x14ac:dyDescent="0.3">
      <c r="A908" s="831" t="s">
        <v>579</v>
      </c>
      <c r="B908" s="832" t="s">
        <v>8145</v>
      </c>
      <c r="C908" s="832" t="s">
        <v>6809</v>
      </c>
      <c r="D908" s="832" t="s">
        <v>7716</v>
      </c>
      <c r="E908" s="832" t="s">
        <v>7717</v>
      </c>
      <c r="F908" s="849"/>
      <c r="G908" s="849"/>
      <c r="H908" s="849"/>
      <c r="I908" s="849"/>
      <c r="J908" s="849">
        <v>1</v>
      </c>
      <c r="K908" s="849">
        <v>1387</v>
      </c>
      <c r="L908" s="849">
        <v>1</v>
      </c>
      <c r="M908" s="849">
        <v>1387</v>
      </c>
      <c r="N908" s="849"/>
      <c r="O908" s="849"/>
      <c r="P908" s="837"/>
      <c r="Q908" s="850"/>
    </row>
    <row r="909" spans="1:17" ht="14.4" customHeight="1" x14ac:dyDescent="0.3">
      <c r="A909" s="831" t="s">
        <v>579</v>
      </c>
      <c r="B909" s="832" t="s">
        <v>8145</v>
      </c>
      <c r="C909" s="832" t="s">
        <v>6809</v>
      </c>
      <c r="D909" s="832" t="s">
        <v>8150</v>
      </c>
      <c r="E909" s="832" t="s">
        <v>8151</v>
      </c>
      <c r="F909" s="849"/>
      <c r="G909" s="849"/>
      <c r="H909" s="849"/>
      <c r="I909" s="849"/>
      <c r="J909" s="849">
        <v>1</v>
      </c>
      <c r="K909" s="849">
        <v>8012</v>
      </c>
      <c r="L909" s="849">
        <v>1</v>
      </c>
      <c r="M909" s="849">
        <v>8012</v>
      </c>
      <c r="N909" s="849"/>
      <c r="O909" s="849"/>
      <c r="P909" s="837"/>
      <c r="Q909" s="850"/>
    </row>
    <row r="910" spans="1:17" ht="14.4" customHeight="1" x14ac:dyDescent="0.3">
      <c r="A910" s="831" t="s">
        <v>579</v>
      </c>
      <c r="B910" s="832" t="s">
        <v>8152</v>
      </c>
      <c r="C910" s="832" t="s">
        <v>6809</v>
      </c>
      <c r="D910" s="832" t="s">
        <v>8153</v>
      </c>
      <c r="E910" s="832" t="s">
        <v>8154</v>
      </c>
      <c r="F910" s="849"/>
      <c r="G910" s="849"/>
      <c r="H910" s="849"/>
      <c r="I910" s="849"/>
      <c r="J910" s="849"/>
      <c r="K910" s="849"/>
      <c r="L910" s="849"/>
      <c r="M910" s="849"/>
      <c r="N910" s="849">
        <v>2</v>
      </c>
      <c r="O910" s="849">
        <v>1024</v>
      </c>
      <c r="P910" s="837"/>
      <c r="Q910" s="850">
        <v>512</v>
      </c>
    </row>
    <row r="911" spans="1:17" ht="14.4" customHeight="1" x14ac:dyDescent="0.3">
      <c r="A911" s="831" t="s">
        <v>579</v>
      </c>
      <c r="B911" s="832" t="s">
        <v>8152</v>
      </c>
      <c r="C911" s="832" t="s">
        <v>6809</v>
      </c>
      <c r="D911" s="832" t="s">
        <v>8155</v>
      </c>
      <c r="E911" s="832" t="s">
        <v>8156</v>
      </c>
      <c r="F911" s="849"/>
      <c r="G911" s="849"/>
      <c r="H911" s="849"/>
      <c r="I911" s="849"/>
      <c r="J911" s="849"/>
      <c r="K911" s="849"/>
      <c r="L911" s="849"/>
      <c r="M911" s="849"/>
      <c r="N911" s="849">
        <v>1</v>
      </c>
      <c r="O911" s="849">
        <v>5723</v>
      </c>
      <c r="P911" s="837"/>
      <c r="Q911" s="850">
        <v>5723</v>
      </c>
    </row>
    <row r="912" spans="1:17" ht="14.4" customHeight="1" x14ac:dyDescent="0.3">
      <c r="A912" s="831" t="s">
        <v>579</v>
      </c>
      <c r="B912" s="832" t="s">
        <v>8152</v>
      </c>
      <c r="C912" s="832" t="s">
        <v>6809</v>
      </c>
      <c r="D912" s="832" t="s">
        <v>8157</v>
      </c>
      <c r="E912" s="832" t="s">
        <v>8158</v>
      </c>
      <c r="F912" s="849"/>
      <c r="G912" s="849"/>
      <c r="H912" s="849"/>
      <c r="I912" s="849"/>
      <c r="J912" s="849"/>
      <c r="K912" s="849"/>
      <c r="L912" s="849"/>
      <c r="M912" s="849"/>
      <c r="N912" s="849">
        <v>2</v>
      </c>
      <c r="O912" s="849">
        <v>5002</v>
      </c>
      <c r="P912" s="837"/>
      <c r="Q912" s="850">
        <v>2501</v>
      </c>
    </row>
    <row r="913" spans="1:17" ht="14.4" customHeight="1" x14ac:dyDescent="0.3">
      <c r="A913" s="831" t="s">
        <v>579</v>
      </c>
      <c r="B913" s="832" t="s">
        <v>8152</v>
      </c>
      <c r="C913" s="832" t="s">
        <v>6809</v>
      </c>
      <c r="D913" s="832" t="s">
        <v>8159</v>
      </c>
      <c r="E913" s="832" t="s">
        <v>8160</v>
      </c>
      <c r="F913" s="849"/>
      <c r="G913" s="849"/>
      <c r="H913" s="849"/>
      <c r="I913" s="849"/>
      <c r="J913" s="849"/>
      <c r="K913" s="849"/>
      <c r="L913" s="849"/>
      <c r="M913" s="849"/>
      <c r="N913" s="849">
        <v>1</v>
      </c>
      <c r="O913" s="849">
        <v>2186</v>
      </c>
      <c r="P913" s="837"/>
      <c r="Q913" s="850">
        <v>2186</v>
      </c>
    </row>
    <row r="914" spans="1:17" ht="14.4" customHeight="1" x14ac:dyDescent="0.3">
      <c r="A914" s="831" t="s">
        <v>579</v>
      </c>
      <c r="B914" s="832" t="s">
        <v>8152</v>
      </c>
      <c r="C914" s="832" t="s">
        <v>6809</v>
      </c>
      <c r="D914" s="832" t="s">
        <v>8161</v>
      </c>
      <c r="E914" s="832" t="s">
        <v>8162</v>
      </c>
      <c r="F914" s="849"/>
      <c r="G914" s="849"/>
      <c r="H914" s="849"/>
      <c r="I914" s="849"/>
      <c r="J914" s="849"/>
      <c r="K914" s="849"/>
      <c r="L914" s="849"/>
      <c r="M914" s="849"/>
      <c r="N914" s="849">
        <v>1</v>
      </c>
      <c r="O914" s="849">
        <v>2624</v>
      </c>
      <c r="P914" s="837"/>
      <c r="Q914" s="850">
        <v>2624</v>
      </c>
    </row>
    <row r="915" spans="1:17" ht="14.4" customHeight="1" x14ac:dyDescent="0.3">
      <c r="A915" s="831" t="s">
        <v>579</v>
      </c>
      <c r="B915" s="832" t="s">
        <v>8152</v>
      </c>
      <c r="C915" s="832" t="s">
        <v>6809</v>
      </c>
      <c r="D915" s="832" t="s">
        <v>8163</v>
      </c>
      <c r="E915" s="832" t="s">
        <v>8164</v>
      </c>
      <c r="F915" s="849"/>
      <c r="G915" s="849"/>
      <c r="H915" s="849"/>
      <c r="I915" s="849"/>
      <c r="J915" s="849"/>
      <c r="K915" s="849"/>
      <c r="L915" s="849"/>
      <c r="M915" s="849"/>
      <c r="N915" s="849">
        <v>1</v>
      </c>
      <c r="O915" s="849">
        <v>2345</v>
      </c>
      <c r="P915" s="837"/>
      <c r="Q915" s="850">
        <v>2345</v>
      </c>
    </row>
    <row r="916" spans="1:17" ht="14.4" customHeight="1" x14ac:dyDescent="0.3">
      <c r="A916" s="831" t="s">
        <v>579</v>
      </c>
      <c r="B916" s="832" t="s">
        <v>8152</v>
      </c>
      <c r="C916" s="832" t="s">
        <v>6809</v>
      </c>
      <c r="D916" s="832" t="s">
        <v>8040</v>
      </c>
      <c r="E916" s="832" t="s">
        <v>8041</v>
      </c>
      <c r="F916" s="849"/>
      <c r="G916" s="849"/>
      <c r="H916" s="849"/>
      <c r="I916" s="849"/>
      <c r="J916" s="849"/>
      <c r="K916" s="849"/>
      <c r="L916" s="849"/>
      <c r="M916" s="849"/>
      <c r="N916" s="849">
        <v>1</v>
      </c>
      <c r="O916" s="849">
        <v>1431</v>
      </c>
      <c r="P916" s="837"/>
      <c r="Q916" s="850">
        <v>1431</v>
      </c>
    </row>
    <row r="917" spans="1:17" ht="14.4" customHeight="1" x14ac:dyDescent="0.3">
      <c r="A917" s="831" t="s">
        <v>579</v>
      </c>
      <c r="B917" s="832" t="s">
        <v>8152</v>
      </c>
      <c r="C917" s="832" t="s">
        <v>6809</v>
      </c>
      <c r="D917" s="832" t="s">
        <v>8165</v>
      </c>
      <c r="E917" s="832" t="s">
        <v>8166</v>
      </c>
      <c r="F917" s="849"/>
      <c r="G917" s="849"/>
      <c r="H917" s="849"/>
      <c r="I917" s="849"/>
      <c r="J917" s="849"/>
      <c r="K917" s="849"/>
      <c r="L917" s="849"/>
      <c r="M917" s="849"/>
      <c r="N917" s="849">
        <v>1</v>
      </c>
      <c r="O917" s="849">
        <v>3244</v>
      </c>
      <c r="P917" s="837"/>
      <c r="Q917" s="850">
        <v>3244</v>
      </c>
    </row>
    <row r="918" spans="1:17" ht="14.4" customHeight="1" x14ac:dyDescent="0.3">
      <c r="A918" s="831" t="s">
        <v>579</v>
      </c>
      <c r="B918" s="832" t="s">
        <v>8152</v>
      </c>
      <c r="C918" s="832" t="s">
        <v>6809</v>
      </c>
      <c r="D918" s="832" t="s">
        <v>8083</v>
      </c>
      <c r="E918" s="832" t="s">
        <v>8084</v>
      </c>
      <c r="F918" s="849"/>
      <c r="G918" s="849"/>
      <c r="H918" s="849"/>
      <c r="I918" s="849"/>
      <c r="J918" s="849"/>
      <c r="K918" s="849"/>
      <c r="L918" s="849"/>
      <c r="M918" s="849"/>
      <c r="N918" s="849">
        <v>1</v>
      </c>
      <c r="O918" s="849">
        <v>5231</v>
      </c>
      <c r="P918" s="837"/>
      <c r="Q918" s="850">
        <v>5231</v>
      </c>
    </row>
    <row r="919" spans="1:17" ht="14.4" customHeight="1" x14ac:dyDescent="0.3">
      <c r="A919" s="831" t="s">
        <v>579</v>
      </c>
      <c r="B919" s="832" t="s">
        <v>8152</v>
      </c>
      <c r="C919" s="832" t="s">
        <v>6809</v>
      </c>
      <c r="D919" s="832" t="s">
        <v>8167</v>
      </c>
      <c r="E919" s="832" t="s">
        <v>8168</v>
      </c>
      <c r="F919" s="849"/>
      <c r="G919" s="849"/>
      <c r="H919" s="849"/>
      <c r="I919" s="849"/>
      <c r="J919" s="849"/>
      <c r="K919" s="849"/>
      <c r="L919" s="849"/>
      <c r="M919" s="849"/>
      <c r="N919" s="849">
        <v>1</v>
      </c>
      <c r="O919" s="849">
        <v>1856</v>
      </c>
      <c r="P919" s="837"/>
      <c r="Q919" s="850">
        <v>1856</v>
      </c>
    </row>
    <row r="920" spans="1:17" ht="14.4" customHeight="1" x14ac:dyDescent="0.3">
      <c r="A920" s="831" t="s">
        <v>579</v>
      </c>
      <c r="B920" s="832" t="s">
        <v>8152</v>
      </c>
      <c r="C920" s="832" t="s">
        <v>6809</v>
      </c>
      <c r="D920" s="832" t="s">
        <v>8169</v>
      </c>
      <c r="E920" s="832" t="s">
        <v>8170</v>
      </c>
      <c r="F920" s="849"/>
      <c r="G920" s="849"/>
      <c r="H920" s="849"/>
      <c r="I920" s="849"/>
      <c r="J920" s="849"/>
      <c r="K920" s="849"/>
      <c r="L920" s="849"/>
      <c r="M920" s="849"/>
      <c r="N920" s="849">
        <v>1</v>
      </c>
      <c r="O920" s="849">
        <v>3924</v>
      </c>
      <c r="P920" s="837"/>
      <c r="Q920" s="850">
        <v>3924</v>
      </c>
    </row>
    <row r="921" spans="1:17" ht="14.4" customHeight="1" x14ac:dyDescent="0.3">
      <c r="A921" s="831" t="s">
        <v>579</v>
      </c>
      <c r="B921" s="832" t="s">
        <v>8171</v>
      </c>
      <c r="C921" s="832" t="s">
        <v>6809</v>
      </c>
      <c r="D921" s="832" t="s">
        <v>7534</v>
      </c>
      <c r="E921" s="832" t="s">
        <v>7535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710</v>
      </c>
      <c r="P921" s="837"/>
      <c r="Q921" s="850">
        <v>710</v>
      </c>
    </row>
    <row r="922" spans="1:17" ht="14.4" customHeight="1" x14ac:dyDescent="0.3">
      <c r="A922" s="831" t="s">
        <v>579</v>
      </c>
      <c r="B922" s="832" t="s">
        <v>8171</v>
      </c>
      <c r="C922" s="832" t="s">
        <v>6809</v>
      </c>
      <c r="D922" s="832" t="s">
        <v>8172</v>
      </c>
      <c r="E922" s="832" t="s">
        <v>8173</v>
      </c>
      <c r="F922" s="849"/>
      <c r="G922" s="849"/>
      <c r="H922" s="849"/>
      <c r="I922" s="849"/>
      <c r="J922" s="849"/>
      <c r="K922" s="849"/>
      <c r="L922" s="849"/>
      <c r="M922" s="849"/>
      <c r="N922" s="849">
        <v>1</v>
      </c>
      <c r="O922" s="849">
        <v>5084</v>
      </c>
      <c r="P922" s="837"/>
      <c r="Q922" s="850">
        <v>5084</v>
      </c>
    </row>
    <row r="923" spans="1:17" ht="14.4" customHeight="1" x14ac:dyDescent="0.3">
      <c r="A923" s="831" t="s">
        <v>579</v>
      </c>
      <c r="B923" s="832" t="s">
        <v>8171</v>
      </c>
      <c r="C923" s="832" t="s">
        <v>6809</v>
      </c>
      <c r="D923" s="832" t="s">
        <v>8174</v>
      </c>
      <c r="E923" s="832" t="s">
        <v>8175</v>
      </c>
      <c r="F923" s="849"/>
      <c r="G923" s="849"/>
      <c r="H923" s="849"/>
      <c r="I923" s="849"/>
      <c r="J923" s="849"/>
      <c r="K923" s="849"/>
      <c r="L923" s="849"/>
      <c r="M923" s="849"/>
      <c r="N923" s="849">
        <v>1</v>
      </c>
      <c r="O923" s="849">
        <v>0</v>
      </c>
      <c r="P923" s="837"/>
      <c r="Q923" s="850">
        <v>0</v>
      </c>
    </row>
    <row r="924" spans="1:17" ht="14.4" customHeight="1" x14ac:dyDescent="0.3">
      <c r="A924" s="831" t="s">
        <v>579</v>
      </c>
      <c r="B924" s="832" t="s">
        <v>8171</v>
      </c>
      <c r="C924" s="832" t="s">
        <v>6809</v>
      </c>
      <c r="D924" s="832" t="s">
        <v>7618</v>
      </c>
      <c r="E924" s="832" t="s">
        <v>7619</v>
      </c>
      <c r="F924" s="849"/>
      <c r="G924" s="849"/>
      <c r="H924" s="849"/>
      <c r="I924" s="849"/>
      <c r="J924" s="849"/>
      <c r="K924" s="849"/>
      <c r="L924" s="849"/>
      <c r="M924" s="849"/>
      <c r="N924" s="849">
        <v>2</v>
      </c>
      <c r="O924" s="849">
        <v>1730</v>
      </c>
      <c r="P924" s="837"/>
      <c r="Q924" s="850">
        <v>865</v>
      </c>
    </row>
    <row r="925" spans="1:17" ht="14.4" customHeight="1" x14ac:dyDescent="0.3">
      <c r="A925" s="831" t="s">
        <v>579</v>
      </c>
      <c r="B925" s="832" t="s">
        <v>8171</v>
      </c>
      <c r="C925" s="832" t="s">
        <v>6809</v>
      </c>
      <c r="D925" s="832" t="s">
        <v>6951</v>
      </c>
      <c r="E925" s="832" t="s">
        <v>6952</v>
      </c>
      <c r="F925" s="849"/>
      <c r="G925" s="849"/>
      <c r="H925" s="849"/>
      <c r="I925" s="849"/>
      <c r="J925" s="849"/>
      <c r="K925" s="849"/>
      <c r="L925" s="849"/>
      <c r="M925" s="849"/>
      <c r="N925" s="849">
        <v>1</v>
      </c>
      <c r="O925" s="849">
        <v>500</v>
      </c>
      <c r="P925" s="837"/>
      <c r="Q925" s="850">
        <v>500</v>
      </c>
    </row>
    <row r="926" spans="1:17" ht="14.4" customHeight="1" x14ac:dyDescent="0.3">
      <c r="A926" s="831" t="s">
        <v>579</v>
      </c>
      <c r="B926" s="832" t="s">
        <v>8171</v>
      </c>
      <c r="C926" s="832" t="s">
        <v>6809</v>
      </c>
      <c r="D926" s="832" t="s">
        <v>8176</v>
      </c>
      <c r="E926" s="832" t="s">
        <v>8177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0</v>
      </c>
      <c r="P926" s="837"/>
      <c r="Q926" s="850">
        <v>0</v>
      </c>
    </row>
    <row r="927" spans="1:17" ht="14.4" customHeight="1" x14ac:dyDescent="0.3">
      <c r="A927" s="831" t="s">
        <v>579</v>
      </c>
      <c r="B927" s="832" t="s">
        <v>8171</v>
      </c>
      <c r="C927" s="832" t="s">
        <v>6809</v>
      </c>
      <c r="D927" s="832" t="s">
        <v>8178</v>
      </c>
      <c r="E927" s="832" t="s">
        <v>8179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1695</v>
      </c>
      <c r="P927" s="837"/>
      <c r="Q927" s="850">
        <v>1695</v>
      </c>
    </row>
    <row r="928" spans="1:17" ht="14.4" customHeight="1" x14ac:dyDescent="0.3">
      <c r="A928" s="831" t="s">
        <v>579</v>
      </c>
      <c r="B928" s="832" t="s">
        <v>8171</v>
      </c>
      <c r="C928" s="832" t="s">
        <v>6809</v>
      </c>
      <c r="D928" s="832" t="s">
        <v>8180</v>
      </c>
      <c r="E928" s="832" t="s">
        <v>8181</v>
      </c>
      <c r="F928" s="849"/>
      <c r="G928" s="849"/>
      <c r="H928" s="849"/>
      <c r="I928" s="849"/>
      <c r="J928" s="849"/>
      <c r="K928" s="849"/>
      <c r="L928" s="849"/>
      <c r="M928" s="849"/>
      <c r="N928" s="849">
        <v>1</v>
      </c>
      <c r="O928" s="849">
        <v>754</v>
      </c>
      <c r="P928" s="837"/>
      <c r="Q928" s="850">
        <v>754</v>
      </c>
    </row>
    <row r="929" spans="1:17" ht="14.4" customHeight="1" x14ac:dyDescent="0.3">
      <c r="A929" s="831" t="s">
        <v>579</v>
      </c>
      <c r="B929" s="832" t="s">
        <v>8182</v>
      </c>
      <c r="C929" s="832" t="s">
        <v>6809</v>
      </c>
      <c r="D929" s="832" t="s">
        <v>8183</v>
      </c>
      <c r="E929" s="832" t="s">
        <v>8184</v>
      </c>
      <c r="F929" s="849"/>
      <c r="G929" s="849"/>
      <c r="H929" s="849"/>
      <c r="I929" s="849"/>
      <c r="J929" s="849">
        <v>1</v>
      </c>
      <c r="K929" s="849">
        <v>259</v>
      </c>
      <c r="L929" s="849">
        <v>1</v>
      </c>
      <c r="M929" s="849">
        <v>259</v>
      </c>
      <c r="N929" s="849"/>
      <c r="O929" s="849"/>
      <c r="P929" s="837"/>
      <c r="Q929" s="850"/>
    </row>
    <row r="930" spans="1:17" ht="14.4" customHeight="1" x14ac:dyDescent="0.3">
      <c r="A930" s="831" t="s">
        <v>579</v>
      </c>
      <c r="B930" s="832" t="s">
        <v>8182</v>
      </c>
      <c r="C930" s="832" t="s">
        <v>6809</v>
      </c>
      <c r="D930" s="832" t="s">
        <v>6911</v>
      </c>
      <c r="E930" s="832" t="s">
        <v>6912</v>
      </c>
      <c r="F930" s="849"/>
      <c r="G930" s="849"/>
      <c r="H930" s="849"/>
      <c r="I930" s="849"/>
      <c r="J930" s="849">
        <v>1</v>
      </c>
      <c r="K930" s="849">
        <v>86</v>
      </c>
      <c r="L930" s="849">
        <v>1</v>
      </c>
      <c r="M930" s="849">
        <v>86</v>
      </c>
      <c r="N930" s="849"/>
      <c r="O930" s="849"/>
      <c r="P930" s="837"/>
      <c r="Q930" s="850"/>
    </row>
    <row r="931" spans="1:17" ht="14.4" customHeight="1" x14ac:dyDescent="0.3">
      <c r="A931" s="831" t="s">
        <v>579</v>
      </c>
      <c r="B931" s="832" t="s">
        <v>8185</v>
      </c>
      <c r="C931" s="832" t="s">
        <v>6809</v>
      </c>
      <c r="D931" s="832" t="s">
        <v>8186</v>
      </c>
      <c r="E931" s="832" t="s">
        <v>8187</v>
      </c>
      <c r="F931" s="849"/>
      <c r="G931" s="849"/>
      <c r="H931" s="849"/>
      <c r="I931" s="849"/>
      <c r="J931" s="849">
        <v>1</v>
      </c>
      <c r="K931" s="849">
        <v>251</v>
      </c>
      <c r="L931" s="849">
        <v>1</v>
      </c>
      <c r="M931" s="849">
        <v>251</v>
      </c>
      <c r="N931" s="849"/>
      <c r="O931" s="849"/>
      <c r="P931" s="837"/>
      <c r="Q931" s="850"/>
    </row>
    <row r="932" spans="1:17" ht="14.4" customHeight="1" x14ac:dyDescent="0.3">
      <c r="A932" s="831" t="s">
        <v>579</v>
      </c>
      <c r="B932" s="832" t="s">
        <v>8185</v>
      </c>
      <c r="C932" s="832" t="s">
        <v>6809</v>
      </c>
      <c r="D932" s="832" t="s">
        <v>8188</v>
      </c>
      <c r="E932" s="832" t="s">
        <v>8189</v>
      </c>
      <c r="F932" s="849"/>
      <c r="G932" s="849"/>
      <c r="H932" s="849"/>
      <c r="I932" s="849"/>
      <c r="J932" s="849">
        <v>2</v>
      </c>
      <c r="K932" s="849">
        <v>252</v>
      </c>
      <c r="L932" s="849">
        <v>1</v>
      </c>
      <c r="M932" s="849">
        <v>126</v>
      </c>
      <c r="N932" s="849"/>
      <c r="O932" s="849"/>
      <c r="P932" s="837"/>
      <c r="Q932" s="850"/>
    </row>
    <row r="933" spans="1:17" ht="14.4" customHeight="1" x14ac:dyDescent="0.3">
      <c r="A933" s="831" t="s">
        <v>579</v>
      </c>
      <c r="B933" s="832" t="s">
        <v>8185</v>
      </c>
      <c r="C933" s="832" t="s">
        <v>6809</v>
      </c>
      <c r="D933" s="832" t="s">
        <v>8190</v>
      </c>
      <c r="E933" s="832" t="s">
        <v>8191</v>
      </c>
      <c r="F933" s="849"/>
      <c r="G933" s="849"/>
      <c r="H933" s="849"/>
      <c r="I933" s="849"/>
      <c r="J933" s="849">
        <v>15</v>
      </c>
      <c r="K933" s="849">
        <v>1275</v>
      </c>
      <c r="L933" s="849">
        <v>1</v>
      </c>
      <c r="M933" s="849">
        <v>85</v>
      </c>
      <c r="N933" s="849"/>
      <c r="O933" s="849"/>
      <c r="P933" s="837"/>
      <c r="Q933" s="850"/>
    </row>
    <row r="934" spans="1:17" ht="14.4" customHeight="1" x14ac:dyDescent="0.3">
      <c r="A934" s="831" t="s">
        <v>579</v>
      </c>
      <c r="B934" s="832" t="s">
        <v>8185</v>
      </c>
      <c r="C934" s="832" t="s">
        <v>6809</v>
      </c>
      <c r="D934" s="832" t="s">
        <v>8192</v>
      </c>
      <c r="E934" s="832" t="s">
        <v>8193</v>
      </c>
      <c r="F934" s="849"/>
      <c r="G934" s="849"/>
      <c r="H934" s="849"/>
      <c r="I934" s="849"/>
      <c r="J934" s="849">
        <v>15</v>
      </c>
      <c r="K934" s="849">
        <v>8145</v>
      </c>
      <c r="L934" s="849">
        <v>1</v>
      </c>
      <c r="M934" s="849">
        <v>543</v>
      </c>
      <c r="N934" s="849"/>
      <c r="O934" s="849"/>
      <c r="P934" s="837"/>
      <c r="Q934" s="850"/>
    </row>
    <row r="935" spans="1:17" ht="14.4" customHeight="1" x14ac:dyDescent="0.3">
      <c r="A935" s="831" t="s">
        <v>579</v>
      </c>
      <c r="B935" s="832" t="s">
        <v>8185</v>
      </c>
      <c r="C935" s="832" t="s">
        <v>6809</v>
      </c>
      <c r="D935" s="832" t="s">
        <v>8194</v>
      </c>
      <c r="E935" s="832" t="s">
        <v>8195</v>
      </c>
      <c r="F935" s="849"/>
      <c r="G935" s="849"/>
      <c r="H935" s="849"/>
      <c r="I935" s="849"/>
      <c r="J935" s="849">
        <v>1</v>
      </c>
      <c r="K935" s="849">
        <v>178</v>
      </c>
      <c r="L935" s="849">
        <v>1</v>
      </c>
      <c r="M935" s="849">
        <v>178</v>
      </c>
      <c r="N935" s="849"/>
      <c r="O935" s="849"/>
      <c r="P935" s="837"/>
      <c r="Q935" s="850"/>
    </row>
    <row r="936" spans="1:17" ht="14.4" customHeight="1" x14ac:dyDescent="0.3">
      <c r="A936" s="831" t="s">
        <v>579</v>
      </c>
      <c r="B936" s="832" t="s">
        <v>8185</v>
      </c>
      <c r="C936" s="832" t="s">
        <v>6809</v>
      </c>
      <c r="D936" s="832" t="s">
        <v>8196</v>
      </c>
      <c r="E936" s="832" t="s">
        <v>8197</v>
      </c>
      <c r="F936" s="849"/>
      <c r="G936" s="849"/>
      <c r="H936" s="849"/>
      <c r="I936" s="849"/>
      <c r="J936" s="849">
        <v>3</v>
      </c>
      <c r="K936" s="849">
        <v>2637</v>
      </c>
      <c r="L936" s="849">
        <v>1</v>
      </c>
      <c r="M936" s="849">
        <v>879</v>
      </c>
      <c r="N936" s="849"/>
      <c r="O936" s="849"/>
      <c r="P936" s="837"/>
      <c r="Q936" s="850"/>
    </row>
    <row r="937" spans="1:17" ht="14.4" customHeight="1" x14ac:dyDescent="0.3">
      <c r="A937" s="831" t="s">
        <v>579</v>
      </c>
      <c r="B937" s="832" t="s">
        <v>8185</v>
      </c>
      <c r="C937" s="832" t="s">
        <v>6809</v>
      </c>
      <c r="D937" s="832" t="s">
        <v>8198</v>
      </c>
      <c r="E937" s="832" t="s">
        <v>8197</v>
      </c>
      <c r="F937" s="849"/>
      <c r="G937" s="849"/>
      <c r="H937" s="849"/>
      <c r="I937" s="849"/>
      <c r="J937" s="849">
        <v>12</v>
      </c>
      <c r="K937" s="849">
        <v>11544</v>
      </c>
      <c r="L937" s="849">
        <v>1</v>
      </c>
      <c r="M937" s="849">
        <v>962</v>
      </c>
      <c r="N937" s="849"/>
      <c r="O937" s="849"/>
      <c r="P937" s="837"/>
      <c r="Q937" s="850"/>
    </row>
    <row r="938" spans="1:17" ht="14.4" customHeight="1" x14ac:dyDescent="0.3">
      <c r="A938" s="831" t="s">
        <v>579</v>
      </c>
      <c r="B938" s="832" t="s">
        <v>8199</v>
      </c>
      <c r="C938" s="832" t="s">
        <v>6809</v>
      </c>
      <c r="D938" s="832" t="s">
        <v>8200</v>
      </c>
      <c r="E938" s="832" t="s">
        <v>8201</v>
      </c>
      <c r="F938" s="849"/>
      <c r="G938" s="849"/>
      <c r="H938" s="849"/>
      <c r="I938" s="849"/>
      <c r="J938" s="849">
        <v>1</v>
      </c>
      <c r="K938" s="849">
        <v>263</v>
      </c>
      <c r="L938" s="849">
        <v>1</v>
      </c>
      <c r="M938" s="849">
        <v>263</v>
      </c>
      <c r="N938" s="849">
        <v>1</v>
      </c>
      <c r="O938" s="849">
        <v>263</v>
      </c>
      <c r="P938" s="837">
        <v>1</v>
      </c>
      <c r="Q938" s="850">
        <v>263</v>
      </c>
    </row>
    <row r="939" spans="1:17" ht="14.4" customHeight="1" x14ac:dyDescent="0.3">
      <c r="A939" s="831" t="s">
        <v>579</v>
      </c>
      <c r="B939" s="832" t="s">
        <v>8199</v>
      </c>
      <c r="C939" s="832" t="s">
        <v>6809</v>
      </c>
      <c r="D939" s="832" t="s">
        <v>8202</v>
      </c>
      <c r="E939" s="832" t="s">
        <v>8203</v>
      </c>
      <c r="F939" s="849"/>
      <c r="G939" s="849"/>
      <c r="H939" s="849"/>
      <c r="I939" s="849"/>
      <c r="J939" s="849"/>
      <c r="K939" s="849"/>
      <c r="L939" s="849"/>
      <c r="M939" s="849"/>
      <c r="N939" s="849">
        <v>1</v>
      </c>
      <c r="O939" s="849">
        <v>1124</v>
      </c>
      <c r="P939" s="837"/>
      <c r="Q939" s="850">
        <v>1124</v>
      </c>
    </row>
    <row r="940" spans="1:17" ht="14.4" customHeight="1" x14ac:dyDescent="0.3">
      <c r="A940" s="831" t="s">
        <v>579</v>
      </c>
      <c r="B940" s="832" t="s">
        <v>8199</v>
      </c>
      <c r="C940" s="832" t="s">
        <v>6809</v>
      </c>
      <c r="D940" s="832" t="s">
        <v>8204</v>
      </c>
      <c r="E940" s="832" t="s">
        <v>8205</v>
      </c>
      <c r="F940" s="849"/>
      <c r="G940" s="849"/>
      <c r="H940" s="849"/>
      <c r="I940" s="849"/>
      <c r="J940" s="849"/>
      <c r="K940" s="849"/>
      <c r="L940" s="849"/>
      <c r="M940" s="849"/>
      <c r="N940" s="849">
        <v>1</v>
      </c>
      <c r="O940" s="849">
        <v>499</v>
      </c>
      <c r="P940" s="837"/>
      <c r="Q940" s="850">
        <v>499</v>
      </c>
    </row>
    <row r="941" spans="1:17" ht="14.4" customHeight="1" x14ac:dyDescent="0.3">
      <c r="A941" s="831" t="s">
        <v>579</v>
      </c>
      <c r="B941" s="832" t="s">
        <v>8199</v>
      </c>
      <c r="C941" s="832" t="s">
        <v>6809</v>
      </c>
      <c r="D941" s="832" t="s">
        <v>8206</v>
      </c>
      <c r="E941" s="832" t="s">
        <v>8207</v>
      </c>
      <c r="F941" s="849"/>
      <c r="G941" s="849"/>
      <c r="H941" s="849"/>
      <c r="I941" s="849"/>
      <c r="J941" s="849">
        <v>1</v>
      </c>
      <c r="K941" s="849">
        <v>1240</v>
      </c>
      <c r="L941" s="849">
        <v>1</v>
      </c>
      <c r="M941" s="849">
        <v>1240</v>
      </c>
      <c r="N941" s="849"/>
      <c r="O941" s="849"/>
      <c r="P941" s="837"/>
      <c r="Q941" s="850"/>
    </row>
    <row r="942" spans="1:17" ht="14.4" customHeight="1" x14ac:dyDescent="0.3">
      <c r="A942" s="831" t="s">
        <v>579</v>
      </c>
      <c r="B942" s="832" t="s">
        <v>8199</v>
      </c>
      <c r="C942" s="832" t="s">
        <v>6809</v>
      </c>
      <c r="D942" s="832" t="s">
        <v>8208</v>
      </c>
      <c r="E942" s="832" t="s">
        <v>8209</v>
      </c>
      <c r="F942" s="849"/>
      <c r="G942" s="849"/>
      <c r="H942" s="849"/>
      <c r="I942" s="849"/>
      <c r="J942" s="849"/>
      <c r="K942" s="849"/>
      <c r="L942" s="849"/>
      <c r="M942" s="849"/>
      <c r="N942" s="849">
        <v>1</v>
      </c>
      <c r="O942" s="849">
        <v>5737</v>
      </c>
      <c r="P942" s="837"/>
      <c r="Q942" s="850">
        <v>5737</v>
      </c>
    </row>
    <row r="943" spans="1:17" ht="14.4" customHeight="1" x14ac:dyDescent="0.3">
      <c r="A943" s="831" t="s">
        <v>579</v>
      </c>
      <c r="B943" s="832" t="s">
        <v>8199</v>
      </c>
      <c r="C943" s="832" t="s">
        <v>6809</v>
      </c>
      <c r="D943" s="832" t="s">
        <v>7985</v>
      </c>
      <c r="E943" s="832" t="s">
        <v>7986</v>
      </c>
      <c r="F943" s="849"/>
      <c r="G943" s="849"/>
      <c r="H943" s="849"/>
      <c r="I943" s="849"/>
      <c r="J943" s="849"/>
      <c r="K943" s="849"/>
      <c r="L943" s="849"/>
      <c r="M943" s="849"/>
      <c r="N943" s="849">
        <v>12</v>
      </c>
      <c r="O943" s="849">
        <v>792</v>
      </c>
      <c r="P943" s="837"/>
      <c r="Q943" s="850">
        <v>66</v>
      </c>
    </row>
    <row r="944" spans="1:17" ht="14.4" customHeight="1" x14ac:dyDescent="0.3">
      <c r="A944" s="831" t="s">
        <v>579</v>
      </c>
      <c r="B944" s="832" t="s">
        <v>8199</v>
      </c>
      <c r="C944" s="832" t="s">
        <v>6809</v>
      </c>
      <c r="D944" s="832" t="s">
        <v>8210</v>
      </c>
      <c r="E944" s="832" t="s">
        <v>8211</v>
      </c>
      <c r="F944" s="849"/>
      <c r="G944" s="849"/>
      <c r="H944" s="849"/>
      <c r="I944" s="849"/>
      <c r="J944" s="849"/>
      <c r="K944" s="849"/>
      <c r="L944" s="849"/>
      <c r="M944" s="849"/>
      <c r="N944" s="849">
        <v>1</v>
      </c>
      <c r="O944" s="849">
        <v>6102</v>
      </c>
      <c r="P944" s="837"/>
      <c r="Q944" s="850">
        <v>6102</v>
      </c>
    </row>
    <row r="945" spans="1:17" ht="14.4" customHeight="1" x14ac:dyDescent="0.3">
      <c r="A945" s="831" t="s">
        <v>579</v>
      </c>
      <c r="B945" s="832" t="s">
        <v>8199</v>
      </c>
      <c r="C945" s="832" t="s">
        <v>6809</v>
      </c>
      <c r="D945" s="832" t="s">
        <v>8212</v>
      </c>
      <c r="E945" s="832" t="s">
        <v>8213</v>
      </c>
      <c r="F945" s="849"/>
      <c r="G945" s="849"/>
      <c r="H945" s="849"/>
      <c r="I945" s="849"/>
      <c r="J945" s="849">
        <v>1</v>
      </c>
      <c r="K945" s="849">
        <v>5568</v>
      </c>
      <c r="L945" s="849">
        <v>1</v>
      </c>
      <c r="M945" s="849">
        <v>5568</v>
      </c>
      <c r="N945" s="849"/>
      <c r="O945" s="849"/>
      <c r="P945" s="837"/>
      <c r="Q945" s="850"/>
    </row>
    <row r="946" spans="1:17" ht="14.4" customHeight="1" x14ac:dyDescent="0.3">
      <c r="A946" s="831" t="s">
        <v>579</v>
      </c>
      <c r="B946" s="832" t="s">
        <v>8199</v>
      </c>
      <c r="C946" s="832" t="s">
        <v>6809</v>
      </c>
      <c r="D946" s="832" t="s">
        <v>8214</v>
      </c>
      <c r="E946" s="832" t="s">
        <v>8215</v>
      </c>
      <c r="F946" s="849"/>
      <c r="G946" s="849"/>
      <c r="H946" s="849"/>
      <c r="I946" s="849"/>
      <c r="J946" s="849">
        <v>2</v>
      </c>
      <c r="K946" s="849">
        <v>988</v>
      </c>
      <c r="L946" s="849">
        <v>1</v>
      </c>
      <c r="M946" s="849">
        <v>494</v>
      </c>
      <c r="N946" s="849">
        <v>1</v>
      </c>
      <c r="O946" s="849">
        <v>494</v>
      </c>
      <c r="P946" s="837">
        <v>0.5</v>
      </c>
      <c r="Q946" s="850">
        <v>494</v>
      </c>
    </row>
    <row r="947" spans="1:17" ht="14.4" customHeight="1" x14ac:dyDescent="0.3">
      <c r="A947" s="831" t="s">
        <v>579</v>
      </c>
      <c r="B947" s="832" t="s">
        <v>8216</v>
      </c>
      <c r="C947" s="832" t="s">
        <v>6809</v>
      </c>
      <c r="D947" s="832" t="s">
        <v>8217</v>
      </c>
      <c r="E947" s="832" t="s">
        <v>8218</v>
      </c>
      <c r="F947" s="849">
        <v>1</v>
      </c>
      <c r="G947" s="849">
        <v>2942</v>
      </c>
      <c r="H947" s="849"/>
      <c r="I947" s="849">
        <v>2942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579</v>
      </c>
      <c r="B948" s="832" t="s">
        <v>8216</v>
      </c>
      <c r="C948" s="832" t="s">
        <v>6809</v>
      </c>
      <c r="D948" s="832" t="s">
        <v>8219</v>
      </c>
      <c r="E948" s="832" t="s">
        <v>8220</v>
      </c>
      <c r="F948" s="849"/>
      <c r="G948" s="849"/>
      <c r="H948" s="849"/>
      <c r="I948" s="849"/>
      <c r="J948" s="849"/>
      <c r="K948" s="849"/>
      <c r="L948" s="849"/>
      <c r="M948" s="849"/>
      <c r="N948" s="849">
        <v>1</v>
      </c>
      <c r="O948" s="849">
        <v>1961</v>
      </c>
      <c r="P948" s="837"/>
      <c r="Q948" s="850">
        <v>1961</v>
      </c>
    </row>
    <row r="949" spans="1:17" ht="14.4" customHeight="1" x14ac:dyDescent="0.3">
      <c r="A949" s="831" t="s">
        <v>579</v>
      </c>
      <c r="B949" s="832" t="s">
        <v>8216</v>
      </c>
      <c r="C949" s="832" t="s">
        <v>6809</v>
      </c>
      <c r="D949" s="832" t="s">
        <v>8221</v>
      </c>
      <c r="E949" s="832" t="s">
        <v>8222</v>
      </c>
      <c r="F949" s="849"/>
      <c r="G949" s="849"/>
      <c r="H949" s="849"/>
      <c r="I949" s="849"/>
      <c r="J949" s="849">
        <v>2</v>
      </c>
      <c r="K949" s="849">
        <v>13882</v>
      </c>
      <c r="L949" s="849">
        <v>1</v>
      </c>
      <c r="M949" s="849">
        <v>6941</v>
      </c>
      <c r="N949" s="849">
        <v>1</v>
      </c>
      <c r="O949" s="849">
        <v>6945</v>
      </c>
      <c r="P949" s="837">
        <v>0.50028814291888779</v>
      </c>
      <c r="Q949" s="850">
        <v>6945</v>
      </c>
    </row>
    <row r="950" spans="1:17" ht="14.4" customHeight="1" x14ac:dyDescent="0.3">
      <c r="A950" s="831" t="s">
        <v>579</v>
      </c>
      <c r="B950" s="832" t="s">
        <v>8216</v>
      </c>
      <c r="C950" s="832" t="s">
        <v>6809</v>
      </c>
      <c r="D950" s="832" t="s">
        <v>8223</v>
      </c>
      <c r="E950" s="832" t="s">
        <v>8224</v>
      </c>
      <c r="F950" s="849"/>
      <c r="G950" s="849"/>
      <c r="H950" s="849"/>
      <c r="I950" s="849"/>
      <c r="J950" s="849">
        <v>1</v>
      </c>
      <c r="K950" s="849">
        <v>4101</v>
      </c>
      <c r="L950" s="849">
        <v>1</v>
      </c>
      <c r="M950" s="849">
        <v>4101</v>
      </c>
      <c r="N950" s="849"/>
      <c r="O950" s="849"/>
      <c r="P950" s="837"/>
      <c r="Q950" s="850"/>
    </row>
    <row r="951" spans="1:17" ht="14.4" customHeight="1" x14ac:dyDescent="0.3">
      <c r="A951" s="831" t="s">
        <v>579</v>
      </c>
      <c r="B951" s="832" t="s">
        <v>8216</v>
      </c>
      <c r="C951" s="832" t="s">
        <v>6809</v>
      </c>
      <c r="D951" s="832" t="s">
        <v>8225</v>
      </c>
      <c r="E951" s="832" t="s">
        <v>8226</v>
      </c>
      <c r="F951" s="849">
        <v>1</v>
      </c>
      <c r="G951" s="849">
        <v>3914</v>
      </c>
      <c r="H951" s="849">
        <v>0.96427691549642769</v>
      </c>
      <c r="I951" s="849">
        <v>3914</v>
      </c>
      <c r="J951" s="849">
        <v>1</v>
      </c>
      <c r="K951" s="849">
        <v>4059</v>
      </c>
      <c r="L951" s="849">
        <v>1</v>
      </c>
      <c r="M951" s="849">
        <v>4059</v>
      </c>
      <c r="N951" s="849">
        <v>1</v>
      </c>
      <c r="O951" s="849">
        <v>4061</v>
      </c>
      <c r="P951" s="837">
        <v>1.0004927322000492</v>
      </c>
      <c r="Q951" s="850">
        <v>4061</v>
      </c>
    </row>
    <row r="952" spans="1:17" ht="14.4" customHeight="1" x14ac:dyDescent="0.3">
      <c r="A952" s="831" t="s">
        <v>579</v>
      </c>
      <c r="B952" s="832" t="s">
        <v>8216</v>
      </c>
      <c r="C952" s="832" t="s">
        <v>6809</v>
      </c>
      <c r="D952" s="832" t="s">
        <v>8227</v>
      </c>
      <c r="E952" s="832" t="s">
        <v>8228</v>
      </c>
      <c r="F952" s="849"/>
      <c r="G952" s="849"/>
      <c r="H952" s="849"/>
      <c r="I952" s="849"/>
      <c r="J952" s="849"/>
      <c r="K952" s="849"/>
      <c r="L952" s="849"/>
      <c r="M952" s="849"/>
      <c r="N952" s="849">
        <v>1</v>
      </c>
      <c r="O952" s="849">
        <v>2218</v>
      </c>
      <c r="P952" s="837"/>
      <c r="Q952" s="850">
        <v>2218</v>
      </c>
    </row>
    <row r="953" spans="1:17" ht="14.4" customHeight="1" x14ac:dyDescent="0.3">
      <c r="A953" s="831" t="s">
        <v>579</v>
      </c>
      <c r="B953" s="832" t="s">
        <v>8216</v>
      </c>
      <c r="C953" s="832" t="s">
        <v>6809</v>
      </c>
      <c r="D953" s="832" t="s">
        <v>8229</v>
      </c>
      <c r="E953" s="832" t="s">
        <v>8230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2539</v>
      </c>
      <c r="P953" s="837"/>
      <c r="Q953" s="850">
        <v>2539</v>
      </c>
    </row>
    <row r="954" spans="1:17" ht="14.4" customHeight="1" x14ac:dyDescent="0.3">
      <c r="A954" s="831" t="s">
        <v>579</v>
      </c>
      <c r="B954" s="832" t="s">
        <v>8216</v>
      </c>
      <c r="C954" s="832" t="s">
        <v>6809</v>
      </c>
      <c r="D954" s="832" t="s">
        <v>8231</v>
      </c>
      <c r="E954" s="832" t="s">
        <v>8232</v>
      </c>
      <c r="F954" s="849">
        <v>1</v>
      </c>
      <c r="G954" s="849">
        <v>583</v>
      </c>
      <c r="H954" s="849"/>
      <c r="I954" s="849">
        <v>583</v>
      </c>
      <c r="J954" s="849"/>
      <c r="K954" s="849"/>
      <c r="L954" s="849"/>
      <c r="M954" s="849"/>
      <c r="N954" s="849">
        <v>1</v>
      </c>
      <c r="O954" s="849">
        <v>592</v>
      </c>
      <c r="P954" s="837"/>
      <c r="Q954" s="850">
        <v>592</v>
      </c>
    </row>
    <row r="955" spans="1:17" ht="14.4" customHeight="1" x14ac:dyDescent="0.3">
      <c r="A955" s="831" t="s">
        <v>579</v>
      </c>
      <c r="B955" s="832" t="s">
        <v>8216</v>
      </c>
      <c r="C955" s="832" t="s">
        <v>6809</v>
      </c>
      <c r="D955" s="832" t="s">
        <v>8233</v>
      </c>
      <c r="E955" s="832" t="s">
        <v>8234</v>
      </c>
      <c r="F955" s="849">
        <v>2</v>
      </c>
      <c r="G955" s="849">
        <v>1518</v>
      </c>
      <c r="H955" s="849"/>
      <c r="I955" s="849">
        <v>759</v>
      </c>
      <c r="J955" s="849"/>
      <c r="K955" s="849"/>
      <c r="L955" s="849"/>
      <c r="M955" s="849"/>
      <c r="N955" s="849">
        <v>1</v>
      </c>
      <c r="O955" s="849">
        <v>767</v>
      </c>
      <c r="P955" s="837"/>
      <c r="Q955" s="850">
        <v>767</v>
      </c>
    </row>
    <row r="956" spans="1:17" ht="14.4" customHeight="1" x14ac:dyDescent="0.3">
      <c r="A956" s="831" t="s">
        <v>579</v>
      </c>
      <c r="B956" s="832" t="s">
        <v>8216</v>
      </c>
      <c r="C956" s="832" t="s">
        <v>6809</v>
      </c>
      <c r="D956" s="832" t="s">
        <v>8235</v>
      </c>
      <c r="E956" s="832" t="s">
        <v>8236</v>
      </c>
      <c r="F956" s="849"/>
      <c r="G956" s="849"/>
      <c r="H956" s="849"/>
      <c r="I956" s="849"/>
      <c r="J956" s="849"/>
      <c r="K956" s="849"/>
      <c r="L956" s="849"/>
      <c r="M956" s="849"/>
      <c r="N956" s="849">
        <v>1</v>
      </c>
      <c r="O956" s="849">
        <v>43</v>
      </c>
      <c r="P956" s="837"/>
      <c r="Q956" s="850">
        <v>43</v>
      </c>
    </row>
    <row r="957" spans="1:17" ht="14.4" customHeight="1" x14ac:dyDescent="0.3">
      <c r="A957" s="831" t="s">
        <v>579</v>
      </c>
      <c r="B957" s="832" t="s">
        <v>8216</v>
      </c>
      <c r="C957" s="832" t="s">
        <v>6809</v>
      </c>
      <c r="D957" s="832" t="s">
        <v>8237</v>
      </c>
      <c r="E957" s="832" t="s">
        <v>8238</v>
      </c>
      <c r="F957" s="849"/>
      <c r="G957" s="849"/>
      <c r="H957" s="849"/>
      <c r="I957" s="849"/>
      <c r="J957" s="849"/>
      <c r="K957" s="849"/>
      <c r="L957" s="849"/>
      <c r="M957" s="849"/>
      <c r="N957" s="849">
        <v>1</v>
      </c>
      <c r="O957" s="849">
        <v>4460</v>
      </c>
      <c r="P957" s="837"/>
      <c r="Q957" s="850">
        <v>4460</v>
      </c>
    </row>
    <row r="958" spans="1:17" ht="14.4" customHeight="1" x14ac:dyDescent="0.3">
      <c r="A958" s="831" t="s">
        <v>579</v>
      </c>
      <c r="B958" s="832" t="s">
        <v>8216</v>
      </c>
      <c r="C958" s="832" t="s">
        <v>6809</v>
      </c>
      <c r="D958" s="832" t="s">
        <v>8239</v>
      </c>
      <c r="E958" s="832" t="s">
        <v>8240</v>
      </c>
      <c r="F958" s="849">
        <v>1</v>
      </c>
      <c r="G958" s="849">
        <v>9209</v>
      </c>
      <c r="H958" s="849"/>
      <c r="I958" s="849">
        <v>9209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" customHeight="1" x14ac:dyDescent="0.3">
      <c r="A959" s="831" t="s">
        <v>579</v>
      </c>
      <c r="B959" s="832" t="s">
        <v>8216</v>
      </c>
      <c r="C959" s="832" t="s">
        <v>6809</v>
      </c>
      <c r="D959" s="832" t="s">
        <v>8241</v>
      </c>
      <c r="E959" s="832" t="s">
        <v>8242</v>
      </c>
      <c r="F959" s="849"/>
      <c r="G959" s="849"/>
      <c r="H959" s="849"/>
      <c r="I959" s="849"/>
      <c r="J959" s="849"/>
      <c r="K959" s="849"/>
      <c r="L959" s="849"/>
      <c r="M959" s="849"/>
      <c r="N959" s="849">
        <v>1</v>
      </c>
      <c r="O959" s="849">
        <v>4069</v>
      </c>
      <c r="P959" s="837"/>
      <c r="Q959" s="850">
        <v>4069</v>
      </c>
    </row>
    <row r="960" spans="1:17" ht="14.4" customHeight="1" x14ac:dyDescent="0.3">
      <c r="A960" s="831" t="s">
        <v>579</v>
      </c>
      <c r="B960" s="832" t="s">
        <v>8216</v>
      </c>
      <c r="C960" s="832" t="s">
        <v>6809</v>
      </c>
      <c r="D960" s="832" t="s">
        <v>8243</v>
      </c>
      <c r="E960" s="832" t="s">
        <v>8244</v>
      </c>
      <c r="F960" s="849"/>
      <c r="G960" s="849"/>
      <c r="H960" s="849"/>
      <c r="I960" s="849"/>
      <c r="J960" s="849">
        <v>1</v>
      </c>
      <c r="K960" s="849">
        <v>5818</v>
      </c>
      <c r="L960" s="849">
        <v>1</v>
      </c>
      <c r="M960" s="849">
        <v>5818</v>
      </c>
      <c r="N960" s="849"/>
      <c r="O960" s="849"/>
      <c r="P960" s="837"/>
      <c r="Q960" s="850"/>
    </row>
    <row r="961" spans="1:17" ht="14.4" customHeight="1" x14ac:dyDescent="0.3">
      <c r="A961" s="831" t="s">
        <v>579</v>
      </c>
      <c r="B961" s="832" t="s">
        <v>8245</v>
      </c>
      <c r="C961" s="832" t="s">
        <v>6809</v>
      </c>
      <c r="D961" s="832" t="s">
        <v>8246</v>
      </c>
      <c r="E961" s="832" t="s">
        <v>8247</v>
      </c>
      <c r="F961" s="849"/>
      <c r="G961" s="849"/>
      <c r="H961" s="849"/>
      <c r="I961" s="849"/>
      <c r="J961" s="849">
        <v>1</v>
      </c>
      <c r="K961" s="849">
        <v>265</v>
      </c>
      <c r="L961" s="849">
        <v>1</v>
      </c>
      <c r="M961" s="849">
        <v>265</v>
      </c>
      <c r="N961" s="849"/>
      <c r="O961" s="849"/>
      <c r="P961" s="837"/>
      <c r="Q961" s="850"/>
    </row>
    <row r="962" spans="1:17" ht="14.4" customHeight="1" x14ac:dyDescent="0.3">
      <c r="A962" s="831" t="s">
        <v>579</v>
      </c>
      <c r="B962" s="832" t="s">
        <v>8245</v>
      </c>
      <c r="C962" s="832" t="s">
        <v>6809</v>
      </c>
      <c r="D962" s="832" t="s">
        <v>8248</v>
      </c>
      <c r="E962" s="832" t="s">
        <v>8249</v>
      </c>
      <c r="F962" s="849"/>
      <c r="G962" s="849"/>
      <c r="H962" s="849"/>
      <c r="I962" s="849"/>
      <c r="J962" s="849"/>
      <c r="K962" s="849"/>
      <c r="L962" s="849"/>
      <c r="M962" s="849"/>
      <c r="N962" s="849">
        <v>1</v>
      </c>
      <c r="O962" s="849">
        <v>486</v>
      </c>
      <c r="P962" s="837"/>
      <c r="Q962" s="850">
        <v>486</v>
      </c>
    </row>
    <row r="963" spans="1:17" ht="14.4" customHeight="1" x14ac:dyDescent="0.3">
      <c r="A963" s="831" t="s">
        <v>579</v>
      </c>
      <c r="B963" s="832" t="s">
        <v>6812</v>
      </c>
      <c r="C963" s="832" t="s">
        <v>6809</v>
      </c>
      <c r="D963" s="832" t="s">
        <v>6813</v>
      </c>
      <c r="E963" s="832" t="s">
        <v>6814</v>
      </c>
      <c r="F963" s="849"/>
      <c r="G963" s="849"/>
      <c r="H963" s="849"/>
      <c r="I963" s="849"/>
      <c r="J963" s="849"/>
      <c r="K963" s="849"/>
      <c r="L963" s="849"/>
      <c r="M963" s="849"/>
      <c r="N963" s="849">
        <v>4</v>
      </c>
      <c r="O963" s="849">
        <v>20</v>
      </c>
      <c r="P963" s="837"/>
      <c r="Q963" s="850">
        <v>5</v>
      </c>
    </row>
    <row r="964" spans="1:17" ht="14.4" customHeight="1" x14ac:dyDescent="0.3">
      <c r="A964" s="831" t="s">
        <v>8250</v>
      </c>
      <c r="B964" s="832" t="s">
        <v>6816</v>
      </c>
      <c r="C964" s="832" t="s">
        <v>6809</v>
      </c>
      <c r="D964" s="832" t="s">
        <v>6856</v>
      </c>
      <c r="E964" s="832" t="s">
        <v>6857</v>
      </c>
      <c r="F964" s="849">
        <v>2</v>
      </c>
      <c r="G964" s="849">
        <v>70</v>
      </c>
      <c r="H964" s="849"/>
      <c r="I964" s="849">
        <v>35</v>
      </c>
      <c r="J964" s="849"/>
      <c r="K964" s="849"/>
      <c r="L964" s="849"/>
      <c r="M964" s="849"/>
      <c r="N964" s="849"/>
      <c r="O964" s="849"/>
      <c r="P964" s="837"/>
      <c r="Q964" s="850"/>
    </row>
    <row r="965" spans="1:17" ht="14.4" customHeight="1" x14ac:dyDescent="0.3">
      <c r="A965" s="831" t="s">
        <v>8250</v>
      </c>
      <c r="B965" s="832" t="s">
        <v>6816</v>
      </c>
      <c r="C965" s="832" t="s">
        <v>6809</v>
      </c>
      <c r="D965" s="832" t="s">
        <v>6813</v>
      </c>
      <c r="E965" s="832" t="s">
        <v>6814</v>
      </c>
      <c r="F965" s="849"/>
      <c r="G965" s="849"/>
      <c r="H965" s="849"/>
      <c r="I965" s="849"/>
      <c r="J965" s="849">
        <v>1</v>
      </c>
      <c r="K965" s="849">
        <v>5</v>
      </c>
      <c r="L965" s="849">
        <v>1</v>
      </c>
      <c r="M965" s="849">
        <v>5</v>
      </c>
      <c r="N965" s="849"/>
      <c r="O965" s="849"/>
      <c r="P965" s="837"/>
      <c r="Q965" s="850"/>
    </row>
    <row r="966" spans="1:17" ht="14.4" customHeight="1" x14ac:dyDescent="0.3">
      <c r="A966" s="831" t="s">
        <v>8250</v>
      </c>
      <c r="B966" s="832" t="s">
        <v>6816</v>
      </c>
      <c r="C966" s="832" t="s">
        <v>6809</v>
      </c>
      <c r="D966" s="832" t="s">
        <v>6862</v>
      </c>
      <c r="E966" s="832" t="s">
        <v>6863</v>
      </c>
      <c r="F966" s="849"/>
      <c r="G966" s="849"/>
      <c r="H966" s="849"/>
      <c r="I966" s="849"/>
      <c r="J966" s="849">
        <v>1</v>
      </c>
      <c r="K966" s="849">
        <v>88</v>
      </c>
      <c r="L966" s="849">
        <v>1</v>
      </c>
      <c r="M966" s="849">
        <v>88</v>
      </c>
      <c r="N966" s="849"/>
      <c r="O966" s="849"/>
      <c r="P966" s="837"/>
      <c r="Q966" s="850"/>
    </row>
    <row r="967" spans="1:17" ht="14.4" customHeight="1" x14ac:dyDescent="0.3">
      <c r="A967" s="831" t="s">
        <v>8250</v>
      </c>
      <c r="B967" s="832" t="s">
        <v>6816</v>
      </c>
      <c r="C967" s="832" t="s">
        <v>6809</v>
      </c>
      <c r="D967" s="832" t="s">
        <v>6864</v>
      </c>
      <c r="E967" s="832" t="s">
        <v>6865</v>
      </c>
      <c r="F967" s="849"/>
      <c r="G967" s="849"/>
      <c r="H967" s="849"/>
      <c r="I967" s="849"/>
      <c r="J967" s="849">
        <v>1</v>
      </c>
      <c r="K967" s="849">
        <v>630</v>
      </c>
      <c r="L967" s="849">
        <v>1</v>
      </c>
      <c r="M967" s="849">
        <v>630</v>
      </c>
      <c r="N967" s="849"/>
      <c r="O967" s="849"/>
      <c r="P967" s="837"/>
      <c r="Q967" s="850"/>
    </row>
    <row r="968" spans="1:17" ht="14.4" customHeight="1" x14ac:dyDescent="0.3">
      <c r="A968" s="831" t="s">
        <v>8250</v>
      </c>
      <c r="B968" s="832" t="s">
        <v>6816</v>
      </c>
      <c r="C968" s="832" t="s">
        <v>6809</v>
      </c>
      <c r="D968" s="832" t="s">
        <v>6866</v>
      </c>
      <c r="E968" s="832" t="s">
        <v>6867</v>
      </c>
      <c r="F968" s="849">
        <v>1</v>
      </c>
      <c r="G968" s="849">
        <v>388</v>
      </c>
      <c r="H968" s="849">
        <v>0.98979591836734693</v>
      </c>
      <c r="I968" s="849">
        <v>388</v>
      </c>
      <c r="J968" s="849">
        <v>1</v>
      </c>
      <c r="K968" s="849">
        <v>392</v>
      </c>
      <c r="L968" s="849">
        <v>1</v>
      </c>
      <c r="M968" s="849">
        <v>392</v>
      </c>
      <c r="N968" s="849"/>
      <c r="O968" s="849"/>
      <c r="P968" s="837"/>
      <c r="Q968" s="850"/>
    </row>
    <row r="969" spans="1:17" ht="14.4" customHeight="1" x14ac:dyDescent="0.3">
      <c r="A969" s="831" t="s">
        <v>8250</v>
      </c>
      <c r="B969" s="832" t="s">
        <v>6816</v>
      </c>
      <c r="C969" s="832" t="s">
        <v>6809</v>
      </c>
      <c r="D969" s="832" t="s">
        <v>6868</v>
      </c>
      <c r="E969" s="832" t="s">
        <v>6869</v>
      </c>
      <c r="F969" s="849">
        <v>6</v>
      </c>
      <c r="G969" s="849">
        <v>234</v>
      </c>
      <c r="H969" s="849">
        <v>6</v>
      </c>
      <c r="I969" s="849">
        <v>39</v>
      </c>
      <c r="J969" s="849">
        <v>1</v>
      </c>
      <c r="K969" s="849">
        <v>39</v>
      </c>
      <c r="L969" s="849">
        <v>1</v>
      </c>
      <c r="M969" s="849">
        <v>39</v>
      </c>
      <c r="N969" s="849"/>
      <c r="O969" s="849"/>
      <c r="P969" s="837"/>
      <c r="Q969" s="850"/>
    </row>
    <row r="970" spans="1:17" ht="14.4" customHeight="1" x14ac:dyDescent="0.3">
      <c r="A970" s="831" t="s">
        <v>8250</v>
      </c>
      <c r="B970" s="832" t="s">
        <v>6816</v>
      </c>
      <c r="C970" s="832" t="s">
        <v>6809</v>
      </c>
      <c r="D970" s="832" t="s">
        <v>6984</v>
      </c>
      <c r="E970" s="832" t="s">
        <v>6985</v>
      </c>
      <c r="F970" s="849">
        <v>1</v>
      </c>
      <c r="G970" s="849">
        <v>569</v>
      </c>
      <c r="H970" s="849"/>
      <c r="I970" s="849">
        <v>569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" customHeight="1" x14ac:dyDescent="0.3">
      <c r="A971" s="831" t="s">
        <v>8250</v>
      </c>
      <c r="B971" s="832" t="s">
        <v>6816</v>
      </c>
      <c r="C971" s="832" t="s">
        <v>6809</v>
      </c>
      <c r="D971" s="832" t="s">
        <v>6810</v>
      </c>
      <c r="E971" s="832" t="s">
        <v>6811</v>
      </c>
      <c r="F971" s="849">
        <v>5</v>
      </c>
      <c r="G971" s="849">
        <v>1175</v>
      </c>
      <c r="H971" s="849">
        <v>2.3406374501992033</v>
      </c>
      <c r="I971" s="849">
        <v>235</v>
      </c>
      <c r="J971" s="849">
        <v>2</v>
      </c>
      <c r="K971" s="849">
        <v>502</v>
      </c>
      <c r="L971" s="849">
        <v>1</v>
      </c>
      <c r="M971" s="849">
        <v>251</v>
      </c>
      <c r="N971" s="849"/>
      <c r="O971" s="849"/>
      <c r="P971" s="837"/>
      <c r="Q971" s="850"/>
    </row>
    <row r="972" spans="1:17" ht="14.4" customHeight="1" x14ac:dyDescent="0.3">
      <c r="A972" s="831" t="s">
        <v>8250</v>
      </c>
      <c r="B972" s="832" t="s">
        <v>6816</v>
      </c>
      <c r="C972" s="832" t="s">
        <v>6809</v>
      </c>
      <c r="D972" s="832" t="s">
        <v>6880</v>
      </c>
      <c r="E972" s="832" t="s">
        <v>6881</v>
      </c>
      <c r="F972" s="849">
        <v>1</v>
      </c>
      <c r="G972" s="849">
        <v>118</v>
      </c>
      <c r="H972" s="849"/>
      <c r="I972" s="849">
        <v>118</v>
      </c>
      <c r="J972" s="849"/>
      <c r="K972" s="849"/>
      <c r="L972" s="849"/>
      <c r="M972" s="849"/>
      <c r="N972" s="849">
        <v>1</v>
      </c>
      <c r="O972" s="849">
        <v>126</v>
      </c>
      <c r="P972" s="837"/>
      <c r="Q972" s="850">
        <v>126</v>
      </c>
    </row>
    <row r="973" spans="1:17" ht="14.4" customHeight="1" x14ac:dyDescent="0.3">
      <c r="A973" s="831" t="s">
        <v>8250</v>
      </c>
      <c r="B973" s="832" t="s">
        <v>6816</v>
      </c>
      <c r="C973" s="832" t="s">
        <v>6809</v>
      </c>
      <c r="D973" s="832" t="s">
        <v>6900</v>
      </c>
      <c r="E973" s="832" t="s">
        <v>6901</v>
      </c>
      <c r="F973" s="849">
        <v>2</v>
      </c>
      <c r="G973" s="849">
        <v>0</v>
      </c>
      <c r="H973" s="849"/>
      <c r="I973" s="849">
        <v>0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8250</v>
      </c>
      <c r="B974" s="832" t="s">
        <v>6816</v>
      </c>
      <c r="C974" s="832" t="s">
        <v>6809</v>
      </c>
      <c r="D974" s="832" t="s">
        <v>6902</v>
      </c>
      <c r="E974" s="832" t="s">
        <v>6903</v>
      </c>
      <c r="F974" s="849">
        <v>2</v>
      </c>
      <c r="G974" s="849">
        <v>1912</v>
      </c>
      <c r="H974" s="849"/>
      <c r="I974" s="849">
        <v>956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8250</v>
      </c>
      <c r="B975" s="832" t="s">
        <v>6816</v>
      </c>
      <c r="C975" s="832" t="s">
        <v>6809</v>
      </c>
      <c r="D975" s="832" t="s">
        <v>6905</v>
      </c>
      <c r="E975" s="832" t="s">
        <v>6906</v>
      </c>
      <c r="F975" s="849">
        <v>2</v>
      </c>
      <c r="G975" s="849">
        <v>338</v>
      </c>
      <c r="H975" s="849"/>
      <c r="I975" s="849">
        <v>169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" customHeight="1" x14ac:dyDescent="0.3">
      <c r="A976" s="831" t="s">
        <v>6815</v>
      </c>
      <c r="B976" s="832" t="s">
        <v>6816</v>
      </c>
      <c r="C976" s="832" t="s">
        <v>6809</v>
      </c>
      <c r="D976" s="832" t="s">
        <v>6856</v>
      </c>
      <c r="E976" s="832" t="s">
        <v>6857</v>
      </c>
      <c r="F976" s="849"/>
      <c r="G976" s="849"/>
      <c r="H976" s="849"/>
      <c r="I976" s="849"/>
      <c r="J976" s="849">
        <v>1</v>
      </c>
      <c r="K976" s="849">
        <v>37</v>
      </c>
      <c r="L976" s="849">
        <v>1</v>
      </c>
      <c r="M976" s="849">
        <v>37</v>
      </c>
      <c r="N976" s="849"/>
      <c r="O976" s="849"/>
      <c r="P976" s="837"/>
      <c r="Q976" s="850"/>
    </row>
    <row r="977" spans="1:17" ht="14.4" customHeight="1" x14ac:dyDescent="0.3">
      <c r="A977" s="831" t="s">
        <v>6815</v>
      </c>
      <c r="B977" s="832" t="s">
        <v>6816</v>
      </c>
      <c r="C977" s="832" t="s">
        <v>6809</v>
      </c>
      <c r="D977" s="832" t="s">
        <v>6810</v>
      </c>
      <c r="E977" s="832" t="s">
        <v>6811</v>
      </c>
      <c r="F977" s="849">
        <v>1</v>
      </c>
      <c r="G977" s="849">
        <v>235</v>
      </c>
      <c r="H977" s="849">
        <v>0.46812749003984061</v>
      </c>
      <c r="I977" s="849">
        <v>235</v>
      </c>
      <c r="J977" s="849">
        <v>2</v>
      </c>
      <c r="K977" s="849">
        <v>502</v>
      </c>
      <c r="L977" s="849">
        <v>1</v>
      </c>
      <c r="M977" s="849">
        <v>251</v>
      </c>
      <c r="N977" s="849"/>
      <c r="O977" s="849"/>
      <c r="P977" s="837"/>
      <c r="Q977" s="850"/>
    </row>
    <row r="978" spans="1:17" ht="14.4" customHeight="1" x14ac:dyDescent="0.3">
      <c r="A978" s="831" t="s">
        <v>6815</v>
      </c>
      <c r="B978" s="832" t="s">
        <v>6816</v>
      </c>
      <c r="C978" s="832" t="s">
        <v>6809</v>
      </c>
      <c r="D978" s="832" t="s">
        <v>6880</v>
      </c>
      <c r="E978" s="832" t="s">
        <v>6881</v>
      </c>
      <c r="F978" s="849"/>
      <c r="G978" s="849"/>
      <c r="H978" s="849"/>
      <c r="I978" s="849"/>
      <c r="J978" s="849"/>
      <c r="K978" s="849"/>
      <c r="L978" s="849"/>
      <c r="M978" s="849"/>
      <c r="N978" s="849">
        <v>3</v>
      </c>
      <c r="O978" s="849">
        <v>378</v>
      </c>
      <c r="P978" s="837"/>
      <c r="Q978" s="850">
        <v>126</v>
      </c>
    </row>
    <row r="979" spans="1:17" ht="14.4" customHeight="1" x14ac:dyDescent="0.3">
      <c r="A979" s="831" t="s">
        <v>6815</v>
      </c>
      <c r="B979" s="832" t="s">
        <v>6816</v>
      </c>
      <c r="C979" s="832" t="s">
        <v>6809</v>
      </c>
      <c r="D979" s="832" t="s">
        <v>6939</v>
      </c>
      <c r="E979" s="832" t="s">
        <v>6940</v>
      </c>
      <c r="F979" s="849"/>
      <c r="G979" s="849"/>
      <c r="H979" s="849"/>
      <c r="I979" s="849"/>
      <c r="J979" s="849">
        <v>1</v>
      </c>
      <c r="K979" s="849">
        <v>122</v>
      </c>
      <c r="L979" s="849">
        <v>1</v>
      </c>
      <c r="M979" s="849">
        <v>122</v>
      </c>
      <c r="N979" s="849"/>
      <c r="O979" s="849"/>
      <c r="P979" s="837"/>
      <c r="Q979" s="850"/>
    </row>
    <row r="980" spans="1:17" ht="14.4" customHeight="1" x14ac:dyDescent="0.3">
      <c r="A980" s="831" t="s">
        <v>8251</v>
      </c>
      <c r="B980" s="832" t="s">
        <v>6816</v>
      </c>
      <c r="C980" s="832" t="s">
        <v>6842</v>
      </c>
      <c r="D980" s="832" t="s">
        <v>6974</v>
      </c>
      <c r="E980" s="832" t="s">
        <v>6975</v>
      </c>
      <c r="F980" s="849"/>
      <c r="G980" s="849"/>
      <c r="H980" s="849"/>
      <c r="I980" s="849"/>
      <c r="J980" s="849"/>
      <c r="K980" s="849"/>
      <c r="L980" s="849"/>
      <c r="M980" s="849"/>
      <c r="N980" s="849">
        <v>1</v>
      </c>
      <c r="O980" s="849">
        <v>3714.22</v>
      </c>
      <c r="P980" s="837"/>
      <c r="Q980" s="850">
        <v>3714.22</v>
      </c>
    </row>
    <row r="981" spans="1:17" ht="14.4" customHeight="1" x14ac:dyDescent="0.3">
      <c r="A981" s="831" t="s">
        <v>8251</v>
      </c>
      <c r="B981" s="832" t="s">
        <v>6816</v>
      </c>
      <c r="C981" s="832" t="s">
        <v>6809</v>
      </c>
      <c r="D981" s="832" t="s">
        <v>6813</v>
      </c>
      <c r="E981" s="832" t="s">
        <v>6814</v>
      </c>
      <c r="F981" s="849">
        <v>1</v>
      </c>
      <c r="G981" s="849">
        <v>5</v>
      </c>
      <c r="H981" s="849"/>
      <c r="I981" s="849">
        <v>5</v>
      </c>
      <c r="J981" s="849"/>
      <c r="K981" s="849"/>
      <c r="L981" s="849"/>
      <c r="M981" s="849"/>
      <c r="N981" s="849"/>
      <c r="O981" s="849"/>
      <c r="P981" s="837"/>
      <c r="Q981" s="850"/>
    </row>
    <row r="982" spans="1:17" ht="14.4" customHeight="1" x14ac:dyDescent="0.3">
      <c r="A982" s="831" t="s">
        <v>8251</v>
      </c>
      <c r="B982" s="832" t="s">
        <v>6816</v>
      </c>
      <c r="C982" s="832" t="s">
        <v>6809</v>
      </c>
      <c r="D982" s="832" t="s">
        <v>6862</v>
      </c>
      <c r="E982" s="832" t="s">
        <v>6863</v>
      </c>
      <c r="F982" s="849"/>
      <c r="G982" s="849"/>
      <c r="H982" s="849"/>
      <c r="I982" s="849"/>
      <c r="J982" s="849"/>
      <c r="K982" s="849"/>
      <c r="L982" s="849"/>
      <c r="M982" s="849"/>
      <c r="N982" s="849">
        <v>1</v>
      </c>
      <c r="O982" s="849">
        <v>88</v>
      </c>
      <c r="P982" s="837"/>
      <c r="Q982" s="850">
        <v>88</v>
      </c>
    </row>
    <row r="983" spans="1:17" ht="14.4" customHeight="1" x14ac:dyDescent="0.3">
      <c r="A983" s="831" t="s">
        <v>8251</v>
      </c>
      <c r="B983" s="832" t="s">
        <v>6816</v>
      </c>
      <c r="C983" s="832" t="s">
        <v>6809</v>
      </c>
      <c r="D983" s="832" t="s">
        <v>6864</v>
      </c>
      <c r="E983" s="832" t="s">
        <v>6865</v>
      </c>
      <c r="F983" s="849">
        <v>2</v>
      </c>
      <c r="G983" s="849">
        <v>1234</v>
      </c>
      <c r="H983" s="849">
        <v>1.9587301587301587</v>
      </c>
      <c r="I983" s="849">
        <v>617</v>
      </c>
      <c r="J983" s="849">
        <v>1</v>
      </c>
      <c r="K983" s="849">
        <v>630</v>
      </c>
      <c r="L983" s="849">
        <v>1</v>
      </c>
      <c r="M983" s="849">
        <v>630</v>
      </c>
      <c r="N983" s="849">
        <v>1</v>
      </c>
      <c r="O983" s="849">
        <v>630</v>
      </c>
      <c r="P983" s="837">
        <v>1</v>
      </c>
      <c r="Q983" s="850">
        <v>630</v>
      </c>
    </row>
    <row r="984" spans="1:17" ht="14.4" customHeight="1" x14ac:dyDescent="0.3">
      <c r="A984" s="831" t="s">
        <v>8251</v>
      </c>
      <c r="B984" s="832" t="s">
        <v>6816</v>
      </c>
      <c r="C984" s="832" t="s">
        <v>6809</v>
      </c>
      <c r="D984" s="832" t="s">
        <v>6866</v>
      </c>
      <c r="E984" s="832" t="s">
        <v>6867</v>
      </c>
      <c r="F984" s="849"/>
      <c r="G984" s="849"/>
      <c r="H984" s="849"/>
      <c r="I984" s="849"/>
      <c r="J984" s="849"/>
      <c r="K984" s="849"/>
      <c r="L984" s="849"/>
      <c r="M984" s="849"/>
      <c r="N984" s="849">
        <v>1</v>
      </c>
      <c r="O984" s="849">
        <v>392</v>
      </c>
      <c r="P984" s="837"/>
      <c r="Q984" s="850">
        <v>392</v>
      </c>
    </row>
    <row r="985" spans="1:17" ht="14.4" customHeight="1" x14ac:dyDescent="0.3">
      <c r="A985" s="831" t="s">
        <v>8251</v>
      </c>
      <c r="B985" s="832" t="s">
        <v>6816</v>
      </c>
      <c r="C985" s="832" t="s">
        <v>6809</v>
      </c>
      <c r="D985" s="832" t="s">
        <v>6868</v>
      </c>
      <c r="E985" s="832" t="s">
        <v>6869</v>
      </c>
      <c r="F985" s="849">
        <v>4</v>
      </c>
      <c r="G985" s="849">
        <v>156</v>
      </c>
      <c r="H985" s="849">
        <v>4</v>
      </c>
      <c r="I985" s="849">
        <v>39</v>
      </c>
      <c r="J985" s="849">
        <v>1</v>
      </c>
      <c r="K985" s="849">
        <v>39</v>
      </c>
      <c r="L985" s="849">
        <v>1</v>
      </c>
      <c r="M985" s="849">
        <v>39</v>
      </c>
      <c r="N985" s="849">
        <v>1</v>
      </c>
      <c r="O985" s="849">
        <v>39</v>
      </c>
      <c r="P985" s="837">
        <v>1</v>
      </c>
      <c r="Q985" s="850">
        <v>39</v>
      </c>
    </row>
    <row r="986" spans="1:17" ht="14.4" customHeight="1" x14ac:dyDescent="0.3">
      <c r="A986" s="831" t="s">
        <v>8251</v>
      </c>
      <c r="B986" s="832" t="s">
        <v>6816</v>
      </c>
      <c r="C986" s="832" t="s">
        <v>6809</v>
      </c>
      <c r="D986" s="832" t="s">
        <v>6874</v>
      </c>
      <c r="E986" s="832" t="s">
        <v>6875</v>
      </c>
      <c r="F986" s="849">
        <v>1</v>
      </c>
      <c r="G986" s="849">
        <v>680</v>
      </c>
      <c r="H986" s="849"/>
      <c r="I986" s="849">
        <v>680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" customHeight="1" x14ac:dyDescent="0.3">
      <c r="A987" s="831" t="s">
        <v>8251</v>
      </c>
      <c r="B987" s="832" t="s">
        <v>6816</v>
      </c>
      <c r="C987" s="832" t="s">
        <v>6809</v>
      </c>
      <c r="D987" s="832" t="s">
        <v>6878</v>
      </c>
      <c r="E987" s="832" t="s">
        <v>6879</v>
      </c>
      <c r="F987" s="849"/>
      <c r="G987" s="849"/>
      <c r="H987" s="849"/>
      <c r="I987" s="849"/>
      <c r="J987" s="849"/>
      <c r="K987" s="849"/>
      <c r="L987" s="849"/>
      <c r="M987" s="849"/>
      <c r="N987" s="849">
        <v>1</v>
      </c>
      <c r="O987" s="849">
        <v>719</v>
      </c>
      <c r="P987" s="837"/>
      <c r="Q987" s="850">
        <v>719</v>
      </c>
    </row>
    <row r="988" spans="1:17" ht="14.4" customHeight="1" x14ac:dyDescent="0.3">
      <c r="A988" s="831" t="s">
        <v>8251</v>
      </c>
      <c r="B988" s="832" t="s">
        <v>6816</v>
      </c>
      <c r="C988" s="832" t="s">
        <v>6809</v>
      </c>
      <c r="D988" s="832" t="s">
        <v>6810</v>
      </c>
      <c r="E988" s="832" t="s">
        <v>6811</v>
      </c>
      <c r="F988" s="849">
        <v>428</v>
      </c>
      <c r="G988" s="849">
        <v>100580</v>
      </c>
      <c r="H988" s="849">
        <v>0.69208485574111156</v>
      </c>
      <c r="I988" s="849">
        <v>235</v>
      </c>
      <c r="J988" s="849">
        <v>579</v>
      </c>
      <c r="K988" s="849">
        <v>145329</v>
      </c>
      <c r="L988" s="849">
        <v>1</v>
      </c>
      <c r="M988" s="849">
        <v>251</v>
      </c>
      <c r="N988" s="849">
        <v>354</v>
      </c>
      <c r="O988" s="849">
        <v>88854</v>
      </c>
      <c r="P988" s="837">
        <v>0.6113989637305699</v>
      </c>
      <c r="Q988" s="850">
        <v>251</v>
      </c>
    </row>
    <row r="989" spans="1:17" ht="14.4" customHeight="1" x14ac:dyDescent="0.3">
      <c r="A989" s="831" t="s">
        <v>8251</v>
      </c>
      <c r="B989" s="832" t="s">
        <v>6816</v>
      </c>
      <c r="C989" s="832" t="s">
        <v>6809</v>
      </c>
      <c r="D989" s="832" t="s">
        <v>6880</v>
      </c>
      <c r="E989" s="832" t="s">
        <v>6881</v>
      </c>
      <c r="F989" s="849">
        <v>1</v>
      </c>
      <c r="G989" s="849">
        <v>118</v>
      </c>
      <c r="H989" s="849"/>
      <c r="I989" s="849">
        <v>118</v>
      </c>
      <c r="J989" s="849"/>
      <c r="K989" s="849"/>
      <c r="L989" s="849"/>
      <c r="M989" s="849"/>
      <c r="N989" s="849">
        <v>2</v>
      </c>
      <c r="O989" s="849">
        <v>252</v>
      </c>
      <c r="P989" s="837"/>
      <c r="Q989" s="850">
        <v>126</v>
      </c>
    </row>
    <row r="990" spans="1:17" ht="14.4" customHeight="1" x14ac:dyDescent="0.3">
      <c r="A990" s="831" t="s">
        <v>8251</v>
      </c>
      <c r="B990" s="832" t="s">
        <v>6816</v>
      </c>
      <c r="C990" s="832" t="s">
        <v>6809</v>
      </c>
      <c r="D990" s="832" t="s">
        <v>6900</v>
      </c>
      <c r="E990" s="832" t="s">
        <v>6901</v>
      </c>
      <c r="F990" s="849">
        <v>163</v>
      </c>
      <c r="G990" s="849">
        <v>2733.32</v>
      </c>
      <c r="H990" s="849"/>
      <c r="I990" s="849">
        <v>16.768834355828222</v>
      </c>
      <c r="J990" s="849"/>
      <c r="K990" s="849"/>
      <c r="L990" s="849"/>
      <c r="M990" s="849"/>
      <c r="N990" s="849"/>
      <c r="O990" s="849"/>
      <c r="P990" s="837"/>
      <c r="Q990" s="850"/>
    </row>
    <row r="991" spans="1:17" ht="14.4" customHeight="1" x14ac:dyDescent="0.3">
      <c r="A991" s="831" t="s">
        <v>8251</v>
      </c>
      <c r="B991" s="832" t="s">
        <v>6816</v>
      </c>
      <c r="C991" s="832" t="s">
        <v>6809</v>
      </c>
      <c r="D991" s="832" t="s">
        <v>6939</v>
      </c>
      <c r="E991" s="832" t="s">
        <v>6940</v>
      </c>
      <c r="F991" s="849"/>
      <c r="G991" s="849"/>
      <c r="H991" s="849"/>
      <c r="I991" s="849"/>
      <c r="J991" s="849">
        <v>2</v>
      </c>
      <c r="K991" s="849">
        <v>244</v>
      </c>
      <c r="L991" s="849">
        <v>1</v>
      </c>
      <c r="M991" s="849">
        <v>122</v>
      </c>
      <c r="N991" s="849"/>
      <c r="O991" s="849"/>
      <c r="P991" s="837"/>
      <c r="Q991" s="850"/>
    </row>
    <row r="992" spans="1:17" ht="14.4" customHeight="1" x14ac:dyDescent="0.3">
      <c r="A992" s="831" t="s">
        <v>8251</v>
      </c>
      <c r="B992" s="832" t="s">
        <v>6808</v>
      </c>
      <c r="C992" s="832" t="s">
        <v>6809</v>
      </c>
      <c r="D992" s="832" t="s">
        <v>7556</v>
      </c>
      <c r="E992" s="832" t="s">
        <v>7557</v>
      </c>
      <c r="F992" s="849"/>
      <c r="G992" s="849"/>
      <c r="H992" s="849"/>
      <c r="I992" s="849"/>
      <c r="J992" s="849">
        <v>1</v>
      </c>
      <c r="K992" s="849">
        <v>836</v>
      </c>
      <c r="L992" s="849">
        <v>1</v>
      </c>
      <c r="M992" s="849">
        <v>836</v>
      </c>
      <c r="N992" s="849"/>
      <c r="O992" s="849"/>
      <c r="P992" s="837"/>
      <c r="Q992" s="850"/>
    </row>
    <row r="993" spans="1:17" ht="14.4" customHeight="1" x14ac:dyDescent="0.3">
      <c r="A993" s="831" t="s">
        <v>8252</v>
      </c>
      <c r="B993" s="832" t="s">
        <v>6816</v>
      </c>
      <c r="C993" s="832" t="s">
        <v>6809</v>
      </c>
      <c r="D993" s="832" t="s">
        <v>6856</v>
      </c>
      <c r="E993" s="832" t="s">
        <v>6857</v>
      </c>
      <c r="F993" s="849"/>
      <c r="G993" s="849"/>
      <c r="H993" s="849"/>
      <c r="I993" s="849"/>
      <c r="J993" s="849"/>
      <c r="K993" s="849"/>
      <c r="L993" s="849"/>
      <c r="M993" s="849"/>
      <c r="N993" s="849">
        <v>2</v>
      </c>
      <c r="O993" s="849">
        <v>74</v>
      </c>
      <c r="P993" s="837"/>
      <c r="Q993" s="850">
        <v>37</v>
      </c>
    </row>
    <row r="994" spans="1:17" ht="14.4" customHeight="1" x14ac:dyDescent="0.3">
      <c r="A994" s="831" t="s">
        <v>8252</v>
      </c>
      <c r="B994" s="832" t="s">
        <v>6816</v>
      </c>
      <c r="C994" s="832" t="s">
        <v>6809</v>
      </c>
      <c r="D994" s="832" t="s">
        <v>6810</v>
      </c>
      <c r="E994" s="832" t="s">
        <v>6811</v>
      </c>
      <c r="F994" s="849">
        <v>27</v>
      </c>
      <c r="G994" s="849">
        <v>6345</v>
      </c>
      <c r="H994" s="849">
        <v>1.0990819331370172</v>
      </c>
      <c r="I994" s="849">
        <v>235</v>
      </c>
      <c r="J994" s="849">
        <v>23</v>
      </c>
      <c r="K994" s="849">
        <v>5773</v>
      </c>
      <c r="L994" s="849">
        <v>1</v>
      </c>
      <c r="M994" s="849">
        <v>251</v>
      </c>
      <c r="N994" s="849">
        <v>37</v>
      </c>
      <c r="O994" s="849">
        <v>9287</v>
      </c>
      <c r="P994" s="837">
        <v>1.6086956521739131</v>
      </c>
      <c r="Q994" s="850">
        <v>251</v>
      </c>
    </row>
    <row r="995" spans="1:17" ht="14.4" customHeight="1" x14ac:dyDescent="0.3">
      <c r="A995" s="831" t="s">
        <v>8252</v>
      </c>
      <c r="B995" s="832" t="s">
        <v>6816</v>
      </c>
      <c r="C995" s="832" t="s">
        <v>6809</v>
      </c>
      <c r="D995" s="832" t="s">
        <v>6880</v>
      </c>
      <c r="E995" s="832" t="s">
        <v>6881</v>
      </c>
      <c r="F995" s="849">
        <v>6</v>
      </c>
      <c r="G995" s="849">
        <v>708</v>
      </c>
      <c r="H995" s="849">
        <v>0.80272108843537415</v>
      </c>
      <c r="I995" s="849">
        <v>118</v>
      </c>
      <c r="J995" s="849">
        <v>7</v>
      </c>
      <c r="K995" s="849">
        <v>882</v>
      </c>
      <c r="L995" s="849">
        <v>1</v>
      </c>
      <c r="M995" s="849">
        <v>126</v>
      </c>
      <c r="N995" s="849">
        <v>13</v>
      </c>
      <c r="O995" s="849">
        <v>1638</v>
      </c>
      <c r="P995" s="837">
        <v>1.8571428571428572</v>
      </c>
      <c r="Q995" s="850">
        <v>126</v>
      </c>
    </row>
    <row r="996" spans="1:17" ht="14.4" customHeight="1" x14ac:dyDescent="0.3">
      <c r="A996" s="831" t="s">
        <v>8252</v>
      </c>
      <c r="B996" s="832" t="s">
        <v>6816</v>
      </c>
      <c r="C996" s="832" t="s">
        <v>6809</v>
      </c>
      <c r="D996" s="832" t="s">
        <v>6900</v>
      </c>
      <c r="E996" s="832" t="s">
        <v>6901</v>
      </c>
      <c r="F996" s="849">
        <v>6</v>
      </c>
      <c r="G996" s="849">
        <v>133.32999999999998</v>
      </c>
      <c r="H996" s="849"/>
      <c r="I996" s="849">
        <v>22.221666666666664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" customHeight="1" x14ac:dyDescent="0.3">
      <c r="A997" s="831" t="s">
        <v>8252</v>
      </c>
      <c r="B997" s="832" t="s">
        <v>6816</v>
      </c>
      <c r="C997" s="832" t="s">
        <v>6809</v>
      </c>
      <c r="D997" s="832" t="s">
        <v>6905</v>
      </c>
      <c r="E997" s="832" t="s">
        <v>6906</v>
      </c>
      <c r="F997" s="849"/>
      <c r="G997" s="849"/>
      <c r="H997" s="849"/>
      <c r="I997" s="849"/>
      <c r="J997" s="849">
        <v>1</v>
      </c>
      <c r="K997" s="849">
        <v>172</v>
      </c>
      <c r="L997" s="849">
        <v>1</v>
      </c>
      <c r="M997" s="849">
        <v>172</v>
      </c>
      <c r="N997" s="849"/>
      <c r="O997" s="849"/>
      <c r="P997" s="837"/>
      <c r="Q997" s="850"/>
    </row>
    <row r="998" spans="1:17" ht="14.4" customHeight="1" x14ac:dyDescent="0.3">
      <c r="A998" s="831" t="s">
        <v>8252</v>
      </c>
      <c r="B998" s="832" t="s">
        <v>6816</v>
      </c>
      <c r="C998" s="832" t="s">
        <v>6809</v>
      </c>
      <c r="D998" s="832" t="s">
        <v>6935</v>
      </c>
      <c r="E998" s="832" t="s">
        <v>6936</v>
      </c>
      <c r="F998" s="849">
        <v>1</v>
      </c>
      <c r="G998" s="849">
        <v>349</v>
      </c>
      <c r="H998" s="849"/>
      <c r="I998" s="849">
        <v>349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" customHeight="1" x14ac:dyDescent="0.3">
      <c r="A999" s="831" t="s">
        <v>8252</v>
      </c>
      <c r="B999" s="832" t="s">
        <v>6816</v>
      </c>
      <c r="C999" s="832" t="s">
        <v>6809</v>
      </c>
      <c r="D999" s="832" t="s">
        <v>6939</v>
      </c>
      <c r="E999" s="832" t="s">
        <v>6940</v>
      </c>
      <c r="F999" s="849"/>
      <c r="G999" s="849"/>
      <c r="H999" s="849"/>
      <c r="I999" s="849"/>
      <c r="J999" s="849">
        <v>1</v>
      </c>
      <c r="K999" s="849">
        <v>122</v>
      </c>
      <c r="L999" s="849">
        <v>1</v>
      </c>
      <c r="M999" s="849">
        <v>122</v>
      </c>
      <c r="N999" s="849">
        <v>2</v>
      </c>
      <c r="O999" s="849">
        <v>232</v>
      </c>
      <c r="P999" s="837">
        <v>1.901639344262295</v>
      </c>
      <c r="Q999" s="850">
        <v>116</v>
      </c>
    </row>
    <row r="1000" spans="1:17" ht="14.4" customHeight="1" x14ac:dyDescent="0.3">
      <c r="A1000" s="831" t="s">
        <v>8253</v>
      </c>
      <c r="B1000" s="832" t="s">
        <v>6816</v>
      </c>
      <c r="C1000" s="832" t="s">
        <v>6809</v>
      </c>
      <c r="D1000" s="832" t="s">
        <v>6810</v>
      </c>
      <c r="E1000" s="832" t="s">
        <v>6811</v>
      </c>
      <c r="F1000" s="849">
        <v>64</v>
      </c>
      <c r="G1000" s="849">
        <v>15040</v>
      </c>
      <c r="H1000" s="849">
        <v>1.2749003984063745</v>
      </c>
      <c r="I1000" s="849">
        <v>235</v>
      </c>
      <c r="J1000" s="849">
        <v>47</v>
      </c>
      <c r="K1000" s="849">
        <v>11797</v>
      </c>
      <c r="L1000" s="849">
        <v>1</v>
      </c>
      <c r="M1000" s="849">
        <v>251</v>
      </c>
      <c r="N1000" s="849">
        <v>63</v>
      </c>
      <c r="O1000" s="849">
        <v>15813</v>
      </c>
      <c r="P1000" s="837">
        <v>1.3404255319148937</v>
      </c>
      <c r="Q1000" s="850">
        <v>251</v>
      </c>
    </row>
    <row r="1001" spans="1:17" ht="14.4" customHeight="1" x14ac:dyDescent="0.3">
      <c r="A1001" s="831" t="s">
        <v>8253</v>
      </c>
      <c r="B1001" s="832" t="s">
        <v>6816</v>
      </c>
      <c r="C1001" s="832" t="s">
        <v>6809</v>
      </c>
      <c r="D1001" s="832" t="s">
        <v>6880</v>
      </c>
      <c r="E1001" s="832" t="s">
        <v>6881</v>
      </c>
      <c r="F1001" s="849">
        <v>2</v>
      </c>
      <c r="G1001" s="849">
        <v>236</v>
      </c>
      <c r="H1001" s="849"/>
      <c r="I1001" s="849">
        <v>118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8254</v>
      </c>
      <c r="B1002" s="832" t="s">
        <v>6816</v>
      </c>
      <c r="C1002" s="832" t="s">
        <v>6809</v>
      </c>
      <c r="D1002" s="832" t="s">
        <v>6856</v>
      </c>
      <c r="E1002" s="832" t="s">
        <v>6857</v>
      </c>
      <c r="F1002" s="849">
        <v>1</v>
      </c>
      <c r="G1002" s="849">
        <v>35</v>
      </c>
      <c r="H1002" s="849"/>
      <c r="I1002" s="849">
        <v>35</v>
      </c>
      <c r="J1002" s="849"/>
      <c r="K1002" s="849"/>
      <c r="L1002" s="849"/>
      <c r="M1002" s="849"/>
      <c r="N1002" s="849">
        <v>1</v>
      </c>
      <c r="O1002" s="849">
        <v>37</v>
      </c>
      <c r="P1002" s="837"/>
      <c r="Q1002" s="850">
        <v>37</v>
      </c>
    </row>
    <row r="1003" spans="1:17" ht="14.4" customHeight="1" x14ac:dyDescent="0.3">
      <c r="A1003" s="831" t="s">
        <v>8254</v>
      </c>
      <c r="B1003" s="832" t="s">
        <v>6816</v>
      </c>
      <c r="C1003" s="832" t="s">
        <v>6809</v>
      </c>
      <c r="D1003" s="832" t="s">
        <v>6810</v>
      </c>
      <c r="E1003" s="832" t="s">
        <v>6811</v>
      </c>
      <c r="F1003" s="849">
        <v>901</v>
      </c>
      <c r="G1003" s="849">
        <v>211735</v>
      </c>
      <c r="H1003" s="849">
        <v>1.0691580951226778</v>
      </c>
      <c r="I1003" s="849">
        <v>235</v>
      </c>
      <c r="J1003" s="849">
        <v>789</v>
      </c>
      <c r="K1003" s="849">
        <v>198039</v>
      </c>
      <c r="L1003" s="849">
        <v>1</v>
      </c>
      <c r="M1003" s="849">
        <v>251</v>
      </c>
      <c r="N1003" s="849">
        <v>854</v>
      </c>
      <c r="O1003" s="849">
        <v>214354</v>
      </c>
      <c r="P1003" s="837">
        <v>1.082382762991128</v>
      </c>
      <c r="Q1003" s="850">
        <v>251</v>
      </c>
    </row>
    <row r="1004" spans="1:17" ht="14.4" customHeight="1" x14ac:dyDescent="0.3">
      <c r="A1004" s="831" t="s">
        <v>8254</v>
      </c>
      <c r="B1004" s="832" t="s">
        <v>6816</v>
      </c>
      <c r="C1004" s="832" t="s">
        <v>6809</v>
      </c>
      <c r="D1004" s="832" t="s">
        <v>6880</v>
      </c>
      <c r="E1004" s="832" t="s">
        <v>6881</v>
      </c>
      <c r="F1004" s="849">
        <v>10</v>
      </c>
      <c r="G1004" s="849">
        <v>1180</v>
      </c>
      <c r="H1004" s="849">
        <v>0.58531746031746035</v>
      </c>
      <c r="I1004" s="849">
        <v>118</v>
      </c>
      <c r="J1004" s="849">
        <v>16</v>
      </c>
      <c r="K1004" s="849">
        <v>2016</v>
      </c>
      <c r="L1004" s="849">
        <v>1</v>
      </c>
      <c r="M1004" s="849">
        <v>126</v>
      </c>
      <c r="N1004" s="849">
        <v>12</v>
      </c>
      <c r="O1004" s="849">
        <v>1512</v>
      </c>
      <c r="P1004" s="837">
        <v>0.75</v>
      </c>
      <c r="Q1004" s="850">
        <v>126</v>
      </c>
    </row>
    <row r="1005" spans="1:17" ht="14.4" customHeight="1" x14ac:dyDescent="0.3">
      <c r="A1005" s="831" t="s">
        <v>8254</v>
      </c>
      <c r="B1005" s="832" t="s">
        <v>6816</v>
      </c>
      <c r="C1005" s="832" t="s">
        <v>6809</v>
      </c>
      <c r="D1005" s="832" t="s">
        <v>6884</v>
      </c>
      <c r="E1005" s="832" t="s">
        <v>6885</v>
      </c>
      <c r="F1005" s="849">
        <v>3</v>
      </c>
      <c r="G1005" s="849">
        <v>2076</v>
      </c>
      <c r="H1005" s="849">
        <v>1.4476987447698744</v>
      </c>
      <c r="I1005" s="849">
        <v>692</v>
      </c>
      <c r="J1005" s="849">
        <v>2</v>
      </c>
      <c r="K1005" s="849">
        <v>1434</v>
      </c>
      <c r="L1005" s="849">
        <v>1</v>
      </c>
      <c r="M1005" s="849">
        <v>717</v>
      </c>
      <c r="N1005" s="849">
        <v>4</v>
      </c>
      <c r="O1005" s="849">
        <v>2872</v>
      </c>
      <c r="P1005" s="837">
        <v>2.0027894002789401</v>
      </c>
      <c r="Q1005" s="850">
        <v>718</v>
      </c>
    </row>
    <row r="1006" spans="1:17" ht="14.4" customHeight="1" x14ac:dyDescent="0.3">
      <c r="A1006" s="831" t="s">
        <v>8254</v>
      </c>
      <c r="B1006" s="832" t="s">
        <v>6816</v>
      </c>
      <c r="C1006" s="832" t="s">
        <v>6809</v>
      </c>
      <c r="D1006" s="832" t="s">
        <v>6900</v>
      </c>
      <c r="E1006" s="832" t="s">
        <v>6901</v>
      </c>
      <c r="F1006" s="849">
        <v>8</v>
      </c>
      <c r="G1006" s="849">
        <v>33.33</v>
      </c>
      <c r="H1006" s="849"/>
      <c r="I1006" s="849">
        <v>4.1662499999999998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" customHeight="1" x14ac:dyDescent="0.3">
      <c r="A1007" s="831" t="s">
        <v>8254</v>
      </c>
      <c r="B1007" s="832" t="s">
        <v>6816</v>
      </c>
      <c r="C1007" s="832" t="s">
        <v>6809</v>
      </c>
      <c r="D1007" s="832" t="s">
        <v>6939</v>
      </c>
      <c r="E1007" s="832" t="s">
        <v>6940</v>
      </c>
      <c r="F1007" s="849">
        <v>1</v>
      </c>
      <c r="G1007" s="849">
        <v>114</v>
      </c>
      <c r="H1007" s="849">
        <v>0.31147540983606559</v>
      </c>
      <c r="I1007" s="849">
        <v>114</v>
      </c>
      <c r="J1007" s="849">
        <v>3</v>
      </c>
      <c r="K1007" s="849">
        <v>366</v>
      </c>
      <c r="L1007" s="849">
        <v>1</v>
      </c>
      <c r="M1007" s="849">
        <v>122</v>
      </c>
      <c r="N1007" s="849"/>
      <c r="O1007" s="849"/>
      <c r="P1007" s="837"/>
      <c r="Q1007" s="850"/>
    </row>
    <row r="1008" spans="1:17" ht="14.4" customHeight="1" x14ac:dyDescent="0.3">
      <c r="A1008" s="831" t="s">
        <v>8254</v>
      </c>
      <c r="B1008" s="832" t="s">
        <v>6816</v>
      </c>
      <c r="C1008" s="832" t="s">
        <v>6809</v>
      </c>
      <c r="D1008" s="832" t="s">
        <v>6945</v>
      </c>
      <c r="E1008" s="832" t="s">
        <v>6946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1</v>
      </c>
      <c r="O1008" s="849">
        <v>648</v>
      </c>
      <c r="P1008" s="837"/>
      <c r="Q1008" s="850">
        <v>648</v>
      </c>
    </row>
    <row r="1009" spans="1:17" ht="14.4" customHeight="1" x14ac:dyDescent="0.3">
      <c r="A1009" s="831" t="s">
        <v>8254</v>
      </c>
      <c r="B1009" s="832" t="s">
        <v>5372</v>
      </c>
      <c r="C1009" s="832" t="s">
        <v>6809</v>
      </c>
      <c r="D1009" s="832" t="s">
        <v>6986</v>
      </c>
      <c r="E1009" s="832" t="s">
        <v>6987</v>
      </c>
      <c r="F1009" s="849">
        <v>50</v>
      </c>
      <c r="G1009" s="849">
        <v>11750</v>
      </c>
      <c r="H1009" s="849">
        <v>1.6142327242753125</v>
      </c>
      <c r="I1009" s="849">
        <v>235</v>
      </c>
      <c r="J1009" s="849">
        <v>29</v>
      </c>
      <c r="K1009" s="849">
        <v>7279</v>
      </c>
      <c r="L1009" s="849">
        <v>1</v>
      </c>
      <c r="M1009" s="849">
        <v>251</v>
      </c>
      <c r="N1009" s="849">
        <v>32</v>
      </c>
      <c r="O1009" s="849">
        <v>8032</v>
      </c>
      <c r="P1009" s="837">
        <v>1.103448275862069</v>
      </c>
      <c r="Q1009" s="850">
        <v>251</v>
      </c>
    </row>
    <row r="1010" spans="1:17" ht="14.4" customHeight="1" x14ac:dyDescent="0.3">
      <c r="A1010" s="831" t="s">
        <v>8254</v>
      </c>
      <c r="B1010" s="832" t="s">
        <v>5372</v>
      </c>
      <c r="C1010" s="832" t="s">
        <v>6809</v>
      </c>
      <c r="D1010" s="832" t="s">
        <v>6988</v>
      </c>
      <c r="E1010" s="832" t="s">
        <v>6989</v>
      </c>
      <c r="F1010" s="849"/>
      <c r="G1010" s="849"/>
      <c r="H1010" s="849"/>
      <c r="I1010" s="849"/>
      <c r="J1010" s="849">
        <v>1</v>
      </c>
      <c r="K1010" s="849">
        <v>126</v>
      </c>
      <c r="L1010" s="849">
        <v>1</v>
      </c>
      <c r="M1010" s="849">
        <v>126</v>
      </c>
      <c r="N1010" s="849"/>
      <c r="O1010" s="849"/>
      <c r="P1010" s="837"/>
      <c r="Q1010" s="850"/>
    </row>
    <row r="1011" spans="1:17" ht="14.4" customHeight="1" x14ac:dyDescent="0.3">
      <c r="A1011" s="831" t="s">
        <v>8255</v>
      </c>
      <c r="B1011" s="832" t="s">
        <v>6816</v>
      </c>
      <c r="C1011" s="832" t="s">
        <v>6809</v>
      </c>
      <c r="D1011" s="832" t="s">
        <v>6856</v>
      </c>
      <c r="E1011" s="832" t="s">
        <v>6857</v>
      </c>
      <c r="F1011" s="849"/>
      <c r="G1011" s="849"/>
      <c r="H1011" s="849"/>
      <c r="I1011" s="849"/>
      <c r="J1011" s="849">
        <v>1</v>
      </c>
      <c r="K1011" s="849">
        <v>37</v>
      </c>
      <c r="L1011" s="849">
        <v>1</v>
      </c>
      <c r="M1011" s="849">
        <v>37</v>
      </c>
      <c r="N1011" s="849"/>
      <c r="O1011" s="849"/>
      <c r="P1011" s="837"/>
      <c r="Q1011" s="850"/>
    </row>
    <row r="1012" spans="1:17" ht="14.4" customHeight="1" x14ac:dyDescent="0.3">
      <c r="A1012" s="831" t="s">
        <v>8255</v>
      </c>
      <c r="B1012" s="832" t="s">
        <v>6816</v>
      </c>
      <c r="C1012" s="832" t="s">
        <v>6809</v>
      </c>
      <c r="D1012" s="832" t="s">
        <v>6810</v>
      </c>
      <c r="E1012" s="832" t="s">
        <v>6811</v>
      </c>
      <c r="F1012" s="849">
        <v>4</v>
      </c>
      <c r="G1012" s="849">
        <v>940</v>
      </c>
      <c r="H1012" s="849">
        <v>1.8725099601593624</v>
      </c>
      <c r="I1012" s="849">
        <v>235</v>
      </c>
      <c r="J1012" s="849">
        <v>2</v>
      </c>
      <c r="K1012" s="849">
        <v>502</v>
      </c>
      <c r="L1012" s="849">
        <v>1</v>
      </c>
      <c r="M1012" s="849">
        <v>251</v>
      </c>
      <c r="N1012" s="849">
        <v>2</v>
      </c>
      <c r="O1012" s="849">
        <v>502</v>
      </c>
      <c r="P1012" s="837">
        <v>1</v>
      </c>
      <c r="Q1012" s="850">
        <v>251</v>
      </c>
    </row>
    <row r="1013" spans="1:17" ht="14.4" customHeight="1" x14ac:dyDescent="0.3">
      <c r="A1013" s="831" t="s">
        <v>8255</v>
      </c>
      <c r="B1013" s="832" t="s">
        <v>6816</v>
      </c>
      <c r="C1013" s="832" t="s">
        <v>6809</v>
      </c>
      <c r="D1013" s="832" t="s">
        <v>6880</v>
      </c>
      <c r="E1013" s="832" t="s">
        <v>6881</v>
      </c>
      <c r="F1013" s="849"/>
      <c r="G1013" s="849"/>
      <c r="H1013" s="849"/>
      <c r="I1013" s="849"/>
      <c r="J1013" s="849"/>
      <c r="K1013" s="849"/>
      <c r="L1013" s="849"/>
      <c r="M1013" s="849"/>
      <c r="N1013" s="849">
        <v>1</v>
      </c>
      <c r="O1013" s="849">
        <v>126</v>
      </c>
      <c r="P1013" s="837"/>
      <c r="Q1013" s="850">
        <v>126</v>
      </c>
    </row>
    <row r="1014" spans="1:17" ht="14.4" customHeight="1" x14ac:dyDescent="0.3">
      <c r="A1014" s="831" t="s">
        <v>8255</v>
      </c>
      <c r="B1014" s="832" t="s">
        <v>6816</v>
      </c>
      <c r="C1014" s="832" t="s">
        <v>6809</v>
      </c>
      <c r="D1014" s="832" t="s">
        <v>6900</v>
      </c>
      <c r="E1014" s="832" t="s">
        <v>6901</v>
      </c>
      <c r="F1014" s="849">
        <v>2</v>
      </c>
      <c r="G1014" s="849">
        <v>33.33</v>
      </c>
      <c r="H1014" s="849"/>
      <c r="I1014" s="849">
        <v>16.664999999999999</v>
      </c>
      <c r="J1014" s="849"/>
      <c r="K1014" s="849"/>
      <c r="L1014" s="849"/>
      <c r="M1014" s="849"/>
      <c r="N1014" s="849"/>
      <c r="O1014" s="849"/>
      <c r="P1014" s="837"/>
      <c r="Q1014" s="850"/>
    </row>
    <row r="1015" spans="1:17" ht="14.4" customHeight="1" x14ac:dyDescent="0.3">
      <c r="A1015" s="831" t="s">
        <v>8256</v>
      </c>
      <c r="B1015" s="832" t="s">
        <v>6816</v>
      </c>
      <c r="C1015" s="832" t="s">
        <v>6809</v>
      </c>
      <c r="D1015" s="832" t="s">
        <v>6856</v>
      </c>
      <c r="E1015" s="832" t="s">
        <v>6857</v>
      </c>
      <c r="F1015" s="849">
        <v>2</v>
      </c>
      <c r="G1015" s="849">
        <v>70</v>
      </c>
      <c r="H1015" s="849"/>
      <c r="I1015" s="849">
        <v>35</v>
      </c>
      <c r="J1015" s="849"/>
      <c r="K1015" s="849"/>
      <c r="L1015" s="849"/>
      <c r="M1015" s="849"/>
      <c r="N1015" s="849">
        <v>2</v>
      </c>
      <c r="O1015" s="849">
        <v>74</v>
      </c>
      <c r="P1015" s="837"/>
      <c r="Q1015" s="850">
        <v>37</v>
      </c>
    </row>
    <row r="1016" spans="1:17" ht="14.4" customHeight="1" x14ac:dyDescent="0.3">
      <c r="A1016" s="831" t="s">
        <v>8256</v>
      </c>
      <c r="B1016" s="832" t="s">
        <v>6816</v>
      </c>
      <c r="C1016" s="832" t="s">
        <v>6809</v>
      </c>
      <c r="D1016" s="832" t="s">
        <v>6862</v>
      </c>
      <c r="E1016" s="832" t="s">
        <v>6863</v>
      </c>
      <c r="F1016" s="849">
        <v>1</v>
      </c>
      <c r="G1016" s="849">
        <v>84</v>
      </c>
      <c r="H1016" s="849"/>
      <c r="I1016" s="849">
        <v>84</v>
      </c>
      <c r="J1016" s="849"/>
      <c r="K1016" s="849"/>
      <c r="L1016" s="849"/>
      <c r="M1016" s="849"/>
      <c r="N1016" s="849"/>
      <c r="O1016" s="849"/>
      <c r="P1016" s="837"/>
      <c r="Q1016" s="850"/>
    </row>
    <row r="1017" spans="1:17" ht="14.4" customHeight="1" x14ac:dyDescent="0.3">
      <c r="A1017" s="831" t="s">
        <v>8256</v>
      </c>
      <c r="B1017" s="832" t="s">
        <v>6816</v>
      </c>
      <c r="C1017" s="832" t="s">
        <v>6809</v>
      </c>
      <c r="D1017" s="832" t="s">
        <v>6864</v>
      </c>
      <c r="E1017" s="832" t="s">
        <v>6865</v>
      </c>
      <c r="F1017" s="849">
        <v>1</v>
      </c>
      <c r="G1017" s="849">
        <v>617</v>
      </c>
      <c r="H1017" s="849"/>
      <c r="I1017" s="849">
        <v>617</v>
      </c>
      <c r="J1017" s="849"/>
      <c r="K1017" s="849"/>
      <c r="L1017" s="849"/>
      <c r="M1017" s="849"/>
      <c r="N1017" s="849"/>
      <c r="O1017" s="849"/>
      <c r="P1017" s="837"/>
      <c r="Q1017" s="850"/>
    </row>
    <row r="1018" spans="1:17" ht="14.4" customHeight="1" x14ac:dyDescent="0.3">
      <c r="A1018" s="831" t="s">
        <v>8256</v>
      </c>
      <c r="B1018" s="832" t="s">
        <v>6816</v>
      </c>
      <c r="C1018" s="832" t="s">
        <v>6809</v>
      </c>
      <c r="D1018" s="832" t="s">
        <v>6866</v>
      </c>
      <c r="E1018" s="832" t="s">
        <v>6867</v>
      </c>
      <c r="F1018" s="849">
        <v>1</v>
      </c>
      <c r="G1018" s="849">
        <v>388</v>
      </c>
      <c r="H1018" s="849"/>
      <c r="I1018" s="849">
        <v>388</v>
      </c>
      <c r="J1018" s="849"/>
      <c r="K1018" s="849"/>
      <c r="L1018" s="849"/>
      <c r="M1018" s="849"/>
      <c r="N1018" s="849"/>
      <c r="O1018" s="849"/>
      <c r="P1018" s="837"/>
      <c r="Q1018" s="850"/>
    </row>
    <row r="1019" spans="1:17" ht="14.4" customHeight="1" x14ac:dyDescent="0.3">
      <c r="A1019" s="831" t="s">
        <v>8256</v>
      </c>
      <c r="B1019" s="832" t="s">
        <v>6816</v>
      </c>
      <c r="C1019" s="832" t="s">
        <v>6809</v>
      </c>
      <c r="D1019" s="832" t="s">
        <v>6868</v>
      </c>
      <c r="E1019" s="832" t="s">
        <v>6869</v>
      </c>
      <c r="F1019" s="849">
        <v>2</v>
      </c>
      <c r="G1019" s="849">
        <v>78</v>
      </c>
      <c r="H1019" s="849"/>
      <c r="I1019" s="849">
        <v>39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" customHeight="1" x14ac:dyDescent="0.3">
      <c r="A1020" s="831" t="s">
        <v>8256</v>
      </c>
      <c r="B1020" s="832" t="s">
        <v>6816</v>
      </c>
      <c r="C1020" s="832" t="s">
        <v>6809</v>
      </c>
      <c r="D1020" s="832" t="s">
        <v>6810</v>
      </c>
      <c r="E1020" s="832" t="s">
        <v>6811</v>
      </c>
      <c r="F1020" s="849">
        <v>9</v>
      </c>
      <c r="G1020" s="849">
        <v>2115</v>
      </c>
      <c r="H1020" s="849">
        <v>0.84262948207171318</v>
      </c>
      <c r="I1020" s="849">
        <v>235</v>
      </c>
      <c r="J1020" s="849">
        <v>10</v>
      </c>
      <c r="K1020" s="849">
        <v>2510</v>
      </c>
      <c r="L1020" s="849">
        <v>1</v>
      </c>
      <c r="M1020" s="849">
        <v>251</v>
      </c>
      <c r="N1020" s="849">
        <v>11</v>
      </c>
      <c r="O1020" s="849">
        <v>2761</v>
      </c>
      <c r="P1020" s="837">
        <v>1.1000000000000001</v>
      </c>
      <c r="Q1020" s="850">
        <v>251</v>
      </c>
    </row>
    <row r="1021" spans="1:17" ht="14.4" customHeight="1" x14ac:dyDescent="0.3">
      <c r="A1021" s="831" t="s">
        <v>8256</v>
      </c>
      <c r="B1021" s="832" t="s">
        <v>6816</v>
      </c>
      <c r="C1021" s="832" t="s">
        <v>6809</v>
      </c>
      <c r="D1021" s="832" t="s">
        <v>6880</v>
      </c>
      <c r="E1021" s="832" t="s">
        <v>6881</v>
      </c>
      <c r="F1021" s="849">
        <v>4</v>
      </c>
      <c r="G1021" s="849">
        <v>472</v>
      </c>
      <c r="H1021" s="849">
        <v>0.93650793650793651</v>
      </c>
      <c r="I1021" s="849">
        <v>118</v>
      </c>
      <c r="J1021" s="849">
        <v>4</v>
      </c>
      <c r="K1021" s="849">
        <v>504</v>
      </c>
      <c r="L1021" s="849">
        <v>1</v>
      </c>
      <c r="M1021" s="849">
        <v>126</v>
      </c>
      <c r="N1021" s="849">
        <v>3</v>
      </c>
      <c r="O1021" s="849">
        <v>378</v>
      </c>
      <c r="P1021" s="837">
        <v>0.75</v>
      </c>
      <c r="Q1021" s="850">
        <v>126</v>
      </c>
    </row>
    <row r="1022" spans="1:17" ht="14.4" customHeight="1" x14ac:dyDescent="0.3">
      <c r="A1022" s="831" t="s">
        <v>8256</v>
      </c>
      <c r="B1022" s="832" t="s">
        <v>6816</v>
      </c>
      <c r="C1022" s="832" t="s">
        <v>6809</v>
      </c>
      <c r="D1022" s="832" t="s">
        <v>6900</v>
      </c>
      <c r="E1022" s="832" t="s">
        <v>6901</v>
      </c>
      <c r="F1022" s="849">
        <v>2</v>
      </c>
      <c r="G1022" s="849">
        <v>33.33</v>
      </c>
      <c r="H1022" s="849">
        <v>0.5</v>
      </c>
      <c r="I1022" s="849">
        <v>16.664999999999999</v>
      </c>
      <c r="J1022" s="849">
        <v>2</v>
      </c>
      <c r="K1022" s="849">
        <v>66.66</v>
      </c>
      <c r="L1022" s="849">
        <v>1</v>
      </c>
      <c r="M1022" s="849">
        <v>33.33</v>
      </c>
      <c r="N1022" s="849"/>
      <c r="O1022" s="849"/>
      <c r="P1022" s="837"/>
      <c r="Q1022" s="850"/>
    </row>
    <row r="1023" spans="1:17" ht="14.4" customHeight="1" x14ac:dyDescent="0.3">
      <c r="A1023" s="831" t="s">
        <v>8256</v>
      </c>
      <c r="B1023" s="832" t="s">
        <v>6816</v>
      </c>
      <c r="C1023" s="832" t="s">
        <v>6809</v>
      </c>
      <c r="D1023" s="832" t="s">
        <v>6939</v>
      </c>
      <c r="E1023" s="832" t="s">
        <v>6940</v>
      </c>
      <c r="F1023" s="849">
        <v>1</v>
      </c>
      <c r="G1023" s="849">
        <v>114</v>
      </c>
      <c r="H1023" s="849">
        <v>0.93442622950819676</v>
      </c>
      <c r="I1023" s="849">
        <v>114</v>
      </c>
      <c r="J1023" s="849">
        <v>1</v>
      </c>
      <c r="K1023" s="849">
        <v>122</v>
      </c>
      <c r="L1023" s="849">
        <v>1</v>
      </c>
      <c r="M1023" s="849">
        <v>122</v>
      </c>
      <c r="N1023" s="849">
        <v>1</v>
      </c>
      <c r="O1023" s="849">
        <v>116</v>
      </c>
      <c r="P1023" s="837">
        <v>0.95081967213114749</v>
      </c>
      <c r="Q1023" s="850">
        <v>116</v>
      </c>
    </row>
    <row r="1024" spans="1:17" ht="14.4" customHeight="1" x14ac:dyDescent="0.3">
      <c r="A1024" s="831" t="s">
        <v>8257</v>
      </c>
      <c r="B1024" s="832" t="s">
        <v>6816</v>
      </c>
      <c r="C1024" s="832" t="s">
        <v>6809</v>
      </c>
      <c r="D1024" s="832" t="s">
        <v>6864</v>
      </c>
      <c r="E1024" s="832" t="s">
        <v>6865</v>
      </c>
      <c r="F1024" s="849">
        <v>1</v>
      </c>
      <c r="G1024" s="849">
        <v>617</v>
      </c>
      <c r="H1024" s="849">
        <v>0.48968253968253966</v>
      </c>
      <c r="I1024" s="849">
        <v>617</v>
      </c>
      <c r="J1024" s="849">
        <v>2</v>
      </c>
      <c r="K1024" s="849">
        <v>1260</v>
      </c>
      <c r="L1024" s="849">
        <v>1</v>
      </c>
      <c r="M1024" s="849">
        <v>630</v>
      </c>
      <c r="N1024" s="849"/>
      <c r="O1024" s="849"/>
      <c r="P1024" s="837"/>
      <c r="Q1024" s="850"/>
    </row>
    <row r="1025" spans="1:17" ht="14.4" customHeight="1" x14ac:dyDescent="0.3">
      <c r="A1025" s="831" t="s">
        <v>8257</v>
      </c>
      <c r="B1025" s="832" t="s">
        <v>6816</v>
      </c>
      <c r="C1025" s="832" t="s">
        <v>6809</v>
      </c>
      <c r="D1025" s="832" t="s">
        <v>6866</v>
      </c>
      <c r="E1025" s="832" t="s">
        <v>6867</v>
      </c>
      <c r="F1025" s="849">
        <v>1</v>
      </c>
      <c r="G1025" s="849">
        <v>388</v>
      </c>
      <c r="H1025" s="849"/>
      <c r="I1025" s="849">
        <v>388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" customHeight="1" x14ac:dyDescent="0.3">
      <c r="A1026" s="831" t="s">
        <v>8257</v>
      </c>
      <c r="B1026" s="832" t="s">
        <v>6816</v>
      </c>
      <c r="C1026" s="832" t="s">
        <v>6809</v>
      </c>
      <c r="D1026" s="832" t="s">
        <v>6868</v>
      </c>
      <c r="E1026" s="832" t="s">
        <v>6869</v>
      </c>
      <c r="F1026" s="849">
        <v>2</v>
      </c>
      <c r="G1026" s="849">
        <v>78</v>
      </c>
      <c r="H1026" s="849">
        <v>0.4</v>
      </c>
      <c r="I1026" s="849">
        <v>39</v>
      </c>
      <c r="J1026" s="849">
        <v>5</v>
      </c>
      <c r="K1026" s="849">
        <v>195</v>
      </c>
      <c r="L1026" s="849">
        <v>1</v>
      </c>
      <c r="M1026" s="849">
        <v>39</v>
      </c>
      <c r="N1026" s="849"/>
      <c r="O1026" s="849"/>
      <c r="P1026" s="837"/>
      <c r="Q1026" s="850"/>
    </row>
    <row r="1027" spans="1:17" ht="14.4" customHeight="1" x14ac:dyDescent="0.3">
      <c r="A1027" s="831" t="s">
        <v>8257</v>
      </c>
      <c r="B1027" s="832" t="s">
        <v>6816</v>
      </c>
      <c r="C1027" s="832" t="s">
        <v>6809</v>
      </c>
      <c r="D1027" s="832" t="s">
        <v>6878</v>
      </c>
      <c r="E1027" s="832" t="s">
        <v>6879</v>
      </c>
      <c r="F1027" s="849">
        <v>1</v>
      </c>
      <c r="G1027" s="849">
        <v>695</v>
      </c>
      <c r="H1027" s="849">
        <v>0.48331015299026425</v>
      </c>
      <c r="I1027" s="849">
        <v>695</v>
      </c>
      <c r="J1027" s="849">
        <v>2</v>
      </c>
      <c r="K1027" s="849">
        <v>1438</v>
      </c>
      <c r="L1027" s="849">
        <v>1</v>
      </c>
      <c r="M1027" s="849">
        <v>719</v>
      </c>
      <c r="N1027" s="849"/>
      <c r="O1027" s="849"/>
      <c r="P1027" s="837"/>
      <c r="Q1027" s="850"/>
    </row>
    <row r="1028" spans="1:17" ht="14.4" customHeight="1" x14ac:dyDescent="0.3">
      <c r="A1028" s="831" t="s">
        <v>8257</v>
      </c>
      <c r="B1028" s="832" t="s">
        <v>6816</v>
      </c>
      <c r="C1028" s="832" t="s">
        <v>6809</v>
      </c>
      <c r="D1028" s="832" t="s">
        <v>6810</v>
      </c>
      <c r="E1028" s="832" t="s">
        <v>6811</v>
      </c>
      <c r="F1028" s="849">
        <v>5</v>
      </c>
      <c r="G1028" s="849">
        <v>1175</v>
      </c>
      <c r="H1028" s="849">
        <v>1.1703187250996017</v>
      </c>
      <c r="I1028" s="849">
        <v>235</v>
      </c>
      <c r="J1028" s="849">
        <v>4</v>
      </c>
      <c r="K1028" s="849">
        <v>1004</v>
      </c>
      <c r="L1028" s="849">
        <v>1</v>
      </c>
      <c r="M1028" s="849">
        <v>251</v>
      </c>
      <c r="N1028" s="849">
        <v>5</v>
      </c>
      <c r="O1028" s="849">
        <v>1255</v>
      </c>
      <c r="P1028" s="837">
        <v>1.25</v>
      </c>
      <c r="Q1028" s="850">
        <v>251</v>
      </c>
    </row>
    <row r="1029" spans="1:17" ht="14.4" customHeight="1" x14ac:dyDescent="0.3">
      <c r="A1029" s="831" t="s">
        <v>8257</v>
      </c>
      <c r="B1029" s="832" t="s">
        <v>6816</v>
      </c>
      <c r="C1029" s="832" t="s">
        <v>6809</v>
      </c>
      <c r="D1029" s="832" t="s">
        <v>6880</v>
      </c>
      <c r="E1029" s="832" t="s">
        <v>6881</v>
      </c>
      <c r="F1029" s="849">
        <v>3</v>
      </c>
      <c r="G1029" s="849">
        <v>354</v>
      </c>
      <c r="H1029" s="849">
        <v>0.46825396825396826</v>
      </c>
      <c r="I1029" s="849">
        <v>118</v>
      </c>
      <c r="J1029" s="849">
        <v>6</v>
      </c>
      <c r="K1029" s="849">
        <v>756</v>
      </c>
      <c r="L1029" s="849">
        <v>1</v>
      </c>
      <c r="M1029" s="849">
        <v>126</v>
      </c>
      <c r="N1029" s="849">
        <v>3</v>
      </c>
      <c r="O1029" s="849">
        <v>378</v>
      </c>
      <c r="P1029" s="837">
        <v>0.5</v>
      </c>
      <c r="Q1029" s="850">
        <v>126</v>
      </c>
    </row>
    <row r="1030" spans="1:17" ht="14.4" customHeight="1" x14ac:dyDescent="0.3">
      <c r="A1030" s="831" t="s">
        <v>8257</v>
      </c>
      <c r="B1030" s="832" t="s">
        <v>6816</v>
      </c>
      <c r="C1030" s="832" t="s">
        <v>6809</v>
      </c>
      <c r="D1030" s="832" t="s">
        <v>6900</v>
      </c>
      <c r="E1030" s="832" t="s">
        <v>6901</v>
      </c>
      <c r="F1030" s="849">
        <v>2</v>
      </c>
      <c r="G1030" s="849">
        <v>33.33</v>
      </c>
      <c r="H1030" s="849"/>
      <c r="I1030" s="849">
        <v>16.664999999999999</v>
      </c>
      <c r="J1030" s="849"/>
      <c r="K1030" s="849"/>
      <c r="L1030" s="849"/>
      <c r="M1030" s="849"/>
      <c r="N1030" s="849"/>
      <c r="O1030" s="849"/>
      <c r="P1030" s="837"/>
      <c r="Q1030" s="850"/>
    </row>
    <row r="1031" spans="1:17" ht="14.4" customHeight="1" x14ac:dyDescent="0.3">
      <c r="A1031" s="831" t="s">
        <v>8257</v>
      </c>
      <c r="B1031" s="832" t="s">
        <v>6816</v>
      </c>
      <c r="C1031" s="832" t="s">
        <v>6809</v>
      </c>
      <c r="D1031" s="832" t="s">
        <v>6911</v>
      </c>
      <c r="E1031" s="832" t="s">
        <v>6912</v>
      </c>
      <c r="F1031" s="849">
        <v>1</v>
      </c>
      <c r="G1031" s="849">
        <v>82</v>
      </c>
      <c r="H1031" s="849">
        <v>0.47674418604651164</v>
      </c>
      <c r="I1031" s="849">
        <v>82</v>
      </c>
      <c r="J1031" s="849">
        <v>2</v>
      </c>
      <c r="K1031" s="849">
        <v>172</v>
      </c>
      <c r="L1031" s="849">
        <v>1</v>
      </c>
      <c r="M1031" s="849">
        <v>86</v>
      </c>
      <c r="N1031" s="849"/>
      <c r="O1031" s="849"/>
      <c r="P1031" s="837"/>
      <c r="Q1031" s="850"/>
    </row>
    <row r="1032" spans="1:17" ht="14.4" customHeight="1" x14ac:dyDescent="0.3">
      <c r="A1032" s="831" t="s">
        <v>8257</v>
      </c>
      <c r="B1032" s="832" t="s">
        <v>6816</v>
      </c>
      <c r="C1032" s="832" t="s">
        <v>6809</v>
      </c>
      <c r="D1032" s="832" t="s">
        <v>6939</v>
      </c>
      <c r="E1032" s="832" t="s">
        <v>6940</v>
      </c>
      <c r="F1032" s="849"/>
      <c r="G1032" s="849"/>
      <c r="H1032" s="849"/>
      <c r="I1032" s="849"/>
      <c r="J1032" s="849"/>
      <c r="K1032" s="849"/>
      <c r="L1032" s="849"/>
      <c r="M1032" s="849"/>
      <c r="N1032" s="849">
        <v>1</v>
      </c>
      <c r="O1032" s="849">
        <v>116</v>
      </c>
      <c r="P1032" s="837"/>
      <c r="Q1032" s="850">
        <v>116</v>
      </c>
    </row>
    <row r="1033" spans="1:17" ht="14.4" customHeight="1" x14ac:dyDescent="0.3">
      <c r="A1033" s="831" t="s">
        <v>8258</v>
      </c>
      <c r="B1033" s="832" t="s">
        <v>6816</v>
      </c>
      <c r="C1033" s="832" t="s">
        <v>6809</v>
      </c>
      <c r="D1033" s="832" t="s">
        <v>6810</v>
      </c>
      <c r="E1033" s="832" t="s">
        <v>6811</v>
      </c>
      <c r="F1033" s="849"/>
      <c r="G1033" s="849"/>
      <c r="H1033" s="849"/>
      <c r="I1033" s="849"/>
      <c r="J1033" s="849">
        <v>1</v>
      </c>
      <c r="K1033" s="849">
        <v>251</v>
      </c>
      <c r="L1033" s="849">
        <v>1</v>
      </c>
      <c r="M1033" s="849">
        <v>251</v>
      </c>
      <c r="N1033" s="849"/>
      <c r="O1033" s="849"/>
      <c r="P1033" s="837"/>
      <c r="Q1033" s="850"/>
    </row>
    <row r="1034" spans="1:17" ht="14.4" customHeight="1" x14ac:dyDescent="0.3">
      <c r="A1034" s="831" t="s">
        <v>8259</v>
      </c>
      <c r="B1034" s="832" t="s">
        <v>6816</v>
      </c>
      <c r="C1034" s="832" t="s">
        <v>6809</v>
      </c>
      <c r="D1034" s="832" t="s">
        <v>6856</v>
      </c>
      <c r="E1034" s="832" t="s">
        <v>6857</v>
      </c>
      <c r="F1034" s="849">
        <v>5</v>
      </c>
      <c r="G1034" s="849">
        <v>175</v>
      </c>
      <c r="H1034" s="849">
        <v>4.7297297297297298</v>
      </c>
      <c r="I1034" s="849">
        <v>35</v>
      </c>
      <c r="J1034" s="849">
        <v>1</v>
      </c>
      <c r="K1034" s="849">
        <v>37</v>
      </c>
      <c r="L1034" s="849">
        <v>1</v>
      </c>
      <c r="M1034" s="849">
        <v>37</v>
      </c>
      <c r="N1034" s="849">
        <v>10</v>
      </c>
      <c r="O1034" s="849">
        <v>370</v>
      </c>
      <c r="P1034" s="837">
        <v>10</v>
      </c>
      <c r="Q1034" s="850">
        <v>37</v>
      </c>
    </row>
    <row r="1035" spans="1:17" ht="14.4" customHeight="1" x14ac:dyDescent="0.3">
      <c r="A1035" s="831" t="s">
        <v>8259</v>
      </c>
      <c r="B1035" s="832" t="s">
        <v>6816</v>
      </c>
      <c r="C1035" s="832" t="s">
        <v>6809</v>
      </c>
      <c r="D1035" s="832" t="s">
        <v>6864</v>
      </c>
      <c r="E1035" s="832" t="s">
        <v>6865</v>
      </c>
      <c r="F1035" s="849"/>
      <c r="G1035" s="849"/>
      <c r="H1035" s="849"/>
      <c r="I1035" s="849"/>
      <c r="J1035" s="849"/>
      <c r="K1035" s="849"/>
      <c r="L1035" s="849"/>
      <c r="M1035" s="849"/>
      <c r="N1035" s="849">
        <v>2</v>
      </c>
      <c r="O1035" s="849">
        <v>1260</v>
      </c>
      <c r="P1035" s="837"/>
      <c r="Q1035" s="850">
        <v>630</v>
      </c>
    </row>
    <row r="1036" spans="1:17" ht="14.4" customHeight="1" x14ac:dyDescent="0.3">
      <c r="A1036" s="831" t="s">
        <v>8259</v>
      </c>
      <c r="B1036" s="832" t="s">
        <v>6816</v>
      </c>
      <c r="C1036" s="832" t="s">
        <v>6809</v>
      </c>
      <c r="D1036" s="832" t="s">
        <v>6868</v>
      </c>
      <c r="E1036" s="832" t="s">
        <v>6869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3</v>
      </c>
      <c r="O1036" s="849">
        <v>117</v>
      </c>
      <c r="P1036" s="837"/>
      <c r="Q1036" s="850">
        <v>39</v>
      </c>
    </row>
    <row r="1037" spans="1:17" ht="14.4" customHeight="1" x14ac:dyDescent="0.3">
      <c r="A1037" s="831" t="s">
        <v>8259</v>
      </c>
      <c r="B1037" s="832" t="s">
        <v>6816</v>
      </c>
      <c r="C1037" s="832" t="s">
        <v>6809</v>
      </c>
      <c r="D1037" s="832" t="s">
        <v>6878</v>
      </c>
      <c r="E1037" s="832" t="s">
        <v>6879</v>
      </c>
      <c r="F1037" s="849"/>
      <c r="G1037" s="849"/>
      <c r="H1037" s="849"/>
      <c r="I1037" s="849"/>
      <c r="J1037" s="849"/>
      <c r="K1037" s="849"/>
      <c r="L1037" s="849"/>
      <c r="M1037" s="849"/>
      <c r="N1037" s="849">
        <v>1</v>
      </c>
      <c r="O1037" s="849">
        <v>719</v>
      </c>
      <c r="P1037" s="837"/>
      <c r="Q1037" s="850">
        <v>719</v>
      </c>
    </row>
    <row r="1038" spans="1:17" ht="14.4" customHeight="1" x14ac:dyDescent="0.3">
      <c r="A1038" s="831" t="s">
        <v>8259</v>
      </c>
      <c r="B1038" s="832" t="s">
        <v>6816</v>
      </c>
      <c r="C1038" s="832" t="s">
        <v>6809</v>
      </c>
      <c r="D1038" s="832" t="s">
        <v>6810</v>
      </c>
      <c r="E1038" s="832" t="s">
        <v>6811</v>
      </c>
      <c r="F1038" s="849">
        <v>38</v>
      </c>
      <c r="G1038" s="849">
        <v>8930</v>
      </c>
      <c r="H1038" s="849">
        <v>0.86774851812263143</v>
      </c>
      <c r="I1038" s="849">
        <v>235</v>
      </c>
      <c r="J1038" s="849">
        <v>41</v>
      </c>
      <c r="K1038" s="849">
        <v>10291</v>
      </c>
      <c r="L1038" s="849">
        <v>1</v>
      </c>
      <c r="M1038" s="849">
        <v>251</v>
      </c>
      <c r="N1038" s="849">
        <v>18</v>
      </c>
      <c r="O1038" s="849">
        <v>4518</v>
      </c>
      <c r="P1038" s="837">
        <v>0.43902439024390244</v>
      </c>
      <c r="Q1038" s="850">
        <v>251</v>
      </c>
    </row>
    <row r="1039" spans="1:17" ht="14.4" customHeight="1" x14ac:dyDescent="0.3">
      <c r="A1039" s="831" t="s">
        <v>8259</v>
      </c>
      <c r="B1039" s="832" t="s">
        <v>6816</v>
      </c>
      <c r="C1039" s="832" t="s">
        <v>6809</v>
      </c>
      <c r="D1039" s="832" t="s">
        <v>6880</v>
      </c>
      <c r="E1039" s="832" t="s">
        <v>6881</v>
      </c>
      <c r="F1039" s="849">
        <v>9</v>
      </c>
      <c r="G1039" s="849">
        <v>1062</v>
      </c>
      <c r="H1039" s="849">
        <v>0.49579831932773111</v>
      </c>
      <c r="I1039" s="849">
        <v>118</v>
      </c>
      <c r="J1039" s="849">
        <v>17</v>
      </c>
      <c r="K1039" s="849">
        <v>2142</v>
      </c>
      <c r="L1039" s="849">
        <v>1</v>
      </c>
      <c r="M1039" s="849">
        <v>126</v>
      </c>
      <c r="N1039" s="849">
        <v>14</v>
      </c>
      <c r="O1039" s="849">
        <v>1764</v>
      </c>
      <c r="P1039" s="837">
        <v>0.82352941176470584</v>
      </c>
      <c r="Q1039" s="850">
        <v>126</v>
      </c>
    </row>
    <row r="1040" spans="1:17" ht="14.4" customHeight="1" x14ac:dyDescent="0.3">
      <c r="A1040" s="831" t="s">
        <v>8259</v>
      </c>
      <c r="B1040" s="832" t="s">
        <v>6816</v>
      </c>
      <c r="C1040" s="832" t="s">
        <v>6809</v>
      </c>
      <c r="D1040" s="832" t="s">
        <v>6894</v>
      </c>
      <c r="E1040" s="832" t="s">
        <v>6895</v>
      </c>
      <c r="F1040" s="849"/>
      <c r="G1040" s="849"/>
      <c r="H1040" s="849"/>
      <c r="I1040" s="849"/>
      <c r="J1040" s="849">
        <v>2</v>
      </c>
      <c r="K1040" s="849">
        <v>1358</v>
      </c>
      <c r="L1040" s="849">
        <v>1</v>
      </c>
      <c r="M1040" s="849">
        <v>679</v>
      </c>
      <c r="N1040" s="849"/>
      <c r="O1040" s="849"/>
      <c r="P1040" s="837"/>
      <c r="Q1040" s="850"/>
    </row>
    <row r="1041" spans="1:17" ht="14.4" customHeight="1" x14ac:dyDescent="0.3">
      <c r="A1041" s="831" t="s">
        <v>8259</v>
      </c>
      <c r="B1041" s="832" t="s">
        <v>6816</v>
      </c>
      <c r="C1041" s="832" t="s">
        <v>6809</v>
      </c>
      <c r="D1041" s="832" t="s">
        <v>6896</v>
      </c>
      <c r="E1041" s="832" t="s">
        <v>6897</v>
      </c>
      <c r="F1041" s="849">
        <v>1</v>
      </c>
      <c r="G1041" s="849">
        <v>1002</v>
      </c>
      <c r="H1041" s="849"/>
      <c r="I1041" s="849">
        <v>1002</v>
      </c>
      <c r="J1041" s="849"/>
      <c r="K1041" s="849"/>
      <c r="L1041" s="849"/>
      <c r="M1041" s="849"/>
      <c r="N1041" s="849"/>
      <c r="O1041" s="849"/>
      <c r="P1041" s="837"/>
      <c r="Q1041" s="850"/>
    </row>
    <row r="1042" spans="1:17" ht="14.4" customHeight="1" x14ac:dyDescent="0.3">
      <c r="A1042" s="831" t="s">
        <v>8259</v>
      </c>
      <c r="B1042" s="832" t="s">
        <v>6816</v>
      </c>
      <c r="C1042" s="832" t="s">
        <v>6809</v>
      </c>
      <c r="D1042" s="832" t="s">
        <v>6900</v>
      </c>
      <c r="E1042" s="832" t="s">
        <v>6901</v>
      </c>
      <c r="F1042" s="849">
        <v>15</v>
      </c>
      <c r="G1042" s="849">
        <v>266.66000000000003</v>
      </c>
      <c r="H1042" s="849">
        <v>8.0006000600060023</v>
      </c>
      <c r="I1042" s="849">
        <v>17.777333333333335</v>
      </c>
      <c r="J1042" s="849">
        <v>1</v>
      </c>
      <c r="K1042" s="849">
        <v>33.33</v>
      </c>
      <c r="L1042" s="849">
        <v>1</v>
      </c>
      <c r="M1042" s="849">
        <v>33.33</v>
      </c>
      <c r="N1042" s="849"/>
      <c r="O1042" s="849"/>
      <c r="P1042" s="837"/>
      <c r="Q1042" s="850"/>
    </row>
    <row r="1043" spans="1:17" ht="14.4" customHeight="1" x14ac:dyDescent="0.3">
      <c r="A1043" s="831" t="s">
        <v>8259</v>
      </c>
      <c r="B1043" s="832" t="s">
        <v>6816</v>
      </c>
      <c r="C1043" s="832" t="s">
        <v>6809</v>
      </c>
      <c r="D1043" s="832" t="s">
        <v>6911</v>
      </c>
      <c r="E1043" s="832" t="s">
        <v>6912</v>
      </c>
      <c r="F1043" s="849">
        <v>5</v>
      </c>
      <c r="G1043" s="849">
        <v>410</v>
      </c>
      <c r="H1043" s="849">
        <v>0.95348837209302328</v>
      </c>
      <c r="I1043" s="849">
        <v>82</v>
      </c>
      <c r="J1043" s="849">
        <v>5</v>
      </c>
      <c r="K1043" s="849">
        <v>430</v>
      </c>
      <c r="L1043" s="849">
        <v>1</v>
      </c>
      <c r="M1043" s="849">
        <v>86</v>
      </c>
      <c r="N1043" s="849">
        <v>1</v>
      </c>
      <c r="O1043" s="849">
        <v>86</v>
      </c>
      <c r="P1043" s="837">
        <v>0.2</v>
      </c>
      <c r="Q1043" s="850">
        <v>86</v>
      </c>
    </row>
    <row r="1044" spans="1:17" ht="14.4" customHeight="1" x14ac:dyDescent="0.3">
      <c r="A1044" s="831" t="s">
        <v>8259</v>
      </c>
      <c r="B1044" s="832" t="s">
        <v>6816</v>
      </c>
      <c r="C1044" s="832" t="s">
        <v>6809</v>
      </c>
      <c r="D1044" s="832" t="s">
        <v>6931</v>
      </c>
      <c r="E1044" s="832" t="s">
        <v>6932</v>
      </c>
      <c r="F1044" s="849">
        <v>3</v>
      </c>
      <c r="G1044" s="849">
        <v>3150</v>
      </c>
      <c r="H1044" s="849">
        <v>0.98777046095954846</v>
      </c>
      <c r="I1044" s="849">
        <v>1050</v>
      </c>
      <c r="J1044" s="849">
        <v>3</v>
      </c>
      <c r="K1044" s="849">
        <v>3189</v>
      </c>
      <c r="L1044" s="849">
        <v>1</v>
      </c>
      <c r="M1044" s="849">
        <v>1063</v>
      </c>
      <c r="N1044" s="849"/>
      <c r="O1044" s="849"/>
      <c r="P1044" s="837"/>
      <c r="Q1044" s="850"/>
    </row>
    <row r="1045" spans="1:17" ht="14.4" customHeight="1" x14ac:dyDescent="0.3">
      <c r="A1045" s="831" t="s">
        <v>8259</v>
      </c>
      <c r="B1045" s="832" t="s">
        <v>6816</v>
      </c>
      <c r="C1045" s="832" t="s">
        <v>6809</v>
      </c>
      <c r="D1045" s="832" t="s">
        <v>6939</v>
      </c>
      <c r="E1045" s="832" t="s">
        <v>6940</v>
      </c>
      <c r="F1045" s="849">
        <v>1</v>
      </c>
      <c r="G1045" s="849">
        <v>114</v>
      </c>
      <c r="H1045" s="849">
        <v>0.31147540983606559</v>
      </c>
      <c r="I1045" s="849">
        <v>114</v>
      </c>
      <c r="J1045" s="849">
        <v>3</v>
      </c>
      <c r="K1045" s="849">
        <v>366</v>
      </c>
      <c r="L1045" s="849">
        <v>1</v>
      </c>
      <c r="M1045" s="849">
        <v>122</v>
      </c>
      <c r="N1045" s="849">
        <v>5</v>
      </c>
      <c r="O1045" s="849">
        <v>580</v>
      </c>
      <c r="P1045" s="837">
        <v>1.5846994535519126</v>
      </c>
      <c r="Q1045" s="850">
        <v>116</v>
      </c>
    </row>
    <row r="1046" spans="1:17" ht="14.4" customHeight="1" x14ac:dyDescent="0.3">
      <c r="A1046" s="831" t="s">
        <v>8259</v>
      </c>
      <c r="B1046" s="832" t="s">
        <v>6816</v>
      </c>
      <c r="C1046" s="832" t="s">
        <v>6809</v>
      </c>
      <c r="D1046" s="832" t="s">
        <v>6943</v>
      </c>
      <c r="E1046" s="832" t="s">
        <v>6944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1</v>
      </c>
      <c r="O1046" s="849">
        <v>183</v>
      </c>
      <c r="P1046" s="837"/>
      <c r="Q1046" s="850">
        <v>183</v>
      </c>
    </row>
    <row r="1047" spans="1:17" ht="14.4" customHeight="1" x14ac:dyDescent="0.3">
      <c r="A1047" s="831" t="s">
        <v>8259</v>
      </c>
      <c r="B1047" s="832" t="s">
        <v>6816</v>
      </c>
      <c r="C1047" s="832" t="s">
        <v>6809</v>
      </c>
      <c r="D1047" s="832" t="s">
        <v>6947</v>
      </c>
      <c r="E1047" s="832" t="s">
        <v>6948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1</v>
      </c>
      <c r="O1047" s="849">
        <v>1308</v>
      </c>
      <c r="P1047" s="837"/>
      <c r="Q1047" s="850">
        <v>1308</v>
      </c>
    </row>
    <row r="1048" spans="1:17" ht="14.4" customHeight="1" x14ac:dyDescent="0.3">
      <c r="A1048" s="831" t="s">
        <v>8260</v>
      </c>
      <c r="B1048" s="832" t="s">
        <v>6816</v>
      </c>
      <c r="C1048" s="832" t="s">
        <v>6842</v>
      </c>
      <c r="D1048" s="832" t="s">
        <v>6974</v>
      </c>
      <c r="E1048" s="832" t="s">
        <v>6975</v>
      </c>
      <c r="F1048" s="849"/>
      <c r="G1048" s="849"/>
      <c r="H1048" s="849"/>
      <c r="I1048" s="849"/>
      <c r="J1048" s="849">
        <v>3</v>
      </c>
      <c r="K1048" s="849">
        <v>11142.66</v>
      </c>
      <c r="L1048" s="849">
        <v>1</v>
      </c>
      <c r="M1048" s="849">
        <v>3714.22</v>
      </c>
      <c r="N1048" s="849">
        <v>1</v>
      </c>
      <c r="O1048" s="849">
        <v>3714.22</v>
      </c>
      <c r="P1048" s="837">
        <v>0.33333333333333331</v>
      </c>
      <c r="Q1048" s="850">
        <v>3714.22</v>
      </c>
    </row>
    <row r="1049" spans="1:17" ht="14.4" customHeight="1" x14ac:dyDescent="0.3">
      <c r="A1049" s="831" t="s">
        <v>8260</v>
      </c>
      <c r="B1049" s="832" t="s">
        <v>6816</v>
      </c>
      <c r="C1049" s="832" t="s">
        <v>6809</v>
      </c>
      <c r="D1049" s="832" t="s">
        <v>6856</v>
      </c>
      <c r="E1049" s="832" t="s">
        <v>6857</v>
      </c>
      <c r="F1049" s="849">
        <v>2</v>
      </c>
      <c r="G1049" s="849">
        <v>70</v>
      </c>
      <c r="H1049" s="849"/>
      <c r="I1049" s="849">
        <v>35</v>
      </c>
      <c r="J1049" s="849"/>
      <c r="K1049" s="849"/>
      <c r="L1049" s="849"/>
      <c r="M1049" s="849"/>
      <c r="N1049" s="849">
        <v>1</v>
      </c>
      <c r="O1049" s="849">
        <v>37</v>
      </c>
      <c r="P1049" s="837"/>
      <c r="Q1049" s="850">
        <v>37</v>
      </c>
    </row>
    <row r="1050" spans="1:17" ht="14.4" customHeight="1" x14ac:dyDescent="0.3">
      <c r="A1050" s="831" t="s">
        <v>8260</v>
      </c>
      <c r="B1050" s="832" t="s">
        <v>6816</v>
      </c>
      <c r="C1050" s="832" t="s">
        <v>6809</v>
      </c>
      <c r="D1050" s="832" t="s">
        <v>6982</v>
      </c>
      <c r="E1050" s="832" t="s">
        <v>6983</v>
      </c>
      <c r="F1050" s="849"/>
      <c r="G1050" s="849"/>
      <c r="H1050" s="849"/>
      <c r="I1050" s="849"/>
      <c r="J1050" s="849">
        <v>1</v>
      </c>
      <c r="K1050" s="849">
        <v>122</v>
      </c>
      <c r="L1050" s="849">
        <v>1</v>
      </c>
      <c r="M1050" s="849">
        <v>122</v>
      </c>
      <c r="N1050" s="849"/>
      <c r="O1050" s="849"/>
      <c r="P1050" s="837"/>
      <c r="Q1050" s="850"/>
    </row>
    <row r="1051" spans="1:17" ht="14.4" customHeight="1" x14ac:dyDescent="0.3">
      <c r="A1051" s="831" t="s">
        <v>8260</v>
      </c>
      <c r="B1051" s="832" t="s">
        <v>6816</v>
      </c>
      <c r="C1051" s="832" t="s">
        <v>6809</v>
      </c>
      <c r="D1051" s="832" t="s">
        <v>6862</v>
      </c>
      <c r="E1051" s="832" t="s">
        <v>6863</v>
      </c>
      <c r="F1051" s="849">
        <v>1</v>
      </c>
      <c r="G1051" s="849">
        <v>84</v>
      </c>
      <c r="H1051" s="849">
        <v>0.31818181818181818</v>
      </c>
      <c r="I1051" s="849">
        <v>84</v>
      </c>
      <c r="J1051" s="849">
        <v>3</v>
      </c>
      <c r="K1051" s="849">
        <v>264</v>
      </c>
      <c r="L1051" s="849">
        <v>1</v>
      </c>
      <c r="M1051" s="849">
        <v>88</v>
      </c>
      <c r="N1051" s="849">
        <v>6</v>
      </c>
      <c r="O1051" s="849">
        <v>528</v>
      </c>
      <c r="P1051" s="837">
        <v>2</v>
      </c>
      <c r="Q1051" s="850">
        <v>88</v>
      </c>
    </row>
    <row r="1052" spans="1:17" ht="14.4" customHeight="1" x14ac:dyDescent="0.3">
      <c r="A1052" s="831" t="s">
        <v>8260</v>
      </c>
      <c r="B1052" s="832" t="s">
        <v>6816</v>
      </c>
      <c r="C1052" s="832" t="s">
        <v>6809</v>
      </c>
      <c r="D1052" s="832" t="s">
        <v>6864</v>
      </c>
      <c r="E1052" s="832" t="s">
        <v>6865</v>
      </c>
      <c r="F1052" s="849">
        <v>2</v>
      </c>
      <c r="G1052" s="849">
        <v>1234</v>
      </c>
      <c r="H1052" s="849">
        <v>0.48968253968253966</v>
      </c>
      <c r="I1052" s="849">
        <v>617</v>
      </c>
      <c r="J1052" s="849">
        <v>4</v>
      </c>
      <c r="K1052" s="849">
        <v>2520</v>
      </c>
      <c r="L1052" s="849">
        <v>1</v>
      </c>
      <c r="M1052" s="849">
        <v>630</v>
      </c>
      <c r="N1052" s="849">
        <v>8</v>
      </c>
      <c r="O1052" s="849">
        <v>5040</v>
      </c>
      <c r="P1052" s="837">
        <v>2</v>
      </c>
      <c r="Q1052" s="850">
        <v>630</v>
      </c>
    </row>
    <row r="1053" spans="1:17" ht="14.4" customHeight="1" x14ac:dyDescent="0.3">
      <c r="A1053" s="831" t="s">
        <v>8260</v>
      </c>
      <c r="B1053" s="832" t="s">
        <v>6816</v>
      </c>
      <c r="C1053" s="832" t="s">
        <v>6809</v>
      </c>
      <c r="D1053" s="832" t="s">
        <v>6866</v>
      </c>
      <c r="E1053" s="832" t="s">
        <v>6867</v>
      </c>
      <c r="F1053" s="849">
        <v>1</v>
      </c>
      <c r="G1053" s="849">
        <v>388</v>
      </c>
      <c r="H1053" s="849">
        <v>0.32993197278911562</v>
      </c>
      <c r="I1053" s="849">
        <v>388</v>
      </c>
      <c r="J1053" s="849">
        <v>3</v>
      </c>
      <c r="K1053" s="849">
        <v>1176</v>
      </c>
      <c r="L1053" s="849">
        <v>1</v>
      </c>
      <c r="M1053" s="849">
        <v>392</v>
      </c>
      <c r="N1053" s="849">
        <v>6</v>
      </c>
      <c r="O1053" s="849">
        <v>2352</v>
      </c>
      <c r="P1053" s="837">
        <v>2</v>
      </c>
      <c r="Q1053" s="850">
        <v>392</v>
      </c>
    </row>
    <row r="1054" spans="1:17" ht="14.4" customHeight="1" x14ac:dyDescent="0.3">
      <c r="A1054" s="831" t="s">
        <v>8260</v>
      </c>
      <c r="B1054" s="832" t="s">
        <v>6816</v>
      </c>
      <c r="C1054" s="832" t="s">
        <v>6809</v>
      </c>
      <c r="D1054" s="832" t="s">
        <v>6868</v>
      </c>
      <c r="E1054" s="832" t="s">
        <v>6869</v>
      </c>
      <c r="F1054" s="849">
        <v>7</v>
      </c>
      <c r="G1054" s="849">
        <v>273</v>
      </c>
      <c r="H1054" s="849">
        <v>1.1666666666666667</v>
      </c>
      <c r="I1054" s="849">
        <v>39</v>
      </c>
      <c r="J1054" s="849">
        <v>6</v>
      </c>
      <c r="K1054" s="849">
        <v>234</v>
      </c>
      <c r="L1054" s="849">
        <v>1</v>
      </c>
      <c r="M1054" s="849">
        <v>39</v>
      </c>
      <c r="N1054" s="849">
        <v>12</v>
      </c>
      <c r="O1054" s="849">
        <v>468</v>
      </c>
      <c r="P1054" s="837">
        <v>2</v>
      </c>
      <c r="Q1054" s="850">
        <v>39</v>
      </c>
    </row>
    <row r="1055" spans="1:17" ht="14.4" customHeight="1" x14ac:dyDescent="0.3">
      <c r="A1055" s="831" t="s">
        <v>8260</v>
      </c>
      <c r="B1055" s="832" t="s">
        <v>6816</v>
      </c>
      <c r="C1055" s="832" t="s">
        <v>6809</v>
      </c>
      <c r="D1055" s="832" t="s">
        <v>6872</v>
      </c>
      <c r="E1055" s="832" t="s">
        <v>6873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1</v>
      </c>
      <c r="O1055" s="849">
        <v>1701</v>
      </c>
      <c r="P1055" s="837"/>
      <c r="Q1055" s="850">
        <v>1701</v>
      </c>
    </row>
    <row r="1056" spans="1:17" ht="14.4" customHeight="1" x14ac:dyDescent="0.3">
      <c r="A1056" s="831" t="s">
        <v>8260</v>
      </c>
      <c r="B1056" s="832" t="s">
        <v>6816</v>
      </c>
      <c r="C1056" s="832" t="s">
        <v>6809</v>
      </c>
      <c r="D1056" s="832" t="s">
        <v>6878</v>
      </c>
      <c r="E1056" s="832" t="s">
        <v>6879</v>
      </c>
      <c r="F1056" s="849">
        <v>2</v>
      </c>
      <c r="G1056" s="849">
        <v>1390</v>
      </c>
      <c r="H1056" s="849">
        <v>0.38664812239221141</v>
      </c>
      <c r="I1056" s="849">
        <v>695</v>
      </c>
      <c r="J1056" s="849">
        <v>5</v>
      </c>
      <c r="K1056" s="849">
        <v>3595</v>
      </c>
      <c r="L1056" s="849">
        <v>1</v>
      </c>
      <c r="M1056" s="849">
        <v>719</v>
      </c>
      <c r="N1056" s="849">
        <v>7</v>
      </c>
      <c r="O1056" s="849">
        <v>5033</v>
      </c>
      <c r="P1056" s="837">
        <v>1.4</v>
      </c>
      <c r="Q1056" s="850">
        <v>719</v>
      </c>
    </row>
    <row r="1057" spans="1:17" ht="14.4" customHeight="1" x14ac:dyDescent="0.3">
      <c r="A1057" s="831" t="s">
        <v>8260</v>
      </c>
      <c r="B1057" s="832" t="s">
        <v>6816</v>
      </c>
      <c r="C1057" s="832" t="s">
        <v>6809</v>
      </c>
      <c r="D1057" s="832" t="s">
        <v>6810</v>
      </c>
      <c r="E1057" s="832" t="s">
        <v>6811</v>
      </c>
      <c r="F1057" s="849">
        <v>5</v>
      </c>
      <c r="G1057" s="849">
        <v>1175</v>
      </c>
      <c r="H1057" s="849">
        <v>0.36009806926141585</v>
      </c>
      <c r="I1057" s="849">
        <v>235</v>
      </c>
      <c r="J1057" s="849">
        <v>13</v>
      </c>
      <c r="K1057" s="849">
        <v>3263</v>
      </c>
      <c r="L1057" s="849">
        <v>1</v>
      </c>
      <c r="M1057" s="849">
        <v>251</v>
      </c>
      <c r="N1057" s="849">
        <v>13</v>
      </c>
      <c r="O1057" s="849">
        <v>3263</v>
      </c>
      <c r="P1057" s="837">
        <v>1</v>
      </c>
      <c r="Q1057" s="850">
        <v>251</v>
      </c>
    </row>
    <row r="1058" spans="1:17" ht="14.4" customHeight="1" x14ac:dyDescent="0.3">
      <c r="A1058" s="831" t="s">
        <v>8260</v>
      </c>
      <c r="B1058" s="832" t="s">
        <v>6816</v>
      </c>
      <c r="C1058" s="832" t="s">
        <v>6809</v>
      </c>
      <c r="D1058" s="832" t="s">
        <v>6880</v>
      </c>
      <c r="E1058" s="832" t="s">
        <v>6881</v>
      </c>
      <c r="F1058" s="849">
        <v>12</v>
      </c>
      <c r="G1058" s="849">
        <v>1416</v>
      </c>
      <c r="H1058" s="849">
        <v>0.86446886446886451</v>
      </c>
      <c r="I1058" s="849">
        <v>118</v>
      </c>
      <c r="J1058" s="849">
        <v>13</v>
      </c>
      <c r="K1058" s="849">
        <v>1638</v>
      </c>
      <c r="L1058" s="849">
        <v>1</v>
      </c>
      <c r="M1058" s="849">
        <v>126</v>
      </c>
      <c r="N1058" s="849">
        <v>6</v>
      </c>
      <c r="O1058" s="849">
        <v>756</v>
      </c>
      <c r="P1058" s="837">
        <v>0.46153846153846156</v>
      </c>
      <c r="Q1058" s="850">
        <v>126</v>
      </c>
    </row>
    <row r="1059" spans="1:17" ht="14.4" customHeight="1" x14ac:dyDescent="0.3">
      <c r="A1059" s="831" t="s">
        <v>8260</v>
      </c>
      <c r="B1059" s="832" t="s">
        <v>6816</v>
      </c>
      <c r="C1059" s="832" t="s">
        <v>6809</v>
      </c>
      <c r="D1059" s="832" t="s">
        <v>6894</v>
      </c>
      <c r="E1059" s="832" t="s">
        <v>6895</v>
      </c>
      <c r="F1059" s="849"/>
      <c r="G1059" s="849"/>
      <c r="H1059" s="849"/>
      <c r="I1059" s="849"/>
      <c r="J1059" s="849">
        <v>1</v>
      </c>
      <c r="K1059" s="849">
        <v>679</v>
      </c>
      <c r="L1059" s="849">
        <v>1</v>
      </c>
      <c r="M1059" s="849">
        <v>679</v>
      </c>
      <c r="N1059" s="849">
        <v>1</v>
      </c>
      <c r="O1059" s="849">
        <v>679</v>
      </c>
      <c r="P1059" s="837">
        <v>1</v>
      </c>
      <c r="Q1059" s="850">
        <v>679</v>
      </c>
    </row>
    <row r="1060" spans="1:17" ht="14.4" customHeight="1" x14ac:dyDescent="0.3">
      <c r="A1060" s="831" t="s">
        <v>8260</v>
      </c>
      <c r="B1060" s="832" t="s">
        <v>6816</v>
      </c>
      <c r="C1060" s="832" t="s">
        <v>6809</v>
      </c>
      <c r="D1060" s="832" t="s">
        <v>6902</v>
      </c>
      <c r="E1060" s="832" t="s">
        <v>6903</v>
      </c>
      <c r="F1060" s="849">
        <v>1</v>
      </c>
      <c r="G1060" s="849">
        <v>956</v>
      </c>
      <c r="H1060" s="849"/>
      <c r="I1060" s="849">
        <v>956</v>
      </c>
      <c r="J1060" s="849"/>
      <c r="K1060" s="849"/>
      <c r="L1060" s="849"/>
      <c r="M1060" s="849"/>
      <c r="N1060" s="849"/>
      <c r="O1060" s="849"/>
      <c r="P1060" s="837"/>
      <c r="Q1060" s="850"/>
    </row>
    <row r="1061" spans="1:17" ht="14.4" customHeight="1" x14ac:dyDescent="0.3">
      <c r="A1061" s="831" t="s">
        <v>8260</v>
      </c>
      <c r="B1061" s="832" t="s">
        <v>6816</v>
      </c>
      <c r="C1061" s="832" t="s">
        <v>6809</v>
      </c>
      <c r="D1061" s="832" t="s">
        <v>6911</v>
      </c>
      <c r="E1061" s="832" t="s">
        <v>6912</v>
      </c>
      <c r="F1061" s="849">
        <v>2</v>
      </c>
      <c r="G1061" s="849">
        <v>164</v>
      </c>
      <c r="H1061" s="849">
        <v>0.95348837209302328</v>
      </c>
      <c r="I1061" s="849">
        <v>82</v>
      </c>
      <c r="J1061" s="849">
        <v>2</v>
      </c>
      <c r="K1061" s="849">
        <v>172</v>
      </c>
      <c r="L1061" s="849">
        <v>1</v>
      </c>
      <c r="M1061" s="849">
        <v>86</v>
      </c>
      <c r="N1061" s="849">
        <v>5</v>
      </c>
      <c r="O1061" s="849">
        <v>430</v>
      </c>
      <c r="P1061" s="837">
        <v>2.5</v>
      </c>
      <c r="Q1061" s="850">
        <v>86</v>
      </c>
    </row>
    <row r="1062" spans="1:17" ht="14.4" customHeight="1" x14ac:dyDescent="0.3">
      <c r="A1062" s="831" t="s">
        <v>8260</v>
      </c>
      <c r="B1062" s="832" t="s">
        <v>6816</v>
      </c>
      <c r="C1062" s="832" t="s">
        <v>6809</v>
      </c>
      <c r="D1062" s="832" t="s">
        <v>6931</v>
      </c>
      <c r="E1062" s="832" t="s">
        <v>6932</v>
      </c>
      <c r="F1062" s="849"/>
      <c r="G1062" s="849"/>
      <c r="H1062" s="849"/>
      <c r="I1062" s="849"/>
      <c r="J1062" s="849"/>
      <c r="K1062" s="849"/>
      <c r="L1062" s="849"/>
      <c r="M1062" s="849"/>
      <c r="N1062" s="849">
        <v>2</v>
      </c>
      <c r="O1062" s="849">
        <v>2126</v>
      </c>
      <c r="P1062" s="837"/>
      <c r="Q1062" s="850">
        <v>1063</v>
      </c>
    </row>
    <row r="1063" spans="1:17" ht="14.4" customHeight="1" x14ac:dyDescent="0.3">
      <c r="A1063" s="831" t="s">
        <v>8260</v>
      </c>
      <c r="B1063" s="832" t="s">
        <v>6816</v>
      </c>
      <c r="C1063" s="832" t="s">
        <v>6809</v>
      </c>
      <c r="D1063" s="832" t="s">
        <v>6939</v>
      </c>
      <c r="E1063" s="832" t="s">
        <v>6940</v>
      </c>
      <c r="F1063" s="849"/>
      <c r="G1063" s="849"/>
      <c r="H1063" s="849"/>
      <c r="I1063" s="849"/>
      <c r="J1063" s="849">
        <v>1</v>
      </c>
      <c r="K1063" s="849">
        <v>122</v>
      </c>
      <c r="L1063" s="849">
        <v>1</v>
      </c>
      <c r="M1063" s="849">
        <v>122</v>
      </c>
      <c r="N1063" s="849"/>
      <c r="O1063" s="849"/>
      <c r="P1063" s="837"/>
      <c r="Q1063" s="850"/>
    </row>
    <row r="1064" spans="1:17" ht="14.4" customHeight="1" x14ac:dyDescent="0.3">
      <c r="A1064" s="831" t="s">
        <v>8260</v>
      </c>
      <c r="B1064" s="832" t="s">
        <v>6816</v>
      </c>
      <c r="C1064" s="832" t="s">
        <v>6809</v>
      </c>
      <c r="D1064" s="832" t="s">
        <v>6943</v>
      </c>
      <c r="E1064" s="832" t="s">
        <v>6944</v>
      </c>
      <c r="F1064" s="849">
        <v>1</v>
      </c>
      <c r="G1064" s="849">
        <v>179</v>
      </c>
      <c r="H1064" s="849"/>
      <c r="I1064" s="849">
        <v>179</v>
      </c>
      <c r="J1064" s="849"/>
      <c r="K1064" s="849"/>
      <c r="L1064" s="849"/>
      <c r="M1064" s="849"/>
      <c r="N1064" s="849">
        <v>1</v>
      </c>
      <c r="O1064" s="849">
        <v>183</v>
      </c>
      <c r="P1064" s="837"/>
      <c r="Q1064" s="850">
        <v>183</v>
      </c>
    </row>
    <row r="1065" spans="1:17" ht="14.4" customHeight="1" x14ac:dyDescent="0.3">
      <c r="A1065" s="831" t="s">
        <v>8260</v>
      </c>
      <c r="B1065" s="832" t="s">
        <v>6816</v>
      </c>
      <c r="C1065" s="832" t="s">
        <v>6809</v>
      </c>
      <c r="D1065" s="832" t="s">
        <v>6955</v>
      </c>
      <c r="E1065" s="832" t="s">
        <v>6956</v>
      </c>
      <c r="F1065" s="849">
        <v>1</v>
      </c>
      <c r="G1065" s="849">
        <v>116</v>
      </c>
      <c r="H1065" s="849"/>
      <c r="I1065" s="849">
        <v>116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" customHeight="1" x14ac:dyDescent="0.3">
      <c r="A1066" s="831" t="s">
        <v>8261</v>
      </c>
      <c r="B1066" s="832" t="s">
        <v>6816</v>
      </c>
      <c r="C1066" s="832" t="s">
        <v>6842</v>
      </c>
      <c r="D1066" s="832" t="s">
        <v>6843</v>
      </c>
      <c r="E1066" s="832" t="s">
        <v>6844</v>
      </c>
      <c r="F1066" s="849"/>
      <c r="G1066" s="849"/>
      <c r="H1066" s="849"/>
      <c r="I1066" s="849"/>
      <c r="J1066" s="849"/>
      <c r="K1066" s="849"/>
      <c r="L1066" s="849"/>
      <c r="M1066" s="849"/>
      <c r="N1066" s="849">
        <v>1</v>
      </c>
      <c r="O1066" s="849">
        <v>162.80000000000001</v>
      </c>
      <c r="P1066" s="837"/>
      <c r="Q1066" s="850">
        <v>162.80000000000001</v>
      </c>
    </row>
    <row r="1067" spans="1:17" ht="14.4" customHeight="1" x14ac:dyDescent="0.3">
      <c r="A1067" s="831" t="s">
        <v>8261</v>
      </c>
      <c r="B1067" s="832" t="s">
        <v>6816</v>
      </c>
      <c r="C1067" s="832" t="s">
        <v>6809</v>
      </c>
      <c r="D1067" s="832" t="s">
        <v>6810</v>
      </c>
      <c r="E1067" s="832" t="s">
        <v>6811</v>
      </c>
      <c r="F1067" s="849">
        <v>2</v>
      </c>
      <c r="G1067" s="849">
        <v>470</v>
      </c>
      <c r="H1067" s="849">
        <v>0.62416998671978752</v>
      </c>
      <c r="I1067" s="849">
        <v>235</v>
      </c>
      <c r="J1067" s="849">
        <v>3</v>
      </c>
      <c r="K1067" s="849">
        <v>753</v>
      </c>
      <c r="L1067" s="849">
        <v>1</v>
      </c>
      <c r="M1067" s="849">
        <v>251</v>
      </c>
      <c r="N1067" s="849">
        <v>1</v>
      </c>
      <c r="O1067" s="849">
        <v>251</v>
      </c>
      <c r="P1067" s="837">
        <v>0.33333333333333331</v>
      </c>
      <c r="Q1067" s="850">
        <v>251</v>
      </c>
    </row>
    <row r="1068" spans="1:17" ht="14.4" customHeight="1" x14ac:dyDescent="0.3">
      <c r="A1068" s="831" t="s">
        <v>8261</v>
      </c>
      <c r="B1068" s="832" t="s">
        <v>6816</v>
      </c>
      <c r="C1068" s="832" t="s">
        <v>6809</v>
      </c>
      <c r="D1068" s="832" t="s">
        <v>6880</v>
      </c>
      <c r="E1068" s="832" t="s">
        <v>6881</v>
      </c>
      <c r="F1068" s="849">
        <v>2</v>
      </c>
      <c r="G1068" s="849">
        <v>236</v>
      </c>
      <c r="H1068" s="849">
        <v>0.31216931216931215</v>
      </c>
      <c r="I1068" s="849">
        <v>118</v>
      </c>
      <c r="J1068" s="849">
        <v>6</v>
      </c>
      <c r="K1068" s="849">
        <v>756</v>
      </c>
      <c r="L1068" s="849">
        <v>1</v>
      </c>
      <c r="M1068" s="849">
        <v>126</v>
      </c>
      <c r="N1068" s="849">
        <v>1</v>
      </c>
      <c r="O1068" s="849">
        <v>126</v>
      </c>
      <c r="P1068" s="837">
        <v>0.16666666666666666</v>
      </c>
      <c r="Q1068" s="850">
        <v>126</v>
      </c>
    </row>
    <row r="1069" spans="1:17" ht="14.4" customHeight="1" x14ac:dyDescent="0.3">
      <c r="A1069" s="831" t="s">
        <v>8261</v>
      </c>
      <c r="B1069" s="832" t="s">
        <v>6816</v>
      </c>
      <c r="C1069" s="832" t="s">
        <v>6809</v>
      </c>
      <c r="D1069" s="832" t="s">
        <v>6900</v>
      </c>
      <c r="E1069" s="832" t="s">
        <v>6901</v>
      </c>
      <c r="F1069" s="849">
        <v>1</v>
      </c>
      <c r="G1069" s="849">
        <v>33.33</v>
      </c>
      <c r="H1069" s="849"/>
      <c r="I1069" s="849">
        <v>33.33</v>
      </c>
      <c r="J1069" s="849">
        <v>0</v>
      </c>
      <c r="K1069" s="849">
        <v>0</v>
      </c>
      <c r="L1069" s="849"/>
      <c r="M1069" s="849"/>
      <c r="N1069" s="849"/>
      <c r="O1069" s="849"/>
      <c r="P1069" s="837"/>
      <c r="Q1069" s="850"/>
    </row>
    <row r="1070" spans="1:17" ht="14.4" customHeight="1" x14ac:dyDescent="0.3">
      <c r="A1070" s="831" t="s">
        <v>8261</v>
      </c>
      <c r="B1070" s="832" t="s">
        <v>6816</v>
      </c>
      <c r="C1070" s="832" t="s">
        <v>6809</v>
      </c>
      <c r="D1070" s="832" t="s">
        <v>6961</v>
      </c>
      <c r="E1070" s="832" t="s">
        <v>6962</v>
      </c>
      <c r="F1070" s="849"/>
      <c r="G1070" s="849"/>
      <c r="H1070" s="849"/>
      <c r="I1070" s="849"/>
      <c r="J1070" s="849"/>
      <c r="K1070" s="849"/>
      <c r="L1070" s="849"/>
      <c r="M1070" s="849"/>
      <c r="N1070" s="849">
        <v>1</v>
      </c>
      <c r="O1070" s="849">
        <v>200</v>
      </c>
      <c r="P1070" s="837"/>
      <c r="Q1070" s="850">
        <v>200</v>
      </c>
    </row>
    <row r="1071" spans="1:17" ht="14.4" customHeight="1" x14ac:dyDescent="0.3">
      <c r="A1071" s="831" t="s">
        <v>8262</v>
      </c>
      <c r="B1071" s="832" t="s">
        <v>6816</v>
      </c>
      <c r="C1071" s="832" t="s">
        <v>6809</v>
      </c>
      <c r="D1071" s="832" t="s">
        <v>6810</v>
      </c>
      <c r="E1071" s="832" t="s">
        <v>6811</v>
      </c>
      <c r="F1071" s="849">
        <v>5</v>
      </c>
      <c r="G1071" s="849">
        <v>1175</v>
      </c>
      <c r="H1071" s="849">
        <v>1.5604249667994687</v>
      </c>
      <c r="I1071" s="849">
        <v>235</v>
      </c>
      <c r="J1071" s="849">
        <v>3</v>
      </c>
      <c r="K1071" s="849">
        <v>753</v>
      </c>
      <c r="L1071" s="849">
        <v>1</v>
      </c>
      <c r="M1071" s="849">
        <v>251</v>
      </c>
      <c r="N1071" s="849">
        <v>3</v>
      </c>
      <c r="O1071" s="849">
        <v>753</v>
      </c>
      <c r="P1071" s="837">
        <v>1</v>
      </c>
      <c r="Q1071" s="850">
        <v>251</v>
      </c>
    </row>
    <row r="1072" spans="1:17" ht="14.4" customHeight="1" x14ac:dyDescent="0.3">
      <c r="A1072" s="831" t="s">
        <v>8262</v>
      </c>
      <c r="B1072" s="832" t="s">
        <v>6816</v>
      </c>
      <c r="C1072" s="832" t="s">
        <v>6809</v>
      </c>
      <c r="D1072" s="832" t="s">
        <v>6880</v>
      </c>
      <c r="E1072" s="832" t="s">
        <v>6881</v>
      </c>
      <c r="F1072" s="849">
        <v>1</v>
      </c>
      <c r="G1072" s="849">
        <v>118</v>
      </c>
      <c r="H1072" s="849">
        <v>0.1873015873015873</v>
      </c>
      <c r="I1072" s="849">
        <v>118</v>
      </c>
      <c r="J1072" s="849">
        <v>5</v>
      </c>
      <c r="K1072" s="849">
        <v>630</v>
      </c>
      <c r="L1072" s="849">
        <v>1</v>
      </c>
      <c r="M1072" s="849">
        <v>126</v>
      </c>
      <c r="N1072" s="849">
        <v>13</v>
      </c>
      <c r="O1072" s="849">
        <v>1638</v>
      </c>
      <c r="P1072" s="837">
        <v>2.6</v>
      </c>
      <c r="Q1072" s="850">
        <v>126</v>
      </c>
    </row>
    <row r="1073" spans="1:17" ht="14.4" customHeight="1" x14ac:dyDescent="0.3">
      <c r="A1073" s="831" t="s">
        <v>8262</v>
      </c>
      <c r="B1073" s="832" t="s">
        <v>6816</v>
      </c>
      <c r="C1073" s="832" t="s">
        <v>6809</v>
      </c>
      <c r="D1073" s="832" t="s">
        <v>6900</v>
      </c>
      <c r="E1073" s="832" t="s">
        <v>6901</v>
      </c>
      <c r="F1073" s="849">
        <v>1</v>
      </c>
      <c r="G1073" s="849">
        <v>33.33</v>
      </c>
      <c r="H1073" s="849"/>
      <c r="I1073" s="849">
        <v>33.33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" customHeight="1" x14ac:dyDescent="0.3">
      <c r="A1074" s="831" t="s">
        <v>8262</v>
      </c>
      <c r="B1074" s="832" t="s">
        <v>6816</v>
      </c>
      <c r="C1074" s="832" t="s">
        <v>6809</v>
      </c>
      <c r="D1074" s="832" t="s">
        <v>6911</v>
      </c>
      <c r="E1074" s="832" t="s">
        <v>6912</v>
      </c>
      <c r="F1074" s="849"/>
      <c r="G1074" s="849"/>
      <c r="H1074" s="849"/>
      <c r="I1074" s="849"/>
      <c r="J1074" s="849">
        <v>1</v>
      </c>
      <c r="K1074" s="849">
        <v>86</v>
      </c>
      <c r="L1074" s="849">
        <v>1</v>
      </c>
      <c r="M1074" s="849">
        <v>86</v>
      </c>
      <c r="N1074" s="849">
        <v>4</v>
      </c>
      <c r="O1074" s="849">
        <v>344</v>
      </c>
      <c r="P1074" s="837">
        <v>4</v>
      </c>
      <c r="Q1074" s="850">
        <v>86</v>
      </c>
    </row>
    <row r="1075" spans="1:17" ht="14.4" customHeight="1" x14ac:dyDescent="0.3">
      <c r="A1075" s="831" t="s">
        <v>8262</v>
      </c>
      <c r="B1075" s="832" t="s">
        <v>6816</v>
      </c>
      <c r="C1075" s="832" t="s">
        <v>6809</v>
      </c>
      <c r="D1075" s="832" t="s">
        <v>6931</v>
      </c>
      <c r="E1075" s="832" t="s">
        <v>6932</v>
      </c>
      <c r="F1075" s="849"/>
      <c r="G1075" s="849"/>
      <c r="H1075" s="849"/>
      <c r="I1075" s="849"/>
      <c r="J1075" s="849"/>
      <c r="K1075" s="849"/>
      <c r="L1075" s="849"/>
      <c r="M1075" s="849"/>
      <c r="N1075" s="849">
        <v>1</v>
      </c>
      <c r="O1075" s="849">
        <v>1063</v>
      </c>
      <c r="P1075" s="837"/>
      <c r="Q1075" s="850">
        <v>1063</v>
      </c>
    </row>
    <row r="1076" spans="1:17" ht="14.4" customHeight="1" x14ac:dyDescent="0.3">
      <c r="A1076" s="831" t="s">
        <v>8262</v>
      </c>
      <c r="B1076" s="832" t="s">
        <v>6816</v>
      </c>
      <c r="C1076" s="832" t="s">
        <v>6809</v>
      </c>
      <c r="D1076" s="832" t="s">
        <v>6939</v>
      </c>
      <c r="E1076" s="832" t="s">
        <v>6940</v>
      </c>
      <c r="F1076" s="849"/>
      <c r="G1076" s="849"/>
      <c r="H1076" s="849"/>
      <c r="I1076" s="849"/>
      <c r="J1076" s="849"/>
      <c r="K1076" s="849"/>
      <c r="L1076" s="849"/>
      <c r="M1076" s="849"/>
      <c r="N1076" s="849">
        <v>1</v>
      </c>
      <c r="O1076" s="849">
        <v>116</v>
      </c>
      <c r="P1076" s="837"/>
      <c r="Q1076" s="850">
        <v>116</v>
      </c>
    </row>
    <row r="1077" spans="1:17" ht="14.4" customHeight="1" x14ac:dyDescent="0.3">
      <c r="A1077" s="831" t="s">
        <v>8262</v>
      </c>
      <c r="B1077" s="832" t="s">
        <v>6816</v>
      </c>
      <c r="C1077" s="832" t="s">
        <v>6809</v>
      </c>
      <c r="D1077" s="832" t="s">
        <v>6943</v>
      </c>
      <c r="E1077" s="832" t="s">
        <v>6944</v>
      </c>
      <c r="F1077" s="849"/>
      <c r="G1077" s="849"/>
      <c r="H1077" s="849"/>
      <c r="I1077" s="849"/>
      <c r="J1077" s="849">
        <v>2</v>
      </c>
      <c r="K1077" s="849">
        <v>366</v>
      </c>
      <c r="L1077" s="849">
        <v>1</v>
      </c>
      <c r="M1077" s="849">
        <v>183</v>
      </c>
      <c r="N1077" s="849">
        <v>3</v>
      </c>
      <c r="O1077" s="849">
        <v>549</v>
      </c>
      <c r="P1077" s="837">
        <v>1.5</v>
      </c>
      <c r="Q1077" s="850">
        <v>183</v>
      </c>
    </row>
    <row r="1078" spans="1:17" ht="14.4" customHeight="1" x14ac:dyDescent="0.3">
      <c r="A1078" s="831" t="s">
        <v>8263</v>
      </c>
      <c r="B1078" s="832" t="s">
        <v>6816</v>
      </c>
      <c r="C1078" s="832" t="s">
        <v>6809</v>
      </c>
      <c r="D1078" s="832" t="s">
        <v>6856</v>
      </c>
      <c r="E1078" s="832" t="s">
        <v>6857</v>
      </c>
      <c r="F1078" s="849">
        <v>7</v>
      </c>
      <c r="G1078" s="849">
        <v>245</v>
      </c>
      <c r="H1078" s="849">
        <v>1.3243243243243243</v>
      </c>
      <c r="I1078" s="849">
        <v>35</v>
      </c>
      <c r="J1078" s="849">
        <v>5</v>
      </c>
      <c r="K1078" s="849">
        <v>185</v>
      </c>
      <c r="L1078" s="849">
        <v>1</v>
      </c>
      <c r="M1078" s="849">
        <v>37</v>
      </c>
      <c r="N1078" s="849">
        <v>3</v>
      </c>
      <c r="O1078" s="849">
        <v>111</v>
      </c>
      <c r="P1078" s="837">
        <v>0.6</v>
      </c>
      <c r="Q1078" s="850">
        <v>37</v>
      </c>
    </row>
    <row r="1079" spans="1:17" ht="14.4" customHeight="1" x14ac:dyDescent="0.3">
      <c r="A1079" s="831" t="s">
        <v>8263</v>
      </c>
      <c r="B1079" s="832" t="s">
        <v>6816</v>
      </c>
      <c r="C1079" s="832" t="s">
        <v>6809</v>
      </c>
      <c r="D1079" s="832" t="s">
        <v>6864</v>
      </c>
      <c r="E1079" s="832" t="s">
        <v>6865</v>
      </c>
      <c r="F1079" s="849"/>
      <c r="G1079" s="849"/>
      <c r="H1079" s="849"/>
      <c r="I1079" s="849"/>
      <c r="J1079" s="849">
        <v>1</v>
      </c>
      <c r="K1079" s="849">
        <v>630</v>
      </c>
      <c r="L1079" s="849">
        <v>1</v>
      </c>
      <c r="M1079" s="849">
        <v>630</v>
      </c>
      <c r="N1079" s="849">
        <v>1</v>
      </c>
      <c r="O1079" s="849">
        <v>630</v>
      </c>
      <c r="P1079" s="837">
        <v>1</v>
      </c>
      <c r="Q1079" s="850">
        <v>630</v>
      </c>
    </row>
    <row r="1080" spans="1:17" ht="14.4" customHeight="1" x14ac:dyDescent="0.3">
      <c r="A1080" s="831" t="s">
        <v>8263</v>
      </c>
      <c r="B1080" s="832" t="s">
        <v>6816</v>
      </c>
      <c r="C1080" s="832" t="s">
        <v>6809</v>
      </c>
      <c r="D1080" s="832" t="s">
        <v>6868</v>
      </c>
      <c r="E1080" s="832" t="s">
        <v>6869</v>
      </c>
      <c r="F1080" s="849">
        <v>1</v>
      </c>
      <c r="G1080" s="849">
        <v>39</v>
      </c>
      <c r="H1080" s="849">
        <v>0.25</v>
      </c>
      <c r="I1080" s="849">
        <v>39</v>
      </c>
      <c r="J1080" s="849">
        <v>4</v>
      </c>
      <c r="K1080" s="849">
        <v>156</v>
      </c>
      <c r="L1080" s="849">
        <v>1</v>
      </c>
      <c r="M1080" s="849">
        <v>39</v>
      </c>
      <c r="N1080" s="849">
        <v>2</v>
      </c>
      <c r="O1080" s="849">
        <v>78</v>
      </c>
      <c r="P1080" s="837">
        <v>0.5</v>
      </c>
      <c r="Q1080" s="850">
        <v>39</v>
      </c>
    </row>
    <row r="1081" spans="1:17" ht="14.4" customHeight="1" x14ac:dyDescent="0.3">
      <c r="A1081" s="831" t="s">
        <v>8263</v>
      </c>
      <c r="B1081" s="832" t="s">
        <v>6816</v>
      </c>
      <c r="C1081" s="832" t="s">
        <v>6809</v>
      </c>
      <c r="D1081" s="832" t="s">
        <v>6878</v>
      </c>
      <c r="E1081" s="832" t="s">
        <v>6879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1</v>
      </c>
      <c r="O1081" s="849">
        <v>719</v>
      </c>
      <c r="P1081" s="837"/>
      <c r="Q1081" s="850">
        <v>719</v>
      </c>
    </row>
    <row r="1082" spans="1:17" ht="14.4" customHeight="1" x14ac:dyDescent="0.3">
      <c r="A1082" s="831" t="s">
        <v>8263</v>
      </c>
      <c r="B1082" s="832" t="s">
        <v>6816</v>
      </c>
      <c r="C1082" s="832" t="s">
        <v>6809</v>
      </c>
      <c r="D1082" s="832" t="s">
        <v>6810</v>
      </c>
      <c r="E1082" s="832" t="s">
        <v>6811</v>
      </c>
      <c r="F1082" s="849">
        <v>21</v>
      </c>
      <c r="G1082" s="849">
        <v>4935</v>
      </c>
      <c r="H1082" s="849">
        <v>1.0922974767596281</v>
      </c>
      <c r="I1082" s="849">
        <v>235</v>
      </c>
      <c r="J1082" s="849">
        <v>18</v>
      </c>
      <c r="K1082" s="849">
        <v>4518</v>
      </c>
      <c r="L1082" s="849">
        <v>1</v>
      </c>
      <c r="M1082" s="849">
        <v>251</v>
      </c>
      <c r="N1082" s="849">
        <v>26</v>
      </c>
      <c r="O1082" s="849">
        <v>6526</v>
      </c>
      <c r="P1082" s="837">
        <v>1.4444444444444444</v>
      </c>
      <c r="Q1082" s="850">
        <v>251</v>
      </c>
    </row>
    <row r="1083" spans="1:17" ht="14.4" customHeight="1" x14ac:dyDescent="0.3">
      <c r="A1083" s="831" t="s">
        <v>8263</v>
      </c>
      <c r="B1083" s="832" t="s">
        <v>6816</v>
      </c>
      <c r="C1083" s="832" t="s">
        <v>6809</v>
      </c>
      <c r="D1083" s="832" t="s">
        <v>6880</v>
      </c>
      <c r="E1083" s="832" t="s">
        <v>6881</v>
      </c>
      <c r="F1083" s="849">
        <v>33</v>
      </c>
      <c r="G1083" s="849">
        <v>3894</v>
      </c>
      <c r="H1083" s="849">
        <v>0.99692780337941633</v>
      </c>
      <c r="I1083" s="849">
        <v>118</v>
      </c>
      <c r="J1083" s="849">
        <v>31</v>
      </c>
      <c r="K1083" s="849">
        <v>3906</v>
      </c>
      <c r="L1083" s="849">
        <v>1</v>
      </c>
      <c r="M1083" s="849">
        <v>126</v>
      </c>
      <c r="N1083" s="849">
        <v>19</v>
      </c>
      <c r="O1083" s="849">
        <v>2394</v>
      </c>
      <c r="P1083" s="837">
        <v>0.61290322580645162</v>
      </c>
      <c r="Q1083" s="850">
        <v>126</v>
      </c>
    </row>
    <row r="1084" spans="1:17" ht="14.4" customHeight="1" x14ac:dyDescent="0.3">
      <c r="A1084" s="831" t="s">
        <v>8263</v>
      </c>
      <c r="B1084" s="832" t="s">
        <v>6816</v>
      </c>
      <c r="C1084" s="832" t="s">
        <v>6809</v>
      </c>
      <c r="D1084" s="832" t="s">
        <v>6900</v>
      </c>
      <c r="E1084" s="832" t="s">
        <v>6901</v>
      </c>
      <c r="F1084" s="849">
        <v>22</v>
      </c>
      <c r="G1084" s="849">
        <v>300</v>
      </c>
      <c r="H1084" s="849"/>
      <c r="I1084" s="849">
        <v>13.636363636363637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" customHeight="1" x14ac:dyDescent="0.3">
      <c r="A1085" s="831" t="s">
        <v>8263</v>
      </c>
      <c r="B1085" s="832" t="s">
        <v>6816</v>
      </c>
      <c r="C1085" s="832" t="s">
        <v>6809</v>
      </c>
      <c r="D1085" s="832" t="s">
        <v>6902</v>
      </c>
      <c r="E1085" s="832" t="s">
        <v>6903</v>
      </c>
      <c r="F1085" s="849">
        <v>1</v>
      </c>
      <c r="G1085" s="849">
        <v>956</v>
      </c>
      <c r="H1085" s="849"/>
      <c r="I1085" s="849">
        <v>956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" customHeight="1" x14ac:dyDescent="0.3">
      <c r="A1086" s="831" t="s">
        <v>8263</v>
      </c>
      <c r="B1086" s="832" t="s">
        <v>6816</v>
      </c>
      <c r="C1086" s="832" t="s">
        <v>6809</v>
      </c>
      <c r="D1086" s="832" t="s">
        <v>6905</v>
      </c>
      <c r="E1086" s="832" t="s">
        <v>6906</v>
      </c>
      <c r="F1086" s="849">
        <v>1</v>
      </c>
      <c r="G1086" s="849">
        <v>169</v>
      </c>
      <c r="H1086" s="849"/>
      <c r="I1086" s="849">
        <v>169</v>
      </c>
      <c r="J1086" s="849"/>
      <c r="K1086" s="849"/>
      <c r="L1086" s="849"/>
      <c r="M1086" s="849"/>
      <c r="N1086" s="849"/>
      <c r="O1086" s="849"/>
      <c r="P1086" s="837"/>
      <c r="Q1086" s="850"/>
    </row>
    <row r="1087" spans="1:17" ht="14.4" customHeight="1" x14ac:dyDescent="0.3">
      <c r="A1087" s="831" t="s">
        <v>8263</v>
      </c>
      <c r="B1087" s="832" t="s">
        <v>6816</v>
      </c>
      <c r="C1087" s="832" t="s">
        <v>6809</v>
      </c>
      <c r="D1087" s="832" t="s">
        <v>6909</v>
      </c>
      <c r="E1087" s="832" t="s">
        <v>6910</v>
      </c>
      <c r="F1087" s="849"/>
      <c r="G1087" s="849"/>
      <c r="H1087" s="849"/>
      <c r="I1087" s="849"/>
      <c r="J1087" s="849"/>
      <c r="K1087" s="849"/>
      <c r="L1087" s="849"/>
      <c r="M1087" s="849"/>
      <c r="N1087" s="849">
        <v>1</v>
      </c>
      <c r="O1087" s="849">
        <v>58</v>
      </c>
      <c r="P1087" s="837"/>
      <c r="Q1087" s="850">
        <v>58</v>
      </c>
    </row>
    <row r="1088" spans="1:17" ht="14.4" customHeight="1" x14ac:dyDescent="0.3">
      <c r="A1088" s="831" t="s">
        <v>8263</v>
      </c>
      <c r="B1088" s="832" t="s">
        <v>6816</v>
      </c>
      <c r="C1088" s="832" t="s">
        <v>6809</v>
      </c>
      <c r="D1088" s="832" t="s">
        <v>6911</v>
      </c>
      <c r="E1088" s="832" t="s">
        <v>6912</v>
      </c>
      <c r="F1088" s="849">
        <v>1</v>
      </c>
      <c r="G1088" s="849">
        <v>82</v>
      </c>
      <c r="H1088" s="849">
        <v>0.31782945736434109</v>
      </c>
      <c r="I1088" s="849">
        <v>82</v>
      </c>
      <c r="J1088" s="849">
        <v>3</v>
      </c>
      <c r="K1088" s="849">
        <v>258</v>
      </c>
      <c r="L1088" s="849">
        <v>1</v>
      </c>
      <c r="M1088" s="849">
        <v>86</v>
      </c>
      <c r="N1088" s="849">
        <v>4</v>
      </c>
      <c r="O1088" s="849">
        <v>344</v>
      </c>
      <c r="P1088" s="837">
        <v>1.3333333333333333</v>
      </c>
      <c r="Q1088" s="850">
        <v>86</v>
      </c>
    </row>
    <row r="1089" spans="1:17" ht="14.4" customHeight="1" x14ac:dyDescent="0.3">
      <c r="A1089" s="831" t="s">
        <v>8263</v>
      </c>
      <c r="B1089" s="832" t="s">
        <v>6816</v>
      </c>
      <c r="C1089" s="832" t="s">
        <v>6809</v>
      </c>
      <c r="D1089" s="832" t="s">
        <v>6939</v>
      </c>
      <c r="E1089" s="832" t="s">
        <v>6940</v>
      </c>
      <c r="F1089" s="849"/>
      <c r="G1089" s="849"/>
      <c r="H1089" s="849"/>
      <c r="I1089" s="849"/>
      <c r="J1089" s="849">
        <v>4</v>
      </c>
      <c r="K1089" s="849">
        <v>488</v>
      </c>
      <c r="L1089" s="849">
        <v>1</v>
      </c>
      <c r="M1089" s="849">
        <v>122</v>
      </c>
      <c r="N1089" s="849">
        <v>1</v>
      </c>
      <c r="O1089" s="849">
        <v>116</v>
      </c>
      <c r="P1089" s="837">
        <v>0.23770491803278687</v>
      </c>
      <c r="Q1089" s="850">
        <v>116</v>
      </c>
    </row>
    <row r="1090" spans="1:17" ht="14.4" customHeight="1" x14ac:dyDescent="0.3">
      <c r="A1090" s="831" t="s">
        <v>8263</v>
      </c>
      <c r="B1090" s="832" t="s">
        <v>6816</v>
      </c>
      <c r="C1090" s="832" t="s">
        <v>6809</v>
      </c>
      <c r="D1090" s="832" t="s">
        <v>6943</v>
      </c>
      <c r="E1090" s="832" t="s">
        <v>6944</v>
      </c>
      <c r="F1090" s="849">
        <v>1</v>
      </c>
      <c r="G1090" s="849">
        <v>179</v>
      </c>
      <c r="H1090" s="849"/>
      <c r="I1090" s="849">
        <v>179</v>
      </c>
      <c r="J1090" s="849"/>
      <c r="K1090" s="849"/>
      <c r="L1090" s="849"/>
      <c r="M1090" s="849"/>
      <c r="N1090" s="849"/>
      <c r="O1090" s="849"/>
      <c r="P1090" s="837"/>
      <c r="Q1090" s="850"/>
    </row>
    <row r="1091" spans="1:17" ht="14.4" customHeight="1" x14ac:dyDescent="0.3">
      <c r="A1091" s="831" t="s">
        <v>8263</v>
      </c>
      <c r="B1091" s="832" t="s">
        <v>6816</v>
      </c>
      <c r="C1091" s="832" t="s">
        <v>6809</v>
      </c>
      <c r="D1091" s="832" t="s">
        <v>6949</v>
      </c>
      <c r="E1091" s="832" t="s">
        <v>6950</v>
      </c>
      <c r="F1091" s="849"/>
      <c r="G1091" s="849"/>
      <c r="H1091" s="849"/>
      <c r="I1091" s="849"/>
      <c r="J1091" s="849"/>
      <c r="K1091" s="849"/>
      <c r="L1091" s="849"/>
      <c r="M1091" s="849"/>
      <c r="N1091" s="849">
        <v>1</v>
      </c>
      <c r="O1091" s="849">
        <v>390</v>
      </c>
      <c r="P1091" s="837"/>
      <c r="Q1091" s="850">
        <v>390</v>
      </c>
    </row>
    <row r="1092" spans="1:17" ht="14.4" customHeight="1" x14ac:dyDescent="0.3">
      <c r="A1092" s="831" t="s">
        <v>8264</v>
      </c>
      <c r="B1092" s="832" t="s">
        <v>6816</v>
      </c>
      <c r="C1092" s="832" t="s">
        <v>6842</v>
      </c>
      <c r="D1092" s="832" t="s">
        <v>6974</v>
      </c>
      <c r="E1092" s="832" t="s">
        <v>6975</v>
      </c>
      <c r="F1092" s="849"/>
      <c r="G1092" s="849"/>
      <c r="H1092" s="849"/>
      <c r="I1092" s="849"/>
      <c r="J1092" s="849">
        <v>2</v>
      </c>
      <c r="K1092" s="849">
        <v>7428.44</v>
      </c>
      <c r="L1092" s="849">
        <v>1</v>
      </c>
      <c r="M1092" s="849">
        <v>3714.22</v>
      </c>
      <c r="N1092" s="849"/>
      <c r="O1092" s="849"/>
      <c r="P1092" s="837"/>
      <c r="Q1092" s="850"/>
    </row>
    <row r="1093" spans="1:17" ht="14.4" customHeight="1" x14ac:dyDescent="0.3">
      <c r="A1093" s="831" t="s">
        <v>8264</v>
      </c>
      <c r="B1093" s="832" t="s">
        <v>6816</v>
      </c>
      <c r="C1093" s="832" t="s">
        <v>6809</v>
      </c>
      <c r="D1093" s="832" t="s">
        <v>6856</v>
      </c>
      <c r="E1093" s="832" t="s">
        <v>6857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1</v>
      </c>
      <c r="O1093" s="849">
        <v>37</v>
      </c>
      <c r="P1093" s="837"/>
      <c r="Q1093" s="850">
        <v>37</v>
      </c>
    </row>
    <row r="1094" spans="1:17" ht="14.4" customHeight="1" x14ac:dyDescent="0.3">
      <c r="A1094" s="831" t="s">
        <v>8264</v>
      </c>
      <c r="B1094" s="832" t="s">
        <v>6816</v>
      </c>
      <c r="C1094" s="832" t="s">
        <v>6809</v>
      </c>
      <c r="D1094" s="832" t="s">
        <v>6862</v>
      </c>
      <c r="E1094" s="832" t="s">
        <v>6863</v>
      </c>
      <c r="F1094" s="849"/>
      <c r="G1094" s="849"/>
      <c r="H1094" s="849"/>
      <c r="I1094" s="849"/>
      <c r="J1094" s="849">
        <v>2</v>
      </c>
      <c r="K1094" s="849">
        <v>176</v>
      </c>
      <c r="L1094" s="849">
        <v>1</v>
      </c>
      <c r="M1094" s="849">
        <v>88</v>
      </c>
      <c r="N1094" s="849"/>
      <c r="O1094" s="849"/>
      <c r="P1094" s="837"/>
      <c r="Q1094" s="850"/>
    </row>
    <row r="1095" spans="1:17" ht="14.4" customHeight="1" x14ac:dyDescent="0.3">
      <c r="A1095" s="831" t="s">
        <v>8264</v>
      </c>
      <c r="B1095" s="832" t="s">
        <v>6816</v>
      </c>
      <c r="C1095" s="832" t="s">
        <v>6809</v>
      </c>
      <c r="D1095" s="832" t="s">
        <v>6864</v>
      </c>
      <c r="E1095" s="832" t="s">
        <v>6865</v>
      </c>
      <c r="F1095" s="849">
        <v>9</v>
      </c>
      <c r="G1095" s="849">
        <v>5553</v>
      </c>
      <c r="H1095" s="849">
        <v>2.9380952380952383</v>
      </c>
      <c r="I1095" s="849">
        <v>617</v>
      </c>
      <c r="J1095" s="849">
        <v>3</v>
      </c>
      <c r="K1095" s="849">
        <v>1890</v>
      </c>
      <c r="L1095" s="849">
        <v>1</v>
      </c>
      <c r="M1095" s="849">
        <v>630</v>
      </c>
      <c r="N1095" s="849">
        <v>3</v>
      </c>
      <c r="O1095" s="849">
        <v>1890</v>
      </c>
      <c r="P1095" s="837">
        <v>1</v>
      </c>
      <c r="Q1095" s="850">
        <v>630</v>
      </c>
    </row>
    <row r="1096" spans="1:17" ht="14.4" customHeight="1" x14ac:dyDescent="0.3">
      <c r="A1096" s="831" t="s">
        <v>8264</v>
      </c>
      <c r="B1096" s="832" t="s">
        <v>6816</v>
      </c>
      <c r="C1096" s="832" t="s">
        <v>6809</v>
      </c>
      <c r="D1096" s="832" t="s">
        <v>6866</v>
      </c>
      <c r="E1096" s="832" t="s">
        <v>6867</v>
      </c>
      <c r="F1096" s="849">
        <v>2</v>
      </c>
      <c r="G1096" s="849">
        <v>776</v>
      </c>
      <c r="H1096" s="849">
        <v>0.98979591836734693</v>
      </c>
      <c r="I1096" s="849">
        <v>388</v>
      </c>
      <c r="J1096" s="849">
        <v>2</v>
      </c>
      <c r="K1096" s="849">
        <v>784</v>
      </c>
      <c r="L1096" s="849">
        <v>1</v>
      </c>
      <c r="M1096" s="849">
        <v>392</v>
      </c>
      <c r="N1096" s="849"/>
      <c r="O1096" s="849"/>
      <c r="P1096" s="837"/>
      <c r="Q1096" s="850"/>
    </row>
    <row r="1097" spans="1:17" ht="14.4" customHeight="1" x14ac:dyDescent="0.3">
      <c r="A1097" s="831" t="s">
        <v>8264</v>
      </c>
      <c r="B1097" s="832" t="s">
        <v>6816</v>
      </c>
      <c r="C1097" s="832" t="s">
        <v>6809</v>
      </c>
      <c r="D1097" s="832" t="s">
        <v>6868</v>
      </c>
      <c r="E1097" s="832" t="s">
        <v>6869</v>
      </c>
      <c r="F1097" s="849">
        <v>16</v>
      </c>
      <c r="G1097" s="849">
        <v>624</v>
      </c>
      <c r="H1097" s="849">
        <v>5.333333333333333</v>
      </c>
      <c r="I1097" s="849">
        <v>39</v>
      </c>
      <c r="J1097" s="849">
        <v>3</v>
      </c>
      <c r="K1097" s="849">
        <v>117</v>
      </c>
      <c r="L1097" s="849">
        <v>1</v>
      </c>
      <c r="M1097" s="849">
        <v>39</v>
      </c>
      <c r="N1097" s="849">
        <v>4</v>
      </c>
      <c r="O1097" s="849">
        <v>156</v>
      </c>
      <c r="P1097" s="837">
        <v>1.3333333333333333</v>
      </c>
      <c r="Q1097" s="850">
        <v>39</v>
      </c>
    </row>
    <row r="1098" spans="1:17" ht="14.4" customHeight="1" x14ac:dyDescent="0.3">
      <c r="A1098" s="831" t="s">
        <v>8264</v>
      </c>
      <c r="B1098" s="832" t="s">
        <v>6816</v>
      </c>
      <c r="C1098" s="832" t="s">
        <v>6809</v>
      </c>
      <c r="D1098" s="832" t="s">
        <v>6878</v>
      </c>
      <c r="E1098" s="832" t="s">
        <v>6879</v>
      </c>
      <c r="F1098" s="849">
        <v>9</v>
      </c>
      <c r="G1098" s="849">
        <v>6255</v>
      </c>
      <c r="H1098" s="849">
        <v>4.3497913769123784</v>
      </c>
      <c r="I1098" s="849">
        <v>695</v>
      </c>
      <c r="J1098" s="849">
        <v>2</v>
      </c>
      <c r="K1098" s="849">
        <v>1438</v>
      </c>
      <c r="L1098" s="849">
        <v>1</v>
      </c>
      <c r="M1098" s="849">
        <v>719</v>
      </c>
      <c r="N1098" s="849">
        <v>2</v>
      </c>
      <c r="O1098" s="849">
        <v>1438</v>
      </c>
      <c r="P1098" s="837">
        <v>1</v>
      </c>
      <c r="Q1098" s="850">
        <v>719</v>
      </c>
    </row>
    <row r="1099" spans="1:17" ht="14.4" customHeight="1" x14ac:dyDescent="0.3">
      <c r="A1099" s="831" t="s">
        <v>8264</v>
      </c>
      <c r="B1099" s="832" t="s">
        <v>6816</v>
      </c>
      <c r="C1099" s="832" t="s">
        <v>6809</v>
      </c>
      <c r="D1099" s="832" t="s">
        <v>6810</v>
      </c>
      <c r="E1099" s="832" t="s">
        <v>6811</v>
      </c>
      <c r="F1099" s="849">
        <v>5</v>
      </c>
      <c r="G1099" s="849">
        <v>1175</v>
      </c>
      <c r="H1099" s="849">
        <v>1.1703187250996017</v>
      </c>
      <c r="I1099" s="849">
        <v>235</v>
      </c>
      <c r="J1099" s="849">
        <v>4</v>
      </c>
      <c r="K1099" s="849">
        <v>1004</v>
      </c>
      <c r="L1099" s="849">
        <v>1</v>
      </c>
      <c r="M1099" s="849">
        <v>251</v>
      </c>
      <c r="N1099" s="849">
        <v>2</v>
      </c>
      <c r="O1099" s="849">
        <v>502</v>
      </c>
      <c r="P1099" s="837">
        <v>0.5</v>
      </c>
      <c r="Q1099" s="850">
        <v>251</v>
      </c>
    </row>
    <row r="1100" spans="1:17" ht="14.4" customHeight="1" x14ac:dyDescent="0.3">
      <c r="A1100" s="831" t="s">
        <v>8264</v>
      </c>
      <c r="B1100" s="832" t="s">
        <v>6816</v>
      </c>
      <c r="C1100" s="832" t="s">
        <v>6809</v>
      </c>
      <c r="D1100" s="832" t="s">
        <v>6880</v>
      </c>
      <c r="E1100" s="832" t="s">
        <v>6881</v>
      </c>
      <c r="F1100" s="849">
        <v>9</v>
      </c>
      <c r="G1100" s="849">
        <v>1062</v>
      </c>
      <c r="H1100" s="849">
        <v>1.4047619047619047</v>
      </c>
      <c r="I1100" s="849">
        <v>118</v>
      </c>
      <c r="J1100" s="849">
        <v>6</v>
      </c>
      <c r="K1100" s="849">
        <v>756</v>
      </c>
      <c r="L1100" s="849">
        <v>1</v>
      </c>
      <c r="M1100" s="849">
        <v>126</v>
      </c>
      <c r="N1100" s="849">
        <v>4</v>
      </c>
      <c r="O1100" s="849">
        <v>504</v>
      </c>
      <c r="P1100" s="837">
        <v>0.66666666666666663</v>
      </c>
      <c r="Q1100" s="850">
        <v>126</v>
      </c>
    </row>
    <row r="1101" spans="1:17" ht="14.4" customHeight="1" x14ac:dyDescent="0.3">
      <c r="A1101" s="831" t="s">
        <v>8264</v>
      </c>
      <c r="B1101" s="832" t="s">
        <v>6816</v>
      </c>
      <c r="C1101" s="832" t="s">
        <v>6809</v>
      </c>
      <c r="D1101" s="832" t="s">
        <v>6900</v>
      </c>
      <c r="E1101" s="832" t="s">
        <v>6901</v>
      </c>
      <c r="F1101" s="849">
        <v>1</v>
      </c>
      <c r="G1101" s="849">
        <v>0</v>
      </c>
      <c r="H1101" s="849"/>
      <c r="I1101" s="849">
        <v>0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8264</v>
      </c>
      <c r="B1102" s="832" t="s">
        <v>6816</v>
      </c>
      <c r="C1102" s="832" t="s">
        <v>6809</v>
      </c>
      <c r="D1102" s="832" t="s">
        <v>6911</v>
      </c>
      <c r="E1102" s="832" t="s">
        <v>6912</v>
      </c>
      <c r="F1102" s="849">
        <v>8</v>
      </c>
      <c r="G1102" s="849">
        <v>656</v>
      </c>
      <c r="H1102" s="849">
        <v>7.6279069767441863</v>
      </c>
      <c r="I1102" s="849">
        <v>82</v>
      </c>
      <c r="J1102" s="849">
        <v>1</v>
      </c>
      <c r="K1102" s="849">
        <v>86</v>
      </c>
      <c r="L1102" s="849">
        <v>1</v>
      </c>
      <c r="M1102" s="849">
        <v>86</v>
      </c>
      <c r="N1102" s="849">
        <v>2</v>
      </c>
      <c r="O1102" s="849">
        <v>172</v>
      </c>
      <c r="P1102" s="837">
        <v>2</v>
      </c>
      <c r="Q1102" s="850">
        <v>86</v>
      </c>
    </row>
    <row r="1103" spans="1:17" ht="14.4" customHeight="1" x14ac:dyDescent="0.3">
      <c r="A1103" s="831" t="s">
        <v>8264</v>
      </c>
      <c r="B1103" s="832" t="s">
        <v>6816</v>
      </c>
      <c r="C1103" s="832" t="s">
        <v>6809</v>
      </c>
      <c r="D1103" s="832" t="s">
        <v>6939</v>
      </c>
      <c r="E1103" s="832" t="s">
        <v>6940</v>
      </c>
      <c r="F1103" s="849"/>
      <c r="G1103" s="849"/>
      <c r="H1103" s="849"/>
      <c r="I1103" s="849"/>
      <c r="J1103" s="849"/>
      <c r="K1103" s="849"/>
      <c r="L1103" s="849"/>
      <c r="M1103" s="849"/>
      <c r="N1103" s="849">
        <v>1</v>
      </c>
      <c r="O1103" s="849">
        <v>116</v>
      </c>
      <c r="P1103" s="837"/>
      <c r="Q1103" s="850">
        <v>116</v>
      </c>
    </row>
    <row r="1104" spans="1:17" ht="14.4" customHeight="1" x14ac:dyDescent="0.3">
      <c r="A1104" s="831" t="s">
        <v>8265</v>
      </c>
      <c r="B1104" s="832" t="s">
        <v>6816</v>
      </c>
      <c r="C1104" s="832" t="s">
        <v>6809</v>
      </c>
      <c r="D1104" s="832" t="s">
        <v>6856</v>
      </c>
      <c r="E1104" s="832" t="s">
        <v>6857</v>
      </c>
      <c r="F1104" s="849">
        <v>3</v>
      </c>
      <c r="G1104" s="849">
        <v>105</v>
      </c>
      <c r="H1104" s="849"/>
      <c r="I1104" s="849">
        <v>35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" customHeight="1" x14ac:dyDescent="0.3">
      <c r="A1105" s="831" t="s">
        <v>8265</v>
      </c>
      <c r="B1105" s="832" t="s">
        <v>6816</v>
      </c>
      <c r="C1105" s="832" t="s">
        <v>6809</v>
      </c>
      <c r="D1105" s="832" t="s">
        <v>6810</v>
      </c>
      <c r="E1105" s="832" t="s">
        <v>6811</v>
      </c>
      <c r="F1105" s="849">
        <v>4</v>
      </c>
      <c r="G1105" s="849">
        <v>940</v>
      </c>
      <c r="H1105" s="849">
        <v>1.248339973439575</v>
      </c>
      <c r="I1105" s="849">
        <v>235</v>
      </c>
      <c r="J1105" s="849">
        <v>3</v>
      </c>
      <c r="K1105" s="849">
        <v>753</v>
      </c>
      <c r="L1105" s="849">
        <v>1</v>
      </c>
      <c r="M1105" s="849">
        <v>251</v>
      </c>
      <c r="N1105" s="849">
        <v>6</v>
      </c>
      <c r="O1105" s="849">
        <v>1506</v>
      </c>
      <c r="P1105" s="837">
        <v>2</v>
      </c>
      <c r="Q1105" s="850">
        <v>251</v>
      </c>
    </row>
    <row r="1106" spans="1:17" ht="14.4" customHeight="1" x14ac:dyDescent="0.3">
      <c r="A1106" s="831" t="s">
        <v>8265</v>
      </c>
      <c r="B1106" s="832" t="s">
        <v>6816</v>
      </c>
      <c r="C1106" s="832" t="s">
        <v>6809</v>
      </c>
      <c r="D1106" s="832" t="s">
        <v>6880</v>
      </c>
      <c r="E1106" s="832" t="s">
        <v>6881</v>
      </c>
      <c r="F1106" s="849">
        <v>4</v>
      </c>
      <c r="G1106" s="849">
        <v>472</v>
      </c>
      <c r="H1106" s="849">
        <v>1.873015873015873</v>
      </c>
      <c r="I1106" s="849">
        <v>118</v>
      </c>
      <c r="J1106" s="849">
        <v>2</v>
      </c>
      <c r="K1106" s="849">
        <v>252</v>
      </c>
      <c r="L1106" s="849">
        <v>1</v>
      </c>
      <c r="M1106" s="849">
        <v>126</v>
      </c>
      <c r="N1106" s="849">
        <v>5</v>
      </c>
      <c r="O1106" s="849">
        <v>630</v>
      </c>
      <c r="P1106" s="837">
        <v>2.5</v>
      </c>
      <c r="Q1106" s="850">
        <v>126</v>
      </c>
    </row>
    <row r="1107" spans="1:17" ht="14.4" customHeight="1" x14ac:dyDescent="0.3">
      <c r="A1107" s="831" t="s">
        <v>8265</v>
      </c>
      <c r="B1107" s="832" t="s">
        <v>6816</v>
      </c>
      <c r="C1107" s="832" t="s">
        <v>6809</v>
      </c>
      <c r="D1107" s="832" t="s">
        <v>6884</v>
      </c>
      <c r="E1107" s="832" t="s">
        <v>6885</v>
      </c>
      <c r="F1107" s="849"/>
      <c r="G1107" s="849"/>
      <c r="H1107" s="849"/>
      <c r="I1107" s="849"/>
      <c r="J1107" s="849">
        <v>1</v>
      </c>
      <c r="K1107" s="849">
        <v>717</v>
      </c>
      <c r="L1107" s="849">
        <v>1</v>
      </c>
      <c r="M1107" s="849">
        <v>717</v>
      </c>
      <c r="N1107" s="849"/>
      <c r="O1107" s="849"/>
      <c r="P1107" s="837"/>
      <c r="Q1107" s="850"/>
    </row>
    <row r="1108" spans="1:17" ht="14.4" customHeight="1" x14ac:dyDescent="0.3">
      <c r="A1108" s="831" t="s">
        <v>8265</v>
      </c>
      <c r="B1108" s="832" t="s">
        <v>6816</v>
      </c>
      <c r="C1108" s="832" t="s">
        <v>6809</v>
      </c>
      <c r="D1108" s="832" t="s">
        <v>6900</v>
      </c>
      <c r="E1108" s="832" t="s">
        <v>6901</v>
      </c>
      <c r="F1108" s="849">
        <v>1</v>
      </c>
      <c r="G1108" s="849">
        <v>0</v>
      </c>
      <c r="H1108" s="849"/>
      <c r="I1108" s="849">
        <v>0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" customHeight="1" x14ac:dyDescent="0.3">
      <c r="A1109" s="831" t="s">
        <v>8265</v>
      </c>
      <c r="B1109" s="832" t="s">
        <v>6816</v>
      </c>
      <c r="C1109" s="832" t="s">
        <v>6809</v>
      </c>
      <c r="D1109" s="832" t="s">
        <v>6911</v>
      </c>
      <c r="E1109" s="832" t="s">
        <v>6912</v>
      </c>
      <c r="F1109" s="849"/>
      <c r="G1109" s="849"/>
      <c r="H1109" s="849"/>
      <c r="I1109" s="849"/>
      <c r="J1109" s="849"/>
      <c r="K1109" s="849"/>
      <c r="L1109" s="849"/>
      <c r="M1109" s="849"/>
      <c r="N1109" s="849">
        <v>1</v>
      </c>
      <c r="O1109" s="849">
        <v>86</v>
      </c>
      <c r="P1109" s="837"/>
      <c r="Q1109" s="850">
        <v>86</v>
      </c>
    </row>
    <row r="1110" spans="1:17" ht="14.4" customHeight="1" x14ac:dyDescent="0.3">
      <c r="A1110" s="831" t="s">
        <v>8265</v>
      </c>
      <c r="B1110" s="832" t="s">
        <v>6816</v>
      </c>
      <c r="C1110" s="832" t="s">
        <v>6809</v>
      </c>
      <c r="D1110" s="832" t="s">
        <v>6939</v>
      </c>
      <c r="E1110" s="832" t="s">
        <v>6940</v>
      </c>
      <c r="F1110" s="849"/>
      <c r="G1110" s="849"/>
      <c r="H1110" s="849"/>
      <c r="I1110" s="849"/>
      <c r="J1110" s="849">
        <v>1</v>
      </c>
      <c r="K1110" s="849">
        <v>122</v>
      </c>
      <c r="L1110" s="849">
        <v>1</v>
      </c>
      <c r="M1110" s="849">
        <v>122</v>
      </c>
      <c r="N1110" s="849"/>
      <c r="O1110" s="849"/>
      <c r="P1110" s="837"/>
      <c r="Q1110" s="850"/>
    </row>
    <row r="1111" spans="1:17" ht="14.4" customHeight="1" x14ac:dyDescent="0.3">
      <c r="A1111" s="831" t="s">
        <v>8265</v>
      </c>
      <c r="B1111" s="832" t="s">
        <v>6816</v>
      </c>
      <c r="C1111" s="832" t="s">
        <v>6809</v>
      </c>
      <c r="D1111" s="832" t="s">
        <v>6955</v>
      </c>
      <c r="E1111" s="832" t="s">
        <v>6956</v>
      </c>
      <c r="F1111" s="849"/>
      <c r="G1111" s="849"/>
      <c r="H1111" s="849"/>
      <c r="I1111" s="849"/>
      <c r="J1111" s="849"/>
      <c r="K1111" s="849"/>
      <c r="L1111" s="849"/>
      <c r="M1111" s="849"/>
      <c r="N1111" s="849">
        <v>1</v>
      </c>
      <c r="O1111" s="849">
        <v>120</v>
      </c>
      <c r="P1111" s="837"/>
      <c r="Q1111" s="850">
        <v>120</v>
      </c>
    </row>
    <row r="1112" spans="1:17" ht="14.4" customHeight="1" x14ac:dyDescent="0.3">
      <c r="A1112" s="831" t="s">
        <v>8266</v>
      </c>
      <c r="B1112" s="832" t="s">
        <v>6816</v>
      </c>
      <c r="C1112" s="832" t="s">
        <v>6809</v>
      </c>
      <c r="D1112" s="832" t="s">
        <v>6856</v>
      </c>
      <c r="E1112" s="832" t="s">
        <v>6857</v>
      </c>
      <c r="F1112" s="849">
        <v>7</v>
      </c>
      <c r="G1112" s="849">
        <v>245</v>
      </c>
      <c r="H1112" s="849">
        <v>6.6216216216216219</v>
      </c>
      <c r="I1112" s="849">
        <v>35</v>
      </c>
      <c r="J1112" s="849">
        <v>1</v>
      </c>
      <c r="K1112" s="849">
        <v>37</v>
      </c>
      <c r="L1112" s="849">
        <v>1</v>
      </c>
      <c r="M1112" s="849">
        <v>37</v>
      </c>
      <c r="N1112" s="849">
        <v>2</v>
      </c>
      <c r="O1112" s="849">
        <v>74</v>
      </c>
      <c r="P1112" s="837">
        <v>2</v>
      </c>
      <c r="Q1112" s="850">
        <v>37</v>
      </c>
    </row>
    <row r="1113" spans="1:17" ht="14.4" customHeight="1" x14ac:dyDescent="0.3">
      <c r="A1113" s="831" t="s">
        <v>8266</v>
      </c>
      <c r="B1113" s="832" t="s">
        <v>6816</v>
      </c>
      <c r="C1113" s="832" t="s">
        <v>6809</v>
      </c>
      <c r="D1113" s="832" t="s">
        <v>6866</v>
      </c>
      <c r="E1113" s="832" t="s">
        <v>6867</v>
      </c>
      <c r="F1113" s="849">
        <v>1</v>
      </c>
      <c r="G1113" s="849">
        <v>388</v>
      </c>
      <c r="H1113" s="849"/>
      <c r="I1113" s="849">
        <v>388</v>
      </c>
      <c r="J1113" s="849"/>
      <c r="K1113" s="849"/>
      <c r="L1113" s="849"/>
      <c r="M1113" s="849"/>
      <c r="N1113" s="849"/>
      <c r="O1113" s="849"/>
      <c r="P1113" s="837"/>
      <c r="Q1113" s="850"/>
    </row>
    <row r="1114" spans="1:17" ht="14.4" customHeight="1" x14ac:dyDescent="0.3">
      <c r="A1114" s="831" t="s">
        <v>8266</v>
      </c>
      <c r="B1114" s="832" t="s">
        <v>6816</v>
      </c>
      <c r="C1114" s="832" t="s">
        <v>6809</v>
      </c>
      <c r="D1114" s="832" t="s">
        <v>6868</v>
      </c>
      <c r="E1114" s="832" t="s">
        <v>6869</v>
      </c>
      <c r="F1114" s="849">
        <v>3</v>
      </c>
      <c r="G1114" s="849">
        <v>117</v>
      </c>
      <c r="H1114" s="849"/>
      <c r="I1114" s="849">
        <v>39</v>
      </c>
      <c r="J1114" s="849"/>
      <c r="K1114" s="849"/>
      <c r="L1114" s="849"/>
      <c r="M1114" s="849"/>
      <c r="N1114" s="849"/>
      <c r="O1114" s="849"/>
      <c r="P1114" s="837"/>
      <c r="Q1114" s="850"/>
    </row>
    <row r="1115" spans="1:17" ht="14.4" customHeight="1" x14ac:dyDescent="0.3">
      <c r="A1115" s="831" t="s">
        <v>8266</v>
      </c>
      <c r="B1115" s="832" t="s">
        <v>6816</v>
      </c>
      <c r="C1115" s="832" t="s">
        <v>6809</v>
      </c>
      <c r="D1115" s="832" t="s">
        <v>6810</v>
      </c>
      <c r="E1115" s="832" t="s">
        <v>6811</v>
      </c>
      <c r="F1115" s="849">
        <v>6</v>
      </c>
      <c r="G1115" s="849">
        <v>1410</v>
      </c>
      <c r="H1115" s="849">
        <v>0.56175298804780871</v>
      </c>
      <c r="I1115" s="849">
        <v>235</v>
      </c>
      <c r="J1115" s="849">
        <v>10</v>
      </c>
      <c r="K1115" s="849">
        <v>2510</v>
      </c>
      <c r="L1115" s="849">
        <v>1</v>
      </c>
      <c r="M1115" s="849">
        <v>251</v>
      </c>
      <c r="N1115" s="849">
        <v>8</v>
      </c>
      <c r="O1115" s="849">
        <v>2008</v>
      </c>
      <c r="P1115" s="837">
        <v>0.8</v>
      </c>
      <c r="Q1115" s="850">
        <v>251</v>
      </c>
    </row>
    <row r="1116" spans="1:17" ht="14.4" customHeight="1" x14ac:dyDescent="0.3">
      <c r="A1116" s="831" t="s">
        <v>8266</v>
      </c>
      <c r="B1116" s="832" t="s">
        <v>6816</v>
      </c>
      <c r="C1116" s="832" t="s">
        <v>6809</v>
      </c>
      <c r="D1116" s="832" t="s">
        <v>6880</v>
      </c>
      <c r="E1116" s="832" t="s">
        <v>6881</v>
      </c>
      <c r="F1116" s="849">
        <v>26</v>
      </c>
      <c r="G1116" s="849">
        <v>3068</v>
      </c>
      <c r="H1116" s="849">
        <v>1.4323062558356676</v>
      </c>
      <c r="I1116" s="849">
        <v>118</v>
      </c>
      <c r="J1116" s="849">
        <v>17</v>
      </c>
      <c r="K1116" s="849">
        <v>2142</v>
      </c>
      <c r="L1116" s="849">
        <v>1</v>
      </c>
      <c r="M1116" s="849">
        <v>126</v>
      </c>
      <c r="N1116" s="849">
        <v>9</v>
      </c>
      <c r="O1116" s="849">
        <v>1134</v>
      </c>
      <c r="P1116" s="837">
        <v>0.52941176470588236</v>
      </c>
      <c r="Q1116" s="850">
        <v>126</v>
      </c>
    </row>
    <row r="1117" spans="1:17" ht="14.4" customHeight="1" x14ac:dyDescent="0.3">
      <c r="A1117" s="831" t="s">
        <v>8266</v>
      </c>
      <c r="B1117" s="832" t="s">
        <v>6816</v>
      </c>
      <c r="C1117" s="832" t="s">
        <v>6809</v>
      </c>
      <c r="D1117" s="832" t="s">
        <v>6894</v>
      </c>
      <c r="E1117" s="832" t="s">
        <v>6895</v>
      </c>
      <c r="F1117" s="849"/>
      <c r="G1117" s="849"/>
      <c r="H1117" s="849"/>
      <c r="I1117" s="849"/>
      <c r="J1117" s="849"/>
      <c r="K1117" s="849"/>
      <c r="L1117" s="849"/>
      <c r="M1117" s="849"/>
      <c r="N1117" s="849">
        <v>1</v>
      </c>
      <c r="O1117" s="849">
        <v>679</v>
      </c>
      <c r="P1117" s="837"/>
      <c r="Q1117" s="850">
        <v>679</v>
      </c>
    </row>
    <row r="1118" spans="1:17" ht="14.4" customHeight="1" x14ac:dyDescent="0.3">
      <c r="A1118" s="831" t="s">
        <v>8266</v>
      </c>
      <c r="B1118" s="832" t="s">
        <v>6816</v>
      </c>
      <c r="C1118" s="832" t="s">
        <v>6809</v>
      </c>
      <c r="D1118" s="832" t="s">
        <v>6900</v>
      </c>
      <c r="E1118" s="832" t="s">
        <v>6901</v>
      </c>
      <c r="F1118" s="849">
        <v>3</v>
      </c>
      <c r="G1118" s="849">
        <v>66.67</v>
      </c>
      <c r="H1118" s="849"/>
      <c r="I1118" s="849">
        <v>22.223333333333333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" customHeight="1" x14ac:dyDescent="0.3">
      <c r="A1119" s="831" t="s">
        <v>8266</v>
      </c>
      <c r="B1119" s="832" t="s">
        <v>6816</v>
      </c>
      <c r="C1119" s="832" t="s">
        <v>6809</v>
      </c>
      <c r="D1119" s="832" t="s">
        <v>6902</v>
      </c>
      <c r="E1119" s="832" t="s">
        <v>6904</v>
      </c>
      <c r="F1119" s="849">
        <v>1</v>
      </c>
      <c r="G1119" s="849">
        <v>956</v>
      </c>
      <c r="H1119" s="849"/>
      <c r="I1119" s="849">
        <v>956</v>
      </c>
      <c r="J1119" s="849"/>
      <c r="K1119" s="849"/>
      <c r="L1119" s="849"/>
      <c r="M1119" s="849"/>
      <c r="N1119" s="849"/>
      <c r="O1119" s="849"/>
      <c r="P1119" s="837"/>
      <c r="Q1119" s="850"/>
    </row>
    <row r="1120" spans="1:17" ht="14.4" customHeight="1" x14ac:dyDescent="0.3">
      <c r="A1120" s="831" t="s">
        <v>8266</v>
      </c>
      <c r="B1120" s="832" t="s">
        <v>6816</v>
      </c>
      <c r="C1120" s="832" t="s">
        <v>6809</v>
      </c>
      <c r="D1120" s="832" t="s">
        <v>6905</v>
      </c>
      <c r="E1120" s="832" t="s">
        <v>6906</v>
      </c>
      <c r="F1120" s="849">
        <v>1</v>
      </c>
      <c r="G1120" s="849">
        <v>169</v>
      </c>
      <c r="H1120" s="849"/>
      <c r="I1120" s="849">
        <v>169</v>
      </c>
      <c r="J1120" s="849"/>
      <c r="K1120" s="849"/>
      <c r="L1120" s="849"/>
      <c r="M1120" s="849"/>
      <c r="N1120" s="849">
        <v>1</v>
      </c>
      <c r="O1120" s="849">
        <v>172</v>
      </c>
      <c r="P1120" s="837"/>
      <c r="Q1120" s="850">
        <v>172</v>
      </c>
    </row>
    <row r="1121" spans="1:17" ht="14.4" customHeight="1" x14ac:dyDescent="0.3">
      <c r="A1121" s="831" t="s">
        <v>8266</v>
      </c>
      <c r="B1121" s="832" t="s">
        <v>6816</v>
      </c>
      <c r="C1121" s="832" t="s">
        <v>6809</v>
      </c>
      <c r="D1121" s="832" t="s">
        <v>6911</v>
      </c>
      <c r="E1121" s="832" t="s">
        <v>6912</v>
      </c>
      <c r="F1121" s="849">
        <v>2</v>
      </c>
      <c r="G1121" s="849">
        <v>164</v>
      </c>
      <c r="H1121" s="849"/>
      <c r="I1121" s="849">
        <v>82</v>
      </c>
      <c r="J1121" s="849"/>
      <c r="K1121" s="849"/>
      <c r="L1121" s="849"/>
      <c r="M1121" s="849"/>
      <c r="N1121" s="849">
        <v>1</v>
      </c>
      <c r="O1121" s="849">
        <v>86</v>
      </c>
      <c r="P1121" s="837"/>
      <c r="Q1121" s="850">
        <v>86</v>
      </c>
    </row>
    <row r="1122" spans="1:17" ht="14.4" customHeight="1" x14ac:dyDescent="0.3">
      <c r="A1122" s="831" t="s">
        <v>8266</v>
      </c>
      <c r="B1122" s="832" t="s">
        <v>6816</v>
      </c>
      <c r="C1122" s="832" t="s">
        <v>6809</v>
      </c>
      <c r="D1122" s="832" t="s">
        <v>6939</v>
      </c>
      <c r="E1122" s="832" t="s">
        <v>6940</v>
      </c>
      <c r="F1122" s="849"/>
      <c r="G1122" s="849"/>
      <c r="H1122" s="849"/>
      <c r="I1122" s="849"/>
      <c r="J1122" s="849"/>
      <c r="K1122" s="849"/>
      <c r="L1122" s="849"/>
      <c r="M1122" s="849"/>
      <c r="N1122" s="849">
        <v>1</v>
      </c>
      <c r="O1122" s="849">
        <v>116</v>
      </c>
      <c r="P1122" s="837"/>
      <c r="Q1122" s="850">
        <v>116</v>
      </c>
    </row>
    <row r="1123" spans="1:17" ht="14.4" customHeight="1" x14ac:dyDescent="0.3">
      <c r="A1123" s="831" t="s">
        <v>8266</v>
      </c>
      <c r="B1123" s="832" t="s">
        <v>6816</v>
      </c>
      <c r="C1123" s="832" t="s">
        <v>6809</v>
      </c>
      <c r="D1123" s="832" t="s">
        <v>6949</v>
      </c>
      <c r="E1123" s="832" t="s">
        <v>6950</v>
      </c>
      <c r="F1123" s="849">
        <v>1</v>
      </c>
      <c r="G1123" s="849">
        <v>356</v>
      </c>
      <c r="H1123" s="849">
        <v>0.97802197802197799</v>
      </c>
      <c r="I1123" s="849">
        <v>356</v>
      </c>
      <c r="J1123" s="849">
        <v>1</v>
      </c>
      <c r="K1123" s="849">
        <v>364</v>
      </c>
      <c r="L1123" s="849">
        <v>1</v>
      </c>
      <c r="M1123" s="849">
        <v>364</v>
      </c>
      <c r="N1123" s="849"/>
      <c r="O1123" s="849"/>
      <c r="P1123" s="837"/>
      <c r="Q1123" s="850"/>
    </row>
    <row r="1124" spans="1:17" ht="14.4" customHeight="1" x14ac:dyDescent="0.3">
      <c r="A1124" s="831" t="s">
        <v>8266</v>
      </c>
      <c r="B1124" s="832" t="s">
        <v>6816</v>
      </c>
      <c r="C1124" s="832" t="s">
        <v>6809</v>
      </c>
      <c r="D1124" s="832" t="s">
        <v>6955</v>
      </c>
      <c r="E1124" s="832" t="s">
        <v>6956</v>
      </c>
      <c r="F1124" s="849">
        <v>2</v>
      </c>
      <c r="G1124" s="849">
        <v>232</v>
      </c>
      <c r="H1124" s="849"/>
      <c r="I1124" s="849">
        <v>116</v>
      </c>
      <c r="J1124" s="849"/>
      <c r="K1124" s="849"/>
      <c r="L1124" s="849"/>
      <c r="M1124" s="849"/>
      <c r="N1124" s="849"/>
      <c r="O1124" s="849"/>
      <c r="P1124" s="837"/>
      <c r="Q1124" s="850"/>
    </row>
    <row r="1125" spans="1:17" ht="14.4" customHeight="1" x14ac:dyDescent="0.3">
      <c r="A1125" s="831" t="s">
        <v>8267</v>
      </c>
      <c r="B1125" s="832" t="s">
        <v>6816</v>
      </c>
      <c r="C1125" s="832" t="s">
        <v>6809</v>
      </c>
      <c r="D1125" s="832" t="s">
        <v>6856</v>
      </c>
      <c r="E1125" s="832" t="s">
        <v>6857</v>
      </c>
      <c r="F1125" s="849">
        <v>16</v>
      </c>
      <c r="G1125" s="849">
        <v>560</v>
      </c>
      <c r="H1125" s="849">
        <v>0.54054054054054057</v>
      </c>
      <c r="I1125" s="849">
        <v>35</v>
      </c>
      <c r="J1125" s="849">
        <v>28</v>
      </c>
      <c r="K1125" s="849">
        <v>1036</v>
      </c>
      <c r="L1125" s="849">
        <v>1</v>
      </c>
      <c r="M1125" s="849">
        <v>37</v>
      </c>
      <c r="N1125" s="849">
        <v>2</v>
      </c>
      <c r="O1125" s="849">
        <v>74</v>
      </c>
      <c r="P1125" s="837">
        <v>7.1428571428571425E-2</v>
      </c>
      <c r="Q1125" s="850">
        <v>37</v>
      </c>
    </row>
    <row r="1126" spans="1:17" ht="14.4" customHeight="1" x14ac:dyDescent="0.3">
      <c r="A1126" s="831" t="s">
        <v>8267</v>
      </c>
      <c r="B1126" s="832" t="s">
        <v>6816</v>
      </c>
      <c r="C1126" s="832" t="s">
        <v>6809</v>
      </c>
      <c r="D1126" s="832" t="s">
        <v>6864</v>
      </c>
      <c r="E1126" s="832" t="s">
        <v>6865</v>
      </c>
      <c r="F1126" s="849">
        <v>1</v>
      </c>
      <c r="G1126" s="849">
        <v>617</v>
      </c>
      <c r="H1126" s="849"/>
      <c r="I1126" s="849">
        <v>617</v>
      </c>
      <c r="J1126" s="849"/>
      <c r="K1126" s="849"/>
      <c r="L1126" s="849"/>
      <c r="M1126" s="849"/>
      <c r="N1126" s="849"/>
      <c r="O1126" s="849"/>
      <c r="P1126" s="837"/>
      <c r="Q1126" s="850"/>
    </row>
    <row r="1127" spans="1:17" ht="14.4" customHeight="1" x14ac:dyDescent="0.3">
      <c r="A1127" s="831" t="s">
        <v>8267</v>
      </c>
      <c r="B1127" s="832" t="s">
        <v>6816</v>
      </c>
      <c r="C1127" s="832" t="s">
        <v>6809</v>
      </c>
      <c r="D1127" s="832" t="s">
        <v>6868</v>
      </c>
      <c r="E1127" s="832" t="s">
        <v>6869</v>
      </c>
      <c r="F1127" s="849">
        <v>2</v>
      </c>
      <c r="G1127" s="849">
        <v>78</v>
      </c>
      <c r="H1127" s="849"/>
      <c r="I1127" s="849">
        <v>39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" customHeight="1" x14ac:dyDescent="0.3">
      <c r="A1128" s="831" t="s">
        <v>8267</v>
      </c>
      <c r="B1128" s="832" t="s">
        <v>6816</v>
      </c>
      <c r="C1128" s="832" t="s">
        <v>6809</v>
      </c>
      <c r="D1128" s="832" t="s">
        <v>6878</v>
      </c>
      <c r="E1128" s="832" t="s">
        <v>6879</v>
      </c>
      <c r="F1128" s="849">
        <v>1</v>
      </c>
      <c r="G1128" s="849">
        <v>695</v>
      </c>
      <c r="H1128" s="849"/>
      <c r="I1128" s="849">
        <v>695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" customHeight="1" x14ac:dyDescent="0.3">
      <c r="A1129" s="831" t="s">
        <v>8267</v>
      </c>
      <c r="B1129" s="832" t="s">
        <v>6816</v>
      </c>
      <c r="C1129" s="832" t="s">
        <v>6809</v>
      </c>
      <c r="D1129" s="832" t="s">
        <v>6810</v>
      </c>
      <c r="E1129" s="832" t="s">
        <v>6811</v>
      </c>
      <c r="F1129" s="849">
        <v>15</v>
      </c>
      <c r="G1129" s="849">
        <v>3525</v>
      </c>
      <c r="H1129" s="849">
        <v>0.93625498007968122</v>
      </c>
      <c r="I1129" s="849">
        <v>235</v>
      </c>
      <c r="J1129" s="849">
        <v>15</v>
      </c>
      <c r="K1129" s="849">
        <v>3765</v>
      </c>
      <c r="L1129" s="849">
        <v>1</v>
      </c>
      <c r="M1129" s="849">
        <v>251</v>
      </c>
      <c r="N1129" s="849">
        <v>9</v>
      </c>
      <c r="O1129" s="849">
        <v>2259</v>
      </c>
      <c r="P1129" s="837">
        <v>0.6</v>
      </c>
      <c r="Q1129" s="850">
        <v>251</v>
      </c>
    </row>
    <row r="1130" spans="1:17" ht="14.4" customHeight="1" x14ac:dyDescent="0.3">
      <c r="A1130" s="831" t="s">
        <v>8267</v>
      </c>
      <c r="B1130" s="832" t="s">
        <v>6816</v>
      </c>
      <c r="C1130" s="832" t="s">
        <v>6809</v>
      </c>
      <c r="D1130" s="832" t="s">
        <v>6880</v>
      </c>
      <c r="E1130" s="832" t="s">
        <v>6881</v>
      </c>
      <c r="F1130" s="849">
        <v>2</v>
      </c>
      <c r="G1130" s="849">
        <v>236</v>
      </c>
      <c r="H1130" s="849">
        <v>1.873015873015873</v>
      </c>
      <c r="I1130" s="849">
        <v>118</v>
      </c>
      <c r="J1130" s="849">
        <v>1</v>
      </c>
      <c r="K1130" s="849">
        <v>126</v>
      </c>
      <c r="L1130" s="849">
        <v>1</v>
      </c>
      <c r="M1130" s="849">
        <v>126</v>
      </c>
      <c r="N1130" s="849"/>
      <c r="O1130" s="849"/>
      <c r="P1130" s="837"/>
      <c r="Q1130" s="850"/>
    </row>
    <row r="1131" spans="1:17" ht="14.4" customHeight="1" x14ac:dyDescent="0.3">
      <c r="A1131" s="831" t="s">
        <v>8267</v>
      </c>
      <c r="B1131" s="832" t="s">
        <v>6816</v>
      </c>
      <c r="C1131" s="832" t="s">
        <v>6809</v>
      </c>
      <c r="D1131" s="832" t="s">
        <v>6900</v>
      </c>
      <c r="E1131" s="832" t="s">
        <v>6901</v>
      </c>
      <c r="F1131" s="849">
        <v>7</v>
      </c>
      <c r="G1131" s="849">
        <v>66.66</v>
      </c>
      <c r="H1131" s="849"/>
      <c r="I1131" s="849">
        <v>9.5228571428571431</v>
      </c>
      <c r="J1131" s="849"/>
      <c r="K1131" s="849"/>
      <c r="L1131" s="849"/>
      <c r="M1131" s="849"/>
      <c r="N1131" s="849"/>
      <c r="O1131" s="849"/>
      <c r="P1131" s="837"/>
      <c r="Q1131" s="850"/>
    </row>
    <row r="1132" spans="1:17" ht="14.4" customHeight="1" x14ac:dyDescent="0.3">
      <c r="A1132" s="831" t="s">
        <v>8267</v>
      </c>
      <c r="B1132" s="832" t="s">
        <v>6816</v>
      </c>
      <c r="C1132" s="832" t="s">
        <v>6809</v>
      </c>
      <c r="D1132" s="832" t="s">
        <v>6911</v>
      </c>
      <c r="E1132" s="832" t="s">
        <v>6912</v>
      </c>
      <c r="F1132" s="849">
        <v>1</v>
      </c>
      <c r="G1132" s="849">
        <v>82</v>
      </c>
      <c r="H1132" s="849"/>
      <c r="I1132" s="849">
        <v>82</v>
      </c>
      <c r="J1132" s="849"/>
      <c r="K1132" s="849"/>
      <c r="L1132" s="849"/>
      <c r="M1132" s="849"/>
      <c r="N1132" s="849">
        <v>1</v>
      </c>
      <c r="O1132" s="849">
        <v>86</v>
      </c>
      <c r="P1132" s="837"/>
      <c r="Q1132" s="850">
        <v>86</v>
      </c>
    </row>
    <row r="1133" spans="1:17" ht="14.4" customHeight="1" x14ac:dyDescent="0.3">
      <c r="A1133" s="831" t="s">
        <v>8267</v>
      </c>
      <c r="B1133" s="832" t="s">
        <v>6816</v>
      </c>
      <c r="C1133" s="832" t="s">
        <v>6809</v>
      </c>
      <c r="D1133" s="832" t="s">
        <v>6939</v>
      </c>
      <c r="E1133" s="832" t="s">
        <v>6940</v>
      </c>
      <c r="F1133" s="849"/>
      <c r="G1133" s="849"/>
      <c r="H1133" s="849"/>
      <c r="I1133" s="849"/>
      <c r="J1133" s="849"/>
      <c r="K1133" s="849"/>
      <c r="L1133" s="849"/>
      <c r="M1133" s="849"/>
      <c r="N1133" s="849">
        <v>1</v>
      </c>
      <c r="O1133" s="849">
        <v>116</v>
      </c>
      <c r="P1133" s="837"/>
      <c r="Q1133" s="850">
        <v>116</v>
      </c>
    </row>
    <row r="1134" spans="1:17" ht="14.4" customHeight="1" x14ac:dyDescent="0.3">
      <c r="A1134" s="831" t="s">
        <v>8268</v>
      </c>
      <c r="B1134" s="832" t="s">
        <v>6816</v>
      </c>
      <c r="C1134" s="832" t="s">
        <v>6842</v>
      </c>
      <c r="D1134" s="832" t="s">
        <v>6843</v>
      </c>
      <c r="E1134" s="832" t="s">
        <v>6844</v>
      </c>
      <c r="F1134" s="849">
        <v>2</v>
      </c>
      <c r="G1134" s="849">
        <v>325.60000000000002</v>
      </c>
      <c r="H1134" s="849">
        <v>2</v>
      </c>
      <c r="I1134" s="849">
        <v>162.80000000000001</v>
      </c>
      <c r="J1134" s="849">
        <v>1</v>
      </c>
      <c r="K1134" s="849">
        <v>162.80000000000001</v>
      </c>
      <c r="L1134" s="849">
        <v>1</v>
      </c>
      <c r="M1134" s="849">
        <v>162.80000000000001</v>
      </c>
      <c r="N1134" s="849"/>
      <c r="O1134" s="849"/>
      <c r="P1134" s="837"/>
      <c r="Q1134" s="850"/>
    </row>
    <row r="1135" spans="1:17" ht="14.4" customHeight="1" x14ac:dyDescent="0.3">
      <c r="A1135" s="831" t="s">
        <v>8268</v>
      </c>
      <c r="B1135" s="832" t="s">
        <v>6816</v>
      </c>
      <c r="C1135" s="832" t="s">
        <v>6809</v>
      </c>
      <c r="D1135" s="832" t="s">
        <v>6856</v>
      </c>
      <c r="E1135" s="832" t="s">
        <v>6857</v>
      </c>
      <c r="F1135" s="849">
        <v>13</v>
      </c>
      <c r="G1135" s="849">
        <v>455</v>
      </c>
      <c r="H1135" s="849">
        <v>12.297297297297296</v>
      </c>
      <c r="I1135" s="849">
        <v>35</v>
      </c>
      <c r="J1135" s="849">
        <v>1</v>
      </c>
      <c r="K1135" s="849">
        <v>37</v>
      </c>
      <c r="L1135" s="849">
        <v>1</v>
      </c>
      <c r="M1135" s="849">
        <v>37</v>
      </c>
      <c r="N1135" s="849">
        <v>5</v>
      </c>
      <c r="O1135" s="849">
        <v>185</v>
      </c>
      <c r="P1135" s="837">
        <v>5</v>
      </c>
      <c r="Q1135" s="850">
        <v>37</v>
      </c>
    </row>
    <row r="1136" spans="1:17" ht="14.4" customHeight="1" x14ac:dyDescent="0.3">
      <c r="A1136" s="831" t="s">
        <v>8268</v>
      </c>
      <c r="B1136" s="832" t="s">
        <v>6816</v>
      </c>
      <c r="C1136" s="832" t="s">
        <v>6809</v>
      </c>
      <c r="D1136" s="832" t="s">
        <v>6862</v>
      </c>
      <c r="E1136" s="832" t="s">
        <v>6863</v>
      </c>
      <c r="F1136" s="849">
        <v>1</v>
      </c>
      <c r="G1136" s="849">
        <v>84</v>
      </c>
      <c r="H1136" s="849"/>
      <c r="I1136" s="849">
        <v>84</v>
      </c>
      <c r="J1136" s="849"/>
      <c r="K1136" s="849"/>
      <c r="L1136" s="849"/>
      <c r="M1136" s="849"/>
      <c r="N1136" s="849"/>
      <c r="O1136" s="849"/>
      <c r="P1136" s="837"/>
      <c r="Q1136" s="850"/>
    </row>
    <row r="1137" spans="1:17" ht="14.4" customHeight="1" x14ac:dyDescent="0.3">
      <c r="A1137" s="831" t="s">
        <v>8268</v>
      </c>
      <c r="B1137" s="832" t="s">
        <v>6816</v>
      </c>
      <c r="C1137" s="832" t="s">
        <v>6809</v>
      </c>
      <c r="D1137" s="832" t="s">
        <v>6864</v>
      </c>
      <c r="E1137" s="832" t="s">
        <v>6865</v>
      </c>
      <c r="F1137" s="849">
        <v>1</v>
      </c>
      <c r="G1137" s="849">
        <v>617</v>
      </c>
      <c r="H1137" s="849"/>
      <c r="I1137" s="849">
        <v>617</v>
      </c>
      <c r="J1137" s="849"/>
      <c r="K1137" s="849"/>
      <c r="L1137" s="849"/>
      <c r="M1137" s="849"/>
      <c r="N1137" s="849"/>
      <c r="O1137" s="849"/>
      <c r="P1137" s="837"/>
      <c r="Q1137" s="850"/>
    </row>
    <row r="1138" spans="1:17" ht="14.4" customHeight="1" x14ac:dyDescent="0.3">
      <c r="A1138" s="831" t="s">
        <v>8268</v>
      </c>
      <c r="B1138" s="832" t="s">
        <v>6816</v>
      </c>
      <c r="C1138" s="832" t="s">
        <v>6809</v>
      </c>
      <c r="D1138" s="832" t="s">
        <v>6866</v>
      </c>
      <c r="E1138" s="832" t="s">
        <v>6867</v>
      </c>
      <c r="F1138" s="849">
        <v>1</v>
      </c>
      <c r="G1138" s="849">
        <v>388</v>
      </c>
      <c r="H1138" s="849"/>
      <c r="I1138" s="849">
        <v>388</v>
      </c>
      <c r="J1138" s="849"/>
      <c r="K1138" s="849"/>
      <c r="L1138" s="849"/>
      <c r="M1138" s="849"/>
      <c r="N1138" s="849"/>
      <c r="O1138" s="849"/>
      <c r="P1138" s="837"/>
      <c r="Q1138" s="850"/>
    </row>
    <row r="1139" spans="1:17" ht="14.4" customHeight="1" x14ac:dyDescent="0.3">
      <c r="A1139" s="831" t="s">
        <v>8268</v>
      </c>
      <c r="B1139" s="832" t="s">
        <v>6816</v>
      </c>
      <c r="C1139" s="832" t="s">
        <v>6809</v>
      </c>
      <c r="D1139" s="832" t="s">
        <v>6868</v>
      </c>
      <c r="E1139" s="832" t="s">
        <v>6869</v>
      </c>
      <c r="F1139" s="849">
        <v>1</v>
      </c>
      <c r="G1139" s="849">
        <v>39</v>
      </c>
      <c r="H1139" s="849"/>
      <c r="I1139" s="849">
        <v>39</v>
      </c>
      <c r="J1139" s="849"/>
      <c r="K1139" s="849"/>
      <c r="L1139" s="849"/>
      <c r="M1139" s="849"/>
      <c r="N1139" s="849"/>
      <c r="O1139" s="849"/>
      <c r="P1139" s="837"/>
      <c r="Q1139" s="850"/>
    </row>
    <row r="1140" spans="1:17" ht="14.4" customHeight="1" x14ac:dyDescent="0.3">
      <c r="A1140" s="831" t="s">
        <v>8268</v>
      </c>
      <c r="B1140" s="832" t="s">
        <v>6816</v>
      </c>
      <c r="C1140" s="832" t="s">
        <v>6809</v>
      </c>
      <c r="D1140" s="832" t="s">
        <v>6810</v>
      </c>
      <c r="E1140" s="832" t="s">
        <v>6811</v>
      </c>
      <c r="F1140" s="849">
        <v>30</v>
      </c>
      <c r="G1140" s="849">
        <v>7050</v>
      </c>
      <c r="H1140" s="849">
        <v>2.5534226729445852</v>
      </c>
      <c r="I1140" s="849">
        <v>235</v>
      </c>
      <c r="J1140" s="849">
        <v>11</v>
      </c>
      <c r="K1140" s="849">
        <v>2761</v>
      </c>
      <c r="L1140" s="849">
        <v>1</v>
      </c>
      <c r="M1140" s="849">
        <v>251</v>
      </c>
      <c r="N1140" s="849">
        <v>18</v>
      </c>
      <c r="O1140" s="849">
        <v>4518</v>
      </c>
      <c r="P1140" s="837">
        <v>1.6363636363636365</v>
      </c>
      <c r="Q1140" s="850">
        <v>251</v>
      </c>
    </row>
    <row r="1141" spans="1:17" ht="14.4" customHeight="1" x14ac:dyDescent="0.3">
      <c r="A1141" s="831" t="s">
        <v>8268</v>
      </c>
      <c r="B1141" s="832" t="s">
        <v>6816</v>
      </c>
      <c r="C1141" s="832" t="s">
        <v>6809</v>
      </c>
      <c r="D1141" s="832" t="s">
        <v>6880</v>
      </c>
      <c r="E1141" s="832" t="s">
        <v>6881</v>
      </c>
      <c r="F1141" s="849">
        <v>29</v>
      </c>
      <c r="G1141" s="849">
        <v>3422</v>
      </c>
      <c r="H1141" s="849">
        <v>0.61724386724386726</v>
      </c>
      <c r="I1141" s="849">
        <v>118</v>
      </c>
      <c r="J1141" s="849">
        <v>44</v>
      </c>
      <c r="K1141" s="849">
        <v>5544</v>
      </c>
      <c r="L1141" s="849">
        <v>1</v>
      </c>
      <c r="M1141" s="849">
        <v>126</v>
      </c>
      <c r="N1141" s="849">
        <v>33</v>
      </c>
      <c r="O1141" s="849">
        <v>4158</v>
      </c>
      <c r="P1141" s="837">
        <v>0.75</v>
      </c>
      <c r="Q1141" s="850">
        <v>126</v>
      </c>
    </row>
    <row r="1142" spans="1:17" ht="14.4" customHeight="1" x14ac:dyDescent="0.3">
      <c r="A1142" s="831" t="s">
        <v>8268</v>
      </c>
      <c r="B1142" s="832" t="s">
        <v>6816</v>
      </c>
      <c r="C1142" s="832" t="s">
        <v>6809</v>
      </c>
      <c r="D1142" s="832" t="s">
        <v>6894</v>
      </c>
      <c r="E1142" s="832" t="s">
        <v>6895</v>
      </c>
      <c r="F1142" s="849">
        <v>2</v>
      </c>
      <c r="G1142" s="849">
        <v>1332</v>
      </c>
      <c r="H1142" s="849"/>
      <c r="I1142" s="849">
        <v>666</v>
      </c>
      <c r="J1142" s="849"/>
      <c r="K1142" s="849"/>
      <c r="L1142" s="849"/>
      <c r="M1142" s="849"/>
      <c r="N1142" s="849">
        <v>2</v>
      </c>
      <c r="O1142" s="849">
        <v>1358</v>
      </c>
      <c r="P1142" s="837"/>
      <c r="Q1142" s="850">
        <v>679</v>
      </c>
    </row>
    <row r="1143" spans="1:17" ht="14.4" customHeight="1" x14ac:dyDescent="0.3">
      <c r="A1143" s="831" t="s">
        <v>8268</v>
      </c>
      <c r="B1143" s="832" t="s">
        <v>6816</v>
      </c>
      <c r="C1143" s="832" t="s">
        <v>6809</v>
      </c>
      <c r="D1143" s="832" t="s">
        <v>6896</v>
      </c>
      <c r="E1143" s="832" t="s">
        <v>6897</v>
      </c>
      <c r="F1143" s="849">
        <v>1</v>
      </c>
      <c r="G1143" s="849">
        <v>1002</v>
      </c>
      <c r="H1143" s="849">
        <v>0.97565725413826676</v>
      </c>
      <c r="I1143" s="849">
        <v>1002</v>
      </c>
      <c r="J1143" s="849">
        <v>1</v>
      </c>
      <c r="K1143" s="849">
        <v>1027</v>
      </c>
      <c r="L1143" s="849">
        <v>1</v>
      </c>
      <c r="M1143" s="849">
        <v>1027</v>
      </c>
      <c r="N1143" s="849">
        <v>3</v>
      </c>
      <c r="O1143" s="849">
        <v>3084</v>
      </c>
      <c r="P1143" s="837">
        <v>3.0029211295034082</v>
      </c>
      <c r="Q1143" s="850">
        <v>1028</v>
      </c>
    </row>
    <row r="1144" spans="1:17" ht="14.4" customHeight="1" x14ac:dyDescent="0.3">
      <c r="A1144" s="831" t="s">
        <v>8268</v>
      </c>
      <c r="B1144" s="832" t="s">
        <v>6816</v>
      </c>
      <c r="C1144" s="832" t="s">
        <v>6809</v>
      </c>
      <c r="D1144" s="832" t="s">
        <v>6900</v>
      </c>
      <c r="E1144" s="832" t="s">
        <v>6901</v>
      </c>
      <c r="F1144" s="849">
        <v>6</v>
      </c>
      <c r="G1144" s="849">
        <v>133.32</v>
      </c>
      <c r="H1144" s="849">
        <v>2</v>
      </c>
      <c r="I1144" s="849">
        <v>22.22</v>
      </c>
      <c r="J1144" s="849">
        <v>2</v>
      </c>
      <c r="K1144" s="849">
        <v>66.66</v>
      </c>
      <c r="L1144" s="849">
        <v>1</v>
      </c>
      <c r="M1144" s="849">
        <v>33.33</v>
      </c>
      <c r="N1144" s="849">
        <v>1</v>
      </c>
      <c r="O1144" s="849">
        <v>33.33</v>
      </c>
      <c r="P1144" s="837">
        <v>0.5</v>
      </c>
      <c r="Q1144" s="850">
        <v>33.33</v>
      </c>
    </row>
    <row r="1145" spans="1:17" ht="14.4" customHeight="1" x14ac:dyDescent="0.3">
      <c r="A1145" s="831" t="s">
        <v>8268</v>
      </c>
      <c r="B1145" s="832" t="s">
        <v>6816</v>
      </c>
      <c r="C1145" s="832" t="s">
        <v>6809</v>
      </c>
      <c r="D1145" s="832" t="s">
        <v>6911</v>
      </c>
      <c r="E1145" s="832" t="s">
        <v>6912</v>
      </c>
      <c r="F1145" s="849">
        <v>11</v>
      </c>
      <c r="G1145" s="849">
        <v>902</v>
      </c>
      <c r="H1145" s="849">
        <v>1.3110465116279071</v>
      </c>
      <c r="I1145" s="849">
        <v>82</v>
      </c>
      <c r="J1145" s="849">
        <v>8</v>
      </c>
      <c r="K1145" s="849">
        <v>688</v>
      </c>
      <c r="L1145" s="849">
        <v>1</v>
      </c>
      <c r="M1145" s="849">
        <v>86</v>
      </c>
      <c r="N1145" s="849">
        <v>10</v>
      </c>
      <c r="O1145" s="849">
        <v>860</v>
      </c>
      <c r="P1145" s="837">
        <v>1.25</v>
      </c>
      <c r="Q1145" s="850">
        <v>86</v>
      </c>
    </row>
    <row r="1146" spans="1:17" ht="14.4" customHeight="1" x14ac:dyDescent="0.3">
      <c r="A1146" s="831" t="s">
        <v>8268</v>
      </c>
      <c r="B1146" s="832" t="s">
        <v>6816</v>
      </c>
      <c r="C1146" s="832" t="s">
        <v>6809</v>
      </c>
      <c r="D1146" s="832" t="s">
        <v>6931</v>
      </c>
      <c r="E1146" s="832" t="s">
        <v>6932</v>
      </c>
      <c r="F1146" s="849">
        <v>7</v>
      </c>
      <c r="G1146" s="849">
        <v>7350</v>
      </c>
      <c r="H1146" s="849">
        <v>1.3828786453433679</v>
      </c>
      <c r="I1146" s="849">
        <v>1050</v>
      </c>
      <c r="J1146" s="849">
        <v>5</v>
      </c>
      <c r="K1146" s="849">
        <v>5315</v>
      </c>
      <c r="L1146" s="849">
        <v>1</v>
      </c>
      <c r="M1146" s="849">
        <v>1063</v>
      </c>
      <c r="N1146" s="849">
        <v>4</v>
      </c>
      <c r="O1146" s="849">
        <v>4252</v>
      </c>
      <c r="P1146" s="837">
        <v>0.8</v>
      </c>
      <c r="Q1146" s="850">
        <v>1063</v>
      </c>
    </row>
    <row r="1147" spans="1:17" ht="14.4" customHeight="1" x14ac:dyDescent="0.3">
      <c r="A1147" s="831" t="s">
        <v>8268</v>
      </c>
      <c r="B1147" s="832" t="s">
        <v>6816</v>
      </c>
      <c r="C1147" s="832" t="s">
        <v>6809</v>
      </c>
      <c r="D1147" s="832" t="s">
        <v>6939</v>
      </c>
      <c r="E1147" s="832" t="s">
        <v>6940</v>
      </c>
      <c r="F1147" s="849"/>
      <c r="G1147" s="849"/>
      <c r="H1147" s="849"/>
      <c r="I1147" s="849"/>
      <c r="J1147" s="849"/>
      <c r="K1147" s="849"/>
      <c r="L1147" s="849"/>
      <c r="M1147" s="849"/>
      <c r="N1147" s="849">
        <v>1</v>
      </c>
      <c r="O1147" s="849">
        <v>116</v>
      </c>
      <c r="P1147" s="837"/>
      <c r="Q1147" s="850">
        <v>116</v>
      </c>
    </row>
    <row r="1148" spans="1:17" ht="14.4" customHeight="1" x14ac:dyDescent="0.3">
      <c r="A1148" s="831" t="s">
        <v>8268</v>
      </c>
      <c r="B1148" s="832" t="s">
        <v>6816</v>
      </c>
      <c r="C1148" s="832" t="s">
        <v>6809</v>
      </c>
      <c r="D1148" s="832" t="s">
        <v>6943</v>
      </c>
      <c r="E1148" s="832" t="s">
        <v>6944</v>
      </c>
      <c r="F1148" s="849"/>
      <c r="G1148" s="849"/>
      <c r="H1148" s="849"/>
      <c r="I1148" s="849"/>
      <c r="J1148" s="849">
        <v>2</v>
      </c>
      <c r="K1148" s="849">
        <v>366</v>
      </c>
      <c r="L1148" s="849">
        <v>1</v>
      </c>
      <c r="M1148" s="849">
        <v>183</v>
      </c>
      <c r="N1148" s="849">
        <v>3</v>
      </c>
      <c r="O1148" s="849">
        <v>549</v>
      </c>
      <c r="P1148" s="837">
        <v>1.5</v>
      </c>
      <c r="Q1148" s="850">
        <v>183</v>
      </c>
    </row>
    <row r="1149" spans="1:17" ht="14.4" customHeight="1" x14ac:dyDescent="0.3">
      <c r="A1149" s="831" t="s">
        <v>8268</v>
      </c>
      <c r="B1149" s="832" t="s">
        <v>6816</v>
      </c>
      <c r="C1149" s="832" t="s">
        <v>6809</v>
      </c>
      <c r="D1149" s="832" t="s">
        <v>6947</v>
      </c>
      <c r="E1149" s="832" t="s">
        <v>6948</v>
      </c>
      <c r="F1149" s="849">
        <v>1</v>
      </c>
      <c r="G1149" s="849">
        <v>1288</v>
      </c>
      <c r="H1149" s="849"/>
      <c r="I1149" s="849">
        <v>1288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" customHeight="1" x14ac:dyDescent="0.3">
      <c r="A1150" s="831" t="s">
        <v>8268</v>
      </c>
      <c r="B1150" s="832" t="s">
        <v>6816</v>
      </c>
      <c r="C1150" s="832" t="s">
        <v>6809</v>
      </c>
      <c r="D1150" s="832" t="s">
        <v>6955</v>
      </c>
      <c r="E1150" s="832" t="s">
        <v>6956</v>
      </c>
      <c r="F1150" s="849">
        <v>1</v>
      </c>
      <c r="G1150" s="849">
        <v>116</v>
      </c>
      <c r="H1150" s="849"/>
      <c r="I1150" s="849">
        <v>116</v>
      </c>
      <c r="J1150" s="849"/>
      <c r="K1150" s="849"/>
      <c r="L1150" s="849"/>
      <c r="M1150" s="849"/>
      <c r="N1150" s="849"/>
      <c r="O1150" s="849"/>
      <c r="P1150" s="837"/>
      <c r="Q1150" s="850"/>
    </row>
    <row r="1151" spans="1:17" ht="14.4" customHeight="1" x14ac:dyDescent="0.3">
      <c r="A1151" s="831" t="s">
        <v>8268</v>
      </c>
      <c r="B1151" s="832" t="s">
        <v>6816</v>
      </c>
      <c r="C1151" s="832" t="s">
        <v>6809</v>
      </c>
      <c r="D1151" s="832" t="s">
        <v>6961</v>
      </c>
      <c r="E1151" s="832" t="s">
        <v>6962</v>
      </c>
      <c r="F1151" s="849">
        <v>2</v>
      </c>
      <c r="G1151" s="849">
        <v>376</v>
      </c>
      <c r="H1151" s="849">
        <v>1.88</v>
      </c>
      <c r="I1151" s="849">
        <v>188</v>
      </c>
      <c r="J1151" s="849">
        <v>1</v>
      </c>
      <c r="K1151" s="849">
        <v>200</v>
      </c>
      <c r="L1151" s="849">
        <v>1</v>
      </c>
      <c r="M1151" s="849">
        <v>200</v>
      </c>
      <c r="N1151" s="849"/>
      <c r="O1151" s="849"/>
      <c r="P1151" s="837"/>
      <c r="Q1151" s="850"/>
    </row>
    <row r="1152" spans="1:17" ht="14.4" customHeight="1" x14ac:dyDescent="0.3">
      <c r="A1152" s="831" t="s">
        <v>8269</v>
      </c>
      <c r="B1152" s="832" t="s">
        <v>6816</v>
      </c>
      <c r="C1152" s="832" t="s">
        <v>6842</v>
      </c>
      <c r="D1152" s="832" t="s">
        <v>6843</v>
      </c>
      <c r="E1152" s="832" t="s">
        <v>6844</v>
      </c>
      <c r="F1152" s="849">
        <v>1</v>
      </c>
      <c r="G1152" s="849">
        <v>162.80000000000001</v>
      </c>
      <c r="H1152" s="849"/>
      <c r="I1152" s="849">
        <v>162.80000000000001</v>
      </c>
      <c r="J1152" s="849"/>
      <c r="K1152" s="849"/>
      <c r="L1152" s="849"/>
      <c r="M1152" s="849"/>
      <c r="N1152" s="849"/>
      <c r="O1152" s="849"/>
      <c r="P1152" s="837"/>
      <c r="Q1152" s="850"/>
    </row>
    <row r="1153" spans="1:17" ht="14.4" customHeight="1" x14ac:dyDescent="0.3">
      <c r="A1153" s="831" t="s">
        <v>8269</v>
      </c>
      <c r="B1153" s="832" t="s">
        <v>6816</v>
      </c>
      <c r="C1153" s="832" t="s">
        <v>6809</v>
      </c>
      <c r="D1153" s="832" t="s">
        <v>6856</v>
      </c>
      <c r="E1153" s="832" t="s">
        <v>6857</v>
      </c>
      <c r="F1153" s="849"/>
      <c r="G1153" s="849"/>
      <c r="H1153" s="849"/>
      <c r="I1153" s="849"/>
      <c r="J1153" s="849"/>
      <c r="K1153" s="849"/>
      <c r="L1153" s="849"/>
      <c r="M1153" s="849"/>
      <c r="N1153" s="849">
        <v>1</v>
      </c>
      <c r="O1153" s="849">
        <v>37</v>
      </c>
      <c r="P1153" s="837"/>
      <c r="Q1153" s="850">
        <v>37</v>
      </c>
    </row>
    <row r="1154" spans="1:17" ht="14.4" customHeight="1" x14ac:dyDescent="0.3">
      <c r="A1154" s="831" t="s">
        <v>8269</v>
      </c>
      <c r="B1154" s="832" t="s">
        <v>6816</v>
      </c>
      <c r="C1154" s="832" t="s">
        <v>6809</v>
      </c>
      <c r="D1154" s="832" t="s">
        <v>6982</v>
      </c>
      <c r="E1154" s="832" t="s">
        <v>6983</v>
      </c>
      <c r="F1154" s="849"/>
      <c r="G1154" s="849"/>
      <c r="H1154" s="849"/>
      <c r="I1154" s="849"/>
      <c r="J1154" s="849"/>
      <c r="K1154" s="849"/>
      <c r="L1154" s="849"/>
      <c r="M1154" s="849"/>
      <c r="N1154" s="849">
        <v>1</v>
      </c>
      <c r="O1154" s="849">
        <v>122</v>
      </c>
      <c r="P1154" s="837"/>
      <c r="Q1154" s="850">
        <v>122</v>
      </c>
    </row>
    <row r="1155" spans="1:17" ht="14.4" customHeight="1" x14ac:dyDescent="0.3">
      <c r="A1155" s="831" t="s">
        <v>8269</v>
      </c>
      <c r="B1155" s="832" t="s">
        <v>6816</v>
      </c>
      <c r="C1155" s="832" t="s">
        <v>6809</v>
      </c>
      <c r="D1155" s="832" t="s">
        <v>6862</v>
      </c>
      <c r="E1155" s="832" t="s">
        <v>6863</v>
      </c>
      <c r="F1155" s="849"/>
      <c r="G1155" s="849"/>
      <c r="H1155" s="849"/>
      <c r="I1155" s="849"/>
      <c r="J1155" s="849"/>
      <c r="K1155" s="849"/>
      <c r="L1155" s="849"/>
      <c r="M1155" s="849"/>
      <c r="N1155" s="849">
        <v>1</v>
      </c>
      <c r="O1155" s="849">
        <v>88</v>
      </c>
      <c r="P1155" s="837"/>
      <c r="Q1155" s="850">
        <v>88</v>
      </c>
    </row>
    <row r="1156" spans="1:17" ht="14.4" customHeight="1" x14ac:dyDescent="0.3">
      <c r="A1156" s="831" t="s">
        <v>8269</v>
      </c>
      <c r="B1156" s="832" t="s">
        <v>6816</v>
      </c>
      <c r="C1156" s="832" t="s">
        <v>6809</v>
      </c>
      <c r="D1156" s="832" t="s">
        <v>6864</v>
      </c>
      <c r="E1156" s="832" t="s">
        <v>6865</v>
      </c>
      <c r="F1156" s="849"/>
      <c r="G1156" s="849"/>
      <c r="H1156" s="849"/>
      <c r="I1156" s="849"/>
      <c r="J1156" s="849"/>
      <c r="K1156" s="849"/>
      <c r="L1156" s="849"/>
      <c r="M1156" s="849"/>
      <c r="N1156" s="849">
        <v>2</v>
      </c>
      <c r="O1156" s="849">
        <v>1260</v>
      </c>
      <c r="P1156" s="837"/>
      <c r="Q1156" s="850">
        <v>630</v>
      </c>
    </row>
    <row r="1157" spans="1:17" ht="14.4" customHeight="1" x14ac:dyDescent="0.3">
      <c r="A1157" s="831" t="s">
        <v>8269</v>
      </c>
      <c r="B1157" s="832" t="s">
        <v>6816</v>
      </c>
      <c r="C1157" s="832" t="s">
        <v>6809</v>
      </c>
      <c r="D1157" s="832" t="s">
        <v>6866</v>
      </c>
      <c r="E1157" s="832" t="s">
        <v>6867</v>
      </c>
      <c r="F1157" s="849"/>
      <c r="G1157" s="849"/>
      <c r="H1157" s="849"/>
      <c r="I1157" s="849"/>
      <c r="J1157" s="849"/>
      <c r="K1157" s="849"/>
      <c r="L1157" s="849"/>
      <c r="M1157" s="849"/>
      <c r="N1157" s="849">
        <v>3</v>
      </c>
      <c r="O1157" s="849">
        <v>1176</v>
      </c>
      <c r="P1157" s="837"/>
      <c r="Q1157" s="850">
        <v>392</v>
      </c>
    </row>
    <row r="1158" spans="1:17" ht="14.4" customHeight="1" x14ac:dyDescent="0.3">
      <c r="A1158" s="831" t="s">
        <v>8269</v>
      </c>
      <c r="B1158" s="832" t="s">
        <v>6816</v>
      </c>
      <c r="C1158" s="832" t="s">
        <v>6809</v>
      </c>
      <c r="D1158" s="832" t="s">
        <v>6868</v>
      </c>
      <c r="E1158" s="832" t="s">
        <v>6869</v>
      </c>
      <c r="F1158" s="849"/>
      <c r="G1158" s="849"/>
      <c r="H1158" s="849"/>
      <c r="I1158" s="849"/>
      <c r="J1158" s="849"/>
      <c r="K1158" s="849"/>
      <c r="L1158" s="849"/>
      <c r="M1158" s="849"/>
      <c r="N1158" s="849">
        <v>7</v>
      </c>
      <c r="O1158" s="849">
        <v>273</v>
      </c>
      <c r="P1158" s="837"/>
      <c r="Q1158" s="850">
        <v>39</v>
      </c>
    </row>
    <row r="1159" spans="1:17" ht="14.4" customHeight="1" x14ac:dyDescent="0.3">
      <c r="A1159" s="831" t="s">
        <v>8269</v>
      </c>
      <c r="B1159" s="832" t="s">
        <v>6816</v>
      </c>
      <c r="C1159" s="832" t="s">
        <v>6809</v>
      </c>
      <c r="D1159" s="832" t="s">
        <v>6876</v>
      </c>
      <c r="E1159" s="832" t="s">
        <v>6877</v>
      </c>
      <c r="F1159" s="849"/>
      <c r="G1159" s="849"/>
      <c r="H1159" s="849"/>
      <c r="I1159" s="849"/>
      <c r="J1159" s="849"/>
      <c r="K1159" s="849"/>
      <c r="L1159" s="849"/>
      <c r="M1159" s="849"/>
      <c r="N1159" s="849">
        <v>1</v>
      </c>
      <c r="O1159" s="849">
        <v>4442</v>
      </c>
      <c r="P1159" s="837"/>
      <c r="Q1159" s="850">
        <v>4442</v>
      </c>
    </row>
    <row r="1160" spans="1:17" ht="14.4" customHeight="1" x14ac:dyDescent="0.3">
      <c r="A1160" s="831" t="s">
        <v>8269</v>
      </c>
      <c r="B1160" s="832" t="s">
        <v>6816</v>
      </c>
      <c r="C1160" s="832" t="s">
        <v>6809</v>
      </c>
      <c r="D1160" s="832" t="s">
        <v>6810</v>
      </c>
      <c r="E1160" s="832" t="s">
        <v>6811</v>
      </c>
      <c r="F1160" s="849">
        <v>8</v>
      </c>
      <c r="G1160" s="849">
        <v>1880</v>
      </c>
      <c r="H1160" s="849">
        <v>0.93625498007968122</v>
      </c>
      <c r="I1160" s="849">
        <v>235</v>
      </c>
      <c r="J1160" s="849">
        <v>8</v>
      </c>
      <c r="K1160" s="849">
        <v>2008</v>
      </c>
      <c r="L1160" s="849">
        <v>1</v>
      </c>
      <c r="M1160" s="849">
        <v>251</v>
      </c>
      <c r="N1160" s="849">
        <v>15</v>
      </c>
      <c r="O1160" s="849">
        <v>3765</v>
      </c>
      <c r="P1160" s="837">
        <v>1.875</v>
      </c>
      <c r="Q1160" s="850">
        <v>251</v>
      </c>
    </row>
    <row r="1161" spans="1:17" ht="14.4" customHeight="1" x14ac:dyDescent="0.3">
      <c r="A1161" s="831" t="s">
        <v>8269</v>
      </c>
      <c r="B1161" s="832" t="s">
        <v>6816</v>
      </c>
      <c r="C1161" s="832" t="s">
        <v>6809</v>
      </c>
      <c r="D1161" s="832" t="s">
        <v>6880</v>
      </c>
      <c r="E1161" s="832" t="s">
        <v>6881</v>
      </c>
      <c r="F1161" s="849">
        <v>2</v>
      </c>
      <c r="G1161" s="849">
        <v>236</v>
      </c>
      <c r="H1161" s="849">
        <v>1.873015873015873</v>
      </c>
      <c r="I1161" s="849">
        <v>118</v>
      </c>
      <c r="J1161" s="849">
        <v>1</v>
      </c>
      <c r="K1161" s="849">
        <v>126</v>
      </c>
      <c r="L1161" s="849">
        <v>1</v>
      </c>
      <c r="M1161" s="849">
        <v>126</v>
      </c>
      <c r="N1161" s="849">
        <v>2</v>
      </c>
      <c r="O1161" s="849">
        <v>252</v>
      </c>
      <c r="P1161" s="837">
        <v>2</v>
      </c>
      <c r="Q1161" s="850">
        <v>126</v>
      </c>
    </row>
    <row r="1162" spans="1:17" ht="14.4" customHeight="1" x14ac:dyDescent="0.3">
      <c r="A1162" s="831" t="s">
        <v>8269</v>
      </c>
      <c r="B1162" s="832" t="s">
        <v>6816</v>
      </c>
      <c r="C1162" s="832" t="s">
        <v>6809</v>
      </c>
      <c r="D1162" s="832" t="s">
        <v>6900</v>
      </c>
      <c r="E1162" s="832" t="s">
        <v>6901</v>
      </c>
      <c r="F1162" s="849">
        <v>3</v>
      </c>
      <c r="G1162" s="849">
        <v>66.66</v>
      </c>
      <c r="H1162" s="849"/>
      <c r="I1162" s="849">
        <v>22.22</v>
      </c>
      <c r="J1162" s="849"/>
      <c r="K1162" s="849"/>
      <c r="L1162" s="849"/>
      <c r="M1162" s="849"/>
      <c r="N1162" s="849"/>
      <c r="O1162" s="849"/>
      <c r="P1162" s="837"/>
      <c r="Q1162" s="850"/>
    </row>
    <row r="1163" spans="1:17" ht="14.4" customHeight="1" x14ac:dyDescent="0.3">
      <c r="A1163" s="831" t="s">
        <v>8269</v>
      </c>
      <c r="B1163" s="832" t="s">
        <v>6816</v>
      </c>
      <c r="C1163" s="832" t="s">
        <v>6809</v>
      </c>
      <c r="D1163" s="832" t="s">
        <v>6902</v>
      </c>
      <c r="E1163" s="832" t="s">
        <v>6903</v>
      </c>
      <c r="F1163" s="849"/>
      <c r="G1163" s="849"/>
      <c r="H1163" s="849"/>
      <c r="I1163" s="849"/>
      <c r="J1163" s="849"/>
      <c r="K1163" s="849"/>
      <c r="L1163" s="849"/>
      <c r="M1163" s="849"/>
      <c r="N1163" s="849">
        <v>1</v>
      </c>
      <c r="O1163" s="849">
        <v>980</v>
      </c>
      <c r="P1163" s="837"/>
      <c r="Q1163" s="850">
        <v>980</v>
      </c>
    </row>
    <row r="1164" spans="1:17" ht="14.4" customHeight="1" x14ac:dyDescent="0.3">
      <c r="A1164" s="831" t="s">
        <v>8269</v>
      </c>
      <c r="B1164" s="832" t="s">
        <v>6816</v>
      </c>
      <c r="C1164" s="832" t="s">
        <v>6809</v>
      </c>
      <c r="D1164" s="832" t="s">
        <v>6905</v>
      </c>
      <c r="E1164" s="832" t="s">
        <v>6906</v>
      </c>
      <c r="F1164" s="849"/>
      <c r="G1164" s="849"/>
      <c r="H1164" s="849"/>
      <c r="I1164" s="849"/>
      <c r="J1164" s="849"/>
      <c r="K1164" s="849"/>
      <c r="L1164" s="849"/>
      <c r="M1164" s="849"/>
      <c r="N1164" s="849">
        <v>1</v>
      </c>
      <c r="O1164" s="849">
        <v>172</v>
      </c>
      <c r="P1164" s="837"/>
      <c r="Q1164" s="850">
        <v>172</v>
      </c>
    </row>
    <row r="1165" spans="1:17" ht="14.4" customHeight="1" x14ac:dyDescent="0.3">
      <c r="A1165" s="831" t="s">
        <v>8269</v>
      </c>
      <c r="B1165" s="832" t="s">
        <v>6816</v>
      </c>
      <c r="C1165" s="832" t="s">
        <v>6809</v>
      </c>
      <c r="D1165" s="832" t="s">
        <v>6939</v>
      </c>
      <c r="E1165" s="832" t="s">
        <v>6940</v>
      </c>
      <c r="F1165" s="849"/>
      <c r="G1165" s="849"/>
      <c r="H1165" s="849"/>
      <c r="I1165" s="849"/>
      <c r="J1165" s="849"/>
      <c r="K1165" s="849"/>
      <c r="L1165" s="849"/>
      <c r="M1165" s="849"/>
      <c r="N1165" s="849">
        <v>1</v>
      </c>
      <c r="O1165" s="849">
        <v>116</v>
      </c>
      <c r="P1165" s="837"/>
      <c r="Q1165" s="850">
        <v>116</v>
      </c>
    </row>
    <row r="1166" spans="1:17" ht="14.4" customHeight="1" x14ac:dyDescent="0.3">
      <c r="A1166" s="831" t="s">
        <v>8269</v>
      </c>
      <c r="B1166" s="832" t="s">
        <v>6816</v>
      </c>
      <c r="C1166" s="832" t="s">
        <v>6809</v>
      </c>
      <c r="D1166" s="832" t="s">
        <v>6955</v>
      </c>
      <c r="E1166" s="832" t="s">
        <v>6956</v>
      </c>
      <c r="F1166" s="849">
        <v>1</v>
      </c>
      <c r="G1166" s="849">
        <v>116</v>
      </c>
      <c r="H1166" s="849"/>
      <c r="I1166" s="849">
        <v>116</v>
      </c>
      <c r="J1166" s="849"/>
      <c r="K1166" s="849"/>
      <c r="L1166" s="849"/>
      <c r="M1166" s="849"/>
      <c r="N1166" s="849"/>
      <c r="O1166" s="849"/>
      <c r="P1166" s="837"/>
      <c r="Q1166" s="850"/>
    </row>
    <row r="1167" spans="1:17" ht="14.4" customHeight="1" x14ac:dyDescent="0.3">
      <c r="A1167" s="831" t="s">
        <v>8269</v>
      </c>
      <c r="B1167" s="832" t="s">
        <v>6816</v>
      </c>
      <c r="C1167" s="832" t="s">
        <v>6809</v>
      </c>
      <c r="D1167" s="832" t="s">
        <v>6961</v>
      </c>
      <c r="E1167" s="832" t="s">
        <v>6962</v>
      </c>
      <c r="F1167" s="849">
        <v>1</v>
      </c>
      <c r="G1167" s="849">
        <v>188</v>
      </c>
      <c r="H1167" s="849"/>
      <c r="I1167" s="849">
        <v>188</v>
      </c>
      <c r="J1167" s="849"/>
      <c r="K1167" s="849"/>
      <c r="L1167" s="849"/>
      <c r="M1167" s="849"/>
      <c r="N1167" s="849"/>
      <c r="O1167" s="849"/>
      <c r="P1167" s="837"/>
      <c r="Q1167" s="850"/>
    </row>
    <row r="1168" spans="1:17" ht="14.4" customHeight="1" x14ac:dyDescent="0.3">
      <c r="A1168" s="831" t="s">
        <v>8270</v>
      </c>
      <c r="B1168" s="832" t="s">
        <v>6816</v>
      </c>
      <c r="C1168" s="832" t="s">
        <v>6842</v>
      </c>
      <c r="D1168" s="832" t="s">
        <v>7214</v>
      </c>
      <c r="E1168" s="832" t="s">
        <v>7215</v>
      </c>
      <c r="F1168" s="849">
        <v>0</v>
      </c>
      <c r="G1168" s="849">
        <v>0</v>
      </c>
      <c r="H1168" s="849"/>
      <c r="I1168" s="849"/>
      <c r="J1168" s="849"/>
      <c r="K1168" s="849"/>
      <c r="L1168" s="849"/>
      <c r="M1168" s="849"/>
      <c r="N1168" s="849"/>
      <c r="O1168" s="849"/>
      <c r="P1168" s="837"/>
      <c r="Q1168" s="850"/>
    </row>
    <row r="1169" spans="1:17" ht="14.4" customHeight="1" x14ac:dyDescent="0.3">
      <c r="A1169" s="831" t="s">
        <v>8270</v>
      </c>
      <c r="B1169" s="832" t="s">
        <v>6816</v>
      </c>
      <c r="C1169" s="832" t="s">
        <v>6842</v>
      </c>
      <c r="D1169" s="832" t="s">
        <v>6974</v>
      </c>
      <c r="E1169" s="832" t="s">
        <v>6975</v>
      </c>
      <c r="F1169" s="849"/>
      <c r="G1169" s="849"/>
      <c r="H1169" s="849"/>
      <c r="I1169" s="849"/>
      <c r="J1169" s="849">
        <v>5</v>
      </c>
      <c r="K1169" s="849">
        <v>18571.099999999999</v>
      </c>
      <c r="L1169" s="849">
        <v>1</v>
      </c>
      <c r="M1169" s="849">
        <v>3714.22</v>
      </c>
      <c r="N1169" s="849"/>
      <c r="O1169" s="849"/>
      <c r="P1169" s="837"/>
      <c r="Q1169" s="850"/>
    </row>
    <row r="1170" spans="1:17" ht="14.4" customHeight="1" x14ac:dyDescent="0.3">
      <c r="A1170" s="831" t="s">
        <v>8270</v>
      </c>
      <c r="B1170" s="832" t="s">
        <v>6816</v>
      </c>
      <c r="C1170" s="832" t="s">
        <v>6809</v>
      </c>
      <c r="D1170" s="832" t="s">
        <v>6856</v>
      </c>
      <c r="E1170" s="832" t="s">
        <v>6857</v>
      </c>
      <c r="F1170" s="849">
        <v>1</v>
      </c>
      <c r="G1170" s="849">
        <v>35</v>
      </c>
      <c r="H1170" s="849"/>
      <c r="I1170" s="849">
        <v>35</v>
      </c>
      <c r="J1170" s="849"/>
      <c r="K1170" s="849"/>
      <c r="L1170" s="849"/>
      <c r="M1170" s="849"/>
      <c r="N1170" s="849">
        <v>2</v>
      </c>
      <c r="O1170" s="849">
        <v>74</v>
      </c>
      <c r="P1170" s="837"/>
      <c r="Q1170" s="850">
        <v>37</v>
      </c>
    </row>
    <row r="1171" spans="1:17" ht="14.4" customHeight="1" x14ac:dyDescent="0.3">
      <c r="A1171" s="831" t="s">
        <v>8270</v>
      </c>
      <c r="B1171" s="832" t="s">
        <v>6816</v>
      </c>
      <c r="C1171" s="832" t="s">
        <v>6809</v>
      </c>
      <c r="D1171" s="832" t="s">
        <v>6813</v>
      </c>
      <c r="E1171" s="832" t="s">
        <v>6814</v>
      </c>
      <c r="F1171" s="849">
        <v>6</v>
      </c>
      <c r="G1171" s="849">
        <v>30</v>
      </c>
      <c r="H1171" s="849">
        <v>0.75</v>
      </c>
      <c r="I1171" s="849">
        <v>5</v>
      </c>
      <c r="J1171" s="849">
        <v>8</v>
      </c>
      <c r="K1171" s="849">
        <v>40</v>
      </c>
      <c r="L1171" s="849">
        <v>1</v>
      </c>
      <c r="M1171" s="849">
        <v>5</v>
      </c>
      <c r="N1171" s="849">
        <v>5</v>
      </c>
      <c r="O1171" s="849">
        <v>25</v>
      </c>
      <c r="P1171" s="837">
        <v>0.625</v>
      </c>
      <c r="Q1171" s="850">
        <v>5</v>
      </c>
    </row>
    <row r="1172" spans="1:17" ht="14.4" customHeight="1" x14ac:dyDescent="0.3">
      <c r="A1172" s="831" t="s">
        <v>8270</v>
      </c>
      <c r="B1172" s="832" t="s">
        <v>6816</v>
      </c>
      <c r="C1172" s="832" t="s">
        <v>6809</v>
      </c>
      <c r="D1172" s="832" t="s">
        <v>6862</v>
      </c>
      <c r="E1172" s="832" t="s">
        <v>6863</v>
      </c>
      <c r="F1172" s="849"/>
      <c r="G1172" s="849"/>
      <c r="H1172" s="849"/>
      <c r="I1172" s="849"/>
      <c r="J1172" s="849">
        <v>8</v>
      </c>
      <c r="K1172" s="849">
        <v>704</v>
      </c>
      <c r="L1172" s="849">
        <v>1</v>
      </c>
      <c r="M1172" s="849">
        <v>88</v>
      </c>
      <c r="N1172" s="849">
        <v>4</v>
      </c>
      <c r="O1172" s="849">
        <v>352</v>
      </c>
      <c r="P1172" s="837">
        <v>0.5</v>
      </c>
      <c r="Q1172" s="850">
        <v>88</v>
      </c>
    </row>
    <row r="1173" spans="1:17" ht="14.4" customHeight="1" x14ac:dyDescent="0.3">
      <c r="A1173" s="831" t="s">
        <v>8270</v>
      </c>
      <c r="B1173" s="832" t="s">
        <v>6816</v>
      </c>
      <c r="C1173" s="832" t="s">
        <v>6809</v>
      </c>
      <c r="D1173" s="832" t="s">
        <v>6864</v>
      </c>
      <c r="E1173" s="832" t="s">
        <v>6865</v>
      </c>
      <c r="F1173" s="849">
        <v>3</v>
      </c>
      <c r="G1173" s="849">
        <v>1851</v>
      </c>
      <c r="H1173" s="849">
        <v>0.24484126984126983</v>
      </c>
      <c r="I1173" s="849">
        <v>617</v>
      </c>
      <c r="J1173" s="849">
        <v>12</v>
      </c>
      <c r="K1173" s="849">
        <v>7560</v>
      </c>
      <c r="L1173" s="849">
        <v>1</v>
      </c>
      <c r="M1173" s="849">
        <v>630</v>
      </c>
      <c r="N1173" s="849">
        <v>10</v>
      </c>
      <c r="O1173" s="849">
        <v>6300</v>
      </c>
      <c r="P1173" s="837">
        <v>0.83333333333333337</v>
      </c>
      <c r="Q1173" s="850">
        <v>630</v>
      </c>
    </row>
    <row r="1174" spans="1:17" ht="14.4" customHeight="1" x14ac:dyDescent="0.3">
      <c r="A1174" s="831" t="s">
        <v>8270</v>
      </c>
      <c r="B1174" s="832" t="s">
        <v>6816</v>
      </c>
      <c r="C1174" s="832" t="s">
        <v>6809</v>
      </c>
      <c r="D1174" s="832" t="s">
        <v>6866</v>
      </c>
      <c r="E1174" s="832" t="s">
        <v>6867</v>
      </c>
      <c r="F1174" s="849"/>
      <c r="G1174" s="849"/>
      <c r="H1174" s="849"/>
      <c r="I1174" s="849"/>
      <c r="J1174" s="849">
        <v>8</v>
      </c>
      <c r="K1174" s="849">
        <v>3136</v>
      </c>
      <c r="L1174" s="849">
        <v>1</v>
      </c>
      <c r="M1174" s="849">
        <v>392</v>
      </c>
      <c r="N1174" s="849">
        <v>4</v>
      </c>
      <c r="O1174" s="849">
        <v>1568</v>
      </c>
      <c r="P1174" s="837">
        <v>0.5</v>
      </c>
      <c r="Q1174" s="850">
        <v>392</v>
      </c>
    </row>
    <row r="1175" spans="1:17" ht="14.4" customHeight="1" x14ac:dyDescent="0.3">
      <c r="A1175" s="831" t="s">
        <v>8270</v>
      </c>
      <c r="B1175" s="832" t="s">
        <v>6816</v>
      </c>
      <c r="C1175" s="832" t="s">
        <v>6809</v>
      </c>
      <c r="D1175" s="832" t="s">
        <v>6868</v>
      </c>
      <c r="E1175" s="832" t="s">
        <v>6869</v>
      </c>
      <c r="F1175" s="849">
        <v>12</v>
      </c>
      <c r="G1175" s="849">
        <v>468</v>
      </c>
      <c r="H1175" s="849">
        <v>0.66666666666666663</v>
      </c>
      <c r="I1175" s="849">
        <v>39</v>
      </c>
      <c r="J1175" s="849">
        <v>18</v>
      </c>
      <c r="K1175" s="849">
        <v>702</v>
      </c>
      <c r="L1175" s="849">
        <v>1</v>
      </c>
      <c r="M1175" s="849">
        <v>39</v>
      </c>
      <c r="N1175" s="849">
        <v>25</v>
      </c>
      <c r="O1175" s="849">
        <v>975</v>
      </c>
      <c r="P1175" s="837">
        <v>1.3888888888888888</v>
      </c>
      <c r="Q1175" s="850">
        <v>39</v>
      </c>
    </row>
    <row r="1176" spans="1:17" ht="14.4" customHeight="1" x14ac:dyDescent="0.3">
      <c r="A1176" s="831" t="s">
        <v>8270</v>
      </c>
      <c r="B1176" s="832" t="s">
        <v>6816</v>
      </c>
      <c r="C1176" s="832" t="s">
        <v>6809</v>
      </c>
      <c r="D1176" s="832" t="s">
        <v>6870</v>
      </c>
      <c r="E1176" s="832" t="s">
        <v>6871</v>
      </c>
      <c r="F1176" s="849"/>
      <c r="G1176" s="849"/>
      <c r="H1176" s="849"/>
      <c r="I1176" s="849"/>
      <c r="J1176" s="849"/>
      <c r="K1176" s="849"/>
      <c r="L1176" s="849"/>
      <c r="M1176" s="849"/>
      <c r="N1176" s="849">
        <v>1</v>
      </c>
      <c r="O1176" s="849">
        <v>17711</v>
      </c>
      <c r="P1176" s="837"/>
      <c r="Q1176" s="850">
        <v>17711</v>
      </c>
    </row>
    <row r="1177" spans="1:17" ht="14.4" customHeight="1" x14ac:dyDescent="0.3">
      <c r="A1177" s="831" t="s">
        <v>8270</v>
      </c>
      <c r="B1177" s="832" t="s">
        <v>6816</v>
      </c>
      <c r="C1177" s="832" t="s">
        <v>6809</v>
      </c>
      <c r="D1177" s="832" t="s">
        <v>6872</v>
      </c>
      <c r="E1177" s="832" t="s">
        <v>6873</v>
      </c>
      <c r="F1177" s="849"/>
      <c r="G1177" s="849"/>
      <c r="H1177" s="849"/>
      <c r="I1177" s="849"/>
      <c r="J1177" s="849">
        <v>1</v>
      </c>
      <c r="K1177" s="849">
        <v>1701</v>
      </c>
      <c r="L1177" s="849">
        <v>1</v>
      </c>
      <c r="M1177" s="849">
        <v>1701</v>
      </c>
      <c r="N1177" s="849">
        <v>5</v>
      </c>
      <c r="O1177" s="849">
        <v>8505</v>
      </c>
      <c r="P1177" s="837">
        <v>5</v>
      </c>
      <c r="Q1177" s="850">
        <v>1701</v>
      </c>
    </row>
    <row r="1178" spans="1:17" ht="14.4" customHeight="1" x14ac:dyDescent="0.3">
      <c r="A1178" s="831" t="s">
        <v>8270</v>
      </c>
      <c r="B1178" s="832" t="s">
        <v>6816</v>
      </c>
      <c r="C1178" s="832" t="s">
        <v>6809</v>
      </c>
      <c r="D1178" s="832" t="s">
        <v>6874</v>
      </c>
      <c r="E1178" s="832" t="s">
        <v>6875</v>
      </c>
      <c r="F1178" s="849"/>
      <c r="G1178" s="849"/>
      <c r="H1178" s="849"/>
      <c r="I1178" s="849"/>
      <c r="J1178" s="849">
        <v>1</v>
      </c>
      <c r="K1178" s="849">
        <v>704</v>
      </c>
      <c r="L1178" s="849">
        <v>1</v>
      </c>
      <c r="M1178" s="849">
        <v>704</v>
      </c>
      <c r="N1178" s="849">
        <v>1</v>
      </c>
      <c r="O1178" s="849">
        <v>709</v>
      </c>
      <c r="P1178" s="837">
        <v>1.0071022727272727</v>
      </c>
      <c r="Q1178" s="850">
        <v>709</v>
      </c>
    </row>
    <row r="1179" spans="1:17" ht="14.4" customHeight="1" x14ac:dyDescent="0.3">
      <c r="A1179" s="831" t="s">
        <v>8270</v>
      </c>
      <c r="B1179" s="832" t="s">
        <v>6816</v>
      </c>
      <c r="C1179" s="832" t="s">
        <v>6809</v>
      </c>
      <c r="D1179" s="832" t="s">
        <v>6878</v>
      </c>
      <c r="E1179" s="832" t="s">
        <v>6879</v>
      </c>
      <c r="F1179" s="849">
        <v>2</v>
      </c>
      <c r="G1179" s="849">
        <v>1390</v>
      </c>
      <c r="H1179" s="849">
        <v>0.19332406119610571</v>
      </c>
      <c r="I1179" s="849">
        <v>695</v>
      </c>
      <c r="J1179" s="849">
        <v>10</v>
      </c>
      <c r="K1179" s="849">
        <v>7190</v>
      </c>
      <c r="L1179" s="849">
        <v>1</v>
      </c>
      <c r="M1179" s="849">
        <v>719</v>
      </c>
      <c r="N1179" s="849">
        <v>1</v>
      </c>
      <c r="O1179" s="849">
        <v>719</v>
      </c>
      <c r="P1179" s="837">
        <v>0.1</v>
      </c>
      <c r="Q1179" s="850">
        <v>719</v>
      </c>
    </row>
    <row r="1180" spans="1:17" ht="14.4" customHeight="1" x14ac:dyDescent="0.3">
      <c r="A1180" s="831" t="s">
        <v>8270</v>
      </c>
      <c r="B1180" s="832" t="s">
        <v>6816</v>
      </c>
      <c r="C1180" s="832" t="s">
        <v>6809</v>
      </c>
      <c r="D1180" s="832" t="s">
        <v>6810</v>
      </c>
      <c r="E1180" s="832" t="s">
        <v>6811</v>
      </c>
      <c r="F1180" s="849">
        <v>1309</v>
      </c>
      <c r="G1180" s="849">
        <v>307615</v>
      </c>
      <c r="H1180" s="849">
        <v>0.96729105676740557</v>
      </c>
      <c r="I1180" s="849">
        <v>235</v>
      </c>
      <c r="J1180" s="849">
        <v>1267</v>
      </c>
      <c r="K1180" s="849">
        <v>318017</v>
      </c>
      <c r="L1180" s="849">
        <v>1</v>
      </c>
      <c r="M1180" s="849">
        <v>251</v>
      </c>
      <c r="N1180" s="849">
        <v>1168</v>
      </c>
      <c r="O1180" s="849">
        <v>293168</v>
      </c>
      <c r="P1180" s="837">
        <v>0.92186266771902126</v>
      </c>
      <c r="Q1180" s="850">
        <v>251</v>
      </c>
    </row>
    <row r="1181" spans="1:17" ht="14.4" customHeight="1" x14ac:dyDescent="0.3">
      <c r="A1181" s="831" t="s">
        <v>8270</v>
      </c>
      <c r="B1181" s="832" t="s">
        <v>6816</v>
      </c>
      <c r="C1181" s="832" t="s">
        <v>6809</v>
      </c>
      <c r="D1181" s="832" t="s">
        <v>6880</v>
      </c>
      <c r="E1181" s="832" t="s">
        <v>6881</v>
      </c>
      <c r="F1181" s="849">
        <v>2</v>
      </c>
      <c r="G1181" s="849">
        <v>236</v>
      </c>
      <c r="H1181" s="849">
        <v>0.26757369614512472</v>
      </c>
      <c r="I1181" s="849">
        <v>118</v>
      </c>
      <c r="J1181" s="849">
        <v>7</v>
      </c>
      <c r="K1181" s="849">
        <v>882</v>
      </c>
      <c r="L1181" s="849">
        <v>1</v>
      </c>
      <c r="M1181" s="849">
        <v>126</v>
      </c>
      <c r="N1181" s="849">
        <v>5</v>
      </c>
      <c r="O1181" s="849">
        <v>630</v>
      </c>
      <c r="P1181" s="837">
        <v>0.7142857142857143</v>
      </c>
      <c r="Q1181" s="850">
        <v>126</v>
      </c>
    </row>
    <row r="1182" spans="1:17" ht="14.4" customHeight="1" x14ac:dyDescent="0.3">
      <c r="A1182" s="831" t="s">
        <v>8270</v>
      </c>
      <c r="B1182" s="832" t="s">
        <v>6816</v>
      </c>
      <c r="C1182" s="832" t="s">
        <v>6809</v>
      </c>
      <c r="D1182" s="832" t="s">
        <v>6900</v>
      </c>
      <c r="E1182" s="832" t="s">
        <v>6901</v>
      </c>
      <c r="F1182" s="849">
        <v>404</v>
      </c>
      <c r="G1182" s="849">
        <v>6566.66</v>
      </c>
      <c r="H1182" s="849"/>
      <c r="I1182" s="849">
        <v>16.254108910891087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" customHeight="1" x14ac:dyDescent="0.3">
      <c r="A1183" s="831" t="s">
        <v>8270</v>
      </c>
      <c r="B1183" s="832" t="s">
        <v>6816</v>
      </c>
      <c r="C1183" s="832" t="s">
        <v>6809</v>
      </c>
      <c r="D1183" s="832" t="s">
        <v>6902</v>
      </c>
      <c r="E1183" s="832" t="s">
        <v>6903</v>
      </c>
      <c r="F1183" s="849">
        <v>2</v>
      </c>
      <c r="G1183" s="849">
        <v>1912</v>
      </c>
      <c r="H1183" s="849"/>
      <c r="I1183" s="849">
        <v>956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" customHeight="1" x14ac:dyDescent="0.3">
      <c r="A1184" s="831" t="s">
        <v>8270</v>
      </c>
      <c r="B1184" s="832" t="s">
        <v>6816</v>
      </c>
      <c r="C1184" s="832" t="s">
        <v>6809</v>
      </c>
      <c r="D1184" s="832" t="s">
        <v>6905</v>
      </c>
      <c r="E1184" s="832" t="s">
        <v>6906</v>
      </c>
      <c r="F1184" s="849">
        <v>3</v>
      </c>
      <c r="G1184" s="849">
        <v>507</v>
      </c>
      <c r="H1184" s="849"/>
      <c r="I1184" s="849">
        <v>169</v>
      </c>
      <c r="J1184" s="849"/>
      <c r="K1184" s="849"/>
      <c r="L1184" s="849"/>
      <c r="M1184" s="849"/>
      <c r="N1184" s="849"/>
      <c r="O1184" s="849"/>
      <c r="P1184" s="837"/>
      <c r="Q1184" s="850"/>
    </row>
    <row r="1185" spans="1:17" ht="14.4" customHeight="1" x14ac:dyDescent="0.3">
      <c r="A1185" s="831" t="s">
        <v>8270</v>
      </c>
      <c r="B1185" s="832" t="s">
        <v>6816</v>
      </c>
      <c r="C1185" s="832" t="s">
        <v>6809</v>
      </c>
      <c r="D1185" s="832" t="s">
        <v>6911</v>
      </c>
      <c r="E1185" s="832" t="s">
        <v>6912</v>
      </c>
      <c r="F1185" s="849">
        <v>2</v>
      </c>
      <c r="G1185" s="849">
        <v>164</v>
      </c>
      <c r="H1185" s="849">
        <v>0.63565891472868219</v>
      </c>
      <c r="I1185" s="849">
        <v>82</v>
      </c>
      <c r="J1185" s="849">
        <v>3</v>
      </c>
      <c r="K1185" s="849">
        <v>258</v>
      </c>
      <c r="L1185" s="849">
        <v>1</v>
      </c>
      <c r="M1185" s="849">
        <v>86</v>
      </c>
      <c r="N1185" s="849">
        <v>1</v>
      </c>
      <c r="O1185" s="849">
        <v>86</v>
      </c>
      <c r="P1185" s="837">
        <v>0.33333333333333331</v>
      </c>
      <c r="Q1185" s="850">
        <v>86</v>
      </c>
    </row>
    <row r="1186" spans="1:17" ht="14.4" customHeight="1" x14ac:dyDescent="0.3">
      <c r="A1186" s="831" t="s">
        <v>8270</v>
      </c>
      <c r="B1186" s="832" t="s">
        <v>6816</v>
      </c>
      <c r="C1186" s="832" t="s">
        <v>6809</v>
      </c>
      <c r="D1186" s="832" t="s">
        <v>6924</v>
      </c>
      <c r="E1186" s="832" t="s">
        <v>6925</v>
      </c>
      <c r="F1186" s="849">
        <v>1</v>
      </c>
      <c r="G1186" s="849">
        <v>740</v>
      </c>
      <c r="H1186" s="849"/>
      <c r="I1186" s="849">
        <v>740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" customHeight="1" x14ac:dyDescent="0.3">
      <c r="A1187" s="831" t="s">
        <v>8270</v>
      </c>
      <c r="B1187" s="832" t="s">
        <v>6816</v>
      </c>
      <c r="C1187" s="832" t="s">
        <v>6809</v>
      </c>
      <c r="D1187" s="832" t="s">
        <v>8271</v>
      </c>
      <c r="E1187" s="832" t="s">
        <v>8272</v>
      </c>
      <c r="F1187" s="849">
        <v>0</v>
      </c>
      <c r="G1187" s="849">
        <v>0</v>
      </c>
      <c r="H1187" s="849"/>
      <c r="I1187" s="849"/>
      <c r="J1187" s="849"/>
      <c r="K1187" s="849"/>
      <c r="L1187" s="849"/>
      <c r="M1187" s="849"/>
      <c r="N1187" s="849"/>
      <c r="O1187" s="849"/>
      <c r="P1187" s="837"/>
      <c r="Q1187" s="850"/>
    </row>
    <row r="1188" spans="1:17" ht="14.4" customHeight="1" x14ac:dyDescent="0.3">
      <c r="A1188" s="831" t="s">
        <v>8270</v>
      </c>
      <c r="B1188" s="832" t="s">
        <v>6816</v>
      </c>
      <c r="C1188" s="832" t="s">
        <v>6809</v>
      </c>
      <c r="D1188" s="832" t="s">
        <v>6939</v>
      </c>
      <c r="E1188" s="832" t="s">
        <v>6940</v>
      </c>
      <c r="F1188" s="849"/>
      <c r="G1188" s="849"/>
      <c r="H1188" s="849"/>
      <c r="I1188" s="849"/>
      <c r="J1188" s="849">
        <v>1</v>
      </c>
      <c r="K1188" s="849">
        <v>122</v>
      </c>
      <c r="L1188" s="849">
        <v>1</v>
      </c>
      <c r="M1188" s="849">
        <v>122</v>
      </c>
      <c r="N1188" s="849">
        <v>1</v>
      </c>
      <c r="O1188" s="849">
        <v>116</v>
      </c>
      <c r="P1188" s="837">
        <v>0.95081967213114749</v>
      </c>
      <c r="Q1188" s="850">
        <v>116</v>
      </c>
    </row>
    <row r="1189" spans="1:17" ht="14.4" customHeight="1" x14ac:dyDescent="0.3">
      <c r="A1189" s="831" t="s">
        <v>8270</v>
      </c>
      <c r="B1189" s="832" t="s">
        <v>6808</v>
      </c>
      <c r="C1189" s="832" t="s">
        <v>6809</v>
      </c>
      <c r="D1189" s="832" t="s">
        <v>7026</v>
      </c>
      <c r="E1189" s="832" t="s">
        <v>7027</v>
      </c>
      <c r="F1189" s="849">
        <v>1</v>
      </c>
      <c r="G1189" s="849">
        <v>0</v>
      </c>
      <c r="H1189" s="849"/>
      <c r="I1189" s="849">
        <v>0</v>
      </c>
      <c r="J1189" s="849"/>
      <c r="K1189" s="849"/>
      <c r="L1189" s="849"/>
      <c r="M1189" s="849"/>
      <c r="N1189" s="849"/>
      <c r="O1189" s="849"/>
      <c r="P1189" s="837"/>
      <c r="Q1189" s="850"/>
    </row>
    <row r="1190" spans="1:17" ht="14.4" customHeight="1" x14ac:dyDescent="0.3">
      <c r="A1190" s="831" t="s">
        <v>8270</v>
      </c>
      <c r="B1190" s="832" t="s">
        <v>6808</v>
      </c>
      <c r="C1190" s="832" t="s">
        <v>6809</v>
      </c>
      <c r="D1190" s="832" t="s">
        <v>8273</v>
      </c>
      <c r="E1190" s="832" t="s">
        <v>8274</v>
      </c>
      <c r="F1190" s="849">
        <v>1</v>
      </c>
      <c r="G1190" s="849">
        <v>0</v>
      </c>
      <c r="H1190" s="849"/>
      <c r="I1190" s="849">
        <v>0</v>
      </c>
      <c r="J1190" s="849"/>
      <c r="K1190" s="849"/>
      <c r="L1190" s="849"/>
      <c r="M1190" s="849"/>
      <c r="N1190" s="849"/>
      <c r="O1190" s="849"/>
      <c r="P1190" s="837"/>
      <c r="Q1190" s="850"/>
    </row>
    <row r="1191" spans="1:17" ht="14.4" customHeight="1" x14ac:dyDescent="0.3">
      <c r="A1191" s="831" t="s">
        <v>8270</v>
      </c>
      <c r="B1191" s="832" t="s">
        <v>6808</v>
      </c>
      <c r="C1191" s="832" t="s">
        <v>6809</v>
      </c>
      <c r="D1191" s="832" t="s">
        <v>7028</v>
      </c>
      <c r="E1191" s="832" t="s">
        <v>7029</v>
      </c>
      <c r="F1191" s="849">
        <v>1</v>
      </c>
      <c r="G1191" s="849">
        <v>0</v>
      </c>
      <c r="H1191" s="849"/>
      <c r="I1191" s="849">
        <v>0</v>
      </c>
      <c r="J1191" s="849"/>
      <c r="K1191" s="849"/>
      <c r="L1191" s="849"/>
      <c r="M1191" s="849"/>
      <c r="N1191" s="849"/>
      <c r="O1191" s="849"/>
      <c r="P1191" s="837"/>
      <c r="Q1191" s="850"/>
    </row>
    <row r="1192" spans="1:17" ht="14.4" customHeight="1" x14ac:dyDescent="0.3">
      <c r="A1192" s="831" t="s">
        <v>8270</v>
      </c>
      <c r="B1192" s="832" t="s">
        <v>6808</v>
      </c>
      <c r="C1192" s="832" t="s">
        <v>6809</v>
      </c>
      <c r="D1192" s="832" t="s">
        <v>8271</v>
      </c>
      <c r="E1192" s="832" t="s">
        <v>8272</v>
      </c>
      <c r="F1192" s="849">
        <v>2</v>
      </c>
      <c r="G1192" s="849">
        <v>18246</v>
      </c>
      <c r="H1192" s="849"/>
      <c r="I1192" s="849">
        <v>9123</v>
      </c>
      <c r="J1192" s="849"/>
      <c r="K1192" s="849"/>
      <c r="L1192" s="849"/>
      <c r="M1192" s="849"/>
      <c r="N1192" s="849"/>
      <c r="O1192" s="849"/>
      <c r="P1192" s="837"/>
      <c r="Q1192" s="850"/>
    </row>
    <row r="1193" spans="1:17" ht="14.4" customHeight="1" x14ac:dyDescent="0.3">
      <c r="A1193" s="831" t="s">
        <v>8270</v>
      </c>
      <c r="B1193" s="832" t="s">
        <v>6808</v>
      </c>
      <c r="C1193" s="832" t="s">
        <v>6809</v>
      </c>
      <c r="D1193" s="832" t="s">
        <v>7796</v>
      </c>
      <c r="E1193" s="832" t="s">
        <v>7797</v>
      </c>
      <c r="F1193" s="849">
        <v>1</v>
      </c>
      <c r="G1193" s="849">
        <v>0</v>
      </c>
      <c r="H1193" s="849"/>
      <c r="I1193" s="849">
        <v>0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" customHeight="1" x14ac:dyDescent="0.3">
      <c r="A1194" s="831" t="s">
        <v>8270</v>
      </c>
      <c r="B1194" s="832" t="s">
        <v>6808</v>
      </c>
      <c r="C1194" s="832" t="s">
        <v>6809</v>
      </c>
      <c r="D1194" s="832" t="s">
        <v>7030</v>
      </c>
      <c r="E1194" s="832" t="s">
        <v>7031</v>
      </c>
      <c r="F1194" s="849">
        <v>1</v>
      </c>
      <c r="G1194" s="849">
        <v>0</v>
      </c>
      <c r="H1194" s="849"/>
      <c r="I1194" s="849">
        <v>0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" customHeight="1" thickBot="1" x14ac:dyDescent="0.35">
      <c r="A1195" s="839" t="s">
        <v>8270</v>
      </c>
      <c r="B1195" s="840" t="s">
        <v>6808</v>
      </c>
      <c r="C1195" s="840" t="s">
        <v>6809</v>
      </c>
      <c r="D1195" s="840" t="s">
        <v>7032</v>
      </c>
      <c r="E1195" s="840" t="s">
        <v>7033</v>
      </c>
      <c r="F1195" s="851">
        <v>1</v>
      </c>
      <c r="G1195" s="851">
        <v>0</v>
      </c>
      <c r="H1195" s="851"/>
      <c r="I1195" s="851">
        <v>0</v>
      </c>
      <c r="J1195" s="851"/>
      <c r="K1195" s="851"/>
      <c r="L1195" s="851"/>
      <c r="M1195" s="851"/>
      <c r="N1195" s="851"/>
      <c r="O1195" s="851"/>
      <c r="P1195" s="845"/>
      <c r="Q1195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2364.8449999999998</v>
      </c>
      <c r="C5" s="114">
        <v>2298.4609999999998</v>
      </c>
      <c r="D5" s="114">
        <v>2448.1779999999999</v>
      </c>
      <c r="E5" s="424">
        <f>IF(OR(D5=0,B5=0),"",D5/B5)</f>
        <v>1.0352382502870168</v>
      </c>
      <c r="F5" s="129">
        <f>IF(OR(D5=0,C5=0),"",D5/C5)</f>
        <v>1.0651379335999176</v>
      </c>
      <c r="G5" s="130">
        <v>1159</v>
      </c>
      <c r="H5" s="114">
        <v>1131</v>
      </c>
      <c r="I5" s="114">
        <v>1170</v>
      </c>
      <c r="J5" s="424">
        <f>IF(OR(I5=0,G5=0),"",I5/G5)</f>
        <v>1.0094909404659189</v>
      </c>
      <c r="K5" s="131">
        <f>IF(OR(I5=0,H5=0),"",I5/H5)</f>
        <v>1.0344827586206897</v>
      </c>
      <c r="L5" s="121"/>
      <c r="M5" s="121"/>
      <c r="N5" s="7">
        <f>D5-C5</f>
        <v>149.7170000000001</v>
      </c>
      <c r="O5" s="8">
        <f>I5-H5</f>
        <v>39</v>
      </c>
      <c r="P5" s="7">
        <f>D5-B5</f>
        <v>83.333000000000084</v>
      </c>
      <c r="Q5" s="8">
        <f>I5-G5</f>
        <v>11</v>
      </c>
    </row>
    <row r="6" spans="1:17" ht="14.4" hidden="1" customHeight="1" outlineLevel="1" x14ac:dyDescent="0.3">
      <c r="A6" s="441" t="s">
        <v>168</v>
      </c>
      <c r="B6" s="120">
        <v>530.298</v>
      </c>
      <c r="C6" s="113">
        <v>491.62900000000002</v>
      </c>
      <c r="D6" s="113">
        <v>562.26700000000005</v>
      </c>
      <c r="E6" s="424">
        <f t="shared" ref="E6:E12" si="0">IF(OR(D6=0,B6=0),"",D6/B6)</f>
        <v>1.0602849718460188</v>
      </c>
      <c r="F6" s="129">
        <f t="shared" ref="F6:F12" si="1">IF(OR(D6=0,C6=0),"",D6/C6)</f>
        <v>1.1436815159398652</v>
      </c>
      <c r="G6" s="133">
        <v>296</v>
      </c>
      <c r="H6" s="113">
        <v>285</v>
      </c>
      <c r="I6" s="113">
        <v>330</v>
      </c>
      <c r="J6" s="425">
        <f t="shared" ref="J6:J12" si="2">IF(OR(I6=0,G6=0),"",I6/G6)</f>
        <v>1.1148648648648649</v>
      </c>
      <c r="K6" s="134">
        <f t="shared" ref="K6:K12" si="3">IF(OR(I6=0,H6=0),"",I6/H6)</f>
        <v>1.1578947368421053</v>
      </c>
      <c r="L6" s="121"/>
      <c r="M6" s="121"/>
      <c r="N6" s="5">
        <f t="shared" ref="N6:N13" si="4">D6-C6</f>
        <v>70.638000000000034</v>
      </c>
      <c r="O6" s="6">
        <f t="shared" ref="O6:O13" si="5">I6-H6</f>
        <v>45</v>
      </c>
      <c r="P6" s="5">
        <f t="shared" ref="P6:P13" si="6">D6-B6</f>
        <v>31.969000000000051</v>
      </c>
      <c r="Q6" s="6">
        <f t="shared" ref="Q6:Q13" si="7">I6-G6</f>
        <v>34</v>
      </c>
    </row>
    <row r="7" spans="1:17" ht="14.4" hidden="1" customHeight="1" outlineLevel="1" x14ac:dyDescent="0.3">
      <c r="A7" s="441" t="s">
        <v>169</v>
      </c>
      <c r="B7" s="120">
        <v>1347.8630000000001</v>
      </c>
      <c r="C7" s="113">
        <v>1552.4770000000001</v>
      </c>
      <c r="D7" s="113">
        <v>1492.1559999999999</v>
      </c>
      <c r="E7" s="424">
        <f t="shared" si="0"/>
        <v>1.1070531648988065</v>
      </c>
      <c r="F7" s="129">
        <f t="shared" si="1"/>
        <v>0.96114531809488957</v>
      </c>
      <c r="G7" s="133">
        <v>798</v>
      </c>
      <c r="H7" s="113">
        <v>822</v>
      </c>
      <c r="I7" s="113">
        <v>883</v>
      </c>
      <c r="J7" s="425">
        <f t="shared" si="2"/>
        <v>1.1065162907268171</v>
      </c>
      <c r="K7" s="134">
        <f t="shared" si="3"/>
        <v>1.0742092457420924</v>
      </c>
      <c r="L7" s="121"/>
      <c r="M7" s="121"/>
      <c r="N7" s="5">
        <f t="shared" si="4"/>
        <v>-60.32100000000014</v>
      </c>
      <c r="O7" s="6">
        <f t="shared" si="5"/>
        <v>61</v>
      </c>
      <c r="P7" s="5">
        <f t="shared" si="6"/>
        <v>144.29299999999989</v>
      </c>
      <c r="Q7" s="6">
        <f t="shared" si="7"/>
        <v>85</v>
      </c>
    </row>
    <row r="8" spans="1:17" ht="14.4" hidden="1" customHeight="1" outlineLevel="1" x14ac:dyDescent="0.3">
      <c r="A8" s="441" t="s">
        <v>170</v>
      </c>
      <c r="B8" s="120">
        <v>190.02</v>
      </c>
      <c r="C8" s="113">
        <v>181.88300000000001</v>
      </c>
      <c r="D8" s="113">
        <v>230.78299999999999</v>
      </c>
      <c r="E8" s="424">
        <f t="shared" si="0"/>
        <v>1.2145195242606039</v>
      </c>
      <c r="F8" s="129">
        <f t="shared" si="1"/>
        <v>1.2688541534942792</v>
      </c>
      <c r="G8" s="133">
        <v>110</v>
      </c>
      <c r="H8" s="113">
        <v>104</v>
      </c>
      <c r="I8" s="113">
        <v>120</v>
      </c>
      <c r="J8" s="425">
        <f t="shared" si="2"/>
        <v>1.0909090909090908</v>
      </c>
      <c r="K8" s="134">
        <f t="shared" si="3"/>
        <v>1.1538461538461537</v>
      </c>
      <c r="L8" s="121"/>
      <c r="M8" s="121"/>
      <c r="N8" s="5">
        <f t="shared" si="4"/>
        <v>48.899999999999977</v>
      </c>
      <c r="O8" s="6">
        <f t="shared" si="5"/>
        <v>16</v>
      </c>
      <c r="P8" s="5">
        <f t="shared" si="6"/>
        <v>40.762999999999977</v>
      </c>
      <c r="Q8" s="6">
        <f t="shared" si="7"/>
        <v>10</v>
      </c>
    </row>
    <row r="9" spans="1:17" ht="14.4" hidden="1" customHeight="1" outlineLevel="1" x14ac:dyDescent="0.3">
      <c r="A9" s="441" t="s">
        <v>171</v>
      </c>
      <c r="B9" s="120">
        <v>0.73799999999999999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-0.73799999999999999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684.26</v>
      </c>
      <c r="C10" s="113">
        <v>742.35</v>
      </c>
      <c r="D10" s="113">
        <v>692.53700000000003</v>
      </c>
      <c r="E10" s="424">
        <f t="shared" si="0"/>
        <v>1.01209627919212</v>
      </c>
      <c r="F10" s="129">
        <f t="shared" si="1"/>
        <v>0.93289822859837002</v>
      </c>
      <c r="G10" s="133">
        <v>383</v>
      </c>
      <c r="H10" s="113">
        <v>419</v>
      </c>
      <c r="I10" s="113">
        <v>402</v>
      </c>
      <c r="J10" s="425">
        <f t="shared" si="2"/>
        <v>1.0496083550913837</v>
      </c>
      <c r="K10" s="134">
        <f t="shared" si="3"/>
        <v>0.95942720763723155</v>
      </c>
      <c r="L10" s="121"/>
      <c r="M10" s="121"/>
      <c r="N10" s="5">
        <f t="shared" si="4"/>
        <v>-49.812999999999988</v>
      </c>
      <c r="O10" s="6">
        <f t="shared" si="5"/>
        <v>-17</v>
      </c>
      <c r="P10" s="5">
        <f t="shared" si="6"/>
        <v>8.2770000000000437</v>
      </c>
      <c r="Q10" s="6">
        <f t="shared" si="7"/>
        <v>19</v>
      </c>
    </row>
    <row r="11" spans="1:17" ht="14.4" hidden="1" customHeight="1" outlineLevel="1" x14ac:dyDescent="0.3">
      <c r="A11" s="441" t="s">
        <v>173</v>
      </c>
      <c r="B11" s="120">
        <v>185.81700000000001</v>
      </c>
      <c r="C11" s="113">
        <v>163.11799999999999</v>
      </c>
      <c r="D11" s="113">
        <v>217.477</v>
      </c>
      <c r="E11" s="424">
        <f t="shared" si="0"/>
        <v>1.1703826883439081</v>
      </c>
      <c r="F11" s="129">
        <f t="shared" si="1"/>
        <v>1.3332495494059515</v>
      </c>
      <c r="G11" s="133">
        <v>66</v>
      </c>
      <c r="H11" s="113">
        <v>63</v>
      </c>
      <c r="I11" s="113">
        <v>85</v>
      </c>
      <c r="J11" s="425">
        <f t="shared" si="2"/>
        <v>1.2878787878787878</v>
      </c>
      <c r="K11" s="134">
        <f t="shared" si="3"/>
        <v>1.3492063492063493</v>
      </c>
      <c r="L11" s="121"/>
      <c r="M11" s="121"/>
      <c r="N11" s="5">
        <f t="shared" si="4"/>
        <v>54.359000000000009</v>
      </c>
      <c r="O11" s="6">
        <f t="shared" si="5"/>
        <v>22</v>
      </c>
      <c r="P11" s="5">
        <f t="shared" si="6"/>
        <v>31.659999999999997</v>
      </c>
      <c r="Q11" s="6">
        <f t="shared" si="7"/>
        <v>19</v>
      </c>
    </row>
    <row r="12" spans="1:17" ht="14.4" hidden="1" customHeight="1" outlineLevel="1" thickBot="1" x14ac:dyDescent="0.35">
      <c r="A12" s="442" t="s">
        <v>208</v>
      </c>
      <c r="B12" s="238">
        <v>44.552999999999997</v>
      </c>
      <c r="C12" s="239">
        <v>31.117000000000001</v>
      </c>
      <c r="D12" s="239">
        <v>26.388000000000002</v>
      </c>
      <c r="E12" s="424">
        <f t="shared" si="0"/>
        <v>0.59228334792269888</v>
      </c>
      <c r="F12" s="129">
        <f t="shared" si="1"/>
        <v>0.84802519523090281</v>
      </c>
      <c r="G12" s="241">
        <v>20</v>
      </c>
      <c r="H12" s="239">
        <v>22</v>
      </c>
      <c r="I12" s="239">
        <v>20</v>
      </c>
      <c r="J12" s="426">
        <f t="shared" si="2"/>
        <v>1</v>
      </c>
      <c r="K12" s="242">
        <f t="shared" si="3"/>
        <v>0.90909090909090906</v>
      </c>
      <c r="L12" s="121"/>
      <c r="M12" s="121"/>
      <c r="N12" s="243">
        <f t="shared" si="4"/>
        <v>-4.7289999999999992</v>
      </c>
      <c r="O12" s="244">
        <f t="shared" si="5"/>
        <v>-2</v>
      </c>
      <c r="P12" s="243">
        <f t="shared" si="6"/>
        <v>-18.164999999999996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5348.3940000000011</v>
      </c>
      <c r="C13" s="116">
        <f>SUM(C5:C12)</f>
        <v>5461.0350000000008</v>
      </c>
      <c r="D13" s="116">
        <f>SUM(D5:D12)</f>
        <v>5669.7860000000001</v>
      </c>
      <c r="E13" s="420">
        <f>IF(OR(D13=0,B13=0),0,D13/B13)</f>
        <v>1.0600913096529536</v>
      </c>
      <c r="F13" s="135">
        <f>IF(OR(D13=0,C13=0),0,D13/C13)</f>
        <v>1.0382255378330296</v>
      </c>
      <c r="G13" s="136">
        <f>SUM(G5:G12)</f>
        <v>2833</v>
      </c>
      <c r="H13" s="116">
        <f>SUM(H5:H12)</f>
        <v>2846</v>
      </c>
      <c r="I13" s="116">
        <f>SUM(I5:I12)</f>
        <v>3010</v>
      </c>
      <c r="J13" s="420">
        <f>IF(OR(I13=0,G13=0),0,I13/G13)</f>
        <v>1.0624779385810095</v>
      </c>
      <c r="K13" s="137">
        <f>IF(OR(I13=0,H13=0),0,I13/H13)</f>
        <v>1.0576247364722418</v>
      </c>
      <c r="L13" s="121"/>
      <c r="M13" s="121"/>
      <c r="N13" s="127">
        <f t="shared" si="4"/>
        <v>208.75099999999929</v>
      </c>
      <c r="O13" s="138">
        <f t="shared" si="5"/>
        <v>164</v>
      </c>
      <c r="P13" s="127">
        <f t="shared" si="6"/>
        <v>321.39199999999892</v>
      </c>
      <c r="Q13" s="138">
        <f t="shared" si="7"/>
        <v>177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2364.8449999999998</v>
      </c>
      <c r="C18" s="114">
        <v>2298.4609999999998</v>
      </c>
      <c r="D18" s="114">
        <v>2448.1779999999999</v>
      </c>
      <c r="E18" s="424">
        <f>IF(OR(D18=0,B18=0),"",D18/B18)</f>
        <v>1.0352382502870168</v>
      </c>
      <c r="F18" s="129">
        <f>IF(OR(D18=0,C18=0),"",D18/C18)</f>
        <v>1.0651379335999176</v>
      </c>
      <c r="G18" s="119">
        <v>1159</v>
      </c>
      <c r="H18" s="114">
        <v>1131</v>
      </c>
      <c r="I18" s="114">
        <v>1170</v>
      </c>
      <c r="J18" s="424">
        <f>IF(OR(I18=0,G18=0),"",I18/G18)</f>
        <v>1.0094909404659189</v>
      </c>
      <c r="K18" s="131">
        <f>IF(OR(I18=0,H18=0),"",I18/H18)</f>
        <v>1.0344827586206897</v>
      </c>
      <c r="L18" s="659">
        <v>0.91871999999999998</v>
      </c>
      <c r="M18" s="660"/>
      <c r="N18" s="145">
        <f t="shared" ref="N18:N26" si="8">D18-C18</f>
        <v>149.7170000000001</v>
      </c>
      <c r="O18" s="146">
        <f t="shared" ref="O18:O26" si="9">I18-H18</f>
        <v>39</v>
      </c>
      <c r="P18" s="145">
        <f t="shared" ref="P18:P26" si="10">D18-B18</f>
        <v>83.333000000000084</v>
      </c>
      <c r="Q18" s="146">
        <f t="shared" ref="Q18:Q26" si="11">I18-G18</f>
        <v>11</v>
      </c>
    </row>
    <row r="19" spans="1:17" ht="14.4" hidden="1" customHeight="1" outlineLevel="1" x14ac:dyDescent="0.3">
      <c r="A19" s="441" t="s">
        <v>168</v>
      </c>
      <c r="B19" s="120">
        <v>530.298</v>
      </c>
      <c r="C19" s="113">
        <v>491.62900000000002</v>
      </c>
      <c r="D19" s="113">
        <v>562.26700000000005</v>
      </c>
      <c r="E19" s="425">
        <f t="shared" ref="E19:E25" si="12">IF(OR(D19=0,B19=0),"",D19/B19)</f>
        <v>1.0602849718460188</v>
      </c>
      <c r="F19" s="132">
        <f t="shared" ref="F19:F25" si="13">IF(OR(D19=0,C19=0),"",D19/C19)</f>
        <v>1.1436815159398652</v>
      </c>
      <c r="G19" s="120">
        <v>296</v>
      </c>
      <c r="H19" s="113">
        <v>285</v>
      </c>
      <c r="I19" s="113">
        <v>330</v>
      </c>
      <c r="J19" s="425">
        <f t="shared" ref="J19:J25" si="14">IF(OR(I19=0,G19=0),"",I19/G19)</f>
        <v>1.1148648648648649</v>
      </c>
      <c r="K19" s="134">
        <f t="shared" ref="K19:K25" si="15">IF(OR(I19=0,H19=0),"",I19/H19)</f>
        <v>1.1578947368421053</v>
      </c>
      <c r="L19" s="659">
        <v>0.99456</v>
      </c>
      <c r="M19" s="660"/>
      <c r="N19" s="147">
        <f t="shared" si="8"/>
        <v>70.638000000000034</v>
      </c>
      <c r="O19" s="148">
        <f t="shared" si="9"/>
        <v>45</v>
      </c>
      <c r="P19" s="147">
        <f t="shared" si="10"/>
        <v>31.969000000000051</v>
      </c>
      <c r="Q19" s="148">
        <f t="shared" si="11"/>
        <v>34</v>
      </c>
    </row>
    <row r="20" spans="1:17" ht="14.4" hidden="1" customHeight="1" outlineLevel="1" x14ac:dyDescent="0.3">
      <c r="A20" s="441" t="s">
        <v>169</v>
      </c>
      <c r="B20" s="120">
        <v>1347.8630000000001</v>
      </c>
      <c r="C20" s="113">
        <v>1552.4770000000001</v>
      </c>
      <c r="D20" s="113">
        <v>1492.1559999999999</v>
      </c>
      <c r="E20" s="425">
        <f t="shared" si="12"/>
        <v>1.1070531648988065</v>
      </c>
      <c r="F20" s="132">
        <f t="shared" si="13"/>
        <v>0.96114531809488957</v>
      </c>
      <c r="G20" s="120">
        <v>798</v>
      </c>
      <c r="H20" s="113">
        <v>822</v>
      </c>
      <c r="I20" s="113">
        <v>883</v>
      </c>
      <c r="J20" s="425">
        <f t="shared" si="14"/>
        <v>1.1065162907268171</v>
      </c>
      <c r="K20" s="134">
        <f t="shared" si="15"/>
        <v>1.0742092457420924</v>
      </c>
      <c r="L20" s="659">
        <v>0.96671999999999991</v>
      </c>
      <c r="M20" s="660"/>
      <c r="N20" s="147">
        <f t="shared" si="8"/>
        <v>-60.32100000000014</v>
      </c>
      <c r="O20" s="148">
        <f t="shared" si="9"/>
        <v>61</v>
      </c>
      <c r="P20" s="147">
        <f t="shared" si="10"/>
        <v>144.29299999999989</v>
      </c>
      <c r="Q20" s="148">
        <f t="shared" si="11"/>
        <v>85</v>
      </c>
    </row>
    <row r="21" spans="1:17" ht="14.4" hidden="1" customHeight="1" outlineLevel="1" x14ac:dyDescent="0.3">
      <c r="A21" s="441" t="s">
        <v>170</v>
      </c>
      <c r="B21" s="120">
        <v>190.02</v>
      </c>
      <c r="C21" s="113">
        <v>181.88300000000001</v>
      </c>
      <c r="D21" s="113">
        <v>230.78299999999999</v>
      </c>
      <c r="E21" s="425">
        <f t="shared" si="12"/>
        <v>1.2145195242606039</v>
      </c>
      <c r="F21" s="132">
        <f t="shared" si="13"/>
        <v>1.2688541534942792</v>
      </c>
      <c r="G21" s="120">
        <v>110</v>
      </c>
      <c r="H21" s="113">
        <v>104</v>
      </c>
      <c r="I21" s="113">
        <v>120</v>
      </c>
      <c r="J21" s="425">
        <f t="shared" si="14"/>
        <v>1.0909090909090908</v>
      </c>
      <c r="K21" s="134">
        <f t="shared" si="15"/>
        <v>1.1538461538461537</v>
      </c>
      <c r="L21" s="659">
        <v>1.11744</v>
      </c>
      <c r="M21" s="660"/>
      <c r="N21" s="147">
        <f t="shared" si="8"/>
        <v>48.899999999999977</v>
      </c>
      <c r="O21" s="148">
        <f t="shared" si="9"/>
        <v>16</v>
      </c>
      <c r="P21" s="147">
        <f t="shared" si="10"/>
        <v>40.762999999999977</v>
      </c>
      <c r="Q21" s="148">
        <f t="shared" si="11"/>
        <v>10</v>
      </c>
    </row>
    <row r="22" spans="1:17" ht="14.4" hidden="1" customHeight="1" outlineLevel="1" x14ac:dyDescent="0.3">
      <c r="A22" s="441" t="s">
        <v>171</v>
      </c>
      <c r="B22" s="120">
        <v>0.73799999999999999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-0.73799999999999999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684.26</v>
      </c>
      <c r="C23" s="113">
        <v>742.35</v>
      </c>
      <c r="D23" s="113">
        <v>692.53700000000003</v>
      </c>
      <c r="E23" s="425">
        <f t="shared" si="12"/>
        <v>1.01209627919212</v>
      </c>
      <c r="F23" s="132">
        <f t="shared" si="13"/>
        <v>0.93289822859837002</v>
      </c>
      <c r="G23" s="120">
        <v>383</v>
      </c>
      <c r="H23" s="113">
        <v>419</v>
      </c>
      <c r="I23" s="113">
        <v>402</v>
      </c>
      <c r="J23" s="425">
        <f t="shared" si="14"/>
        <v>1.0496083550913837</v>
      </c>
      <c r="K23" s="134">
        <f t="shared" si="15"/>
        <v>0.95942720763723155</v>
      </c>
      <c r="L23" s="659">
        <v>0.98495999999999995</v>
      </c>
      <c r="M23" s="660"/>
      <c r="N23" s="147">
        <f t="shared" si="8"/>
        <v>-49.812999999999988</v>
      </c>
      <c r="O23" s="148">
        <f t="shared" si="9"/>
        <v>-17</v>
      </c>
      <c r="P23" s="147">
        <f t="shared" si="10"/>
        <v>8.2770000000000437</v>
      </c>
      <c r="Q23" s="148">
        <f t="shared" si="11"/>
        <v>19</v>
      </c>
    </row>
    <row r="24" spans="1:17" ht="14.4" hidden="1" customHeight="1" outlineLevel="1" x14ac:dyDescent="0.3">
      <c r="A24" s="441" t="s">
        <v>173</v>
      </c>
      <c r="B24" s="120">
        <v>185.81700000000001</v>
      </c>
      <c r="C24" s="113">
        <v>163.11799999999999</v>
      </c>
      <c r="D24" s="113">
        <v>217.477</v>
      </c>
      <c r="E24" s="425">
        <f t="shared" si="12"/>
        <v>1.1703826883439081</v>
      </c>
      <c r="F24" s="132">
        <f t="shared" si="13"/>
        <v>1.3332495494059515</v>
      </c>
      <c r="G24" s="120">
        <v>66</v>
      </c>
      <c r="H24" s="113">
        <v>63</v>
      </c>
      <c r="I24" s="113">
        <v>85</v>
      </c>
      <c r="J24" s="425">
        <f t="shared" si="14"/>
        <v>1.2878787878787878</v>
      </c>
      <c r="K24" s="134">
        <f t="shared" si="15"/>
        <v>1.3492063492063493</v>
      </c>
      <c r="L24" s="659">
        <v>1.0147199999999998</v>
      </c>
      <c r="M24" s="660"/>
      <c r="N24" s="147">
        <f t="shared" si="8"/>
        <v>54.359000000000009</v>
      </c>
      <c r="O24" s="148">
        <f t="shared" si="9"/>
        <v>22</v>
      </c>
      <c r="P24" s="147">
        <f t="shared" si="10"/>
        <v>31.659999999999997</v>
      </c>
      <c r="Q24" s="148">
        <f t="shared" si="11"/>
        <v>19</v>
      </c>
    </row>
    <row r="25" spans="1:17" ht="14.4" hidden="1" customHeight="1" outlineLevel="1" thickBot="1" x14ac:dyDescent="0.35">
      <c r="A25" s="442" t="s">
        <v>208</v>
      </c>
      <c r="B25" s="238">
        <v>23.68</v>
      </c>
      <c r="C25" s="239">
        <v>31.117000000000001</v>
      </c>
      <c r="D25" s="239">
        <v>26.388000000000002</v>
      </c>
      <c r="E25" s="426">
        <f t="shared" si="12"/>
        <v>1.1143581081081082</v>
      </c>
      <c r="F25" s="240">
        <f t="shared" si="13"/>
        <v>0.84802519523090281</v>
      </c>
      <c r="G25" s="238">
        <v>19</v>
      </c>
      <c r="H25" s="239">
        <v>22</v>
      </c>
      <c r="I25" s="239">
        <v>20</v>
      </c>
      <c r="J25" s="426">
        <f t="shared" si="14"/>
        <v>1.0526315789473684</v>
      </c>
      <c r="K25" s="242">
        <f t="shared" si="15"/>
        <v>0.90909090909090906</v>
      </c>
      <c r="L25" s="356"/>
      <c r="M25" s="357"/>
      <c r="N25" s="245">
        <f t="shared" si="8"/>
        <v>-4.7289999999999992</v>
      </c>
      <c r="O25" s="246">
        <f t="shared" si="9"/>
        <v>-2</v>
      </c>
      <c r="P25" s="245">
        <f t="shared" si="10"/>
        <v>2.708000000000002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5327.5210000000015</v>
      </c>
      <c r="C26" s="150">
        <f>SUM(C18:C25)</f>
        <v>5461.0350000000008</v>
      </c>
      <c r="D26" s="150">
        <f>SUM(D18:D25)</f>
        <v>5669.7860000000001</v>
      </c>
      <c r="E26" s="421">
        <f>IF(OR(D26=0,B26=0),0,D26/B26)</f>
        <v>1.0642447021794936</v>
      </c>
      <c r="F26" s="151">
        <f>IF(OR(D26=0,C26=0),0,D26/C26)</f>
        <v>1.0382255378330296</v>
      </c>
      <c r="G26" s="149">
        <f>SUM(G18:G25)</f>
        <v>2832</v>
      </c>
      <c r="H26" s="150">
        <f>SUM(H18:H25)</f>
        <v>2846</v>
      </c>
      <c r="I26" s="150">
        <f>SUM(I18:I25)</f>
        <v>3010</v>
      </c>
      <c r="J26" s="421">
        <f>IF(OR(I26=0,G26=0),0,I26/G26)</f>
        <v>1.0628531073446328</v>
      </c>
      <c r="K26" s="152">
        <f>IF(OR(I26=0,H26=0),0,I26/H26)</f>
        <v>1.0576247364722418</v>
      </c>
      <c r="L26" s="121"/>
      <c r="M26" s="121"/>
      <c r="N26" s="143">
        <f t="shared" si="8"/>
        <v>208.75099999999929</v>
      </c>
      <c r="O26" s="153">
        <f t="shared" si="9"/>
        <v>164</v>
      </c>
      <c r="P26" s="143">
        <f t="shared" si="10"/>
        <v>342.26499999999851</v>
      </c>
      <c r="Q26" s="153">
        <f t="shared" si="11"/>
        <v>178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20.873000000000001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1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-20.873000000000001</v>
      </c>
      <c r="Q38" s="246">
        <f t="shared" si="19"/>
        <v>-1</v>
      </c>
    </row>
    <row r="39" spans="1:17" ht="14.4" customHeight="1" collapsed="1" thickBot="1" x14ac:dyDescent="0.35">
      <c r="A39" s="444" t="s">
        <v>3</v>
      </c>
      <c r="B39" s="118">
        <f>SUM(B31:B38)</f>
        <v>20.873000000000001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-20.873000000000001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1588</v>
      </c>
      <c r="C33" s="199">
        <v>1489</v>
      </c>
      <c r="D33" s="84">
        <f>IF(C33="","",C33-B33)</f>
        <v>-99</v>
      </c>
      <c r="E33" s="85">
        <f>IF(C33="","",C33/B33)</f>
        <v>0.93765743073047858</v>
      </c>
      <c r="F33" s="86">
        <v>270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3846</v>
      </c>
      <c r="C34" s="200">
        <v>3640</v>
      </c>
      <c r="D34" s="87">
        <f t="shared" ref="D34:D45" si="0">IF(C34="","",C34-B34)</f>
        <v>-206</v>
      </c>
      <c r="E34" s="88">
        <f t="shared" ref="E34:E45" si="1">IF(C34="","",C34/B34)</f>
        <v>0.94643785751430054</v>
      </c>
      <c r="F34" s="89">
        <v>608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6201</v>
      </c>
      <c r="C35" s="200">
        <v>5993</v>
      </c>
      <c r="D35" s="87">
        <f t="shared" si="0"/>
        <v>-208</v>
      </c>
      <c r="E35" s="88">
        <f t="shared" si="1"/>
        <v>0.96645702306079662</v>
      </c>
      <c r="F35" s="89">
        <v>1019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8228</v>
      </c>
      <c r="C36" s="200">
        <v>8172</v>
      </c>
      <c r="D36" s="87">
        <f t="shared" si="0"/>
        <v>-56</v>
      </c>
      <c r="E36" s="88">
        <f t="shared" si="1"/>
        <v>0.99319397180359748</v>
      </c>
      <c r="F36" s="89">
        <v>1541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10535</v>
      </c>
      <c r="C37" s="200">
        <v>10356</v>
      </c>
      <c r="D37" s="87">
        <f t="shared" si="0"/>
        <v>-179</v>
      </c>
      <c r="E37" s="88">
        <f t="shared" si="1"/>
        <v>0.98300901756051262</v>
      </c>
      <c r="F37" s="89">
        <v>1898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12767</v>
      </c>
      <c r="C38" s="200">
        <v>12567</v>
      </c>
      <c r="D38" s="87">
        <f t="shared" si="0"/>
        <v>-200</v>
      </c>
      <c r="E38" s="88">
        <f t="shared" si="1"/>
        <v>0.98433461267329836</v>
      </c>
      <c r="F38" s="89">
        <v>2273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14907</v>
      </c>
      <c r="C39" s="200">
        <v>14703</v>
      </c>
      <c r="D39" s="87">
        <f t="shared" si="0"/>
        <v>-204</v>
      </c>
      <c r="E39" s="88">
        <f t="shared" si="1"/>
        <v>0.98631515395451796</v>
      </c>
      <c r="F39" s="89">
        <v>2712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16647</v>
      </c>
      <c r="C40" s="200">
        <v>16400</v>
      </c>
      <c r="D40" s="87">
        <f t="shared" si="0"/>
        <v>-247</v>
      </c>
      <c r="E40" s="88">
        <f t="shared" si="1"/>
        <v>0.9851624917402535</v>
      </c>
      <c r="F40" s="89">
        <v>3049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18683</v>
      </c>
      <c r="C41" s="200">
        <v>18449</v>
      </c>
      <c r="D41" s="87">
        <f t="shared" si="0"/>
        <v>-234</v>
      </c>
      <c r="E41" s="88">
        <f t="shared" si="1"/>
        <v>0.98747524487502003</v>
      </c>
      <c r="F41" s="89">
        <v>3375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20819</v>
      </c>
      <c r="C42" s="200">
        <v>20416</v>
      </c>
      <c r="D42" s="87">
        <f t="shared" si="0"/>
        <v>-403</v>
      </c>
      <c r="E42" s="88">
        <f t="shared" si="1"/>
        <v>0.98064268216532979</v>
      </c>
      <c r="F42" s="89">
        <v>3673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23226</v>
      </c>
      <c r="C43" s="200">
        <v>22827</v>
      </c>
      <c r="D43" s="87">
        <f t="shared" si="0"/>
        <v>-399</v>
      </c>
      <c r="E43" s="88">
        <f t="shared" si="1"/>
        <v>0.98282097649186262</v>
      </c>
      <c r="F43" s="89">
        <v>4155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7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8778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68" t="s">
        <v>8276</v>
      </c>
      <c r="B5" s="969">
        <v>1</v>
      </c>
      <c r="C5" s="970">
        <v>7.77</v>
      </c>
      <c r="D5" s="971">
        <v>28</v>
      </c>
      <c r="E5" s="972"/>
      <c r="F5" s="973"/>
      <c r="G5" s="974"/>
      <c r="H5" s="975"/>
      <c r="I5" s="973"/>
      <c r="J5" s="974"/>
      <c r="K5" s="976">
        <v>7.77</v>
      </c>
      <c r="L5" s="975">
        <v>5</v>
      </c>
      <c r="M5" s="975">
        <v>45</v>
      </c>
      <c r="N5" s="977">
        <v>15</v>
      </c>
      <c r="O5" s="975" t="s">
        <v>8277</v>
      </c>
      <c r="P5" s="978" t="s">
        <v>8278</v>
      </c>
      <c r="Q5" s="979">
        <f>H5-B5</f>
        <v>-1</v>
      </c>
      <c r="R5" s="995">
        <f>I5-C5</f>
        <v>-7.77</v>
      </c>
      <c r="S5" s="979">
        <f>H5-E5</f>
        <v>0</v>
      </c>
      <c r="T5" s="995">
        <f>I5-F5</f>
        <v>0</v>
      </c>
      <c r="U5" s="1011" t="s">
        <v>581</v>
      </c>
      <c r="V5" s="1012" t="s">
        <v>581</v>
      </c>
      <c r="W5" s="1012" t="s">
        <v>581</v>
      </c>
      <c r="X5" s="1013" t="s">
        <v>581</v>
      </c>
      <c r="Y5" s="1014"/>
    </row>
    <row r="6" spans="1:25" ht="14.4" customHeight="1" x14ac:dyDescent="0.3">
      <c r="A6" s="965" t="s">
        <v>8279</v>
      </c>
      <c r="B6" s="943"/>
      <c r="C6" s="944"/>
      <c r="D6" s="945"/>
      <c r="E6" s="941"/>
      <c r="F6" s="914"/>
      <c r="G6" s="915"/>
      <c r="H6" s="920">
        <v>1</v>
      </c>
      <c r="I6" s="921">
        <v>55.25</v>
      </c>
      <c r="J6" s="922">
        <v>98</v>
      </c>
      <c r="K6" s="917">
        <v>52.63</v>
      </c>
      <c r="L6" s="916">
        <v>43</v>
      </c>
      <c r="M6" s="916">
        <v>225</v>
      </c>
      <c r="N6" s="918">
        <v>75</v>
      </c>
      <c r="O6" s="916" t="s">
        <v>8277</v>
      </c>
      <c r="P6" s="942" t="s">
        <v>8280</v>
      </c>
      <c r="Q6" s="919">
        <f t="shared" ref="Q6:R69" si="0">H6-B6</f>
        <v>1</v>
      </c>
      <c r="R6" s="996">
        <f t="shared" si="0"/>
        <v>55.25</v>
      </c>
      <c r="S6" s="919">
        <f t="shared" ref="S6:S69" si="1">H6-E6</f>
        <v>1</v>
      </c>
      <c r="T6" s="996">
        <f t="shared" ref="T6:T69" si="2">I6-F6</f>
        <v>55.25</v>
      </c>
      <c r="U6" s="1008">
        <v>75</v>
      </c>
      <c r="V6" s="943">
        <v>98</v>
      </c>
      <c r="W6" s="943">
        <v>23</v>
      </c>
      <c r="X6" s="1005">
        <v>1.3066666666666666</v>
      </c>
      <c r="Y6" s="1002">
        <v>23</v>
      </c>
    </row>
    <row r="7" spans="1:25" ht="14.4" customHeight="1" x14ac:dyDescent="0.3">
      <c r="A7" s="965" t="s">
        <v>8281</v>
      </c>
      <c r="B7" s="943">
        <v>2</v>
      </c>
      <c r="C7" s="944">
        <v>69.63</v>
      </c>
      <c r="D7" s="945">
        <v>74</v>
      </c>
      <c r="E7" s="941"/>
      <c r="F7" s="914"/>
      <c r="G7" s="915"/>
      <c r="H7" s="920">
        <v>2</v>
      </c>
      <c r="I7" s="921">
        <v>73.819999999999993</v>
      </c>
      <c r="J7" s="922">
        <v>85.5</v>
      </c>
      <c r="K7" s="917">
        <v>33.15</v>
      </c>
      <c r="L7" s="916">
        <v>22</v>
      </c>
      <c r="M7" s="916">
        <v>135</v>
      </c>
      <c r="N7" s="918">
        <v>45</v>
      </c>
      <c r="O7" s="916" t="s">
        <v>8277</v>
      </c>
      <c r="P7" s="942" t="s">
        <v>8282</v>
      </c>
      <c r="Q7" s="919">
        <f t="shared" si="0"/>
        <v>0</v>
      </c>
      <c r="R7" s="996">
        <f t="shared" si="0"/>
        <v>4.1899999999999977</v>
      </c>
      <c r="S7" s="919">
        <f t="shared" si="1"/>
        <v>2</v>
      </c>
      <c r="T7" s="996">
        <f t="shared" si="2"/>
        <v>73.819999999999993</v>
      </c>
      <c r="U7" s="1008">
        <v>90</v>
      </c>
      <c r="V7" s="943">
        <v>171</v>
      </c>
      <c r="W7" s="943">
        <v>81</v>
      </c>
      <c r="X7" s="1005">
        <v>1.9</v>
      </c>
      <c r="Y7" s="1002">
        <v>81</v>
      </c>
    </row>
    <row r="8" spans="1:25" ht="14.4" customHeight="1" x14ac:dyDescent="0.3">
      <c r="A8" s="966" t="s">
        <v>8283</v>
      </c>
      <c r="B8" s="946">
        <v>6</v>
      </c>
      <c r="C8" s="947">
        <v>129.55000000000001</v>
      </c>
      <c r="D8" s="948">
        <v>56.8</v>
      </c>
      <c r="E8" s="949">
        <v>5</v>
      </c>
      <c r="F8" s="923">
        <v>156.32</v>
      </c>
      <c r="G8" s="924">
        <v>80</v>
      </c>
      <c r="H8" s="925">
        <v>6</v>
      </c>
      <c r="I8" s="926">
        <v>134.5</v>
      </c>
      <c r="J8" s="927">
        <v>45.2</v>
      </c>
      <c r="K8" s="928">
        <v>20.34</v>
      </c>
      <c r="L8" s="929">
        <v>11</v>
      </c>
      <c r="M8" s="929">
        <v>87</v>
      </c>
      <c r="N8" s="930">
        <v>29</v>
      </c>
      <c r="O8" s="929" t="s">
        <v>8277</v>
      </c>
      <c r="P8" s="950" t="s">
        <v>8284</v>
      </c>
      <c r="Q8" s="931">
        <f t="shared" si="0"/>
        <v>0</v>
      </c>
      <c r="R8" s="997">
        <f t="shared" si="0"/>
        <v>4.9499999999999886</v>
      </c>
      <c r="S8" s="931">
        <f t="shared" si="1"/>
        <v>1</v>
      </c>
      <c r="T8" s="997">
        <f t="shared" si="2"/>
        <v>-21.819999999999993</v>
      </c>
      <c r="U8" s="1009">
        <v>174</v>
      </c>
      <c r="V8" s="946">
        <v>271.20000000000005</v>
      </c>
      <c r="W8" s="946">
        <v>97.200000000000045</v>
      </c>
      <c r="X8" s="1006">
        <v>1.5586206896551726</v>
      </c>
      <c r="Y8" s="1003">
        <v>97</v>
      </c>
    </row>
    <row r="9" spans="1:25" ht="14.4" customHeight="1" x14ac:dyDescent="0.3">
      <c r="A9" s="966" t="s">
        <v>8285</v>
      </c>
      <c r="B9" s="946"/>
      <c r="C9" s="947"/>
      <c r="D9" s="948"/>
      <c r="E9" s="949">
        <v>1</v>
      </c>
      <c r="F9" s="923">
        <v>12.38</v>
      </c>
      <c r="G9" s="924">
        <v>22</v>
      </c>
      <c r="H9" s="925">
        <v>1</v>
      </c>
      <c r="I9" s="926">
        <v>12.38</v>
      </c>
      <c r="J9" s="927">
        <v>24</v>
      </c>
      <c r="K9" s="928">
        <v>12.38</v>
      </c>
      <c r="L9" s="929">
        <v>5</v>
      </c>
      <c r="M9" s="929">
        <v>60</v>
      </c>
      <c r="N9" s="930">
        <v>20</v>
      </c>
      <c r="O9" s="929" t="s">
        <v>8277</v>
      </c>
      <c r="P9" s="950" t="s">
        <v>8286</v>
      </c>
      <c r="Q9" s="931">
        <f t="shared" si="0"/>
        <v>1</v>
      </c>
      <c r="R9" s="997">
        <f t="shared" si="0"/>
        <v>12.38</v>
      </c>
      <c r="S9" s="931">
        <f t="shared" si="1"/>
        <v>0</v>
      </c>
      <c r="T9" s="997">
        <f t="shared" si="2"/>
        <v>0</v>
      </c>
      <c r="U9" s="1009">
        <v>20</v>
      </c>
      <c r="V9" s="946">
        <v>24</v>
      </c>
      <c r="W9" s="946">
        <v>4</v>
      </c>
      <c r="X9" s="1006">
        <v>1.2</v>
      </c>
      <c r="Y9" s="1003">
        <v>4</v>
      </c>
    </row>
    <row r="10" spans="1:25" ht="14.4" customHeight="1" x14ac:dyDescent="0.3">
      <c r="A10" s="967" t="s">
        <v>8287</v>
      </c>
      <c r="B10" s="952">
        <v>8</v>
      </c>
      <c r="C10" s="953">
        <v>111.47</v>
      </c>
      <c r="D10" s="951">
        <v>32.799999999999997</v>
      </c>
      <c r="E10" s="954">
        <v>7</v>
      </c>
      <c r="F10" s="955">
        <v>114.86</v>
      </c>
      <c r="G10" s="932">
        <v>45.6</v>
      </c>
      <c r="H10" s="956">
        <v>10</v>
      </c>
      <c r="I10" s="957">
        <v>167.71</v>
      </c>
      <c r="J10" s="933">
        <v>40.9</v>
      </c>
      <c r="K10" s="958">
        <v>12.65</v>
      </c>
      <c r="L10" s="959">
        <v>5</v>
      </c>
      <c r="M10" s="959">
        <v>60</v>
      </c>
      <c r="N10" s="960">
        <v>20</v>
      </c>
      <c r="O10" s="959" t="s">
        <v>8277</v>
      </c>
      <c r="P10" s="961" t="s">
        <v>8286</v>
      </c>
      <c r="Q10" s="962">
        <f t="shared" si="0"/>
        <v>2</v>
      </c>
      <c r="R10" s="998">
        <f t="shared" si="0"/>
        <v>56.240000000000009</v>
      </c>
      <c r="S10" s="962">
        <f t="shared" si="1"/>
        <v>3</v>
      </c>
      <c r="T10" s="998">
        <f t="shared" si="2"/>
        <v>52.850000000000009</v>
      </c>
      <c r="U10" s="1010">
        <v>200</v>
      </c>
      <c r="V10" s="952">
        <v>409</v>
      </c>
      <c r="W10" s="952">
        <v>209</v>
      </c>
      <c r="X10" s="1007">
        <v>2.0449999999999999</v>
      </c>
      <c r="Y10" s="1004">
        <v>217</v>
      </c>
    </row>
    <row r="11" spans="1:25" ht="14.4" customHeight="1" x14ac:dyDescent="0.3">
      <c r="A11" s="965" t="s">
        <v>8288</v>
      </c>
      <c r="B11" s="943"/>
      <c r="C11" s="944"/>
      <c r="D11" s="945"/>
      <c r="E11" s="920">
        <v>1</v>
      </c>
      <c r="F11" s="921">
        <v>2.2799999999999998</v>
      </c>
      <c r="G11" s="934">
        <v>3</v>
      </c>
      <c r="H11" s="916"/>
      <c r="I11" s="914"/>
      <c r="J11" s="915"/>
      <c r="K11" s="917">
        <v>2.2799999999999998</v>
      </c>
      <c r="L11" s="916">
        <v>3</v>
      </c>
      <c r="M11" s="916">
        <v>27</v>
      </c>
      <c r="N11" s="918">
        <v>9</v>
      </c>
      <c r="O11" s="916" t="s">
        <v>8277</v>
      </c>
      <c r="P11" s="942" t="s">
        <v>8289</v>
      </c>
      <c r="Q11" s="919">
        <f t="shared" si="0"/>
        <v>0</v>
      </c>
      <c r="R11" s="996">
        <f t="shared" si="0"/>
        <v>0</v>
      </c>
      <c r="S11" s="919">
        <f t="shared" si="1"/>
        <v>-1</v>
      </c>
      <c r="T11" s="996">
        <f t="shared" si="2"/>
        <v>-2.2799999999999998</v>
      </c>
      <c r="U11" s="1008" t="s">
        <v>581</v>
      </c>
      <c r="V11" s="943" t="s">
        <v>581</v>
      </c>
      <c r="W11" s="943" t="s">
        <v>581</v>
      </c>
      <c r="X11" s="1005" t="s">
        <v>581</v>
      </c>
      <c r="Y11" s="1002"/>
    </row>
    <row r="12" spans="1:25" ht="14.4" customHeight="1" x14ac:dyDescent="0.3">
      <c r="A12" s="965" t="s">
        <v>8290</v>
      </c>
      <c r="B12" s="943">
        <v>3</v>
      </c>
      <c r="C12" s="944">
        <v>1.35</v>
      </c>
      <c r="D12" s="945">
        <v>3</v>
      </c>
      <c r="E12" s="941">
        <v>2</v>
      </c>
      <c r="F12" s="914">
        <v>0.9</v>
      </c>
      <c r="G12" s="915">
        <v>3</v>
      </c>
      <c r="H12" s="920">
        <v>5</v>
      </c>
      <c r="I12" s="921">
        <v>2.2400000000000002</v>
      </c>
      <c r="J12" s="934">
        <v>2.4</v>
      </c>
      <c r="K12" s="917">
        <v>0.45</v>
      </c>
      <c r="L12" s="916">
        <v>1</v>
      </c>
      <c r="M12" s="916">
        <v>9</v>
      </c>
      <c r="N12" s="918">
        <v>3</v>
      </c>
      <c r="O12" s="916" t="s">
        <v>8277</v>
      </c>
      <c r="P12" s="942" t="s">
        <v>8291</v>
      </c>
      <c r="Q12" s="919">
        <f t="shared" si="0"/>
        <v>2</v>
      </c>
      <c r="R12" s="996">
        <f t="shared" si="0"/>
        <v>0.89000000000000012</v>
      </c>
      <c r="S12" s="919">
        <f t="shared" si="1"/>
        <v>3</v>
      </c>
      <c r="T12" s="996">
        <f t="shared" si="2"/>
        <v>1.3400000000000003</v>
      </c>
      <c r="U12" s="1008">
        <v>15</v>
      </c>
      <c r="V12" s="943">
        <v>12</v>
      </c>
      <c r="W12" s="943">
        <v>-3</v>
      </c>
      <c r="X12" s="1005">
        <v>0.8</v>
      </c>
      <c r="Y12" s="1002"/>
    </row>
    <row r="13" spans="1:25" ht="14.4" customHeight="1" x14ac:dyDescent="0.3">
      <c r="A13" s="967" t="s">
        <v>8292</v>
      </c>
      <c r="B13" s="952"/>
      <c r="C13" s="953"/>
      <c r="D13" s="951"/>
      <c r="E13" s="954">
        <v>1</v>
      </c>
      <c r="F13" s="955">
        <v>1.1299999999999999</v>
      </c>
      <c r="G13" s="932">
        <v>2</v>
      </c>
      <c r="H13" s="956"/>
      <c r="I13" s="957"/>
      <c r="J13" s="935"/>
      <c r="K13" s="958">
        <v>1.1299999999999999</v>
      </c>
      <c r="L13" s="959">
        <v>2</v>
      </c>
      <c r="M13" s="959">
        <v>18</v>
      </c>
      <c r="N13" s="960">
        <v>6</v>
      </c>
      <c r="O13" s="959" t="s">
        <v>8277</v>
      </c>
      <c r="P13" s="961" t="s">
        <v>8293</v>
      </c>
      <c r="Q13" s="962">
        <f t="shared" si="0"/>
        <v>0</v>
      </c>
      <c r="R13" s="998">
        <f t="shared" si="0"/>
        <v>0</v>
      </c>
      <c r="S13" s="962">
        <f t="shared" si="1"/>
        <v>-1</v>
      </c>
      <c r="T13" s="998">
        <f t="shared" si="2"/>
        <v>-1.1299999999999999</v>
      </c>
      <c r="U13" s="1010" t="s">
        <v>581</v>
      </c>
      <c r="V13" s="952" t="s">
        <v>581</v>
      </c>
      <c r="W13" s="952" t="s">
        <v>581</v>
      </c>
      <c r="X13" s="1007" t="s">
        <v>581</v>
      </c>
      <c r="Y13" s="1004"/>
    </row>
    <row r="14" spans="1:25" ht="14.4" customHeight="1" x14ac:dyDescent="0.3">
      <c r="A14" s="965" t="s">
        <v>8294</v>
      </c>
      <c r="B14" s="943"/>
      <c r="C14" s="944"/>
      <c r="D14" s="945"/>
      <c r="E14" s="941">
        <v>1</v>
      </c>
      <c r="F14" s="914">
        <v>0.24</v>
      </c>
      <c r="G14" s="915">
        <v>3</v>
      </c>
      <c r="H14" s="920">
        <v>1</v>
      </c>
      <c r="I14" s="921">
        <v>0.24</v>
      </c>
      <c r="J14" s="934">
        <v>2</v>
      </c>
      <c r="K14" s="917">
        <v>0.24</v>
      </c>
      <c r="L14" s="916">
        <v>1</v>
      </c>
      <c r="M14" s="916">
        <v>6</v>
      </c>
      <c r="N14" s="918">
        <v>2</v>
      </c>
      <c r="O14" s="916" t="s">
        <v>8277</v>
      </c>
      <c r="P14" s="942" t="s">
        <v>8295</v>
      </c>
      <c r="Q14" s="919">
        <f t="shared" si="0"/>
        <v>1</v>
      </c>
      <c r="R14" s="996">
        <f t="shared" si="0"/>
        <v>0.24</v>
      </c>
      <c r="S14" s="919">
        <f t="shared" si="1"/>
        <v>0</v>
      </c>
      <c r="T14" s="996">
        <f t="shared" si="2"/>
        <v>0</v>
      </c>
      <c r="U14" s="1008">
        <v>2</v>
      </c>
      <c r="V14" s="943">
        <v>2</v>
      </c>
      <c r="W14" s="943">
        <v>0</v>
      </c>
      <c r="X14" s="1005">
        <v>1</v>
      </c>
      <c r="Y14" s="1002"/>
    </row>
    <row r="15" spans="1:25" ht="14.4" customHeight="1" x14ac:dyDescent="0.3">
      <c r="A15" s="965" t="s">
        <v>8296</v>
      </c>
      <c r="B15" s="943">
        <v>5</v>
      </c>
      <c r="C15" s="944">
        <v>6.36</v>
      </c>
      <c r="D15" s="945">
        <v>3.8</v>
      </c>
      <c r="E15" s="941">
        <v>2</v>
      </c>
      <c r="F15" s="914">
        <v>2.4900000000000002</v>
      </c>
      <c r="G15" s="915">
        <v>3</v>
      </c>
      <c r="H15" s="920">
        <v>5</v>
      </c>
      <c r="I15" s="921">
        <v>6.27</v>
      </c>
      <c r="J15" s="934">
        <v>2.8</v>
      </c>
      <c r="K15" s="917">
        <v>1.24</v>
      </c>
      <c r="L15" s="916">
        <v>2</v>
      </c>
      <c r="M15" s="916">
        <v>18</v>
      </c>
      <c r="N15" s="918">
        <v>6</v>
      </c>
      <c r="O15" s="916" t="s">
        <v>8277</v>
      </c>
      <c r="P15" s="942" t="s">
        <v>8297</v>
      </c>
      <c r="Q15" s="919">
        <f t="shared" si="0"/>
        <v>0</v>
      </c>
      <c r="R15" s="996">
        <f t="shared" si="0"/>
        <v>-9.0000000000000746E-2</v>
      </c>
      <c r="S15" s="919">
        <f t="shared" si="1"/>
        <v>3</v>
      </c>
      <c r="T15" s="996">
        <f t="shared" si="2"/>
        <v>3.7799999999999994</v>
      </c>
      <c r="U15" s="1008">
        <v>30</v>
      </c>
      <c r="V15" s="943">
        <v>14</v>
      </c>
      <c r="W15" s="943">
        <v>-16</v>
      </c>
      <c r="X15" s="1005">
        <v>0.46666666666666667</v>
      </c>
      <c r="Y15" s="1002"/>
    </row>
    <row r="16" spans="1:25" ht="14.4" customHeight="1" x14ac:dyDescent="0.3">
      <c r="A16" s="967" t="s">
        <v>8298</v>
      </c>
      <c r="B16" s="952"/>
      <c r="C16" s="953"/>
      <c r="D16" s="951"/>
      <c r="E16" s="954"/>
      <c r="F16" s="955"/>
      <c r="G16" s="932"/>
      <c r="H16" s="956">
        <v>1</v>
      </c>
      <c r="I16" s="957">
        <v>1.95</v>
      </c>
      <c r="J16" s="935">
        <v>3</v>
      </c>
      <c r="K16" s="958">
        <v>2.5</v>
      </c>
      <c r="L16" s="959">
        <v>4</v>
      </c>
      <c r="M16" s="959">
        <v>36</v>
      </c>
      <c r="N16" s="960">
        <v>12</v>
      </c>
      <c r="O16" s="959" t="s">
        <v>8277</v>
      </c>
      <c r="P16" s="961" t="s">
        <v>8299</v>
      </c>
      <c r="Q16" s="962">
        <f t="shared" si="0"/>
        <v>1</v>
      </c>
      <c r="R16" s="998">
        <f t="shared" si="0"/>
        <v>1.95</v>
      </c>
      <c r="S16" s="962">
        <f t="shared" si="1"/>
        <v>1</v>
      </c>
      <c r="T16" s="998">
        <f t="shared" si="2"/>
        <v>1.95</v>
      </c>
      <c r="U16" s="1010">
        <v>12</v>
      </c>
      <c r="V16" s="952">
        <v>3</v>
      </c>
      <c r="W16" s="952">
        <v>-9</v>
      </c>
      <c r="X16" s="1007">
        <v>0.25</v>
      </c>
      <c r="Y16" s="1004"/>
    </row>
    <row r="17" spans="1:25" ht="14.4" customHeight="1" x14ac:dyDescent="0.3">
      <c r="A17" s="966" t="s">
        <v>8300</v>
      </c>
      <c r="B17" s="936">
        <v>1</v>
      </c>
      <c r="C17" s="937">
        <v>0.5</v>
      </c>
      <c r="D17" s="938">
        <v>2</v>
      </c>
      <c r="E17" s="949"/>
      <c r="F17" s="923"/>
      <c r="G17" s="924"/>
      <c r="H17" s="929"/>
      <c r="I17" s="923"/>
      <c r="J17" s="924"/>
      <c r="K17" s="928">
        <v>0.5</v>
      </c>
      <c r="L17" s="929">
        <v>2</v>
      </c>
      <c r="M17" s="929">
        <v>18</v>
      </c>
      <c r="N17" s="930">
        <v>6</v>
      </c>
      <c r="O17" s="929" t="s">
        <v>8277</v>
      </c>
      <c r="P17" s="950" t="s">
        <v>8301</v>
      </c>
      <c r="Q17" s="931">
        <f t="shared" si="0"/>
        <v>-1</v>
      </c>
      <c r="R17" s="997">
        <f t="shared" si="0"/>
        <v>-0.5</v>
      </c>
      <c r="S17" s="931">
        <f t="shared" si="1"/>
        <v>0</v>
      </c>
      <c r="T17" s="997">
        <f t="shared" si="2"/>
        <v>0</v>
      </c>
      <c r="U17" s="1009" t="s">
        <v>581</v>
      </c>
      <c r="V17" s="946" t="s">
        <v>581</v>
      </c>
      <c r="W17" s="946" t="s">
        <v>581</v>
      </c>
      <c r="X17" s="1006" t="s">
        <v>581</v>
      </c>
      <c r="Y17" s="1003"/>
    </row>
    <row r="18" spans="1:25" ht="14.4" customHeight="1" x14ac:dyDescent="0.3">
      <c r="A18" s="965" t="s">
        <v>8302</v>
      </c>
      <c r="B18" s="943">
        <v>7</v>
      </c>
      <c r="C18" s="944">
        <v>3.24</v>
      </c>
      <c r="D18" s="945">
        <v>2</v>
      </c>
      <c r="E18" s="920">
        <v>10</v>
      </c>
      <c r="F18" s="921">
        <v>4.6399999999999997</v>
      </c>
      <c r="G18" s="934">
        <v>2.2000000000000002</v>
      </c>
      <c r="H18" s="916">
        <v>9</v>
      </c>
      <c r="I18" s="914">
        <v>4.17</v>
      </c>
      <c r="J18" s="915">
        <v>2.1</v>
      </c>
      <c r="K18" s="917">
        <v>0.46</v>
      </c>
      <c r="L18" s="916">
        <v>1</v>
      </c>
      <c r="M18" s="916">
        <v>9</v>
      </c>
      <c r="N18" s="918">
        <v>3</v>
      </c>
      <c r="O18" s="916" t="s">
        <v>8277</v>
      </c>
      <c r="P18" s="942" t="s">
        <v>8303</v>
      </c>
      <c r="Q18" s="919">
        <f t="shared" si="0"/>
        <v>2</v>
      </c>
      <c r="R18" s="996">
        <f t="shared" si="0"/>
        <v>0.92999999999999972</v>
      </c>
      <c r="S18" s="919">
        <f t="shared" si="1"/>
        <v>-1</v>
      </c>
      <c r="T18" s="996">
        <f t="shared" si="2"/>
        <v>-0.46999999999999975</v>
      </c>
      <c r="U18" s="1008">
        <v>27</v>
      </c>
      <c r="V18" s="943">
        <v>18.900000000000002</v>
      </c>
      <c r="W18" s="943">
        <v>-8.0999999999999979</v>
      </c>
      <c r="X18" s="1005">
        <v>0.70000000000000007</v>
      </c>
      <c r="Y18" s="1002"/>
    </row>
    <row r="19" spans="1:25" ht="14.4" customHeight="1" x14ac:dyDescent="0.3">
      <c r="A19" s="967" t="s">
        <v>8304</v>
      </c>
      <c r="B19" s="952">
        <v>1</v>
      </c>
      <c r="C19" s="953">
        <v>0.56000000000000005</v>
      </c>
      <c r="D19" s="951">
        <v>2</v>
      </c>
      <c r="E19" s="956">
        <v>1</v>
      </c>
      <c r="F19" s="957">
        <v>0.56000000000000005</v>
      </c>
      <c r="G19" s="935">
        <v>2</v>
      </c>
      <c r="H19" s="959"/>
      <c r="I19" s="955"/>
      <c r="J19" s="932"/>
      <c r="K19" s="958">
        <v>0.56000000000000005</v>
      </c>
      <c r="L19" s="959">
        <v>1</v>
      </c>
      <c r="M19" s="959">
        <v>12</v>
      </c>
      <c r="N19" s="960">
        <v>4</v>
      </c>
      <c r="O19" s="959" t="s">
        <v>8277</v>
      </c>
      <c r="P19" s="961" t="s">
        <v>8305</v>
      </c>
      <c r="Q19" s="962">
        <f t="shared" si="0"/>
        <v>-1</v>
      </c>
      <c r="R19" s="998">
        <f t="shared" si="0"/>
        <v>-0.56000000000000005</v>
      </c>
      <c r="S19" s="962">
        <f t="shared" si="1"/>
        <v>-1</v>
      </c>
      <c r="T19" s="998">
        <f t="shared" si="2"/>
        <v>-0.56000000000000005</v>
      </c>
      <c r="U19" s="1010" t="s">
        <v>581</v>
      </c>
      <c r="V19" s="952" t="s">
        <v>581</v>
      </c>
      <c r="W19" s="952" t="s">
        <v>581</v>
      </c>
      <c r="X19" s="1007" t="s">
        <v>581</v>
      </c>
      <c r="Y19" s="1004"/>
    </row>
    <row r="20" spans="1:25" ht="14.4" customHeight="1" x14ac:dyDescent="0.3">
      <c r="A20" s="966" t="s">
        <v>8306</v>
      </c>
      <c r="B20" s="936">
        <v>4</v>
      </c>
      <c r="C20" s="937">
        <v>2.16</v>
      </c>
      <c r="D20" s="938">
        <v>2</v>
      </c>
      <c r="E20" s="949"/>
      <c r="F20" s="923"/>
      <c r="G20" s="924"/>
      <c r="H20" s="929"/>
      <c r="I20" s="923"/>
      <c r="J20" s="924"/>
      <c r="K20" s="928">
        <v>0.54</v>
      </c>
      <c r="L20" s="929">
        <v>2</v>
      </c>
      <c r="M20" s="929">
        <v>15</v>
      </c>
      <c r="N20" s="930">
        <v>5</v>
      </c>
      <c r="O20" s="929" t="s">
        <v>8277</v>
      </c>
      <c r="P20" s="950" t="s">
        <v>8307</v>
      </c>
      <c r="Q20" s="931">
        <f t="shared" si="0"/>
        <v>-4</v>
      </c>
      <c r="R20" s="997">
        <f t="shared" si="0"/>
        <v>-2.16</v>
      </c>
      <c r="S20" s="931">
        <f t="shared" si="1"/>
        <v>0</v>
      </c>
      <c r="T20" s="997">
        <f t="shared" si="2"/>
        <v>0</v>
      </c>
      <c r="U20" s="1009" t="s">
        <v>581</v>
      </c>
      <c r="V20" s="946" t="s">
        <v>581</v>
      </c>
      <c r="W20" s="946" t="s">
        <v>581</v>
      </c>
      <c r="X20" s="1006" t="s">
        <v>581</v>
      </c>
      <c r="Y20" s="1003"/>
    </row>
    <row r="21" spans="1:25" ht="14.4" customHeight="1" x14ac:dyDescent="0.3">
      <c r="A21" s="966" t="s">
        <v>8308</v>
      </c>
      <c r="B21" s="936">
        <v>3</v>
      </c>
      <c r="C21" s="937">
        <v>1.02</v>
      </c>
      <c r="D21" s="938">
        <v>3.7</v>
      </c>
      <c r="E21" s="949">
        <v>2</v>
      </c>
      <c r="F21" s="923">
        <v>0.68</v>
      </c>
      <c r="G21" s="924">
        <v>2.5</v>
      </c>
      <c r="H21" s="929">
        <v>1</v>
      </c>
      <c r="I21" s="923">
        <v>0.34</v>
      </c>
      <c r="J21" s="924">
        <v>2</v>
      </c>
      <c r="K21" s="928">
        <v>0.34</v>
      </c>
      <c r="L21" s="929">
        <v>1</v>
      </c>
      <c r="M21" s="929">
        <v>12</v>
      </c>
      <c r="N21" s="930">
        <v>4</v>
      </c>
      <c r="O21" s="929" t="s">
        <v>8277</v>
      </c>
      <c r="P21" s="950" t="s">
        <v>8309</v>
      </c>
      <c r="Q21" s="931">
        <f t="shared" si="0"/>
        <v>-2</v>
      </c>
      <c r="R21" s="997">
        <f t="shared" si="0"/>
        <v>-0.67999999999999994</v>
      </c>
      <c r="S21" s="931">
        <f t="shared" si="1"/>
        <v>-1</v>
      </c>
      <c r="T21" s="997">
        <f t="shared" si="2"/>
        <v>-0.34</v>
      </c>
      <c r="U21" s="1009">
        <v>4</v>
      </c>
      <c r="V21" s="946">
        <v>2</v>
      </c>
      <c r="W21" s="946">
        <v>-2</v>
      </c>
      <c r="X21" s="1006">
        <v>0.5</v>
      </c>
      <c r="Y21" s="1003"/>
    </row>
    <row r="22" spans="1:25" ht="14.4" customHeight="1" x14ac:dyDescent="0.3">
      <c r="A22" s="965" t="s">
        <v>8310</v>
      </c>
      <c r="B22" s="943"/>
      <c r="C22" s="944"/>
      <c r="D22" s="945"/>
      <c r="E22" s="941"/>
      <c r="F22" s="914"/>
      <c r="G22" s="915"/>
      <c r="H22" s="920">
        <v>2</v>
      </c>
      <c r="I22" s="921">
        <v>2.73</v>
      </c>
      <c r="J22" s="934">
        <v>2.5</v>
      </c>
      <c r="K22" s="917">
        <v>1.36</v>
      </c>
      <c r="L22" s="916">
        <v>2</v>
      </c>
      <c r="M22" s="916">
        <v>15</v>
      </c>
      <c r="N22" s="918">
        <v>5</v>
      </c>
      <c r="O22" s="916" t="s">
        <v>8277</v>
      </c>
      <c r="P22" s="942" t="s">
        <v>8311</v>
      </c>
      <c r="Q22" s="919">
        <f t="shared" si="0"/>
        <v>2</v>
      </c>
      <c r="R22" s="996">
        <f t="shared" si="0"/>
        <v>2.73</v>
      </c>
      <c r="S22" s="919">
        <f t="shared" si="1"/>
        <v>2</v>
      </c>
      <c r="T22" s="996">
        <f t="shared" si="2"/>
        <v>2.73</v>
      </c>
      <c r="U22" s="1008">
        <v>10</v>
      </c>
      <c r="V22" s="943">
        <v>5</v>
      </c>
      <c r="W22" s="943">
        <v>-5</v>
      </c>
      <c r="X22" s="1005">
        <v>0.5</v>
      </c>
      <c r="Y22" s="1002"/>
    </row>
    <row r="23" spans="1:25" ht="14.4" customHeight="1" x14ac:dyDescent="0.3">
      <c r="A23" s="966" t="s">
        <v>8312</v>
      </c>
      <c r="B23" s="936">
        <v>4</v>
      </c>
      <c r="C23" s="937">
        <v>2.29</v>
      </c>
      <c r="D23" s="938">
        <v>4</v>
      </c>
      <c r="E23" s="949"/>
      <c r="F23" s="923"/>
      <c r="G23" s="924"/>
      <c r="H23" s="929"/>
      <c r="I23" s="923"/>
      <c r="J23" s="924"/>
      <c r="K23" s="928">
        <v>0.56999999999999995</v>
      </c>
      <c r="L23" s="929">
        <v>1</v>
      </c>
      <c r="M23" s="929">
        <v>12</v>
      </c>
      <c r="N23" s="930">
        <v>4</v>
      </c>
      <c r="O23" s="929" t="s">
        <v>8277</v>
      </c>
      <c r="P23" s="950" t="s">
        <v>8313</v>
      </c>
      <c r="Q23" s="931">
        <f t="shared" si="0"/>
        <v>-4</v>
      </c>
      <c r="R23" s="997">
        <f t="shared" si="0"/>
        <v>-2.29</v>
      </c>
      <c r="S23" s="931">
        <f t="shared" si="1"/>
        <v>0</v>
      </c>
      <c r="T23" s="997">
        <f t="shared" si="2"/>
        <v>0</v>
      </c>
      <c r="U23" s="1009" t="s">
        <v>581</v>
      </c>
      <c r="V23" s="946" t="s">
        <v>581</v>
      </c>
      <c r="W23" s="946" t="s">
        <v>581</v>
      </c>
      <c r="X23" s="1006" t="s">
        <v>581</v>
      </c>
      <c r="Y23" s="1003"/>
    </row>
    <row r="24" spans="1:25" ht="14.4" customHeight="1" x14ac:dyDescent="0.3">
      <c r="A24" s="967" t="s">
        <v>8314</v>
      </c>
      <c r="B24" s="963">
        <v>1</v>
      </c>
      <c r="C24" s="964">
        <v>0.82</v>
      </c>
      <c r="D24" s="939">
        <v>4</v>
      </c>
      <c r="E24" s="954"/>
      <c r="F24" s="955"/>
      <c r="G24" s="932"/>
      <c r="H24" s="959"/>
      <c r="I24" s="955"/>
      <c r="J24" s="932"/>
      <c r="K24" s="958">
        <v>0.82</v>
      </c>
      <c r="L24" s="959">
        <v>2</v>
      </c>
      <c r="M24" s="959">
        <v>18</v>
      </c>
      <c r="N24" s="960">
        <v>6</v>
      </c>
      <c r="O24" s="959" t="s">
        <v>8277</v>
      </c>
      <c r="P24" s="961" t="s">
        <v>8313</v>
      </c>
      <c r="Q24" s="962">
        <f t="shared" si="0"/>
        <v>-1</v>
      </c>
      <c r="R24" s="998">
        <f t="shared" si="0"/>
        <v>-0.82</v>
      </c>
      <c r="S24" s="962">
        <f t="shared" si="1"/>
        <v>0</v>
      </c>
      <c r="T24" s="998">
        <f t="shared" si="2"/>
        <v>0</v>
      </c>
      <c r="U24" s="1010" t="s">
        <v>581</v>
      </c>
      <c r="V24" s="952" t="s">
        <v>581</v>
      </c>
      <c r="W24" s="952" t="s">
        <v>581</v>
      </c>
      <c r="X24" s="1007" t="s">
        <v>581</v>
      </c>
      <c r="Y24" s="1004"/>
    </row>
    <row r="25" spans="1:25" ht="14.4" customHeight="1" x14ac:dyDescent="0.3">
      <c r="A25" s="966" t="s">
        <v>8315</v>
      </c>
      <c r="B25" s="946">
        <v>1</v>
      </c>
      <c r="C25" s="947">
        <v>1.02</v>
      </c>
      <c r="D25" s="948">
        <v>24</v>
      </c>
      <c r="E25" s="925">
        <v>2</v>
      </c>
      <c r="F25" s="926">
        <v>0.9</v>
      </c>
      <c r="G25" s="940">
        <v>2</v>
      </c>
      <c r="H25" s="929"/>
      <c r="I25" s="923"/>
      <c r="J25" s="924"/>
      <c r="K25" s="928">
        <v>0.45</v>
      </c>
      <c r="L25" s="929">
        <v>2</v>
      </c>
      <c r="M25" s="929">
        <v>15</v>
      </c>
      <c r="N25" s="930">
        <v>5</v>
      </c>
      <c r="O25" s="929" t="s">
        <v>8277</v>
      </c>
      <c r="P25" s="950" t="s">
        <v>8316</v>
      </c>
      <c r="Q25" s="931">
        <f t="shared" si="0"/>
        <v>-1</v>
      </c>
      <c r="R25" s="997">
        <f t="shared" si="0"/>
        <v>-1.02</v>
      </c>
      <c r="S25" s="931">
        <f t="shared" si="1"/>
        <v>-2</v>
      </c>
      <c r="T25" s="997">
        <f t="shared" si="2"/>
        <v>-0.9</v>
      </c>
      <c r="U25" s="1009" t="s">
        <v>581</v>
      </c>
      <c r="V25" s="946" t="s">
        <v>581</v>
      </c>
      <c r="W25" s="946" t="s">
        <v>581</v>
      </c>
      <c r="X25" s="1006" t="s">
        <v>581</v>
      </c>
      <c r="Y25" s="1003"/>
    </row>
    <row r="26" spans="1:25" ht="14.4" customHeight="1" x14ac:dyDescent="0.3">
      <c r="A26" s="967" t="s">
        <v>8317</v>
      </c>
      <c r="B26" s="952">
        <v>1</v>
      </c>
      <c r="C26" s="953">
        <v>1.03</v>
      </c>
      <c r="D26" s="951">
        <v>14</v>
      </c>
      <c r="E26" s="956"/>
      <c r="F26" s="957"/>
      <c r="G26" s="935"/>
      <c r="H26" s="959"/>
      <c r="I26" s="955"/>
      <c r="J26" s="932"/>
      <c r="K26" s="958">
        <v>0.86</v>
      </c>
      <c r="L26" s="959">
        <v>3</v>
      </c>
      <c r="M26" s="959">
        <v>27</v>
      </c>
      <c r="N26" s="960">
        <v>9</v>
      </c>
      <c r="O26" s="959" t="s">
        <v>8277</v>
      </c>
      <c r="P26" s="961" t="s">
        <v>8318</v>
      </c>
      <c r="Q26" s="962">
        <f t="shared" si="0"/>
        <v>-1</v>
      </c>
      <c r="R26" s="998">
        <f t="shared" si="0"/>
        <v>-1.03</v>
      </c>
      <c r="S26" s="962">
        <f t="shared" si="1"/>
        <v>0</v>
      </c>
      <c r="T26" s="998">
        <f t="shared" si="2"/>
        <v>0</v>
      </c>
      <c r="U26" s="1010" t="s">
        <v>581</v>
      </c>
      <c r="V26" s="952" t="s">
        <v>581</v>
      </c>
      <c r="W26" s="952" t="s">
        <v>581</v>
      </c>
      <c r="X26" s="1007" t="s">
        <v>581</v>
      </c>
      <c r="Y26" s="1004"/>
    </row>
    <row r="27" spans="1:25" ht="14.4" customHeight="1" x14ac:dyDescent="0.3">
      <c r="A27" s="965" t="s">
        <v>8319</v>
      </c>
      <c r="B27" s="943">
        <v>62</v>
      </c>
      <c r="C27" s="944">
        <v>205.78</v>
      </c>
      <c r="D27" s="945">
        <v>9.5</v>
      </c>
      <c r="E27" s="920">
        <v>81</v>
      </c>
      <c r="F27" s="921">
        <v>272.74</v>
      </c>
      <c r="G27" s="934">
        <v>10.4</v>
      </c>
      <c r="H27" s="916">
        <v>77</v>
      </c>
      <c r="I27" s="914">
        <v>256.14</v>
      </c>
      <c r="J27" s="915">
        <v>9</v>
      </c>
      <c r="K27" s="917">
        <v>3.31</v>
      </c>
      <c r="L27" s="916">
        <v>3</v>
      </c>
      <c r="M27" s="916">
        <v>30</v>
      </c>
      <c r="N27" s="918">
        <v>10</v>
      </c>
      <c r="O27" s="916" t="s">
        <v>8277</v>
      </c>
      <c r="P27" s="942" t="s">
        <v>8320</v>
      </c>
      <c r="Q27" s="919">
        <f t="shared" si="0"/>
        <v>15</v>
      </c>
      <c r="R27" s="996">
        <f t="shared" si="0"/>
        <v>50.359999999999985</v>
      </c>
      <c r="S27" s="919">
        <f t="shared" si="1"/>
        <v>-4</v>
      </c>
      <c r="T27" s="996">
        <f t="shared" si="2"/>
        <v>-16.600000000000023</v>
      </c>
      <c r="U27" s="1008">
        <v>770</v>
      </c>
      <c r="V27" s="943">
        <v>693</v>
      </c>
      <c r="W27" s="943">
        <v>-77</v>
      </c>
      <c r="X27" s="1005">
        <v>0.9</v>
      </c>
      <c r="Y27" s="1002">
        <v>61</v>
      </c>
    </row>
    <row r="28" spans="1:25" ht="14.4" customHeight="1" x14ac:dyDescent="0.3">
      <c r="A28" s="967" t="s">
        <v>8321</v>
      </c>
      <c r="B28" s="952">
        <v>26</v>
      </c>
      <c r="C28" s="953">
        <v>107.31</v>
      </c>
      <c r="D28" s="951">
        <v>11.1</v>
      </c>
      <c r="E28" s="956">
        <v>19</v>
      </c>
      <c r="F28" s="957">
        <v>81.63</v>
      </c>
      <c r="G28" s="935">
        <v>13.4</v>
      </c>
      <c r="H28" s="959">
        <v>12</v>
      </c>
      <c r="I28" s="955">
        <v>49.53</v>
      </c>
      <c r="J28" s="932">
        <v>10.7</v>
      </c>
      <c r="K28" s="958">
        <v>4.13</v>
      </c>
      <c r="L28" s="959">
        <v>4</v>
      </c>
      <c r="M28" s="959">
        <v>36</v>
      </c>
      <c r="N28" s="960">
        <v>12</v>
      </c>
      <c r="O28" s="959" t="s">
        <v>8277</v>
      </c>
      <c r="P28" s="961" t="s">
        <v>8322</v>
      </c>
      <c r="Q28" s="962">
        <f t="shared" si="0"/>
        <v>-14</v>
      </c>
      <c r="R28" s="998">
        <f t="shared" si="0"/>
        <v>-57.78</v>
      </c>
      <c r="S28" s="962">
        <f t="shared" si="1"/>
        <v>-7</v>
      </c>
      <c r="T28" s="998">
        <f t="shared" si="2"/>
        <v>-32.099999999999994</v>
      </c>
      <c r="U28" s="1010">
        <v>144</v>
      </c>
      <c r="V28" s="952">
        <v>128.39999999999998</v>
      </c>
      <c r="W28" s="952">
        <v>-15.600000000000023</v>
      </c>
      <c r="X28" s="1007">
        <v>0.8916666666666665</v>
      </c>
      <c r="Y28" s="1004">
        <v>3</v>
      </c>
    </row>
    <row r="29" spans="1:25" ht="14.4" customHeight="1" x14ac:dyDescent="0.3">
      <c r="A29" s="967" t="s">
        <v>8323</v>
      </c>
      <c r="B29" s="952">
        <v>18</v>
      </c>
      <c r="C29" s="953">
        <v>110.81</v>
      </c>
      <c r="D29" s="951">
        <v>16.899999999999999</v>
      </c>
      <c r="E29" s="956">
        <v>21</v>
      </c>
      <c r="F29" s="957">
        <v>116.92</v>
      </c>
      <c r="G29" s="935">
        <v>16.2</v>
      </c>
      <c r="H29" s="959">
        <v>25</v>
      </c>
      <c r="I29" s="955">
        <v>140.51</v>
      </c>
      <c r="J29" s="932">
        <v>14.1</v>
      </c>
      <c r="K29" s="958">
        <v>5.45</v>
      </c>
      <c r="L29" s="959">
        <v>5</v>
      </c>
      <c r="M29" s="959">
        <v>48</v>
      </c>
      <c r="N29" s="960">
        <v>16</v>
      </c>
      <c r="O29" s="959" t="s">
        <v>8277</v>
      </c>
      <c r="P29" s="961" t="s">
        <v>8324</v>
      </c>
      <c r="Q29" s="962">
        <f t="shared" si="0"/>
        <v>7</v>
      </c>
      <c r="R29" s="998">
        <f t="shared" si="0"/>
        <v>29.699999999999989</v>
      </c>
      <c r="S29" s="962">
        <f t="shared" si="1"/>
        <v>4</v>
      </c>
      <c r="T29" s="998">
        <f t="shared" si="2"/>
        <v>23.589999999999989</v>
      </c>
      <c r="U29" s="1010">
        <v>400</v>
      </c>
      <c r="V29" s="952">
        <v>352.5</v>
      </c>
      <c r="W29" s="952">
        <v>-47.5</v>
      </c>
      <c r="X29" s="1007">
        <v>0.88124999999999998</v>
      </c>
      <c r="Y29" s="1004">
        <v>38</v>
      </c>
    </row>
    <row r="30" spans="1:25" ht="14.4" customHeight="1" x14ac:dyDescent="0.3">
      <c r="A30" s="965" t="s">
        <v>8325</v>
      </c>
      <c r="B30" s="911">
        <v>6</v>
      </c>
      <c r="C30" s="912">
        <v>16.489999999999998</v>
      </c>
      <c r="D30" s="913">
        <v>4.5</v>
      </c>
      <c r="E30" s="941">
        <v>2</v>
      </c>
      <c r="F30" s="914">
        <v>5.76</v>
      </c>
      <c r="G30" s="915">
        <v>9.5</v>
      </c>
      <c r="H30" s="916">
        <v>4</v>
      </c>
      <c r="I30" s="914">
        <v>11.53</v>
      </c>
      <c r="J30" s="915">
        <v>6.3</v>
      </c>
      <c r="K30" s="917">
        <v>2.88</v>
      </c>
      <c r="L30" s="916">
        <v>3</v>
      </c>
      <c r="M30" s="916">
        <v>27</v>
      </c>
      <c r="N30" s="918">
        <v>9</v>
      </c>
      <c r="O30" s="916" t="s">
        <v>8277</v>
      </c>
      <c r="P30" s="942" t="s">
        <v>8326</v>
      </c>
      <c r="Q30" s="919">
        <f t="shared" si="0"/>
        <v>-2</v>
      </c>
      <c r="R30" s="996">
        <f t="shared" si="0"/>
        <v>-4.9599999999999991</v>
      </c>
      <c r="S30" s="919">
        <f t="shared" si="1"/>
        <v>2</v>
      </c>
      <c r="T30" s="996">
        <f t="shared" si="2"/>
        <v>5.77</v>
      </c>
      <c r="U30" s="1008">
        <v>36</v>
      </c>
      <c r="V30" s="943">
        <v>25.2</v>
      </c>
      <c r="W30" s="943">
        <v>-10.8</v>
      </c>
      <c r="X30" s="1005">
        <v>0.7</v>
      </c>
      <c r="Y30" s="1002"/>
    </row>
    <row r="31" spans="1:25" ht="14.4" customHeight="1" x14ac:dyDescent="0.3">
      <c r="A31" s="967" t="s">
        <v>8327</v>
      </c>
      <c r="B31" s="963"/>
      <c r="C31" s="964"/>
      <c r="D31" s="939"/>
      <c r="E31" s="954">
        <v>1</v>
      </c>
      <c r="F31" s="955">
        <v>2.96</v>
      </c>
      <c r="G31" s="932">
        <v>13</v>
      </c>
      <c r="H31" s="959"/>
      <c r="I31" s="955"/>
      <c r="J31" s="932"/>
      <c r="K31" s="958">
        <v>2.96</v>
      </c>
      <c r="L31" s="959">
        <v>4</v>
      </c>
      <c r="M31" s="959">
        <v>39</v>
      </c>
      <c r="N31" s="960">
        <v>13</v>
      </c>
      <c r="O31" s="959" t="s">
        <v>8277</v>
      </c>
      <c r="P31" s="961" t="s">
        <v>8328</v>
      </c>
      <c r="Q31" s="962">
        <f t="shared" si="0"/>
        <v>0</v>
      </c>
      <c r="R31" s="998">
        <f t="shared" si="0"/>
        <v>0</v>
      </c>
      <c r="S31" s="962">
        <f t="shared" si="1"/>
        <v>-1</v>
      </c>
      <c r="T31" s="998">
        <f t="shared" si="2"/>
        <v>-2.96</v>
      </c>
      <c r="U31" s="1010" t="s">
        <v>581</v>
      </c>
      <c r="V31" s="952" t="s">
        <v>581</v>
      </c>
      <c r="W31" s="952" t="s">
        <v>581</v>
      </c>
      <c r="X31" s="1007" t="s">
        <v>581</v>
      </c>
      <c r="Y31" s="1004"/>
    </row>
    <row r="32" spans="1:25" ht="14.4" customHeight="1" x14ac:dyDescent="0.3">
      <c r="A32" s="967" t="s">
        <v>8329</v>
      </c>
      <c r="B32" s="963">
        <v>2</v>
      </c>
      <c r="C32" s="964">
        <v>8.81</v>
      </c>
      <c r="D32" s="939">
        <v>11.5</v>
      </c>
      <c r="E32" s="954"/>
      <c r="F32" s="955"/>
      <c r="G32" s="932"/>
      <c r="H32" s="959">
        <v>1</v>
      </c>
      <c r="I32" s="955">
        <v>7.3</v>
      </c>
      <c r="J32" s="933">
        <v>53</v>
      </c>
      <c r="K32" s="958">
        <v>4.4000000000000004</v>
      </c>
      <c r="L32" s="959">
        <v>5</v>
      </c>
      <c r="M32" s="959">
        <v>42</v>
      </c>
      <c r="N32" s="960">
        <v>14</v>
      </c>
      <c r="O32" s="959" t="s">
        <v>8277</v>
      </c>
      <c r="P32" s="961" t="s">
        <v>8330</v>
      </c>
      <c r="Q32" s="962">
        <f t="shared" si="0"/>
        <v>-1</v>
      </c>
      <c r="R32" s="998">
        <f t="shared" si="0"/>
        <v>-1.5100000000000007</v>
      </c>
      <c r="S32" s="962">
        <f t="shared" si="1"/>
        <v>1</v>
      </c>
      <c r="T32" s="998">
        <f t="shared" si="2"/>
        <v>7.3</v>
      </c>
      <c r="U32" s="1010">
        <v>14</v>
      </c>
      <c r="V32" s="952">
        <v>53</v>
      </c>
      <c r="W32" s="952">
        <v>39</v>
      </c>
      <c r="X32" s="1007">
        <v>3.7857142857142856</v>
      </c>
      <c r="Y32" s="1004">
        <v>39</v>
      </c>
    </row>
    <row r="33" spans="1:25" ht="14.4" customHeight="1" x14ac:dyDescent="0.3">
      <c r="A33" s="966" t="s">
        <v>8331</v>
      </c>
      <c r="B33" s="936">
        <v>12</v>
      </c>
      <c r="C33" s="937">
        <v>10.1</v>
      </c>
      <c r="D33" s="938">
        <v>6.3</v>
      </c>
      <c r="E33" s="949">
        <v>4</v>
      </c>
      <c r="F33" s="923">
        <v>3.37</v>
      </c>
      <c r="G33" s="924">
        <v>6.3</v>
      </c>
      <c r="H33" s="929">
        <v>7</v>
      </c>
      <c r="I33" s="923">
        <v>6.13</v>
      </c>
      <c r="J33" s="927">
        <v>6.7</v>
      </c>
      <c r="K33" s="928">
        <v>0.84</v>
      </c>
      <c r="L33" s="929">
        <v>2</v>
      </c>
      <c r="M33" s="929">
        <v>18</v>
      </c>
      <c r="N33" s="930">
        <v>6</v>
      </c>
      <c r="O33" s="929" t="s">
        <v>8277</v>
      </c>
      <c r="P33" s="950" t="s">
        <v>8332</v>
      </c>
      <c r="Q33" s="931">
        <f t="shared" si="0"/>
        <v>-5</v>
      </c>
      <c r="R33" s="997">
        <f t="shared" si="0"/>
        <v>-3.9699999999999998</v>
      </c>
      <c r="S33" s="931">
        <f t="shared" si="1"/>
        <v>3</v>
      </c>
      <c r="T33" s="997">
        <f t="shared" si="2"/>
        <v>2.76</v>
      </c>
      <c r="U33" s="1009">
        <v>42</v>
      </c>
      <c r="V33" s="946">
        <v>46.9</v>
      </c>
      <c r="W33" s="946">
        <v>4.8999999999999986</v>
      </c>
      <c r="X33" s="1006">
        <v>1.1166666666666667</v>
      </c>
      <c r="Y33" s="1003">
        <v>15</v>
      </c>
    </row>
    <row r="34" spans="1:25" ht="14.4" customHeight="1" x14ac:dyDescent="0.3">
      <c r="A34" s="967" t="s">
        <v>8333</v>
      </c>
      <c r="B34" s="963"/>
      <c r="C34" s="964"/>
      <c r="D34" s="939"/>
      <c r="E34" s="954">
        <v>1</v>
      </c>
      <c r="F34" s="955">
        <v>1.21</v>
      </c>
      <c r="G34" s="932">
        <v>5</v>
      </c>
      <c r="H34" s="959">
        <v>1</v>
      </c>
      <c r="I34" s="955">
        <v>1.21</v>
      </c>
      <c r="J34" s="932">
        <v>4</v>
      </c>
      <c r="K34" s="958">
        <v>1.21</v>
      </c>
      <c r="L34" s="959">
        <v>3</v>
      </c>
      <c r="M34" s="959">
        <v>27</v>
      </c>
      <c r="N34" s="960">
        <v>9</v>
      </c>
      <c r="O34" s="959" t="s">
        <v>8277</v>
      </c>
      <c r="P34" s="961" t="s">
        <v>8334</v>
      </c>
      <c r="Q34" s="962">
        <f t="shared" si="0"/>
        <v>1</v>
      </c>
      <c r="R34" s="998">
        <f t="shared" si="0"/>
        <v>1.21</v>
      </c>
      <c r="S34" s="962">
        <f t="shared" si="1"/>
        <v>0</v>
      </c>
      <c r="T34" s="998">
        <f t="shared" si="2"/>
        <v>0</v>
      </c>
      <c r="U34" s="1010">
        <v>9</v>
      </c>
      <c r="V34" s="952">
        <v>4</v>
      </c>
      <c r="W34" s="952">
        <v>-5</v>
      </c>
      <c r="X34" s="1007">
        <v>0.44444444444444442</v>
      </c>
      <c r="Y34" s="1004"/>
    </row>
    <row r="35" spans="1:25" ht="14.4" customHeight="1" x14ac:dyDescent="0.3">
      <c r="A35" s="966" t="s">
        <v>8335</v>
      </c>
      <c r="B35" s="936">
        <v>1</v>
      </c>
      <c r="C35" s="937">
        <v>1.1499999999999999</v>
      </c>
      <c r="D35" s="938">
        <v>12</v>
      </c>
      <c r="E35" s="949"/>
      <c r="F35" s="923"/>
      <c r="G35" s="924"/>
      <c r="H35" s="929"/>
      <c r="I35" s="923"/>
      <c r="J35" s="924"/>
      <c r="K35" s="928">
        <v>0.97</v>
      </c>
      <c r="L35" s="929">
        <v>3</v>
      </c>
      <c r="M35" s="929">
        <v>27</v>
      </c>
      <c r="N35" s="930">
        <v>9</v>
      </c>
      <c r="O35" s="929" t="s">
        <v>8277</v>
      </c>
      <c r="P35" s="950" t="s">
        <v>8336</v>
      </c>
      <c r="Q35" s="931">
        <f t="shared" si="0"/>
        <v>-1</v>
      </c>
      <c r="R35" s="997">
        <f t="shared" si="0"/>
        <v>-1.1499999999999999</v>
      </c>
      <c r="S35" s="931">
        <f t="shared" si="1"/>
        <v>0</v>
      </c>
      <c r="T35" s="997">
        <f t="shared" si="2"/>
        <v>0</v>
      </c>
      <c r="U35" s="1009" t="s">
        <v>581</v>
      </c>
      <c r="V35" s="946" t="s">
        <v>581</v>
      </c>
      <c r="W35" s="946" t="s">
        <v>581</v>
      </c>
      <c r="X35" s="1006" t="s">
        <v>581</v>
      </c>
      <c r="Y35" s="1003"/>
    </row>
    <row r="36" spans="1:25" ht="14.4" customHeight="1" x14ac:dyDescent="0.3">
      <c r="A36" s="965" t="s">
        <v>8337</v>
      </c>
      <c r="B36" s="911">
        <v>1</v>
      </c>
      <c r="C36" s="912">
        <v>0.49</v>
      </c>
      <c r="D36" s="913">
        <v>2</v>
      </c>
      <c r="E36" s="941"/>
      <c r="F36" s="914"/>
      <c r="G36" s="915"/>
      <c r="H36" s="916"/>
      <c r="I36" s="914"/>
      <c r="J36" s="915"/>
      <c r="K36" s="917">
        <v>0.49</v>
      </c>
      <c r="L36" s="916">
        <v>2</v>
      </c>
      <c r="M36" s="916">
        <v>18</v>
      </c>
      <c r="N36" s="918">
        <v>6</v>
      </c>
      <c r="O36" s="916" t="s">
        <v>8277</v>
      </c>
      <c r="P36" s="942" t="s">
        <v>8338</v>
      </c>
      <c r="Q36" s="919">
        <f t="shared" si="0"/>
        <v>-1</v>
      </c>
      <c r="R36" s="996">
        <f t="shared" si="0"/>
        <v>-0.49</v>
      </c>
      <c r="S36" s="919">
        <f t="shared" si="1"/>
        <v>0</v>
      </c>
      <c r="T36" s="996">
        <f t="shared" si="2"/>
        <v>0</v>
      </c>
      <c r="U36" s="1008" t="s">
        <v>581</v>
      </c>
      <c r="V36" s="943" t="s">
        <v>581</v>
      </c>
      <c r="W36" s="943" t="s">
        <v>581</v>
      </c>
      <c r="X36" s="1005" t="s">
        <v>581</v>
      </c>
      <c r="Y36" s="1002"/>
    </row>
    <row r="37" spans="1:25" ht="14.4" customHeight="1" x14ac:dyDescent="0.3">
      <c r="A37" s="965" t="s">
        <v>8339</v>
      </c>
      <c r="B37" s="943">
        <v>1</v>
      </c>
      <c r="C37" s="944">
        <v>2.23</v>
      </c>
      <c r="D37" s="945">
        <v>22</v>
      </c>
      <c r="E37" s="920">
        <v>2</v>
      </c>
      <c r="F37" s="921">
        <v>1.65</v>
      </c>
      <c r="G37" s="934">
        <v>8.5</v>
      </c>
      <c r="H37" s="916">
        <v>1</v>
      </c>
      <c r="I37" s="914">
        <v>0.73</v>
      </c>
      <c r="J37" s="915">
        <v>4</v>
      </c>
      <c r="K37" s="917">
        <v>0.73</v>
      </c>
      <c r="L37" s="916">
        <v>3</v>
      </c>
      <c r="M37" s="916">
        <v>30</v>
      </c>
      <c r="N37" s="918">
        <v>10</v>
      </c>
      <c r="O37" s="916" t="s">
        <v>8277</v>
      </c>
      <c r="P37" s="942" t="s">
        <v>8340</v>
      </c>
      <c r="Q37" s="919">
        <f t="shared" si="0"/>
        <v>0</v>
      </c>
      <c r="R37" s="996">
        <f t="shared" si="0"/>
        <v>-1.5</v>
      </c>
      <c r="S37" s="919">
        <f t="shared" si="1"/>
        <v>-1</v>
      </c>
      <c r="T37" s="996">
        <f t="shared" si="2"/>
        <v>-0.91999999999999993</v>
      </c>
      <c r="U37" s="1008">
        <v>10</v>
      </c>
      <c r="V37" s="943">
        <v>4</v>
      </c>
      <c r="W37" s="943">
        <v>-6</v>
      </c>
      <c r="X37" s="1005">
        <v>0.4</v>
      </c>
      <c r="Y37" s="1002"/>
    </row>
    <row r="38" spans="1:25" ht="14.4" customHeight="1" x14ac:dyDescent="0.3">
      <c r="A38" s="967" t="s">
        <v>8341</v>
      </c>
      <c r="B38" s="952"/>
      <c r="C38" s="953"/>
      <c r="D38" s="951"/>
      <c r="E38" s="956">
        <v>1</v>
      </c>
      <c r="F38" s="957">
        <v>3.79</v>
      </c>
      <c r="G38" s="935">
        <v>54</v>
      </c>
      <c r="H38" s="959"/>
      <c r="I38" s="955"/>
      <c r="J38" s="932"/>
      <c r="K38" s="958">
        <v>1.55</v>
      </c>
      <c r="L38" s="959">
        <v>5</v>
      </c>
      <c r="M38" s="959">
        <v>42</v>
      </c>
      <c r="N38" s="960">
        <v>14</v>
      </c>
      <c r="O38" s="959" t="s">
        <v>8277</v>
      </c>
      <c r="P38" s="961" t="s">
        <v>8342</v>
      </c>
      <c r="Q38" s="962">
        <f t="shared" si="0"/>
        <v>0</v>
      </c>
      <c r="R38" s="998">
        <f t="shared" si="0"/>
        <v>0</v>
      </c>
      <c r="S38" s="962">
        <f t="shared" si="1"/>
        <v>-1</v>
      </c>
      <c r="T38" s="998">
        <f t="shared" si="2"/>
        <v>-3.79</v>
      </c>
      <c r="U38" s="1010" t="s">
        <v>581</v>
      </c>
      <c r="V38" s="952" t="s">
        <v>581</v>
      </c>
      <c r="W38" s="952" t="s">
        <v>581</v>
      </c>
      <c r="X38" s="1007" t="s">
        <v>581</v>
      </c>
      <c r="Y38" s="1004"/>
    </row>
    <row r="39" spans="1:25" ht="14.4" customHeight="1" x14ac:dyDescent="0.3">
      <c r="A39" s="965" t="s">
        <v>8343</v>
      </c>
      <c r="B39" s="911">
        <v>1</v>
      </c>
      <c r="C39" s="912">
        <v>1.08</v>
      </c>
      <c r="D39" s="913">
        <v>12</v>
      </c>
      <c r="E39" s="941"/>
      <c r="F39" s="914"/>
      <c r="G39" s="915"/>
      <c r="H39" s="916"/>
      <c r="I39" s="914"/>
      <c r="J39" s="915"/>
      <c r="K39" s="917">
        <v>1.06</v>
      </c>
      <c r="L39" s="916">
        <v>4</v>
      </c>
      <c r="M39" s="916">
        <v>33</v>
      </c>
      <c r="N39" s="918">
        <v>11</v>
      </c>
      <c r="O39" s="916" t="s">
        <v>8277</v>
      </c>
      <c r="P39" s="942" t="s">
        <v>8344</v>
      </c>
      <c r="Q39" s="919">
        <f t="shared" si="0"/>
        <v>-1</v>
      </c>
      <c r="R39" s="996">
        <f t="shared" si="0"/>
        <v>-1.08</v>
      </c>
      <c r="S39" s="919">
        <f t="shared" si="1"/>
        <v>0</v>
      </c>
      <c r="T39" s="996">
        <f t="shared" si="2"/>
        <v>0</v>
      </c>
      <c r="U39" s="1008" t="s">
        <v>581</v>
      </c>
      <c r="V39" s="943" t="s">
        <v>581</v>
      </c>
      <c r="W39" s="943" t="s">
        <v>581</v>
      </c>
      <c r="X39" s="1005" t="s">
        <v>581</v>
      </c>
      <c r="Y39" s="1002"/>
    </row>
    <row r="40" spans="1:25" ht="14.4" customHeight="1" x14ac:dyDescent="0.3">
      <c r="A40" s="965" t="s">
        <v>8345</v>
      </c>
      <c r="B40" s="943"/>
      <c r="C40" s="944"/>
      <c r="D40" s="945"/>
      <c r="E40" s="920">
        <v>1</v>
      </c>
      <c r="F40" s="921">
        <v>0.73</v>
      </c>
      <c r="G40" s="934">
        <v>7</v>
      </c>
      <c r="H40" s="916">
        <v>1</v>
      </c>
      <c r="I40" s="914">
        <v>0.73</v>
      </c>
      <c r="J40" s="915">
        <v>6</v>
      </c>
      <c r="K40" s="917">
        <v>0.73</v>
      </c>
      <c r="L40" s="916">
        <v>2</v>
      </c>
      <c r="M40" s="916">
        <v>21</v>
      </c>
      <c r="N40" s="918">
        <v>7</v>
      </c>
      <c r="O40" s="916" t="s">
        <v>8277</v>
      </c>
      <c r="P40" s="942" t="s">
        <v>8346</v>
      </c>
      <c r="Q40" s="919">
        <f t="shared" si="0"/>
        <v>1</v>
      </c>
      <c r="R40" s="996">
        <f t="shared" si="0"/>
        <v>0.73</v>
      </c>
      <c r="S40" s="919">
        <f t="shared" si="1"/>
        <v>0</v>
      </c>
      <c r="T40" s="996">
        <f t="shared" si="2"/>
        <v>0</v>
      </c>
      <c r="U40" s="1008">
        <v>7</v>
      </c>
      <c r="V40" s="943">
        <v>6</v>
      </c>
      <c r="W40" s="943">
        <v>-1</v>
      </c>
      <c r="X40" s="1005">
        <v>0.8571428571428571</v>
      </c>
      <c r="Y40" s="1002"/>
    </row>
    <row r="41" spans="1:25" ht="14.4" customHeight="1" x14ac:dyDescent="0.3">
      <c r="A41" s="967" t="s">
        <v>8347</v>
      </c>
      <c r="B41" s="952">
        <v>1</v>
      </c>
      <c r="C41" s="953">
        <v>0.87</v>
      </c>
      <c r="D41" s="951">
        <v>7</v>
      </c>
      <c r="E41" s="956"/>
      <c r="F41" s="957"/>
      <c r="G41" s="935"/>
      <c r="H41" s="959"/>
      <c r="I41" s="955"/>
      <c r="J41" s="932"/>
      <c r="K41" s="958">
        <v>0.87</v>
      </c>
      <c r="L41" s="959">
        <v>3</v>
      </c>
      <c r="M41" s="959">
        <v>27</v>
      </c>
      <c r="N41" s="960">
        <v>9</v>
      </c>
      <c r="O41" s="959" t="s">
        <v>8277</v>
      </c>
      <c r="P41" s="961" t="s">
        <v>8348</v>
      </c>
      <c r="Q41" s="962">
        <f t="shared" si="0"/>
        <v>-1</v>
      </c>
      <c r="R41" s="998">
        <f t="shared" si="0"/>
        <v>-0.87</v>
      </c>
      <c r="S41" s="962">
        <f t="shared" si="1"/>
        <v>0</v>
      </c>
      <c r="T41" s="998">
        <f t="shared" si="2"/>
        <v>0</v>
      </c>
      <c r="U41" s="1010" t="s">
        <v>581</v>
      </c>
      <c r="V41" s="952" t="s">
        <v>581</v>
      </c>
      <c r="W41" s="952" t="s">
        <v>581</v>
      </c>
      <c r="X41" s="1007" t="s">
        <v>581</v>
      </c>
      <c r="Y41" s="1004"/>
    </row>
    <row r="42" spans="1:25" ht="14.4" customHeight="1" x14ac:dyDescent="0.3">
      <c r="A42" s="967" t="s">
        <v>8349</v>
      </c>
      <c r="B42" s="952"/>
      <c r="C42" s="953"/>
      <c r="D42" s="951"/>
      <c r="E42" s="956">
        <v>2</v>
      </c>
      <c r="F42" s="957">
        <v>2.59</v>
      </c>
      <c r="G42" s="935">
        <v>10.5</v>
      </c>
      <c r="H42" s="959"/>
      <c r="I42" s="955"/>
      <c r="J42" s="932"/>
      <c r="K42" s="958">
        <v>1.3</v>
      </c>
      <c r="L42" s="959">
        <v>4</v>
      </c>
      <c r="M42" s="959">
        <v>33</v>
      </c>
      <c r="N42" s="960">
        <v>11</v>
      </c>
      <c r="O42" s="959" t="s">
        <v>8277</v>
      </c>
      <c r="P42" s="961" t="s">
        <v>8350</v>
      </c>
      <c r="Q42" s="962">
        <f t="shared" si="0"/>
        <v>0</v>
      </c>
      <c r="R42" s="998">
        <f t="shared" si="0"/>
        <v>0</v>
      </c>
      <c r="S42" s="962">
        <f t="shared" si="1"/>
        <v>-2</v>
      </c>
      <c r="T42" s="998">
        <f t="shared" si="2"/>
        <v>-2.59</v>
      </c>
      <c r="U42" s="1010" t="s">
        <v>581</v>
      </c>
      <c r="V42" s="952" t="s">
        <v>581</v>
      </c>
      <c r="W42" s="952" t="s">
        <v>581</v>
      </c>
      <c r="X42" s="1007" t="s">
        <v>581</v>
      </c>
      <c r="Y42" s="1004"/>
    </row>
    <row r="43" spans="1:25" ht="14.4" customHeight="1" x14ac:dyDescent="0.3">
      <c r="A43" s="966" t="s">
        <v>8351</v>
      </c>
      <c r="B43" s="946"/>
      <c r="C43" s="947"/>
      <c r="D43" s="948"/>
      <c r="E43" s="949">
        <v>5</v>
      </c>
      <c r="F43" s="923">
        <v>2.1800000000000002</v>
      </c>
      <c r="G43" s="924">
        <v>3.4</v>
      </c>
      <c r="H43" s="925">
        <v>8</v>
      </c>
      <c r="I43" s="926">
        <v>3.5</v>
      </c>
      <c r="J43" s="940">
        <v>3.3</v>
      </c>
      <c r="K43" s="928">
        <v>0.42</v>
      </c>
      <c r="L43" s="929">
        <v>2</v>
      </c>
      <c r="M43" s="929">
        <v>15</v>
      </c>
      <c r="N43" s="930">
        <v>5</v>
      </c>
      <c r="O43" s="929" t="s">
        <v>8277</v>
      </c>
      <c r="P43" s="950" t="s">
        <v>8352</v>
      </c>
      <c r="Q43" s="931">
        <f t="shared" si="0"/>
        <v>8</v>
      </c>
      <c r="R43" s="997">
        <f t="shared" si="0"/>
        <v>3.5</v>
      </c>
      <c r="S43" s="931">
        <f t="shared" si="1"/>
        <v>3</v>
      </c>
      <c r="T43" s="997">
        <f t="shared" si="2"/>
        <v>1.3199999999999998</v>
      </c>
      <c r="U43" s="1009">
        <v>40</v>
      </c>
      <c r="V43" s="946">
        <v>26.4</v>
      </c>
      <c r="W43" s="946">
        <v>-13.600000000000001</v>
      </c>
      <c r="X43" s="1006">
        <v>0.65999999999999992</v>
      </c>
      <c r="Y43" s="1003"/>
    </row>
    <row r="44" spans="1:25" ht="14.4" customHeight="1" x14ac:dyDescent="0.3">
      <c r="A44" s="967" t="s">
        <v>8353</v>
      </c>
      <c r="B44" s="952"/>
      <c r="C44" s="953"/>
      <c r="D44" s="951"/>
      <c r="E44" s="954">
        <v>1</v>
      </c>
      <c r="F44" s="955">
        <v>0.56000000000000005</v>
      </c>
      <c r="G44" s="932">
        <v>3</v>
      </c>
      <c r="H44" s="956">
        <v>1</v>
      </c>
      <c r="I44" s="957">
        <v>0.56000000000000005</v>
      </c>
      <c r="J44" s="935">
        <v>5</v>
      </c>
      <c r="K44" s="958">
        <v>0.56000000000000005</v>
      </c>
      <c r="L44" s="959">
        <v>2</v>
      </c>
      <c r="M44" s="959">
        <v>21</v>
      </c>
      <c r="N44" s="960">
        <v>7</v>
      </c>
      <c r="O44" s="959" t="s">
        <v>8277</v>
      </c>
      <c r="P44" s="961" t="s">
        <v>8354</v>
      </c>
      <c r="Q44" s="962">
        <f t="shared" si="0"/>
        <v>1</v>
      </c>
      <c r="R44" s="998">
        <f t="shared" si="0"/>
        <v>0.56000000000000005</v>
      </c>
      <c r="S44" s="962">
        <f t="shared" si="1"/>
        <v>0</v>
      </c>
      <c r="T44" s="998">
        <f t="shared" si="2"/>
        <v>0</v>
      </c>
      <c r="U44" s="1010">
        <v>7</v>
      </c>
      <c r="V44" s="952">
        <v>5</v>
      </c>
      <c r="W44" s="952">
        <v>-2</v>
      </c>
      <c r="X44" s="1007">
        <v>0.7142857142857143</v>
      </c>
      <c r="Y44" s="1004"/>
    </row>
    <row r="45" spans="1:25" ht="14.4" customHeight="1" x14ac:dyDescent="0.3">
      <c r="A45" s="966" t="s">
        <v>8355</v>
      </c>
      <c r="B45" s="936">
        <v>1</v>
      </c>
      <c r="C45" s="937">
        <v>20.87</v>
      </c>
      <c r="D45" s="938">
        <v>58</v>
      </c>
      <c r="E45" s="949"/>
      <c r="F45" s="923"/>
      <c r="G45" s="924"/>
      <c r="H45" s="929"/>
      <c r="I45" s="923"/>
      <c r="J45" s="924"/>
      <c r="K45" s="928">
        <v>17.2</v>
      </c>
      <c r="L45" s="929">
        <v>4</v>
      </c>
      <c r="M45" s="929">
        <v>39</v>
      </c>
      <c r="N45" s="930">
        <v>13</v>
      </c>
      <c r="O45" s="929" t="s">
        <v>6809</v>
      </c>
      <c r="P45" s="950" t="s">
        <v>8356</v>
      </c>
      <c r="Q45" s="931">
        <f t="shared" si="0"/>
        <v>-1</v>
      </c>
      <c r="R45" s="997">
        <f t="shared" si="0"/>
        <v>-20.87</v>
      </c>
      <c r="S45" s="931">
        <f t="shared" si="1"/>
        <v>0</v>
      </c>
      <c r="T45" s="997">
        <f t="shared" si="2"/>
        <v>0</v>
      </c>
      <c r="U45" s="1009" t="s">
        <v>581</v>
      </c>
      <c r="V45" s="946" t="s">
        <v>581</v>
      </c>
      <c r="W45" s="946" t="s">
        <v>581</v>
      </c>
      <c r="X45" s="1006" t="s">
        <v>581</v>
      </c>
      <c r="Y45" s="1003"/>
    </row>
    <row r="46" spans="1:25" ht="14.4" customHeight="1" x14ac:dyDescent="0.3">
      <c r="A46" s="966" t="s">
        <v>8357</v>
      </c>
      <c r="B46" s="936">
        <v>1</v>
      </c>
      <c r="C46" s="937">
        <v>11.21</v>
      </c>
      <c r="D46" s="938">
        <v>28</v>
      </c>
      <c r="E46" s="949"/>
      <c r="F46" s="923"/>
      <c r="G46" s="924"/>
      <c r="H46" s="929"/>
      <c r="I46" s="923"/>
      <c r="J46" s="924"/>
      <c r="K46" s="928">
        <v>11.21</v>
      </c>
      <c r="L46" s="929">
        <v>6</v>
      </c>
      <c r="M46" s="929">
        <v>54</v>
      </c>
      <c r="N46" s="930">
        <v>18</v>
      </c>
      <c r="O46" s="929" t="s">
        <v>8277</v>
      </c>
      <c r="P46" s="950" t="s">
        <v>8358</v>
      </c>
      <c r="Q46" s="931">
        <f t="shared" si="0"/>
        <v>-1</v>
      </c>
      <c r="R46" s="997">
        <f t="shared" si="0"/>
        <v>-11.21</v>
      </c>
      <c r="S46" s="931">
        <f t="shared" si="1"/>
        <v>0</v>
      </c>
      <c r="T46" s="997">
        <f t="shared" si="2"/>
        <v>0</v>
      </c>
      <c r="U46" s="1009" t="s">
        <v>581</v>
      </c>
      <c r="V46" s="946" t="s">
        <v>581</v>
      </c>
      <c r="W46" s="946" t="s">
        <v>581</v>
      </c>
      <c r="X46" s="1006" t="s">
        <v>581</v>
      </c>
      <c r="Y46" s="1003"/>
    </row>
    <row r="47" spans="1:25" ht="14.4" customHeight="1" x14ac:dyDescent="0.3">
      <c r="A47" s="965" t="s">
        <v>8359</v>
      </c>
      <c r="B47" s="943"/>
      <c r="C47" s="944"/>
      <c r="D47" s="945"/>
      <c r="E47" s="941">
        <v>1</v>
      </c>
      <c r="F47" s="914">
        <v>6.65</v>
      </c>
      <c r="G47" s="915">
        <v>4</v>
      </c>
      <c r="H47" s="920"/>
      <c r="I47" s="921"/>
      <c r="J47" s="934"/>
      <c r="K47" s="917">
        <v>5.41</v>
      </c>
      <c r="L47" s="916">
        <v>4</v>
      </c>
      <c r="M47" s="916">
        <v>33</v>
      </c>
      <c r="N47" s="918">
        <v>11</v>
      </c>
      <c r="O47" s="916" t="s">
        <v>8277</v>
      </c>
      <c r="P47" s="942" t="s">
        <v>8360</v>
      </c>
      <c r="Q47" s="919">
        <f t="shared" si="0"/>
        <v>0</v>
      </c>
      <c r="R47" s="996">
        <f t="shared" si="0"/>
        <v>0</v>
      </c>
      <c r="S47" s="919">
        <f t="shared" si="1"/>
        <v>-1</v>
      </c>
      <c r="T47" s="996">
        <f t="shared" si="2"/>
        <v>-6.65</v>
      </c>
      <c r="U47" s="1008" t="s">
        <v>581</v>
      </c>
      <c r="V47" s="943" t="s">
        <v>581</v>
      </c>
      <c r="W47" s="943" t="s">
        <v>581</v>
      </c>
      <c r="X47" s="1005" t="s">
        <v>581</v>
      </c>
      <c r="Y47" s="1002"/>
    </row>
    <row r="48" spans="1:25" ht="14.4" customHeight="1" x14ac:dyDescent="0.3">
      <c r="A48" s="967" t="s">
        <v>8361</v>
      </c>
      <c r="B48" s="952"/>
      <c r="C48" s="953"/>
      <c r="D48" s="951"/>
      <c r="E48" s="954"/>
      <c r="F48" s="955"/>
      <c r="G48" s="932"/>
      <c r="H48" s="956">
        <v>1</v>
      </c>
      <c r="I48" s="957">
        <v>16.41</v>
      </c>
      <c r="J48" s="933">
        <v>67</v>
      </c>
      <c r="K48" s="958">
        <v>9.31</v>
      </c>
      <c r="L48" s="959">
        <v>5</v>
      </c>
      <c r="M48" s="959">
        <v>48</v>
      </c>
      <c r="N48" s="960">
        <v>16</v>
      </c>
      <c r="O48" s="959" t="s">
        <v>8277</v>
      </c>
      <c r="P48" s="961" t="s">
        <v>8362</v>
      </c>
      <c r="Q48" s="962">
        <f t="shared" si="0"/>
        <v>1</v>
      </c>
      <c r="R48" s="998">
        <f t="shared" si="0"/>
        <v>16.41</v>
      </c>
      <c r="S48" s="962">
        <f t="shared" si="1"/>
        <v>1</v>
      </c>
      <c r="T48" s="998">
        <f t="shared" si="2"/>
        <v>16.41</v>
      </c>
      <c r="U48" s="1010">
        <v>16</v>
      </c>
      <c r="V48" s="952">
        <v>67</v>
      </c>
      <c r="W48" s="952">
        <v>51</v>
      </c>
      <c r="X48" s="1007">
        <v>4.1875</v>
      </c>
      <c r="Y48" s="1004">
        <v>51</v>
      </c>
    </row>
    <row r="49" spans="1:25" ht="14.4" customHeight="1" x14ac:dyDescent="0.3">
      <c r="A49" s="966" t="s">
        <v>8363</v>
      </c>
      <c r="B49" s="946">
        <v>1</v>
      </c>
      <c r="C49" s="947">
        <v>2.12</v>
      </c>
      <c r="D49" s="948">
        <v>5</v>
      </c>
      <c r="E49" s="925">
        <v>3</v>
      </c>
      <c r="F49" s="926">
        <v>7.81</v>
      </c>
      <c r="G49" s="940">
        <v>3</v>
      </c>
      <c r="H49" s="929">
        <v>2</v>
      </c>
      <c r="I49" s="923">
        <v>4.24</v>
      </c>
      <c r="J49" s="924">
        <v>3.5</v>
      </c>
      <c r="K49" s="928">
        <v>2.12</v>
      </c>
      <c r="L49" s="929">
        <v>3</v>
      </c>
      <c r="M49" s="929">
        <v>24</v>
      </c>
      <c r="N49" s="930">
        <v>8</v>
      </c>
      <c r="O49" s="929" t="s">
        <v>8277</v>
      </c>
      <c r="P49" s="950" t="s">
        <v>8364</v>
      </c>
      <c r="Q49" s="931">
        <f t="shared" si="0"/>
        <v>1</v>
      </c>
      <c r="R49" s="997">
        <f t="shared" si="0"/>
        <v>2.12</v>
      </c>
      <c r="S49" s="931">
        <f t="shared" si="1"/>
        <v>-1</v>
      </c>
      <c r="T49" s="997">
        <f t="shared" si="2"/>
        <v>-3.5699999999999994</v>
      </c>
      <c r="U49" s="1009">
        <v>16</v>
      </c>
      <c r="V49" s="946">
        <v>7</v>
      </c>
      <c r="W49" s="946">
        <v>-9</v>
      </c>
      <c r="X49" s="1006">
        <v>0.4375</v>
      </c>
      <c r="Y49" s="1003"/>
    </row>
    <row r="50" spans="1:25" ht="14.4" customHeight="1" x14ac:dyDescent="0.3">
      <c r="A50" s="967" t="s">
        <v>8365</v>
      </c>
      <c r="B50" s="952">
        <v>1</v>
      </c>
      <c r="C50" s="953">
        <v>1.58</v>
      </c>
      <c r="D50" s="951">
        <v>2</v>
      </c>
      <c r="E50" s="956">
        <v>1</v>
      </c>
      <c r="F50" s="957">
        <v>2.86</v>
      </c>
      <c r="G50" s="935">
        <v>26</v>
      </c>
      <c r="H50" s="959"/>
      <c r="I50" s="955"/>
      <c r="J50" s="932"/>
      <c r="K50" s="958">
        <v>2.86</v>
      </c>
      <c r="L50" s="959">
        <v>4</v>
      </c>
      <c r="M50" s="959">
        <v>36</v>
      </c>
      <c r="N50" s="960">
        <v>12</v>
      </c>
      <c r="O50" s="959" t="s">
        <v>8277</v>
      </c>
      <c r="P50" s="961" t="s">
        <v>8366</v>
      </c>
      <c r="Q50" s="962">
        <f t="shared" si="0"/>
        <v>-1</v>
      </c>
      <c r="R50" s="998">
        <f t="shared" si="0"/>
        <v>-1.58</v>
      </c>
      <c r="S50" s="962">
        <f t="shared" si="1"/>
        <v>-1</v>
      </c>
      <c r="T50" s="998">
        <f t="shared" si="2"/>
        <v>-2.86</v>
      </c>
      <c r="U50" s="1010" t="s">
        <v>581</v>
      </c>
      <c r="V50" s="952" t="s">
        <v>581</v>
      </c>
      <c r="W50" s="952" t="s">
        <v>581</v>
      </c>
      <c r="X50" s="1007" t="s">
        <v>581</v>
      </c>
      <c r="Y50" s="1004"/>
    </row>
    <row r="51" spans="1:25" ht="14.4" customHeight="1" x14ac:dyDescent="0.3">
      <c r="A51" s="966" t="s">
        <v>8367</v>
      </c>
      <c r="B51" s="936">
        <v>1</v>
      </c>
      <c r="C51" s="937">
        <v>1.34</v>
      </c>
      <c r="D51" s="938">
        <v>8</v>
      </c>
      <c r="E51" s="949"/>
      <c r="F51" s="923"/>
      <c r="G51" s="924"/>
      <c r="H51" s="929"/>
      <c r="I51" s="923"/>
      <c r="J51" s="924"/>
      <c r="K51" s="928">
        <v>1.34</v>
      </c>
      <c r="L51" s="929">
        <v>4</v>
      </c>
      <c r="M51" s="929">
        <v>39</v>
      </c>
      <c r="N51" s="930">
        <v>13</v>
      </c>
      <c r="O51" s="929" t="s">
        <v>8277</v>
      </c>
      <c r="P51" s="950" t="s">
        <v>8368</v>
      </c>
      <c r="Q51" s="931">
        <f t="shared" si="0"/>
        <v>-1</v>
      </c>
      <c r="R51" s="997">
        <f t="shared" si="0"/>
        <v>-1.34</v>
      </c>
      <c r="S51" s="931">
        <f t="shared" si="1"/>
        <v>0</v>
      </c>
      <c r="T51" s="997">
        <f t="shared" si="2"/>
        <v>0</v>
      </c>
      <c r="U51" s="1009" t="s">
        <v>581</v>
      </c>
      <c r="V51" s="946" t="s">
        <v>581</v>
      </c>
      <c r="W51" s="946" t="s">
        <v>581</v>
      </c>
      <c r="X51" s="1006" t="s">
        <v>581</v>
      </c>
      <c r="Y51" s="1003"/>
    </row>
    <row r="52" spans="1:25" ht="14.4" customHeight="1" x14ac:dyDescent="0.3">
      <c r="A52" s="966" t="s">
        <v>8369</v>
      </c>
      <c r="B52" s="946">
        <v>3</v>
      </c>
      <c r="C52" s="947">
        <v>2.56</v>
      </c>
      <c r="D52" s="948">
        <v>3.7</v>
      </c>
      <c r="E52" s="949">
        <v>3</v>
      </c>
      <c r="F52" s="923">
        <v>2.56</v>
      </c>
      <c r="G52" s="924">
        <v>6.7</v>
      </c>
      <c r="H52" s="925">
        <v>3</v>
      </c>
      <c r="I52" s="926">
        <v>2.56</v>
      </c>
      <c r="J52" s="940">
        <v>5.3</v>
      </c>
      <c r="K52" s="928">
        <v>0.85</v>
      </c>
      <c r="L52" s="929">
        <v>3</v>
      </c>
      <c r="M52" s="929">
        <v>27</v>
      </c>
      <c r="N52" s="930">
        <v>9</v>
      </c>
      <c r="O52" s="929" t="s">
        <v>8277</v>
      </c>
      <c r="P52" s="950" t="s">
        <v>8370</v>
      </c>
      <c r="Q52" s="931">
        <f t="shared" si="0"/>
        <v>0</v>
      </c>
      <c r="R52" s="997">
        <f t="shared" si="0"/>
        <v>0</v>
      </c>
      <c r="S52" s="931">
        <f t="shared" si="1"/>
        <v>0</v>
      </c>
      <c r="T52" s="997">
        <f t="shared" si="2"/>
        <v>0</v>
      </c>
      <c r="U52" s="1009">
        <v>27</v>
      </c>
      <c r="V52" s="946">
        <v>15.899999999999999</v>
      </c>
      <c r="W52" s="946">
        <v>-11.100000000000001</v>
      </c>
      <c r="X52" s="1006">
        <v>0.5888888888888888</v>
      </c>
      <c r="Y52" s="1003"/>
    </row>
    <row r="53" spans="1:25" ht="14.4" customHeight="1" x14ac:dyDescent="0.3">
      <c r="A53" s="967" t="s">
        <v>8371</v>
      </c>
      <c r="B53" s="952">
        <v>2</v>
      </c>
      <c r="C53" s="953">
        <v>2.02</v>
      </c>
      <c r="D53" s="951">
        <v>6</v>
      </c>
      <c r="E53" s="954"/>
      <c r="F53" s="955"/>
      <c r="G53" s="932"/>
      <c r="H53" s="956">
        <v>2</v>
      </c>
      <c r="I53" s="957">
        <v>2.94</v>
      </c>
      <c r="J53" s="933">
        <v>19.5</v>
      </c>
      <c r="K53" s="958">
        <v>1.24</v>
      </c>
      <c r="L53" s="959">
        <v>5</v>
      </c>
      <c r="M53" s="959">
        <v>42</v>
      </c>
      <c r="N53" s="960">
        <v>14</v>
      </c>
      <c r="O53" s="959" t="s">
        <v>8277</v>
      </c>
      <c r="P53" s="961" t="s">
        <v>8372</v>
      </c>
      <c r="Q53" s="962">
        <f t="shared" si="0"/>
        <v>0</v>
      </c>
      <c r="R53" s="998">
        <f t="shared" si="0"/>
        <v>0.91999999999999993</v>
      </c>
      <c r="S53" s="962">
        <f t="shared" si="1"/>
        <v>2</v>
      </c>
      <c r="T53" s="998">
        <f t="shared" si="2"/>
        <v>2.94</v>
      </c>
      <c r="U53" s="1010">
        <v>28</v>
      </c>
      <c r="V53" s="952">
        <v>39</v>
      </c>
      <c r="W53" s="952">
        <v>11</v>
      </c>
      <c r="X53" s="1007">
        <v>1.3928571428571428</v>
      </c>
      <c r="Y53" s="1004">
        <v>11</v>
      </c>
    </row>
    <row r="54" spans="1:25" ht="14.4" customHeight="1" x14ac:dyDescent="0.3">
      <c r="A54" s="967" t="s">
        <v>8373</v>
      </c>
      <c r="B54" s="952">
        <v>1</v>
      </c>
      <c r="C54" s="953">
        <v>2.5299999999999998</v>
      </c>
      <c r="D54" s="951">
        <v>6</v>
      </c>
      <c r="E54" s="954">
        <v>3</v>
      </c>
      <c r="F54" s="955">
        <v>6.31</v>
      </c>
      <c r="G54" s="932">
        <v>9.6999999999999993</v>
      </c>
      <c r="H54" s="956">
        <v>1</v>
      </c>
      <c r="I54" s="957">
        <v>2.61</v>
      </c>
      <c r="J54" s="933">
        <v>34</v>
      </c>
      <c r="K54" s="958">
        <v>2.5299999999999998</v>
      </c>
      <c r="L54" s="959">
        <v>6</v>
      </c>
      <c r="M54" s="959">
        <v>54</v>
      </c>
      <c r="N54" s="960">
        <v>18</v>
      </c>
      <c r="O54" s="959" t="s">
        <v>8277</v>
      </c>
      <c r="P54" s="961" t="s">
        <v>8372</v>
      </c>
      <c r="Q54" s="962">
        <f t="shared" si="0"/>
        <v>0</v>
      </c>
      <c r="R54" s="998">
        <f t="shared" si="0"/>
        <v>8.0000000000000071E-2</v>
      </c>
      <c r="S54" s="962">
        <f t="shared" si="1"/>
        <v>-2</v>
      </c>
      <c r="T54" s="998">
        <f t="shared" si="2"/>
        <v>-3.6999999999999997</v>
      </c>
      <c r="U54" s="1010">
        <v>18</v>
      </c>
      <c r="V54" s="952">
        <v>34</v>
      </c>
      <c r="W54" s="952">
        <v>16</v>
      </c>
      <c r="X54" s="1007">
        <v>1.8888888888888888</v>
      </c>
      <c r="Y54" s="1004">
        <v>16</v>
      </c>
    </row>
    <row r="55" spans="1:25" ht="14.4" customHeight="1" x14ac:dyDescent="0.3">
      <c r="A55" s="966" t="s">
        <v>8374</v>
      </c>
      <c r="B55" s="936">
        <v>1</v>
      </c>
      <c r="C55" s="937">
        <v>0.42</v>
      </c>
      <c r="D55" s="938">
        <v>4</v>
      </c>
      <c r="E55" s="949"/>
      <c r="F55" s="923"/>
      <c r="G55" s="924"/>
      <c r="H55" s="929"/>
      <c r="I55" s="923"/>
      <c r="J55" s="924"/>
      <c r="K55" s="928">
        <v>0.42</v>
      </c>
      <c r="L55" s="929">
        <v>2</v>
      </c>
      <c r="M55" s="929">
        <v>18</v>
      </c>
      <c r="N55" s="930">
        <v>6</v>
      </c>
      <c r="O55" s="929" t="s">
        <v>8277</v>
      </c>
      <c r="P55" s="950" t="s">
        <v>8375</v>
      </c>
      <c r="Q55" s="931">
        <f t="shared" si="0"/>
        <v>-1</v>
      </c>
      <c r="R55" s="997">
        <f t="shared" si="0"/>
        <v>-0.42</v>
      </c>
      <c r="S55" s="931">
        <f t="shared" si="1"/>
        <v>0</v>
      </c>
      <c r="T55" s="997">
        <f t="shared" si="2"/>
        <v>0</v>
      </c>
      <c r="U55" s="1009" t="s">
        <v>581</v>
      </c>
      <c r="V55" s="946" t="s">
        <v>581</v>
      </c>
      <c r="W55" s="946" t="s">
        <v>581</v>
      </c>
      <c r="X55" s="1006" t="s">
        <v>581</v>
      </c>
      <c r="Y55" s="1003"/>
    </row>
    <row r="56" spans="1:25" ht="14.4" customHeight="1" x14ac:dyDescent="0.3">
      <c r="A56" s="965" t="s">
        <v>8376</v>
      </c>
      <c r="B56" s="943">
        <v>1</v>
      </c>
      <c r="C56" s="944">
        <v>0.32</v>
      </c>
      <c r="D56" s="945">
        <v>2</v>
      </c>
      <c r="E56" s="941"/>
      <c r="F56" s="914"/>
      <c r="G56" s="915"/>
      <c r="H56" s="920">
        <v>1</v>
      </c>
      <c r="I56" s="921">
        <v>0.32</v>
      </c>
      <c r="J56" s="934">
        <v>2</v>
      </c>
      <c r="K56" s="917">
        <v>0.32</v>
      </c>
      <c r="L56" s="916">
        <v>1</v>
      </c>
      <c r="M56" s="916">
        <v>12</v>
      </c>
      <c r="N56" s="918">
        <v>4</v>
      </c>
      <c r="O56" s="916" t="s">
        <v>8277</v>
      </c>
      <c r="P56" s="942" t="s">
        <v>8377</v>
      </c>
      <c r="Q56" s="919">
        <f t="shared" si="0"/>
        <v>0</v>
      </c>
      <c r="R56" s="996">
        <f t="shared" si="0"/>
        <v>0</v>
      </c>
      <c r="S56" s="919">
        <f t="shared" si="1"/>
        <v>1</v>
      </c>
      <c r="T56" s="996">
        <f t="shared" si="2"/>
        <v>0.32</v>
      </c>
      <c r="U56" s="1008">
        <v>4</v>
      </c>
      <c r="V56" s="943">
        <v>2</v>
      </c>
      <c r="W56" s="943">
        <v>-2</v>
      </c>
      <c r="X56" s="1005">
        <v>0.5</v>
      </c>
      <c r="Y56" s="1002"/>
    </row>
    <row r="57" spans="1:25" ht="14.4" customHeight="1" x14ac:dyDescent="0.3">
      <c r="A57" s="965" t="s">
        <v>8378</v>
      </c>
      <c r="B57" s="911">
        <v>1</v>
      </c>
      <c r="C57" s="912">
        <v>2.65</v>
      </c>
      <c r="D57" s="913">
        <v>6</v>
      </c>
      <c r="E57" s="941"/>
      <c r="F57" s="914"/>
      <c r="G57" s="915"/>
      <c r="H57" s="916"/>
      <c r="I57" s="914"/>
      <c r="J57" s="915"/>
      <c r="K57" s="917">
        <v>2.65</v>
      </c>
      <c r="L57" s="916">
        <v>3</v>
      </c>
      <c r="M57" s="916">
        <v>27</v>
      </c>
      <c r="N57" s="918">
        <v>9</v>
      </c>
      <c r="O57" s="916" t="s">
        <v>8277</v>
      </c>
      <c r="P57" s="942" t="s">
        <v>8379</v>
      </c>
      <c r="Q57" s="919">
        <f t="shared" si="0"/>
        <v>-1</v>
      </c>
      <c r="R57" s="996">
        <f t="shared" si="0"/>
        <v>-2.65</v>
      </c>
      <c r="S57" s="919">
        <f t="shared" si="1"/>
        <v>0</v>
      </c>
      <c r="T57" s="996">
        <f t="shared" si="2"/>
        <v>0</v>
      </c>
      <c r="U57" s="1008" t="s">
        <v>581</v>
      </c>
      <c r="V57" s="943" t="s">
        <v>581</v>
      </c>
      <c r="W57" s="943" t="s">
        <v>581</v>
      </c>
      <c r="X57" s="1005" t="s">
        <v>581</v>
      </c>
      <c r="Y57" s="1002"/>
    </row>
    <row r="58" spans="1:25" ht="14.4" customHeight="1" x14ac:dyDescent="0.3">
      <c r="A58" s="965" t="s">
        <v>8380</v>
      </c>
      <c r="B58" s="911">
        <v>185</v>
      </c>
      <c r="C58" s="912">
        <v>616</v>
      </c>
      <c r="D58" s="913">
        <v>11</v>
      </c>
      <c r="E58" s="941">
        <v>117</v>
      </c>
      <c r="F58" s="914">
        <v>388.96</v>
      </c>
      <c r="G58" s="915">
        <v>10.7</v>
      </c>
      <c r="H58" s="916">
        <v>148</v>
      </c>
      <c r="I58" s="914">
        <v>492.09</v>
      </c>
      <c r="J58" s="915">
        <v>10.9</v>
      </c>
      <c r="K58" s="917">
        <v>3.29</v>
      </c>
      <c r="L58" s="916">
        <v>4</v>
      </c>
      <c r="M58" s="916">
        <v>36</v>
      </c>
      <c r="N58" s="918">
        <v>12</v>
      </c>
      <c r="O58" s="916" t="s">
        <v>8277</v>
      </c>
      <c r="P58" s="942" t="s">
        <v>8381</v>
      </c>
      <c r="Q58" s="919">
        <f t="shared" si="0"/>
        <v>-37</v>
      </c>
      <c r="R58" s="996">
        <f t="shared" si="0"/>
        <v>-123.91000000000003</v>
      </c>
      <c r="S58" s="919">
        <f t="shared" si="1"/>
        <v>31</v>
      </c>
      <c r="T58" s="996">
        <f t="shared" si="2"/>
        <v>103.13</v>
      </c>
      <c r="U58" s="1008">
        <v>1776</v>
      </c>
      <c r="V58" s="943">
        <v>1613.2</v>
      </c>
      <c r="W58" s="943">
        <v>-162.79999999999995</v>
      </c>
      <c r="X58" s="1005">
        <v>0.90833333333333333</v>
      </c>
      <c r="Y58" s="1002">
        <v>119</v>
      </c>
    </row>
    <row r="59" spans="1:25" ht="14.4" customHeight="1" x14ac:dyDescent="0.3">
      <c r="A59" s="967" t="s">
        <v>8382</v>
      </c>
      <c r="B59" s="963">
        <v>85</v>
      </c>
      <c r="C59" s="964">
        <v>351.05</v>
      </c>
      <c r="D59" s="939">
        <v>14.4</v>
      </c>
      <c r="E59" s="954">
        <v>80</v>
      </c>
      <c r="F59" s="955">
        <v>342.72</v>
      </c>
      <c r="G59" s="932">
        <v>16.100000000000001</v>
      </c>
      <c r="H59" s="959">
        <v>92</v>
      </c>
      <c r="I59" s="955">
        <v>378.05</v>
      </c>
      <c r="J59" s="932">
        <v>13.8</v>
      </c>
      <c r="K59" s="958">
        <v>4.09</v>
      </c>
      <c r="L59" s="959">
        <v>5</v>
      </c>
      <c r="M59" s="959">
        <v>45</v>
      </c>
      <c r="N59" s="960">
        <v>15</v>
      </c>
      <c r="O59" s="959" t="s">
        <v>8277</v>
      </c>
      <c r="P59" s="961" t="s">
        <v>8383</v>
      </c>
      <c r="Q59" s="962">
        <f t="shared" si="0"/>
        <v>7</v>
      </c>
      <c r="R59" s="998">
        <f t="shared" si="0"/>
        <v>27</v>
      </c>
      <c r="S59" s="962">
        <f t="shared" si="1"/>
        <v>12</v>
      </c>
      <c r="T59" s="998">
        <f t="shared" si="2"/>
        <v>35.329999999999984</v>
      </c>
      <c r="U59" s="1010">
        <v>1380</v>
      </c>
      <c r="V59" s="952">
        <v>1269.6000000000001</v>
      </c>
      <c r="W59" s="952">
        <v>-110.39999999999986</v>
      </c>
      <c r="X59" s="1007">
        <v>0.92000000000000015</v>
      </c>
      <c r="Y59" s="1004">
        <v>149</v>
      </c>
    </row>
    <row r="60" spans="1:25" ht="14.4" customHeight="1" x14ac:dyDescent="0.3">
      <c r="A60" s="967" t="s">
        <v>8384</v>
      </c>
      <c r="B60" s="963">
        <v>61</v>
      </c>
      <c r="C60" s="964">
        <v>424.54</v>
      </c>
      <c r="D60" s="939">
        <v>24</v>
      </c>
      <c r="E60" s="954">
        <v>80</v>
      </c>
      <c r="F60" s="955">
        <v>537.03</v>
      </c>
      <c r="G60" s="932">
        <v>21.6</v>
      </c>
      <c r="H60" s="959">
        <v>79</v>
      </c>
      <c r="I60" s="955">
        <v>507.56</v>
      </c>
      <c r="J60" s="932">
        <v>17</v>
      </c>
      <c r="K60" s="958">
        <v>6.37</v>
      </c>
      <c r="L60" s="959">
        <v>7</v>
      </c>
      <c r="M60" s="959">
        <v>60</v>
      </c>
      <c r="N60" s="960">
        <v>20</v>
      </c>
      <c r="O60" s="959" t="s">
        <v>8277</v>
      </c>
      <c r="P60" s="961" t="s">
        <v>8385</v>
      </c>
      <c r="Q60" s="962">
        <f t="shared" si="0"/>
        <v>18</v>
      </c>
      <c r="R60" s="998">
        <f t="shared" si="0"/>
        <v>83.019999999999982</v>
      </c>
      <c r="S60" s="962">
        <f t="shared" si="1"/>
        <v>-1</v>
      </c>
      <c r="T60" s="998">
        <f t="shared" si="2"/>
        <v>-29.46999999999997</v>
      </c>
      <c r="U60" s="1010">
        <v>1580</v>
      </c>
      <c r="V60" s="952">
        <v>1343</v>
      </c>
      <c r="W60" s="952">
        <v>-237</v>
      </c>
      <c r="X60" s="1007">
        <v>0.85</v>
      </c>
      <c r="Y60" s="1004">
        <v>116</v>
      </c>
    </row>
    <row r="61" spans="1:25" ht="14.4" customHeight="1" x14ac:dyDescent="0.3">
      <c r="A61" s="965" t="s">
        <v>8386</v>
      </c>
      <c r="B61" s="943">
        <v>17</v>
      </c>
      <c r="C61" s="944">
        <v>50.17</v>
      </c>
      <c r="D61" s="945">
        <v>9.6</v>
      </c>
      <c r="E61" s="920">
        <v>33</v>
      </c>
      <c r="F61" s="921">
        <v>103.09</v>
      </c>
      <c r="G61" s="934">
        <v>11.7</v>
      </c>
      <c r="H61" s="916">
        <v>33</v>
      </c>
      <c r="I61" s="914">
        <v>104.07</v>
      </c>
      <c r="J61" s="922">
        <v>12.4</v>
      </c>
      <c r="K61" s="917">
        <v>3.01</v>
      </c>
      <c r="L61" s="916">
        <v>4</v>
      </c>
      <c r="M61" s="916">
        <v>33</v>
      </c>
      <c r="N61" s="918">
        <v>11</v>
      </c>
      <c r="O61" s="916" t="s">
        <v>8277</v>
      </c>
      <c r="P61" s="942" t="s">
        <v>8387</v>
      </c>
      <c r="Q61" s="919">
        <f t="shared" si="0"/>
        <v>16</v>
      </c>
      <c r="R61" s="996">
        <f t="shared" si="0"/>
        <v>53.899999999999991</v>
      </c>
      <c r="S61" s="919">
        <f t="shared" si="1"/>
        <v>0</v>
      </c>
      <c r="T61" s="996">
        <f t="shared" si="2"/>
        <v>0.97999999999998977</v>
      </c>
      <c r="U61" s="1008">
        <v>363</v>
      </c>
      <c r="V61" s="943">
        <v>409.2</v>
      </c>
      <c r="W61" s="943">
        <v>46.199999999999989</v>
      </c>
      <c r="X61" s="1005">
        <v>1.1272727272727272</v>
      </c>
      <c r="Y61" s="1002">
        <v>81</v>
      </c>
    </row>
    <row r="62" spans="1:25" ht="14.4" customHeight="1" x14ac:dyDescent="0.3">
      <c r="A62" s="967" t="s">
        <v>8388</v>
      </c>
      <c r="B62" s="952">
        <v>15</v>
      </c>
      <c r="C62" s="953">
        <v>69.819999999999993</v>
      </c>
      <c r="D62" s="951">
        <v>13.5</v>
      </c>
      <c r="E62" s="956">
        <v>17</v>
      </c>
      <c r="F62" s="957">
        <v>83.47</v>
      </c>
      <c r="G62" s="935">
        <v>17.2</v>
      </c>
      <c r="H62" s="959">
        <v>17</v>
      </c>
      <c r="I62" s="955">
        <v>80.319999999999993</v>
      </c>
      <c r="J62" s="932">
        <v>14.8</v>
      </c>
      <c r="K62" s="958">
        <v>4.6500000000000004</v>
      </c>
      <c r="L62" s="959">
        <v>5</v>
      </c>
      <c r="M62" s="959">
        <v>45</v>
      </c>
      <c r="N62" s="960">
        <v>15</v>
      </c>
      <c r="O62" s="959" t="s">
        <v>8277</v>
      </c>
      <c r="P62" s="961" t="s">
        <v>8389</v>
      </c>
      <c r="Q62" s="962">
        <f t="shared" si="0"/>
        <v>2</v>
      </c>
      <c r="R62" s="998">
        <f t="shared" si="0"/>
        <v>10.5</v>
      </c>
      <c r="S62" s="962">
        <f t="shared" si="1"/>
        <v>0</v>
      </c>
      <c r="T62" s="998">
        <f t="shared" si="2"/>
        <v>-3.1500000000000057</v>
      </c>
      <c r="U62" s="1010">
        <v>255</v>
      </c>
      <c r="V62" s="952">
        <v>251.60000000000002</v>
      </c>
      <c r="W62" s="952">
        <v>-3.3999999999999773</v>
      </c>
      <c r="X62" s="1007">
        <v>0.9866666666666668</v>
      </c>
      <c r="Y62" s="1004">
        <v>26</v>
      </c>
    </row>
    <row r="63" spans="1:25" ht="14.4" customHeight="1" x14ac:dyDescent="0.3">
      <c r="A63" s="967" t="s">
        <v>8390</v>
      </c>
      <c r="B63" s="952">
        <v>26</v>
      </c>
      <c r="C63" s="953">
        <v>150.82</v>
      </c>
      <c r="D63" s="951">
        <v>22.1</v>
      </c>
      <c r="E63" s="956">
        <v>38</v>
      </c>
      <c r="F63" s="957">
        <v>209.32</v>
      </c>
      <c r="G63" s="935">
        <v>20.100000000000001</v>
      </c>
      <c r="H63" s="959">
        <v>20</v>
      </c>
      <c r="I63" s="955">
        <v>108.67</v>
      </c>
      <c r="J63" s="933">
        <v>18.2</v>
      </c>
      <c r="K63" s="958">
        <v>5.3</v>
      </c>
      <c r="L63" s="959">
        <v>5</v>
      </c>
      <c r="M63" s="959">
        <v>45</v>
      </c>
      <c r="N63" s="960">
        <v>15</v>
      </c>
      <c r="O63" s="959" t="s">
        <v>8277</v>
      </c>
      <c r="P63" s="961" t="s">
        <v>8391</v>
      </c>
      <c r="Q63" s="962">
        <f t="shared" si="0"/>
        <v>-6</v>
      </c>
      <c r="R63" s="998">
        <f t="shared" si="0"/>
        <v>-42.149999999999991</v>
      </c>
      <c r="S63" s="962">
        <f t="shared" si="1"/>
        <v>-18</v>
      </c>
      <c r="T63" s="998">
        <f t="shared" si="2"/>
        <v>-100.64999999999999</v>
      </c>
      <c r="U63" s="1010">
        <v>300</v>
      </c>
      <c r="V63" s="952">
        <v>364</v>
      </c>
      <c r="W63" s="952">
        <v>64</v>
      </c>
      <c r="X63" s="1007">
        <v>1.2133333333333334</v>
      </c>
      <c r="Y63" s="1004">
        <v>88</v>
      </c>
    </row>
    <row r="64" spans="1:25" ht="14.4" customHeight="1" x14ac:dyDescent="0.3">
      <c r="A64" s="965" t="s">
        <v>8392</v>
      </c>
      <c r="B64" s="911">
        <v>47</v>
      </c>
      <c r="C64" s="912">
        <v>77.400000000000006</v>
      </c>
      <c r="D64" s="913">
        <v>7.4</v>
      </c>
      <c r="E64" s="941">
        <v>46</v>
      </c>
      <c r="F64" s="914">
        <v>76.31</v>
      </c>
      <c r="G64" s="915">
        <v>7.6</v>
      </c>
      <c r="H64" s="916">
        <v>33</v>
      </c>
      <c r="I64" s="914">
        <v>54.35</v>
      </c>
      <c r="J64" s="915">
        <v>7.2</v>
      </c>
      <c r="K64" s="917">
        <v>1.64</v>
      </c>
      <c r="L64" s="916">
        <v>3</v>
      </c>
      <c r="M64" s="916">
        <v>27</v>
      </c>
      <c r="N64" s="918">
        <v>9</v>
      </c>
      <c r="O64" s="916" t="s">
        <v>8277</v>
      </c>
      <c r="P64" s="942" t="s">
        <v>8393</v>
      </c>
      <c r="Q64" s="919">
        <f t="shared" si="0"/>
        <v>-14</v>
      </c>
      <c r="R64" s="996">
        <f t="shared" si="0"/>
        <v>-23.050000000000004</v>
      </c>
      <c r="S64" s="919">
        <f t="shared" si="1"/>
        <v>-13</v>
      </c>
      <c r="T64" s="996">
        <f t="shared" si="2"/>
        <v>-21.96</v>
      </c>
      <c r="U64" s="1008">
        <v>297</v>
      </c>
      <c r="V64" s="943">
        <v>237.6</v>
      </c>
      <c r="W64" s="943">
        <v>-59.400000000000006</v>
      </c>
      <c r="X64" s="1005">
        <v>0.79999999999999993</v>
      </c>
      <c r="Y64" s="1002">
        <v>7</v>
      </c>
    </row>
    <row r="65" spans="1:25" ht="14.4" customHeight="1" x14ac:dyDescent="0.3">
      <c r="A65" s="967" t="s">
        <v>8394</v>
      </c>
      <c r="B65" s="963">
        <v>16</v>
      </c>
      <c r="C65" s="964">
        <v>41.13</v>
      </c>
      <c r="D65" s="939">
        <v>12.6</v>
      </c>
      <c r="E65" s="954">
        <v>9</v>
      </c>
      <c r="F65" s="955">
        <v>23.14</v>
      </c>
      <c r="G65" s="932">
        <v>9.4</v>
      </c>
      <c r="H65" s="959">
        <v>13</v>
      </c>
      <c r="I65" s="955">
        <v>32.090000000000003</v>
      </c>
      <c r="J65" s="932">
        <v>9.5</v>
      </c>
      <c r="K65" s="958">
        <v>2.5499999999999998</v>
      </c>
      <c r="L65" s="959">
        <v>4</v>
      </c>
      <c r="M65" s="959">
        <v>36</v>
      </c>
      <c r="N65" s="960">
        <v>12</v>
      </c>
      <c r="O65" s="959" t="s">
        <v>8277</v>
      </c>
      <c r="P65" s="961" t="s">
        <v>8395</v>
      </c>
      <c r="Q65" s="962">
        <f t="shared" si="0"/>
        <v>-3</v>
      </c>
      <c r="R65" s="998">
        <f t="shared" si="0"/>
        <v>-9.0399999999999991</v>
      </c>
      <c r="S65" s="962">
        <f t="shared" si="1"/>
        <v>4</v>
      </c>
      <c r="T65" s="998">
        <f t="shared" si="2"/>
        <v>8.9500000000000028</v>
      </c>
      <c r="U65" s="1010">
        <v>156</v>
      </c>
      <c r="V65" s="952">
        <v>123.5</v>
      </c>
      <c r="W65" s="952">
        <v>-32.5</v>
      </c>
      <c r="X65" s="1007">
        <v>0.79166666666666663</v>
      </c>
      <c r="Y65" s="1004">
        <v>9</v>
      </c>
    </row>
    <row r="66" spans="1:25" ht="14.4" customHeight="1" x14ac:dyDescent="0.3">
      <c r="A66" s="967" t="s">
        <v>8396</v>
      </c>
      <c r="B66" s="963">
        <v>6</v>
      </c>
      <c r="C66" s="964">
        <v>26.31</v>
      </c>
      <c r="D66" s="939">
        <v>17.7</v>
      </c>
      <c r="E66" s="954">
        <v>6</v>
      </c>
      <c r="F66" s="955">
        <v>25.19</v>
      </c>
      <c r="G66" s="932">
        <v>17.3</v>
      </c>
      <c r="H66" s="959">
        <v>14</v>
      </c>
      <c r="I66" s="955">
        <v>72.260000000000005</v>
      </c>
      <c r="J66" s="932">
        <v>12.7</v>
      </c>
      <c r="K66" s="958">
        <v>4.2</v>
      </c>
      <c r="L66" s="959">
        <v>5</v>
      </c>
      <c r="M66" s="959">
        <v>45</v>
      </c>
      <c r="N66" s="960">
        <v>15</v>
      </c>
      <c r="O66" s="959" t="s">
        <v>8277</v>
      </c>
      <c r="P66" s="961" t="s">
        <v>8397</v>
      </c>
      <c r="Q66" s="962">
        <f t="shared" si="0"/>
        <v>8</v>
      </c>
      <c r="R66" s="998">
        <f t="shared" si="0"/>
        <v>45.95</v>
      </c>
      <c r="S66" s="962">
        <f t="shared" si="1"/>
        <v>8</v>
      </c>
      <c r="T66" s="998">
        <f t="shared" si="2"/>
        <v>47.070000000000007</v>
      </c>
      <c r="U66" s="1010">
        <v>210</v>
      </c>
      <c r="V66" s="952">
        <v>177.79999999999998</v>
      </c>
      <c r="W66" s="952">
        <v>-32.200000000000017</v>
      </c>
      <c r="X66" s="1007">
        <v>0.84666666666666657</v>
      </c>
      <c r="Y66" s="1004">
        <v>8</v>
      </c>
    </row>
    <row r="67" spans="1:25" ht="14.4" customHeight="1" x14ac:dyDescent="0.3">
      <c r="A67" s="965" t="s">
        <v>8398</v>
      </c>
      <c r="B67" s="943">
        <v>2</v>
      </c>
      <c r="C67" s="944">
        <v>2.0699999999999998</v>
      </c>
      <c r="D67" s="945">
        <v>7</v>
      </c>
      <c r="E67" s="941"/>
      <c r="F67" s="914"/>
      <c r="G67" s="915"/>
      <c r="H67" s="920">
        <v>3</v>
      </c>
      <c r="I67" s="921">
        <v>3.11</v>
      </c>
      <c r="J67" s="934">
        <v>5</v>
      </c>
      <c r="K67" s="917">
        <v>1.04</v>
      </c>
      <c r="L67" s="916">
        <v>2</v>
      </c>
      <c r="M67" s="916">
        <v>15</v>
      </c>
      <c r="N67" s="918">
        <v>5</v>
      </c>
      <c r="O67" s="916" t="s">
        <v>8277</v>
      </c>
      <c r="P67" s="942" t="s">
        <v>8399</v>
      </c>
      <c r="Q67" s="919">
        <f t="shared" si="0"/>
        <v>1</v>
      </c>
      <c r="R67" s="996">
        <f t="shared" si="0"/>
        <v>1.04</v>
      </c>
      <c r="S67" s="919">
        <f t="shared" si="1"/>
        <v>3</v>
      </c>
      <c r="T67" s="996">
        <f t="shared" si="2"/>
        <v>3.11</v>
      </c>
      <c r="U67" s="1008">
        <v>15</v>
      </c>
      <c r="V67" s="943">
        <v>15</v>
      </c>
      <c r="W67" s="943">
        <v>0</v>
      </c>
      <c r="X67" s="1005">
        <v>1</v>
      </c>
      <c r="Y67" s="1002">
        <v>1</v>
      </c>
    </row>
    <row r="68" spans="1:25" ht="14.4" customHeight="1" x14ac:dyDescent="0.3">
      <c r="A68" s="966" t="s">
        <v>8400</v>
      </c>
      <c r="B68" s="936">
        <v>120</v>
      </c>
      <c r="C68" s="937">
        <v>117.58</v>
      </c>
      <c r="D68" s="938">
        <v>5.2</v>
      </c>
      <c r="E68" s="949">
        <v>109</v>
      </c>
      <c r="F68" s="923">
        <v>106.68</v>
      </c>
      <c r="G68" s="924">
        <v>4.8</v>
      </c>
      <c r="H68" s="929">
        <v>115</v>
      </c>
      <c r="I68" s="923">
        <v>112.88</v>
      </c>
      <c r="J68" s="927">
        <v>5.0999999999999996</v>
      </c>
      <c r="K68" s="928">
        <v>0.98</v>
      </c>
      <c r="L68" s="929">
        <v>2</v>
      </c>
      <c r="M68" s="929">
        <v>15</v>
      </c>
      <c r="N68" s="930">
        <v>5</v>
      </c>
      <c r="O68" s="929" t="s">
        <v>8277</v>
      </c>
      <c r="P68" s="950" t="s">
        <v>8401</v>
      </c>
      <c r="Q68" s="931">
        <f t="shared" si="0"/>
        <v>-5</v>
      </c>
      <c r="R68" s="997">
        <f t="shared" si="0"/>
        <v>-4.7000000000000028</v>
      </c>
      <c r="S68" s="931">
        <f t="shared" si="1"/>
        <v>6</v>
      </c>
      <c r="T68" s="997">
        <f t="shared" si="2"/>
        <v>6.1999999999999886</v>
      </c>
      <c r="U68" s="1009">
        <v>575</v>
      </c>
      <c r="V68" s="946">
        <v>586.5</v>
      </c>
      <c r="W68" s="946">
        <v>11.5</v>
      </c>
      <c r="X68" s="1006">
        <v>1.02</v>
      </c>
      <c r="Y68" s="1003">
        <v>72</v>
      </c>
    </row>
    <row r="69" spans="1:25" ht="14.4" customHeight="1" x14ac:dyDescent="0.3">
      <c r="A69" s="967" t="s">
        <v>8402</v>
      </c>
      <c r="B69" s="963">
        <v>5</v>
      </c>
      <c r="C69" s="964">
        <v>6.36</v>
      </c>
      <c r="D69" s="939">
        <v>7.4</v>
      </c>
      <c r="E69" s="954">
        <v>6</v>
      </c>
      <c r="F69" s="955">
        <v>7.66</v>
      </c>
      <c r="G69" s="932">
        <v>8.5</v>
      </c>
      <c r="H69" s="959">
        <v>7</v>
      </c>
      <c r="I69" s="955">
        <v>9.74</v>
      </c>
      <c r="J69" s="933">
        <v>8.6999999999999993</v>
      </c>
      <c r="K69" s="958">
        <v>1.27</v>
      </c>
      <c r="L69" s="959">
        <v>2</v>
      </c>
      <c r="M69" s="959">
        <v>21</v>
      </c>
      <c r="N69" s="960">
        <v>7</v>
      </c>
      <c r="O69" s="959" t="s">
        <v>8277</v>
      </c>
      <c r="P69" s="961" t="s">
        <v>8403</v>
      </c>
      <c r="Q69" s="962">
        <f t="shared" si="0"/>
        <v>2</v>
      </c>
      <c r="R69" s="998">
        <f t="shared" si="0"/>
        <v>3.38</v>
      </c>
      <c r="S69" s="962">
        <f t="shared" si="1"/>
        <v>1</v>
      </c>
      <c r="T69" s="998">
        <f t="shared" si="2"/>
        <v>2.08</v>
      </c>
      <c r="U69" s="1010">
        <v>49</v>
      </c>
      <c r="V69" s="952">
        <v>60.899999999999991</v>
      </c>
      <c r="W69" s="952">
        <v>11.899999999999991</v>
      </c>
      <c r="X69" s="1007">
        <v>1.2428571428571427</v>
      </c>
      <c r="Y69" s="1004">
        <v>18</v>
      </c>
    </row>
    <row r="70" spans="1:25" ht="14.4" customHeight="1" x14ac:dyDescent="0.3">
      <c r="A70" s="967" t="s">
        <v>8404</v>
      </c>
      <c r="B70" s="963">
        <v>2</v>
      </c>
      <c r="C70" s="964">
        <v>3.27</v>
      </c>
      <c r="D70" s="939">
        <v>7.5</v>
      </c>
      <c r="E70" s="954">
        <v>2</v>
      </c>
      <c r="F70" s="955">
        <v>3.27</v>
      </c>
      <c r="G70" s="932">
        <v>9</v>
      </c>
      <c r="H70" s="959">
        <v>2</v>
      </c>
      <c r="I70" s="955">
        <v>3.4</v>
      </c>
      <c r="J70" s="932">
        <v>7.5</v>
      </c>
      <c r="K70" s="958">
        <v>1.63</v>
      </c>
      <c r="L70" s="959">
        <v>3</v>
      </c>
      <c r="M70" s="959">
        <v>24</v>
      </c>
      <c r="N70" s="960">
        <v>8</v>
      </c>
      <c r="O70" s="959" t="s">
        <v>8277</v>
      </c>
      <c r="P70" s="961" t="s">
        <v>8405</v>
      </c>
      <c r="Q70" s="962">
        <f t="shared" ref="Q70:R133" si="3">H70-B70</f>
        <v>0</v>
      </c>
      <c r="R70" s="998">
        <f t="shared" si="3"/>
        <v>0.12999999999999989</v>
      </c>
      <c r="S70" s="962">
        <f t="shared" ref="S70:S133" si="4">H70-E70</f>
        <v>0</v>
      </c>
      <c r="T70" s="998">
        <f t="shared" ref="T70:T133" si="5">I70-F70</f>
        <v>0.12999999999999989</v>
      </c>
      <c r="U70" s="1010">
        <v>16</v>
      </c>
      <c r="V70" s="952">
        <v>15</v>
      </c>
      <c r="W70" s="952">
        <v>-1</v>
      </c>
      <c r="X70" s="1007">
        <v>0.9375</v>
      </c>
      <c r="Y70" s="1004">
        <v>1</v>
      </c>
    </row>
    <row r="71" spans="1:25" ht="14.4" customHeight="1" x14ac:dyDescent="0.3">
      <c r="A71" s="966" t="s">
        <v>8406</v>
      </c>
      <c r="B71" s="946">
        <v>33</v>
      </c>
      <c r="C71" s="947">
        <v>67.900000000000006</v>
      </c>
      <c r="D71" s="948">
        <v>8.6</v>
      </c>
      <c r="E71" s="925">
        <v>38</v>
      </c>
      <c r="F71" s="926">
        <v>76.92</v>
      </c>
      <c r="G71" s="940">
        <v>8.1</v>
      </c>
      <c r="H71" s="929">
        <v>31</v>
      </c>
      <c r="I71" s="923">
        <v>62.75</v>
      </c>
      <c r="J71" s="927">
        <v>8.4</v>
      </c>
      <c r="K71" s="928">
        <v>2.02</v>
      </c>
      <c r="L71" s="929">
        <v>2</v>
      </c>
      <c r="M71" s="929">
        <v>18</v>
      </c>
      <c r="N71" s="930">
        <v>6</v>
      </c>
      <c r="O71" s="929" t="s">
        <v>8277</v>
      </c>
      <c r="P71" s="950" t="s">
        <v>8407</v>
      </c>
      <c r="Q71" s="931">
        <f t="shared" si="3"/>
        <v>-2</v>
      </c>
      <c r="R71" s="997">
        <f t="shared" si="3"/>
        <v>-5.1500000000000057</v>
      </c>
      <c r="S71" s="931">
        <f t="shared" si="4"/>
        <v>-7</v>
      </c>
      <c r="T71" s="997">
        <f t="shared" si="5"/>
        <v>-14.170000000000002</v>
      </c>
      <c r="U71" s="1009">
        <v>186</v>
      </c>
      <c r="V71" s="946">
        <v>260.40000000000003</v>
      </c>
      <c r="W71" s="946">
        <v>74.400000000000034</v>
      </c>
      <c r="X71" s="1006">
        <v>1.4000000000000001</v>
      </c>
      <c r="Y71" s="1003">
        <v>73</v>
      </c>
    </row>
    <row r="72" spans="1:25" ht="14.4" customHeight="1" x14ac:dyDescent="0.3">
      <c r="A72" s="967" t="s">
        <v>8408</v>
      </c>
      <c r="B72" s="952">
        <v>1</v>
      </c>
      <c r="C72" s="953">
        <v>2.54</v>
      </c>
      <c r="D72" s="951">
        <v>7</v>
      </c>
      <c r="E72" s="956">
        <v>4</v>
      </c>
      <c r="F72" s="957">
        <v>10.16</v>
      </c>
      <c r="G72" s="935">
        <v>9.5</v>
      </c>
      <c r="H72" s="959">
        <v>5</v>
      </c>
      <c r="I72" s="955">
        <v>12.71</v>
      </c>
      <c r="J72" s="933">
        <v>9</v>
      </c>
      <c r="K72" s="958">
        <v>2.54</v>
      </c>
      <c r="L72" s="959">
        <v>3</v>
      </c>
      <c r="M72" s="959">
        <v>24</v>
      </c>
      <c r="N72" s="960">
        <v>8</v>
      </c>
      <c r="O72" s="959" t="s">
        <v>8277</v>
      </c>
      <c r="P72" s="961" t="s">
        <v>8409</v>
      </c>
      <c r="Q72" s="962">
        <f t="shared" si="3"/>
        <v>4</v>
      </c>
      <c r="R72" s="998">
        <f t="shared" si="3"/>
        <v>10.170000000000002</v>
      </c>
      <c r="S72" s="962">
        <f t="shared" si="4"/>
        <v>1</v>
      </c>
      <c r="T72" s="998">
        <f t="shared" si="5"/>
        <v>2.5500000000000007</v>
      </c>
      <c r="U72" s="1010">
        <v>40</v>
      </c>
      <c r="V72" s="952">
        <v>45</v>
      </c>
      <c r="W72" s="952">
        <v>5</v>
      </c>
      <c r="X72" s="1007">
        <v>1.125</v>
      </c>
      <c r="Y72" s="1004">
        <v>8</v>
      </c>
    </row>
    <row r="73" spans="1:25" ht="14.4" customHeight="1" x14ac:dyDescent="0.3">
      <c r="A73" s="967" t="s">
        <v>8410</v>
      </c>
      <c r="B73" s="952">
        <v>5</v>
      </c>
      <c r="C73" s="953">
        <v>21.27</v>
      </c>
      <c r="D73" s="951">
        <v>16</v>
      </c>
      <c r="E73" s="956">
        <v>1</v>
      </c>
      <c r="F73" s="957">
        <v>6.01</v>
      </c>
      <c r="G73" s="935">
        <v>32</v>
      </c>
      <c r="H73" s="959">
        <v>4</v>
      </c>
      <c r="I73" s="955">
        <v>14.28</v>
      </c>
      <c r="J73" s="933">
        <v>12.5</v>
      </c>
      <c r="K73" s="958">
        <v>3.57</v>
      </c>
      <c r="L73" s="959">
        <v>3</v>
      </c>
      <c r="M73" s="959">
        <v>24</v>
      </c>
      <c r="N73" s="960">
        <v>8</v>
      </c>
      <c r="O73" s="959" t="s">
        <v>8277</v>
      </c>
      <c r="P73" s="961" t="s">
        <v>8411</v>
      </c>
      <c r="Q73" s="962">
        <f t="shared" si="3"/>
        <v>-1</v>
      </c>
      <c r="R73" s="998">
        <f t="shared" si="3"/>
        <v>-6.99</v>
      </c>
      <c r="S73" s="962">
        <f t="shared" si="4"/>
        <v>3</v>
      </c>
      <c r="T73" s="998">
        <f t="shared" si="5"/>
        <v>8.27</v>
      </c>
      <c r="U73" s="1010">
        <v>32</v>
      </c>
      <c r="V73" s="952">
        <v>50</v>
      </c>
      <c r="W73" s="952">
        <v>18</v>
      </c>
      <c r="X73" s="1007">
        <v>1.5625</v>
      </c>
      <c r="Y73" s="1004">
        <v>19</v>
      </c>
    </row>
    <row r="74" spans="1:25" ht="14.4" customHeight="1" x14ac:dyDescent="0.3">
      <c r="A74" s="966" t="s">
        <v>8412</v>
      </c>
      <c r="B74" s="946">
        <v>267</v>
      </c>
      <c r="C74" s="947">
        <v>180.59</v>
      </c>
      <c r="D74" s="948">
        <v>4.9000000000000004</v>
      </c>
      <c r="E74" s="925">
        <v>281</v>
      </c>
      <c r="F74" s="926">
        <v>191.56</v>
      </c>
      <c r="G74" s="940">
        <v>5.2</v>
      </c>
      <c r="H74" s="929">
        <v>269</v>
      </c>
      <c r="I74" s="923">
        <v>181.92</v>
      </c>
      <c r="J74" s="927">
        <v>4.5999999999999996</v>
      </c>
      <c r="K74" s="928">
        <v>0.66</v>
      </c>
      <c r="L74" s="929">
        <v>1</v>
      </c>
      <c r="M74" s="929">
        <v>12</v>
      </c>
      <c r="N74" s="930">
        <v>4</v>
      </c>
      <c r="O74" s="929" t="s">
        <v>8277</v>
      </c>
      <c r="P74" s="950" t="s">
        <v>8413</v>
      </c>
      <c r="Q74" s="931">
        <f t="shared" si="3"/>
        <v>2</v>
      </c>
      <c r="R74" s="997">
        <f t="shared" si="3"/>
        <v>1.3299999999999841</v>
      </c>
      <c r="S74" s="931">
        <f t="shared" si="4"/>
        <v>-12</v>
      </c>
      <c r="T74" s="997">
        <f t="shared" si="5"/>
        <v>-9.6400000000000148</v>
      </c>
      <c r="U74" s="1009">
        <v>1076</v>
      </c>
      <c r="V74" s="946">
        <v>1237.3999999999999</v>
      </c>
      <c r="W74" s="946">
        <v>161.39999999999986</v>
      </c>
      <c r="X74" s="1006">
        <v>1.1499999999999999</v>
      </c>
      <c r="Y74" s="1003">
        <v>193</v>
      </c>
    </row>
    <row r="75" spans="1:25" ht="14.4" customHeight="1" x14ac:dyDescent="0.3">
      <c r="A75" s="967" t="s">
        <v>8414</v>
      </c>
      <c r="B75" s="952">
        <v>11</v>
      </c>
      <c r="C75" s="953">
        <v>10.81</v>
      </c>
      <c r="D75" s="951">
        <v>7.1</v>
      </c>
      <c r="E75" s="956">
        <v>4</v>
      </c>
      <c r="F75" s="957">
        <v>3.83</v>
      </c>
      <c r="G75" s="935">
        <v>5</v>
      </c>
      <c r="H75" s="959">
        <v>10</v>
      </c>
      <c r="I75" s="955">
        <v>9.6199999999999992</v>
      </c>
      <c r="J75" s="932">
        <v>5.7</v>
      </c>
      <c r="K75" s="958">
        <v>0.96</v>
      </c>
      <c r="L75" s="959">
        <v>2</v>
      </c>
      <c r="M75" s="959">
        <v>18</v>
      </c>
      <c r="N75" s="960">
        <v>6</v>
      </c>
      <c r="O75" s="959" t="s">
        <v>8277</v>
      </c>
      <c r="P75" s="961" t="s">
        <v>8413</v>
      </c>
      <c r="Q75" s="962">
        <f t="shared" si="3"/>
        <v>-1</v>
      </c>
      <c r="R75" s="998">
        <f t="shared" si="3"/>
        <v>-1.1900000000000013</v>
      </c>
      <c r="S75" s="962">
        <f t="shared" si="4"/>
        <v>6</v>
      </c>
      <c r="T75" s="998">
        <f t="shared" si="5"/>
        <v>5.7899999999999991</v>
      </c>
      <c r="U75" s="1010">
        <v>60</v>
      </c>
      <c r="V75" s="952">
        <v>57</v>
      </c>
      <c r="W75" s="952">
        <v>-3</v>
      </c>
      <c r="X75" s="1007">
        <v>0.95</v>
      </c>
      <c r="Y75" s="1004">
        <v>7</v>
      </c>
    </row>
    <row r="76" spans="1:25" ht="14.4" customHeight="1" x14ac:dyDescent="0.3">
      <c r="A76" s="967" t="s">
        <v>8415</v>
      </c>
      <c r="B76" s="952">
        <v>5</v>
      </c>
      <c r="C76" s="953">
        <v>7.56</v>
      </c>
      <c r="D76" s="951">
        <v>7.4</v>
      </c>
      <c r="E76" s="956">
        <v>3</v>
      </c>
      <c r="F76" s="957">
        <v>4.5</v>
      </c>
      <c r="G76" s="935">
        <v>9</v>
      </c>
      <c r="H76" s="959">
        <v>5</v>
      </c>
      <c r="I76" s="955">
        <v>7.63</v>
      </c>
      <c r="J76" s="933">
        <v>12.2</v>
      </c>
      <c r="K76" s="958">
        <v>1.5</v>
      </c>
      <c r="L76" s="959">
        <v>3</v>
      </c>
      <c r="M76" s="959">
        <v>27</v>
      </c>
      <c r="N76" s="960">
        <v>9</v>
      </c>
      <c r="O76" s="959" t="s">
        <v>8277</v>
      </c>
      <c r="P76" s="961" t="s">
        <v>8413</v>
      </c>
      <c r="Q76" s="962">
        <f t="shared" si="3"/>
        <v>0</v>
      </c>
      <c r="R76" s="998">
        <f t="shared" si="3"/>
        <v>7.0000000000000284E-2</v>
      </c>
      <c r="S76" s="962">
        <f t="shared" si="4"/>
        <v>2</v>
      </c>
      <c r="T76" s="998">
        <f t="shared" si="5"/>
        <v>3.13</v>
      </c>
      <c r="U76" s="1010">
        <v>45</v>
      </c>
      <c r="V76" s="952">
        <v>61</v>
      </c>
      <c r="W76" s="952">
        <v>16</v>
      </c>
      <c r="X76" s="1007">
        <v>1.3555555555555556</v>
      </c>
      <c r="Y76" s="1004">
        <v>18</v>
      </c>
    </row>
    <row r="77" spans="1:25" ht="14.4" customHeight="1" x14ac:dyDescent="0.3">
      <c r="A77" s="965" t="s">
        <v>8416</v>
      </c>
      <c r="B77" s="943">
        <v>105</v>
      </c>
      <c r="C77" s="944">
        <v>60.31</v>
      </c>
      <c r="D77" s="945">
        <v>5.8</v>
      </c>
      <c r="E77" s="941">
        <v>118</v>
      </c>
      <c r="F77" s="914">
        <v>68.87</v>
      </c>
      <c r="G77" s="915">
        <v>5.7</v>
      </c>
      <c r="H77" s="920">
        <v>117</v>
      </c>
      <c r="I77" s="921">
        <v>69.78</v>
      </c>
      <c r="J77" s="922">
        <v>5.5</v>
      </c>
      <c r="K77" s="917">
        <v>0.53</v>
      </c>
      <c r="L77" s="916">
        <v>1</v>
      </c>
      <c r="M77" s="916">
        <v>12</v>
      </c>
      <c r="N77" s="918">
        <v>4</v>
      </c>
      <c r="O77" s="916" t="s">
        <v>8277</v>
      </c>
      <c r="P77" s="942" t="s">
        <v>8417</v>
      </c>
      <c r="Q77" s="919">
        <f t="shared" si="3"/>
        <v>12</v>
      </c>
      <c r="R77" s="996">
        <f t="shared" si="3"/>
        <v>9.4699999999999989</v>
      </c>
      <c r="S77" s="919">
        <f t="shared" si="4"/>
        <v>-1</v>
      </c>
      <c r="T77" s="996">
        <f t="shared" si="5"/>
        <v>0.90999999999999659</v>
      </c>
      <c r="U77" s="1008">
        <v>468</v>
      </c>
      <c r="V77" s="943">
        <v>643.5</v>
      </c>
      <c r="W77" s="943">
        <v>175.5</v>
      </c>
      <c r="X77" s="1005">
        <v>1.375</v>
      </c>
      <c r="Y77" s="1002">
        <v>187</v>
      </c>
    </row>
    <row r="78" spans="1:25" ht="14.4" customHeight="1" x14ac:dyDescent="0.3">
      <c r="A78" s="967" t="s">
        <v>8418</v>
      </c>
      <c r="B78" s="952">
        <v>5</v>
      </c>
      <c r="C78" s="953">
        <v>3.72</v>
      </c>
      <c r="D78" s="951">
        <v>9</v>
      </c>
      <c r="E78" s="954">
        <v>4</v>
      </c>
      <c r="F78" s="955">
        <v>3.48</v>
      </c>
      <c r="G78" s="932">
        <v>6.5</v>
      </c>
      <c r="H78" s="956">
        <v>7</v>
      </c>
      <c r="I78" s="957">
        <v>5.28</v>
      </c>
      <c r="J78" s="933">
        <v>6.9</v>
      </c>
      <c r="K78" s="958">
        <v>0.73</v>
      </c>
      <c r="L78" s="959">
        <v>2</v>
      </c>
      <c r="M78" s="959">
        <v>18</v>
      </c>
      <c r="N78" s="960">
        <v>6</v>
      </c>
      <c r="O78" s="959" t="s">
        <v>8277</v>
      </c>
      <c r="P78" s="961" t="s">
        <v>8419</v>
      </c>
      <c r="Q78" s="962">
        <f t="shared" si="3"/>
        <v>2</v>
      </c>
      <c r="R78" s="998">
        <f t="shared" si="3"/>
        <v>1.56</v>
      </c>
      <c r="S78" s="962">
        <f t="shared" si="4"/>
        <v>3</v>
      </c>
      <c r="T78" s="998">
        <f t="shared" si="5"/>
        <v>1.8000000000000003</v>
      </c>
      <c r="U78" s="1010">
        <v>42</v>
      </c>
      <c r="V78" s="952">
        <v>48.300000000000004</v>
      </c>
      <c r="W78" s="952">
        <v>6.3000000000000043</v>
      </c>
      <c r="X78" s="1007">
        <v>1.1500000000000001</v>
      </c>
      <c r="Y78" s="1004">
        <v>14</v>
      </c>
    </row>
    <row r="79" spans="1:25" ht="14.4" customHeight="1" x14ac:dyDescent="0.3">
      <c r="A79" s="967" t="s">
        <v>8420</v>
      </c>
      <c r="B79" s="952">
        <v>2</v>
      </c>
      <c r="C79" s="953">
        <v>4.38</v>
      </c>
      <c r="D79" s="951">
        <v>12</v>
      </c>
      <c r="E79" s="954">
        <v>2</v>
      </c>
      <c r="F79" s="955">
        <v>1.9</v>
      </c>
      <c r="G79" s="932">
        <v>13.5</v>
      </c>
      <c r="H79" s="956">
        <v>1</v>
      </c>
      <c r="I79" s="957">
        <v>0.95</v>
      </c>
      <c r="J79" s="933">
        <v>8</v>
      </c>
      <c r="K79" s="958">
        <v>0.95</v>
      </c>
      <c r="L79" s="959">
        <v>2</v>
      </c>
      <c r="M79" s="959">
        <v>18</v>
      </c>
      <c r="N79" s="960">
        <v>6</v>
      </c>
      <c r="O79" s="959" t="s">
        <v>8277</v>
      </c>
      <c r="P79" s="961" t="s">
        <v>8421</v>
      </c>
      <c r="Q79" s="962">
        <f t="shared" si="3"/>
        <v>-1</v>
      </c>
      <c r="R79" s="998">
        <f t="shared" si="3"/>
        <v>-3.4299999999999997</v>
      </c>
      <c r="S79" s="962">
        <f t="shared" si="4"/>
        <v>-1</v>
      </c>
      <c r="T79" s="998">
        <f t="shared" si="5"/>
        <v>-0.95</v>
      </c>
      <c r="U79" s="1010">
        <v>6</v>
      </c>
      <c r="V79" s="952">
        <v>8</v>
      </c>
      <c r="W79" s="952">
        <v>2</v>
      </c>
      <c r="X79" s="1007">
        <v>1.3333333333333333</v>
      </c>
      <c r="Y79" s="1004">
        <v>2</v>
      </c>
    </row>
    <row r="80" spans="1:25" ht="14.4" customHeight="1" x14ac:dyDescent="0.3">
      <c r="A80" s="965" t="s">
        <v>8422</v>
      </c>
      <c r="B80" s="943">
        <v>15</v>
      </c>
      <c r="C80" s="944">
        <v>14.95</v>
      </c>
      <c r="D80" s="945">
        <v>6.1</v>
      </c>
      <c r="E80" s="941">
        <v>15</v>
      </c>
      <c r="F80" s="914">
        <v>18.11</v>
      </c>
      <c r="G80" s="915">
        <v>8.4</v>
      </c>
      <c r="H80" s="920">
        <v>15</v>
      </c>
      <c r="I80" s="921">
        <v>16</v>
      </c>
      <c r="J80" s="922">
        <v>8.1</v>
      </c>
      <c r="K80" s="917">
        <v>1</v>
      </c>
      <c r="L80" s="916">
        <v>2</v>
      </c>
      <c r="M80" s="916">
        <v>18</v>
      </c>
      <c r="N80" s="918">
        <v>6</v>
      </c>
      <c r="O80" s="916" t="s">
        <v>8277</v>
      </c>
      <c r="P80" s="942" t="s">
        <v>8423</v>
      </c>
      <c r="Q80" s="919">
        <f t="shared" si="3"/>
        <v>0</v>
      </c>
      <c r="R80" s="996">
        <f t="shared" si="3"/>
        <v>1.0500000000000007</v>
      </c>
      <c r="S80" s="919">
        <f t="shared" si="4"/>
        <v>0</v>
      </c>
      <c r="T80" s="996">
        <f t="shared" si="5"/>
        <v>-2.1099999999999994</v>
      </c>
      <c r="U80" s="1008">
        <v>90</v>
      </c>
      <c r="V80" s="943">
        <v>121.5</v>
      </c>
      <c r="W80" s="943">
        <v>31.5</v>
      </c>
      <c r="X80" s="1005">
        <v>1.35</v>
      </c>
      <c r="Y80" s="1002">
        <v>38</v>
      </c>
    </row>
    <row r="81" spans="1:25" ht="14.4" customHeight="1" x14ac:dyDescent="0.3">
      <c r="A81" s="967" t="s">
        <v>8424</v>
      </c>
      <c r="B81" s="952">
        <v>3</v>
      </c>
      <c r="C81" s="953">
        <v>5.16</v>
      </c>
      <c r="D81" s="951">
        <v>8</v>
      </c>
      <c r="E81" s="954">
        <v>6</v>
      </c>
      <c r="F81" s="955">
        <v>9.35</v>
      </c>
      <c r="G81" s="932">
        <v>13.3</v>
      </c>
      <c r="H81" s="956">
        <v>3</v>
      </c>
      <c r="I81" s="957">
        <v>5.16</v>
      </c>
      <c r="J81" s="935">
        <v>7.7</v>
      </c>
      <c r="K81" s="958">
        <v>1.72</v>
      </c>
      <c r="L81" s="959">
        <v>3</v>
      </c>
      <c r="M81" s="959">
        <v>27</v>
      </c>
      <c r="N81" s="960">
        <v>9</v>
      </c>
      <c r="O81" s="959" t="s">
        <v>8277</v>
      </c>
      <c r="P81" s="961" t="s">
        <v>8425</v>
      </c>
      <c r="Q81" s="962">
        <f t="shared" si="3"/>
        <v>0</v>
      </c>
      <c r="R81" s="998">
        <f t="shared" si="3"/>
        <v>0</v>
      </c>
      <c r="S81" s="962">
        <f t="shared" si="4"/>
        <v>-3</v>
      </c>
      <c r="T81" s="998">
        <f t="shared" si="5"/>
        <v>-4.1899999999999995</v>
      </c>
      <c r="U81" s="1010">
        <v>27</v>
      </c>
      <c r="V81" s="952">
        <v>23.1</v>
      </c>
      <c r="W81" s="952">
        <v>-3.8999999999999986</v>
      </c>
      <c r="X81" s="1007">
        <v>0.85555555555555562</v>
      </c>
      <c r="Y81" s="1004">
        <v>3</v>
      </c>
    </row>
    <row r="82" spans="1:25" ht="14.4" customHeight="1" x14ac:dyDescent="0.3">
      <c r="A82" s="967" t="s">
        <v>8426</v>
      </c>
      <c r="B82" s="952">
        <v>2</v>
      </c>
      <c r="C82" s="953">
        <v>21.91</v>
      </c>
      <c r="D82" s="951">
        <v>15.5</v>
      </c>
      <c r="E82" s="954">
        <v>1</v>
      </c>
      <c r="F82" s="955">
        <v>3.18</v>
      </c>
      <c r="G82" s="932">
        <v>8</v>
      </c>
      <c r="H82" s="956">
        <v>4</v>
      </c>
      <c r="I82" s="957">
        <v>15.74</v>
      </c>
      <c r="J82" s="933">
        <v>18</v>
      </c>
      <c r="K82" s="958">
        <v>3.18</v>
      </c>
      <c r="L82" s="959">
        <v>4</v>
      </c>
      <c r="M82" s="959">
        <v>39</v>
      </c>
      <c r="N82" s="960">
        <v>13</v>
      </c>
      <c r="O82" s="959" t="s">
        <v>8277</v>
      </c>
      <c r="P82" s="961" t="s">
        <v>8425</v>
      </c>
      <c r="Q82" s="962">
        <f t="shared" si="3"/>
        <v>2</v>
      </c>
      <c r="R82" s="998">
        <f t="shared" si="3"/>
        <v>-6.17</v>
      </c>
      <c r="S82" s="962">
        <f t="shared" si="4"/>
        <v>3</v>
      </c>
      <c r="T82" s="998">
        <f t="shared" si="5"/>
        <v>12.56</v>
      </c>
      <c r="U82" s="1010">
        <v>52</v>
      </c>
      <c r="V82" s="952">
        <v>72</v>
      </c>
      <c r="W82" s="952">
        <v>20</v>
      </c>
      <c r="X82" s="1007">
        <v>1.3846153846153846</v>
      </c>
      <c r="Y82" s="1004">
        <v>31</v>
      </c>
    </row>
    <row r="83" spans="1:25" ht="14.4" customHeight="1" x14ac:dyDescent="0.3">
      <c r="A83" s="965" t="s">
        <v>8427</v>
      </c>
      <c r="B83" s="943">
        <v>10</v>
      </c>
      <c r="C83" s="944">
        <v>11.47</v>
      </c>
      <c r="D83" s="945">
        <v>8.3000000000000007</v>
      </c>
      <c r="E83" s="920">
        <v>9</v>
      </c>
      <c r="F83" s="921">
        <v>10.32</v>
      </c>
      <c r="G83" s="934">
        <v>7.3</v>
      </c>
      <c r="H83" s="916">
        <v>10</v>
      </c>
      <c r="I83" s="914">
        <v>11.47</v>
      </c>
      <c r="J83" s="922">
        <v>8.5</v>
      </c>
      <c r="K83" s="917">
        <v>1.1499999999999999</v>
      </c>
      <c r="L83" s="916">
        <v>2</v>
      </c>
      <c r="M83" s="916">
        <v>18</v>
      </c>
      <c r="N83" s="918">
        <v>6</v>
      </c>
      <c r="O83" s="916" t="s">
        <v>8277</v>
      </c>
      <c r="P83" s="942" t="s">
        <v>8428</v>
      </c>
      <c r="Q83" s="919">
        <f t="shared" si="3"/>
        <v>0</v>
      </c>
      <c r="R83" s="996">
        <f t="shared" si="3"/>
        <v>0</v>
      </c>
      <c r="S83" s="919">
        <f t="shared" si="4"/>
        <v>1</v>
      </c>
      <c r="T83" s="996">
        <f t="shared" si="5"/>
        <v>1.1500000000000004</v>
      </c>
      <c r="U83" s="1008">
        <v>60</v>
      </c>
      <c r="V83" s="943">
        <v>85</v>
      </c>
      <c r="W83" s="943">
        <v>25</v>
      </c>
      <c r="X83" s="1005">
        <v>1.4166666666666667</v>
      </c>
      <c r="Y83" s="1002">
        <v>26</v>
      </c>
    </row>
    <row r="84" spans="1:25" ht="14.4" customHeight="1" x14ac:dyDescent="0.3">
      <c r="A84" s="967" t="s">
        <v>8429</v>
      </c>
      <c r="B84" s="952"/>
      <c r="C84" s="953"/>
      <c r="D84" s="951"/>
      <c r="E84" s="956">
        <v>3</v>
      </c>
      <c r="F84" s="957">
        <v>4.99</v>
      </c>
      <c r="G84" s="935">
        <v>8.3000000000000007</v>
      </c>
      <c r="H84" s="959">
        <v>1</v>
      </c>
      <c r="I84" s="955">
        <v>1.66</v>
      </c>
      <c r="J84" s="932">
        <v>7</v>
      </c>
      <c r="K84" s="958">
        <v>1.66</v>
      </c>
      <c r="L84" s="959">
        <v>3</v>
      </c>
      <c r="M84" s="959">
        <v>27</v>
      </c>
      <c r="N84" s="960">
        <v>9</v>
      </c>
      <c r="O84" s="959" t="s">
        <v>8277</v>
      </c>
      <c r="P84" s="961" t="s">
        <v>8430</v>
      </c>
      <c r="Q84" s="962">
        <f t="shared" si="3"/>
        <v>1</v>
      </c>
      <c r="R84" s="998">
        <f t="shared" si="3"/>
        <v>1.66</v>
      </c>
      <c r="S84" s="962">
        <f t="shared" si="4"/>
        <v>-2</v>
      </c>
      <c r="T84" s="998">
        <f t="shared" si="5"/>
        <v>-3.33</v>
      </c>
      <c r="U84" s="1010">
        <v>9</v>
      </c>
      <c r="V84" s="952">
        <v>7</v>
      </c>
      <c r="W84" s="952">
        <v>-2</v>
      </c>
      <c r="X84" s="1007">
        <v>0.77777777777777779</v>
      </c>
      <c r="Y84" s="1004"/>
    </row>
    <row r="85" spans="1:25" ht="14.4" customHeight="1" x14ac:dyDescent="0.3">
      <c r="A85" s="967" t="s">
        <v>8431</v>
      </c>
      <c r="B85" s="952"/>
      <c r="C85" s="953"/>
      <c r="D85" s="951"/>
      <c r="E85" s="956">
        <v>2</v>
      </c>
      <c r="F85" s="957">
        <v>5.17</v>
      </c>
      <c r="G85" s="935">
        <v>20</v>
      </c>
      <c r="H85" s="959">
        <v>1</v>
      </c>
      <c r="I85" s="955">
        <v>2.5499999999999998</v>
      </c>
      <c r="J85" s="932">
        <v>8</v>
      </c>
      <c r="K85" s="958">
        <v>2.5499999999999998</v>
      </c>
      <c r="L85" s="959">
        <v>4</v>
      </c>
      <c r="M85" s="959">
        <v>36</v>
      </c>
      <c r="N85" s="960">
        <v>12</v>
      </c>
      <c r="O85" s="959" t="s">
        <v>8277</v>
      </c>
      <c r="P85" s="961" t="s">
        <v>8432</v>
      </c>
      <c r="Q85" s="962">
        <f t="shared" si="3"/>
        <v>1</v>
      </c>
      <c r="R85" s="998">
        <f t="shared" si="3"/>
        <v>2.5499999999999998</v>
      </c>
      <c r="S85" s="962">
        <f t="shared" si="4"/>
        <v>-1</v>
      </c>
      <c r="T85" s="998">
        <f t="shared" si="5"/>
        <v>-2.62</v>
      </c>
      <c r="U85" s="1010">
        <v>12</v>
      </c>
      <c r="V85" s="952">
        <v>8</v>
      </c>
      <c r="W85" s="952">
        <v>-4</v>
      </c>
      <c r="X85" s="1007">
        <v>0.66666666666666663</v>
      </c>
      <c r="Y85" s="1004"/>
    </row>
    <row r="86" spans="1:25" ht="14.4" customHeight="1" x14ac:dyDescent="0.3">
      <c r="A86" s="966" t="s">
        <v>8433</v>
      </c>
      <c r="B86" s="936">
        <v>27</v>
      </c>
      <c r="C86" s="937">
        <v>16.11</v>
      </c>
      <c r="D86" s="938">
        <v>5.4</v>
      </c>
      <c r="E86" s="949">
        <v>10</v>
      </c>
      <c r="F86" s="923">
        <v>6.36</v>
      </c>
      <c r="G86" s="924">
        <v>6.2</v>
      </c>
      <c r="H86" s="929">
        <v>9</v>
      </c>
      <c r="I86" s="923">
        <v>4.87</v>
      </c>
      <c r="J86" s="924">
        <v>4.9000000000000004</v>
      </c>
      <c r="K86" s="928">
        <v>0.42</v>
      </c>
      <c r="L86" s="929">
        <v>2</v>
      </c>
      <c r="M86" s="929">
        <v>15</v>
      </c>
      <c r="N86" s="930">
        <v>5</v>
      </c>
      <c r="O86" s="929" t="s">
        <v>8277</v>
      </c>
      <c r="P86" s="950" t="s">
        <v>8434</v>
      </c>
      <c r="Q86" s="931">
        <f t="shared" si="3"/>
        <v>-18</v>
      </c>
      <c r="R86" s="997">
        <f t="shared" si="3"/>
        <v>-11.239999999999998</v>
      </c>
      <c r="S86" s="931">
        <f t="shared" si="4"/>
        <v>-1</v>
      </c>
      <c r="T86" s="997">
        <f t="shared" si="5"/>
        <v>-1.4900000000000002</v>
      </c>
      <c r="U86" s="1009">
        <v>45</v>
      </c>
      <c r="V86" s="946">
        <v>44.1</v>
      </c>
      <c r="W86" s="946">
        <v>-0.89999999999999858</v>
      </c>
      <c r="X86" s="1006">
        <v>0.98</v>
      </c>
      <c r="Y86" s="1003">
        <v>9</v>
      </c>
    </row>
    <row r="87" spans="1:25" ht="14.4" customHeight="1" x14ac:dyDescent="0.3">
      <c r="A87" s="967" t="s">
        <v>8435</v>
      </c>
      <c r="B87" s="963">
        <v>6</v>
      </c>
      <c r="C87" s="964">
        <v>4.12</v>
      </c>
      <c r="D87" s="939">
        <v>6</v>
      </c>
      <c r="E87" s="954">
        <v>1</v>
      </c>
      <c r="F87" s="955">
        <v>0.55000000000000004</v>
      </c>
      <c r="G87" s="932">
        <v>6</v>
      </c>
      <c r="H87" s="959">
        <v>5</v>
      </c>
      <c r="I87" s="955">
        <v>3.63</v>
      </c>
      <c r="J87" s="933">
        <v>11.8</v>
      </c>
      <c r="K87" s="958">
        <v>0.55000000000000004</v>
      </c>
      <c r="L87" s="959">
        <v>2</v>
      </c>
      <c r="M87" s="959">
        <v>18</v>
      </c>
      <c r="N87" s="960">
        <v>6</v>
      </c>
      <c r="O87" s="959" t="s">
        <v>8277</v>
      </c>
      <c r="P87" s="961" t="s">
        <v>8436</v>
      </c>
      <c r="Q87" s="962">
        <f t="shared" si="3"/>
        <v>-1</v>
      </c>
      <c r="R87" s="998">
        <f t="shared" si="3"/>
        <v>-0.49000000000000021</v>
      </c>
      <c r="S87" s="962">
        <f t="shared" si="4"/>
        <v>4</v>
      </c>
      <c r="T87" s="998">
        <f t="shared" si="5"/>
        <v>3.08</v>
      </c>
      <c r="U87" s="1010">
        <v>30</v>
      </c>
      <c r="V87" s="952">
        <v>59</v>
      </c>
      <c r="W87" s="952">
        <v>29</v>
      </c>
      <c r="X87" s="1007">
        <v>1.9666666666666666</v>
      </c>
      <c r="Y87" s="1004">
        <v>33</v>
      </c>
    </row>
    <row r="88" spans="1:25" ht="14.4" customHeight="1" x14ac:dyDescent="0.3">
      <c r="A88" s="967" t="s">
        <v>8437</v>
      </c>
      <c r="B88" s="963">
        <v>4</v>
      </c>
      <c r="C88" s="964">
        <v>7.51</v>
      </c>
      <c r="D88" s="939">
        <v>19.5</v>
      </c>
      <c r="E88" s="954">
        <v>3</v>
      </c>
      <c r="F88" s="955">
        <v>2.27</v>
      </c>
      <c r="G88" s="932">
        <v>8.6999999999999993</v>
      </c>
      <c r="H88" s="959">
        <v>5</v>
      </c>
      <c r="I88" s="955">
        <v>4.46</v>
      </c>
      <c r="J88" s="933">
        <v>15.2</v>
      </c>
      <c r="K88" s="958">
        <v>0.76</v>
      </c>
      <c r="L88" s="959">
        <v>3</v>
      </c>
      <c r="M88" s="959">
        <v>27</v>
      </c>
      <c r="N88" s="960">
        <v>9</v>
      </c>
      <c r="O88" s="959" t="s">
        <v>8277</v>
      </c>
      <c r="P88" s="961" t="s">
        <v>8438</v>
      </c>
      <c r="Q88" s="962">
        <f t="shared" si="3"/>
        <v>1</v>
      </c>
      <c r="R88" s="998">
        <f t="shared" si="3"/>
        <v>-3.05</v>
      </c>
      <c r="S88" s="962">
        <f t="shared" si="4"/>
        <v>2</v>
      </c>
      <c r="T88" s="998">
        <f t="shared" si="5"/>
        <v>2.19</v>
      </c>
      <c r="U88" s="1010">
        <v>45</v>
      </c>
      <c r="V88" s="952">
        <v>76</v>
      </c>
      <c r="W88" s="952">
        <v>31</v>
      </c>
      <c r="X88" s="1007">
        <v>1.6888888888888889</v>
      </c>
      <c r="Y88" s="1004">
        <v>35</v>
      </c>
    </row>
    <row r="89" spans="1:25" ht="14.4" customHeight="1" x14ac:dyDescent="0.3">
      <c r="A89" s="966" t="s">
        <v>8439</v>
      </c>
      <c r="B89" s="946">
        <v>1</v>
      </c>
      <c r="C89" s="947">
        <v>0.39</v>
      </c>
      <c r="D89" s="948">
        <v>2</v>
      </c>
      <c r="E89" s="925">
        <v>4</v>
      </c>
      <c r="F89" s="926">
        <v>1.55</v>
      </c>
      <c r="G89" s="940">
        <v>2.8</v>
      </c>
      <c r="H89" s="929">
        <v>1</v>
      </c>
      <c r="I89" s="923">
        <v>0.39</v>
      </c>
      <c r="J89" s="924">
        <v>3</v>
      </c>
      <c r="K89" s="928">
        <v>0.39</v>
      </c>
      <c r="L89" s="929">
        <v>2</v>
      </c>
      <c r="M89" s="929">
        <v>15</v>
      </c>
      <c r="N89" s="930">
        <v>5</v>
      </c>
      <c r="O89" s="929" t="s">
        <v>8277</v>
      </c>
      <c r="P89" s="950" t="s">
        <v>8440</v>
      </c>
      <c r="Q89" s="931">
        <f t="shared" si="3"/>
        <v>0</v>
      </c>
      <c r="R89" s="997">
        <f t="shared" si="3"/>
        <v>0</v>
      </c>
      <c r="S89" s="931">
        <f t="shared" si="4"/>
        <v>-3</v>
      </c>
      <c r="T89" s="997">
        <f t="shared" si="5"/>
        <v>-1.1600000000000001</v>
      </c>
      <c r="U89" s="1009">
        <v>5</v>
      </c>
      <c r="V89" s="946">
        <v>3</v>
      </c>
      <c r="W89" s="946">
        <v>-2</v>
      </c>
      <c r="X89" s="1006">
        <v>0.6</v>
      </c>
      <c r="Y89" s="1003"/>
    </row>
    <row r="90" spans="1:25" ht="14.4" customHeight="1" x14ac:dyDescent="0.3">
      <c r="A90" s="966" t="s">
        <v>8441</v>
      </c>
      <c r="B90" s="936">
        <v>42</v>
      </c>
      <c r="C90" s="937">
        <v>39.380000000000003</v>
      </c>
      <c r="D90" s="938">
        <v>5.5</v>
      </c>
      <c r="E90" s="949">
        <v>39</v>
      </c>
      <c r="F90" s="923">
        <v>42.82</v>
      </c>
      <c r="G90" s="924">
        <v>5.9</v>
      </c>
      <c r="H90" s="929">
        <v>38</v>
      </c>
      <c r="I90" s="923">
        <v>31.79</v>
      </c>
      <c r="J90" s="927">
        <v>4.5</v>
      </c>
      <c r="K90" s="928">
        <v>0.4</v>
      </c>
      <c r="L90" s="929">
        <v>1</v>
      </c>
      <c r="M90" s="929">
        <v>12</v>
      </c>
      <c r="N90" s="930">
        <v>4</v>
      </c>
      <c r="O90" s="929" t="s">
        <v>8277</v>
      </c>
      <c r="P90" s="950" t="s">
        <v>8442</v>
      </c>
      <c r="Q90" s="931">
        <f t="shared" si="3"/>
        <v>-4</v>
      </c>
      <c r="R90" s="997">
        <f t="shared" si="3"/>
        <v>-7.5900000000000034</v>
      </c>
      <c r="S90" s="931">
        <f t="shared" si="4"/>
        <v>-1</v>
      </c>
      <c r="T90" s="997">
        <f t="shared" si="5"/>
        <v>-11.030000000000001</v>
      </c>
      <c r="U90" s="1009">
        <v>152</v>
      </c>
      <c r="V90" s="946">
        <v>171</v>
      </c>
      <c r="W90" s="946">
        <v>19</v>
      </c>
      <c r="X90" s="1006">
        <v>1.125</v>
      </c>
      <c r="Y90" s="1003">
        <v>42</v>
      </c>
    </row>
    <row r="91" spans="1:25" ht="14.4" customHeight="1" x14ac:dyDescent="0.3">
      <c r="A91" s="967" t="s">
        <v>8443</v>
      </c>
      <c r="B91" s="963">
        <v>2</v>
      </c>
      <c r="C91" s="964">
        <v>2.11</v>
      </c>
      <c r="D91" s="939">
        <v>14.5</v>
      </c>
      <c r="E91" s="954">
        <v>3</v>
      </c>
      <c r="F91" s="955">
        <v>6.59</v>
      </c>
      <c r="G91" s="932">
        <v>21</v>
      </c>
      <c r="H91" s="959">
        <v>1</v>
      </c>
      <c r="I91" s="955">
        <v>0.65</v>
      </c>
      <c r="J91" s="933">
        <v>18</v>
      </c>
      <c r="K91" s="958">
        <v>0.6</v>
      </c>
      <c r="L91" s="959">
        <v>2</v>
      </c>
      <c r="M91" s="959">
        <v>18</v>
      </c>
      <c r="N91" s="960">
        <v>6</v>
      </c>
      <c r="O91" s="959" t="s">
        <v>8277</v>
      </c>
      <c r="P91" s="961" t="s">
        <v>8444</v>
      </c>
      <c r="Q91" s="962">
        <f t="shared" si="3"/>
        <v>-1</v>
      </c>
      <c r="R91" s="998">
        <f t="shared" si="3"/>
        <v>-1.46</v>
      </c>
      <c r="S91" s="962">
        <f t="shared" si="4"/>
        <v>-2</v>
      </c>
      <c r="T91" s="998">
        <f t="shared" si="5"/>
        <v>-5.9399999999999995</v>
      </c>
      <c r="U91" s="1010">
        <v>6</v>
      </c>
      <c r="V91" s="952">
        <v>18</v>
      </c>
      <c r="W91" s="952">
        <v>12</v>
      </c>
      <c r="X91" s="1007">
        <v>3</v>
      </c>
      <c r="Y91" s="1004">
        <v>12</v>
      </c>
    </row>
    <row r="92" spans="1:25" ht="14.4" customHeight="1" x14ac:dyDescent="0.3">
      <c r="A92" s="967" t="s">
        <v>8445</v>
      </c>
      <c r="B92" s="963">
        <v>3</v>
      </c>
      <c r="C92" s="964">
        <v>3.76</v>
      </c>
      <c r="D92" s="939">
        <v>12.7</v>
      </c>
      <c r="E92" s="954">
        <v>4</v>
      </c>
      <c r="F92" s="955">
        <v>5.27</v>
      </c>
      <c r="G92" s="932">
        <v>8.5</v>
      </c>
      <c r="H92" s="959"/>
      <c r="I92" s="955"/>
      <c r="J92" s="932"/>
      <c r="K92" s="958">
        <v>1.0900000000000001</v>
      </c>
      <c r="L92" s="959">
        <v>3</v>
      </c>
      <c r="M92" s="959">
        <v>24</v>
      </c>
      <c r="N92" s="960">
        <v>8</v>
      </c>
      <c r="O92" s="959" t="s">
        <v>8277</v>
      </c>
      <c r="P92" s="961" t="s">
        <v>8446</v>
      </c>
      <c r="Q92" s="962">
        <f t="shared" si="3"/>
        <v>-3</v>
      </c>
      <c r="R92" s="998">
        <f t="shared" si="3"/>
        <v>-3.76</v>
      </c>
      <c r="S92" s="962">
        <f t="shared" si="4"/>
        <v>-4</v>
      </c>
      <c r="T92" s="998">
        <f t="shared" si="5"/>
        <v>-5.27</v>
      </c>
      <c r="U92" s="1010" t="s">
        <v>581</v>
      </c>
      <c r="V92" s="952" t="s">
        <v>581</v>
      </c>
      <c r="W92" s="952" t="s">
        <v>581</v>
      </c>
      <c r="X92" s="1007" t="s">
        <v>581</v>
      </c>
      <c r="Y92" s="1004"/>
    </row>
    <row r="93" spans="1:25" ht="14.4" customHeight="1" x14ac:dyDescent="0.3">
      <c r="A93" s="966" t="s">
        <v>8447</v>
      </c>
      <c r="B93" s="946">
        <v>14</v>
      </c>
      <c r="C93" s="947">
        <v>5.92</v>
      </c>
      <c r="D93" s="948">
        <v>6.4</v>
      </c>
      <c r="E93" s="925">
        <v>22</v>
      </c>
      <c r="F93" s="926">
        <v>9.18</v>
      </c>
      <c r="G93" s="940">
        <v>7.3</v>
      </c>
      <c r="H93" s="929">
        <v>8</v>
      </c>
      <c r="I93" s="923">
        <v>3.22</v>
      </c>
      <c r="J93" s="927">
        <v>8.5</v>
      </c>
      <c r="K93" s="928">
        <v>0.39</v>
      </c>
      <c r="L93" s="929">
        <v>2</v>
      </c>
      <c r="M93" s="929">
        <v>15</v>
      </c>
      <c r="N93" s="930">
        <v>5</v>
      </c>
      <c r="O93" s="929" t="s">
        <v>8277</v>
      </c>
      <c r="P93" s="950" t="s">
        <v>8448</v>
      </c>
      <c r="Q93" s="931">
        <f t="shared" si="3"/>
        <v>-6</v>
      </c>
      <c r="R93" s="997">
        <f t="shared" si="3"/>
        <v>-2.6999999999999997</v>
      </c>
      <c r="S93" s="931">
        <f t="shared" si="4"/>
        <v>-14</v>
      </c>
      <c r="T93" s="997">
        <f t="shared" si="5"/>
        <v>-5.9599999999999991</v>
      </c>
      <c r="U93" s="1009">
        <v>40</v>
      </c>
      <c r="V93" s="946">
        <v>68</v>
      </c>
      <c r="W93" s="946">
        <v>28</v>
      </c>
      <c r="X93" s="1006">
        <v>1.7</v>
      </c>
      <c r="Y93" s="1003">
        <v>28</v>
      </c>
    </row>
    <row r="94" spans="1:25" ht="14.4" customHeight="1" x14ac:dyDescent="0.3">
      <c r="A94" s="967" t="s">
        <v>8449</v>
      </c>
      <c r="B94" s="952">
        <v>1</v>
      </c>
      <c r="C94" s="953">
        <v>0.85</v>
      </c>
      <c r="D94" s="951">
        <v>15</v>
      </c>
      <c r="E94" s="956">
        <v>1</v>
      </c>
      <c r="F94" s="957">
        <v>0.8</v>
      </c>
      <c r="G94" s="935">
        <v>9</v>
      </c>
      <c r="H94" s="959">
        <v>3</v>
      </c>
      <c r="I94" s="955">
        <v>2.65</v>
      </c>
      <c r="J94" s="933">
        <v>11.7</v>
      </c>
      <c r="K94" s="958">
        <v>0.8</v>
      </c>
      <c r="L94" s="959">
        <v>3</v>
      </c>
      <c r="M94" s="959">
        <v>24</v>
      </c>
      <c r="N94" s="960">
        <v>8</v>
      </c>
      <c r="O94" s="959" t="s">
        <v>8277</v>
      </c>
      <c r="P94" s="961" t="s">
        <v>8448</v>
      </c>
      <c r="Q94" s="962">
        <f t="shared" si="3"/>
        <v>2</v>
      </c>
      <c r="R94" s="998">
        <f t="shared" si="3"/>
        <v>1.7999999999999998</v>
      </c>
      <c r="S94" s="962">
        <f t="shared" si="4"/>
        <v>2</v>
      </c>
      <c r="T94" s="998">
        <f t="shared" si="5"/>
        <v>1.8499999999999999</v>
      </c>
      <c r="U94" s="1010">
        <v>24</v>
      </c>
      <c r="V94" s="952">
        <v>35.099999999999994</v>
      </c>
      <c r="W94" s="952">
        <v>11.099999999999994</v>
      </c>
      <c r="X94" s="1007">
        <v>1.4624999999999997</v>
      </c>
      <c r="Y94" s="1004">
        <v>11</v>
      </c>
    </row>
    <row r="95" spans="1:25" ht="14.4" customHeight="1" x14ac:dyDescent="0.3">
      <c r="A95" s="966" t="s">
        <v>8450</v>
      </c>
      <c r="B95" s="946">
        <v>29</v>
      </c>
      <c r="C95" s="947">
        <v>12.39</v>
      </c>
      <c r="D95" s="948">
        <v>6.2</v>
      </c>
      <c r="E95" s="949">
        <v>21</v>
      </c>
      <c r="F95" s="923">
        <v>8.0500000000000007</v>
      </c>
      <c r="G95" s="924">
        <v>5.4</v>
      </c>
      <c r="H95" s="925">
        <v>28</v>
      </c>
      <c r="I95" s="926">
        <v>11.67</v>
      </c>
      <c r="J95" s="927">
        <v>6.2</v>
      </c>
      <c r="K95" s="928">
        <v>0.38</v>
      </c>
      <c r="L95" s="929">
        <v>2</v>
      </c>
      <c r="M95" s="929">
        <v>15</v>
      </c>
      <c r="N95" s="930">
        <v>5</v>
      </c>
      <c r="O95" s="929" t="s">
        <v>8277</v>
      </c>
      <c r="P95" s="950" t="s">
        <v>8451</v>
      </c>
      <c r="Q95" s="931">
        <f t="shared" si="3"/>
        <v>-1</v>
      </c>
      <c r="R95" s="997">
        <f t="shared" si="3"/>
        <v>-0.72000000000000064</v>
      </c>
      <c r="S95" s="931">
        <f t="shared" si="4"/>
        <v>7</v>
      </c>
      <c r="T95" s="997">
        <f t="shared" si="5"/>
        <v>3.6199999999999992</v>
      </c>
      <c r="U95" s="1009">
        <v>140</v>
      </c>
      <c r="V95" s="946">
        <v>173.6</v>
      </c>
      <c r="W95" s="946">
        <v>33.599999999999994</v>
      </c>
      <c r="X95" s="1006">
        <v>1.24</v>
      </c>
      <c r="Y95" s="1003">
        <v>51</v>
      </c>
    </row>
    <row r="96" spans="1:25" ht="14.4" customHeight="1" x14ac:dyDescent="0.3">
      <c r="A96" s="967" t="s">
        <v>8452</v>
      </c>
      <c r="B96" s="952">
        <v>4</v>
      </c>
      <c r="C96" s="953">
        <v>3.19</v>
      </c>
      <c r="D96" s="951">
        <v>14</v>
      </c>
      <c r="E96" s="954">
        <v>3</v>
      </c>
      <c r="F96" s="955">
        <v>1.65</v>
      </c>
      <c r="G96" s="932">
        <v>10.3</v>
      </c>
      <c r="H96" s="956">
        <v>4</v>
      </c>
      <c r="I96" s="957">
        <v>2.19</v>
      </c>
      <c r="J96" s="933">
        <v>8.3000000000000007</v>
      </c>
      <c r="K96" s="958">
        <v>0.55000000000000004</v>
      </c>
      <c r="L96" s="959">
        <v>2</v>
      </c>
      <c r="M96" s="959">
        <v>18</v>
      </c>
      <c r="N96" s="960">
        <v>6</v>
      </c>
      <c r="O96" s="959" t="s">
        <v>8277</v>
      </c>
      <c r="P96" s="961" t="s">
        <v>8453</v>
      </c>
      <c r="Q96" s="962">
        <f t="shared" si="3"/>
        <v>0</v>
      </c>
      <c r="R96" s="998">
        <f t="shared" si="3"/>
        <v>-1</v>
      </c>
      <c r="S96" s="962">
        <f t="shared" si="4"/>
        <v>1</v>
      </c>
      <c r="T96" s="998">
        <f t="shared" si="5"/>
        <v>0.54</v>
      </c>
      <c r="U96" s="1010">
        <v>24</v>
      </c>
      <c r="V96" s="952">
        <v>33.200000000000003</v>
      </c>
      <c r="W96" s="952">
        <v>9.2000000000000028</v>
      </c>
      <c r="X96" s="1007">
        <v>1.3833333333333335</v>
      </c>
      <c r="Y96" s="1004">
        <v>14</v>
      </c>
    </row>
    <row r="97" spans="1:25" ht="14.4" customHeight="1" x14ac:dyDescent="0.3">
      <c r="A97" s="967" t="s">
        <v>8454</v>
      </c>
      <c r="B97" s="952"/>
      <c r="C97" s="953"/>
      <c r="D97" s="951"/>
      <c r="E97" s="954">
        <v>3</v>
      </c>
      <c r="F97" s="955">
        <v>3.16</v>
      </c>
      <c r="G97" s="932">
        <v>7</v>
      </c>
      <c r="H97" s="956">
        <v>1</v>
      </c>
      <c r="I97" s="957">
        <v>1.05</v>
      </c>
      <c r="J97" s="935">
        <v>3</v>
      </c>
      <c r="K97" s="958">
        <v>1.05</v>
      </c>
      <c r="L97" s="959">
        <v>3</v>
      </c>
      <c r="M97" s="959">
        <v>27</v>
      </c>
      <c r="N97" s="960">
        <v>9</v>
      </c>
      <c r="O97" s="959" t="s">
        <v>8277</v>
      </c>
      <c r="P97" s="961" t="s">
        <v>8455</v>
      </c>
      <c r="Q97" s="962">
        <f t="shared" si="3"/>
        <v>1</v>
      </c>
      <c r="R97" s="998">
        <f t="shared" si="3"/>
        <v>1.05</v>
      </c>
      <c r="S97" s="962">
        <f t="shared" si="4"/>
        <v>-2</v>
      </c>
      <c r="T97" s="998">
        <f t="shared" si="5"/>
        <v>-2.1100000000000003</v>
      </c>
      <c r="U97" s="1010">
        <v>9</v>
      </c>
      <c r="V97" s="952">
        <v>3</v>
      </c>
      <c r="W97" s="952">
        <v>-6</v>
      </c>
      <c r="X97" s="1007">
        <v>0.33333333333333331</v>
      </c>
      <c r="Y97" s="1004"/>
    </row>
    <row r="98" spans="1:25" ht="14.4" customHeight="1" x14ac:dyDescent="0.3">
      <c r="A98" s="966" t="s">
        <v>8456</v>
      </c>
      <c r="B98" s="946">
        <v>7</v>
      </c>
      <c r="C98" s="947">
        <v>5.0199999999999996</v>
      </c>
      <c r="D98" s="948">
        <v>8.6</v>
      </c>
      <c r="E98" s="949">
        <v>5</v>
      </c>
      <c r="F98" s="923">
        <v>3.69</v>
      </c>
      <c r="G98" s="924">
        <v>9.6</v>
      </c>
      <c r="H98" s="925">
        <v>5</v>
      </c>
      <c r="I98" s="926">
        <v>3.69</v>
      </c>
      <c r="J98" s="927">
        <v>10.199999999999999</v>
      </c>
      <c r="K98" s="928">
        <v>0.73</v>
      </c>
      <c r="L98" s="929">
        <v>3</v>
      </c>
      <c r="M98" s="929">
        <v>24</v>
      </c>
      <c r="N98" s="930">
        <v>8</v>
      </c>
      <c r="O98" s="929" t="s">
        <v>8277</v>
      </c>
      <c r="P98" s="950" t="s">
        <v>8457</v>
      </c>
      <c r="Q98" s="931">
        <f t="shared" si="3"/>
        <v>-2</v>
      </c>
      <c r="R98" s="997">
        <f t="shared" si="3"/>
        <v>-1.3299999999999996</v>
      </c>
      <c r="S98" s="931">
        <f t="shared" si="4"/>
        <v>0</v>
      </c>
      <c r="T98" s="997">
        <f t="shared" si="5"/>
        <v>0</v>
      </c>
      <c r="U98" s="1009">
        <v>40</v>
      </c>
      <c r="V98" s="946">
        <v>51</v>
      </c>
      <c r="W98" s="946">
        <v>11</v>
      </c>
      <c r="X98" s="1006">
        <v>1.2749999999999999</v>
      </c>
      <c r="Y98" s="1003">
        <v>11</v>
      </c>
    </row>
    <row r="99" spans="1:25" ht="14.4" customHeight="1" x14ac:dyDescent="0.3">
      <c r="A99" s="967" t="s">
        <v>8458</v>
      </c>
      <c r="B99" s="952">
        <v>2</v>
      </c>
      <c r="C99" s="953">
        <v>1.75</v>
      </c>
      <c r="D99" s="951">
        <v>9</v>
      </c>
      <c r="E99" s="954"/>
      <c r="F99" s="955"/>
      <c r="G99" s="932"/>
      <c r="H99" s="956">
        <v>1</v>
      </c>
      <c r="I99" s="957">
        <v>0.87</v>
      </c>
      <c r="J99" s="935">
        <v>4</v>
      </c>
      <c r="K99" s="958">
        <v>0.87</v>
      </c>
      <c r="L99" s="959">
        <v>3</v>
      </c>
      <c r="M99" s="959">
        <v>30</v>
      </c>
      <c r="N99" s="960">
        <v>10</v>
      </c>
      <c r="O99" s="959" t="s">
        <v>8277</v>
      </c>
      <c r="P99" s="961" t="s">
        <v>8459</v>
      </c>
      <c r="Q99" s="962">
        <f t="shared" si="3"/>
        <v>-1</v>
      </c>
      <c r="R99" s="998">
        <f t="shared" si="3"/>
        <v>-0.88</v>
      </c>
      <c r="S99" s="962">
        <f t="shared" si="4"/>
        <v>1</v>
      </c>
      <c r="T99" s="998">
        <f t="shared" si="5"/>
        <v>0.87</v>
      </c>
      <c r="U99" s="1010">
        <v>10</v>
      </c>
      <c r="V99" s="952">
        <v>4</v>
      </c>
      <c r="W99" s="952">
        <v>-6</v>
      </c>
      <c r="X99" s="1007">
        <v>0.4</v>
      </c>
      <c r="Y99" s="1004"/>
    </row>
    <row r="100" spans="1:25" ht="14.4" customHeight="1" x14ac:dyDescent="0.3">
      <c r="A100" s="967" t="s">
        <v>8460</v>
      </c>
      <c r="B100" s="952">
        <v>2</v>
      </c>
      <c r="C100" s="953">
        <v>2.85</v>
      </c>
      <c r="D100" s="951">
        <v>13.5</v>
      </c>
      <c r="E100" s="954">
        <v>1</v>
      </c>
      <c r="F100" s="955">
        <v>2.48</v>
      </c>
      <c r="G100" s="932">
        <v>22</v>
      </c>
      <c r="H100" s="956">
        <v>5</v>
      </c>
      <c r="I100" s="957">
        <v>9.44</v>
      </c>
      <c r="J100" s="933">
        <v>16.600000000000001</v>
      </c>
      <c r="K100" s="958">
        <v>1.43</v>
      </c>
      <c r="L100" s="959">
        <v>3</v>
      </c>
      <c r="M100" s="959">
        <v>30</v>
      </c>
      <c r="N100" s="960">
        <v>10</v>
      </c>
      <c r="O100" s="959" t="s">
        <v>8277</v>
      </c>
      <c r="P100" s="961" t="s">
        <v>8461</v>
      </c>
      <c r="Q100" s="962">
        <f t="shared" si="3"/>
        <v>3</v>
      </c>
      <c r="R100" s="998">
        <f t="shared" si="3"/>
        <v>6.59</v>
      </c>
      <c r="S100" s="962">
        <f t="shared" si="4"/>
        <v>4</v>
      </c>
      <c r="T100" s="998">
        <f t="shared" si="5"/>
        <v>6.9599999999999991</v>
      </c>
      <c r="U100" s="1010">
        <v>50</v>
      </c>
      <c r="V100" s="952">
        <v>83</v>
      </c>
      <c r="W100" s="952">
        <v>33</v>
      </c>
      <c r="X100" s="1007">
        <v>1.66</v>
      </c>
      <c r="Y100" s="1004">
        <v>37</v>
      </c>
    </row>
    <row r="101" spans="1:25" ht="14.4" customHeight="1" x14ac:dyDescent="0.3">
      <c r="A101" s="966" t="s">
        <v>8462</v>
      </c>
      <c r="B101" s="946">
        <v>2</v>
      </c>
      <c r="C101" s="947">
        <v>0.56999999999999995</v>
      </c>
      <c r="D101" s="948">
        <v>3.5</v>
      </c>
      <c r="E101" s="949">
        <v>6</v>
      </c>
      <c r="F101" s="923">
        <v>1.78</v>
      </c>
      <c r="G101" s="924">
        <v>3.8</v>
      </c>
      <c r="H101" s="925">
        <v>5</v>
      </c>
      <c r="I101" s="926">
        <v>1.87</v>
      </c>
      <c r="J101" s="927">
        <v>5.4</v>
      </c>
      <c r="K101" s="928">
        <v>0.28000000000000003</v>
      </c>
      <c r="L101" s="929">
        <v>1</v>
      </c>
      <c r="M101" s="929">
        <v>12</v>
      </c>
      <c r="N101" s="930">
        <v>4</v>
      </c>
      <c r="O101" s="929" t="s">
        <v>8277</v>
      </c>
      <c r="P101" s="950" t="s">
        <v>8463</v>
      </c>
      <c r="Q101" s="931">
        <f t="shared" si="3"/>
        <v>3</v>
      </c>
      <c r="R101" s="997">
        <f t="shared" si="3"/>
        <v>1.3000000000000003</v>
      </c>
      <c r="S101" s="931">
        <f t="shared" si="4"/>
        <v>-1</v>
      </c>
      <c r="T101" s="997">
        <f t="shared" si="5"/>
        <v>9.000000000000008E-2</v>
      </c>
      <c r="U101" s="1009">
        <v>20</v>
      </c>
      <c r="V101" s="946">
        <v>27</v>
      </c>
      <c r="W101" s="946">
        <v>7</v>
      </c>
      <c r="X101" s="1006">
        <v>1.35</v>
      </c>
      <c r="Y101" s="1003">
        <v>9</v>
      </c>
    </row>
    <row r="102" spans="1:25" ht="14.4" customHeight="1" x14ac:dyDescent="0.3">
      <c r="A102" s="967" t="s">
        <v>8464</v>
      </c>
      <c r="B102" s="952"/>
      <c r="C102" s="953"/>
      <c r="D102" s="951"/>
      <c r="E102" s="954"/>
      <c r="F102" s="955"/>
      <c r="G102" s="932"/>
      <c r="H102" s="956">
        <v>1</v>
      </c>
      <c r="I102" s="957">
        <v>0.39</v>
      </c>
      <c r="J102" s="935">
        <v>2</v>
      </c>
      <c r="K102" s="958">
        <v>0.39</v>
      </c>
      <c r="L102" s="959">
        <v>2</v>
      </c>
      <c r="M102" s="959">
        <v>15</v>
      </c>
      <c r="N102" s="960">
        <v>5</v>
      </c>
      <c r="O102" s="959" t="s">
        <v>8277</v>
      </c>
      <c r="P102" s="961" t="s">
        <v>8465</v>
      </c>
      <c r="Q102" s="962">
        <f t="shared" si="3"/>
        <v>1</v>
      </c>
      <c r="R102" s="998">
        <f t="shared" si="3"/>
        <v>0.39</v>
      </c>
      <c r="S102" s="962">
        <f t="shared" si="4"/>
        <v>1</v>
      </c>
      <c r="T102" s="998">
        <f t="shared" si="5"/>
        <v>0.39</v>
      </c>
      <c r="U102" s="1010">
        <v>5</v>
      </c>
      <c r="V102" s="952">
        <v>2</v>
      </c>
      <c r="W102" s="952">
        <v>-3</v>
      </c>
      <c r="X102" s="1007">
        <v>0.4</v>
      </c>
      <c r="Y102" s="1004"/>
    </row>
    <row r="103" spans="1:25" ht="14.4" customHeight="1" x14ac:dyDescent="0.3">
      <c r="A103" s="966" t="s">
        <v>8466</v>
      </c>
      <c r="B103" s="946">
        <v>65</v>
      </c>
      <c r="C103" s="947">
        <v>21.92</v>
      </c>
      <c r="D103" s="948">
        <v>5</v>
      </c>
      <c r="E103" s="949">
        <v>51</v>
      </c>
      <c r="F103" s="923">
        <v>17.09</v>
      </c>
      <c r="G103" s="924">
        <v>4.8</v>
      </c>
      <c r="H103" s="925">
        <v>75</v>
      </c>
      <c r="I103" s="926">
        <v>26.53</v>
      </c>
      <c r="J103" s="927">
        <v>5.0999999999999996</v>
      </c>
      <c r="K103" s="928">
        <v>0.31</v>
      </c>
      <c r="L103" s="929">
        <v>1</v>
      </c>
      <c r="M103" s="929">
        <v>12</v>
      </c>
      <c r="N103" s="930">
        <v>4</v>
      </c>
      <c r="O103" s="929" t="s">
        <v>8277</v>
      </c>
      <c r="P103" s="950" t="s">
        <v>8467</v>
      </c>
      <c r="Q103" s="931">
        <f t="shared" si="3"/>
        <v>10</v>
      </c>
      <c r="R103" s="997">
        <f t="shared" si="3"/>
        <v>4.6099999999999994</v>
      </c>
      <c r="S103" s="931">
        <f t="shared" si="4"/>
        <v>24</v>
      </c>
      <c r="T103" s="997">
        <f t="shared" si="5"/>
        <v>9.4400000000000013</v>
      </c>
      <c r="U103" s="1009">
        <v>300</v>
      </c>
      <c r="V103" s="946">
        <v>382.5</v>
      </c>
      <c r="W103" s="946">
        <v>82.5</v>
      </c>
      <c r="X103" s="1006">
        <v>1.2749999999999999</v>
      </c>
      <c r="Y103" s="1003">
        <v>124</v>
      </c>
    </row>
    <row r="104" spans="1:25" ht="14.4" customHeight="1" x14ac:dyDescent="0.3">
      <c r="A104" s="967" t="s">
        <v>8468</v>
      </c>
      <c r="B104" s="952">
        <v>3</v>
      </c>
      <c r="C104" s="953">
        <v>1.75</v>
      </c>
      <c r="D104" s="951">
        <v>4.7</v>
      </c>
      <c r="E104" s="954">
        <v>1</v>
      </c>
      <c r="F104" s="955">
        <v>0.46</v>
      </c>
      <c r="G104" s="932">
        <v>3</v>
      </c>
      <c r="H104" s="956">
        <v>4</v>
      </c>
      <c r="I104" s="957">
        <v>2.78</v>
      </c>
      <c r="J104" s="933">
        <v>15.5</v>
      </c>
      <c r="K104" s="958">
        <v>0.46</v>
      </c>
      <c r="L104" s="959">
        <v>2</v>
      </c>
      <c r="M104" s="959">
        <v>15</v>
      </c>
      <c r="N104" s="960">
        <v>5</v>
      </c>
      <c r="O104" s="959" t="s">
        <v>8277</v>
      </c>
      <c r="P104" s="961" t="s">
        <v>8469</v>
      </c>
      <c r="Q104" s="962">
        <f t="shared" si="3"/>
        <v>1</v>
      </c>
      <c r="R104" s="998">
        <f t="shared" si="3"/>
        <v>1.0299999999999998</v>
      </c>
      <c r="S104" s="962">
        <f t="shared" si="4"/>
        <v>3</v>
      </c>
      <c r="T104" s="998">
        <f t="shared" si="5"/>
        <v>2.3199999999999998</v>
      </c>
      <c r="U104" s="1010">
        <v>20</v>
      </c>
      <c r="V104" s="952">
        <v>62</v>
      </c>
      <c r="W104" s="952">
        <v>42</v>
      </c>
      <c r="X104" s="1007">
        <v>3.1</v>
      </c>
      <c r="Y104" s="1004">
        <v>42</v>
      </c>
    </row>
    <row r="105" spans="1:25" ht="14.4" customHeight="1" x14ac:dyDescent="0.3">
      <c r="A105" s="967" t="s">
        <v>8470</v>
      </c>
      <c r="B105" s="952">
        <v>1</v>
      </c>
      <c r="C105" s="953">
        <v>0.59</v>
      </c>
      <c r="D105" s="951">
        <v>2</v>
      </c>
      <c r="E105" s="954">
        <v>2</v>
      </c>
      <c r="F105" s="955">
        <v>1.99</v>
      </c>
      <c r="G105" s="932">
        <v>11.5</v>
      </c>
      <c r="H105" s="956">
        <v>3</v>
      </c>
      <c r="I105" s="957">
        <v>3.07</v>
      </c>
      <c r="J105" s="933">
        <v>12.3</v>
      </c>
      <c r="K105" s="958">
        <v>0.86</v>
      </c>
      <c r="L105" s="959">
        <v>3</v>
      </c>
      <c r="M105" s="959">
        <v>27</v>
      </c>
      <c r="N105" s="960">
        <v>9</v>
      </c>
      <c r="O105" s="959" t="s">
        <v>8277</v>
      </c>
      <c r="P105" s="961" t="s">
        <v>8471</v>
      </c>
      <c r="Q105" s="962">
        <f t="shared" si="3"/>
        <v>2</v>
      </c>
      <c r="R105" s="998">
        <f t="shared" si="3"/>
        <v>2.48</v>
      </c>
      <c r="S105" s="962">
        <f t="shared" si="4"/>
        <v>1</v>
      </c>
      <c r="T105" s="998">
        <f t="shared" si="5"/>
        <v>1.0799999999999998</v>
      </c>
      <c r="U105" s="1010">
        <v>27</v>
      </c>
      <c r="V105" s="952">
        <v>36.900000000000006</v>
      </c>
      <c r="W105" s="952">
        <v>9.9000000000000057</v>
      </c>
      <c r="X105" s="1007">
        <v>1.3666666666666669</v>
      </c>
      <c r="Y105" s="1004">
        <v>10</v>
      </c>
    </row>
    <row r="106" spans="1:25" ht="14.4" customHeight="1" x14ac:dyDescent="0.3">
      <c r="A106" s="966" t="s">
        <v>8472</v>
      </c>
      <c r="B106" s="946">
        <v>60</v>
      </c>
      <c r="C106" s="947">
        <v>250.61</v>
      </c>
      <c r="D106" s="948">
        <v>10.5</v>
      </c>
      <c r="E106" s="925">
        <v>51</v>
      </c>
      <c r="F106" s="926">
        <v>211.83</v>
      </c>
      <c r="G106" s="940">
        <v>10</v>
      </c>
      <c r="H106" s="929">
        <v>51</v>
      </c>
      <c r="I106" s="923">
        <v>211.58</v>
      </c>
      <c r="J106" s="924">
        <v>9.6</v>
      </c>
      <c r="K106" s="928">
        <v>4.1500000000000004</v>
      </c>
      <c r="L106" s="929">
        <v>4</v>
      </c>
      <c r="M106" s="929">
        <v>36</v>
      </c>
      <c r="N106" s="930">
        <v>12</v>
      </c>
      <c r="O106" s="929" t="s">
        <v>8277</v>
      </c>
      <c r="P106" s="950" t="s">
        <v>8473</v>
      </c>
      <c r="Q106" s="931">
        <f t="shared" si="3"/>
        <v>-9</v>
      </c>
      <c r="R106" s="997">
        <f t="shared" si="3"/>
        <v>-39.03</v>
      </c>
      <c r="S106" s="931">
        <f t="shared" si="4"/>
        <v>0</v>
      </c>
      <c r="T106" s="997">
        <f t="shared" si="5"/>
        <v>-0.25</v>
      </c>
      <c r="U106" s="1009">
        <v>612</v>
      </c>
      <c r="V106" s="946">
        <v>489.59999999999997</v>
      </c>
      <c r="W106" s="946">
        <v>-122.40000000000003</v>
      </c>
      <c r="X106" s="1006">
        <v>0.79999999999999993</v>
      </c>
      <c r="Y106" s="1003">
        <v>9</v>
      </c>
    </row>
    <row r="107" spans="1:25" ht="14.4" customHeight="1" x14ac:dyDescent="0.3">
      <c r="A107" s="967" t="s">
        <v>8474</v>
      </c>
      <c r="B107" s="952">
        <v>29</v>
      </c>
      <c r="C107" s="953">
        <v>155.49</v>
      </c>
      <c r="D107" s="951">
        <v>11.7</v>
      </c>
      <c r="E107" s="956">
        <v>43</v>
      </c>
      <c r="F107" s="957">
        <v>231.36</v>
      </c>
      <c r="G107" s="935">
        <v>12.4</v>
      </c>
      <c r="H107" s="959">
        <v>27</v>
      </c>
      <c r="I107" s="955">
        <v>141.58000000000001</v>
      </c>
      <c r="J107" s="932">
        <v>11.1</v>
      </c>
      <c r="K107" s="958">
        <v>5.35</v>
      </c>
      <c r="L107" s="959">
        <v>5</v>
      </c>
      <c r="M107" s="959">
        <v>45</v>
      </c>
      <c r="N107" s="960">
        <v>15</v>
      </c>
      <c r="O107" s="959" t="s">
        <v>8277</v>
      </c>
      <c r="P107" s="961" t="s">
        <v>8475</v>
      </c>
      <c r="Q107" s="962">
        <f t="shared" si="3"/>
        <v>-2</v>
      </c>
      <c r="R107" s="998">
        <f t="shared" si="3"/>
        <v>-13.909999999999997</v>
      </c>
      <c r="S107" s="962">
        <f t="shared" si="4"/>
        <v>-16</v>
      </c>
      <c r="T107" s="998">
        <f t="shared" si="5"/>
        <v>-89.78</v>
      </c>
      <c r="U107" s="1010">
        <v>405</v>
      </c>
      <c r="V107" s="952">
        <v>299.7</v>
      </c>
      <c r="W107" s="952">
        <v>-105.30000000000001</v>
      </c>
      <c r="X107" s="1007">
        <v>0.74</v>
      </c>
      <c r="Y107" s="1004">
        <v>8</v>
      </c>
    </row>
    <row r="108" spans="1:25" ht="14.4" customHeight="1" x14ac:dyDescent="0.3">
      <c r="A108" s="967" t="s">
        <v>8476</v>
      </c>
      <c r="B108" s="952">
        <v>16</v>
      </c>
      <c r="C108" s="953">
        <v>140.46</v>
      </c>
      <c r="D108" s="951">
        <v>18.100000000000001</v>
      </c>
      <c r="E108" s="956">
        <v>18</v>
      </c>
      <c r="F108" s="957">
        <v>153.05000000000001</v>
      </c>
      <c r="G108" s="935">
        <v>15.1</v>
      </c>
      <c r="H108" s="959">
        <v>19</v>
      </c>
      <c r="I108" s="955">
        <v>161.9</v>
      </c>
      <c r="J108" s="932">
        <v>19.8</v>
      </c>
      <c r="K108" s="958">
        <v>8.5</v>
      </c>
      <c r="L108" s="959">
        <v>7</v>
      </c>
      <c r="M108" s="959">
        <v>66</v>
      </c>
      <c r="N108" s="960">
        <v>22</v>
      </c>
      <c r="O108" s="959" t="s">
        <v>8277</v>
      </c>
      <c r="P108" s="961" t="s">
        <v>8477</v>
      </c>
      <c r="Q108" s="962">
        <f t="shared" si="3"/>
        <v>3</v>
      </c>
      <c r="R108" s="998">
        <f t="shared" si="3"/>
        <v>21.439999999999998</v>
      </c>
      <c r="S108" s="962">
        <f t="shared" si="4"/>
        <v>1</v>
      </c>
      <c r="T108" s="998">
        <f t="shared" si="5"/>
        <v>8.8499999999999943</v>
      </c>
      <c r="U108" s="1010">
        <v>418</v>
      </c>
      <c r="V108" s="952">
        <v>376.2</v>
      </c>
      <c r="W108" s="952">
        <v>-41.800000000000011</v>
      </c>
      <c r="X108" s="1007">
        <v>0.9</v>
      </c>
      <c r="Y108" s="1004">
        <v>57</v>
      </c>
    </row>
    <row r="109" spans="1:25" ht="14.4" customHeight="1" x14ac:dyDescent="0.3">
      <c r="A109" s="966" t="s">
        <v>8478</v>
      </c>
      <c r="B109" s="946">
        <v>5</v>
      </c>
      <c r="C109" s="947">
        <v>16.850000000000001</v>
      </c>
      <c r="D109" s="948">
        <v>13.6</v>
      </c>
      <c r="E109" s="925">
        <v>11</v>
      </c>
      <c r="F109" s="926">
        <v>37.090000000000003</v>
      </c>
      <c r="G109" s="940">
        <v>9.6</v>
      </c>
      <c r="H109" s="929">
        <v>4</v>
      </c>
      <c r="I109" s="923">
        <v>13.48</v>
      </c>
      <c r="J109" s="924">
        <v>9.3000000000000007</v>
      </c>
      <c r="K109" s="928">
        <v>3.37</v>
      </c>
      <c r="L109" s="929">
        <v>5</v>
      </c>
      <c r="M109" s="929">
        <v>45</v>
      </c>
      <c r="N109" s="930">
        <v>15</v>
      </c>
      <c r="O109" s="929" t="s">
        <v>8277</v>
      </c>
      <c r="P109" s="950" t="s">
        <v>8479</v>
      </c>
      <c r="Q109" s="931">
        <f t="shared" si="3"/>
        <v>-1</v>
      </c>
      <c r="R109" s="997">
        <f t="shared" si="3"/>
        <v>-3.370000000000001</v>
      </c>
      <c r="S109" s="931">
        <f t="shared" si="4"/>
        <v>-7</v>
      </c>
      <c r="T109" s="997">
        <f t="shared" si="5"/>
        <v>-23.610000000000003</v>
      </c>
      <c r="U109" s="1009">
        <v>60</v>
      </c>
      <c r="V109" s="946">
        <v>37.200000000000003</v>
      </c>
      <c r="W109" s="946">
        <v>-22.799999999999997</v>
      </c>
      <c r="X109" s="1006">
        <v>0.62</v>
      </c>
      <c r="Y109" s="1003"/>
    </row>
    <row r="110" spans="1:25" ht="14.4" customHeight="1" x14ac:dyDescent="0.3">
      <c r="A110" s="967" t="s">
        <v>8480</v>
      </c>
      <c r="B110" s="952">
        <v>5</v>
      </c>
      <c r="C110" s="953">
        <v>21</v>
      </c>
      <c r="D110" s="951">
        <v>17.8</v>
      </c>
      <c r="E110" s="956">
        <v>13</v>
      </c>
      <c r="F110" s="957">
        <v>52.61</v>
      </c>
      <c r="G110" s="935">
        <v>15.3</v>
      </c>
      <c r="H110" s="959">
        <v>9</v>
      </c>
      <c r="I110" s="955">
        <v>36.369999999999997</v>
      </c>
      <c r="J110" s="932">
        <v>13.6</v>
      </c>
      <c r="K110" s="958">
        <v>3.99</v>
      </c>
      <c r="L110" s="959">
        <v>6</v>
      </c>
      <c r="M110" s="959">
        <v>57</v>
      </c>
      <c r="N110" s="960">
        <v>19</v>
      </c>
      <c r="O110" s="959" t="s">
        <v>8277</v>
      </c>
      <c r="P110" s="961" t="s">
        <v>8481</v>
      </c>
      <c r="Q110" s="962">
        <f t="shared" si="3"/>
        <v>4</v>
      </c>
      <c r="R110" s="998">
        <f t="shared" si="3"/>
        <v>15.369999999999997</v>
      </c>
      <c r="S110" s="962">
        <f t="shared" si="4"/>
        <v>-4</v>
      </c>
      <c r="T110" s="998">
        <f t="shared" si="5"/>
        <v>-16.240000000000002</v>
      </c>
      <c r="U110" s="1010">
        <v>171</v>
      </c>
      <c r="V110" s="952">
        <v>122.39999999999999</v>
      </c>
      <c r="W110" s="952">
        <v>-48.600000000000009</v>
      </c>
      <c r="X110" s="1007">
        <v>0.71578947368421053</v>
      </c>
      <c r="Y110" s="1004">
        <v>16</v>
      </c>
    </row>
    <row r="111" spans="1:25" ht="14.4" customHeight="1" x14ac:dyDescent="0.3">
      <c r="A111" s="967" t="s">
        <v>8482</v>
      </c>
      <c r="B111" s="952">
        <v>1</v>
      </c>
      <c r="C111" s="953">
        <v>5.74</v>
      </c>
      <c r="D111" s="951">
        <v>32</v>
      </c>
      <c r="E111" s="956">
        <v>10</v>
      </c>
      <c r="F111" s="957">
        <v>57.91</v>
      </c>
      <c r="G111" s="935">
        <v>18.100000000000001</v>
      </c>
      <c r="H111" s="959">
        <v>5</v>
      </c>
      <c r="I111" s="955">
        <v>30.11</v>
      </c>
      <c r="J111" s="932">
        <v>14.6</v>
      </c>
      <c r="K111" s="958">
        <v>5.74</v>
      </c>
      <c r="L111" s="959">
        <v>7</v>
      </c>
      <c r="M111" s="959">
        <v>63</v>
      </c>
      <c r="N111" s="960">
        <v>21</v>
      </c>
      <c r="O111" s="959" t="s">
        <v>8277</v>
      </c>
      <c r="P111" s="961" t="s">
        <v>8483</v>
      </c>
      <c r="Q111" s="962">
        <f t="shared" si="3"/>
        <v>4</v>
      </c>
      <c r="R111" s="998">
        <f t="shared" si="3"/>
        <v>24.369999999999997</v>
      </c>
      <c r="S111" s="962">
        <f t="shared" si="4"/>
        <v>-5</v>
      </c>
      <c r="T111" s="998">
        <f t="shared" si="5"/>
        <v>-27.799999999999997</v>
      </c>
      <c r="U111" s="1010">
        <v>105</v>
      </c>
      <c r="V111" s="952">
        <v>73</v>
      </c>
      <c r="W111" s="952">
        <v>-32</v>
      </c>
      <c r="X111" s="1007">
        <v>0.69523809523809521</v>
      </c>
      <c r="Y111" s="1004"/>
    </row>
    <row r="112" spans="1:25" ht="14.4" customHeight="1" x14ac:dyDescent="0.3">
      <c r="A112" s="966" t="s">
        <v>8484</v>
      </c>
      <c r="B112" s="946">
        <v>13</v>
      </c>
      <c r="C112" s="947">
        <v>19.8</v>
      </c>
      <c r="D112" s="948">
        <v>7.6</v>
      </c>
      <c r="E112" s="949">
        <v>21</v>
      </c>
      <c r="F112" s="923">
        <v>31.98</v>
      </c>
      <c r="G112" s="924">
        <v>7.6</v>
      </c>
      <c r="H112" s="925">
        <v>20</v>
      </c>
      <c r="I112" s="926">
        <v>30.69</v>
      </c>
      <c r="J112" s="940">
        <v>8</v>
      </c>
      <c r="K112" s="928">
        <v>1.52</v>
      </c>
      <c r="L112" s="929">
        <v>3</v>
      </c>
      <c r="M112" s="929">
        <v>27</v>
      </c>
      <c r="N112" s="930">
        <v>9</v>
      </c>
      <c r="O112" s="929" t="s">
        <v>8277</v>
      </c>
      <c r="P112" s="950" t="s">
        <v>8485</v>
      </c>
      <c r="Q112" s="931">
        <f t="shared" si="3"/>
        <v>7</v>
      </c>
      <c r="R112" s="997">
        <f t="shared" si="3"/>
        <v>10.89</v>
      </c>
      <c r="S112" s="931">
        <f t="shared" si="4"/>
        <v>-1</v>
      </c>
      <c r="T112" s="997">
        <f t="shared" si="5"/>
        <v>-1.2899999999999991</v>
      </c>
      <c r="U112" s="1009">
        <v>180</v>
      </c>
      <c r="V112" s="946">
        <v>160</v>
      </c>
      <c r="W112" s="946">
        <v>-20</v>
      </c>
      <c r="X112" s="1006">
        <v>0.88888888888888884</v>
      </c>
      <c r="Y112" s="1003">
        <v>8</v>
      </c>
    </row>
    <row r="113" spans="1:25" ht="14.4" customHeight="1" x14ac:dyDescent="0.3">
      <c r="A113" s="967" t="s">
        <v>8486</v>
      </c>
      <c r="B113" s="952">
        <v>12</v>
      </c>
      <c r="C113" s="953">
        <v>26.15</v>
      </c>
      <c r="D113" s="951">
        <v>8.8000000000000007</v>
      </c>
      <c r="E113" s="954">
        <v>13</v>
      </c>
      <c r="F113" s="955">
        <v>31.08</v>
      </c>
      <c r="G113" s="932">
        <v>11.3</v>
      </c>
      <c r="H113" s="956">
        <v>14</v>
      </c>
      <c r="I113" s="957">
        <v>30.98</v>
      </c>
      <c r="J113" s="935">
        <v>10.199999999999999</v>
      </c>
      <c r="K113" s="958">
        <v>2.1800000000000002</v>
      </c>
      <c r="L113" s="959">
        <v>4</v>
      </c>
      <c r="M113" s="959">
        <v>36</v>
      </c>
      <c r="N113" s="960">
        <v>12</v>
      </c>
      <c r="O113" s="959" t="s">
        <v>8277</v>
      </c>
      <c r="P113" s="961" t="s">
        <v>8487</v>
      </c>
      <c r="Q113" s="962">
        <f t="shared" si="3"/>
        <v>2</v>
      </c>
      <c r="R113" s="998">
        <f t="shared" si="3"/>
        <v>4.8300000000000018</v>
      </c>
      <c r="S113" s="962">
        <f t="shared" si="4"/>
        <v>1</v>
      </c>
      <c r="T113" s="998">
        <f t="shared" si="5"/>
        <v>-9.9999999999997868E-2</v>
      </c>
      <c r="U113" s="1010">
        <v>168</v>
      </c>
      <c r="V113" s="952">
        <v>142.79999999999998</v>
      </c>
      <c r="W113" s="952">
        <v>-25.200000000000017</v>
      </c>
      <c r="X113" s="1007">
        <v>0.84999999999999987</v>
      </c>
      <c r="Y113" s="1004">
        <v>18</v>
      </c>
    </row>
    <row r="114" spans="1:25" ht="14.4" customHeight="1" x14ac:dyDescent="0.3">
      <c r="A114" s="967" t="s">
        <v>8488</v>
      </c>
      <c r="B114" s="952">
        <v>3</v>
      </c>
      <c r="C114" s="953">
        <v>11.13</v>
      </c>
      <c r="D114" s="951">
        <v>20.3</v>
      </c>
      <c r="E114" s="954">
        <v>4</v>
      </c>
      <c r="F114" s="955">
        <v>15.55</v>
      </c>
      <c r="G114" s="932">
        <v>14.8</v>
      </c>
      <c r="H114" s="956">
        <v>6</v>
      </c>
      <c r="I114" s="957">
        <v>20.7</v>
      </c>
      <c r="J114" s="935">
        <v>10.8</v>
      </c>
      <c r="K114" s="958">
        <v>3.68</v>
      </c>
      <c r="L114" s="959">
        <v>5</v>
      </c>
      <c r="M114" s="959">
        <v>48</v>
      </c>
      <c r="N114" s="960">
        <v>16</v>
      </c>
      <c r="O114" s="959" t="s">
        <v>8277</v>
      </c>
      <c r="P114" s="961" t="s">
        <v>8489</v>
      </c>
      <c r="Q114" s="962">
        <f t="shared" si="3"/>
        <v>3</v>
      </c>
      <c r="R114" s="998">
        <f t="shared" si="3"/>
        <v>9.5699999999999985</v>
      </c>
      <c r="S114" s="962">
        <f t="shared" si="4"/>
        <v>2</v>
      </c>
      <c r="T114" s="998">
        <f t="shared" si="5"/>
        <v>5.1499999999999986</v>
      </c>
      <c r="U114" s="1010">
        <v>96</v>
      </c>
      <c r="V114" s="952">
        <v>64.800000000000011</v>
      </c>
      <c r="W114" s="952">
        <v>-31.199999999999989</v>
      </c>
      <c r="X114" s="1007">
        <v>0.67500000000000016</v>
      </c>
      <c r="Y114" s="1004"/>
    </row>
    <row r="115" spans="1:25" ht="14.4" customHeight="1" x14ac:dyDescent="0.3">
      <c r="A115" s="966" t="s">
        <v>8490</v>
      </c>
      <c r="B115" s="936">
        <v>198</v>
      </c>
      <c r="C115" s="937">
        <v>242.37</v>
      </c>
      <c r="D115" s="938">
        <v>5</v>
      </c>
      <c r="E115" s="949">
        <v>198</v>
      </c>
      <c r="F115" s="923">
        <v>243.39</v>
      </c>
      <c r="G115" s="924">
        <v>5.0999999999999996</v>
      </c>
      <c r="H115" s="929">
        <v>192</v>
      </c>
      <c r="I115" s="923">
        <v>235.03</v>
      </c>
      <c r="J115" s="924">
        <v>4.9000000000000004</v>
      </c>
      <c r="K115" s="928">
        <v>1.22</v>
      </c>
      <c r="L115" s="929">
        <v>2</v>
      </c>
      <c r="M115" s="929">
        <v>15</v>
      </c>
      <c r="N115" s="930">
        <v>5</v>
      </c>
      <c r="O115" s="929" t="s">
        <v>8277</v>
      </c>
      <c r="P115" s="950" t="s">
        <v>8491</v>
      </c>
      <c r="Q115" s="931">
        <f t="shared" si="3"/>
        <v>-6</v>
      </c>
      <c r="R115" s="997">
        <f t="shared" si="3"/>
        <v>-7.3400000000000034</v>
      </c>
      <c r="S115" s="931">
        <f t="shared" si="4"/>
        <v>-6</v>
      </c>
      <c r="T115" s="997">
        <f t="shared" si="5"/>
        <v>-8.3599999999999852</v>
      </c>
      <c r="U115" s="1009">
        <v>960</v>
      </c>
      <c r="V115" s="946">
        <v>940.80000000000007</v>
      </c>
      <c r="W115" s="946">
        <v>-19.199999999999932</v>
      </c>
      <c r="X115" s="1006">
        <v>0.98000000000000009</v>
      </c>
      <c r="Y115" s="1003">
        <v>49</v>
      </c>
    </row>
    <row r="116" spans="1:25" ht="14.4" customHeight="1" x14ac:dyDescent="0.3">
      <c r="A116" s="967" t="s">
        <v>8492</v>
      </c>
      <c r="B116" s="963">
        <v>27</v>
      </c>
      <c r="C116" s="964">
        <v>38.86</v>
      </c>
      <c r="D116" s="939">
        <v>5.7</v>
      </c>
      <c r="E116" s="954">
        <v>12</v>
      </c>
      <c r="F116" s="955">
        <v>17.27</v>
      </c>
      <c r="G116" s="932">
        <v>7.2</v>
      </c>
      <c r="H116" s="959">
        <v>26</v>
      </c>
      <c r="I116" s="955">
        <v>38.229999999999997</v>
      </c>
      <c r="J116" s="932">
        <v>6</v>
      </c>
      <c r="K116" s="958">
        <v>1.44</v>
      </c>
      <c r="L116" s="959">
        <v>2</v>
      </c>
      <c r="M116" s="959">
        <v>21</v>
      </c>
      <c r="N116" s="960">
        <v>7</v>
      </c>
      <c r="O116" s="959" t="s">
        <v>8277</v>
      </c>
      <c r="P116" s="961" t="s">
        <v>8493</v>
      </c>
      <c r="Q116" s="962">
        <f t="shared" si="3"/>
        <v>-1</v>
      </c>
      <c r="R116" s="998">
        <f t="shared" si="3"/>
        <v>-0.63000000000000256</v>
      </c>
      <c r="S116" s="962">
        <f t="shared" si="4"/>
        <v>14</v>
      </c>
      <c r="T116" s="998">
        <f t="shared" si="5"/>
        <v>20.959999999999997</v>
      </c>
      <c r="U116" s="1010">
        <v>182</v>
      </c>
      <c r="V116" s="952">
        <v>156</v>
      </c>
      <c r="W116" s="952">
        <v>-26</v>
      </c>
      <c r="X116" s="1007">
        <v>0.8571428571428571</v>
      </c>
      <c r="Y116" s="1004">
        <v>17</v>
      </c>
    </row>
    <row r="117" spans="1:25" ht="14.4" customHeight="1" x14ac:dyDescent="0.3">
      <c r="A117" s="967" t="s">
        <v>8494</v>
      </c>
      <c r="B117" s="963">
        <v>8</v>
      </c>
      <c r="C117" s="964">
        <v>17.809999999999999</v>
      </c>
      <c r="D117" s="939">
        <v>11.6</v>
      </c>
      <c r="E117" s="954">
        <v>9</v>
      </c>
      <c r="F117" s="955">
        <v>17.32</v>
      </c>
      <c r="G117" s="932">
        <v>10</v>
      </c>
      <c r="H117" s="959">
        <v>2</v>
      </c>
      <c r="I117" s="955">
        <v>3.85</v>
      </c>
      <c r="J117" s="932">
        <v>7.5</v>
      </c>
      <c r="K117" s="958">
        <v>1.92</v>
      </c>
      <c r="L117" s="959">
        <v>3</v>
      </c>
      <c r="M117" s="959">
        <v>27</v>
      </c>
      <c r="N117" s="960">
        <v>9</v>
      </c>
      <c r="O117" s="959" t="s">
        <v>8277</v>
      </c>
      <c r="P117" s="961" t="s">
        <v>8495</v>
      </c>
      <c r="Q117" s="962">
        <f t="shared" si="3"/>
        <v>-6</v>
      </c>
      <c r="R117" s="998">
        <f t="shared" si="3"/>
        <v>-13.959999999999999</v>
      </c>
      <c r="S117" s="962">
        <f t="shared" si="4"/>
        <v>-7</v>
      </c>
      <c r="T117" s="998">
        <f t="shared" si="5"/>
        <v>-13.47</v>
      </c>
      <c r="U117" s="1010">
        <v>18</v>
      </c>
      <c r="V117" s="952">
        <v>15</v>
      </c>
      <c r="W117" s="952">
        <v>-3</v>
      </c>
      <c r="X117" s="1007">
        <v>0.83333333333333337</v>
      </c>
      <c r="Y117" s="1004">
        <v>1</v>
      </c>
    </row>
    <row r="118" spans="1:25" ht="14.4" customHeight="1" x14ac:dyDescent="0.3">
      <c r="A118" s="966" t="s">
        <v>8496</v>
      </c>
      <c r="B118" s="946">
        <v>12</v>
      </c>
      <c r="C118" s="947">
        <v>19.21</v>
      </c>
      <c r="D118" s="948">
        <v>4.8</v>
      </c>
      <c r="E118" s="949">
        <v>12</v>
      </c>
      <c r="F118" s="923">
        <v>21.32</v>
      </c>
      <c r="G118" s="924">
        <v>7</v>
      </c>
      <c r="H118" s="925">
        <v>20</v>
      </c>
      <c r="I118" s="926">
        <v>32.450000000000003</v>
      </c>
      <c r="J118" s="940">
        <v>6.7</v>
      </c>
      <c r="K118" s="928">
        <v>1.6</v>
      </c>
      <c r="L118" s="929">
        <v>3</v>
      </c>
      <c r="M118" s="929">
        <v>24</v>
      </c>
      <c r="N118" s="930">
        <v>8</v>
      </c>
      <c r="O118" s="929" t="s">
        <v>8277</v>
      </c>
      <c r="P118" s="950" t="s">
        <v>8497</v>
      </c>
      <c r="Q118" s="931">
        <f t="shared" si="3"/>
        <v>8</v>
      </c>
      <c r="R118" s="997">
        <f t="shared" si="3"/>
        <v>13.240000000000002</v>
      </c>
      <c r="S118" s="931">
        <f t="shared" si="4"/>
        <v>8</v>
      </c>
      <c r="T118" s="997">
        <f t="shared" si="5"/>
        <v>11.130000000000003</v>
      </c>
      <c r="U118" s="1009">
        <v>160</v>
      </c>
      <c r="V118" s="946">
        <v>134</v>
      </c>
      <c r="W118" s="946">
        <v>-26</v>
      </c>
      <c r="X118" s="1006">
        <v>0.83750000000000002</v>
      </c>
      <c r="Y118" s="1003">
        <v>33</v>
      </c>
    </row>
    <row r="119" spans="1:25" ht="14.4" customHeight="1" x14ac:dyDescent="0.3">
      <c r="A119" s="967" t="s">
        <v>8498</v>
      </c>
      <c r="B119" s="952">
        <v>5</v>
      </c>
      <c r="C119" s="953">
        <v>10.38</v>
      </c>
      <c r="D119" s="951">
        <v>7.4</v>
      </c>
      <c r="E119" s="954">
        <v>1</v>
      </c>
      <c r="F119" s="955">
        <v>2.08</v>
      </c>
      <c r="G119" s="932">
        <v>7</v>
      </c>
      <c r="H119" s="956">
        <v>4</v>
      </c>
      <c r="I119" s="957">
        <v>8.31</v>
      </c>
      <c r="J119" s="935">
        <v>8.3000000000000007</v>
      </c>
      <c r="K119" s="958">
        <v>2.08</v>
      </c>
      <c r="L119" s="959">
        <v>4</v>
      </c>
      <c r="M119" s="959">
        <v>39</v>
      </c>
      <c r="N119" s="960">
        <v>13</v>
      </c>
      <c r="O119" s="959" t="s">
        <v>8277</v>
      </c>
      <c r="P119" s="961" t="s">
        <v>8497</v>
      </c>
      <c r="Q119" s="962">
        <f t="shared" si="3"/>
        <v>-1</v>
      </c>
      <c r="R119" s="998">
        <f t="shared" si="3"/>
        <v>-2.0700000000000003</v>
      </c>
      <c r="S119" s="962">
        <f t="shared" si="4"/>
        <v>3</v>
      </c>
      <c r="T119" s="998">
        <f t="shared" si="5"/>
        <v>6.23</v>
      </c>
      <c r="U119" s="1010">
        <v>52</v>
      </c>
      <c r="V119" s="952">
        <v>33.200000000000003</v>
      </c>
      <c r="W119" s="952">
        <v>-18.799999999999997</v>
      </c>
      <c r="X119" s="1007">
        <v>0.63846153846153852</v>
      </c>
      <c r="Y119" s="1004">
        <v>2</v>
      </c>
    </row>
    <row r="120" spans="1:25" ht="14.4" customHeight="1" x14ac:dyDescent="0.3">
      <c r="A120" s="967" t="s">
        <v>8499</v>
      </c>
      <c r="B120" s="952">
        <v>4</v>
      </c>
      <c r="C120" s="953">
        <v>15.09</v>
      </c>
      <c r="D120" s="951">
        <v>21.5</v>
      </c>
      <c r="E120" s="954">
        <v>4</v>
      </c>
      <c r="F120" s="955">
        <v>26.74</v>
      </c>
      <c r="G120" s="932">
        <v>38.799999999999997</v>
      </c>
      <c r="H120" s="956">
        <v>5</v>
      </c>
      <c r="I120" s="957">
        <v>21.04</v>
      </c>
      <c r="J120" s="933">
        <v>23.6</v>
      </c>
      <c r="K120" s="958">
        <v>3.77</v>
      </c>
      <c r="L120" s="959">
        <v>6</v>
      </c>
      <c r="M120" s="959">
        <v>54</v>
      </c>
      <c r="N120" s="960">
        <v>18</v>
      </c>
      <c r="O120" s="959" t="s">
        <v>8277</v>
      </c>
      <c r="P120" s="961" t="s">
        <v>8497</v>
      </c>
      <c r="Q120" s="962">
        <f t="shared" si="3"/>
        <v>1</v>
      </c>
      <c r="R120" s="998">
        <f t="shared" si="3"/>
        <v>5.9499999999999993</v>
      </c>
      <c r="S120" s="962">
        <f t="shared" si="4"/>
        <v>1</v>
      </c>
      <c r="T120" s="998">
        <f t="shared" si="5"/>
        <v>-5.6999999999999993</v>
      </c>
      <c r="U120" s="1010">
        <v>90</v>
      </c>
      <c r="V120" s="952">
        <v>118</v>
      </c>
      <c r="W120" s="952">
        <v>28</v>
      </c>
      <c r="X120" s="1007">
        <v>1.3111111111111111</v>
      </c>
      <c r="Y120" s="1004">
        <v>40</v>
      </c>
    </row>
    <row r="121" spans="1:25" ht="14.4" customHeight="1" x14ac:dyDescent="0.3">
      <c r="A121" s="966" t="s">
        <v>8500</v>
      </c>
      <c r="B121" s="946">
        <v>7</v>
      </c>
      <c r="C121" s="947">
        <v>3.52</v>
      </c>
      <c r="D121" s="948">
        <v>4.3</v>
      </c>
      <c r="E121" s="925">
        <v>11</v>
      </c>
      <c r="F121" s="926">
        <v>5.82</v>
      </c>
      <c r="G121" s="940">
        <v>3.3</v>
      </c>
      <c r="H121" s="929">
        <v>7</v>
      </c>
      <c r="I121" s="923">
        <v>3.35</v>
      </c>
      <c r="J121" s="924">
        <v>3.1</v>
      </c>
      <c r="K121" s="928">
        <v>0.47</v>
      </c>
      <c r="L121" s="929">
        <v>2</v>
      </c>
      <c r="M121" s="929">
        <v>18</v>
      </c>
      <c r="N121" s="930">
        <v>6</v>
      </c>
      <c r="O121" s="929" t="s">
        <v>8277</v>
      </c>
      <c r="P121" s="950" t="s">
        <v>8501</v>
      </c>
      <c r="Q121" s="931">
        <f t="shared" si="3"/>
        <v>0</v>
      </c>
      <c r="R121" s="997">
        <f t="shared" si="3"/>
        <v>-0.16999999999999993</v>
      </c>
      <c r="S121" s="931">
        <f t="shared" si="4"/>
        <v>-4</v>
      </c>
      <c r="T121" s="997">
        <f t="shared" si="5"/>
        <v>-2.4700000000000002</v>
      </c>
      <c r="U121" s="1009">
        <v>42</v>
      </c>
      <c r="V121" s="946">
        <v>21.7</v>
      </c>
      <c r="W121" s="946">
        <v>-20.3</v>
      </c>
      <c r="X121" s="1006">
        <v>0.51666666666666661</v>
      </c>
      <c r="Y121" s="1003">
        <v>4</v>
      </c>
    </row>
    <row r="122" spans="1:25" ht="14.4" customHeight="1" x14ac:dyDescent="0.3">
      <c r="A122" s="967" t="s">
        <v>8502</v>
      </c>
      <c r="B122" s="952">
        <v>5</v>
      </c>
      <c r="C122" s="953">
        <v>3.28</v>
      </c>
      <c r="D122" s="951">
        <v>3.2</v>
      </c>
      <c r="E122" s="956">
        <v>1</v>
      </c>
      <c r="F122" s="957">
        <v>0.61</v>
      </c>
      <c r="G122" s="935">
        <v>2</v>
      </c>
      <c r="H122" s="959">
        <v>1</v>
      </c>
      <c r="I122" s="955">
        <v>0.61</v>
      </c>
      <c r="J122" s="932">
        <v>3</v>
      </c>
      <c r="K122" s="958">
        <v>0.61</v>
      </c>
      <c r="L122" s="959">
        <v>2</v>
      </c>
      <c r="M122" s="959">
        <v>21</v>
      </c>
      <c r="N122" s="960">
        <v>7</v>
      </c>
      <c r="O122" s="959" t="s">
        <v>8277</v>
      </c>
      <c r="P122" s="961" t="s">
        <v>8503</v>
      </c>
      <c r="Q122" s="962">
        <f t="shared" si="3"/>
        <v>-4</v>
      </c>
      <c r="R122" s="998">
        <f t="shared" si="3"/>
        <v>-2.67</v>
      </c>
      <c r="S122" s="962">
        <f t="shared" si="4"/>
        <v>0</v>
      </c>
      <c r="T122" s="998">
        <f t="shared" si="5"/>
        <v>0</v>
      </c>
      <c r="U122" s="1010">
        <v>7</v>
      </c>
      <c r="V122" s="952">
        <v>3</v>
      </c>
      <c r="W122" s="952">
        <v>-4</v>
      </c>
      <c r="X122" s="1007">
        <v>0.42857142857142855</v>
      </c>
      <c r="Y122" s="1004"/>
    </row>
    <row r="123" spans="1:25" ht="14.4" customHeight="1" x14ac:dyDescent="0.3">
      <c r="A123" s="966" t="s">
        <v>8504</v>
      </c>
      <c r="B123" s="946">
        <v>5</v>
      </c>
      <c r="C123" s="947">
        <v>4.04</v>
      </c>
      <c r="D123" s="948">
        <v>9</v>
      </c>
      <c r="E123" s="949">
        <v>5</v>
      </c>
      <c r="F123" s="923">
        <v>3.62</v>
      </c>
      <c r="G123" s="924">
        <v>7.2</v>
      </c>
      <c r="H123" s="925">
        <v>5</v>
      </c>
      <c r="I123" s="926">
        <v>3.85</v>
      </c>
      <c r="J123" s="927">
        <v>13.2</v>
      </c>
      <c r="K123" s="928">
        <v>0.63</v>
      </c>
      <c r="L123" s="929">
        <v>2</v>
      </c>
      <c r="M123" s="929">
        <v>21</v>
      </c>
      <c r="N123" s="930">
        <v>7</v>
      </c>
      <c r="O123" s="929" t="s">
        <v>8277</v>
      </c>
      <c r="P123" s="950" t="s">
        <v>8505</v>
      </c>
      <c r="Q123" s="931">
        <f t="shared" si="3"/>
        <v>0</v>
      </c>
      <c r="R123" s="997">
        <f t="shared" si="3"/>
        <v>-0.18999999999999995</v>
      </c>
      <c r="S123" s="931">
        <f t="shared" si="4"/>
        <v>0</v>
      </c>
      <c r="T123" s="997">
        <f t="shared" si="5"/>
        <v>0.22999999999999998</v>
      </c>
      <c r="U123" s="1009">
        <v>35</v>
      </c>
      <c r="V123" s="946">
        <v>66</v>
      </c>
      <c r="W123" s="946">
        <v>31</v>
      </c>
      <c r="X123" s="1006">
        <v>1.8857142857142857</v>
      </c>
      <c r="Y123" s="1003">
        <v>38</v>
      </c>
    </row>
    <row r="124" spans="1:25" ht="14.4" customHeight="1" x14ac:dyDescent="0.3">
      <c r="A124" s="967" t="s">
        <v>8506</v>
      </c>
      <c r="B124" s="952">
        <v>1</v>
      </c>
      <c r="C124" s="953">
        <v>2.31</v>
      </c>
      <c r="D124" s="951">
        <v>27</v>
      </c>
      <c r="E124" s="954">
        <v>1</v>
      </c>
      <c r="F124" s="955">
        <v>2.25</v>
      </c>
      <c r="G124" s="932">
        <v>18</v>
      </c>
      <c r="H124" s="956">
        <v>1</v>
      </c>
      <c r="I124" s="957">
        <v>3.15</v>
      </c>
      <c r="J124" s="933">
        <v>38</v>
      </c>
      <c r="K124" s="958">
        <v>2.25</v>
      </c>
      <c r="L124" s="959">
        <v>5</v>
      </c>
      <c r="M124" s="959">
        <v>42</v>
      </c>
      <c r="N124" s="960">
        <v>14</v>
      </c>
      <c r="O124" s="959" t="s">
        <v>8277</v>
      </c>
      <c r="P124" s="961" t="s">
        <v>8507</v>
      </c>
      <c r="Q124" s="962">
        <f t="shared" si="3"/>
        <v>0</v>
      </c>
      <c r="R124" s="998">
        <f t="shared" si="3"/>
        <v>0.83999999999999986</v>
      </c>
      <c r="S124" s="962">
        <f t="shared" si="4"/>
        <v>0</v>
      </c>
      <c r="T124" s="998">
        <f t="shared" si="5"/>
        <v>0.89999999999999991</v>
      </c>
      <c r="U124" s="1010">
        <v>14</v>
      </c>
      <c r="V124" s="952">
        <v>38</v>
      </c>
      <c r="W124" s="952">
        <v>24</v>
      </c>
      <c r="X124" s="1007">
        <v>2.7142857142857144</v>
      </c>
      <c r="Y124" s="1004">
        <v>24</v>
      </c>
    </row>
    <row r="125" spans="1:25" ht="14.4" customHeight="1" x14ac:dyDescent="0.3">
      <c r="A125" s="966" t="s">
        <v>8508</v>
      </c>
      <c r="B125" s="946">
        <v>7</v>
      </c>
      <c r="C125" s="947">
        <v>3.26</v>
      </c>
      <c r="D125" s="948">
        <v>3.9</v>
      </c>
      <c r="E125" s="949">
        <v>5</v>
      </c>
      <c r="F125" s="923">
        <v>2.38</v>
      </c>
      <c r="G125" s="924">
        <v>8.4</v>
      </c>
      <c r="H125" s="925">
        <v>7</v>
      </c>
      <c r="I125" s="926">
        <v>3.14</v>
      </c>
      <c r="J125" s="940">
        <v>4.7</v>
      </c>
      <c r="K125" s="928">
        <v>0.44</v>
      </c>
      <c r="L125" s="929">
        <v>2</v>
      </c>
      <c r="M125" s="929">
        <v>18</v>
      </c>
      <c r="N125" s="930">
        <v>6</v>
      </c>
      <c r="O125" s="929" t="s">
        <v>8277</v>
      </c>
      <c r="P125" s="950" t="s">
        <v>8509</v>
      </c>
      <c r="Q125" s="931">
        <f t="shared" si="3"/>
        <v>0</v>
      </c>
      <c r="R125" s="997">
        <f t="shared" si="3"/>
        <v>-0.11999999999999966</v>
      </c>
      <c r="S125" s="931">
        <f t="shared" si="4"/>
        <v>2</v>
      </c>
      <c r="T125" s="997">
        <f t="shared" si="5"/>
        <v>0.76000000000000023</v>
      </c>
      <c r="U125" s="1009">
        <v>42</v>
      </c>
      <c r="V125" s="946">
        <v>32.9</v>
      </c>
      <c r="W125" s="946">
        <v>-9.1000000000000014</v>
      </c>
      <c r="X125" s="1006">
        <v>0.78333333333333333</v>
      </c>
      <c r="Y125" s="1003">
        <v>7</v>
      </c>
    </row>
    <row r="126" spans="1:25" ht="14.4" customHeight="1" x14ac:dyDescent="0.3">
      <c r="A126" s="967" t="s">
        <v>8510</v>
      </c>
      <c r="B126" s="952"/>
      <c r="C126" s="953"/>
      <c r="D126" s="951"/>
      <c r="E126" s="954">
        <v>1</v>
      </c>
      <c r="F126" s="955">
        <v>0.65</v>
      </c>
      <c r="G126" s="932">
        <v>7</v>
      </c>
      <c r="H126" s="956"/>
      <c r="I126" s="957"/>
      <c r="J126" s="935"/>
      <c r="K126" s="958">
        <v>0.65</v>
      </c>
      <c r="L126" s="959">
        <v>3</v>
      </c>
      <c r="M126" s="959">
        <v>24</v>
      </c>
      <c r="N126" s="960">
        <v>8</v>
      </c>
      <c r="O126" s="959" t="s">
        <v>8277</v>
      </c>
      <c r="P126" s="961" t="s">
        <v>8509</v>
      </c>
      <c r="Q126" s="962">
        <f t="shared" si="3"/>
        <v>0</v>
      </c>
      <c r="R126" s="998">
        <f t="shared" si="3"/>
        <v>0</v>
      </c>
      <c r="S126" s="962">
        <f t="shared" si="4"/>
        <v>-1</v>
      </c>
      <c r="T126" s="998">
        <f t="shared" si="5"/>
        <v>-0.65</v>
      </c>
      <c r="U126" s="1010" t="s">
        <v>581</v>
      </c>
      <c r="V126" s="952" t="s">
        <v>581</v>
      </c>
      <c r="W126" s="952" t="s">
        <v>581</v>
      </c>
      <c r="X126" s="1007" t="s">
        <v>581</v>
      </c>
      <c r="Y126" s="1004"/>
    </row>
    <row r="127" spans="1:25" ht="14.4" customHeight="1" x14ac:dyDescent="0.3">
      <c r="A127" s="967" t="s">
        <v>8511</v>
      </c>
      <c r="B127" s="952"/>
      <c r="C127" s="953"/>
      <c r="D127" s="951"/>
      <c r="E127" s="954">
        <v>1</v>
      </c>
      <c r="F127" s="955">
        <v>1.17</v>
      </c>
      <c r="G127" s="932">
        <v>21</v>
      </c>
      <c r="H127" s="956">
        <v>1</v>
      </c>
      <c r="I127" s="957">
        <v>2.0299999999999998</v>
      </c>
      <c r="J127" s="933">
        <v>38</v>
      </c>
      <c r="K127" s="958">
        <v>1.06</v>
      </c>
      <c r="L127" s="959">
        <v>4</v>
      </c>
      <c r="M127" s="959">
        <v>33</v>
      </c>
      <c r="N127" s="960">
        <v>11</v>
      </c>
      <c r="O127" s="959" t="s">
        <v>8277</v>
      </c>
      <c r="P127" s="961" t="s">
        <v>8509</v>
      </c>
      <c r="Q127" s="962">
        <f t="shared" si="3"/>
        <v>1</v>
      </c>
      <c r="R127" s="998">
        <f t="shared" si="3"/>
        <v>2.0299999999999998</v>
      </c>
      <c r="S127" s="962">
        <f t="shared" si="4"/>
        <v>0</v>
      </c>
      <c r="T127" s="998">
        <f t="shared" si="5"/>
        <v>0.85999999999999988</v>
      </c>
      <c r="U127" s="1010">
        <v>11</v>
      </c>
      <c r="V127" s="952">
        <v>38</v>
      </c>
      <c r="W127" s="952">
        <v>27</v>
      </c>
      <c r="X127" s="1007">
        <v>3.4545454545454546</v>
      </c>
      <c r="Y127" s="1004">
        <v>27</v>
      </c>
    </row>
    <row r="128" spans="1:25" ht="14.4" customHeight="1" x14ac:dyDescent="0.3">
      <c r="A128" s="966" t="s">
        <v>8512</v>
      </c>
      <c r="B128" s="946">
        <v>28</v>
      </c>
      <c r="C128" s="947">
        <v>14.75</v>
      </c>
      <c r="D128" s="948">
        <v>6.5</v>
      </c>
      <c r="E128" s="949">
        <v>17</v>
      </c>
      <c r="F128" s="923">
        <v>8.36</v>
      </c>
      <c r="G128" s="924">
        <v>5.8</v>
      </c>
      <c r="H128" s="925">
        <v>25</v>
      </c>
      <c r="I128" s="926">
        <v>13.05</v>
      </c>
      <c r="J128" s="927">
        <v>6.7</v>
      </c>
      <c r="K128" s="928">
        <v>0.47</v>
      </c>
      <c r="L128" s="929">
        <v>2</v>
      </c>
      <c r="M128" s="929">
        <v>15</v>
      </c>
      <c r="N128" s="930">
        <v>5</v>
      </c>
      <c r="O128" s="929" t="s">
        <v>8277</v>
      </c>
      <c r="P128" s="950" t="s">
        <v>8513</v>
      </c>
      <c r="Q128" s="931">
        <f t="shared" si="3"/>
        <v>-3</v>
      </c>
      <c r="R128" s="997">
        <f t="shared" si="3"/>
        <v>-1.6999999999999993</v>
      </c>
      <c r="S128" s="931">
        <f t="shared" si="4"/>
        <v>8</v>
      </c>
      <c r="T128" s="997">
        <f t="shared" si="5"/>
        <v>4.6900000000000013</v>
      </c>
      <c r="U128" s="1009">
        <v>125</v>
      </c>
      <c r="V128" s="946">
        <v>167.5</v>
      </c>
      <c r="W128" s="946">
        <v>42.5</v>
      </c>
      <c r="X128" s="1006">
        <v>1.34</v>
      </c>
      <c r="Y128" s="1003">
        <v>66</v>
      </c>
    </row>
    <row r="129" spans="1:25" ht="14.4" customHeight="1" x14ac:dyDescent="0.3">
      <c r="A129" s="967" t="s">
        <v>8514</v>
      </c>
      <c r="B129" s="952">
        <v>4</v>
      </c>
      <c r="C129" s="953">
        <v>2.25</v>
      </c>
      <c r="D129" s="951">
        <v>7</v>
      </c>
      <c r="E129" s="954">
        <v>3</v>
      </c>
      <c r="F129" s="955">
        <v>1.81</v>
      </c>
      <c r="G129" s="932">
        <v>5</v>
      </c>
      <c r="H129" s="956">
        <v>3</v>
      </c>
      <c r="I129" s="957">
        <v>1.78</v>
      </c>
      <c r="J129" s="935">
        <v>5</v>
      </c>
      <c r="K129" s="958">
        <v>0.66</v>
      </c>
      <c r="L129" s="959">
        <v>3</v>
      </c>
      <c r="M129" s="959">
        <v>24</v>
      </c>
      <c r="N129" s="960">
        <v>8</v>
      </c>
      <c r="O129" s="959" t="s">
        <v>8277</v>
      </c>
      <c r="P129" s="961" t="s">
        <v>8515</v>
      </c>
      <c r="Q129" s="962">
        <f t="shared" si="3"/>
        <v>-1</v>
      </c>
      <c r="R129" s="998">
        <f t="shared" si="3"/>
        <v>-0.47</v>
      </c>
      <c r="S129" s="962">
        <f t="shared" si="4"/>
        <v>0</v>
      </c>
      <c r="T129" s="998">
        <f t="shared" si="5"/>
        <v>-3.0000000000000027E-2</v>
      </c>
      <c r="U129" s="1010">
        <v>24</v>
      </c>
      <c r="V129" s="952">
        <v>15</v>
      </c>
      <c r="W129" s="952">
        <v>-9</v>
      </c>
      <c r="X129" s="1007">
        <v>0.625</v>
      </c>
      <c r="Y129" s="1004"/>
    </row>
    <row r="130" spans="1:25" ht="14.4" customHeight="1" x14ac:dyDescent="0.3">
      <c r="A130" s="967" t="s">
        <v>8516</v>
      </c>
      <c r="B130" s="952">
        <v>1</v>
      </c>
      <c r="C130" s="953">
        <v>1.07</v>
      </c>
      <c r="D130" s="951">
        <v>7</v>
      </c>
      <c r="E130" s="954"/>
      <c r="F130" s="955"/>
      <c r="G130" s="932"/>
      <c r="H130" s="956">
        <v>5</v>
      </c>
      <c r="I130" s="957">
        <v>5.73</v>
      </c>
      <c r="J130" s="933">
        <v>15.2</v>
      </c>
      <c r="K130" s="958">
        <v>1.07</v>
      </c>
      <c r="L130" s="959">
        <v>3</v>
      </c>
      <c r="M130" s="959">
        <v>30</v>
      </c>
      <c r="N130" s="960">
        <v>10</v>
      </c>
      <c r="O130" s="959" t="s">
        <v>8277</v>
      </c>
      <c r="P130" s="961" t="s">
        <v>8517</v>
      </c>
      <c r="Q130" s="962">
        <f t="shared" si="3"/>
        <v>4</v>
      </c>
      <c r="R130" s="998">
        <f t="shared" si="3"/>
        <v>4.66</v>
      </c>
      <c r="S130" s="962">
        <f t="shared" si="4"/>
        <v>5</v>
      </c>
      <c r="T130" s="998">
        <f t="shared" si="5"/>
        <v>5.73</v>
      </c>
      <c r="U130" s="1010">
        <v>50</v>
      </c>
      <c r="V130" s="952">
        <v>76</v>
      </c>
      <c r="W130" s="952">
        <v>26</v>
      </c>
      <c r="X130" s="1007">
        <v>1.52</v>
      </c>
      <c r="Y130" s="1004">
        <v>30</v>
      </c>
    </row>
    <row r="131" spans="1:25" ht="14.4" customHeight="1" x14ac:dyDescent="0.3">
      <c r="A131" s="966" t="s">
        <v>8518</v>
      </c>
      <c r="B131" s="946"/>
      <c r="C131" s="947"/>
      <c r="D131" s="948"/>
      <c r="E131" s="949"/>
      <c r="F131" s="923"/>
      <c r="G131" s="924"/>
      <c r="H131" s="925">
        <v>1</v>
      </c>
      <c r="I131" s="926">
        <v>5.62</v>
      </c>
      <c r="J131" s="927">
        <v>18</v>
      </c>
      <c r="K131" s="928">
        <v>5.57</v>
      </c>
      <c r="L131" s="929">
        <v>3</v>
      </c>
      <c r="M131" s="929">
        <v>30</v>
      </c>
      <c r="N131" s="930">
        <v>10</v>
      </c>
      <c r="O131" s="929" t="s">
        <v>8277</v>
      </c>
      <c r="P131" s="950" t="s">
        <v>8519</v>
      </c>
      <c r="Q131" s="931">
        <f t="shared" si="3"/>
        <v>1</v>
      </c>
      <c r="R131" s="997">
        <f t="shared" si="3"/>
        <v>5.62</v>
      </c>
      <c r="S131" s="931">
        <f t="shared" si="4"/>
        <v>1</v>
      </c>
      <c r="T131" s="997">
        <f t="shared" si="5"/>
        <v>5.62</v>
      </c>
      <c r="U131" s="1009">
        <v>10</v>
      </c>
      <c r="V131" s="946">
        <v>18</v>
      </c>
      <c r="W131" s="946">
        <v>8</v>
      </c>
      <c r="X131" s="1006">
        <v>1.8</v>
      </c>
      <c r="Y131" s="1003">
        <v>8</v>
      </c>
    </row>
    <row r="132" spans="1:25" ht="14.4" customHeight="1" x14ac:dyDescent="0.3">
      <c r="A132" s="966" t="s">
        <v>8520</v>
      </c>
      <c r="B132" s="936">
        <v>1</v>
      </c>
      <c r="C132" s="937">
        <v>1.21</v>
      </c>
      <c r="D132" s="938">
        <v>3</v>
      </c>
      <c r="E132" s="949"/>
      <c r="F132" s="923"/>
      <c r="G132" s="924"/>
      <c r="H132" s="929"/>
      <c r="I132" s="923"/>
      <c r="J132" s="924"/>
      <c r="K132" s="928">
        <v>1.59</v>
      </c>
      <c r="L132" s="929">
        <v>4</v>
      </c>
      <c r="M132" s="929">
        <v>36</v>
      </c>
      <c r="N132" s="930">
        <v>12</v>
      </c>
      <c r="O132" s="929" t="s">
        <v>8277</v>
      </c>
      <c r="P132" s="950" t="s">
        <v>8521</v>
      </c>
      <c r="Q132" s="931">
        <f t="shared" si="3"/>
        <v>-1</v>
      </c>
      <c r="R132" s="997">
        <f t="shared" si="3"/>
        <v>-1.21</v>
      </c>
      <c r="S132" s="931">
        <f t="shared" si="4"/>
        <v>0</v>
      </c>
      <c r="T132" s="997">
        <f t="shared" si="5"/>
        <v>0</v>
      </c>
      <c r="U132" s="1009" t="s">
        <v>581</v>
      </c>
      <c r="V132" s="946" t="s">
        <v>581</v>
      </c>
      <c r="W132" s="946" t="s">
        <v>581</v>
      </c>
      <c r="X132" s="1006" t="s">
        <v>581</v>
      </c>
      <c r="Y132" s="1003"/>
    </row>
    <row r="133" spans="1:25" ht="14.4" customHeight="1" x14ac:dyDescent="0.3">
      <c r="A133" s="966" t="s">
        <v>8522</v>
      </c>
      <c r="B133" s="946"/>
      <c r="C133" s="947"/>
      <c r="D133" s="948"/>
      <c r="E133" s="925">
        <v>1</v>
      </c>
      <c r="F133" s="926">
        <v>6.43</v>
      </c>
      <c r="G133" s="940">
        <v>38</v>
      </c>
      <c r="H133" s="929"/>
      <c r="I133" s="923"/>
      <c r="J133" s="924"/>
      <c r="K133" s="928">
        <v>2.76</v>
      </c>
      <c r="L133" s="929">
        <v>4</v>
      </c>
      <c r="M133" s="929">
        <v>39</v>
      </c>
      <c r="N133" s="930">
        <v>13</v>
      </c>
      <c r="O133" s="929" t="s">
        <v>8277</v>
      </c>
      <c r="P133" s="950" t="s">
        <v>8523</v>
      </c>
      <c r="Q133" s="931">
        <f t="shared" si="3"/>
        <v>0</v>
      </c>
      <c r="R133" s="997">
        <f t="shared" si="3"/>
        <v>0</v>
      </c>
      <c r="S133" s="931">
        <f t="shared" si="4"/>
        <v>-1</v>
      </c>
      <c r="T133" s="997">
        <f t="shared" si="5"/>
        <v>-6.43</v>
      </c>
      <c r="U133" s="1009" t="s">
        <v>581</v>
      </c>
      <c r="V133" s="946" t="s">
        <v>581</v>
      </c>
      <c r="W133" s="946" t="s">
        <v>581</v>
      </c>
      <c r="X133" s="1006" t="s">
        <v>581</v>
      </c>
      <c r="Y133" s="1003"/>
    </row>
    <row r="134" spans="1:25" ht="14.4" customHeight="1" x14ac:dyDescent="0.3">
      <c r="A134" s="967" t="s">
        <v>8524</v>
      </c>
      <c r="B134" s="952"/>
      <c r="C134" s="953"/>
      <c r="D134" s="951"/>
      <c r="E134" s="956">
        <v>1</v>
      </c>
      <c r="F134" s="957">
        <v>4.46</v>
      </c>
      <c r="G134" s="935">
        <v>25</v>
      </c>
      <c r="H134" s="959"/>
      <c r="I134" s="955"/>
      <c r="J134" s="932"/>
      <c r="K134" s="958">
        <v>3.7</v>
      </c>
      <c r="L134" s="959">
        <v>6</v>
      </c>
      <c r="M134" s="959">
        <v>51</v>
      </c>
      <c r="N134" s="960">
        <v>17</v>
      </c>
      <c r="O134" s="959" t="s">
        <v>8277</v>
      </c>
      <c r="P134" s="961" t="s">
        <v>8523</v>
      </c>
      <c r="Q134" s="962">
        <f t="shared" ref="Q134:R197" si="6">H134-B134</f>
        <v>0</v>
      </c>
      <c r="R134" s="998">
        <f t="shared" si="6"/>
        <v>0</v>
      </c>
      <c r="S134" s="962">
        <f t="shared" ref="S134:S197" si="7">H134-E134</f>
        <v>-1</v>
      </c>
      <c r="T134" s="998">
        <f t="shared" ref="T134:T197" si="8">I134-F134</f>
        <v>-4.46</v>
      </c>
      <c r="U134" s="1010" t="s">
        <v>581</v>
      </c>
      <c r="V134" s="952" t="s">
        <v>581</v>
      </c>
      <c r="W134" s="952" t="s">
        <v>581</v>
      </c>
      <c r="X134" s="1007" t="s">
        <v>581</v>
      </c>
      <c r="Y134" s="1004"/>
    </row>
    <row r="135" spans="1:25" ht="14.4" customHeight="1" x14ac:dyDescent="0.3">
      <c r="A135" s="966" t="s">
        <v>8525</v>
      </c>
      <c r="B135" s="936">
        <v>37</v>
      </c>
      <c r="C135" s="937">
        <v>29.74</v>
      </c>
      <c r="D135" s="938">
        <v>3.8</v>
      </c>
      <c r="E135" s="949">
        <v>29</v>
      </c>
      <c r="F135" s="923">
        <v>29.41</v>
      </c>
      <c r="G135" s="924">
        <v>6.9</v>
      </c>
      <c r="H135" s="929">
        <v>19</v>
      </c>
      <c r="I135" s="923">
        <v>15.63</v>
      </c>
      <c r="J135" s="924">
        <v>4.5999999999999996</v>
      </c>
      <c r="K135" s="928">
        <v>0.79</v>
      </c>
      <c r="L135" s="929">
        <v>2</v>
      </c>
      <c r="M135" s="929">
        <v>15</v>
      </c>
      <c r="N135" s="930">
        <v>5</v>
      </c>
      <c r="O135" s="929" t="s">
        <v>8277</v>
      </c>
      <c r="P135" s="950" t="s">
        <v>8526</v>
      </c>
      <c r="Q135" s="931">
        <f t="shared" si="6"/>
        <v>-18</v>
      </c>
      <c r="R135" s="997">
        <f t="shared" si="6"/>
        <v>-14.109999999999998</v>
      </c>
      <c r="S135" s="931">
        <f t="shared" si="7"/>
        <v>-10</v>
      </c>
      <c r="T135" s="997">
        <f t="shared" si="8"/>
        <v>-13.78</v>
      </c>
      <c r="U135" s="1009">
        <v>95</v>
      </c>
      <c r="V135" s="946">
        <v>87.399999999999991</v>
      </c>
      <c r="W135" s="946">
        <v>-7.6000000000000085</v>
      </c>
      <c r="X135" s="1006">
        <v>0.91999999999999993</v>
      </c>
      <c r="Y135" s="1003">
        <v>21</v>
      </c>
    </row>
    <row r="136" spans="1:25" ht="14.4" customHeight="1" x14ac:dyDescent="0.3">
      <c r="A136" s="967" t="s">
        <v>8527</v>
      </c>
      <c r="B136" s="963">
        <v>5</v>
      </c>
      <c r="C136" s="964">
        <v>7.08</v>
      </c>
      <c r="D136" s="939">
        <v>11.2</v>
      </c>
      <c r="E136" s="954">
        <v>9</v>
      </c>
      <c r="F136" s="955">
        <v>13.93</v>
      </c>
      <c r="G136" s="932">
        <v>11.4</v>
      </c>
      <c r="H136" s="959">
        <v>10</v>
      </c>
      <c r="I136" s="955">
        <v>14.8</v>
      </c>
      <c r="J136" s="932">
        <v>4.2</v>
      </c>
      <c r="K136" s="958">
        <v>1.84</v>
      </c>
      <c r="L136" s="959">
        <v>5</v>
      </c>
      <c r="M136" s="959">
        <v>42</v>
      </c>
      <c r="N136" s="960">
        <v>14</v>
      </c>
      <c r="O136" s="959" t="s">
        <v>8277</v>
      </c>
      <c r="P136" s="961" t="s">
        <v>8526</v>
      </c>
      <c r="Q136" s="962">
        <f t="shared" si="6"/>
        <v>5</v>
      </c>
      <c r="R136" s="998">
        <f t="shared" si="6"/>
        <v>7.7200000000000006</v>
      </c>
      <c r="S136" s="962">
        <f t="shared" si="7"/>
        <v>1</v>
      </c>
      <c r="T136" s="998">
        <f t="shared" si="8"/>
        <v>0.87000000000000099</v>
      </c>
      <c r="U136" s="1010">
        <v>140</v>
      </c>
      <c r="V136" s="952">
        <v>42</v>
      </c>
      <c r="W136" s="952">
        <v>-98</v>
      </c>
      <c r="X136" s="1007">
        <v>0.3</v>
      </c>
      <c r="Y136" s="1004"/>
    </row>
    <row r="137" spans="1:25" ht="14.4" customHeight="1" x14ac:dyDescent="0.3">
      <c r="A137" s="967" t="s">
        <v>8528</v>
      </c>
      <c r="B137" s="963">
        <v>4</v>
      </c>
      <c r="C137" s="964">
        <v>18.03</v>
      </c>
      <c r="D137" s="939">
        <v>17.8</v>
      </c>
      <c r="E137" s="954"/>
      <c r="F137" s="955"/>
      <c r="G137" s="932"/>
      <c r="H137" s="959">
        <v>3</v>
      </c>
      <c r="I137" s="955">
        <v>10.59</v>
      </c>
      <c r="J137" s="932">
        <v>6.3</v>
      </c>
      <c r="K137" s="958">
        <v>4.82</v>
      </c>
      <c r="L137" s="959">
        <v>9</v>
      </c>
      <c r="M137" s="959">
        <v>81</v>
      </c>
      <c r="N137" s="960">
        <v>27</v>
      </c>
      <c r="O137" s="959" t="s">
        <v>8277</v>
      </c>
      <c r="P137" s="961" t="s">
        <v>8526</v>
      </c>
      <c r="Q137" s="962">
        <f t="shared" si="6"/>
        <v>-1</v>
      </c>
      <c r="R137" s="998">
        <f t="shared" si="6"/>
        <v>-7.4400000000000013</v>
      </c>
      <c r="S137" s="962">
        <f t="shared" si="7"/>
        <v>3</v>
      </c>
      <c r="T137" s="998">
        <f t="shared" si="8"/>
        <v>10.59</v>
      </c>
      <c r="U137" s="1010">
        <v>81</v>
      </c>
      <c r="V137" s="952">
        <v>18.899999999999999</v>
      </c>
      <c r="W137" s="952">
        <v>-62.1</v>
      </c>
      <c r="X137" s="1007">
        <v>0.23333333333333331</v>
      </c>
      <c r="Y137" s="1004"/>
    </row>
    <row r="138" spans="1:25" ht="14.4" customHeight="1" x14ac:dyDescent="0.3">
      <c r="A138" s="966" t="s">
        <v>8529</v>
      </c>
      <c r="B138" s="946"/>
      <c r="C138" s="947"/>
      <c r="D138" s="948"/>
      <c r="E138" s="949"/>
      <c r="F138" s="923"/>
      <c r="G138" s="924"/>
      <c r="H138" s="925">
        <v>1</v>
      </c>
      <c r="I138" s="926">
        <v>1.97</v>
      </c>
      <c r="J138" s="927">
        <v>23</v>
      </c>
      <c r="K138" s="928">
        <v>1.97</v>
      </c>
      <c r="L138" s="929">
        <v>3</v>
      </c>
      <c r="M138" s="929">
        <v>27</v>
      </c>
      <c r="N138" s="930">
        <v>9</v>
      </c>
      <c r="O138" s="929" t="s">
        <v>8277</v>
      </c>
      <c r="P138" s="950" t="s">
        <v>8530</v>
      </c>
      <c r="Q138" s="931">
        <f t="shared" si="6"/>
        <v>1</v>
      </c>
      <c r="R138" s="997">
        <f t="shared" si="6"/>
        <v>1.97</v>
      </c>
      <c r="S138" s="931">
        <f t="shared" si="7"/>
        <v>1</v>
      </c>
      <c r="T138" s="997">
        <f t="shared" si="8"/>
        <v>1.97</v>
      </c>
      <c r="U138" s="1009">
        <v>9</v>
      </c>
      <c r="V138" s="946">
        <v>23</v>
      </c>
      <c r="W138" s="946">
        <v>14</v>
      </c>
      <c r="X138" s="1006">
        <v>2.5555555555555554</v>
      </c>
      <c r="Y138" s="1003">
        <v>14</v>
      </c>
    </row>
    <row r="139" spans="1:25" ht="14.4" customHeight="1" x14ac:dyDescent="0.3">
      <c r="A139" s="966" t="s">
        <v>8531</v>
      </c>
      <c r="B139" s="946"/>
      <c r="C139" s="947"/>
      <c r="D139" s="948"/>
      <c r="E139" s="925">
        <v>1</v>
      </c>
      <c r="F139" s="926">
        <v>0.38</v>
      </c>
      <c r="G139" s="940">
        <v>1</v>
      </c>
      <c r="H139" s="929"/>
      <c r="I139" s="923"/>
      <c r="J139" s="924"/>
      <c r="K139" s="928">
        <v>0.38</v>
      </c>
      <c r="L139" s="929">
        <v>1</v>
      </c>
      <c r="M139" s="929">
        <v>9</v>
      </c>
      <c r="N139" s="930">
        <v>3</v>
      </c>
      <c r="O139" s="929" t="s">
        <v>8277</v>
      </c>
      <c r="P139" s="950" t="s">
        <v>8532</v>
      </c>
      <c r="Q139" s="931">
        <f t="shared" si="6"/>
        <v>0</v>
      </c>
      <c r="R139" s="997">
        <f t="shared" si="6"/>
        <v>0</v>
      </c>
      <c r="S139" s="931">
        <f t="shared" si="7"/>
        <v>-1</v>
      </c>
      <c r="T139" s="997">
        <f t="shared" si="8"/>
        <v>-0.38</v>
      </c>
      <c r="U139" s="1009" t="s">
        <v>581</v>
      </c>
      <c r="V139" s="946" t="s">
        <v>581</v>
      </c>
      <c r="W139" s="946" t="s">
        <v>581</v>
      </c>
      <c r="X139" s="1006" t="s">
        <v>581</v>
      </c>
      <c r="Y139" s="1003"/>
    </row>
    <row r="140" spans="1:25" ht="14.4" customHeight="1" x14ac:dyDescent="0.3">
      <c r="A140" s="966" t="s">
        <v>8533</v>
      </c>
      <c r="B140" s="946">
        <v>1</v>
      </c>
      <c r="C140" s="947">
        <v>0.74</v>
      </c>
      <c r="D140" s="948">
        <v>7</v>
      </c>
      <c r="E140" s="925">
        <v>1</v>
      </c>
      <c r="F140" s="926">
        <v>0.74</v>
      </c>
      <c r="G140" s="940">
        <v>4</v>
      </c>
      <c r="H140" s="929"/>
      <c r="I140" s="923"/>
      <c r="J140" s="924"/>
      <c r="K140" s="928">
        <v>0.74</v>
      </c>
      <c r="L140" s="929">
        <v>1</v>
      </c>
      <c r="M140" s="929">
        <v>12</v>
      </c>
      <c r="N140" s="930">
        <v>4</v>
      </c>
      <c r="O140" s="929" t="s">
        <v>8277</v>
      </c>
      <c r="P140" s="950" t="s">
        <v>8534</v>
      </c>
      <c r="Q140" s="931">
        <f t="shared" si="6"/>
        <v>-1</v>
      </c>
      <c r="R140" s="997">
        <f t="shared" si="6"/>
        <v>-0.74</v>
      </c>
      <c r="S140" s="931">
        <f t="shared" si="7"/>
        <v>-1</v>
      </c>
      <c r="T140" s="997">
        <f t="shared" si="8"/>
        <v>-0.74</v>
      </c>
      <c r="U140" s="1009" t="s">
        <v>581</v>
      </c>
      <c r="V140" s="946" t="s">
        <v>581</v>
      </c>
      <c r="W140" s="946" t="s">
        <v>581</v>
      </c>
      <c r="X140" s="1006" t="s">
        <v>581</v>
      </c>
      <c r="Y140" s="1003"/>
    </row>
    <row r="141" spans="1:25" ht="14.4" customHeight="1" x14ac:dyDescent="0.3">
      <c r="A141" s="966" t="s">
        <v>8535</v>
      </c>
      <c r="B141" s="946">
        <v>2</v>
      </c>
      <c r="C141" s="947">
        <v>1.23</v>
      </c>
      <c r="D141" s="948">
        <v>2.5</v>
      </c>
      <c r="E141" s="949"/>
      <c r="F141" s="923"/>
      <c r="G141" s="924"/>
      <c r="H141" s="925">
        <v>3</v>
      </c>
      <c r="I141" s="926">
        <v>3.76</v>
      </c>
      <c r="J141" s="927">
        <v>11.7</v>
      </c>
      <c r="K141" s="928">
        <v>0.62</v>
      </c>
      <c r="L141" s="929">
        <v>1</v>
      </c>
      <c r="M141" s="929">
        <v>12</v>
      </c>
      <c r="N141" s="930">
        <v>4</v>
      </c>
      <c r="O141" s="929" t="s">
        <v>8277</v>
      </c>
      <c r="P141" s="950" t="s">
        <v>8536</v>
      </c>
      <c r="Q141" s="931">
        <f t="shared" si="6"/>
        <v>1</v>
      </c>
      <c r="R141" s="997">
        <f t="shared" si="6"/>
        <v>2.5299999999999998</v>
      </c>
      <c r="S141" s="931">
        <f t="shared" si="7"/>
        <v>3</v>
      </c>
      <c r="T141" s="997">
        <f t="shared" si="8"/>
        <v>3.76</v>
      </c>
      <c r="U141" s="1009">
        <v>12</v>
      </c>
      <c r="V141" s="946">
        <v>35.099999999999994</v>
      </c>
      <c r="W141" s="946">
        <v>23.099999999999994</v>
      </c>
      <c r="X141" s="1006">
        <v>2.9249999999999994</v>
      </c>
      <c r="Y141" s="1003">
        <v>26</v>
      </c>
    </row>
    <row r="142" spans="1:25" ht="14.4" customHeight="1" x14ac:dyDescent="0.3">
      <c r="A142" s="967" t="s">
        <v>8537</v>
      </c>
      <c r="B142" s="952"/>
      <c r="C142" s="953"/>
      <c r="D142" s="951"/>
      <c r="E142" s="954"/>
      <c r="F142" s="955"/>
      <c r="G142" s="932"/>
      <c r="H142" s="956">
        <v>2</v>
      </c>
      <c r="I142" s="957">
        <v>1.62</v>
      </c>
      <c r="J142" s="935">
        <v>2.5</v>
      </c>
      <c r="K142" s="958">
        <v>0.81</v>
      </c>
      <c r="L142" s="959">
        <v>2</v>
      </c>
      <c r="M142" s="959">
        <v>18</v>
      </c>
      <c r="N142" s="960">
        <v>6</v>
      </c>
      <c r="O142" s="959" t="s">
        <v>8277</v>
      </c>
      <c r="P142" s="961" t="s">
        <v>8538</v>
      </c>
      <c r="Q142" s="962">
        <f t="shared" si="6"/>
        <v>2</v>
      </c>
      <c r="R142" s="998">
        <f t="shared" si="6"/>
        <v>1.62</v>
      </c>
      <c r="S142" s="962">
        <f t="shared" si="7"/>
        <v>2</v>
      </c>
      <c r="T142" s="998">
        <f t="shared" si="8"/>
        <v>1.62</v>
      </c>
      <c r="U142" s="1010">
        <v>12</v>
      </c>
      <c r="V142" s="952">
        <v>5</v>
      </c>
      <c r="W142" s="952">
        <v>-7</v>
      </c>
      <c r="X142" s="1007">
        <v>0.41666666666666669</v>
      </c>
      <c r="Y142" s="1004"/>
    </row>
    <row r="143" spans="1:25" ht="14.4" customHeight="1" x14ac:dyDescent="0.3">
      <c r="A143" s="966" t="s">
        <v>8539</v>
      </c>
      <c r="B143" s="946">
        <v>35</v>
      </c>
      <c r="C143" s="947">
        <v>31.19</v>
      </c>
      <c r="D143" s="948">
        <v>3.3</v>
      </c>
      <c r="E143" s="925">
        <v>33</v>
      </c>
      <c r="F143" s="926">
        <v>29.4</v>
      </c>
      <c r="G143" s="940">
        <v>4</v>
      </c>
      <c r="H143" s="929">
        <v>33</v>
      </c>
      <c r="I143" s="923">
        <v>29.4</v>
      </c>
      <c r="J143" s="924">
        <v>3.5</v>
      </c>
      <c r="K143" s="928">
        <v>0.89</v>
      </c>
      <c r="L143" s="929">
        <v>1</v>
      </c>
      <c r="M143" s="929">
        <v>12</v>
      </c>
      <c r="N143" s="930">
        <v>4</v>
      </c>
      <c r="O143" s="929" t="s">
        <v>8277</v>
      </c>
      <c r="P143" s="950" t="s">
        <v>8540</v>
      </c>
      <c r="Q143" s="931">
        <f t="shared" si="6"/>
        <v>-2</v>
      </c>
      <c r="R143" s="997">
        <f t="shared" si="6"/>
        <v>-1.7900000000000027</v>
      </c>
      <c r="S143" s="931">
        <f t="shared" si="7"/>
        <v>0</v>
      </c>
      <c r="T143" s="997">
        <f t="shared" si="8"/>
        <v>0</v>
      </c>
      <c r="U143" s="1009">
        <v>132</v>
      </c>
      <c r="V143" s="946">
        <v>115.5</v>
      </c>
      <c r="W143" s="946">
        <v>-16.5</v>
      </c>
      <c r="X143" s="1006">
        <v>0.875</v>
      </c>
      <c r="Y143" s="1003">
        <v>15</v>
      </c>
    </row>
    <row r="144" spans="1:25" ht="14.4" customHeight="1" x14ac:dyDescent="0.3">
      <c r="A144" s="967" t="s">
        <v>8541</v>
      </c>
      <c r="B144" s="952">
        <v>2</v>
      </c>
      <c r="C144" s="953">
        <v>2.73</v>
      </c>
      <c r="D144" s="951">
        <v>2.5</v>
      </c>
      <c r="E144" s="956">
        <v>4</v>
      </c>
      <c r="F144" s="957">
        <v>5.46</v>
      </c>
      <c r="G144" s="935">
        <v>3.3</v>
      </c>
      <c r="H144" s="959">
        <v>1</v>
      </c>
      <c r="I144" s="955">
        <v>1.37</v>
      </c>
      <c r="J144" s="932">
        <v>3</v>
      </c>
      <c r="K144" s="958">
        <v>1.37</v>
      </c>
      <c r="L144" s="959">
        <v>2</v>
      </c>
      <c r="M144" s="959">
        <v>21</v>
      </c>
      <c r="N144" s="960">
        <v>7</v>
      </c>
      <c r="O144" s="959" t="s">
        <v>8277</v>
      </c>
      <c r="P144" s="961" t="s">
        <v>8542</v>
      </c>
      <c r="Q144" s="962">
        <f t="shared" si="6"/>
        <v>-1</v>
      </c>
      <c r="R144" s="998">
        <f t="shared" si="6"/>
        <v>-1.3599999999999999</v>
      </c>
      <c r="S144" s="962">
        <f t="shared" si="7"/>
        <v>-3</v>
      </c>
      <c r="T144" s="998">
        <f t="shared" si="8"/>
        <v>-4.09</v>
      </c>
      <c r="U144" s="1010">
        <v>7</v>
      </c>
      <c r="V144" s="952">
        <v>3</v>
      </c>
      <c r="W144" s="952">
        <v>-4</v>
      </c>
      <c r="X144" s="1007">
        <v>0.42857142857142855</v>
      </c>
      <c r="Y144" s="1004"/>
    </row>
    <row r="145" spans="1:25" ht="14.4" customHeight="1" x14ac:dyDescent="0.3">
      <c r="A145" s="967" t="s">
        <v>8543</v>
      </c>
      <c r="B145" s="952"/>
      <c r="C145" s="953"/>
      <c r="D145" s="951"/>
      <c r="E145" s="956"/>
      <c r="F145" s="957"/>
      <c r="G145" s="935"/>
      <c r="H145" s="959">
        <v>1</v>
      </c>
      <c r="I145" s="955">
        <v>1.76</v>
      </c>
      <c r="J145" s="932">
        <v>9</v>
      </c>
      <c r="K145" s="958">
        <v>1.76</v>
      </c>
      <c r="L145" s="959">
        <v>3</v>
      </c>
      <c r="M145" s="959">
        <v>27</v>
      </c>
      <c r="N145" s="960">
        <v>9</v>
      </c>
      <c r="O145" s="959" t="s">
        <v>8277</v>
      </c>
      <c r="P145" s="961" t="s">
        <v>8544</v>
      </c>
      <c r="Q145" s="962">
        <f t="shared" si="6"/>
        <v>1</v>
      </c>
      <c r="R145" s="998">
        <f t="shared" si="6"/>
        <v>1.76</v>
      </c>
      <c r="S145" s="962">
        <f t="shared" si="7"/>
        <v>1</v>
      </c>
      <c r="T145" s="998">
        <f t="shared" si="8"/>
        <v>1.76</v>
      </c>
      <c r="U145" s="1010">
        <v>9</v>
      </c>
      <c r="V145" s="952">
        <v>9</v>
      </c>
      <c r="W145" s="952">
        <v>0</v>
      </c>
      <c r="X145" s="1007">
        <v>1</v>
      </c>
      <c r="Y145" s="1004"/>
    </row>
    <row r="146" spans="1:25" ht="14.4" customHeight="1" x14ac:dyDescent="0.3">
      <c r="A146" s="966" t="s">
        <v>8545</v>
      </c>
      <c r="B146" s="946">
        <v>5</v>
      </c>
      <c r="C146" s="947">
        <v>2.69</v>
      </c>
      <c r="D146" s="948">
        <v>4.8</v>
      </c>
      <c r="E146" s="949">
        <v>2</v>
      </c>
      <c r="F146" s="923">
        <v>1.08</v>
      </c>
      <c r="G146" s="924">
        <v>3</v>
      </c>
      <c r="H146" s="925">
        <v>6</v>
      </c>
      <c r="I146" s="926">
        <v>3.54</v>
      </c>
      <c r="J146" s="927">
        <v>6.5</v>
      </c>
      <c r="K146" s="928">
        <v>0.54</v>
      </c>
      <c r="L146" s="929">
        <v>1</v>
      </c>
      <c r="M146" s="929">
        <v>12</v>
      </c>
      <c r="N146" s="930">
        <v>4</v>
      </c>
      <c r="O146" s="929" t="s">
        <v>8277</v>
      </c>
      <c r="P146" s="950" t="s">
        <v>8546</v>
      </c>
      <c r="Q146" s="931">
        <f t="shared" si="6"/>
        <v>1</v>
      </c>
      <c r="R146" s="997">
        <f t="shared" si="6"/>
        <v>0.85000000000000009</v>
      </c>
      <c r="S146" s="931">
        <f t="shared" si="7"/>
        <v>4</v>
      </c>
      <c r="T146" s="997">
        <f t="shared" si="8"/>
        <v>2.46</v>
      </c>
      <c r="U146" s="1009">
        <v>24</v>
      </c>
      <c r="V146" s="946">
        <v>39</v>
      </c>
      <c r="W146" s="946">
        <v>15</v>
      </c>
      <c r="X146" s="1006">
        <v>1.625</v>
      </c>
      <c r="Y146" s="1003">
        <v>18</v>
      </c>
    </row>
    <row r="147" spans="1:25" ht="14.4" customHeight="1" x14ac:dyDescent="0.3">
      <c r="A147" s="966" t="s">
        <v>8547</v>
      </c>
      <c r="B147" s="936">
        <v>8</v>
      </c>
      <c r="C147" s="937">
        <v>4.87</v>
      </c>
      <c r="D147" s="938">
        <v>3.4</v>
      </c>
      <c r="E147" s="949">
        <v>4</v>
      </c>
      <c r="F147" s="923">
        <v>2.44</v>
      </c>
      <c r="G147" s="924">
        <v>4</v>
      </c>
      <c r="H147" s="929">
        <v>6</v>
      </c>
      <c r="I147" s="923">
        <v>3.66</v>
      </c>
      <c r="J147" s="927">
        <v>4.3</v>
      </c>
      <c r="K147" s="928">
        <v>0.61</v>
      </c>
      <c r="L147" s="929">
        <v>1</v>
      </c>
      <c r="M147" s="929">
        <v>12</v>
      </c>
      <c r="N147" s="930">
        <v>4</v>
      </c>
      <c r="O147" s="929" t="s">
        <v>8277</v>
      </c>
      <c r="P147" s="950" t="s">
        <v>8548</v>
      </c>
      <c r="Q147" s="931">
        <f t="shared" si="6"/>
        <v>-2</v>
      </c>
      <c r="R147" s="997">
        <f t="shared" si="6"/>
        <v>-1.21</v>
      </c>
      <c r="S147" s="931">
        <f t="shared" si="7"/>
        <v>2</v>
      </c>
      <c r="T147" s="997">
        <f t="shared" si="8"/>
        <v>1.2200000000000002</v>
      </c>
      <c r="U147" s="1009">
        <v>24</v>
      </c>
      <c r="V147" s="946">
        <v>25.799999999999997</v>
      </c>
      <c r="W147" s="946">
        <v>1.7999999999999972</v>
      </c>
      <c r="X147" s="1006">
        <v>1.075</v>
      </c>
      <c r="Y147" s="1003">
        <v>6</v>
      </c>
    </row>
    <row r="148" spans="1:25" ht="14.4" customHeight="1" x14ac:dyDescent="0.3">
      <c r="A148" s="967" t="s">
        <v>8549</v>
      </c>
      <c r="B148" s="963">
        <v>1</v>
      </c>
      <c r="C148" s="964">
        <v>1.25</v>
      </c>
      <c r="D148" s="939">
        <v>8</v>
      </c>
      <c r="E148" s="954">
        <v>1</v>
      </c>
      <c r="F148" s="955">
        <v>1.26</v>
      </c>
      <c r="G148" s="932">
        <v>12</v>
      </c>
      <c r="H148" s="959"/>
      <c r="I148" s="955"/>
      <c r="J148" s="932"/>
      <c r="K148" s="958">
        <v>1.25</v>
      </c>
      <c r="L148" s="959">
        <v>3</v>
      </c>
      <c r="M148" s="959">
        <v>27</v>
      </c>
      <c r="N148" s="960">
        <v>9</v>
      </c>
      <c r="O148" s="959" t="s">
        <v>8277</v>
      </c>
      <c r="P148" s="961" t="s">
        <v>8548</v>
      </c>
      <c r="Q148" s="962">
        <f t="shared" si="6"/>
        <v>-1</v>
      </c>
      <c r="R148" s="998">
        <f t="shared" si="6"/>
        <v>-1.25</v>
      </c>
      <c r="S148" s="962">
        <f t="shared" si="7"/>
        <v>-1</v>
      </c>
      <c r="T148" s="998">
        <f t="shared" si="8"/>
        <v>-1.26</v>
      </c>
      <c r="U148" s="1010" t="s">
        <v>581</v>
      </c>
      <c r="V148" s="952" t="s">
        <v>581</v>
      </c>
      <c r="W148" s="952" t="s">
        <v>581</v>
      </c>
      <c r="X148" s="1007" t="s">
        <v>581</v>
      </c>
      <c r="Y148" s="1004"/>
    </row>
    <row r="149" spans="1:25" ht="14.4" customHeight="1" x14ac:dyDescent="0.3">
      <c r="A149" s="966" t="s">
        <v>8550</v>
      </c>
      <c r="B149" s="946"/>
      <c r="C149" s="947"/>
      <c r="D149" s="948"/>
      <c r="E149" s="949"/>
      <c r="F149" s="923"/>
      <c r="G149" s="924"/>
      <c r="H149" s="925">
        <v>1</v>
      </c>
      <c r="I149" s="926">
        <v>4.5199999999999996</v>
      </c>
      <c r="J149" s="927">
        <v>31</v>
      </c>
      <c r="K149" s="928">
        <v>4.5199999999999996</v>
      </c>
      <c r="L149" s="929">
        <v>5</v>
      </c>
      <c r="M149" s="929">
        <v>42</v>
      </c>
      <c r="N149" s="930">
        <v>14</v>
      </c>
      <c r="O149" s="929" t="s">
        <v>8277</v>
      </c>
      <c r="P149" s="950" t="s">
        <v>8551</v>
      </c>
      <c r="Q149" s="931">
        <f t="shared" si="6"/>
        <v>1</v>
      </c>
      <c r="R149" s="997">
        <f t="shared" si="6"/>
        <v>4.5199999999999996</v>
      </c>
      <c r="S149" s="931">
        <f t="shared" si="7"/>
        <v>1</v>
      </c>
      <c r="T149" s="997">
        <f t="shared" si="8"/>
        <v>4.5199999999999996</v>
      </c>
      <c r="U149" s="1009">
        <v>14</v>
      </c>
      <c r="V149" s="946">
        <v>31</v>
      </c>
      <c r="W149" s="946">
        <v>17</v>
      </c>
      <c r="X149" s="1006">
        <v>2.2142857142857144</v>
      </c>
      <c r="Y149" s="1003">
        <v>17</v>
      </c>
    </row>
    <row r="150" spans="1:25" ht="14.4" customHeight="1" x14ac:dyDescent="0.3">
      <c r="A150" s="967" t="s">
        <v>8552</v>
      </c>
      <c r="B150" s="952"/>
      <c r="C150" s="953"/>
      <c r="D150" s="951"/>
      <c r="E150" s="954"/>
      <c r="F150" s="955"/>
      <c r="G150" s="932"/>
      <c r="H150" s="956">
        <v>1</v>
      </c>
      <c r="I150" s="957">
        <v>5.07</v>
      </c>
      <c r="J150" s="933">
        <v>30</v>
      </c>
      <c r="K150" s="958">
        <v>5.07</v>
      </c>
      <c r="L150" s="959">
        <v>5</v>
      </c>
      <c r="M150" s="959">
        <v>48</v>
      </c>
      <c r="N150" s="960">
        <v>16</v>
      </c>
      <c r="O150" s="959" t="s">
        <v>8277</v>
      </c>
      <c r="P150" s="961" t="s">
        <v>8551</v>
      </c>
      <c r="Q150" s="962">
        <f t="shared" si="6"/>
        <v>1</v>
      </c>
      <c r="R150" s="998">
        <f t="shared" si="6"/>
        <v>5.07</v>
      </c>
      <c r="S150" s="962">
        <f t="shared" si="7"/>
        <v>1</v>
      </c>
      <c r="T150" s="998">
        <f t="shared" si="8"/>
        <v>5.07</v>
      </c>
      <c r="U150" s="1010">
        <v>16</v>
      </c>
      <c r="V150" s="952">
        <v>30</v>
      </c>
      <c r="W150" s="952">
        <v>14</v>
      </c>
      <c r="X150" s="1007">
        <v>1.875</v>
      </c>
      <c r="Y150" s="1004">
        <v>14</v>
      </c>
    </row>
    <row r="151" spans="1:25" ht="14.4" customHeight="1" x14ac:dyDescent="0.3">
      <c r="A151" s="966" t="s">
        <v>8553</v>
      </c>
      <c r="B151" s="946"/>
      <c r="C151" s="947"/>
      <c r="D151" s="948"/>
      <c r="E151" s="949"/>
      <c r="F151" s="923"/>
      <c r="G151" s="924"/>
      <c r="H151" s="925">
        <v>1</v>
      </c>
      <c r="I151" s="926">
        <v>0.33</v>
      </c>
      <c r="J151" s="940">
        <v>3</v>
      </c>
      <c r="K151" s="928">
        <v>0.32</v>
      </c>
      <c r="L151" s="929">
        <v>1</v>
      </c>
      <c r="M151" s="929">
        <v>9</v>
      </c>
      <c r="N151" s="930">
        <v>3</v>
      </c>
      <c r="O151" s="929" t="s">
        <v>8277</v>
      </c>
      <c r="P151" s="950" t="s">
        <v>8554</v>
      </c>
      <c r="Q151" s="931">
        <f t="shared" si="6"/>
        <v>1</v>
      </c>
      <c r="R151" s="997">
        <f t="shared" si="6"/>
        <v>0.33</v>
      </c>
      <c r="S151" s="931">
        <f t="shared" si="7"/>
        <v>1</v>
      </c>
      <c r="T151" s="997">
        <f t="shared" si="8"/>
        <v>0.33</v>
      </c>
      <c r="U151" s="1009">
        <v>3</v>
      </c>
      <c r="V151" s="946">
        <v>3</v>
      </c>
      <c r="W151" s="946">
        <v>0</v>
      </c>
      <c r="X151" s="1006">
        <v>1</v>
      </c>
      <c r="Y151" s="1003"/>
    </row>
    <row r="152" spans="1:25" ht="14.4" customHeight="1" x14ac:dyDescent="0.3">
      <c r="A152" s="966" t="s">
        <v>8555</v>
      </c>
      <c r="B152" s="946"/>
      <c r="C152" s="947"/>
      <c r="D152" s="948"/>
      <c r="E152" s="949"/>
      <c r="F152" s="923"/>
      <c r="G152" s="924"/>
      <c r="H152" s="925">
        <v>1</v>
      </c>
      <c r="I152" s="926">
        <v>0.56999999999999995</v>
      </c>
      <c r="J152" s="927">
        <v>8</v>
      </c>
      <c r="K152" s="928">
        <v>0.56999999999999995</v>
      </c>
      <c r="L152" s="929">
        <v>2</v>
      </c>
      <c r="M152" s="929">
        <v>21</v>
      </c>
      <c r="N152" s="930">
        <v>7</v>
      </c>
      <c r="O152" s="929" t="s">
        <v>8277</v>
      </c>
      <c r="P152" s="950" t="s">
        <v>8556</v>
      </c>
      <c r="Q152" s="931">
        <f t="shared" si="6"/>
        <v>1</v>
      </c>
      <c r="R152" s="997">
        <f t="shared" si="6"/>
        <v>0.56999999999999995</v>
      </c>
      <c r="S152" s="931">
        <f t="shared" si="7"/>
        <v>1</v>
      </c>
      <c r="T152" s="997">
        <f t="shared" si="8"/>
        <v>0.56999999999999995</v>
      </c>
      <c r="U152" s="1009">
        <v>7</v>
      </c>
      <c r="V152" s="946">
        <v>8</v>
      </c>
      <c r="W152" s="946">
        <v>1</v>
      </c>
      <c r="X152" s="1006">
        <v>1.1428571428571428</v>
      </c>
      <c r="Y152" s="1003">
        <v>1</v>
      </c>
    </row>
    <row r="153" spans="1:25" ht="14.4" customHeight="1" x14ac:dyDescent="0.3">
      <c r="A153" s="967" t="s">
        <v>8557</v>
      </c>
      <c r="B153" s="952"/>
      <c r="C153" s="953"/>
      <c r="D153" s="951"/>
      <c r="E153" s="954"/>
      <c r="F153" s="955"/>
      <c r="G153" s="932"/>
      <c r="H153" s="956">
        <v>1</v>
      </c>
      <c r="I153" s="957">
        <v>0.67</v>
      </c>
      <c r="J153" s="933">
        <v>11</v>
      </c>
      <c r="K153" s="958">
        <v>0.67</v>
      </c>
      <c r="L153" s="959">
        <v>3</v>
      </c>
      <c r="M153" s="959">
        <v>24</v>
      </c>
      <c r="N153" s="960">
        <v>8</v>
      </c>
      <c r="O153" s="959" t="s">
        <v>8277</v>
      </c>
      <c r="P153" s="961" t="s">
        <v>8556</v>
      </c>
      <c r="Q153" s="962">
        <f t="shared" si="6"/>
        <v>1</v>
      </c>
      <c r="R153" s="998">
        <f t="shared" si="6"/>
        <v>0.67</v>
      </c>
      <c r="S153" s="962">
        <f t="shared" si="7"/>
        <v>1</v>
      </c>
      <c r="T153" s="998">
        <f t="shared" si="8"/>
        <v>0.67</v>
      </c>
      <c r="U153" s="1010">
        <v>8</v>
      </c>
      <c r="V153" s="952">
        <v>11</v>
      </c>
      <c r="W153" s="952">
        <v>3</v>
      </c>
      <c r="X153" s="1007">
        <v>1.375</v>
      </c>
      <c r="Y153" s="1004">
        <v>3</v>
      </c>
    </row>
    <row r="154" spans="1:25" ht="14.4" customHeight="1" x14ac:dyDescent="0.3">
      <c r="A154" s="967" t="s">
        <v>8558</v>
      </c>
      <c r="B154" s="952"/>
      <c r="C154" s="953"/>
      <c r="D154" s="951"/>
      <c r="E154" s="954"/>
      <c r="F154" s="955"/>
      <c r="G154" s="932"/>
      <c r="H154" s="956">
        <v>1</v>
      </c>
      <c r="I154" s="957">
        <v>1.02</v>
      </c>
      <c r="J154" s="933">
        <v>14</v>
      </c>
      <c r="K154" s="958">
        <v>1.02</v>
      </c>
      <c r="L154" s="959">
        <v>3</v>
      </c>
      <c r="M154" s="959">
        <v>30</v>
      </c>
      <c r="N154" s="960">
        <v>10</v>
      </c>
      <c r="O154" s="959" t="s">
        <v>8277</v>
      </c>
      <c r="P154" s="961" t="s">
        <v>8556</v>
      </c>
      <c r="Q154" s="962">
        <f t="shared" si="6"/>
        <v>1</v>
      </c>
      <c r="R154" s="998">
        <f t="shared" si="6"/>
        <v>1.02</v>
      </c>
      <c r="S154" s="962">
        <f t="shared" si="7"/>
        <v>1</v>
      </c>
      <c r="T154" s="998">
        <f t="shared" si="8"/>
        <v>1.02</v>
      </c>
      <c r="U154" s="1010">
        <v>10</v>
      </c>
      <c r="V154" s="952">
        <v>14</v>
      </c>
      <c r="W154" s="952">
        <v>4</v>
      </c>
      <c r="X154" s="1007">
        <v>1.4</v>
      </c>
      <c r="Y154" s="1004">
        <v>4</v>
      </c>
    </row>
    <row r="155" spans="1:25" ht="14.4" customHeight="1" x14ac:dyDescent="0.3">
      <c r="A155" s="966" t="s">
        <v>8559</v>
      </c>
      <c r="B155" s="946">
        <v>1</v>
      </c>
      <c r="C155" s="947">
        <v>0.68</v>
      </c>
      <c r="D155" s="948">
        <v>3</v>
      </c>
      <c r="E155" s="949">
        <v>1</v>
      </c>
      <c r="F155" s="923">
        <v>0.7</v>
      </c>
      <c r="G155" s="924">
        <v>7</v>
      </c>
      <c r="H155" s="925">
        <v>1</v>
      </c>
      <c r="I155" s="926">
        <v>0.68</v>
      </c>
      <c r="J155" s="940">
        <v>6</v>
      </c>
      <c r="K155" s="928">
        <v>0.68</v>
      </c>
      <c r="L155" s="929">
        <v>3</v>
      </c>
      <c r="M155" s="929">
        <v>24</v>
      </c>
      <c r="N155" s="930">
        <v>8</v>
      </c>
      <c r="O155" s="929" t="s">
        <v>8277</v>
      </c>
      <c r="P155" s="950" t="s">
        <v>8560</v>
      </c>
      <c r="Q155" s="931">
        <f t="shared" si="6"/>
        <v>0</v>
      </c>
      <c r="R155" s="997">
        <f t="shared" si="6"/>
        <v>0</v>
      </c>
      <c r="S155" s="931">
        <f t="shared" si="7"/>
        <v>0</v>
      </c>
      <c r="T155" s="997">
        <f t="shared" si="8"/>
        <v>-1.9999999999999907E-2</v>
      </c>
      <c r="U155" s="1009">
        <v>8</v>
      </c>
      <c r="V155" s="946">
        <v>6</v>
      </c>
      <c r="W155" s="946">
        <v>-2</v>
      </c>
      <c r="X155" s="1006">
        <v>0.75</v>
      </c>
      <c r="Y155" s="1003"/>
    </row>
    <row r="156" spans="1:25" ht="14.4" customHeight="1" x14ac:dyDescent="0.3">
      <c r="A156" s="966" t="s">
        <v>8561</v>
      </c>
      <c r="B156" s="946"/>
      <c r="C156" s="947"/>
      <c r="D156" s="948"/>
      <c r="E156" s="949"/>
      <c r="F156" s="923"/>
      <c r="G156" s="924"/>
      <c r="H156" s="925">
        <v>1</v>
      </c>
      <c r="I156" s="926">
        <v>0.78</v>
      </c>
      <c r="J156" s="940">
        <v>3</v>
      </c>
      <c r="K156" s="928">
        <v>0.78</v>
      </c>
      <c r="L156" s="929">
        <v>3</v>
      </c>
      <c r="M156" s="929">
        <v>27</v>
      </c>
      <c r="N156" s="930">
        <v>9</v>
      </c>
      <c r="O156" s="929" t="s">
        <v>8277</v>
      </c>
      <c r="P156" s="950" t="s">
        <v>8562</v>
      </c>
      <c r="Q156" s="931">
        <f t="shared" si="6"/>
        <v>1</v>
      </c>
      <c r="R156" s="997">
        <f t="shared" si="6"/>
        <v>0.78</v>
      </c>
      <c r="S156" s="931">
        <f t="shared" si="7"/>
        <v>1</v>
      </c>
      <c r="T156" s="997">
        <f t="shared" si="8"/>
        <v>0.78</v>
      </c>
      <c r="U156" s="1009">
        <v>9</v>
      </c>
      <c r="V156" s="946">
        <v>3</v>
      </c>
      <c r="W156" s="946">
        <v>-6</v>
      </c>
      <c r="X156" s="1006">
        <v>0.33333333333333331</v>
      </c>
      <c r="Y156" s="1003"/>
    </row>
    <row r="157" spans="1:25" ht="14.4" customHeight="1" x14ac:dyDescent="0.3">
      <c r="A157" s="967" t="s">
        <v>8563</v>
      </c>
      <c r="B157" s="952">
        <v>1</v>
      </c>
      <c r="C157" s="953">
        <v>1</v>
      </c>
      <c r="D157" s="951">
        <v>7</v>
      </c>
      <c r="E157" s="954"/>
      <c r="F157" s="955"/>
      <c r="G157" s="932"/>
      <c r="H157" s="956"/>
      <c r="I157" s="957"/>
      <c r="J157" s="935"/>
      <c r="K157" s="958">
        <v>0.98</v>
      </c>
      <c r="L157" s="959">
        <v>3</v>
      </c>
      <c r="M157" s="959">
        <v>27</v>
      </c>
      <c r="N157" s="960">
        <v>9</v>
      </c>
      <c r="O157" s="959" t="s">
        <v>8277</v>
      </c>
      <c r="P157" s="961" t="s">
        <v>8564</v>
      </c>
      <c r="Q157" s="962">
        <f t="shared" si="6"/>
        <v>-1</v>
      </c>
      <c r="R157" s="998">
        <f t="shared" si="6"/>
        <v>-1</v>
      </c>
      <c r="S157" s="962">
        <f t="shared" si="7"/>
        <v>0</v>
      </c>
      <c r="T157" s="998">
        <f t="shared" si="8"/>
        <v>0</v>
      </c>
      <c r="U157" s="1010" t="s">
        <v>581</v>
      </c>
      <c r="V157" s="952" t="s">
        <v>581</v>
      </c>
      <c r="W157" s="952" t="s">
        <v>581</v>
      </c>
      <c r="X157" s="1007" t="s">
        <v>581</v>
      </c>
      <c r="Y157" s="1004"/>
    </row>
    <row r="158" spans="1:25" ht="14.4" customHeight="1" x14ac:dyDescent="0.3">
      <c r="A158" s="966" t="s">
        <v>8565</v>
      </c>
      <c r="B158" s="946"/>
      <c r="C158" s="947"/>
      <c r="D158" s="948"/>
      <c r="E158" s="949"/>
      <c r="F158" s="923"/>
      <c r="G158" s="924"/>
      <c r="H158" s="925">
        <v>1</v>
      </c>
      <c r="I158" s="926">
        <v>0.44</v>
      </c>
      <c r="J158" s="940">
        <v>6</v>
      </c>
      <c r="K158" s="928">
        <v>0.43</v>
      </c>
      <c r="L158" s="929">
        <v>2</v>
      </c>
      <c r="M158" s="929">
        <v>18</v>
      </c>
      <c r="N158" s="930">
        <v>6</v>
      </c>
      <c r="O158" s="929" t="s">
        <v>8277</v>
      </c>
      <c r="P158" s="950" t="s">
        <v>8566</v>
      </c>
      <c r="Q158" s="931">
        <f t="shared" si="6"/>
        <v>1</v>
      </c>
      <c r="R158" s="997">
        <f t="shared" si="6"/>
        <v>0.44</v>
      </c>
      <c r="S158" s="931">
        <f t="shared" si="7"/>
        <v>1</v>
      </c>
      <c r="T158" s="997">
        <f t="shared" si="8"/>
        <v>0.44</v>
      </c>
      <c r="U158" s="1009">
        <v>6</v>
      </c>
      <c r="V158" s="946">
        <v>6</v>
      </c>
      <c r="W158" s="946">
        <v>0</v>
      </c>
      <c r="X158" s="1006">
        <v>1</v>
      </c>
      <c r="Y158" s="1003"/>
    </row>
    <row r="159" spans="1:25" ht="14.4" customHeight="1" x14ac:dyDescent="0.3">
      <c r="A159" s="966" t="s">
        <v>8567</v>
      </c>
      <c r="B159" s="936">
        <v>1</v>
      </c>
      <c r="C159" s="937">
        <v>0.42</v>
      </c>
      <c r="D159" s="938">
        <v>5</v>
      </c>
      <c r="E159" s="949"/>
      <c r="F159" s="923"/>
      <c r="G159" s="924"/>
      <c r="H159" s="929"/>
      <c r="I159" s="923"/>
      <c r="J159" s="924"/>
      <c r="K159" s="928">
        <v>0.42</v>
      </c>
      <c r="L159" s="929">
        <v>2</v>
      </c>
      <c r="M159" s="929">
        <v>18</v>
      </c>
      <c r="N159" s="930">
        <v>6</v>
      </c>
      <c r="O159" s="929" t="s">
        <v>8277</v>
      </c>
      <c r="P159" s="950" t="s">
        <v>8568</v>
      </c>
      <c r="Q159" s="931">
        <f t="shared" si="6"/>
        <v>-1</v>
      </c>
      <c r="R159" s="997">
        <f t="shared" si="6"/>
        <v>-0.42</v>
      </c>
      <c r="S159" s="931">
        <f t="shared" si="7"/>
        <v>0</v>
      </c>
      <c r="T159" s="997">
        <f t="shared" si="8"/>
        <v>0</v>
      </c>
      <c r="U159" s="1009" t="s">
        <v>581</v>
      </c>
      <c r="V159" s="946" t="s">
        <v>581</v>
      </c>
      <c r="W159" s="946" t="s">
        <v>581</v>
      </c>
      <c r="X159" s="1006" t="s">
        <v>581</v>
      </c>
      <c r="Y159" s="1003"/>
    </row>
    <row r="160" spans="1:25" ht="14.4" customHeight="1" x14ac:dyDescent="0.3">
      <c r="A160" s="966" t="s">
        <v>8569</v>
      </c>
      <c r="B160" s="946">
        <v>2</v>
      </c>
      <c r="C160" s="947">
        <v>0.61</v>
      </c>
      <c r="D160" s="948">
        <v>2.5</v>
      </c>
      <c r="E160" s="949">
        <v>2</v>
      </c>
      <c r="F160" s="923">
        <v>0.61</v>
      </c>
      <c r="G160" s="924">
        <v>2</v>
      </c>
      <c r="H160" s="925">
        <v>2</v>
      </c>
      <c r="I160" s="926">
        <v>0.94</v>
      </c>
      <c r="J160" s="927">
        <v>9.5</v>
      </c>
      <c r="K160" s="928">
        <v>0.3</v>
      </c>
      <c r="L160" s="929">
        <v>1</v>
      </c>
      <c r="M160" s="929">
        <v>12</v>
      </c>
      <c r="N160" s="930">
        <v>4</v>
      </c>
      <c r="O160" s="929" t="s">
        <v>8277</v>
      </c>
      <c r="P160" s="950" t="s">
        <v>8570</v>
      </c>
      <c r="Q160" s="931">
        <f t="shared" si="6"/>
        <v>0</v>
      </c>
      <c r="R160" s="997">
        <f t="shared" si="6"/>
        <v>0.32999999999999996</v>
      </c>
      <c r="S160" s="931">
        <f t="shared" si="7"/>
        <v>0</v>
      </c>
      <c r="T160" s="997">
        <f t="shared" si="8"/>
        <v>0.32999999999999996</v>
      </c>
      <c r="U160" s="1009">
        <v>8</v>
      </c>
      <c r="V160" s="946">
        <v>19</v>
      </c>
      <c r="W160" s="946">
        <v>11</v>
      </c>
      <c r="X160" s="1006">
        <v>2.375</v>
      </c>
      <c r="Y160" s="1003">
        <v>13</v>
      </c>
    </row>
    <row r="161" spans="1:25" ht="14.4" customHeight="1" x14ac:dyDescent="0.3">
      <c r="A161" s="967" t="s">
        <v>8571</v>
      </c>
      <c r="B161" s="952">
        <v>1</v>
      </c>
      <c r="C161" s="953">
        <v>0.46</v>
      </c>
      <c r="D161" s="951">
        <v>2</v>
      </c>
      <c r="E161" s="954"/>
      <c r="F161" s="955"/>
      <c r="G161" s="932"/>
      <c r="H161" s="956">
        <v>1</v>
      </c>
      <c r="I161" s="957">
        <v>0.46</v>
      </c>
      <c r="J161" s="935">
        <v>6</v>
      </c>
      <c r="K161" s="958">
        <v>0.46</v>
      </c>
      <c r="L161" s="959">
        <v>2</v>
      </c>
      <c r="M161" s="959">
        <v>18</v>
      </c>
      <c r="N161" s="960">
        <v>6</v>
      </c>
      <c r="O161" s="959" t="s">
        <v>8277</v>
      </c>
      <c r="P161" s="961" t="s">
        <v>8572</v>
      </c>
      <c r="Q161" s="962">
        <f t="shared" si="6"/>
        <v>0</v>
      </c>
      <c r="R161" s="998">
        <f t="shared" si="6"/>
        <v>0</v>
      </c>
      <c r="S161" s="962">
        <f t="shared" si="7"/>
        <v>1</v>
      </c>
      <c r="T161" s="998">
        <f t="shared" si="8"/>
        <v>0.46</v>
      </c>
      <c r="U161" s="1010">
        <v>6</v>
      </c>
      <c r="V161" s="952">
        <v>6</v>
      </c>
      <c r="W161" s="952">
        <v>0</v>
      </c>
      <c r="X161" s="1007">
        <v>1</v>
      </c>
      <c r="Y161" s="1004"/>
    </row>
    <row r="162" spans="1:25" ht="14.4" customHeight="1" x14ac:dyDescent="0.3">
      <c r="A162" s="966" t="s">
        <v>8573</v>
      </c>
      <c r="B162" s="946">
        <v>133</v>
      </c>
      <c r="C162" s="947">
        <v>99.1</v>
      </c>
      <c r="D162" s="948">
        <v>3.5</v>
      </c>
      <c r="E162" s="949">
        <v>184</v>
      </c>
      <c r="F162" s="923">
        <v>142.85</v>
      </c>
      <c r="G162" s="924">
        <v>4</v>
      </c>
      <c r="H162" s="925">
        <v>240</v>
      </c>
      <c r="I162" s="926">
        <v>197.27</v>
      </c>
      <c r="J162" s="940">
        <v>4</v>
      </c>
      <c r="K162" s="928">
        <v>0.74</v>
      </c>
      <c r="L162" s="929">
        <v>2</v>
      </c>
      <c r="M162" s="929">
        <v>15</v>
      </c>
      <c r="N162" s="930">
        <v>5</v>
      </c>
      <c r="O162" s="929" t="s">
        <v>8277</v>
      </c>
      <c r="P162" s="950" t="s">
        <v>8574</v>
      </c>
      <c r="Q162" s="931">
        <f t="shared" si="6"/>
        <v>107</v>
      </c>
      <c r="R162" s="997">
        <f t="shared" si="6"/>
        <v>98.170000000000016</v>
      </c>
      <c r="S162" s="931">
        <f t="shared" si="7"/>
        <v>56</v>
      </c>
      <c r="T162" s="997">
        <f t="shared" si="8"/>
        <v>54.420000000000016</v>
      </c>
      <c r="U162" s="1009">
        <v>1200</v>
      </c>
      <c r="V162" s="946">
        <v>960</v>
      </c>
      <c r="W162" s="946">
        <v>-240</v>
      </c>
      <c r="X162" s="1006">
        <v>0.8</v>
      </c>
      <c r="Y162" s="1003">
        <v>174</v>
      </c>
    </row>
    <row r="163" spans="1:25" ht="14.4" customHeight="1" x14ac:dyDescent="0.3">
      <c r="A163" s="967" t="s">
        <v>8575</v>
      </c>
      <c r="B163" s="952">
        <v>36</v>
      </c>
      <c r="C163" s="953">
        <v>38.49</v>
      </c>
      <c r="D163" s="951">
        <v>5.9</v>
      </c>
      <c r="E163" s="954">
        <v>26</v>
      </c>
      <c r="F163" s="955">
        <v>29.02</v>
      </c>
      <c r="G163" s="932">
        <v>5.4</v>
      </c>
      <c r="H163" s="956">
        <v>32</v>
      </c>
      <c r="I163" s="957">
        <v>33.43</v>
      </c>
      <c r="J163" s="935">
        <v>6.5</v>
      </c>
      <c r="K163" s="958">
        <v>1.24</v>
      </c>
      <c r="L163" s="959">
        <v>4</v>
      </c>
      <c r="M163" s="959">
        <v>33</v>
      </c>
      <c r="N163" s="960">
        <v>11</v>
      </c>
      <c r="O163" s="959" t="s">
        <v>8277</v>
      </c>
      <c r="P163" s="961" t="s">
        <v>8576</v>
      </c>
      <c r="Q163" s="962">
        <f t="shared" si="6"/>
        <v>-4</v>
      </c>
      <c r="R163" s="998">
        <f t="shared" si="6"/>
        <v>-5.0600000000000023</v>
      </c>
      <c r="S163" s="962">
        <f t="shared" si="7"/>
        <v>6</v>
      </c>
      <c r="T163" s="998">
        <f t="shared" si="8"/>
        <v>4.41</v>
      </c>
      <c r="U163" s="1010">
        <v>352</v>
      </c>
      <c r="V163" s="952">
        <v>208</v>
      </c>
      <c r="W163" s="952">
        <v>-144</v>
      </c>
      <c r="X163" s="1007">
        <v>0.59090909090909094</v>
      </c>
      <c r="Y163" s="1004">
        <v>44</v>
      </c>
    </row>
    <row r="164" spans="1:25" ht="14.4" customHeight="1" x14ac:dyDescent="0.3">
      <c r="A164" s="967" t="s">
        <v>8577</v>
      </c>
      <c r="B164" s="952">
        <v>19</v>
      </c>
      <c r="C164" s="953">
        <v>40.85</v>
      </c>
      <c r="D164" s="951">
        <v>11.6</v>
      </c>
      <c r="E164" s="954">
        <v>7</v>
      </c>
      <c r="F164" s="955">
        <v>13.75</v>
      </c>
      <c r="G164" s="932">
        <v>10.9</v>
      </c>
      <c r="H164" s="956">
        <v>6</v>
      </c>
      <c r="I164" s="957">
        <v>11.03</v>
      </c>
      <c r="J164" s="935">
        <v>6.3</v>
      </c>
      <c r="K164" s="958">
        <v>2.48</v>
      </c>
      <c r="L164" s="959">
        <v>6</v>
      </c>
      <c r="M164" s="959">
        <v>57</v>
      </c>
      <c r="N164" s="960">
        <v>19</v>
      </c>
      <c r="O164" s="959" t="s">
        <v>8277</v>
      </c>
      <c r="P164" s="961" t="s">
        <v>8578</v>
      </c>
      <c r="Q164" s="962">
        <f t="shared" si="6"/>
        <v>-13</v>
      </c>
      <c r="R164" s="998">
        <f t="shared" si="6"/>
        <v>-29.82</v>
      </c>
      <c r="S164" s="962">
        <f t="shared" si="7"/>
        <v>-1</v>
      </c>
      <c r="T164" s="998">
        <f t="shared" si="8"/>
        <v>-2.7200000000000006</v>
      </c>
      <c r="U164" s="1010">
        <v>114</v>
      </c>
      <c r="V164" s="952">
        <v>37.799999999999997</v>
      </c>
      <c r="W164" s="952">
        <v>-76.2</v>
      </c>
      <c r="X164" s="1007">
        <v>0.33157894736842103</v>
      </c>
      <c r="Y164" s="1004"/>
    </row>
    <row r="165" spans="1:25" ht="14.4" customHeight="1" x14ac:dyDescent="0.3">
      <c r="A165" s="966" t="s">
        <v>8579</v>
      </c>
      <c r="B165" s="946">
        <v>351</v>
      </c>
      <c r="C165" s="947">
        <v>335.39</v>
      </c>
      <c r="D165" s="948">
        <v>4.4000000000000004</v>
      </c>
      <c r="E165" s="949">
        <v>373</v>
      </c>
      <c r="F165" s="923">
        <v>355.9</v>
      </c>
      <c r="G165" s="924">
        <v>4.5999999999999996</v>
      </c>
      <c r="H165" s="925">
        <v>396</v>
      </c>
      <c r="I165" s="926">
        <v>381.48</v>
      </c>
      <c r="J165" s="940">
        <v>4.3</v>
      </c>
      <c r="K165" s="928">
        <v>0.93</v>
      </c>
      <c r="L165" s="929">
        <v>2</v>
      </c>
      <c r="M165" s="929">
        <v>15</v>
      </c>
      <c r="N165" s="930">
        <v>5</v>
      </c>
      <c r="O165" s="929" t="s">
        <v>8277</v>
      </c>
      <c r="P165" s="950" t="s">
        <v>8580</v>
      </c>
      <c r="Q165" s="931">
        <f t="shared" si="6"/>
        <v>45</v>
      </c>
      <c r="R165" s="997">
        <f t="shared" si="6"/>
        <v>46.090000000000032</v>
      </c>
      <c r="S165" s="931">
        <f t="shared" si="7"/>
        <v>23</v>
      </c>
      <c r="T165" s="997">
        <f t="shared" si="8"/>
        <v>25.580000000000041</v>
      </c>
      <c r="U165" s="1009">
        <v>1980</v>
      </c>
      <c r="V165" s="946">
        <v>1702.8</v>
      </c>
      <c r="W165" s="946">
        <v>-277.20000000000005</v>
      </c>
      <c r="X165" s="1006">
        <v>0.86</v>
      </c>
      <c r="Y165" s="1003">
        <v>122</v>
      </c>
    </row>
    <row r="166" spans="1:25" ht="14.4" customHeight="1" x14ac:dyDescent="0.3">
      <c r="A166" s="967" t="s">
        <v>8581</v>
      </c>
      <c r="B166" s="952">
        <v>9</v>
      </c>
      <c r="C166" s="953">
        <v>11.23</v>
      </c>
      <c r="D166" s="951">
        <v>6.4</v>
      </c>
      <c r="E166" s="954">
        <v>2</v>
      </c>
      <c r="F166" s="955">
        <v>2.37</v>
      </c>
      <c r="G166" s="932">
        <v>3</v>
      </c>
      <c r="H166" s="956">
        <v>13</v>
      </c>
      <c r="I166" s="957">
        <v>16.09</v>
      </c>
      <c r="J166" s="935">
        <v>6.6</v>
      </c>
      <c r="K166" s="958">
        <v>1.19</v>
      </c>
      <c r="L166" s="959">
        <v>2</v>
      </c>
      <c r="M166" s="959">
        <v>21</v>
      </c>
      <c r="N166" s="960">
        <v>7</v>
      </c>
      <c r="O166" s="959" t="s">
        <v>8277</v>
      </c>
      <c r="P166" s="961" t="s">
        <v>8582</v>
      </c>
      <c r="Q166" s="962">
        <f t="shared" si="6"/>
        <v>4</v>
      </c>
      <c r="R166" s="998">
        <f t="shared" si="6"/>
        <v>4.8599999999999994</v>
      </c>
      <c r="S166" s="962">
        <f t="shared" si="7"/>
        <v>11</v>
      </c>
      <c r="T166" s="998">
        <f t="shared" si="8"/>
        <v>13.719999999999999</v>
      </c>
      <c r="U166" s="1010">
        <v>91</v>
      </c>
      <c r="V166" s="952">
        <v>85.8</v>
      </c>
      <c r="W166" s="952">
        <v>-5.2000000000000028</v>
      </c>
      <c r="X166" s="1007">
        <v>0.94285714285714284</v>
      </c>
      <c r="Y166" s="1004">
        <v>16</v>
      </c>
    </row>
    <row r="167" spans="1:25" ht="14.4" customHeight="1" x14ac:dyDescent="0.3">
      <c r="A167" s="967" t="s">
        <v>8583</v>
      </c>
      <c r="B167" s="952">
        <v>2</v>
      </c>
      <c r="C167" s="953">
        <v>2.97</v>
      </c>
      <c r="D167" s="951">
        <v>9</v>
      </c>
      <c r="E167" s="954"/>
      <c r="F167" s="955"/>
      <c r="G167" s="932"/>
      <c r="H167" s="956">
        <v>3</v>
      </c>
      <c r="I167" s="957">
        <v>4.84</v>
      </c>
      <c r="J167" s="935">
        <v>6</v>
      </c>
      <c r="K167" s="958">
        <v>1.31</v>
      </c>
      <c r="L167" s="959">
        <v>3</v>
      </c>
      <c r="M167" s="959">
        <v>24</v>
      </c>
      <c r="N167" s="960">
        <v>8</v>
      </c>
      <c r="O167" s="959" t="s">
        <v>8277</v>
      </c>
      <c r="P167" s="961" t="s">
        <v>8584</v>
      </c>
      <c r="Q167" s="962">
        <f t="shared" si="6"/>
        <v>1</v>
      </c>
      <c r="R167" s="998">
        <f t="shared" si="6"/>
        <v>1.8699999999999997</v>
      </c>
      <c r="S167" s="962">
        <f t="shared" si="7"/>
        <v>3</v>
      </c>
      <c r="T167" s="998">
        <f t="shared" si="8"/>
        <v>4.84</v>
      </c>
      <c r="U167" s="1010">
        <v>24</v>
      </c>
      <c r="V167" s="952">
        <v>18</v>
      </c>
      <c r="W167" s="952">
        <v>-6</v>
      </c>
      <c r="X167" s="1007">
        <v>0.75</v>
      </c>
      <c r="Y167" s="1004"/>
    </row>
    <row r="168" spans="1:25" ht="14.4" customHeight="1" x14ac:dyDescent="0.3">
      <c r="A168" s="966" t="s">
        <v>8585</v>
      </c>
      <c r="B168" s="946">
        <v>43</v>
      </c>
      <c r="C168" s="947">
        <v>19.510000000000002</v>
      </c>
      <c r="D168" s="948">
        <v>3.7</v>
      </c>
      <c r="E168" s="949">
        <v>51</v>
      </c>
      <c r="F168" s="923">
        <v>22.96</v>
      </c>
      <c r="G168" s="924">
        <v>4.0999999999999996</v>
      </c>
      <c r="H168" s="925">
        <v>62</v>
      </c>
      <c r="I168" s="926">
        <v>27.95</v>
      </c>
      <c r="J168" s="940">
        <v>4</v>
      </c>
      <c r="K168" s="928">
        <v>0.45</v>
      </c>
      <c r="L168" s="929">
        <v>1</v>
      </c>
      <c r="M168" s="929">
        <v>12</v>
      </c>
      <c r="N168" s="930">
        <v>4</v>
      </c>
      <c r="O168" s="929" t="s">
        <v>8277</v>
      </c>
      <c r="P168" s="950" t="s">
        <v>8586</v>
      </c>
      <c r="Q168" s="931">
        <f t="shared" si="6"/>
        <v>19</v>
      </c>
      <c r="R168" s="997">
        <f t="shared" si="6"/>
        <v>8.4399999999999977</v>
      </c>
      <c r="S168" s="931">
        <f t="shared" si="7"/>
        <v>11</v>
      </c>
      <c r="T168" s="997">
        <f t="shared" si="8"/>
        <v>4.9899999999999984</v>
      </c>
      <c r="U168" s="1009">
        <v>248</v>
      </c>
      <c r="V168" s="946">
        <v>248</v>
      </c>
      <c r="W168" s="946">
        <v>0</v>
      </c>
      <c r="X168" s="1006">
        <v>1</v>
      </c>
      <c r="Y168" s="1003">
        <v>40</v>
      </c>
    </row>
    <row r="169" spans="1:25" ht="14.4" customHeight="1" x14ac:dyDescent="0.3">
      <c r="A169" s="967" t="s">
        <v>8587</v>
      </c>
      <c r="B169" s="952">
        <v>4</v>
      </c>
      <c r="C169" s="953">
        <v>2.92</v>
      </c>
      <c r="D169" s="951">
        <v>3.8</v>
      </c>
      <c r="E169" s="954">
        <v>5</v>
      </c>
      <c r="F169" s="955">
        <v>3.47</v>
      </c>
      <c r="G169" s="932">
        <v>7.6</v>
      </c>
      <c r="H169" s="956">
        <v>8</v>
      </c>
      <c r="I169" s="957">
        <v>5.63</v>
      </c>
      <c r="J169" s="935">
        <v>5.0999999999999996</v>
      </c>
      <c r="K169" s="958">
        <v>0.72</v>
      </c>
      <c r="L169" s="959">
        <v>3</v>
      </c>
      <c r="M169" s="959">
        <v>24</v>
      </c>
      <c r="N169" s="960">
        <v>8</v>
      </c>
      <c r="O169" s="959" t="s">
        <v>8277</v>
      </c>
      <c r="P169" s="961" t="s">
        <v>8586</v>
      </c>
      <c r="Q169" s="962">
        <f t="shared" si="6"/>
        <v>4</v>
      </c>
      <c r="R169" s="998">
        <f t="shared" si="6"/>
        <v>2.71</v>
      </c>
      <c r="S169" s="962">
        <f t="shared" si="7"/>
        <v>3</v>
      </c>
      <c r="T169" s="998">
        <f t="shared" si="8"/>
        <v>2.1599999999999997</v>
      </c>
      <c r="U169" s="1010">
        <v>64</v>
      </c>
      <c r="V169" s="952">
        <v>40.799999999999997</v>
      </c>
      <c r="W169" s="952">
        <v>-23.200000000000003</v>
      </c>
      <c r="X169" s="1007">
        <v>0.63749999999999996</v>
      </c>
      <c r="Y169" s="1004"/>
    </row>
    <row r="170" spans="1:25" ht="14.4" customHeight="1" x14ac:dyDescent="0.3">
      <c r="A170" s="967" t="s">
        <v>8588</v>
      </c>
      <c r="B170" s="952">
        <v>1</v>
      </c>
      <c r="C170" s="953">
        <v>0.81</v>
      </c>
      <c r="D170" s="951">
        <v>2</v>
      </c>
      <c r="E170" s="954">
        <v>2</v>
      </c>
      <c r="F170" s="955">
        <v>3.04</v>
      </c>
      <c r="G170" s="932">
        <v>6.5</v>
      </c>
      <c r="H170" s="956">
        <v>3</v>
      </c>
      <c r="I170" s="957">
        <v>3.5</v>
      </c>
      <c r="J170" s="935">
        <v>3</v>
      </c>
      <c r="K170" s="958">
        <v>1.52</v>
      </c>
      <c r="L170" s="959">
        <v>4</v>
      </c>
      <c r="M170" s="959">
        <v>36</v>
      </c>
      <c r="N170" s="960">
        <v>12</v>
      </c>
      <c r="O170" s="959" t="s">
        <v>8277</v>
      </c>
      <c r="P170" s="961" t="s">
        <v>8586</v>
      </c>
      <c r="Q170" s="962">
        <f t="shared" si="6"/>
        <v>2</v>
      </c>
      <c r="R170" s="998">
        <f t="shared" si="6"/>
        <v>2.69</v>
      </c>
      <c r="S170" s="962">
        <f t="shared" si="7"/>
        <v>1</v>
      </c>
      <c r="T170" s="998">
        <f t="shared" si="8"/>
        <v>0.45999999999999996</v>
      </c>
      <c r="U170" s="1010">
        <v>36</v>
      </c>
      <c r="V170" s="952">
        <v>9</v>
      </c>
      <c r="W170" s="952">
        <v>-27</v>
      </c>
      <c r="X170" s="1007">
        <v>0.25</v>
      </c>
      <c r="Y170" s="1004"/>
    </row>
    <row r="171" spans="1:25" ht="14.4" customHeight="1" x14ac:dyDescent="0.3">
      <c r="A171" s="966" t="s">
        <v>8589</v>
      </c>
      <c r="B171" s="936">
        <v>2</v>
      </c>
      <c r="C171" s="937">
        <v>0.9</v>
      </c>
      <c r="D171" s="938">
        <v>3</v>
      </c>
      <c r="E171" s="949"/>
      <c r="F171" s="923"/>
      <c r="G171" s="924"/>
      <c r="H171" s="929"/>
      <c r="I171" s="923"/>
      <c r="J171" s="924"/>
      <c r="K171" s="928">
        <v>0.54</v>
      </c>
      <c r="L171" s="929">
        <v>3</v>
      </c>
      <c r="M171" s="929">
        <v>27</v>
      </c>
      <c r="N171" s="930">
        <v>9</v>
      </c>
      <c r="O171" s="929" t="s">
        <v>8277</v>
      </c>
      <c r="P171" s="950" t="s">
        <v>8590</v>
      </c>
      <c r="Q171" s="931">
        <f t="shared" si="6"/>
        <v>-2</v>
      </c>
      <c r="R171" s="997">
        <f t="shared" si="6"/>
        <v>-0.9</v>
      </c>
      <c r="S171" s="931">
        <f t="shared" si="7"/>
        <v>0</v>
      </c>
      <c r="T171" s="997">
        <f t="shared" si="8"/>
        <v>0</v>
      </c>
      <c r="U171" s="1009" t="s">
        <v>581</v>
      </c>
      <c r="V171" s="946" t="s">
        <v>581</v>
      </c>
      <c r="W171" s="946" t="s">
        <v>581</v>
      </c>
      <c r="X171" s="1006" t="s">
        <v>581</v>
      </c>
      <c r="Y171" s="1003"/>
    </row>
    <row r="172" spans="1:25" ht="14.4" customHeight="1" x14ac:dyDescent="0.3">
      <c r="A172" s="967" t="s">
        <v>8591</v>
      </c>
      <c r="B172" s="963">
        <v>1</v>
      </c>
      <c r="C172" s="964">
        <v>0.67</v>
      </c>
      <c r="D172" s="939">
        <v>9</v>
      </c>
      <c r="E172" s="954">
        <v>1</v>
      </c>
      <c r="F172" s="955">
        <v>0.6</v>
      </c>
      <c r="G172" s="932">
        <v>4</v>
      </c>
      <c r="H172" s="959"/>
      <c r="I172" s="955"/>
      <c r="J172" s="932"/>
      <c r="K172" s="958">
        <v>0.6</v>
      </c>
      <c r="L172" s="959">
        <v>3</v>
      </c>
      <c r="M172" s="959">
        <v>30</v>
      </c>
      <c r="N172" s="960">
        <v>10</v>
      </c>
      <c r="O172" s="959" t="s">
        <v>8277</v>
      </c>
      <c r="P172" s="961" t="s">
        <v>8592</v>
      </c>
      <c r="Q172" s="962">
        <f t="shared" si="6"/>
        <v>-1</v>
      </c>
      <c r="R172" s="998">
        <f t="shared" si="6"/>
        <v>-0.67</v>
      </c>
      <c r="S172" s="962">
        <f t="shared" si="7"/>
        <v>-1</v>
      </c>
      <c r="T172" s="998">
        <f t="shared" si="8"/>
        <v>-0.6</v>
      </c>
      <c r="U172" s="1010" t="s">
        <v>581</v>
      </c>
      <c r="V172" s="952" t="s">
        <v>581</v>
      </c>
      <c r="W172" s="952" t="s">
        <v>581</v>
      </c>
      <c r="X172" s="1007" t="s">
        <v>581</v>
      </c>
      <c r="Y172" s="1004"/>
    </row>
    <row r="173" spans="1:25" ht="14.4" customHeight="1" x14ac:dyDescent="0.3">
      <c r="A173" s="966" t="s">
        <v>8593</v>
      </c>
      <c r="B173" s="946">
        <v>9</v>
      </c>
      <c r="C173" s="947">
        <v>3.06</v>
      </c>
      <c r="D173" s="948">
        <v>3.8</v>
      </c>
      <c r="E173" s="925">
        <v>8</v>
      </c>
      <c r="F173" s="926">
        <v>2.65</v>
      </c>
      <c r="G173" s="940">
        <v>4</v>
      </c>
      <c r="H173" s="929">
        <v>3</v>
      </c>
      <c r="I173" s="923">
        <v>0.99</v>
      </c>
      <c r="J173" s="924">
        <v>2.2999999999999998</v>
      </c>
      <c r="K173" s="928">
        <v>0.33</v>
      </c>
      <c r="L173" s="929">
        <v>1</v>
      </c>
      <c r="M173" s="929">
        <v>12</v>
      </c>
      <c r="N173" s="930">
        <v>4</v>
      </c>
      <c r="O173" s="929" t="s">
        <v>8277</v>
      </c>
      <c r="P173" s="950" t="s">
        <v>8594</v>
      </c>
      <c r="Q173" s="931">
        <f t="shared" si="6"/>
        <v>-6</v>
      </c>
      <c r="R173" s="997">
        <f t="shared" si="6"/>
        <v>-2.0700000000000003</v>
      </c>
      <c r="S173" s="931">
        <f t="shared" si="7"/>
        <v>-5</v>
      </c>
      <c r="T173" s="997">
        <f t="shared" si="8"/>
        <v>-1.66</v>
      </c>
      <c r="U173" s="1009">
        <v>12</v>
      </c>
      <c r="V173" s="946">
        <v>6.8999999999999995</v>
      </c>
      <c r="W173" s="946">
        <v>-5.1000000000000005</v>
      </c>
      <c r="X173" s="1006">
        <v>0.57499999999999996</v>
      </c>
      <c r="Y173" s="1003"/>
    </row>
    <row r="174" spans="1:25" ht="14.4" customHeight="1" x14ac:dyDescent="0.3">
      <c r="A174" s="967" t="s">
        <v>8595</v>
      </c>
      <c r="B174" s="952"/>
      <c r="C174" s="953"/>
      <c r="D174" s="951"/>
      <c r="E174" s="956">
        <v>2</v>
      </c>
      <c r="F174" s="957">
        <v>1.52</v>
      </c>
      <c r="G174" s="935">
        <v>9.5</v>
      </c>
      <c r="H174" s="959"/>
      <c r="I174" s="955"/>
      <c r="J174" s="932"/>
      <c r="K174" s="958">
        <v>0.48</v>
      </c>
      <c r="L174" s="959">
        <v>2</v>
      </c>
      <c r="M174" s="959">
        <v>18</v>
      </c>
      <c r="N174" s="960">
        <v>6</v>
      </c>
      <c r="O174" s="959" t="s">
        <v>8277</v>
      </c>
      <c r="P174" s="961" t="s">
        <v>8596</v>
      </c>
      <c r="Q174" s="962">
        <f t="shared" si="6"/>
        <v>0</v>
      </c>
      <c r="R174" s="998">
        <f t="shared" si="6"/>
        <v>0</v>
      </c>
      <c r="S174" s="962">
        <f t="shared" si="7"/>
        <v>-2</v>
      </c>
      <c r="T174" s="998">
        <f t="shared" si="8"/>
        <v>-1.52</v>
      </c>
      <c r="U174" s="1010" t="s">
        <v>581</v>
      </c>
      <c r="V174" s="952" t="s">
        <v>581</v>
      </c>
      <c r="W174" s="952" t="s">
        <v>581</v>
      </c>
      <c r="X174" s="1007" t="s">
        <v>581</v>
      </c>
      <c r="Y174" s="1004"/>
    </row>
    <row r="175" spans="1:25" ht="14.4" customHeight="1" x14ac:dyDescent="0.3">
      <c r="A175" s="967" t="s">
        <v>8597</v>
      </c>
      <c r="B175" s="952"/>
      <c r="C175" s="953"/>
      <c r="D175" s="951"/>
      <c r="E175" s="956">
        <v>1</v>
      </c>
      <c r="F175" s="957">
        <v>0.6</v>
      </c>
      <c r="G175" s="935">
        <v>4</v>
      </c>
      <c r="H175" s="959"/>
      <c r="I175" s="955"/>
      <c r="J175" s="932"/>
      <c r="K175" s="958">
        <v>0.6</v>
      </c>
      <c r="L175" s="959">
        <v>2</v>
      </c>
      <c r="M175" s="959">
        <v>21</v>
      </c>
      <c r="N175" s="960">
        <v>7</v>
      </c>
      <c r="O175" s="959" t="s">
        <v>8277</v>
      </c>
      <c r="P175" s="961" t="s">
        <v>8598</v>
      </c>
      <c r="Q175" s="962">
        <f t="shared" si="6"/>
        <v>0</v>
      </c>
      <c r="R175" s="998">
        <f t="shared" si="6"/>
        <v>0</v>
      </c>
      <c r="S175" s="962">
        <f t="shared" si="7"/>
        <v>-1</v>
      </c>
      <c r="T175" s="998">
        <f t="shared" si="8"/>
        <v>-0.6</v>
      </c>
      <c r="U175" s="1010" t="s">
        <v>581</v>
      </c>
      <c r="V175" s="952" t="s">
        <v>581</v>
      </c>
      <c r="W175" s="952" t="s">
        <v>581</v>
      </c>
      <c r="X175" s="1007" t="s">
        <v>581</v>
      </c>
      <c r="Y175" s="1004"/>
    </row>
    <row r="176" spans="1:25" ht="14.4" customHeight="1" x14ac:dyDescent="0.3">
      <c r="A176" s="966" t="s">
        <v>8599</v>
      </c>
      <c r="B176" s="946">
        <v>8</v>
      </c>
      <c r="C176" s="947">
        <v>4.07</v>
      </c>
      <c r="D176" s="948">
        <v>7.6</v>
      </c>
      <c r="E176" s="949">
        <v>7</v>
      </c>
      <c r="F176" s="923">
        <v>3.41</v>
      </c>
      <c r="G176" s="924">
        <v>5.7</v>
      </c>
      <c r="H176" s="925">
        <v>10</v>
      </c>
      <c r="I176" s="926">
        <v>5.64</v>
      </c>
      <c r="J176" s="927">
        <v>9.6999999999999993</v>
      </c>
      <c r="K176" s="928">
        <v>0.49</v>
      </c>
      <c r="L176" s="929">
        <v>2</v>
      </c>
      <c r="M176" s="929">
        <v>21</v>
      </c>
      <c r="N176" s="930">
        <v>7</v>
      </c>
      <c r="O176" s="929" t="s">
        <v>8277</v>
      </c>
      <c r="P176" s="950" t="s">
        <v>8600</v>
      </c>
      <c r="Q176" s="931">
        <f t="shared" si="6"/>
        <v>2</v>
      </c>
      <c r="R176" s="997">
        <f t="shared" si="6"/>
        <v>1.5699999999999994</v>
      </c>
      <c r="S176" s="931">
        <f t="shared" si="7"/>
        <v>3</v>
      </c>
      <c r="T176" s="997">
        <f t="shared" si="8"/>
        <v>2.2299999999999995</v>
      </c>
      <c r="U176" s="1009">
        <v>70</v>
      </c>
      <c r="V176" s="946">
        <v>97</v>
      </c>
      <c r="W176" s="946">
        <v>27</v>
      </c>
      <c r="X176" s="1006">
        <v>1.3857142857142857</v>
      </c>
      <c r="Y176" s="1003">
        <v>34</v>
      </c>
    </row>
    <row r="177" spans="1:25" ht="14.4" customHeight="1" x14ac:dyDescent="0.3">
      <c r="A177" s="967" t="s">
        <v>8601</v>
      </c>
      <c r="B177" s="952">
        <v>1</v>
      </c>
      <c r="C177" s="953">
        <v>2.2599999999999998</v>
      </c>
      <c r="D177" s="951">
        <v>72</v>
      </c>
      <c r="E177" s="954">
        <v>1</v>
      </c>
      <c r="F177" s="955">
        <v>0.65</v>
      </c>
      <c r="G177" s="932">
        <v>7</v>
      </c>
      <c r="H177" s="956">
        <v>4</v>
      </c>
      <c r="I177" s="957">
        <v>2.75</v>
      </c>
      <c r="J177" s="935">
        <v>9.3000000000000007</v>
      </c>
      <c r="K177" s="958">
        <v>0.65</v>
      </c>
      <c r="L177" s="959">
        <v>3</v>
      </c>
      <c r="M177" s="959">
        <v>30</v>
      </c>
      <c r="N177" s="960">
        <v>10</v>
      </c>
      <c r="O177" s="959" t="s">
        <v>8277</v>
      </c>
      <c r="P177" s="961" t="s">
        <v>8602</v>
      </c>
      <c r="Q177" s="962">
        <f t="shared" si="6"/>
        <v>3</v>
      </c>
      <c r="R177" s="998">
        <f t="shared" si="6"/>
        <v>0.49000000000000021</v>
      </c>
      <c r="S177" s="962">
        <f t="shared" si="7"/>
        <v>3</v>
      </c>
      <c r="T177" s="998">
        <f t="shared" si="8"/>
        <v>2.1</v>
      </c>
      <c r="U177" s="1010">
        <v>40</v>
      </c>
      <c r="V177" s="952">
        <v>37.200000000000003</v>
      </c>
      <c r="W177" s="952">
        <v>-2.7999999999999972</v>
      </c>
      <c r="X177" s="1007">
        <v>0.93</v>
      </c>
      <c r="Y177" s="1004">
        <v>4</v>
      </c>
    </row>
    <row r="178" spans="1:25" ht="14.4" customHeight="1" x14ac:dyDescent="0.3">
      <c r="A178" s="967" t="s">
        <v>8603</v>
      </c>
      <c r="B178" s="952"/>
      <c r="C178" s="953"/>
      <c r="D178" s="951"/>
      <c r="E178" s="954"/>
      <c r="F178" s="955"/>
      <c r="G178" s="932"/>
      <c r="H178" s="956">
        <v>1</v>
      </c>
      <c r="I178" s="957">
        <v>0.97</v>
      </c>
      <c r="J178" s="933">
        <v>15</v>
      </c>
      <c r="K178" s="958">
        <v>0.97</v>
      </c>
      <c r="L178" s="959">
        <v>4</v>
      </c>
      <c r="M178" s="959">
        <v>36</v>
      </c>
      <c r="N178" s="960">
        <v>12</v>
      </c>
      <c r="O178" s="959" t="s">
        <v>8277</v>
      </c>
      <c r="P178" s="961" t="s">
        <v>8604</v>
      </c>
      <c r="Q178" s="962">
        <f t="shared" si="6"/>
        <v>1</v>
      </c>
      <c r="R178" s="998">
        <f t="shared" si="6"/>
        <v>0.97</v>
      </c>
      <c r="S178" s="962">
        <f t="shared" si="7"/>
        <v>1</v>
      </c>
      <c r="T178" s="998">
        <f t="shared" si="8"/>
        <v>0.97</v>
      </c>
      <c r="U178" s="1010">
        <v>12</v>
      </c>
      <c r="V178" s="952">
        <v>15</v>
      </c>
      <c r="W178" s="952">
        <v>3</v>
      </c>
      <c r="X178" s="1007">
        <v>1.25</v>
      </c>
      <c r="Y178" s="1004">
        <v>3</v>
      </c>
    </row>
    <row r="179" spans="1:25" ht="14.4" customHeight="1" x14ac:dyDescent="0.3">
      <c r="A179" s="966" t="s">
        <v>8605</v>
      </c>
      <c r="B179" s="946"/>
      <c r="C179" s="947"/>
      <c r="D179" s="948"/>
      <c r="E179" s="949">
        <v>1</v>
      </c>
      <c r="F179" s="923">
        <v>0.25</v>
      </c>
      <c r="G179" s="924">
        <v>2</v>
      </c>
      <c r="H179" s="925">
        <v>1</v>
      </c>
      <c r="I179" s="926">
        <v>0.25</v>
      </c>
      <c r="J179" s="940">
        <v>2</v>
      </c>
      <c r="K179" s="928">
        <v>0.25</v>
      </c>
      <c r="L179" s="929">
        <v>1</v>
      </c>
      <c r="M179" s="929">
        <v>9</v>
      </c>
      <c r="N179" s="930">
        <v>3</v>
      </c>
      <c r="O179" s="929" t="s">
        <v>8277</v>
      </c>
      <c r="P179" s="950" t="s">
        <v>8606</v>
      </c>
      <c r="Q179" s="931">
        <f t="shared" si="6"/>
        <v>1</v>
      </c>
      <c r="R179" s="997">
        <f t="shared" si="6"/>
        <v>0.25</v>
      </c>
      <c r="S179" s="931">
        <f t="shared" si="7"/>
        <v>0</v>
      </c>
      <c r="T179" s="997">
        <f t="shared" si="8"/>
        <v>0</v>
      </c>
      <c r="U179" s="1009">
        <v>3</v>
      </c>
      <c r="V179" s="946">
        <v>2</v>
      </c>
      <c r="W179" s="946">
        <v>-1</v>
      </c>
      <c r="X179" s="1006">
        <v>0.66666666666666663</v>
      </c>
      <c r="Y179" s="1003"/>
    </row>
    <row r="180" spans="1:25" ht="14.4" customHeight="1" x14ac:dyDescent="0.3">
      <c r="A180" s="967" t="s">
        <v>8607</v>
      </c>
      <c r="B180" s="952">
        <v>1</v>
      </c>
      <c r="C180" s="953">
        <v>0.32</v>
      </c>
      <c r="D180" s="951">
        <v>5</v>
      </c>
      <c r="E180" s="954"/>
      <c r="F180" s="955"/>
      <c r="G180" s="932"/>
      <c r="H180" s="956"/>
      <c r="I180" s="957"/>
      <c r="J180" s="935"/>
      <c r="K180" s="958">
        <v>0.31</v>
      </c>
      <c r="L180" s="959">
        <v>1</v>
      </c>
      <c r="M180" s="959">
        <v>12</v>
      </c>
      <c r="N180" s="960">
        <v>4</v>
      </c>
      <c r="O180" s="959" t="s">
        <v>8277</v>
      </c>
      <c r="P180" s="961" t="s">
        <v>8608</v>
      </c>
      <c r="Q180" s="962">
        <f t="shared" si="6"/>
        <v>-1</v>
      </c>
      <c r="R180" s="998">
        <f t="shared" si="6"/>
        <v>-0.32</v>
      </c>
      <c r="S180" s="962">
        <f t="shared" si="7"/>
        <v>0</v>
      </c>
      <c r="T180" s="998">
        <f t="shared" si="8"/>
        <v>0</v>
      </c>
      <c r="U180" s="1010" t="s">
        <v>581</v>
      </c>
      <c r="V180" s="952" t="s">
        <v>581</v>
      </c>
      <c r="W180" s="952" t="s">
        <v>581</v>
      </c>
      <c r="X180" s="1007" t="s">
        <v>581</v>
      </c>
      <c r="Y180" s="1004"/>
    </row>
    <row r="181" spans="1:25" ht="14.4" customHeight="1" x14ac:dyDescent="0.3">
      <c r="A181" s="966" t="s">
        <v>8609</v>
      </c>
      <c r="B181" s="946">
        <v>6</v>
      </c>
      <c r="C181" s="947">
        <v>2.09</v>
      </c>
      <c r="D181" s="948">
        <v>3.2</v>
      </c>
      <c r="E181" s="925">
        <v>6</v>
      </c>
      <c r="F181" s="926">
        <v>1.93</v>
      </c>
      <c r="G181" s="940">
        <v>2.8</v>
      </c>
      <c r="H181" s="929">
        <v>4</v>
      </c>
      <c r="I181" s="923">
        <v>3.84</v>
      </c>
      <c r="J181" s="927">
        <v>20.3</v>
      </c>
      <c r="K181" s="928">
        <v>0.34</v>
      </c>
      <c r="L181" s="929">
        <v>2</v>
      </c>
      <c r="M181" s="929">
        <v>15</v>
      </c>
      <c r="N181" s="930">
        <v>5</v>
      </c>
      <c r="O181" s="929" t="s">
        <v>8277</v>
      </c>
      <c r="P181" s="950" t="s">
        <v>8610</v>
      </c>
      <c r="Q181" s="931">
        <f t="shared" si="6"/>
        <v>-2</v>
      </c>
      <c r="R181" s="997">
        <f t="shared" si="6"/>
        <v>1.75</v>
      </c>
      <c r="S181" s="931">
        <f t="shared" si="7"/>
        <v>-2</v>
      </c>
      <c r="T181" s="997">
        <f t="shared" si="8"/>
        <v>1.91</v>
      </c>
      <c r="U181" s="1009">
        <v>20</v>
      </c>
      <c r="V181" s="946">
        <v>81.2</v>
      </c>
      <c r="W181" s="946">
        <v>61.2</v>
      </c>
      <c r="X181" s="1006">
        <v>4.0600000000000005</v>
      </c>
      <c r="Y181" s="1003">
        <v>68</v>
      </c>
    </row>
    <row r="182" spans="1:25" ht="14.4" customHeight="1" x14ac:dyDescent="0.3">
      <c r="A182" s="967" t="s">
        <v>8611</v>
      </c>
      <c r="B182" s="952">
        <v>2</v>
      </c>
      <c r="C182" s="953">
        <v>0.97</v>
      </c>
      <c r="D182" s="951">
        <v>5.5</v>
      </c>
      <c r="E182" s="956">
        <v>3</v>
      </c>
      <c r="F182" s="957">
        <v>1.3</v>
      </c>
      <c r="G182" s="935">
        <v>4.3</v>
      </c>
      <c r="H182" s="959">
        <v>2</v>
      </c>
      <c r="I182" s="955">
        <v>0.64</v>
      </c>
      <c r="J182" s="932">
        <v>2</v>
      </c>
      <c r="K182" s="958">
        <v>0.48</v>
      </c>
      <c r="L182" s="959">
        <v>3</v>
      </c>
      <c r="M182" s="959">
        <v>24</v>
      </c>
      <c r="N182" s="960">
        <v>8</v>
      </c>
      <c r="O182" s="959" t="s">
        <v>8277</v>
      </c>
      <c r="P182" s="961" t="s">
        <v>8612</v>
      </c>
      <c r="Q182" s="962">
        <f t="shared" si="6"/>
        <v>0</v>
      </c>
      <c r="R182" s="998">
        <f t="shared" si="6"/>
        <v>-0.32999999999999996</v>
      </c>
      <c r="S182" s="962">
        <f t="shared" si="7"/>
        <v>-1</v>
      </c>
      <c r="T182" s="998">
        <f t="shared" si="8"/>
        <v>-0.66</v>
      </c>
      <c r="U182" s="1010">
        <v>16</v>
      </c>
      <c r="V182" s="952">
        <v>4</v>
      </c>
      <c r="W182" s="952">
        <v>-12</v>
      </c>
      <c r="X182" s="1007">
        <v>0.25</v>
      </c>
      <c r="Y182" s="1004"/>
    </row>
    <row r="183" spans="1:25" ht="14.4" customHeight="1" x14ac:dyDescent="0.3">
      <c r="A183" s="967" t="s">
        <v>8613</v>
      </c>
      <c r="B183" s="952"/>
      <c r="C183" s="953"/>
      <c r="D183" s="951"/>
      <c r="E183" s="956"/>
      <c r="F183" s="957"/>
      <c r="G183" s="935"/>
      <c r="H183" s="959">
        <v>1</v>
      </c>
      <c r="I183" s="955">
        <v>0.36</v>
      </c>
      <c r="J183" s="932">
        <v>2</v>
      </c>
      <c r="K183" s="958">
        <v>0.53</v>
      </c>
      <c r="L183" s="959">
        <v>3</v>
      </c>
      <c r="M183" s="959">
        <v>24</v>
      </c>
      <c r="N183" s="960">
        <v>8</v>
      </c>
      <c r="O183" s="959" t="s">
        <v>8277</v>
      </c>
      <c r="P183" s="961" t="s">
        <v>8614</v>
      </c>
      <c r="Q183" s="962">
        <f t="shared" si="6"/>
        <v>1</v>
      </c>
      <c r="R183" s="998">
        <f t="shared" si="6"/>
        <v>0.36</v>
      </c>
      <c r="S183" s="962">
        <f t="shared" si="7"/>
        <v>1</v>
      </c>
      <c r="T183" s="998">
        <f t="shared" si="8"/>
        <v>0.36</v>
      </c>
      <c r="U183" s="1010">
        <v>8</v>
      </c>
      <c r="V183" s="952">
        <v>2</v>
      </c>
      <c r="W183" s="952">
        <v>-6</v>
      </c>
      <c r="X183" s="1007">
        <v>0.25</v>
      </c>
      <c r="Y183" s="1004"/>
    </row>
    <row r="184" spans="1:25" ht="14.4" customHeight="1" x14ac:dyDescent="0.3">
      <c r="A184" s="966" t="s">
        <v>8615</v>
      </c>
      <c r="B184" s="936">
        <v>2</v>
      </c>
      <c r="C184" s="937">
        <v>3.27</v>
      </c>
      <c r="D184" s="938">
        <v>13.5</v>
      </c>
      <c r="E184" s="949"/>
      <c r="F184" s="923"/>
      <c r="G184" s="924"/>
      <c r="H184" s="929">
        <v>1</v>
      </c>
      <c r="I184" s="923">
        <v>1.68</v>
      </c>
      <c r="J184" s="927">
        <v>21</v>
      </c>
      <c r="K184" s="928">
        <v>1.59</v>
      </c>
      <c r="L184" s="929">
        <v>4</v>
      </c>
      <c r="M184" s="929">
        <v>33</v>
      </c>
      <c r="N184" s="930">
        <v>11</v>
      </c>
      <c r="O184" s="929" t="s">
        <v>8277</v>
      </c>
      <c r="P184" s="950" t="s">
        <v>8616</v>
      </c>
      <c r="Q184" s="931">
        <f t="shared" si="6"/>
        <v>-1</v>
      </c>
      <c r="R184" s="997">
        <f t="shared" si="6"/>
        <v>-1.59</v>
      </c>
      <c r="S184" s="931">
        <f t="shared" si="7"/>
        <v>1</v>
      </c>
      <c r="T184" s="997">
        <f t="shared" si="8"/>
        <v>1.68</v>
      </c>
      <c r="U184" s="1009">
        <v>11</v>
      </c>
      <c r="V184" s="946">
        <v>21</v>
      </c>
      <c r="W184" s="946">
        <v>10</v>
      </c>
      <c r="X184" s="1006">
        <v>1.9090909090909092</v>
      </c>
      <c r="Y184" s="1003">
        <v>10</v>
      </c>
    </row>
    <row r="185" spans="1:25" ht="14.4" customHeight="1" x14ac:dyDescent="0.3">
      <c r="A185" s="966" t="s">
        <v>8617</v>
      </c>
      <c r="B185" s="946"/>
      <c r="C185" s="947"/>
      <c r="D185" s="948"/>
      <c r="E185" s="949"/>
      <c r="F185" s="923"/>
      <c r="G185" s="924"/>
      <c r="H185" s="925">
        <v>1</v>
      </c>
      <c r="I185" s="926">
        <v>2.72</v>
      </c>
      <c r="J185" s="927">
        <v>9</v>
      </c>
      <c r="K185" s="928">
        <v>2.72</v>
      </c>
      <c r="L185" s="929">
        <v>2</v>
      </c>
      <c r="M185" s="929">
        <v>18</v>
      </c>
      <c r="N185" s="930">
        <v>6</v>
      </c>
      <c r="O185" s="929" t="s">
        <v>8277</v>
      </c>
      <c r="P185" s="950" t="s">
        <v>8618</v>
      </c>
      <c r="Q185" s="931">
        <f t="shared" si="6"/>
        <v>1</v>
      </c>
      <c r="R185" s="997">
        <f t="shared" si="6"/>
        <v>2.72</v>
      </c>
      <c r="S185" s="931">
        <f t="shared" si="7"/>
        <v>1</v>
      </c>
      <c r="T185" s="997">
        <f t="shared" si="8"/>
        <v>2.72</v>
      </c>
      <c r="U185" s="1009">
        <v>6</v>
      </c>
      <c r="V185" s="946">
        <v>9</v>
      </c>
      <c r="W185" s="946">
        <v>3</v>
      </c>
      <c r="X185" s="1006">
        <v>1.5</v>
      </c>
      <c r="Y185" s="1003">
        <v>3</v>
      </c>
    </row>
    <row r="186" spans="1:25" ht="14.4" customHeight="1" x14ac:dyDescent="0.3">
      <c r="A186" s="967" t="s">
        <v>8619</v>
      </c>
      <c r="B186" s="952"/>
      <c r="C186" s="953"/>
      <c r="D186" s="951"/>
      <c r="E186" s="954">
        <v>1</v>
      </c>
      <c r="F186" s="955">
        <v>5.47</v>
      </c>
      <c r="G186" s="932">
        <v>37</v>
      </c>
      <c r="H186" s="956"/>
      <c r="I186" s="957"/>
      <c r="J186" s="935"/>
      <c r="K186" s="958">
        <v>2.72</v>
      </c>
      <c r="L186" s="959">
        <v>2</v>
      </c>
      <c r="M186" s="959">
        <v>18</v>
      </c>
      <c r="N186" s="960">
        <v>6</v>
      </c>
      <c r="O186" s="959" t="s">
        <v>8277</v>
      </c>
      <c r="P186" s="961" t="s">
        <v>8620</v>
      </c>
      <c r="Q186" s="962">
        <f t="shared" si="6"/>
        <v>0</v>
      </c>
      <c r="R186" s="998">
        <f t="shared" si="6"/>
        <v>0</v>
      </c>
      <c r="S186" s="962">
        <f t="shared" si="7"/>
        <v>-1</v>
      </c>
      <c r="T186" s="998">
        <f t="shared" si="8"/>
        <v>-5.47</v>
      </c>
      <c r="U186" s="1010" t="s">
        <v>581</v>
      </c>
      <c r="V186" s="952" t="s">
        <v>581</v>
      </c>
      <c r="W186" s="952" t="s">
        <v>581</v>
      </c>
      <c r="X186" s="1007" t="s">
        <v>581</v>
      </c>
      <c r="Y186" s="1004"/>
    </row>
    <row r="187" spans="1:25" ht="14.4" customHeight="1" x14ac:dyDescent="0.3">
      <c r="A187" s="966" t="s">
        <v>8621</v>
      </c>
      <c r="B187" s="936">
        <v>1</v>
      </c>
      <c r="C187" s="937">
        <v>1.67</v>
      </c>
      <c r="D187" s="938">
        <v>5</v>
      </c>
      <c r="E187" s="949"/>
      <c r="F187" s="923"/>
      <c r="G187" s="924"/>
      <c r="H187" s="929"/>
      <c r="I187" s="923"/>
      <c r="J187" s="924"/>
      <c r="K187" s="928">
        <v>1.97</v>
      </c>
      <c r="L187" s="929">
        <v>6</v>
      </c>
      <c r="M187" s="929">
        <v>51</v>
      </c>
      <c r="N187" s="930">
        <v>17</v>
      </c>
      <c r="O187" s="929" t="s">
        <v>8277</v>
      </c>
      <c r="P187" s="950" t="s">
        <v>8622</v>
      </c>
      <c r="Q187" s="931">
        <f t="shared" si="6"/>
        <v>-1</v>
      </c>
      <c r="R187" s="997">
        <f t="shared" si="6"/>
        <v>-1.67</v>
      </c>
      <c r="S187" s="931">
        <f t="shared" si="7"/>
        <v>0</v>
      </c>
      <c r="T187" s="997">
        <f t="shared" si="8"/>
        <v>0</v>
      </c>
      <c r="U187" s="1009" t="s">
        <v>581</v>
      </c>
      <c r="V187" s="946" t="s">
        <v>581</v>
      </c>
      <c r="W187" s="946" t="s">
        <v>581</v>
      </c>
      <c r="X187" s="1006" t="s">
        <v>581</v>
      </c>
      <c r="Y187" s="1003"/>
    </row>
    <row r="188" spans="1:25" ht="14.4" customHeight="1" x14ac:dyDescent="0.3">
      <c r="A188" s="966" t="s">
        <v>8623</v>
      </c>
      <c r="B188" s="946">
        <v>1</v>
      </c>
      <c r="C188" s="947">
        <v>1.56</v>
      </c>
      <c r="D188" s="948">
        <v>6</v>
      </c>
      <c r="E188" s="949"/>
      <c r="F188" s="923"/>
      <c r="G188" s="924"/>
      <c r="H188" s="925"/>
      <c r="I188" s="926"/>
      <c r="J188" s="940"/>
      <c r="K188" s="928">
        <v>1.56</v>
      </c>
      <c r="L188" s="929">
        <v>2</v>
      </c>
      <c r="M188" s="929">
        <v>21</v>
      </c>
      <c r="N188" s="930">
        <v>7</v>
      </c>
      <c r="O188" s="929" t="s">
        <v>8277</v>
      </c>
      <c r="P188" s="950" t="s">
        <v>8624</v>
      </c>
      <c r="Q188" s="931">
        <f t="shared" si="6"/>
        <v>-1</v>
      </c>
      <c r="R188" s="997">
        <f t="shared" si="6"/>
        <v>-1.56</v>
      </c>
      <c r="S188" s="931">
        <f t="shared" si="7"/>
        <v>0</v>
      </c>
      <c r="T188" s="997">
        <f t="shared" si="8"/>
        <v>0</v>
      </c>
      <c r="U188" s="1009" t="s">
        <v>581</v>
      </c>
      <c r="V188" s="946" t="s">
        <v>581</v>
      </c>
      <c r="W188" s="946" t="s">
        <v>581</v>
      </c>
      <c r="X188" s="1006" t="s">
        <v>581</v>
      </c>
      <c r="Y188" s="1003"/>
    </row>
    <row r="189" spans="1:25" ht="14.4" customHeight="1" x14ac:dyDescent="0.3">
      <c r="A189" s="967" t="s">
        <v>8625</v>
      </c>
      <c r="B189" s="952"/>
      <c r="C189" s="953"/>
      <c r="D189" s="951"/>
      <c r="E189" s="954"/>
      <c r="F189" s="955"/>
      <c r="G189" s="932"/>
      <c r="H189" s="956">
        <v>1</v>
      </c>
      <c r="I189" s="957">
        <v>2.2400000000000002</v>
      </c>
      <c r="J189" s="935">
        <v>8</v>
      </c>
      <c r="K189" s="958">
        <v>2.2400000000000002</v>
      </c>
      <c r="L189" s="959">
        <v>4</v>
      </c>
      <c r="M189" s="959">
        <v>39</v>
      </c>
      <c r="N189" s="960">
        <v>13</v>
      </c>
      <c r="O189" s="959" t="s">
        <v>8277</v>
      </c>
      <c r="P189" s="961" t="s">
        <v>8624</v>
      </c>
      <c r="Q189" s="962">
        <f t="shared" si="6"/>
        <v>1</v>
      </c>
      <c r="R189" s="998">
        <f t="shared" si="6"/>
        <v>2.2400000000000002</v>
      </c>
      <c r="S189" s="962">
        <f t="shared" si="7"/>
        <v>1</v>
      </c>
      <c r="T189" s="998">
        <f t="shared" si="8"/>
        <v>2.2400000000000002</v>
      </c>
      <c r="U189" s="1010">
        <v>13</v>
      </c>
      <c r="V189" s="952">
        <v>8</v>
      </c>
      <c r="W189" s="952">
        <v>-5</v>
      </c>
      <c r="X189" s="1007">
        <v>0.61538461538461542</v>
      </c>
      <c r="Y189" s="1004"/>
    </row>
    <row r="190" spans="1:25" ht="14.4" customHeight="1" x14ac:dyDescent="0.3">
      <c r="A190" s="966" t="s">
        <v>8626</v>
      </c>
      <c r="B190" s="946">
        <v>1</v>
      </c>
      <c r="C190" s="947">
        <v>0.38</v>
      </c>
      <c r="D190" s="948">
        <v>5</v>
      </c>
      <c r="E190" s="949"/>
      <c r="F190" s="923"/>
      <c r="G190" s="924"/>
      <c r="H190" s="925"/>
      <c r="I190" s="926"/>
      <c r="J190" s="940"/>
      <c r="K190" s="928">
        <v>0.38</v>
      </c>
      <c r="L190" s="929">
        <v>2</v>
      </c>
      <c r="M190" s="929">
        <v>15</v>
      </c>
      <c r="N190" s="930">
        <v>5</v>
      </c>
      <c r="O190" s="929" t="s">
        <v>8277</v>
      </c>
      <c r="P190" s="950" t="s">
        <v>8627</v>
      </c>
      <c r="Q190" s="931">
        <f t="shared" si="6"/>
        <v>-1</v>
      </c>
      <c r="R190" s="997">
        <f t="shared" si="6"/>
        <v>-0.38</v>
      </c>
      <c r="S190" s="931">
        <f t="shared" si="7"/>
        <v>0</v>
      </c>
      <c r="T190" s="997">
        <f t="shared" si="8"/>
        <v>0</v>
      </c>
      <c r="U190" s="1009" t="s">
        <v>581</v>
      </c>
      <c r="V190" s="946" t="s">
        <v>581</v>
      </c>
      <c r="W190" s="946" t="s">
        <v>581</v>
      </c>
      <c r="X190" s="1006" t="s">
        <v>581</v>
      </c>
      <c r="Y190" s="1003"/>
    </row>
    <row r="191" spans="1:25" ht="14.4" customHeight="1" x14ac:dyDescent="0.3">
      <c r="A191" s="967" t="s">
        <v>8628</v>
      </c>
      <c r="B191" s="952"/>
      <c r="C191" s="953"/>
      <c r="D191" s="951"/>
      <c r="E191" s="954"/>
      <c r="F191" s="955"/>
      <c r="G191" s="932"/>
      <c r="H191" s="956">
        <v>1</v>
      </c>
      <c r="I191" s="957">
        <v>1.3</v>
      </c>
      <c r="J191" s="933">
        <v>18</v>
      </c>
      <c r="K191" s="958">
        <v>0.64</v>
      </c>
      <c r="L191" s="959">
        <v>2</v>
      </c>
      <c r="M191" s="959">
        <v>21</v>
      </c>
      <c r="N191" s="960">
        <v>7</v>
      </c>
      <c r="O191" s="959" t="s">
        <v>8277</v>
      </c>
      <c r="P191" s="961" t="s">
        <v>8629</v>
      </c>
      <c r="Q191" s="962">
        <f t="shared" si="6"/>
        <v>1</v>
      </c>
      <c r="R191" s="998">
        <f t="shared" si="6"/>
        <v>1.3</v>
      </c>
      <c r="S191" s="962">
        <f t="shared" si="7"/>
        <v>1</v>
      </c>
      <c r="T191" s="998">
        <f t="shared" si="8"/>
        <v>1.3</v>
      </c>
      <c r="U191" s="1010">
        <v>7</v>
      </c>
      <c r="V191" s="952">
        <v>18</v>
      </c>
      <c r="W191" s="952">
        <v>11</v>
      </c>
      <c r="X191" s="1007">
        <v>2.5714285714285716</v>
      </c>
      <c r="Y191" s="1004">
        <v>11</v>
      </c>
    </row>
    <row r="192" spans="1:25" ht="14.4" customHeight="1" x14ac:dyDescent="0.3">
      <c r="A192" s="966" t="s">
        <v>8630</v>
      </c>
      <c r="B192" s="946"/>
      <c r="C192" s="947"/>
      <c r="D192" s="948"/>
      <c r="E192" s="949"/>
      <c r="F192" s="923"/>
      <c r="G192" s="924"/>
      <c r="H192" s="925">
        <v>2</v>
      </c>
      <c r="I192" s="926">
        <v>0.87</v>
      </c>
      <c r="J192" s="940">
        <v>4.5</v>
      </c>
      <c r="K192" s="928">
        <v>0.43</v>
      </c>
      <c r="L192" s="929">
        <v>2</v>
      </c>
      <c r="M192" s="929">
        <v>15</v>
      </c>
      <c r="N192" s="930">
        <v>5</v>
      </c>
      <c r="O192" s="929" t="s">
        <v>8277</v>
      </c>
      <c r="P192" s="950" t="s">
        <v>8631</v>
      </c>
      <c r="Q192" s="931">
        <f t="shared" si="6"/>
        <v>2</v>
      </c>
      <c r="R192" s="997">
        <f t="shared" si="6"/>
        <v>0.87</v>
      </c>
      <c r="S192" s="931">
        <f t="shared" si="7"/>
        <v>2</v>
      </c>
      <c r="T192" s="997">
        <f t="shared" si="8"/>
        <v>0.87</v>
      </c>
      <c r="U192" s="1009">
        <v>10</v>
      </c>
      <c r="V192" s="946">
        <v>9</v>
      </c>
      <c r="W192" s="946">
        <v>-1</v>
      </c>
      <c r="X192" s="1006">
        <v>0.9</v>
      </c>
      <c r="Y192" s="1003"/>
    </row>
    <row r="193" spans="1:25" ht="14.4" customHeight="1" x14ac:dyDescent="0.3">
      <c r="A193" s="966" t="s">
        <v>8632</v>
      </c>
      <c r="B193" s="936">
        <v>1</v>
      </c>
      <c r="C193" s="937">
        <v>7.42</v>
      </c>
      <c r="D193" s="938">
        <v>14</v>
      </c>
      <c r="E193" s="949"/>
      <c r="F193" s="923"/>
      <c r="G193" s="924"/>
      <c r="H193" s="929"/>
      <c r="I193" s="923"/>
      <c r="J193" s="924"/>
      <c r="K193" s="928">
        <v>7.42</v>
      </c>
      <c r="L193" s="929">
        <v>7</v>
      </c>
      <c r="M193" s="929">
        <v>60</v>
      </c>
      <c r="N193" s="930">
        <v>20</v>
      </c>
      <c r="O193" s="929" t="s">
        <v>8277</v>
      </c>
      <c r="P193" s="950" t="s">
        <v>8633</v>
      </c>
      <c r="Q193" s="931">
        <f t="shared" si="6"/>
        <v>-1</v>
      </c>
      <c r="R193" s="997">
        <f t="shared" si="6"/>
        <v>-7.42</v>
      </c>
      <c r="S193" s="931">
        <f t="shared" si="7"/>
        <v>0</v>
      </c>
      <c r="T193" s="997">
        <f t="shared" si="8"/>
        <v>0</v>
      </c>
      <c r="U193" s="1009" t="s">
        <v>581</v>
      </c>
      <c r="V193" s="946" t="s">
        <v>581</v>
      </c>
      <c r="W193" s="946" t="s">
        <v>581</v>
      </c>
      <c r="X193" s="1006" t="s">
        <v>581</v>
      </c>
      <c r="Y193" s="1003"/>
    </row>
    <row r="194" spans="1:25" ht="14.4" customHeight="1" x14ac:dyDescent="0.3">
      <c r="A194" s="966" t="s">
        <v>8634</v>
      </c>
      <c r="B194" s="946"/>
      <c r="C194" s="947"/>
      <c r="D194" s="948"/>
      <c r="E194" s="949"/>
      <c r="F194" s="923"/>
      <c r="G194" s="924"/>
      <c r="H194" s="925">
        <v>1</v>
      </c>
      <c r="I194" s="926">
        <v>4.59</v>
      </c>
      <c r="J194" s="927">
        <v>18</v>
      </c>
      <c r="K194" s="928">
        <v>4.59</v>
      </c>
      <c r="L194" s="929">
        <v>5</v>
      </c>
      <c r="M194" s="929">
        <v>45</v>
      </c>
      <c r="N194" s="930">
        <v>15</v>
      </c>
      <c r="O194" s="929" t="s">
        <v>8277</v>
      </c>
      <c r="P194" s="950" t="s">
        <v>8635</v>
      </c>
      <c r="Q194" s="931">
        <f t="shared" si="6"/>
        <v>1</v>
      </c>
      <c r="R194" s="997">
        <f t="shared" si="6"/>
        <v>4.59</v>
      </c>
      <c r="S194" s="931">
        <f t="shared" si="7"/>
        <v>1</v>
      </c>
      <c r="T194" s="997">
        <f t="shared" si="8"/>
        <v>4.59</v>
      </c>
      <c r="U194" s="1009">
        <v>15</v>
      </c>
      <c r="V194" s="946">
        <v>18</v>
      </c>
      <c r="W194" s="946">
        <v>3</v>
      </c>
      <c r="X194" s="1006">
        <v>1.2</v>
      </c>
      <c r="Y194" s="1003">
        <v>3</v>
      </c>
    </row>
    <row r="195" spans="1:25" ht="14.4" customHeight="1" x14ac:dyDescent="0.3">
      <c r="A195" s="966" t="s">
        <v>8636</v>
      </c>
      <c r="B195" s="946"/>
      <c r="C195" s="947"/>
      <c r="D195" s="948"/>
      <c r="E195" s="925">
        <v>2</v>
      </c>
      <c r="F195" s="926">
        <v>0.84</v>
      </c>
      <c r="G195" s="940">
        <v>7</v>
      </c>
      <c r="H195" s="929"/>
      <c r="I195" s="923"/>
      <c r="J195" s="924"/>
      <c r="K195" s="928">
        <v>0.42</v>
      </c>
      <c r="L195" s="929">
        <v>2</v>
      </c>
      <c r="M195" s="929">
        <v>18</v>
      </c>
      <c r="N195" s="930">
        <v>6</v>
      </c>
      <c r="O195" s="929" t="s">
        <v>8277</v>
      </c>
      <c r="P195" s="950" t="s">
        <v>8637</v>
      </c>
      <c r="Q195" s="931">
        <f t="shared" si="6"/>
        <v>0</v>
      </c>
      <c r="R195" s="997">
        <f t="shared" si="6"/>
        <v>0</v>
      </c>
      <c r="S195" s="931">
        <f t="shared" si="7"/>
        <v>-2</v>
      </c>
      <c r="T195" s="997">
        <f t="shared" si="8"/>
        <v>-0.84</v>
      </c>
      <c r="U195" s="1009" t="s">
        <v>581</v>
      </c>
      <c r="V195" s="946" t="s">
        <v>581</v>
      </c>
      <c r="W195" s="946" t="s">
        <v>581</v>
      </c>
      <c r="X195" s="1006" t="s">
        <v>581</v>
      </c>
      <c r="Y195" s="1003"/>
    </row>
    <row r="196" spans="1:25" ht="14.4" customHeight="1" x14ac:dyDescent="0.3">
      <c r="A196" s="966" t="s">
        <v>8638</v>
      </c>
      <c r="B196" s="946"/>
      <c r="C196" s="947"/>
      <c r="D196" s="948"/>
      <c r="E196" s="949"/>
      <c r="F196" s="923"/>
      <c r="G196" s="924"/>
      <c r="H196" s="925">
        <v>1</v>
      </c>
      <c r="I196" s="926">
        <v>5.45</v>
      </c>
      <c r="J196" s="927">
        <v>22</v>
      </c>
      <c r="K196" s="928">
        <v>3.79</v>
      </c>
      <c r="L196" s="929">
        <v>5</v>
      </c>
      <c r="M196" s="929">
        <v>48</v>
      </c>
      <c r="N196" s="930">
        <v>16</v>
      </c>
      <c r="O196" s="929" t="s">
        <v>8277</v>
      </c>
      <c r="P196" s="950" t="s">
        <v>8639</v>
      </c>
      <c r="Q196" s="931">
        <f t="shared" si="6"/>
        <v>1</v>
      </c>
      <c r="R196" s="997">
        <f t="shared" si="6"/>
        <v>5.45</v>
      </c>
      <c r="S196" s="931">
        <f t="shared" si="7"/>
        <v>1</v>
      </c>
      <c r="T196" s="997">
        <f t="shared" si="8"/>
        <v>5.45</v>
      </c>
      <c r="U196" s="1009">
        <v>16</v>
      </c>
      <c r="V196" s="946">
        <v>22</v>
      </c>
      <c r="W196" s="946">
        <v>6</v>
      </c>
      <c r="X196" s="1006">
        <v>1.375</v>
      </c>
      <c r="Y196" s="1003">
        <v>6</v>
      </c>
    </row>
    <row r="197" spans="1:25" ht="14.4" customHeight="1" x14ac:dyDescent="0.3">
      <c r="A197" s="966" t="s">
        <v>8640</v>
      </c>
      <c r="B197" s="936">
        <v>2</v>
      </c>
      <c r="C197" s="937">
        <v>6.08</v>
      </c>
      <c r="D197" s="938">
        <v>11.5</v>
      </c>
      <c r="E197" s="949"/>
      <c r="F197" s="923"/>
      <c r="G197" s="924"/>
      <c r="H197" s="929"/>
      <c r="I197" s="923"/>
      <c r="J197" s="924"/>
      <c r="K197" s="928">
        <v>3.04</v>
      </c>
      <c r="L197" s="929">
        <v>3</v>
      </c>
      <c r="M197" s="929">
        <v>30</v>
      </c>
      <c r="N197" s="930">
        <v>10</v>
      </c>
      <c r="O197" s="929" t="s">
        <v>8277</v>
      </c>
      <c r="P197" s="950" t="s">
        <v>8641</v>
      </c>
      <c r="Q197" s="931">
        <f t="shared" si="6"/>
        <v>-2</v>
      </c>
      <c r="R197" s="997">
        <f t="shared" si="6"/>
        <v>-6.08</v>
      </c>
      <c r="S197" s="931">
        <f t="shared" si="7"/>
        <v>0</v>
      </c>
      <c r="T197" s="997">
        <f t="shared" si="8"/>
        <v>0</v>
      </c>
      <c r="U197" s="1009" t="s">
        <v>581</v>
      </c>
      <c r="V197" s="946" t="s">
        <v>581</v>
      </c>
      <c r="W197" s="946" t="s">
        <v>581</v>
      </c>
      <c r="X197" s="1006" t="s">
        <v>581</v>
      </c>
      <c r="Y197" s="1003"/>
    </row>
    <row r="198" spans="1:25" ht="14.4" customHeight="1" x14ac:dyDescent="0.3">
      <c r="A198" s="967" t="s">
        <v>8642</v>
      </c>
      <c r="B198" s="963">
        <v>1</v>
      </c>
      <c r="C198" s="964">
        <v>3.83</v>
      </c>
      <c r="D198" s="939">
        <v>13</v>
      </c>
      <c r="E198" s="954"/>
      <c r="F198" s="955"/>
      <c r="G198" s="932"/>
      <c r="H198" s="959">
        <v>1</v>
      </c>
      <c r="I198" s="955">
        <v>3.04</v>
      </c>
      <c r="J198" s="932">
        <v>2</v>
      </c>
      <c r="K198" s="958">
        <v>3.83</v>
      </c>
      <c r="L198" s="959">
        <v>4</v>
      </c>
      <c r="M198" s="959">
        <v>39</v>
      </c>
      <c r="N198" s="960">
        <v>13</v>
      </c>
      <c r="O198" s="959" t="s">
        <v>8277</v>
      </c>
      <c r="P198" s="961" t="s">
        <v>8641</v>
      </c>
      <c r="Q198" s="962">
        <f t="shared" ref="Q198:R200" si="9">H198-B198</f>
        <v>0</v>
      </c>
      <c r="R198" s="998">
        <f t="shared" si="9"/>
        <v>-0.79</v>
      </c>
      <c r="S198" s="962">
        <f t="shared" ref="S198:S261" si="10">H198-E198</f>
        <v>1</v>
      </c>
      <c r="T198" s="998">
        <f t="shared" ref="T198:T261" si="11">I198-F198</f>
        <v>3.04</v>
      </c>
      <c r="U198" s="1010">
        <v>13</v>
      </c>
      <c r="V198" s="952">
        <v>2</v>
      </c>
      <c r="W198" s="952">
        <v>-11</v>
      </c>
      <c r="X198" s="1007">
        <v>0.15384615384615385</v>
      </c>
      <c r="Y198" s="1004"/>
    </row>
    <row r="199" spans="1:25" ht="14.4" customHeight="1" x14ac:dyDescent="0.3">
      <c r="A199" s="967" t="s">
        <v>8643</v>
      </c>
      <c r="B199" s="963"/>
      <c r="C199" s="964"/>
      <c r="D199" s="939"/>
      <c r="E199" s="954"/>
      <c r="F199" s="955"/>
      <c r="G199" s="932"/>
      <c r="H199" s="959">
        <v>1</v>
      </c>
      <c r="I199" s="955">
        <v>7.3</v>
      </c>
      <c r="J199" s="933">
        <v>20</v>
      </c>
      <c r="K199" s="958">
        <v>5.52</v>
      </c>
      <c r="L199" s="959">
        <v>6</v>
      </c>
      <c r="M199" s="959">
        <v>57</v>
      </c>
      <c r="N199" s="960">
        <v>19</v>
      </c>
      <c r="O199" s="959" t="s">
        <v>8277</v>
      </c>
      <c r="P199" s="961" t="s">
        <v>8641</v>
      </c>
      <c r="Q199" s="962">
        <f t="shared" si="9"/>
        <v>1</v>
      </c>
      <c r="R199" s="998">
        <f t="shared" si="9"/>
        <v>7.3</v>
      </c>
      <c r="S199" s="962">
        <f t="shared" si="10"/>
        <v>1</v>
      </c>
      <c r="T199" s="998">
        <f t="shared" si="11"/>
        <v>7.3</v>
      </c>
      <c r="U199" s="1010">
        <v>19</v>
      </c>
      <c r="V199" s="952">
        <v>20</v>
      </c>
      <c r="W199" s="952">
        <v>1</v>
      </c>
      <c r="X199" s="1007">
        <v>1.0526315789473684</v>
      </c>
      <c r="Y199" s="1004">
        <v>1</v>
      </c>
    </row>
    <row r="200" spans="1:25" ht="14.4" customHeight="1" x14ac:dyDescent="0.3">
      <c r="A200" s="966" t="s">
        <v>8644</v>
      </c>
      <c r="B200" s="946">
        <v>1</v>
      </c>
      <c r="C200" s="947">
        <v>2.13</v>
      </c>
      <c r="D200" s="948">
        <v>7</v>
      </c>
      <c r="E200" s="949"/>
      <c r="F200" s="923"/>
      <c r="G200" s="924"/>
      <c r="H200" s="925"/>
      <c r="I200" s="926"/>
      <c r="J200" s="940"/>
      <c r="K200" s="928">
        <v>2.04</v>
      </c>
      <c r="L200" s="929">
        <v>3</v>
      </c>
      <c r="M200" s="929">
        <v>27</v>
      </c>
      <c r="N200" s="930">
        <v>9</v>
      </c>
      <c r="O200" s="929" t="s">
        <v>8277</v>
      </c>
      <c r="P200" s="950" t="s">
        <v>8645</v>
      </c>
      <c r="Q200" s="931">
        <f t="shared" si="9"/>
        <v>-1</v>
      </c>
      <c r="R200" s="997">
        <f t="shared" si="9"/>
        <v>-2.13</v>
      </c>
      <c r="S200" s="931">
        <f t="shared" si="10"/>
        <v>0</v>
      </c>
      <c r="T200" s="997">
        <f t="shared" si="11"/>
        <v>0</v>
      </c>
      <c r="U200" s="1009" t="s">
        <v>581</v>
      </c>
      <c r="V200" s="946" t="s">
        <v>581</v>
      </c>
      <c r="W200" s="946" t="s">
        <v>581</v>
      </c>
      <c r="X200" s="1006" t="s">
        <v>581</v>
      </c>
      <c r="Y200" s="1003"/>
    </row>
    <row r="201" spans="1:25" ht="14.4" customHeight="1" x14ac:dyDescent="0.3">
      <c r="A201" s="967" t="s">
        <v>8646</v>
      </c>
      <c r="B201" s="952"/>
      <c r="C201" s="953"/>
      <c r="D201" s="951"/>
      <c r="E201" s="954">
        <v>1</v>
      </c>
      <c r="F201" s="955">
        <v>3.06</v>
      </c>
      <c r="G201" s="932">
        <v>9</v>
      </c>
      <c r="H201" s="956">
        <v>1</v>
      </c>
      <c r="I201" s="957">
        <v>2.57</v>
      </c>
      <c r="J201" s="935">
        <v>9</v>
      </c>
      <c r="K201" s="958">
        <v>2.57</v>
      </c>
      <c r="L201" s="959">
        <v>4</v>
      </c>
      <c r="M201" s="959">
        <v>33</v>
      </c>
      <c r="N201" s="960">
        <v>11</v>
      </c>
      <c r="O201" s="959" t="s">
        <v>8277</v>
      </c>
      <c r="P201" s="961" t="s">
        <v>8645</v>
      </c>
      <c r="Q201" s="962"/>
      <c r="R201" s="999"/>
      <c r="S201" s="962">
        <f t="shared" si="10"/>
        <v>0</v>
      </c>
      <c r="T201" s="999">
        <f t="shared" si="11"/>
        <v>-0.49000000000000021</v>
      </c>
      <c r="U201" s="1010"/>
      <c r="V201" s="952"/>
      <c r="W201" s="952"/>
      <c r="X201" s="1007"/>
      <c r="Y201" s="1004"/>
    </row>
    <row r="202" spans="1:25" ht="14.4" customHeight="1" x14ac:dyDescent="0.3">
      <c r="A202" s="966" t="s">
        <v>8647</v>
      </c>
      <c r="B202" s="936">
        <v>1</v>
      </c>
      <c r="C202" s="937">
        <v>2.2000000000000002</v>
      </c>
      <c r="D202" s="938">
        <v>26</v>
      </c>
      <c r="E202" s="949"/>
      <c r="F202" s="923"/>
      <c r="G202" s="924"/>
      <c r="H202" s="929"/>
      <c r="I202" s="923"/>
      <c r="J202" s="924"/>
      <c r="K202" s="928">
        <v>1.33</v>
      </c>
      <c r="L202" s="929">
        <v>2</v>
      </c>
      <c r="M202" s="929">
        <v>18</v>
      </c>
      <c r="N202" s="930">
        <v>6</v>
      </c>
      <c r="O202" s="929" t="s">
        <v>8277</v>
      </c>
      <c r="P202" s="950" t="s">
        <v>8648</v>
      </c>
      <c r="Q202" s="931"/>
      <c r="R202" s="1000"/>
      <c r="S202" s="931">
        <f t="shared" si="10"/>
        <v>0</v>
      </c>
      <c r="T202" s="1000">
        <f t="shared" si="11"/>
        <v>0</v>
      </c>
      <c r="U202" s="1009"/>
      <c r="V202" s="946"/>
      <c r="W202" s="946"/>
      <c r="X202" s="1006"/>
      <c r="Y202" s="1003"/>
    </row>
    <row r="203" spans="1:25" ht="14.4" customHeight="1" x14ac:dyDescent="0.3">
      <c r="A203" s="966" t="s">
        <v>8649</v>
      </c>
      <c r="B203" s="946"/>
      <c r="C203" s="947"/>
      <c r="D203" s="948"/>
      <c r="E203" s="949"/>
      <c r="F203" s="923"/>
      <c r="G203" s="924"/>
      <c r="H203" s="925">
        <v>1</v>
      </c>
      <c r="I203" s="926">
        <v>0.83</v>
      </c>
      <c r="J203" s="927">
        <v>5</v>
      </c>
      <c r="K203" s="928">
        <v>0.83</v>
      </c>
      <c r="L203" s="929">
        <v>1</v>
      </c>
      <c r="M203" s="929">
        <v>12</v>
      </c>
      <c r="N203" s="930">
        <v>4</v>
      </c>
      <c r="O203" s="929" t="s">
        <v>8277</v>
      </c>
      <c r="P203" s="950" t="s">
        <v>8650</v>
      </c>
      <c r="Q203" s="931"/>
      <c r="R203" s="1000"/>
      <c r="S203" s="931">
        <f t="shared" si="10"/>
        <v>1</v>
      </c>
      <c r="T203" s="1000">
        <f t="shared" si="11"/>
        <v>0.83</v>
      </c>
      <c r="U203" s="1009"/>
      <c r="V203" s="946"/>
      <c r="W203" s="946"/>
      <c r="X203" s="1006"/>
      <c r="Y203" s="1003">
        <v>1</v>
      </c>
    </row>
    <row r="204" spans="1:25" ht="14.4" customHeight="1" x14ac:dyDescent="0.3">
      <c r="A204" s="967" t="s">
        <v>8651</v>
      </c>
      <c r="B204" s="952"/>
      <c r="C204" s="953"/>
      <c r="D204" s="951"/>
      <c r="E204" s="954">
        <v>1</v>
      </c>
      <c r="F204" s="955">
        <v>1.89</v>
      </c>
      <c r="G204" s="932">
        <v>19</v>
      </c>
      <c r="H204" s="956"/>
      <c r="I204" s="957"/>
      <c r="J204" s="935"/>
      <c r="K204" s="958">
        <v>1.07</v>
      </c>
      <c r="L204" s="959">
        <v>2</v>
      </c>
      <c r="M204" s="959">
        <v>15</v>
      </c>
      <c r="N204" s="960">
        <v>5</v>
      </c>
      <c r="O204" s="959" t="s">
        <v>8277</v>
      </c>
      <c r="P204" s="961" t="s">
        <v>8652</v>
      </c>
      <c r="Q204" s="962"/>
      <c r="R204" s="999"/>
      <c r="S204" s="962">
        <f t="shared" si="10"/>
        <v>-1</v>
      </c>
      <c r="T204" s="999">
        <f t="shared" si="11"/>
        <v>-1.89</v>
      </c>
      <c r="U204" s="1010"/>
      <c r="V204" s="952"/>
      <c r="W204" s="952"/>
      <c r="X204" s="1007"/>
      <c r="Y204" s="1004"/>
    </row>
    <row r="205" spans="1:25" ht="14.4" customHeight="1" x14ac:dyDescent="0.3">
      <c r="A205" s="966" t="s">
        <v>8653</v>
      </c>
      <c r="B205" s="946"/>
      <c r="C205" s="947"/>
      <c r="D205" s="948"/>
      <c r="E205" s="925">
        <v>1</v>
      </c>
      <c r="F205" s="926">
        <v>0.94</v>
      </c>
      <c r="G205" s="940">
        <v>7</v>
      </c>
      <c r="H205" s="929"/>
      <c r="I205" s="923"/>
      <c r="J205" s="924"/>
      <c r="K205" s="928">
        <v>0.94</v>
      </c>
      <c r="L205" s="929">
        <v>2</v>
      </c>
      <c r="M205" s="929">
        <v>18</v>
      </c>
      <c r="N205" s="930">
        <v>6</v>
      </c>
      <c r="O205" s="929" t="s">
        <v>8277</v>
      </c>
      <c r="P205" s="950" t="s">
        <v>8654</v>
      </c>
      <c r="Q205" s="931"/>
      <c r="R205" s="1000"/>
      <c r="S205" s="931">
        <f t="shared" si="10"/>
        <v>-1</v>
      </c>
      <c r="T205" s="1000">
        <f t="shared" si="11"/>
        <v>-0.94</v>
      </c>
      <c r="U205" s="1009"/>
      <c r="V205" s="946"/>
      <c r="W205" s="946"/>
      <c r="X205" s="1006"/>
      <c r="Y205" s="1003"/>
    </row>
    <row r="206" spans="1:25" ht="14.4" customHeight="1" x14ac:dyDescent="0.3">
      <c r="A206" s="966" t="s">
        <v>8655</v>
      </c>
      <c r="B206" s="946"/>
      <c r="C206" s="947"/>
      <c r="D206" s="948"/>
      <c r="E206" s="949"/>
      <c r="F206" s="923"/>
      <c r="G206" s="924"/>
      <c r="H206" s="925">
        <v>1</v>
      </c>
      <c r="I206" s="926">
        <v>1.54</v>
      </c>
      <c r="J206" s="927">
        <v>17</v>
      </c>
      <c r="K206" s="928">
        <v>0.85</v>
      </c>
      <c r="L206" s="929">
        <v>1</v>
      </c>
      <c r="M206" s="929">
        <v>12</v>
      </c>
      <c r="N206" s="930">
        <v>4</v>
      </c>
      <c r="O206" s="929" t="s">
        <v>8277</v>
      </c>
      <c r="P206" s="950" t="s">
        <v>8656</v>
      </c>
      <c r="Q206" s="931"/>
      <c r="R206" s="1000"/>
      <c r="S206" s="931">
        <f t="shared" si="10"/>
        <v>1</v>
      </c>
      <c r="T206" s="1000">
        <f t="shared" si="11"/>
        <v>1.54</v>
      </c>
      <c r="U206" s="1009"/>
      <c r="V206" s="946"/>
      <c r="W206" s="946"/>
      <c r="X206" s="1006"/>
      <c r="Y206" s="1003">
        <v>13</v>
      </c>
    </row>
    <row r="207" spans="1:25" ht="14.4" customHeight="1" x14ac:dyDescent="0.3">
      <c r="A207" s="967" t="s">
        <v>8657</v>
      </c>
      <c r="B207" s="952">
        <v>1</v>
      </c>
      <c r="C207" s="953">
        <v>1.18</v>
      </c>
      <c r="D207" s="951">
        <v>5</v>
      </c>
      <c r="E207" s="954"/>
      <c r="F207" s="955"/>
      <c r="G207" s="932"/>
      <c r="H207" s="956">
        <v>3</v>
      </c>
      <c r="I207" s="957">
        <v>3.88</v>
      </c>
      <c r="J207" s="933">
        <v>10.7</v>
      </c>
      <c r="K207" s="958">
        <v>1.18</v>
      </c>
      <c r="L207" s="959">
        <v>2</v>
      </c>
      <c r="M207" s="959">
        <v>18</v>
      </c>
      <c r="N207" s="960">
        <v>6</v>
      </c>
      <c r="O207" s="959" t="s">
        <v>8277</v>
      </c>
      <c r="P207" s="961" t="s">
        <v>8656</v>
      </c>
      <c r="Q207" s="962"/>
      <c r="R207" s="999"/>
      <c r="S207" s="962">
        <f t="shared" si="10"/>
        <v>3</v>
      </c>
      <c r="T207" s="999">
        <f t="shared" si="11"/>
        <v>3.88</v>
      </c>
      <c r="U207" s="1010"/>
      <c r="V207" s="952"/>
      <c r="W207" s="952"/>
      <c r="X207" s="1007"/>
      <c r="Y207" s="1004">
        <v>14</v>
      </c>
    </row>
    <row r="208" spans="1:25" ht="14.4" customHeight="1" x14ac:dyDescent="0.3">
      <c r="A208" s="967" t="s">
        <v>8658</v>
      </c>
      <c r="B208" s="952"/>
      <c r="C208" s="953"/>
      <c r="D208" s="951"/>
      <c r="E208" s="954"/>
      <c r="F208" s="955"/>
      <c r="G208" s="932"/>
      <c r="H208" s="956">
        <v>2</v>
      </c>
      <c r="I208" s="957">
        <v>3.38</v>
      </c>
      <c r="J208" s="933">
        <v>12.5</v>
      </c>
      <c r="K208" s="958">
        <v>1.69</v>
      </c>
      <c r="L208" s="959">
        <v>3</v>
      </c>
      <c r="M208" s="959">
        <v>27</v>
      </c>
      <c r="N208" s="960">
        <v>9</v>
      </c>
      <c r="O208" s="959" t="s">
        <v>8277</v>
      </c>
      <c r="P208" s="961" t="s">
        <v>8656</v>
      </c>
      <c r="Q208" s="962"/>
      <c r="R208" s="999"/>
      <c r="S208" s="962">
        <f t="shared" si="10"/>
        <v>2</v>
      </c>
      <c r="T208" s="999">
        <f t="shared" si="11"/>
        <v>3.38</v>
      </c>
      <c r="U208" s="1010"/>
      <c r="V208" s="952"/>
      <c r="W208" s="952"/>
      <c r="X208" s="1007"/>
      <c r="Y208" s="1004">
        <v>7</v>
      </c>
    </row>
    <row r="209" spans="1:25" ht="14.4" customHeight="1" x14ac:dyDescent="0.3">
      <c r="A209" s="966" t="s">
        <v>8659</v>
      </c>
      <c r="B209" s="936">
        <v>1</v>
      </c>
      <c r="C209" s="937">
        <v>0.34</v>
      </c>
      <c r="D209" s="938">
        <v>2</v>
      </c>
      <c r="E209" s="949"/>
      <c r="F209" s="923"/>
      <c r="G209" s="924"/>
      <c r="H209" s="929"/>
      <c r="I209" s="923"/>
      <c r="J209" s="924"/>
      <c r="K209" s="928">
        <v>0.34</v>
      </c>
      <c r="L209" s="929">
        <v>1</v>
      </c>
      <c r="M209" s="929">
        <v>12</v>
      </c>
      <c r="N209" s="930">
        <v>4</v>
      </c>
      <c r="O209" s="929" t="s">
        <v>8277</v>
      </c>
      <c r="P209" s="950" t="s">
        <v>8660</v>
      </c>
      <c r="Q209" s="931"/>
      <c r="R209" s="1000"/>
      <c r="S209" s="931">
        <f t="shared" si="10"/>
        <v>0</v>
      </c>
      <c r="T209" s="1000">
        <f t="shared" si="11"/>
        <v>0</v>
      </c>
      <c r="U209" s="1009"/>
      <c r="V209" s="946"/>
      <c r="W209" s="946"/>
      <c r="X209" s="1006"/>
      <c r="Y209" s="1003"/>
    </row>
    <row r="210" spans="1:25" ht="14.4" customHeight="1" x14ac:dyDescent="0.3">
      <c r="A210" s="966" t="s">
        <v>8661</v>
      </c>
      <c r="B210" s="946">
        <v>2</v>
      </c>
      <c r="C210" s="947">
        <v>0.96</v>
      </c>
      <c r="D210" s="948">
        <v>6.5</v>
      </c>
      <c r="E210" s="949">
        <v>1</v>
      </c>
      <c r="F210" s="923">
        <v>0.47</v>
      </c>
      <c r="G210" s="924">
        <v>5</v>
      </c>
      <c r="H210" s="925">
        <v>2</v>
      </c>
      <c r="I210" s="926">
        <v>0.95</v>
      </c>
      <c r="J210" s="927">
        <v>4</v>
      </c>
      <c r="K210" s="928">
        <v>0.2</v>
      </c>
      <c r="L210" s="929">
        <v>1</v>
      </c>
      <c r="M210" s="929">
        <v>9</v>
      </c>
      <c r="N210" s="930">
        <v>3</v>
      </c>
      <c r="O210" s="929" t="s">
        <v>8277</v>
      </c>
      <c r="P210" s="950" t="s">
        <v>8662</v>
      </c>
      <c r="Q210" s="931"/>
      <c r="R210" s="1000"/>
      <c r="S210" s="931">
        <f t="shared" si="10"/>
        <v>1</v>
      </c>
      <c r="T210" s="1000">
        <f t="shared" si="11"/>
        <v>0.48</v>
      </c>
      <c r="U210" s="1009"/>
      <c r="V210" s="946"/>
      <c r="W210" s="946"/>
      <c r="X210" s="1006"/>
      <c r="Y210" s="1003">
        <v>2</v>
      </c>
    </row>
    <row r="211" spans="1:25" ht="14.4" customHeight="1" x14ac:dyDescent="0.3">
      <c r="A211" s="966" t="s">
        <v>8663</v>
      </c>
      <c r="B211" s="936">
        <v>1</v>
      </c>
      <c r="C211" s="937">
        <v>0.32</v>
      </c>
      <c r="D211" s="938">
        <v>4</v>
      </c>
      <c r="E211" s="949"/>
      <c r="F211" s="923"/>
      <c r="G211" s="924"/>
      <c r="H211" s="929"/>
      <c r="I211" s="923"/>
      <c r="J211" s="924"/>
      <c r="K211" s="928">
        <v>0.31</v>
      </c>
      <c r="L211" s="929">
        <v>1</v>
      </c>
      <c r="M211" s="929">
        <v>6</v>
      </c>
      <c r="N211" s="930">
        <v>2</v>
      </c>
      <c r="O211" s="929" t="s">
        <v>8277</v>
      </c>
      <c r="P211" s="950" t="s">
        <v>8664</v>
      </c>
      <c r="Q211" s="931"/>
      <c r="R211" s="1000"/>
      <c r="S211" s="931">
        <f t="shared" si="10"/>
        <v>0</v>
      </c>
      <c r="T211" s="1000">
        <f t="shared" si="11"/>
        <v>0</v>
      </c>
      <c r="U211" s="1009"/>
      <c r="V211" s="946"/>
      <c r="W211" s="946"/>
      <c r="X211" s="1006"/>
      <c r="Y211" s="1003"/>
    </row>
    <row r="212" spans="1:25" ht="14.4" customHeight="1" x14ac:dyDescent="0.3">
      <c r="A212" s="966" t="s">
        <v>8665</v>
      </c>
      <c r="B212" s="946"/>
      <c r="C212" s="947"/>
      <c r="D212" s="948"/>
      <c r="E212" s="925">
        <v>1</v>
      </c>
      <c r="F212" s="926">
        <v>0.27</v>
      </c>
      <c r="G212" s="940">
        <v>2</v>
      </c>
      <c r="H212" s="929"/>
      <c r="I212" s="923"/>
      <c r="J212" s="924"/>
      <c r="K212" s="928">
        <v>0.27</v>
      </c>
      <c r="L212" s="929">
        <v>1</v>
      </c>
      <c r="M212" s="929">
        <v>12</v>
      </c>
      <c r="N212" s="930">
        <v>4</v>
      </c>
      <c r="O212" s="929" t="s">
        <v>8277</v>
      </c>
      <c r="P212" s="950" t="s">
        <v>8666</v>
      </c>
      <c r="Q212" s="931"/>
      <c r="R212" s="1000"/>
      <c r="S212" s="931">
        <f t="shared" si="10"/>
        <v>-1</v>
      </c>
      <c r="T212" s="1000">
        <f t="shared" si="11"/>
        <v>-0.27</v>
      </c>
      <c r="U212" s="1009"/>
      <c r="V212" s="946"/>
      <c r="W212" s="946"/>
      <c r="X212" s="1006"/>
      <c r="Y212" s="1003"/>
    </row>
    <row r="213" spans="1:25" ht="14.4" customHeight="1" x14ac:dyDescent="0.3">
      <c r="A213" s="966" t="s">
        <v>8667</v>
      </c>
      <c r="B213" s="936">
        <v>5</v>
      </c>
      <c r="C213" s="937">
        <v>25.15</v>
      </c>
      <c r="D213" s="938">
        <v>14.2</v>
      </c>
      <c r="E213" s="949">
        <v>3</v>
      </c>
      <c r="F213" s="923">
        <v>10.07</v>
      </c>
      <c r="G213" s="924">
        <v>9</v>
      </c>
      <c r="H213" s="929">
        <v>2</v>
      </c>
      <c r="I213" s="923">
        <v>5.41</v>
      </c>
      <c r="J213" s="924">
        <v>8.5</v>
      </c>
      <c r="K213" s="928">
        <v>2.58</v>
      </c>
      <c r="L213" s="929">
        <v>3</v>
      </c>
      <c r="M213" s="929">
        <v>30</v>
      </c>
      <c r="N213" s="930">
        <v>10</v>
      </c>
      <c r="O213" s="929" t="s">
        <v>8277</v>
      </c>
      <c r="P213" s="950" t="s">
        <v>8668</v>
      </c>
      <c r="Q213" s="931"/>
      <c r="R213" s="1000"/>
      <c r="S213" s="931">
        <f t="shared" si="10"/>
        <v>-1</v>
      </c>
      <c r="T213" s="1000">
        <f t="shared" si="11"/>
        <v>-4.66</v>
      </c>
      <c r="U213" s="1009"/>
      <c r="V213" s="946"/>
      <c r="W213" s="946"/>
      <c r="X213" s="1006"/>
      <c r="Y213" s="1003">
        <v>1</v>
      </c>
    </row>
    <row r="214" spans="1:25" ht="14.4" customHeight="1" x14ac:dyDescent="0.3">
      <c r="A214" s="967" t="s">
        <v>8669</v>
      </c>
      <c r="B214" s="963">
        <v>1</v>
      </c>
      <c r="C214" s="964">
        <v>3.58</v>
      </c>
      <c r="D214" s="939">
        <v>9</v>
      </c>
      <c r="E214" s="954">
        <v>2</v>
      </c>
      <c r="F214" s="955">
        <v>7.56</v>
      </c>
      <c r="G214" s="932">
        <v>8.5</v>
      </c>
      <c r="H214" s="959">
        <v>2</v>
      </c>
      <c r="I214" s="955">
        <v>7.16</v>
      </c>
      <c r="J214" s="932">
        <v>9.5</v>
      </c>
      <c r="K214" s="958">
        <v>3.58</v>
      </c>
      <c r="L214" s="959">
        <v>4</v>
      </c>
      <c r="M214" s="959">
        <v>39</v>
      </c>
      <c r="N214" s="960">
        <v>13</v>
      </c>
      <c r="O214" s="959" t="s">
        <v>8277</v>
      </c>
      <c r="P214" s="961" t="s">
        <v>8670</v>
      </c>
      <c r="Q214" s="962"/>
      <c r="R214" s="999"/>
      <c r="S214" s="962">
        <f t="shared" si="10"/>
        <v>0</v>
      </c>
      <c r="T214" s="999">
        <f t="shared" si="11"/>
        <v>-0.39999999999999947</v>
      </c>
      <c r="U214" s="1010"/>
      <c r="V214" s="952"/>
      <c r="W214" s="952"/>
      <c r="X214" s="1007"/>
      <c r="Y214" s="1004"/>
    </row>
    <row r="215" spans="1:25" ht="14.4" customHeight="1" x14ac:dyDescent="0.3">
      <c r="A215" s="967" t="s">
        <v>8671</v>
      </c>
      <c r="B215" s="963">
        <v>2</v>
      </c>
      <c r="C215" s="964">
        <v>10.25</v>
      </c>
      <c r="D215" s="939">
        <v>10.5</v>
      </c>
      <c r="E215" s="954"/>
      <c r="F215" s="955"/>
      <c r="G215" s="932"/>
      <c r="H215" s="959"/>
      <c r="I215" s="955"/>
      <c r="J215" s="932"/>
      <c r="K215" s="958">
        <v>4.46</v>
      </c>
      <c r="L215" s="959">
        <v>5</v>
      </c>
      <c r="M215" s="959">
        <v>42</v>
      </c>
      <c r="N215" s="960">
        <v>14</v>
      </c>
      <c r="O215" s="959" t="s">
        <v>8277</v>
      </c>
      <c r="P215" s="961" t="s">
        <v>8672</v>
      </c>
      <c r="Q215" s="962"/>
      <c r="R215" s="999"/>
      <c r="S215" s="962">
        <f t="shared" si="10"/>
        <v>0</v>
      </c>
      <c r="T215" s="999">
        <f t="shared" si="11"/>
        <v>0</v>
      </c>
      <c r="U215" s="1010"/>
      <c r="V215" s="952"/>
      <c r="W215" s="952"/>
      <c r="X215" s="1007"/>
      <c r="Y215" s="1004"/>
    </row>
    <row r="216" spans="1:25" ht="14.4" customHeight="1" x14ac:dyDescent="0.3">
      <c r="A216" s="966" t="s">
        <v>8673</v>
      </c>
      <c r="B216" s="946">
        <v>4</v>
      </c>
      <c r="C216" s="947">
        <v>2.79</v>
      </c>
      <c r="D216" s="948">
        <v>2.8</v>
      </c>
      <c r="E216" s="925">
        <v>10</v>
      </c>
      <c r="F216" s="926">
        <v>7.84</v>
      </c>
      <c r="G216" s="940">
        <v>6.7</v>
      </c>
      <c r="H216" s="929">
        <v>7</v>
      </c>
      <c r="I216" s="923">
        <v>5.68</v>
      </c>
      <c r="J216" s="927">
        <v>4.5999999999999996</v>
      </c>
      <c r="K216" s="928">
        <v>0.7</v>
      </c>
      <c r="L216" s="929">
        <v>1</v>
      </c>
      <c r="M216" s="929">
        <v>12</v>
      </c>
      <c r="N216" s="930">
        <v>4</v>
      </c>
      <c r="O216" s="929" t="s">
        <v>8277</v>
      </c>
      <c r="P216" s="950" t="s">
        <v>8674</v>
      </c>
      <c r="Q216" s="931"/>
      <c r="R216" s="1000"/>
      <c r="S216" s="931">
        <f t="shared" si="10"/>
        <v>-3</v>
      </c>
      <c r="T216" s="1000">
        <f t="shared" si="11"/>
        <v>-2.16</v>
      </c>
      <c r="U216" s="1009"/>
      <c r="V216" s="946"/>
      <c r="W216" s="946"/>
      <c r="X216" s="1006"/>
      <c r="Y216" s="1003">
        <v>5</v>
      </c>
    </row>
    <row r="217" spans="1:25" ht="14.4" customHeight="1" x14ac:dyDescent="0.3">
      <c r="A217" s="967" t="s">
        <v>8675</v>
      </c>
      <c r="B217" s="952"/>
      <c r="C217" s="953"/>
      <c r="D217" s="951"/>
      <c r="E217" s="956"/>
      <c r="F217" s="957"/>
      <c r="G217" s="935"/>
      <c r="H217" s="959">
        <v>1</v>
      </c>
      <c r="I217" s="955">
        <v>1.04</v>
      </c>
      <c r="J217" s="932">
        <v>5</v>
      </c>
      <c r="K217" s="958">
        <v>0.96</v>
      </c>
      <c r="L217" s="959">
        <v>2</v>
      </c>
      <c r="M217" s="959">
        <v>18</v>
      </c>
      <c r="N217" s="960">
        <v>6</v>
      </c>
      <c r="O217" s="959" t="s">
        <v>8277</v>
      </c>
      <c r="P217" s="961" t="s">
        <v>8674</v>
      </c>
      <c r="Q217" s="962"/>
      <c r="R217" s="999"/>
      <c r="S217" s="962">
        <f t="shared" si="10"/>
        <v>1</v>
      </c>
      <c r="T217" s="999">
        <f t="shared" si="11"/>
        <v>1.04</v>
      </c>
      <c r="U217" s="1010"/>
      <c r="V217" s="952"/>
      <c r="W217" s="952"/>
      <c r="X217" s="1007"/>
      <c r="Y217" s="1004"/>
    </row>
    <row r="218" spans="1:25" ht="14.4" customHeight="1" x14ac:dyDescent="0.3">
      <c r="A218" s="967" t="s">
        <v>8676</v>
      </c>
      <c r="B218" s="952"/>
      <c r="C218" s="953"/>
      <c r="D218" s="951"/>
      <c r="E218" s="956">
        <v>1</v>
      </c>
      <c r="F218" s="957">
        <v>1.69</v>
      </c>
      <c r="G218" s="935">
        <v>3</v>
      </c>
      <c r="H218" s="959"/>
      <c r="I218" s="955"/>
      <c r="J218" s="932"/>
      <c r="K218" s="958">
        <v>2.17</v>
      </c>
      <c r="L218" s="959">
        <v>4</v>
      </c>
      <c r="M218" s="959">
        <v>39</v>
      </c>
      <c r="N218" s="960">
        <v>13</v>
      </c>
      <c r="O218" s="959" t="s">
        <v>8277</v>
      </c>
      <c r="P218" s="961" t="s">
        <v>8674</v>
      </c>
      <c r="Q218" s="962"/>
      <c r="R218" s="999"/>
      <c r="S218" s="962">
        <f t="shared" si="10"/>
        <v>-1</v>
      </c>
      <c r="T218" s="999">
        <f t="shared" si="11"/>
        <v>-1.69</v>
      </c>
      <c r="U218" s="1010"/>
      <c r="V218" s="952"/>
      <c r="W218" s="952"/>
      <c r="X218" s="1007"/>
      <c r="Y218" s="1004"/>
    </row>
    <row r="219" spans="1:25" ht="14.4" customHeight="1" x14ac:dyDescent="0.3">
      <c r="A219" s="966" t="s">
        <v>8677</v>
      </c>
      <c r="B219" s="946"/>
      <c r="C219" s="947"/>
      <c r="D219" s="948"/>
      <c r="E219" s="925">
        <v>1</v>
      </c>
      <c r="F219" s="926">
        <v>0.72</v>
      </c>
      <c r="G219" s="940">
        <v>2</v>
      </c>
      <c r="H219" s="929"/>
      <c r="I219" s="923"/>
      <c r="J219" s="924"/>
      <c r="K219" s="928">
        <v>0.72</v>
      </c>
      <c r="L219" s="929">
        <v>2</v>
      </c>
      <c r="M219" s="929">
        <v>21</v>
      </c>
      <c r="N219" s="930">
        <v>7</v>
      </c>
      <c r="O219" s="929" t="s">
        <v>8277</v>
      </c>
      <c r="P219" s="950" t="s">
        <v>8678</v>
      </c>
      <c r="Q219" s="931"/>
      <c r="R219" s="1000"/>
      <c r="S219" s="931">
        <f t="shared" si="10"/>
        <v>-1</v>
      </c>
      <c r="T219" s="1000">
        <f t="shared" si="11"/>
        <v>-0.72</v>
      </c>
      <c r="U219" s="1009"/>
      <c r="V219" s="946"/>
      <c r="W219" s="946"/>
      <c r="X219" s="1006"/>
      <c r="Y219" s="1003"/>
    </row>
    <row r="220" spans="1:25" ht="14.4" customHeight="1" x14ac:dyDescent="0.3">
      <c r="A220" s="966" t="s">
        <v>8679</v>
      </c>
      <c r="B220" s="946">
        <v>1</v>
      </c>
      <c r="C220" s="947">
        <v>1.05</v>
      </c>
      <c r="D220" s="948">
        <v>26</v>
      </c>
      <c r="E220" s="949">
        <v>1</v>
      </c>
      <c r="F220" s="923">
        <v>0.49</v>
      </c>
      <c r="G220" s="924">
        <v>4</v>
      </c>
      <c r="H220" s="925">
        <v>2</v>
      </c>
      <c r="I220" s="926">
        <v>0.99</v>
      </c>
      <c r="J220" s="927">
        <v>7</v>
      </c>
      <c r="K220" s="928">
        <v>0.49</v>
      </c>
      <c r="L220" s="929">
        <v>2</v>
      </c>
      <c r="M220" s="929">
        <v>15</v>
      </c>
      <c r="N220" s="930">
        <v>5</v>
      </c>
      <c r="O220" s="929" t="s">
        <v>8277</v>
      </c>
      <c r="P220" s="950" t="s">
        <v>8680</v>
      </c>
      <c r="Q220" s="931"/>
      <c r="R220" s="1000"/>
      <c r="S220" s="931">
        <f t="shared" si="10"/>
        <v>1</v>
      </c>
      <c r="T220" s="1000">
        <f t="shared" si="11"/>
        <v>0.5</v>
      </c>
      <c r="U220" s="1009"/>
      <c r="V220" s="946"/>
      <c r="W220" s="946"/>
      <c r="X220" s="1006"/>
      <c r="Y220" s="1003">
        <v>7</v>
      </c>
    </row>
    <row r="221" spans="1:25" ht="14.4" customHeight="1" x14ac:dyDescent="0.3">
      <c r="A221" s="966" t="s">
        <v>8681</v>
      </c>
      <c r="B221" s="936">
        <v>2</v>
      </c>
      <c r="C221" s="937">
        <v>3.58</v>
      </c>
      <c r="D221" s="938">
        <v>5.5</v>
      </c>
      <c r="E221" s="949">
        <v>2</v>
      </c>
      <c r="F221" s="923">
        <v>3.58</v>
      </c>
      <c r="G221" s="924">
        <v>4.5</v>
      </c>
      <c r="H221" s="929">
        <v>2</v>
      </c>
      <c r="I221" s="923">
        <v>3.58</v>
      </c>
      <c r="J221" s="924">
        <v>6.5</v>
      </c>
      <c r="K221" s="928">
        <v>1.79</v>
      </c>
      <c r="L221" s="929">
        <v>3</v>
      </c>
      <c r="M221" s="929">
        <v>24</v>
      </c>
      <c r="N221" s="930">
        <v>8</v>
      </c>
      <c r="O221" s="929" t="s">
        <v>8277</v>
      </c>
      <c r="P221" s="950" t="s">
        <v>8682</v>
      </c>
      <c r="Q221" s="931"/>
      <c r="R221" s="1000"/>
      <c r="S221" s="931">
        <f t="shared" si="10"/>
        <v>0</v>
      </c>
      <c r="T221" s="1000">
        <f t="shared" si="11"/>
        <v>0</v>
      </c>
      <c r="U221" s="1009"/>
      <c r="V221" s="946"/>
      <c r="W221" s="946"/>
      <c r="X221" s="1006"/>
      <c r="Y221" s="1003">
        <v>1</v>
      </c>
    </row>
    <row r="222" spans="1:25" ht="14.4" customHeight="1" x14ac:dyDescent="0.3">
      <c r="A222" s="967" t="s">
        <v>8683</v>
      </c>
      <c r="B222" s="963">
        <v>3</v>
      </c>
      <c r="C222" s="964">
        <v>10.11</v>
      </c>
      <c r="D222" s="939">
        <v>10</v>
      </c>
      <c r="E222" s="954">
        <v>1</v>
      </c>
      <c r="F222" s="955">
        <v>3.37</v>
      </c>
      <c r="G222" s="932">
        <v>7</v>
      </c>
      <c r="H222" s="959">
        <v>1</v>
      </c>
      <c r="I222" s="955">
        <v>3.37</v>
      </c>
      <c r="J222" s="932">
        <v>15</v>
      </c>
      <c r="K222" s="958">
        <v>3.37</v>
      </c>
      <c r="L222" s="959">
        <v>5</v>
      </c>
      <c r="M222" s="959">
        <v>45</v>
      </c>
      <c r="N222" s="960">
        <v>15</v>
      </c>
      <c r="O222" s="959" t="s">
        <v>8277</v>
      </c>
      <c r="P222" s="961" t="s">
        <v>8684</v>
      </c>
      <c r="Q222" s="962"/>
      <c r="R222" s="999"/>
      <c r="S222" s="962">
        <f t="shared" si="10"/>
        <v>0</v>
      </c>
      <c r="T222" s="999">
        <f t="shared" si="11"/>
        <v>0</v>
      </c>
      <c r="U222" s="1010"/>
      <c r="V222" s="952"/>
      <c r="W222" s="952"/>
      <c r="X222" s="1007"/>
      <c r="Y222" s="1004"/>
    </row>
    <row r="223" spans="1:25" ht="14.4" customHeight="1" x14ac:dyDescent="0.3">
      <c r="A223" s="966" t="s">
        <v>8685</v>
      </c>
      <c r="B223" s="936">
        <v>5</v>
      </c>
      <c r="C223" s="937">
        <v>15.52</v>
      </c>
      <c r="D223" s="938">
        <v>7.8</v>
      </c>
      <c r="E223" s="949">
        <v>3</v>
      </c>
      <c r="F223" s="923">
        <v>9.1300000000000008</v>
      </c>
      <c r="G223" s="924">
        <v>6.7</v>
      </c>
      <c r="H223" s="929">
        <v>1</v>
      </c>
      <c r="I223" s="923">
        <v>3.04</v>
      </c>
      <c r="J223" s="924">
        <v>8</v>
      </c>
      <c r="K223" s="928">
        <v>3.04</v>
      </c>
      <c r="L223" s="929">
        <v>4</v>
      </c>
      <c r="M223" s="929">
        <v>36</v>
      </c>
      <c r="N223" s="930">
        <v>12</v>
      </c>
      <c r="O223" s="929" t="s">
        <v>8277</v>
      </c>
      <c r="P223" s="950" t="s">
        <v>8686</v>
      </c>
      <c r="Q223" s="931"/>
      <c r="R223" s="1000"/>
      <c r="S223" s="931">
        <f t="shared" si="10"/>
        <v>-2</v>
      </c>
      <c r="T223" s="1000">
        <f t="shared" si="11"/>
        <v>-6.0900000000000007</v>
      </c>
      <c r="U223" s="1009"/>
      <c r="V223" s="946"/>
      <c r="W223" s="946"/>
      <c r="X223" s="1006"/>
      <c r="Y223" s="1003"/>
    </row>
    <row r="224" spans="1:25" ht="14.4" customHeight="1" x14ac:dyDescent="0.3">
      <c r="A224" s="967" t="s">
        <v>8687</v>
      </c>
      <c r="B224" s="963">
        <v>4</v>
      </c>
      <c r="C224" s="964">
        <v>18.510000000000002</v>
      </c>
      <c r="D224" s="939">
        <v>9.8000000000000007</v>
      </c>
      <c r="E224" s="954">
        <v>1</v>
      </c>
      <c r="F224" s="955">
        <v>4.82</v>
      </c>
      <c r="G224" s="932">
        <v>11</v>
      </c>
      <c r="H224" s="959">
        <v>2</v>
      </c>
      <c r="I224" s="955">
        <v>8.8800000000000008</v>
      </c>
      <c r="J224" s="932">
        <v>12.5</v>
      </c>
      <c r="K224" s="958">
        <v>4.82</v>
      </c>
      <c r="L224" s="959">
        <v>6</v>
      </c>
      <c r="M224" s="959">
        <v>57</v>
      </c>
      <c r="N224" s="960">
        <v>19</v>
      </c>
      <c r="O224" s="959" t="s">
        <v>8277</v>
      </c>
      <c r="P224" s="961" t="s">
        <v>8686</v>
      </c>
      <c r="Q224" s="962"/>
      <c r="R224" s="999"/>
      <c r="S224" s="962">
        <f t="shared" si="10"/>
        <v>1</v>
      </c>
      <c r="T224" s="999">
        <f t="shared" si="11"/>
        <v>4.0600000000000005</v>
      </c>
      <c r="U224" s="1010"/>
      <c r="V224" s="952"/>
      <c r="W224" s="952"/>
      <c r="X224" s="1007"/>
      <c r="Y224" s="1004">
        <v>1</v>
      </c>
    </row>
    <row r="225" spans="1:25" ht="14.4" customHeight="1" x14ac:dyDescent="0.3">
      <c r="A225" s="967" t="s">
        <v>8688</v>
      </c>
      <c r="B225" s="963">
        <v>1</v>
      </c>
      <c r="C225" s="964">
        <v>8.11</v>
      </c>
      <c r="D225" s="939">
        <v>12</v>
      </c>
      <c r="E225" s="954">
        <v>2</v>
      </c>
      <c r="F225" s="955">
        <v>19.52</v>
      </c>
      <c r="G225" s="932">
        <v>52.5</v>
      </c>
      <c r="H225" s="959">
        <v>1</v>
      </c>
      <c r="I225" s="955">
        <v>9.06</v>
      </c>
      <c r="J225" s="933">
        <v>35</v>
      </c>
      <c r="K225" s="958">
        <v>8.11</v>
      </c>
      <c r="L225" s="959">
        <v>7</v>
      </c>
      <c r="M225" s="959">
        <v>63</v>
      </c>
      <c r="N225" s="960">
        <v>21</v>
      </c>
      <c r="O225" s="959" t="s">
        <v>8277</v>
      </c>
      <c r="P225" s="961" t="s">
        <v>8686</v>
      </c>
      <c r="Q225" s="962"/>
      <c r="R225" s="999"/>
      <c r="S225" s="962">
        <f t="shared" si="10"/>
        <v>-1</v>
      </c>
      <c r="T225" s="999">
        <f t="shared" si="11"/>
        <v>-10.459999999999999</v>
      </c>
      <c r="U225" s="1010"/>
      <c r="V225" s="952"/>
      <c r="W225" s="952"/>
      <c r="X225" s="1007"/>
      <c r="Y225" s="1004">
        <v>14</v>
      </c>
    </row>
    <row r="226" spans="1:25" ht="14.4" customHeight="1" x14ac:dyDescent="0.3">
      <c r="A226" s="966" t="s">
        <v>8689</v>
      </c>
      <c r="B226" s="946">
        <v>10</v>
      </c>
      <c r="C226" s="947">
        <v>10.33</v>
      </c>
      <c r="D226" s="948">
        <v>4.0999999999999996</v>
      </c>
      <c r="E226" s="925">
        <v>18</v>
      </c>
      <c r="F226" s="926">
        <v>18.600000000000001</v>
      </c>
      <c r="G226" s="940">
        <v>4.4000000000000004</v>
      </c>
      <c r="H226" s="929">
        <v>8</v>
      </c>
      <c r="I226" s="923">
        <v>8.26</v>
      </c>
      <c r="J226" s="924">
        <v>5.0999999999999996</v>
      </c>
      <c r="K226" s="928">
        <v>1.03</v>
      </c>
      <c r="L226" s="929">
        <v>2</v>
      </c>
      <c r="M226" s="929">
        <v>18</v>
      </c>
      <c r="N226" s="930">
        <v>6</v>
      </c>
      <c r="O226" s="929" t="s">
        <v>8277</v>
      </c>
      <c r="P226" s="950" t="s">
        <v>8690</v>
      </c>
      <c r="Q226" s="931"/>
      <c r="R226" s="1000"/>
      <c r="S226" s="931">
        <f t="shared" si="10"/>
        <v>-10</v>
      </c>
      <c r="T226" s="1000">
        <f t="shared" si="11"/>
        <v>-10.340000000000002</v>
      </c>
      <c r="U226" s="1009"/>
      <c r="V226" s="946"/>
      <c r="W226" s="946"/>
      <c r="X226" s="1006"/>
      <c r="Y226" s="1003">
        <v>4</v>
      </c>
    </row>
    <row r="227" spans="1:25" ht="14.4" customHeight="1" x14ac:dyDescent="0.3">
      <c r="A227" s="967" t="s">
        <v>8691</v>
      </c>
      <c r="B227" s="952">
        <v>2</v>
      </c>
      <c r="C227" s="953">
        <v>4.9400000000000004</v>
      </c>
      <c r="D227" s="951">
        <v>20.5</v>
      </c>
      <c r="E227" s="956">
        <v>3</v>
      </c>
      <c r="F227" s="957">
        <v>5.2</v>
      </c>
      <c r="G227" s="935">
        <v>10</v>
      </c>
      <c r="H227" s="959">
        <v>1</v>
      </c>
      <c r="I227" s="955">
        <v>1.73</v>
      </c>
      <c r="J227" s="932">
        <v>3</v>
      </c>
      <c r="K227" s="958">
        <v>1.73</v>
      </c>
      <c r="L227" s="959">
        <v>3</v>
      </c>
      <c r="M227" s="959">
        <v>30</v>
      </c>
      <c r="N227" s="960">
        <v>10</v>
      </c>
      <c r="O227" s="959" t="s">
        <v>8277</v>
      </c>
      <c r="P227" s="961" t="s">
        <v>8690</v>
      </c>
      <c r="Q227" s="962"/>
      <c r="R227" s="999"/>
      <c r="S227" s="962">
        <f t="shared" si="10"/>
        <v>-2</v>
      </c>
      <c r="T227" s="999">
        <f t="shared" si="11"/>
        <v>-3.47</v>
      </c>
      <c r="U227" s="1010"/>
      <c r="V227" s="952"/>
      <c r="W227" s="952"/>
      <c r="X227" s="1007"/>
      <c r="Y227" s="1004"/>
    </row>
    <row r="228" spans="1:25" ht="14.4" customHeight="1" x14ac:dyDescent="0.3">
      <c r="A228" s="967" t="s">
        <v>8692</v>
      </c>
      <c r="B228" s="952"/>
      <c r="C228" s="953"/>
      <c r="D228" s="951"/>
      <c r="E228" s="956">
        <v>1</v>
      </c>
      <c r="F228" s="957">
        <v>3.67</v>
      </c>
      <c r="G228" s="935">
        <v>12</v>
      </c>
      <c r="H228" s="959"/>
      <c r="I228" s="955"/>
      <c r="J228" s="932"/>
      <c r="K228" s="958">
        <v>3.67</v>
      </c>
      <c r="L228" s="959">
        <v>6</v>
      </c>
      <c r="M228" s="959">
        <v>51</v>
      </c>
      <c r="N228" s="960">
        <v>17</v>
      </c>
      <c r="O228" s="959" t="s">
        <v>8277</v>
      </c>
      <c r="P228" s="961" t="s">
        <v>8690</v>
      </c>
      <c r="Q228" s="962"/>
      <c r="R228" s="999"/>
      <c r="S228" s="962">
        <f t="shared" si="10"/>
        <v>-1</v>
      </c>
      <c r="T228" s="999">
        <f t="shared" si="11"/>
        <v>-3.67</v>
      </c>
      <c r="U228" s="1010"/>
      <c r="V228" s="952"/>
      <c r="W228" s="952"/>
      <c r="X228" s="1007"/>
      <c r="Y228" s="1004"/>
    </row>
    <row r="229" spans="1:25" ht="14.4" customHeight="1" x14ac:dyDescent="0.3">
      <c r="A229" s="966" t="s">
        <v>8693</v>
      </c>
      <c r="B229" s="936">
        <v>1</v>
      </c>
      <c r="C229" s="937">
        <v>0.66</v>
      </c>
      <c r="D229" s="938">
        <v>16</v>
      </c>
      <c r="E229" s="949"/>
      <c r="F229" s="923"/>
      <c r="G229" s="924"/>
      <c r="H229" s="929"/>
      <c r="I229" s="923"/>
      <c r="J229" s="924"/>
      <c r="K229" s="928">
        <v>0.66</v>
      </c>
      <c r="L229" s="929">
        <v>2</v>
      </c>
      <c r="M229" s="929">
        <v>18</v>
      </c>
      <c r="N229" s="930">
        <v>6</v>
      </c>
      <c r="O229" s="929" t="s">
        <v>8277</v>
      </c>
      <c r="P229" s="950" t="s">
        <v>8694</v>
      </c>
      <c r="Q229" s="931"/>
      <c r="R229" s="1000"/>
      <c r="S229" s="931">
        <f t="shared" si="10"/>
        <v>0</v>
      </c>
      <c r="T229" s="1000">
        <f t="shared" si="11"/>
        <v>0</v>
      </c>
      <c r="U229" s="1009"/>
      <c r="V229" s="946"/>
      <c r="W229" s="946"/>
      <c r="X229" s="1006"/>
      <c r="Y229" s="1003"/>
    </row>
    <row r="230" spans="1:25" ht="14.4" customHeight="1" x14ac:dyDescent="0.3">
      <c r="A230" s="966" t="s">
        <v>8695</v>
      </c>
      <c r="B230" s="946"/>
      <c r="C230" s="947"/>
      <c r="D230" s="948"/>
      <c r="E230" s="949"/>
      <c r="F230" s="923"/>
      <c r="G230" s="924"/>
      <c r="H230" s="925">
        <v>1</v>
      </c>
      <c r="I230" s="926">
        <v>3.89</v>
      </c>
      <c r="J230" s="927">
        <v>72</v>
      </c>
      <c r="K230" s="928">
        <v>2.2599999999999998</v>
      </c>
      <c r="L230" s="929">
        <v>6</v>
      </c>
      <c r="M230" s="929">
        <v>51</v>
      </c>
      <c r="N230" s="930">
        <v>17</v>
      </c>
      <c r="O230" s="929" t="s">
        <v>8277</v>
      </c>
      <c r="P230" s="950" t="s">
        <v>8696</v>
      </c>
      <c r="Q230" s="931"/>
      <c r="R230" s="1000"/>
      <c r="S230" s="931">
        <f t="shared" si="10"/>
        <v>1</v>
      </c>
      <c r="T230" s="1000">
        <f t="shared" si="11"/>
        <v>3.89</v>
      </c>
      <c r="U230" s="1009"/>
      <c r="V230" s="946"/>
      <c r="W230" s="946"/>
      <c r="X230" s="1006"/>
      <c r="Y230" s="1003">
        <v>55</v>
      </c>
    </row>
    <row r="231" spans="1:25" ht="14.4" customHeight="1" x14ac:dyDescent="0.3">
      <c r="A231" s="966" t="s">
        <v>8697</v>
      </c>
      <c r="B231" s="946">
        <v>1</v>
      </c>
      <c r="C231" s="947">
        <v>0.54</v>
      </c>
      <c r="D231" s="948">
        <v>3</v>
      </c>
      <c r="E231" s="925">
        <v>2</v>
      </c>
      <c r="F231" s="926">
        <v>1.0900000000000001</v>
      </c>
      <c r="G231" s="940">
        <v>3.5</v>
      </c>
      <c r="H231" s="929">
        <v>1</v>
      </c>
      <c r="I231" s="923">
        <v>0.54</v>
      </c>
      <c r="J231" s="924">
        <v>2</v>
      </c>
      <c r="K231" s="928">
        <v>0.54</v>
      </c>
      <c r="L231" s="929">
        <v>2</v>
      </c>
      <c r="M231" s="929">
        <v>15</v>
      </c>
      <c r="N231" s="930">
        <v>5</v>
      </c>
      <c r="O231" s="929" t="s">
        <v>8277</v>
      </c>
      <c r="P231" s="950" t="s">
        <v>8698</v>
      </c>
      <c r="Q231" s="931"/>
      <c r="R231" s="1000"/>
      <c r="S231" s="931">
        <f t="shared" si="10"/>
        <v>-1</v>
      </c>
      <c r="T231" s="1000">
        <f t="shared" si="11"/>
        <v>-0.55000000000000004</v>
      </c>
      <c r="U231" s="1009"/>
      <c r="V231" s="946"/>
      <c r="W231" s="946"/>
      <c r="X231" s="1006"/>
      <c r="Y231" s="1003"/>
    </row>
    <row r="232" spans="1:25" ht="14.4" customHeight="1" x14ac:dyDescent="0.3">
      <c r="A232" s="967" t="s">
        <v>8699</v>
      </c>
      <c r="B232" s="952"/>
      <c r="C232" s="953"/>
      <c r="D232" s="951"/>
      <c r="E232" s="956">
        <v>1</v>
      </c>
      <c r="F232" s="957">
        <v>1.08</v>
      </c>
      <c r="G232" s="935">
        <v>9</v>
      </c>
      <c r="H232" s="959"/>
      <c r="I232" s="955"/>
      <c r="J232" s="932"/>
      <c r="K232" s="958">
        <v>1.05</v>
      </c>
      <c r="L232" s="959">
        <v>3</v>
      </c>
      <c r="M232" s="959">
        <v>27</v>
      </c>
      <c r="N232" s="960">
        <v>9</v>
      </c>
      <c r="O232" s="959" t="s">
        <v>8277</v>
      </c>
      <c r="P232" s="961" t="s">
        <v>8698</v>
      </c>
      <c r="Q232" s="962"/>
      <c r="R232" s="999"/>
      <c r="S232" s="962">
        <f t="shared" si="10"/>
        <v>-1</v>
      </c>
      <c r="T232" s="999">
        <f t="shared" si="11"/>
        <v>-1.08</v>
      </c>
      <c r="U232" s="1010"/>
      <c r="V232" s="952"/>
      <c r="W232" s="952"/>
      <c r="X232" s="1007"/>
      <c r="Y232" s="1004"/>
    </row>
    <row r="233" spans="1:25" ht="14.4" customHeight="1" x14ac:dyDescent="0.3">
      <c r="A233" s="966" t="s">
        <v>8700</v>
      </c>
      <c r="B233" s="946">
        <v>3</v>
      </c>
      <c r="C233" s="947">
        <v>4.5</v>
      </c>
      <c r="D233" s="948">
        <v>11</v>
      </c>
      <c r="E233" s="925">
        <v>4</v>
      </c>
      <c r="F233" s="926">
        <v>5.73</v>
      </c>
      <c r="G233" s="940">
        <v>10.8</v>
      </c>
      <c r="H233" s="929">
        <v>3</v>
      </c>
      <c r="I233" s="923">
        <v>3.65</v>
      </c>
      <c r="J233" s="924">
        <v>8</v>
      </c>
      <c r="K233" s="928">
        <v>1.43</v>
      </c>
      <c r="L233" s="929">
        <v>4</v>
      </c>
      <c r="M233" s="929">
        <v>36</v>
      </c>
      <c r="N233" s="930">
        <v>12</v>
      </c>
      <c r="O233" s="929" t="s">
        <v>8277</v>
      </c>
      <c r="P233" s="950" t="s">
        <v>8701</v>
      </c>
      <c r="Q233" s="931"/>
      <c r="R233" s="1000"/>
      <c r="S233" s="931">
        <f t="shared" si="10"/>
        <v>-1</v>
      </c>
      <c r="T233" s="1000">
        <f t="shared" si="11"/>
        <v>-2.0800000000000005</v>
      </c>
      <c r="U233" s="1009"/>
      <c r="V233" s="946"/>
      <c r="W233" s="946"/>
      <c r="X233" s="1006"/>
      <c r="Y233" s="1003">
        <v>1</v>
      </c>
    </row>
    <row r="234" spans="1:25" ht="14.4" customHeight="1" x14ac:dyDescent="0.3">
      <c r="A234" s="967" t="s">
        <v>8702</v>
      </c>
      <c r="B234" s="952"/>
      <c r="C234" s="953"/>
      <c r="D234" s="951"/>
      <c r="E234" s="956">
        <v>4</v>
      </c>
      <c r="F234" s="957">
        <v>8.2799999999999994</v>
      </c>
      <c r="G234" s="935">
        <v>20.8</v>
      </c>
      <c r="H234" s="959"/>
      <c r="I234" s="955"/>
      <c r="J234" s="932"/>
      <c r="K234" s="958">
        <v>1.81</v>
      </c>
      <c r="L234" s="959">
        <v>5</v>
      </c>
      <c r="M234" s="959">
        <v>45</v>
      </c>
      <c r="N234" s="960">
        <v>15</v>
      </c>
      <c r="O234" s="959" t="s">
        <v>8277</v>
      </c>
      <c r="P234" s="961" t="s">
        <v>8703</v>
      </c>
      <c r="Q234" s="962"/>
      <c r="R234" s="999"/>
      <c r="S234" s="962">
        <f t="shared" si="10"/>
        <v>-4</v>
      </c>
      <c r="T234" s="999">
        <f t="shared" si="11"/>
        <v>-8.2799999999999994</v>
      </c>
      <c r="U234" s="1010"/>
      <c r="V234" s="952"/>
      <c r="W234" s="952"/>
      <c r="X234" s="1007"/>
      <c r="Y234" s="1004"/>
    </row>
    <row r="235" spans="1:25" ht="14.4" customHeight="1" x14ac:dyDescent="0.3">
      <c r="A235" s="967" t="s">
        <v>8704</v>
      </c>
      <c r="B235" s="952">
        <v>1</v>
      </c>
      <c r="C235" s="953">
        <v>3.72</v>
      </c>
      <c r="D235" s="951">
        <v>22</v>
      </c>
      <c r="E235" s="956">
        <v>1</v>
      </c>
      <c r="F235" s="957">
        <v>3.72</v>
      </c>
      <c r="G235" s="935">
        <v>33</v>
      </c>
      <c r="H235" s="959"/>
      <c r="I235" s="955"/>
      <c r="J235" s="932"/>
      <c r="K235" s="958">
        <v>3.72</v>
      </c>
      <c r="L235" s="959">
        <v>8</v>
      </c>
      <c r="M235" s="959">
        <v>69</v>
      </c>
      <c r="N235" s="960">
        <v>23</v>
      </c>
      <c r="O235" s="959" t="s">
        <v>8277</v>
      </c>
      <c r="P235" s="961" t="s">
        <v>8705</v>
      </c>
      <c r="Q235" s="962"/>
      <c r="R235" s="999"/>
      <c r="S235" s="962">
        <f t="shared" si="10"/>
        <v>-1</v>
      </c>
      <c r="T235" s="999">
        <f t="shared" si="11"/>
        <v>-3.72</v>
      </c>
      <c r="U235" s="1010"/>
      <c r="V235" s="952"/>
      <c r="W235" s="952"/>
      <c r="X235" s="1007"/>
      <c r="Y235" s="1004"/>
    </row>
    <row r="236" spans="1:25" ht="14.4" customHeight="1" x14ac:dyDescent="0.3">
      <c r="A236" s="966" t="s">
        <v>8706</v>
      </c>
      <c r="B236" s="946"/>
      <c r="C236" s="947"/>
      <c r="D236" s="948"/>
      <c r="E236" s="925">
        <v>1</v>
      </c>
      <c r="F236" s="926">
        <v>1.42</v>
      </c>
      <c r="G236" s="940">
        <v>15</v>
      </c>
      <c r="H236" s="929"/>
      <c r="I236" s="923"/>
      <c r="J236" s="924"/>
      <c r="K236" s="928">
        <v>0.93</v>
      </c>
      <c r="L236" s="929">
        <v>3</v>
      </c>
      <c r="M236" s="929">
        <v>27</v>
      </c>
      <c r="N236" s="930">
        <v>9</v>
      </c>
      <c r="O236" s="929" t="s">
        <v>8277</v>
      </c>
      <c r="P236" s="950" t="s">
        <v>8707</v>
      </c>
      <c r="Q236" s="931"/>
      <c r="R236" s="1000"/>
      <c r="S236" s="931">
        <f t="shared" si="10"/>
        <v>-1</v>
      </c>
      <c r="T236" s="1000">
        <f t="shared" si="11"/>
        <v>-1.42</v>
      </c>
      <c r="U236" s="1009"/>
      <c r="V236" s="946"/>
      <c r="W236" s="946"/>
      <c r="X236" s="1006"/>
      <c r="Y236" s="1003"/>
    </row>
    <row r="237" spans="1:25" ht="14.4" customHeight="1" x14ac:dyDescent="0.3">
      <c r="A237" s="967" t="s">
        <v>8708</v>
      </c>
      <c r="B237" s="952"/>
      <c r="C237" s="953"/>
      <c r="D237" s="951"/>
      <c r="E237" s="956">
        <v>1</v>
      </c>
      <c r="F237" s="957">
        <v>2.02</v>
      </c>
      <c r="G237" s="935">
        <v>13</v>
      </c>
      <c r="H237" s="959">
        <v>1</v>
      </c>
      <c r="I237" s="955">
        <v>2.02</v>
      </c>
      <c r="J237" s="932">
        <v>10</v>
      </c>
      <c r="K237" s="958">
        <v>2.02</v>
      </c>
      <c r="L237" s="959">
        <v>4</v>
      </c>
      <c r="M237" s="959">
        <v>39</v>
      </c>
      <c r="N237" s="960">
        <v>13</v>
      </c>
      <c r="O237" s="959" t="s">
        <v>8277</v>
      </c>
      <c r="P237" s="961" t="s">
        <v>8709</v>
      </c>
      <c r="Q237" s="962"/>
      <c r="R237" s="999"/>
      <c r="S237" s="962">
        <f t="shared" si="10"/>
        <v>0</v>
      </c>
      <c r="T237" s="999">
        <f t="shared" si="11"/>
        <v>0</v>
      </c>
      <c r="U237" s="1010"/>
      <c r="V237" s="952"/>
      <c r="W237" s="952"/>
      <c r="X237" s="1007"/>
      <c r="Y237" s="1004"/>
    </row>
    <row r="238" spans="1:25" ht="14.4" customHeight="1" x14ac:dyDescent="0.3">
      <c r="A238" s="966" t="s">
        <v>8710</v>
      </c>
      <c r="B238" s="946">
        <v>4</v>
      </c>
      <c r="C238" s="947">
        <v>2.17</v>
      </c>
      <c r="D238" s="948">
        <v>6</v>
      </c>
      <c r="E238" s="949">
        <v>4</v>
      </c>
      <c r="F238" s="923">
        <v>2.39</v>
      </c>
      <c r="G238" s="924">
        <v>9.5</v>
      </c>
      <c r="H238" s="925">
        <v>3</v>
      </c>
      <c r="I238" s="926">
        <v>1.63</v>
      </c>
      <c r="J238" s="927">
        <v>11.3</v>
      </c>
      <c r="K238" s="928">
        <v>0.54</v>
      </c>
      <c r="L238" s="929">
        <v>2</v>
      </c>
      <c r="M238" s="929">
        <v>21</v>
      </c>
      <c r="N238" s="930">
        <v>7</v>
      </c>
      <c r="O238" s="929" t="s">
        <v>8277</v>
      </c>
      <c r="P238" s="950" t="s">
        <v>8711</v>
      </c>
      <c r="Q238" s="931"/>
      <c r="R238" s="1000"/>
      <c r="S238" s="931">
        <f t="shared" si="10"/>
        <v>-1</v>
      </c>
      <c r="T238" s="1000">
        <f t="shared" si="11"/>
        <v>-0.76000000000000023</v>
      </c>
      <c r="U238" s="1009"/>
      <c r="V238" s="946"/>
      <c r="W238" s="946"/>
      <c r="X238" s="1006"/>
      <c r="Y238" s="1003">
        <v>13</v>
      </c>
    </row>
    <row r="239" spans="1:25" ht="14.4" customHeight="1" x14ac:dyDescent="0.3">
      <c r="A239" s="967" t="s">
        <v>8712</v>
      </c>
      <c r="B239" s="952"/>
      <c r="C239" s="953"/>
      <c r="D239" s="951"/>
      <c r="E239" s="954">
        <v>1</v>
      </c>
      <c r="F239" s="955">
        <v>0.82</v>
      </c>
      <c r="G239" s="932">
        <v>5</v>
      </c>
      <c r="H239" s="956">
        <v>1</v>
      </c>
      <c r="I239" s="957">
        <v>0.82</v>
      </c>
      <c r="J239" s="935">
        <v>3</v>
      </c>
      <c r="K239" s="958">
        <v>0.82</v>
      </c>
      <c r="L239" s="959">
        <v>3</v>
      </c>
      <c r="M239" s="959">
        <v>30</v>
      </c>
      <c r="N239" s="960">
        <v>10</v>
      </c>
      <c r="O239" s="959" t="s">
        <v>8277</v>
      </c>
      <c r="P239" s="961" t="s">
        <v>8713</v>
      </c>
      <c r="Q239" s="962"/>
      <c r="R239" s="999"/>
      <c r="S239" s="962">
        <f t="shared" si="10"/>
        <v>0</v>
      </c>
      <c r="T239" s="999">
        <f t="shared" si="11"/>
        <v>0</v>
      </c>
      <c r="U239" s="1010"/>
      <c r="V239" s="952"/>
      <c r="W239" s="952"/>
      <c r="X239" s="1007"/>
      <c r="Y239" s="1004"/>
    </row>
    <row r="240" spans="1:25" ht="14.4" customHeight="1" x14ac:dyDescent="0.3">
      <c r="A240" s="967" t="s">
        <v>8714</v>
      </c>
      <c r="B240" s="952"/>
      <c r="C240" s="953"/>
      <c r="D240" s="951"/>
      <c r="E240" s="954"/>
      <c r="F240" s="955"/>
      <c r="G240" s="932"/>
      <c r="H240" s="956">
        <v>2</v>
      </c>
      <c r="I240" s="957">
        <v>2.61</v>
      </c>
      <c r="J240" s="935">
        <v>5.5</v>
      </c>
      <c r="K240" s="958">
        <v>1.31</v>
      </c>
      <c r="L240" s="959">
        <v>4</v>
      </c>
      <c r="M240" s="959">
        <v>39</v>
      </c>
      <c r="N240" s="960">
        <v>13</v>
      </c>
      <c r="O240" s="959" t="s">
        <v>8277</v>
      </c>
      <c r="P240" s="961" t="s">
        <v>8715</v>
      </c>
      <c r="Q240" s="962"/>
      <c r="R240" s="999"/>
      <c r="S240" s="962">
        <f t="shared" si="10"/>
        <v>2</v>
      </c>
      <c r="T240" s="999">
        <f t="shared" si="11"/>
        <v>2.61</v>
      </c>
      <c r="U240" s="1010"/>
      <c r="V240" s="952"/>
      <c r="W240" s="952"/>
      <c r="X240" s="1007"/>
      <c r="Y240" s="1004"/>
    </row>
    <row r="241" spans="1:25" ht="14.4" customHeight="1" x14ac:dyDescent="0.3">
      <c r="A241" s="966" t="s">
        <v>8716</v>
      </c>
      <c r="B241" s="946"/>
      <c r="C241" s="947"/>
      <c r="D241" s="948"/>
      <c r="E241" s="949">
        <v>1</v>
      </c>
      <c r="F241" s="923">
        <v>1.03</v>
      </c>
      <c r="G241" s="924">
        <v>2</v>
      </c>
      <c r="H241" s="925"/>
      <c r="I241" s="926"/>
      <c r="J241" s="940"/>
      <c r="K241" s="928">
        <v>1.51</v>
      </c>
      <c r="L241" s="929">
        <v>3</v>
      </c>
      <c r="M241" s="929">
        <v>27</v>
      </c>
      <c r="N241" s="930">
        <v>9</v>
      </c>
      <c r="O241" s="929" t="s">
        <v>8277</v>
      </c>
      <c r="P241" s="950" t="s">
        <v>8717</v>
      </c>
      <c r="Q241" s="931"/>
      <c r="R241" s="1000"/>
      <c r="S241" s="931">
        <f t="shared" si="10"/>
        <v>-1</v>
      </c>
      <c r="T241" s="1000">
        <f t="shared" si="11"/>
        <v>-1.03</v>
      </c>
      <c r="U241" s="1009"/>
      <c r="V241" s="946"/>
      <c r="W241" s="946"/>
      <c r="X241" s="1006"/>
      <c r="Y241" s="1003"/>
    </row>
    <row r="242" spans="1:25" ht="14.4" customHeight="1" x14ac:dyDescent="0.3">
      <c r="A242" s="967" t="s">
        <v>8718</v>
      </c>
      <c r="B242" s="952"/>
      <c r="C242" s="953"/>
      <c r="D242" s="951"/>
      <c r="E242" s="954"/>
      <c r="F242" s="955"/>
      <c r="G242" s="932"/>
      <c r="H242" s="956">
        <v>1</v>
      </c>
      <c r="I242" s="957">
        <v>3.04</v>
      </c>
      <c r="J242" s="935">
        <v>7</v>
      </c>
      <c r="K242" s="958">
        <v>3.04</v>
      </c>
      <c r="L242" s="959">
        <v>6</v>
      </c>
      <c r="M242" s="959">
        <v>57</v>
      </c>
      <c r="N242" s="960">
        <v>19</v>
      </c>
      <c r="O242" s="959" t="s">
        <v>8277</v>
      </c>
      <c r="P242" s="961" t="s">
        <v>8719</v>
      </c>
      <c r="Q242" s="962"/>
      <c r="R242" s="999"/>
      <c r="S242" s="962">
        <f t="shared" si="10"/>
        <v>1</v>
      </c>
      <c r="T242" s="999">
        <f t="shared" si="11"/>
        <v>3.04</v>
      </c>
      <c r="U242" s="1010"/>
      <c r="V242" s="952"/>
      <c r="W242" s="952"/>
      <c r="X242" s="1007"/>
      <c r="Y242" s="1004"/>
    </row>
    <row r="243" spans="1:25" ht="14.4" customHeight="1" x14ac:dyDescent="0.3">
      <c r="A243" s="966" t="s">
        <v>8720</v>
      </c>
      <c r="B243" s="946">
        <v>4</v>
      </c>
      <c r="C243" s="947">
        <v>5.64</v>
      </c>
      <c r="D243" s="948">
        <v>3.8</v>
      </c>
      <c r="E243" s="925">
        <v>12</v>
      </c>
      <c r="F243" s="926">
        <v>17.62</v>
      </c>
      <c r="G243" s="940">
        <v>5.5</v>
      </c>
      <c r="H243" s="929">
        <v>7</v>
      </c>
      <c r="I243" s="923">
        <v>8.9499999999999993</v>
      </c>
      <c r="J243" s="924">
        <v>6.3</v>
      </c>
      <c r="K243" s="928">
        <v>1.6</v>
      </c>
      <c r="L243" s="929">
        <v>4</v>
      </c>
      <c r="M243" s="929">
        <v>39</v>
      </c>
      <c r="N243" s="930">
        <v>13</v>
      </c>
      <c r="O243" s="929" t="s">
        <v>8277</v>
      </c>
      <c r="P243" s="950" t="s">
        <v>8721</v>
      </c>
      <c r="Q243" s="931"/>
      <c r="R243" s="1000"/>
      <c r="S243" s="931">
        <f t="shared" si="10"/>
        <v>-5</v>
      </c>
      <c r="T243" s="1000">
        <f t="shared" si="11"/>
        <v>-8.6700000000000017</v>
      </c>
      <c r="U243" s="1009"/>
      <c r="V243" s="946"/>
      <c r="W243" s="946"/>
      <c r="X243" s="1006"/>
      <c r="Y243" s="1003">
        <v>4</v>
      </c>
    </row>
    <row r="244" spans="1:25" ht="14.4" customHeight="1" x14ac:dyDescent="0.3">
      <c r="A244" s="967" t="s">
        <v>8722</v>
      </c>
      <c r="B244" s="952">
        <v>2</v>
      </c>
      <c r="C244" s="953">
        <v>2.12</v>
      </c>
      <c r="D244" s="951">
        <v>3</v>
      </c>
      <c r="E244" s="956">
        <v>3</v>
      </c>
      <c r="F244" s="957">
        <v>5.97</v>
      </c>
      <c r="G244" s="935">
        <v>10.7</v>
      </c>
      <c r="H244" s="959"/>
      <c r="I244" s="955"/>
      <c r="J244" s="932"/>
      <c r="K244" s="958">
        <v>1.99</v>
      </c>
      <c r="L244" s="959">
        <v>6</v>
      </c>
      <c r="M244" s="959">
        <v>51</v>
      </c>
      <c r="N244" s="960">
        <v>17</v>
      </c>
      <c r="O244" s="959" t="s">
        <v>8277</v>
      </c>
      <c r="P244" s="961" t="s">
        <v>8723</v>
      </c>
      <c r="Q244" s="962"/>
      <c r="R244" s="999"/>
      <c r="S244" s="962">
        <f t="shared" si="10"/>
        <v>-3</v>
      </c>
      <c r="T244" s="999">
        <f t="shared" si="11"/>
        <v>-5.97</v>
      </c>
      <c r="U244" s="1010"/>
      <c r="V244" s="952"/>
      <c r="W244" s="952"/>
      <c r="X244" s="1007"/>
      <c r="Y244" s="1004"/>
    </row>
    <row r="245" spans="1:25" ht="14.4" customHeight="1" x14ac:dyDescent="0.3">
      <c r="A245" s="967" t="s">
        <v>8724</v>
      </c>
      <c r="B245" s="952">
        <v>1</v>
      </c>
      <c r="C245" s="953">
        <v>5.32</v>
      </c>
      <c r="D245" s="951">
        <v>60</v>
      </c>
      <c r="E245" s="956">
        <v>2</v>
      </c>
      <c r="F245" s="957">
        <v>20.78</v>
      </c>
      <c r="G245" s="935">
        <v>43.5</v>
      </c>
      <c r="H245" s="959">
        <v>4</v>
      </c>
      <c r="I245" s="955">
        <v>20.71</v>
      </c>
      <c r="J245" s="932">
        <v>20.8</v>
      </c>
      <c r="K245" s="958">
        <v>5.27</v>
      </c>
      <c r="L245" s="959">
        <v>8</v>
      </c>
      <c r="M245" s="959">
        <v>72</v>
      </c>
      <c r="N245" s="960">
        <v>24</v>
      </c>
      <c r="O245" s="959" t="s">
        <v>8277</v>
      </c>
      <c r="P245" s="961" t="s">
        <v>8725</v>
      </c>
      <c r="Q245" s="962"/>
      <c r="R245" s="999"/>
      <c r="S245" s="962">
        <f t="shared" si="10"/>
        <v>2</v>
      </c>
      <c r="T245" s="999">
        <f t="shared" si="11"/>
        <v>-7.0000000000000284E-2</v>
      </c>
      <c r="U245" s="1010"/>
      <c r="V245" s="952"/>
      <c r="W245" s="952"/>
      <c r="X245" s="1007"/>
      <c r="Y245" s="1004">
        <v>12</v>
      </c>
    </row>
    <row r="246" spans="1:25" ht="14.4" customHeight="1" x14ac:dyDescent="0.3">
      <c r="A246" s="966" t="s">
        <v>8726</v>
      </c>
      <c r="B246" s="946"/>
      <c r="C246" s="947"/>
      <c r="D246" s="948"/>
      <c r="E246" s="949">
        <v>3</v>
      </c>
      <c r="F246" s="923">
        <v>3.83</v>
      </c>
      <c r="G246" s="924">
        <v>3.7</v>
      </c>
      <c r="H246" s="925">
        <v>3</v>
      </c>
      <c r="I246" s="926">
        <v>3.83</v>
      </c>
      <c r="J246" s="940">
        <v>4</v>
      </c>
      <c r="K246" s="928">
        <v>1.28</v>
      </c>
      <c r="L246" s="929">
        <v>3</v>
      </c>
      <c r="M246" s="929">
        <v>24</v>
      </c>
      <c r="N246" s="930">
        <v>8</v>
      </c>
      <c r="O246" s="929" t="s">
        <v>8277</v>
      </c>
      <c r="P246" s="950" t="s">
        <v>8727</v>
      </c>
      <c r="Q246" s="931"/>
      <c r="R246" s="1000"/>
      <c r="S246" s="931">
        <f t="shared" si="10"/>
        <v>0</v>
      </c>
      <c r="T246" s="1000">
        <f t="shared" si="11"/>
        <v>0</v>
      </c>
      <c r="U246" s="1009"/>
      <c r="V246" s="946"/>
      <c r="W246" s="946"/>
      <c r="X246" s="1006"/>
      <c r="Y246" s="1003"/>
    </row>
    <row r="247" spans="1:25" ht="14.4" customHeight="1" x14ac:dyDescent="0.3">
      <c r="A247" s="967" t="s">
        <v>8728</v>
      </c>
      <c r="B247" s="952">
        <v>1</v>
      </c>
      <c r="C247" s="953">
        <v>2.36</v>
      </c>
      <c r="D247" s="951">
        <v>6</v>
      </c>
      <c r="E247" s="954"/>
      <c r="F247" s="955"/>
      <c r="G247" s="932"/>
      <c r="H247" s="956">
        <v>1</v>
      </c>
      <c r="I247" s="957">
        <v>2.36</v>
      </c>
      <c r="J247" s="935">
        <v>4</v>
      </c>
      <c r="K247" s="958">
        <v>2.36</v>
      </c>
      <c r="L247" s="959">
        <v>4</v>
      </c>
      <c r="M247" s="959">
        <v>39</v>
      </c>
      <c r="N247" s="960">
        <v>13</v>
      </c>
      <c r="O247" s="959" t="s">
        <v>8277</v>
      </c>
      <c r="P247" s="961" t="s">
        <v>8729</v>
      </c>
      <c r="Q247" s="962"/>
      <c r="R247" s="999"/>
      <c r="S247" s="962">
        <f t="shared" si="10"/>
        <v>1</v>
      </c>
      <c r="T247" s="999">
        <f t="shared" si="11"/>
        <v>2.36</v>
      </c>
      <c r="U247" s="1010"/>
      <c r="V247" s="952"/>
      <c r="W247" s="952"/>
      <c r="X247" s="1007"/>
      <c r="Y247" s="1004"/>
    </row>
    <row r="248" spans="1:25" ht="14.4" customHeight="1" x14ac:dyDescent="0.3">
      <c r="A248" s="966" t="s">
        <v>8730</v>
      </c>
      <c r="B248" s="946"/>
      <c r="C248" s="947"/>
      <c r="D248" s="948"/>
      <c r="E248" s="949"/>
      <c r="F248" s="923"/>
      <c r="G248" s="924"/>
      <c r="H248" s="925">
        <v>1</v>
      </c>
      <c r="I248" s="926">
        <v>3.18</v>
      </c>
      <c r="J248" s="927">
        <v>24</v>
      </c>
      <c r="K248" s="928">
        <v>3.18</v>
      </c>
      <c r="L248" s="929">
        <v>4</v>
      </c>
      <c r="M248" s="929">
        <v>33</v>
      </c>
      <c r="N248" s="930">
        <v>11</v>
      </c>
      <c r="O248" s="929" t="s">
        <v>8277</v>
      </c>
      <c r="P248" s="950" t="s">
        <v>8731</v>
      </c>
      <c r="Q248" s="931"/>
      <c r="R248" s="1000"/>
      <c r="S248" s="931">
        <f t="shared" si="10"/>
        <v>1</v>
      </c>
      <c r="T248" s="1000">
        <f t="shared" si="11"/>
        <v>3.18</v>
      </c>
      <c r="U248" s="1009"/>
      <c r="V248" s="946"/>
      <c r="W248" s="946"/>
      <c r="X248" s="1006"/>
      <c r="Y248" s="1003">
        <v>13</v>
      </c>
    </row>
    <row r="249" spans="1:25" ht="14.4" customHeight="1" x14ac:dyDescent="0.3">
      <c r="A249" s="966" t="s">
        <v>8732</v>
      </c>
      <c r="B249" s="946"/>
      <c r="C249" s="947"/>
      <c r="D249" s="948"/>
      <c r="E249" s="949">
        <v>3</v>
      </c>
      <c r="F249" s="923">
        <v>1.5</v>
      </c>
      <c r="G249" s="924">
        <v>4.7</v>
      </c>
      <c r="H249" s="925">
        <v>5</v>
      </c>
      <c r="I249" s="926">
        <v>1.94</v>
      </c>
      <c r="J249" s="940">
        <v>3.6</v>
      </c>
      <c r="K249" s="928">
        <v>0.39</v>
      </c>
      <c r="L249" s="929">
        <v>2</v>
      </c>
      <c r="M249" s="929">
        <v>15</v>
      </c>
      <c r="N249" s="930">
        <v>5</v>
      </c>
      <c r="O249" s="929" t="s">
        <v>8277</v>
      </c>
      <c r="P249" s="950" t="s">
        <v>8733</v>
      </c>
      <c r="Q249" s="931"/>
      <c r="R249" s="1000"/>
      <c r="S249" s="931">
        <f t="shared" si="10"/>
        <v>2</v>
      </c>
      <c r="T249" s="1000">
        <f t="shared" si="11"/>
        <v>0.43999999999999995</v>
      </c>
      <c r="U249" s="1009"/>
      <c r="V249" s="946"/>
      <c r="W249" s="946"/>
      <c r="X249" s="1006"/>
      <c r="Y249" s="1003"/>
    </row>
    <row r="250" spans="1:25" ht="14.4" customHeight="1" x14ac:dyDescent="0.3">
      <c r="A250" s="967" t="s">
        <v>8734</v>
      </c>
      <c r="B250" s="952">
        <v>1</v>
      </c>
      <c r="C250" s="953">
        <v>0.64</v>
      </c>
      <c r="D250" s="951">
        <v>15</v>
      </c>
      <c r="E250" s="954">
        <v>2</v>
      </c>
      <c r="F250" s="955">
        <v>1.29</v>
      </c>
      <c r="G250" s="932">
        <v>8</v>
      </c>
      <c r="H250" s="956">
        <v>1</v>
      </c>
      <c r="I250" s="957">
        <v>0.64</v>
      </c>
      <c r="J250" s="935">
        <v>2</v>
      </c>
      <c r="K250" s="958">
        <v>0.64</v>
      </c>
      <c r="L250" s="959">
        <v>2</v>
      </c>
      <c r="M250" s="959">
        <v>21</v>
      </c>
      <c r="N250" s="960">
        <v>7</v>
      </c>
      <c r="O250" s="959" t="s">
        <v>8277</v>
      </c>
      <c r="P250" s="961" t="s">
        <v>8735</v>
      </c>
      <c r="Q250" s="962"/>
      <c r="R250" s="999"/>
      <c r="S250" s="962">
        <f t="shared" si="10"/>
        <v>-1</v>
      </c>
      <c r="T250" s="999">
        <f t="shared" si="11"/>
        <v>-0.65</v>
      </c>
      <c r="U250" s="1010"/>
      <c r="V250" s="952"/>
      <c r="W250" s="952"/>
      <c r="X250" s="1007"/>
      <c r="Y250" s="1004"/>
    </row>
    <row r="251" spans="1:25" ht="14.4" customHeight="1" x14ac:dyDescent="0.3">
      <c r="A251" s="967" t="s">
        <v>8736</v>
      </c>
      <c r="B251" s="952">
        <v>2</v>
      </c>
      <c r="C251" s="953">
        <v>2.4300000000000002</v>
      </c>
      <c r="D251" s="951">
        <v>7.5</v>
      </c>
      <c r="E251" s="954">
        <v>1</v>
      </c>
      <c r="F251" s="955">
        <v>1.21</v>
      </c>
      <c r="G251" s="932">
        <v>3</v>
      </c>
      <c r="H251" s="956">
        <v>2</v>
      </c>
      <c r="I251" s="957">
        <v>2.71</v>
      </c>
      <c r="J251" s="935">
        <v>3.5</v>
      </c>
      <c r="K251" s="958">
        <v>1.21</v>
      </c>
      <c r="L251" s="959">
        <v>3</v>
      </c>
      <c r="M251" s="959">
        <v>30</v>
      </c>
      <c r="N251" s="960">
        <v>10</v>
      </c>
      <c r="O251" s="959" t="s">
        <v>8277</v>
      </c>
      <c r="P251" s="961" t="s">
        <v>8737</v>
      </c>
      <c r="Q251" s="962"/>
      <c r="R251" s="999"/>
      <c r="S251" s="962">
        <f t="shared" si="10"/>
        <v>1</v>
      </c>
      <c r="T251" s="999">
        <f t="shared" si="11"/>
        <v>1.5</v>
      </c>
      <c r="U251" s="1010"/>
      <c r="V251" s="952"/>
      <c r="W251" s="952"/>
      <c r="X251" s="1007"/>
      <c r="Y251" s="1004"/>
    </row>
    <row r="252" spans="1:25" ht="14.4" customHeight="1" x14ac:dyDescent="0.3">
      <c r="A252" s="966" t="s">
        <v>8738</v>
      </c>
      <c r="B252" s="946"/>
      <c r="C252" s="947"/>
      <c r="D252" s="948"/>
      <c r="E252" s="949"/>
      <c r="F252" s="923"/>
      <c r="G252" s="924"/>
      <c r="H252" s="925">
        <v>1</v>
      </c>
      <c r="I252" s="926">
        <v>0.33</v>
      </c>
      <c r="J252" s="927">
        <v>10</v>
      </c>
      <c r="K252" s="928">
        <v>0.28000000000000003</v>
      </c>
      <c r="L252" s="929">
        <v>1</v>
      </c>
      <c r="M252" s="929">
        <v>9</v>
      </c>
      <c r="N252" s="930">
        <v>3</v>
      </c>
      <c r="O252" s="929" t="s">
        <v>8277</v>
      </c>
      <c r="P252" s="950" t="s">
        <v>8739</v>
      </c>
      <c r="Q252" s="931"/>
      <c r="R252" s="1000"/>
      <c r="S252" s="931">
        <f t="shared" si="10"/>
        <v>1</v>
      </c>
      <c r="T252" s="1000">
        <f t="shared" si="11"/>
        <v>0.33</v>
      </c>
      <c r="U252" s="1009"/>
      <c r="V252" s="946"/>
      <c r="W252" s="946"/>
      <c r="X252" s="1006"/>
      <c r="Y252" s="1003">
        <v>7</v>
      </c>
    </row>
    <row r="253" spans="1:25" ht="14.4" customHeight="1" x14ac:dyDescent="0.3">
      <c r="A253" s="966" t="s">
        <v>8740</v>
      </c>
      <c r="B253" s="946">
        <v>2</v>
      </c>
      <c r="C253" s="947">
        <v>4.03</v>
      </c>
      <c r="D253" s="948">
        <v>6</v>
      </c>
      <c r="E253" s="949">
        <v>1</v>
      </c>
      <c r="F253" s="923">
        <v>2.68</v>
      </c>
      <c r="G253" s="924">
        <v>9</v>
      </c>
      <c r="H253" s="925">
        <v>1</v>
      </c>
      <c r="I253" s="926">
        <v>1.35</v>
      </c>
      <c r="J253" s="940">
        <v>3</v>
      </c>
      <c r="K253" s="928">
        <v>2.68</v>
      </c>
      <c r="L253" s="929">
        <v>6</v>
      </c>
      <c r="M253" s="929">
        <v>57</v>
      </c>
      <c r="N253" s="930">
        <v>19</v>
      </c>
      <c r="O253" s="929" t="s">
        <v>8277</v>
      </c>
      <c r="P253" s="950" t="s">
        <v>8741</v>
      </c>
      <c r="Q253" s="931"/>
      <c r="R253" s="1000"/>
      <c r="S253" s="931">
        <f t="shared" si="10"/>
        <v>0</v>
      </c>
      <c r="T253" s="1000">
        <f t="shared" si="11"/>
        <v>-1.33</v>
      </c>
      <c r="U253" s="1009"/>
      <c r="V253" s="946"/>
      <c r="W253" s="946"/>
      <c r="X253" s="1006"/>
      <c r="Y253" s="1003"/>
    </row>
    <row r="254" spans="1:25" ht="14.4" customHeight="1" x14ac:dyDescent="0.3">
      <c r="A254" s="967" t="s">
        <v>8742</v>
      </c>
      <c r="B254" s="952"/>
      <c r="C254" s="953"/>
      <c r="D254" s="951"/>
      <c r="E254" s="954"/>
      <c r="F254" s="955"/>
      <c r="G254" s="932"/>
      <c r="H254" s="956">
        <v>1</v>
      </c>
      <c r="I254" s="957">
        <v>10.61</v>
      </c>
      <c r="J254" s="935">
        <v>9</v>
      </c>
      <c r="K254" s="958">
        <v>12.8</v>
      </c>
      <c r="L254" s="959">
        <v>11</v>
      </c>
      <c r="M254" s="959">
        <v>96</v>
      </c>
      <c r="N254" s="960">
        <v>32</v>
      </c>
      <c r="O254" s="959" t="s">
        <v>8277</v>
      </c>
      <c r="P254" s="961" t="s">
        <v>8741</v>
      </c>
      <c r="Q254" s="962"/>
      <c r="R254" s="999"/>
      <c r="S254" s="962">
        <f t="shared" si="10"/>
        <v>1</v>
      </c>
      <c r="T254" s="999">
        <f t="shared" si="11"/>
        <v>10.61</v>
      </c>
      <c r="U254" s="1010"/>
      <c r="V254" s="952"/>
      <c r="W254" s="952"/>
      <c r="X254" s="1007"/>
      <c r="Y254" s="1004"/>
    </row>
    <row r="255" spans="1:25" ht="14.4" customHeight="1" x14ac:dyDescent="0.3">
      <c r="A255" s="966" t="s">
        <v>8743</v>
      </c>
      <c r="B255" s="946"/>
      <c r="C255" s="947"/>
      <c r="D255" s="948"/>
      <c r="E255" s="949"/>
      <c r="F255" s="923"/>
      <c r="G255" s="924"/>
      <c r="H255" s="925">
        <v>1</v>
      </c>
      <c r="I255" s="926">
        <v>0.56000000000000005</v>
      </c>
      <c r="J255" s="940">
        <v>2</v>
      </c>
      <c r="K255" s="928">
        <v>0.84</v>
      </c>
      <c r="L255" s="929">
        <v>3</v>
      </c>
      <c r="M255" s="929">
        <v>27</v>
      </c>
      <c r="N255" s="930">
        <v>9</v>
      </c>
      <c r="O255" s="929" t="s">
        <v>8277</v>
      </c>
      <c r="P255" s="950" t="s">
        <v>8744</v>
      </c>
      <c r="Q255" s="931"/>
      <c r="R255" s="1000"/>
      <c r="S255" s="931">
        <f t="shared" si="10"/>
        <v>1</v>
      </c>
      <c r="T255" s="1000">
        <f t="shared" si="11"/>
        <v>0.56000000000000005</v>
      </c>
      <c r="U255" s="1009"/>
      <c r="V255" s="946"/>
      <c r="W255" s="946"/>
      <c r="X255" s="1006"/>
      <c r="Y255" s="1003"/>
    </row>
    <row r="256" spans="1:25" ht="14.4" customHeight="1" x14ac:dyDescent="0.3">
      <c r="A256" s="967" t="s">
        <v>8745</v>
      </c>
      <c r="B256" s="952"/>
      <c r="C256" s="953"/>
      <c r="D256" s="951"/>
      <c r="E256" s="954"/>
      <c r="F256" s="955"/>
      <c r="G256" s="932"/>
      <c r="H256" s="956">
        <v>1</v>
      </c>
      <c r="I256" s="957">
        <v>1.3</v>
      </c>
      <c r="J256" s="935">
        <v>11</v>
      </c>
      <c r="K256" s="958">
        <v>1.22</v>
      </c>
      <c r="L256" s="959">
        <v>4</v>
      </c>
      <c r="M256" s="959">
        <v>39</v>
      </c>
      <c r="N256" s="960">
        <v>13</v>
      </c>
      <c r="O256" s="959" t="s">
        <v>8277</v>
      </c>
      <c r="P256" s="961" t="s">
        <v>8744</v>
      </c>
      <c r="Q256" s="962"/>
      <c r="R256" s="999"/>
      <c r="S256" s="962">
        <f t="shared" si="10"/>
        <v>1</v>
      </c>
      <c r="T256" s="999">
        <f t="shared" si="11"/>
        <v>1.3</v>
      </c>
      <c r="U256" s="1010"/>
      <c r="V256" s="952"/>
      <c r="W256" s="952"/>
      <c r="X256" s="1007"/>
      <c r="Y256" s="1004"/>
    </row>
    <row r="257" spans="1:25" ht="14.4" customHeight="1" x14ac:dyDescent="0.3">
      <c r="A257" s="966" t="s">
        <v>8746</v>
      </c>
      <c r="B257" s="936">
        <v>2</v>
      </c>
      <c r="C257" s="937">
        <v>1.1499999999999999</v>
      </c>
      <c r="D257" s="938">
        <v>4</v>
      </c>
      <c r="E257" s="949">
        <v>1</v>
      </c>
      <c r="F257" s="923">
        <v>0.56999999999999995</v>
      </c>
      <c r="G257" s="924">
        <v>3</v>
      </c>
      <c r="H257" s="929"/>
      <c r="I257" s="923"/>
      <c r="J257" s="924"/>
      <c r="K257" s="928">
        <v>0.56999999999999995</v>
      </c>
      <c r="L257" s="929">
        <v>2</v>
      </c>
      <c r="M257" s="929">
        <v>15</v>
      </c>
      <c r="N257" s="930">
        <v>5</v>
      </c>
      <c r="O257" s="929" t="s">
        <v>8277</v>
      </c>
      <c r="P257" s="950" t="s">
        <v>8747</v>
      </c>
      <c r="Q257" s="931"/>
      <c r="R257" s="1000"/>
      <c r="S257" s="931">
        <f t="shared" si="10"/>
        <v>-1</v>
      </c>
      <c r="T257" s="1000">
        <f t="shared" si="11"/>
        <v>-0.56999999999999995</v>
      </c>
      <c r="U257" s="1009"/>
      <c r="V257" s="946"/>
      <c r="W257" s="946"/>
      <c r="X257" s="1006"/>
      <c r="Y257" s="1003"/>
    </row>
    <row r="258" spans="1:25" ht="14.4" customHeight="1" x14ac:dyDescent="0.3">
      <c r="A258" s="967" t="s">
        <v>8748</v>
      </c>
      <c r="B258" s="963"/>
      <c r="C258" s="964"/>
      <c r="D258" s="939"/>
      <c r="E258" s="954"/>
      <c r="F258" s="955"/>
      <c r="G258" s="932"/>
      <c r="H258" s="959">
        <v>1</v>
      </c>
      <c r="I258" s="955">
        <v>1.1100000000000001</v>
      </c>
      <c r="J258" s="932">
        <v>4</v>
      </c>
      <c r="K258" s="958">
        <v>1.1100000000000001</v>
      </c>
      <c r="L258" s="959">
        <v>3</v>
      </c>
      <c r="M258" s="959">
        <v>30</v>
      </c>
      <c r="N258" s="960">
        <v>10</v>
      </c>
      <c r="O258" s="959" t="s">
        <v>8277</v>
      </c>
      <c r="P258" s="961" t="s">
        <v>8747</v>
      </c>
      <c r="Q258" s="962"/>
      <c r="R258" s="999"/>
      <c r="S258" s="962">
        <f t="shared" si="10"/>
        <v>1</v>
      </c>
      <c r="T258" s="999">
        <f t="shared" si="11"/>
        <v>1.1100000000000001</v>
      </c>
      <c r="U258" s="1010"/>
      <c r="V258" s="952"/>
      <c r="W258" s="952"/>
      <c r="X258" s="1007"/>
      <c r="Y258" s="1004"/>
    </row>
    <row r="259" spans="1:25" ht="14.4" customHeight="1" x14ac:dyDescent="0.3">
      <c r="A259" s="966" t="s">
        <v>8749</v>
      </c>
      <c r="B259" s="946">
        <v>30</v>
      </c>
      <c r="C259" s="947">
        <v>20.04</v>
      </c>
      <c r="D259" s="948">
        <v>9.3000000000000007</v>
      </c>
      <c r="E259" s="949">
        <v>40</v>
      </c>
      <c r="F259" s="923">
        <v>27.74</v>
      </c>
      <c r="G259" s="924">
        <v>9.8000000000000007</v>
      </c>
      <c r="H259" s="925">
        <v>32</v>
      </c>
      <c r="I259" s="926">
        <v>21.35</v>
      </c>
      <c r="J259" s="927">
        <v>8.8000000000000007</v>
      </c>
      <c r="K259" s="928">
        <v>0.64</v>
      </c>
      <c r="L259" s="929">
        <v>1</v>
      </c>
      <c r="M259" s="929">
        <v>12</v>
      </c>
      <c r="N259" s="930">
        <v>4</v>
      </c>
      <c r="O259" s="929" t="s">
        <v>8277</v>
      </c>
      <c r="P259" s="950" t="s">
        <v>8750</v>
      </c>
      <c r="Q259" s="931"/>
      <c r="R259" s="1000"/>
      <c r="S259" s="931">
        <f t="shared" si="10"/>
        <v>-8</v>
      </c>
      <c r="T259" s="1000">
        <f t="shared" si="11"/>
        <v>-6.389999999999997</v>
      </c>
      <c r="U259" s="1009"/>
      <c r="V259" s="946"/>
      <c r="W259" s="946"/>
      <c r="X259" s="1006"/>
      <c r="Y259" s="1003">
        <v>156</v>
      </c>
    </row>
    <row r="260" spans="1:25" ht="14.4" customHeight="1" x14ac:dyDescent="0.3">
      <c r="A260" s="967" t="s">
        <v>8751</v>
      </c>
      <c r="B260" s="952">
        <v>13</v>
      </c>
      <c r="C260" s="953">
        <v>12.56</v>
      </c>
      <c r="D260" s="951">
        <v>12.5</v>
      </c>
      <c r="E260" s="954">
        <v>9</v>
      </c>
      <c r="F260" s="955">
        <v>8.98</v>
      </c>
      <c r="G260" s="932">
        <v>9.8000000000000007</v>
      </c>
      <c r="H260" s="956">
        <v>22</v>
      </c>
      <c r="I260" s="957">
        <v>19.350000000000001</v>
      </c>
      <c r="J260" s="933">
        <v>11.5</v>
      </c>
      <c r="K260" s="958">
        <v>0.88</v>
      </c>
      <c r="L260" s="959">
        <v>2</v>
      </c>
      <c r="M260" s="959">
        <v>18</v>
      </c>
      <c r="N260" s="960">
        <v>6</v>
      </c>
      <c r="O260" s="959" t="s">
        <v>8277</v>
      </c>
      <c r="P260" s="961" t="s">
        <v>8750</v>
      </c>
      <c r="Q260" s="962"/>
      <c r="R260" s="999"/>
      <c r="S260" s="962">
        <f t="shared" si="10"/>
        <v>13</v>
      </c>
      <c r="T260" s="999">
        <f t="shared" si="11"/>
        <v>10.370000000000001</v>
      </c>
      <c r="U260" s="1010"/>
      <c r="V260" s="952"/>
      <c r="W260" s="952"/>
      <c r="X260" s="1007"/>
      <c r="Y260" s="1004">
        <v>120</v>
      </c>
    </row>
    <row r="261" spans="1:25" ht="14.4" customHeight="1" x14ac:dyDescent="0.3">
      <c r="A261" s="967" t="s">
        <v>8752</v>
      </c>
      <c r="B261" s="952">
        <v>7</v>
      </c>
      <c r="C261" s="953">
        <v>15.69</v>
      </c>
      <c r="D261" s="951">
        <v>14.3</v>
      </c>
      <c r="E261" s="954">
        <v>6</v>
      </c>
      <c r="F261" s="955">
        <v>13.03</v>
      </c>
      <c r="G261" s="932">
        <v>14</v>
      </c>
      <c r="H261" s="956">
        <v>5</v>
      </c>
      <c r="I261" s="957">
        <v>10.84</v>
      </c>
      <c r="J261" s="933">
        <v>19.8</v>
      </c>
      <c r="K261" s="958">
        <v>2.17</v>
      </c>
      <c r="L261" s="959">
        <v>4</v>
      </c>
      <c r="M261" s="959">
        <v>39</v>
      </c>
      <c r="N261" s="960">
        <v>13</v>
      </c>
      <c r="O261" s="959" t="s">
        <v>8277</v>
      </c>
      <c r="P261" s="961" t="s">
        <v>8750</v>
      </c>
      <c r="Q261" s="962"/>
      <c r="R261" s="999"/>
      <c r="S261" s="962">
        <f t="shared" si="10"/>
        <v>-1</v>
      </c>
      <c r="T261" s="999">
        <f t="shared" si="11"/>
        <v>-2.1899999999999995</v>
      </c>
      <c r="U261" s="1010"/>
      <c r="V261" s="952"/>
      <c r="W261" s="952"/>
      <c r="X261" s="1007"/>
      <c r="Y261" s="1004">
        <v>35</v>
      </c>
    </row>
    <row r="262" spans="1:25" ht="14.4" customHeight="1" x14ac:dyDescent="0.3">
      <c r="A262" s="966" t="s">
        <v>8753</v>
      </c>
      <c r="B262" s="946">
        <v>2</v>
      </c>
      <c r="C262" s="947">
        <v>0.51</v>
      </c>
      <c r="D262" s="948">
        <v>3</v>
      </c>
      <c r="E262" s="949">
        <v>1</v>
      </c>
      <c r="F262" s="923">
        <v>0.26</v>
      </c>
      <c r="G262" s="924">
        <v>4</v>
      </c>
      <c r="H262" s="925">
        <v>5</v>
      </c>
      <c r="I262" s="926">
        <v>1.35</v>
      </c>
      <c r="J262" s="940">
        <v>3</v>
      </c>
      <c r="K262" s="928">
        <v>0.26</v>
      </c>
      <c r="L262" s="929">
        <v>1</v>
      </c>
      <c r="M262" s="929">
        <v>9</v>
      </c>
      <c r="N262" s="930">
        <v>3</v>
      </c>
      <c r="O262" s="929" t="s">
        <v>8277</v>
      </c>
      <c r="P262" s="950" t="s">
        <v>8754</v>
      </c>
      <c r="Q262" s="931"/>
      <c r="R262" s="1000"/>
      <c r="S262" s="931">
        <f t="shared" ref="S262:S274" si="12">H262-E262</f>
        <v>4</v>
      </c>
      <c r="T262" s="1000">
        <f t="shared" ref="T262:T274" si="13">I262-F262</f>
        <v>1.0900000000000001</v>
      </c>
      <c r="U262" s="1009"/>
      <c r="V262" s="946"/>
      <c r="W262" s="946"/>
      <c r="X262" s="1006"/>
      <c r="Y262" s="1003">
        <v>3</v>
      </c>
    </row>
    <row r="263" spans="1:25" ht="14.4" customHeight="1" x14ac:dyDescent="0.3">
      <c r="A263" s="966" t="s">
        <v>8755</v>
      </c>
      <c r="B263" s="936">
        <v>2</v>
      </c>
      <c r="C263" s="937">
        <v>8.1300000000000008</v>
      </c>
      <c r="D263" s="938">
        <v>27</v>
      </c>
      <c r="E263" s="949"/>
      <c r="F263" s="923"/>
      <c r="G263" s="924"/>
      <c r="H263" s="929"/>
      <c r="I263" s="923"/>
      <c r="J263" s="924"/>
      <c r="K263" s="928">
        <v>4.07</v>
      </c>
      <c r="L263" s="929">
        <v>5</v>
      </c>
      <c r="M263" s="929">
        <v>45</v>
      </c>
      <c r="N263" s="930">
        <v>15</v>
      </c>
      <c r="O263" s="929" t="s">
        <v>8277</v>
      </c>
      <c r="P263" s="950" t="s">
        <v>8756</v>
      </c>
      <c r="Q263" s="931"/>
      <c r="R263" s="1000"/>
      <c r="S263" s="931">
        <f t="shared" si="12"/>
        <v>0</v>
      </c>
      <c r="T263" s="1000">
        <f t="shared" si="13"/>
        <v>0</v>
      </c>
      <c r="U263" s="1009"/>
      <c r="V263" s="946"/>
      <c r="W263" s="946"/>
      <c r="X263" s="1006"/>
      <c r="Y263" s="1003"/>
    </row>
    <row r="264" spans="1:25" ht="14.4" customHeight="1" x14ac:dyDescent="0.3">
      <c r="A264" s="966" t="s">
        <v>8757</v>
      </c>
      <c r="B264" s="946"/>
      <c r="C264" s="947"/>
      <c r="D264" s="948"/>
      <c r="E264" s="925">
        <v>1</v>
      </c>
      <c r="F264" s="926">
        <v>37.340000000000003</v>
      </c>
      <c r="G264" s="940">
        <v>75</v>
      </c>
      <c r="H264" s="929"/>
      <c r="I264" s="923"/>
      <c r="J264" s="924"/>
      <c r="K264" s="928">
        <v>37.340000000000003</v>
      </c>
      <c r="L264" s="929">
        <v>22</v>
      </c>
      <c r="M264" s="929">
        <v>132</v>
      </c>
      <c r="N264" s="930">
        <v>44</v>
      </c>
      <c r="O264" s="929" t="s">
        <v>8277</v>
      </c>
      <c r="P264" s="950" t="s">
        <v>8758</v>
      </c>
      <c r="Q264" s="931"/>
      <c r="R264" s="1000"/>
      <c r="S264" s="931">
        <f t="shared" si="12"/>
        <v>-1</v>
      </c>
      <c r="T264" s="1000">
        <f t="shared" si="13"/>
        <v>-37.340000000000003</v>
      </c>
      <c r="U264" s="1009"/>
      <c r="V264" s="946"/>
      <c r="W264" s="946"/>
      <c r="X264" s="1006"/>
      <c r="Y264" s="1003"/>
    </row>
    <row r="265" spans="1:25" ht="14.4" customHeight="1" x14ac:dyDescent="0.3">
      <c r="A265" s="966" t="s">
        <v>8759</v>
      </c>
      <c r="B265" s="936">
        <v>1</v>
      </c>
      <c r="C265" s="937">
        <v>23.68</v>
      </c>
      <c r="D265" s="938">
        <v>73</v>
      </c>
      <c r="E265" s="949"/>
      <c r="F265" s="923"/>
      <c r="G265" s="924"/>
      <c r="H265" s="929"/>
      <c r="I265" s="923"/>
      <c r="J265" s="924"/>
      <c r="K265" s="928">
        <v>23.68</v>
      </c>
      <c r="L265" s="929">
        <v>11</v>
      </c>
      <c r="M265" s="929">
        <v>87</v>
      </c>
      <c r="N265" s="930">
        <v>29</v>
      </c>
      <c r="O265" s="929" t="s">
        <v>8277</v>
      </c>
      <c r="P265" s="950" t="s">
        <v>8760</v>
      </c>
      <c r="Q265" s="931"/>
      <c r="R265" s="1000"/>
      <c r="S265" s="931">
        <f t="shared" si="12"/>
        <v>0</v>
      </c>
      <c r="T265" s="1000">
        <f t="shared" si="13"/>
        <v>0</v>
      </c>
      <c r="U265" s="1009"/>
      <c r="V265" s="946"/>
      <c r="W265" s="946"/>
      <c r="X265" s="1006"/>
      <c r="Y265" s="1003"/>
    </row>
    <row r="266" spans="1:25" ht="14.4" customHeight="1" x14ac:dyDescent="0.3">
      <c r="A266" s="966" t="s">
        <v>8761</v>
      </c>
      <c r="B266" s="946"/>
      <c r="C266" s="947"/>
      <c r="D266" s="948"/>
      <c r="E266" s="949"/>
      <c r="F266" s="923"/>
      <c r="G266" s="924"/>
      <c r="H266" s="925">
        <v>1</v>
      </c>
      <c r="I266" s="926">
        <v>16.940000000000001</v>
      </c>
      <c r="J266" s="927">
        <v>36</v>
      </c>
      <c r="K266" s="928">
        <v>16.940000000000001</v>
      </c>
      <c r="L266" s="929">
        <v>5</v>
      </c>
      <c r="M266" s="929">
        <v>72</v>
      </c>
      <c r="N266" s="930">
        <v>24</v>
      </c>
      <c r="O266" s="929" t="s">
        <v>8277</v>
      </c>
      <c r="P266" s="950" t="s">
        <v>8762</v>
      </c>
      <c r="Q266" s="931"/>
      <c r="R266" s="1000"/>
      <c r="S266" s="931">
        <f t="shared" si="12"/>
        <v>1</v>
      </c>
      <c r="T266" s="1000">
        <f t="shared" si="13"/>
        <v>16.940000000000001</v>
      </c>
      <c r="U266" s="1009"/>
      <c r="V266" s="946"/>
      <c r="W266" s="946"/>
      <c r="X266" s="1006"/>
      <c r="Y266" s="1003">
        <v>12</v>
      </c>
    </row>
    <row r="267" spans="1:25" ht="14.4" customHeight="1" x14ac:dyDescent="0.3">
      <c r="A267" s="966" t="s">
        <v>8763</v>
      </c>
      <c r="B267" s="936">
        <v>1</v>
      </c>
      <c r="C267" s="937">
        <v>2.2400000000000002</v>
      </c>
      <c r="D267" s="938">
        <v>22</v>
      </c>
      <c r="E267" s="949"/>
      <c r="F267" s="923"/>
      <c r="G267" s="924"/>
      <c r="H267" s="929"/>
      <c r="I267" s="923"/>
      <c r="J267" s="924"/>
      <c r="K267" s="928">
        <v>1.62</v>
      </c>
      <c r="L267" s="929">
        <v>4</v>
      </c>
      <c r="M267" s="929">
        <v>36</v>
      </c>
      <c r="N267" s="930">
        <v>12</v>
      </c>
      <c r="O267" s="929" t="s">
        <v>8277</v>
      </c>
      <c r="P267" s="950" t="s">
        <v>8764</v>
      </c>
      <c r="Q267" s="931"/>
      <c r="R267" s="1000"/>
      <c r="S267" s="931">
        <f t="shared" si="12"/>
        <v>0</v>
      </c>
      <c r="T267" s="1000">
        <f t="shared" si="13"/>
        <v>0</v>
      </c>
      <c r="U267" s="1009"/>
      <c r="V267" s="946"/>
      <c r="W267" s="946"/>
      <c r="X267" s="1006"/>
      <c r="Y267" s="1003"/>
    </row>
    <row r="268" spans="1:25" ht="14.4" customHeight="1" x14ac:dyDescent="0.3">
      <c r="A268" s="966" t="s">
        <v>8765</v>
      </c>
      <c r="B268" s="946"/>
      <c r="C268" s="947"/>
      <c r="D268" s="948"/>
      <c r="E268" s="925">
        <v>1</v>
      </c>
      <c r="F268" s="926">
        <v>1.32</v>
      </c>
      <c r="G268" s="940">
        <v>10</v>
      </c>
      <c r="H268" s="929"/>
      <c r="I268" s="923"/>
      <c r="J268" s="924"/>
      <c r="K268" s="928">
        <v>1.32</v>
      </c>
      <c r="L268" s="929">
        <v>4</v>
      </c>
      <c r="M268" s="929">
        <v>33</v>
      </c>
      <c r="N268" s="930">
        <v>11</v>
      </c>
      <c r="O268" s="929" t="s">
        <v>8277</v>
      </c>
      <c r="P268" s="950" t="s">
        <v>8766</v>
      </c>
      <c r="Q268" s="931"/>
      <c r="R268" s="1000"/>
      <c r="S268" s="931">
        <f t="shared" si="12"/>
        <v>-1</v>
      </c>
      <c r="T268" s="1000">
        <f t="shared" si="13"/>
        <v>-1.32</v>
      </c>
      <c r="U268" s="1009"/>
      <c r="V268" s="946"/>
      <c r="W268" s="946"/>
      <c r="X268" s="1006"/>
      <c r="Y268" s="1003"/>
    </row>
    <row r="269" spans="1:25" ht="14.4" customHeight="1" x14ac:dyDescent="0.3">
      <c r="A269" s="966" t="s">
        <v>8767</v>
      </c>
      <c r="B269" s="946">
        <v>16</v>
      </c>
      <c r="C269" s="947">
        <v>16.420000000000002</v>
      </c>
      <c r="D269" s="948">
        <v>5.6</v>
      </c>
      <c r="E269" s="949">
        <v>19</v>
      </c>
      <c r="F269" s="923">
        <v>19.71</v>
      </c>
      <c r="G269" s="924">
        <v>6.3</v>
      </c>
      <c r="H269" s="925">
        <v>13</v>
      </c>
      <c r="I269" s="926">
        <v>14.05</v>
      </c>
      <c r="J269" s="927">
        <v>7.8</v>
      </c>
      <c r="K269" s="928">
        <v>1</v>
      </c>
      <c r="L269" s="929">
        <v>2</v>
      </c>
      <c r="M269" s="929">
        <v>18</v>
      </c>
      <c r="N269" s="930">
        <v>6</v>
      </c>
      <c r="O269" s="929" t="s">
        <v>8277</v>
      </c>
      <c r="P269" s="950" t="s">
        <v>8768</v>
      </c>
      <c r="Q269" s="931"/>
      <c r="R269" s="1000"/>
      <c r="S269" s="931">
        <f t="shared" si="12"/>
        <v>-6</v>
      </c>
      <c r="T269" s="1000">
        <f t="shared" si="13"/>
        <v>-5.66</v>
      </c>
      <c r="U269" s="1009"/>
      <c r="V269" s="946"/>
      <c r="W269" s="946"/>
      <c r="X269" s="1006"/>
      <c r="Y269" s="1003">
        <v>34</v>
      </c>
    </row>
    <row r="270" spans="1:25" ht="14.4" customHeight="1" x14ac:dyDescent="0.3">
      <c r="A270" s="967" t="s">
        <v>8769</v>
      </c>
      <c r="B270" s="952">
        <v>3</v>
      </c>
      <c r="C270" s="953">
        <v>4.8</v>
      </c>
      <c r="D270" s="951">
        <v>5.3</v>
      </c>
      <c r="E270" s="954">
        <v>5</v>
      </c>
      <c r="F270" s="955">
        <v>10.3</v>
      </c>
      <c r="G270" s="932">
        <v>13.4</v>
      </c>
      <c r="H270" s="956">
        <v>5</v>
      </c>
      <c r="I270" s="957">
        <v>11.29</v>
      </c>
      <c r="J270" s="935">
        <v>7.4</v>
      </c>
      <c r="K270" s="958">
        <v>2.2599999999999998</v>
      </c>
      <c r="L270" s="959">
        <v>4</v>
      </c>
      <c r="M270" s="959">
        <v>39</v>
      </c>
      <c r="N270" s="960">
        <v>13</v>
      </c>
      <c r="O270" s="959" t="s">
        <v>8277</v>
      </c>
      <c r="P270" s="961" t="s">
        <v>8770</v>
      </c>
      <c r="Q270" s="962"/>
      <c r="R270" s="999"/>
      <c r="S270" s="962">
        <f t="shared" si="12"/>
        <v>0</v>
      </c>
      <c r="T270" s="999">
        <f t="shared" si="13"/>
        <v>0.98999999999999844</v>
      </c>
      <c r="U270" s="1010"/>
      <c r="V270" s="952"/>
      <c r="W270" s="952"/>
      <c r="X270" s="1007"/>
      <c r="Y270" s="1004"/>
    </row>
    <row r="271" spans="1:25" ht="14.4" customHeight="1" x14ac:dyDescent="0.3">
      <c r="A271" s="967" t="s">
        <v>8771</v>
      </c>
      <c r="B271" s="952">
        <v>4</v>
      </c>
      <c r="C271" s="953">
        <v>20.59</v>
      </c>
      <c r="D271" s="951">
        <v>21</v>
      </c>
      <c r="E271" s="954">
        <v>2</v>
      </c>
      <c r="F271" s="955">
        <v>10.29</v>
      </c>
      <c r="G271" s="932">
        <v>40</v>
      </c>
      <c r="H271" s="956">
        <v>12</v>
      </c>
      <c r="I271" s="957">
        <v>53.19</v>
      </c>
      <c r="J271" s="935">
        <v>16.5</v>
      </c>
      <c r="K271" s="958">
        <v>4.42</v>
      </c>
      <c r="L271" s="959">
        <v>6</v>
      </c>
      <c r="M271" s="959">
        <v>57</v>
      </c>
      <c r="N271" s="960">
        <v>19</v>
      </c>
      <c r="O271" s="959" t="s">
        <v>8277</v>
      </c>
      <c r="P271" s="961" t="s">
        <v>8772</v>
      </c>
      <c r="Q271" s="962"/>
      <c r="R271" s="999"/>
      <c r="S271" s="962">
        <f t="shared" si="12"/>
        <v>10</v>
      </c>
      <c r="T271" s="999">
        <f t="shared" si="13"/>
        <v>42.9</v>
      </c>
      <c r="U271" s="1010"/>
      <c r="V271" s="952"/>
      <c r="W271" s="952"/>
      <c r="X271" s="1007"/>
      <c r="Y271" s="1004">
        <v>15</v>
      </c>
    </row>
    <row r="272" spans="1:25" ht="14.4" customHeight="1" x14ac:dyDescent="0.3">
      <c r="A272" s="966" t="s">
        <v>8773</v>
      </c>
      <c r="B272" s="946">
        <v>21</v>
      </c>
      <c r="C272" s="947">
        <v>14.87</v>
      </c>
      <c r="D272" s="948">
        <v>5.3</v>
      </c>
      <c r="E272" s="949">
        <v>18</v>
      </c>
      <c r="F272" s="923">
        <v>12.26</v>
      </c>
      <c r="G272" s="924">
        <v>4.7</v>
      </c>
      <c r="H272" s="925">
        <v>16</v>
      </c>
      <c r="I272" s="926">
        <v>10.9</v>
      </c>
      <c r="J272" s="940">
        <v>4.9000000000000004</v>
      </c>
      <c r="K272" s="928">
        <v>0.68</v>
      </c>
      <c r="L272" s="929">
        <v>2</v>
      </c>
      <c r="M272" s="929">
        <v>15</v>
      </c>
      <c r="N272" s="930">
        <v>5</v>
      </c>
      <c r="O272" s="929" t="s">
        <v>8277</v>
      </c>
      <c r="P272" s="950" t="s">
        <v>8774</v>
      </c>
      <c r="Q272" s="931"/>
      <c r="R272" s="1000"/>
      <c r="S272" s="931">
        <f t="shared" si="12"/>
        <v>-2</v>
      </c>
      <c r="T272" s="1000">
        <f t="shared" si="13"/>
        <v>-1.3599999999999994</v>
      </c>
      <c r="U272" s="1009"/>
      <c r="V272" s="946"/>
      <c r="W272" s="946"/>
      <c r="X272" s="1006"/>
      <c r="Y272" s="1003">
        <v>14</v>
      </c>
    </row>
    <row r="273" spans="1:25" ht="14.4" customHeight="1" x14ac:dyDescent="0.3">
      <c r="A273" s="967" t="s">
        <v>8775</v>
      </c>
      <c r="B273" s="952">
        <v>2</v>
      </c>
      <c r="C273" s="953">
        <v>2.2999999999999998</v>
      </c>
      <c r="D273" s="951">
        <v>6</v>
      </c>
      <c r="E273" s="954">
        <v>2</v>
      </c>
      <c r="F273" s="955">
        <v>1.94</v>
      </c>
      <c r="G273" s="932">
        <v>3.5</v>
      </c>
      <c r="H273" s="956">
        <v>3</v>
      </c>
      <c r="I273" s="957">
        <v>3.45</v>
      </c>
      <c r="J273" s="935">
        <v>5.7</v>
      </c>
      <c r="K273" s="958">
        <v>1.1499999999999999</v>
      </c>
      <c r="L273" s="959">
        <v>3</v>
      </c>
      <c r="M273" s="959">
        <v>27</v>
      </c>
      <c r="N273" s="960">
        <v>9</v>
      </c>
      <c r="O273" s="959" t="s">
        <v>8277</v>
      </c>
      <c r="P273" s="961" t="s">
        <v>8776</v>
      </c>
      <c r="Q273" s="962"/>
      <c r="R273" s="999"/>
      <c r="S273" s="962">
        <f t="shared" si="12"/>
        <v>1</v>
      </c>
      <c r="T273" s="999">
        <f t="shared" si="13"/>
        <v>1.5100000000000002</v>
      </c>
      <c r="U273" s="1010"/>
      <c r="V273" s="952"/>
      <c r="W273" s="952"/>
      <c r="X273" s="1007"/>
      <c r="Y273" s="1004"/>
    </row>
    <row r="274" spans="1:25" ht="14.4" customHeight="1" thickBot="1" x14ac:dyDescent="0.35">
      <c r="A274" s="980" t="s">
        <v>8777</v>
      </c>
      <c r="B274" s="981"/>
      <c r="C274" s="982"/>
      <c r="D274" s="983"/>
      <c r="E274" s="984">
        <v>2</v>
      </c>
      <c r="F274" s="985">
        <v>4.88</v>
      </c>
      <c r="G274" s="986">
        <v>12</v>
      </c>
      <c r="H274" s="987">
        <v>4</v>
      </c>
      <c r="I274" s="988">
        <v>9.75</v>
      </c>
      <c r="J274" s="989">
        <v>11.8</v>
      </c>
      <c r="K274" s="990">
        <v>2.44</v>
      </c>
      <c r="L274" s="991">
        <v>5</v>
      </c>
      <c r="M274" s="991">
        <v>45</v>
      </c>
      <c r="N274" s="992">
        <v>15</v>
      </c>
      <c r="O274" s="991" t="s">
        <v>8277</v>
      </c>
      <c r="P274" s="993" t="s">
        <v>8776</v>
      </c>
      <c r="Q274" s="994"/>
      <c r="R274" s="1001"/>
      <c r="S274" s="994">
        <f t="shared" si="12"/>
        <v>2</v>
      </c>
      <c r="T274" s="1001">
        <f t="shared" si="13"/>
        <v>4.87</v>
      </c>
      <c r="U274" s="1015"/>
      <c r="V274" s="981"/>
      <c r="W274" s="981"/>
      <c r="X274" s="1016"/>
      <c r="Y274" s="1017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75:Q1048576">
    <cfRule type="cellIs" dxfId="14" priority="11" stopIfTrue="1" operator="lessThan">
      <formula>0</formula>
    </cfRule>
  </conditionalFormatting>
  <conditionalFormatting sqref="W275:W1048576">
    <cfRule type="cellIs" dxfId="13" priority="10" stopIfTrue="1" operator="greaterThan">
      <formula>0</formula>
    </cfRule>
  </conditionalFormatting>
  <conditionalFormatting sqref="X275:X1048576">
    <cfRule type="cellIs" dxfId="12" priority="9" stopIfTrue="1" operator="greaterThan">
      <formula>1</formula>
    </cfRule>
  </conditionalFormatting>
  <conditionalFormatting sqref="X275:X1048576">
    <cfRule type="cellIs" dxfId="11" priority="6" stopIfTrue="1" operator="greaterThan">
      <formula>1</formula>
    </cfRule>
  </conditionalFormatting>
  <conditionalFormatting sqref="W275:W1048576">
    <cfRule type="cellIs" dxfId="10" priority="7" stopIfTrue="1" operator="greaterThan">
      <formula>0</formula>
    </cfRule>
  </conditionalFormatting>
  <conditionalFormatting sqref="Q27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74">
    <cfRule type="cellIs" dxfId="7" priority="4" stopIfTrue="1" operator="lessThan">
      <formula>0</formula>
    </cfRule>
  </conditionalFormatting>
  <conditionalFormatting sqref="X5:X274">
    <cfRule type="cellIs" dxfId="6" priority="2" stopIfTrue="1" operator="greaterThan">
      <formula>1</formula>
    </cfRule>
  </conditionalFormatting>
  <conditionalFormatting sqref="W5:W274">
    <cfRule type="cellIs" dxfId="5" priority="3" stopIfTrue="1" operator="greaterThan">
      <formula>0</formula>
    </cfRule>
  </conditionalFormatting>
  <conditionalFormatting sqref="S5:S27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21795863</v>
      </c>
      <c r="C3" s="344">
        <f t="shared" ref="C3:L3" si="0">SUBTOTAL(9,C6:C1048576)</f>
        <v>12.646267358311125</v>
      </c>
      <c r="D3" s="344">
        <f t="shared" si="0"/>
        <v>21819229</v>
      </c>
      <c r="E3" s="344">
        <f t="shared" si="0"/>
        <v>13</v>
      </c>
      <c r="F3" s="344">
        <f t="shared" si="0"/>
        <v>24850351</v>
      </c>
      <c r="G3" s="347">
        <f>IF(D3&lt;&gt;0,F3/D3,"")</f>
        <v>1.1389197574304757</v>
      </c>
      <c r="H3" s="343">
        <f t="shared" si="0"/>
        <v>3989246.7400000012</v>
      </c>
      <c r="I3" s="344">
        <f t="shared" si="0"/>
        <v>3.7192964978366287</v>
      </c>
      <c r="J3" s="344">
        <f t="shared" si="0"/>
        <v>3489134.9100000006</v>
      </c>
      <c r="K3" s="344">
        <f t="shared" si="0"/>
        <v>2</v>
      </c>
      <c r="L3" s="344">
        <f t="shared" si="0"/>
        <v>2372470.5599999982</v>
      </c>
      <c r="M3" s="345">
        <f>IF(J3&lt;&gt;0,L3/J3,"")</f>
        <v>0.67995953759208405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018"/>
      <c r="B5" s="1019">
        <v>2015</v>
      </c>
      <c r="C5" s="1020"/>
      <c r="D5" s="1020">
        <v>2016</v>
      </c>
      <c r="E5" s="1020"/>
      <c r="F5" s="1020">
        <v>2017</v>
      </c>
      <c r="G5" s="905" t="s">
        <v>2</v>
      </c>
      <c r="H5" s="1019">
        <v>2015</v>
      </c>
      <c r="I5" s="1020"/>
      <c r="J5" s="1020">
        <v>2016</v>
      </c>
      <c r="K5" s="1020"/>
      <c r="L5" s="1020">
        <v>2017</v>
      </c>
      <c r="M5" s="905" t="s">
        <v>2</v>
      </c>
    </row>
    <row r="6" spans="1:13" ht="14.4" customHeight="1" x14ac:dyDescent="0.3">
      <c r="A6" s="856" t="s">
        <v>6994</v>
      </c>
      <c r="B6" s="887">
        <v>0</v>
      </c>
      <c r="C6" s="825">
        <v>0</v>
      </c>
      <c r="D6" s="887">
        <v>265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2679</v>
      </c>
      <c r="B7" s="889"/>
      <c r="C7" s="832"/>
      <c r="D7" s="889">
        <v>265</v>
      </c>
      <c r="E7" s="832">
        <v>1</v>
      </c>
      <c r="F7" s="889">
        <v>486</v>
      </c>
      <c r="G7" s="837">
        <v>1.8339622641509434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7004</v>
      </c>
      <c r="B8" s="889">
        <v>478</v>
      </c>
      <c r="C8" s="832">
        <v>7.0993613545225015E-2</v>
      </c>
      <c r="D8" s="889">
        <v>6733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7007</v>
      </c>
      <c r="B9" s="889">
        <v>7430</v>
      </c>
      <c r="C9" s="832">
        <v>1.8533300074831629</v>
      </c>
      <c r="D9" s="889">
        <v>4009</v>
      </c>
      <c r="E9" s="832">
        <v>1</v>
      </c>
      <c r="F9" s="889"/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8779</v>
      </c>
      <c r="B10" s="889">
        <v>1088324</v>
      </c>
      <c r="C10" s="832">
        <v>1.9295019537482891</v>
      </c>
      <c r="D10" s="889">
        <v>564044</v>
      </c>
      <c r="E10" s="832">
        <v>1</v>
      </c>
      <c r="F10" s="889">
        <v>500873</v>
      </c>
      <c r="G10" s="837">
        <v>0.88800341817305029</v>
      </c>
      <c r="H10" s="889">
        <v>882861.92999999993</v>
      </c>
      <c r="I10" s="832">
        <v>2.7383520650295003</v>
      </c>
      <c r="J10" s="889">
        <v>322406.28999999998</v>
      </c>
      <c r="K10" s="832">
        <v>1</v>
      </c>
      <c r="L10" s="889">
        <v>236381.06999999995</v>
      </c>
      <c r="M10" s="838">
        <v>0.73317760022609968</v>
      </c>
    </row>
    <row r="11" spans="1:13" ht="14.4" customHeight="1" x14ac:dyDescent="0.3">
      <c r="A11" s="857" t="s">
        <v>8780</v>
      </c>
      <c r="B11" s="889">
        <v>225144</v>
      </c>
      <c r="C11" s="832"/>
      <c r="D11" s="889"/>
      <c r="E11" s="832"/>
      <c r="F11" s="889"/>
      <c r="G11" s="837"/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7016</v>
      </c>
      <c r="B12" s="889">
        <v>993134</v>
      </c>
      <c r="C12" s="832">
        <v>2.1505809899566479</v>
      </c>
      <c r="D12" s="889">
        <v>461798</v>
      </c>
      <c r="E12" s="832">
        <v>1</v>
      </c>
      <c r="F12" s="889">
        <v>649443</v>
      </c>
      <c r="G12" s="837">
        <v>1.4063356705745802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8781</v>
      </c>
      <c r="B13" s="889">
        <v>1749846</v>
      </c>
      <c r="C13" s="832">
        <v>0.91233560220752508</v>
      </c>
      <c r="D13" s="889">
        <v>1917985</v>
      </c>
      <c r="E13" s="832">
        <v>1</v>
      </c>
      <c r="F13" s="889">
        <v>1856079</v>
      </c>
      <c r="G13" s="837">
        <v>0.96772341806635609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8782</v>
      </c>
      <c r="B14" s="889">
        <v>2805552</v>
      </c>
      <c r="C14" s="832">
        <v>1.0061284657533558</v>
      </c>
      <c r="D14" s="889">
        <v>2788463</v>
      </c>
      <c r="E14" s="832">
        <v>1</v>
      </c>
      <c r="F14" s="889">
        <v>2664037</v>
      </c>
      <c r="G14" s="837">
        <v>0.95537828545689862</v>
      </c>
      <c r="H14" s="889">
        <v>3106384.8100000015</v>
      </c>
      <c r="I14" s="832">
        <v>0.98094443280712851</v>
      </c>
      <c r="J14" s="889">
        <v>3166728.6200000006</v>
      </c>
      <c r="K14" s="832">
        <v>1</v>
      </c>
      <c r="L14" s="889">
        <v>2136089.4899999984</v>
      </c>
      <c r="M14" s="838">
        <v>0.67454137891992716</v>
      </c>
    </row>
    <row r="15" spans="1:13" ht="14.4" customHeight="1" x14ac:dyDescent="0.3">
      <c r="A15" s="857" t="s">
        <v>8783</v>
      </c>
      <c r="B15" s="889">
        <v>992380</v>
      </c>
      <c r="C15" s="832">
        <v>0.85357724367437837</v>
      </c>
      <c r="D15" s="889">
        <v>1162613</v>
      </c>
      <c r="E15" s="832">
        <v>1</v>
      </c>
      <c r="F15" s="889">
        <v>1349135</v>
      </c>
      <c r="G15" s="837">
        <v>1.1604334374379093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8784</v>
      </c>
      <c r="B16" s="889">
        <v>11182699</v>
      </c>
      <c r="C16" s="832">
        <v>0.95058329881429326</v>
      </c>
      <c r="D16" s="889">
        <v>11764039</v>
      </c>
      <c r="E16" s="832">
        <v>1</v>
      </c>
      <c r="F16" s="889">
        <v>12754994</v>
      </c>
      <c r="G16" s="837">
        <v>1.0842359499148209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8785</v>
      </c>
      <c r="B17" s="889">
        <v>851686</v>
      </c>
      <c r="C17" s="832">
        <v>0.86161961251265839</v>
      </c>
      <c r="D17" s="889">
        <v>988471</v>
      </c>
      <c r="E17" s="832">
        <v>1</v>
      </c>
      <c r="F17" s="889">
        <v>1107882</v>
      </c>
      <c r="G17" s="837">
        <v>1.1208037463921552</v>
      </c>
      <c r="H17" s="889"/>
      <c r="I17" s="832"/>
      <c r="J17" s="889"/>
      <c r="K17" s="832"/>
      <c r="L17" s="889"/>
      <c r="M17" s="838"/>
    </row>
    <row r="18" spans="1:13" ht="14.4" customHeight="1" x14ac:dyDescent="0.3">
      <c r="A18" s="857" t="s">
        <v>8786</v>
      </c>
      <c r="B18" s="889">
        <v>38708</v>
      </c>
      <c r="C18" s="832">
        <v>1.1832604774860147</v>
      </c>
      <c r="D18" s="889">
        <v>32713</v>
      </c>
      <c r="E18" s="832">
        <v>1</v>
      </c>
      <c r="F18" s="889">
        <v>26574</v>
      </c>
      <c r="G18" s="837">
        <v>0.81233760278788247</v>
      </c>
      <c r="H18" s="889"/>
      <c r="I18" s="832"/>
      <c r="J18" s="889"/>
      <c r="K18" s="832"/>
      <c r="L18" s="889"/>
      <c r="M18" s="838"/>
    </row>
    <row r="19" spans="1:13" ht="14.4" customHeight="1" thickBot="1" x14ac:dyDescent="0.35">
      <c r="A19" s="893" t="s">
        <v>8787</v>
      </c>
      <c r="B19" s="891">
        <v>1860482</v>
      </c>
      <c r="C19" s="840">
        <v>0.87435609312957652</v>
      </c>
      <c r="D19" s="891">
        <v>2127831</v>
      </c>
      <c r="E19" s="840">
        <v>1</v>
      </c>
      <c r="F19" s="891">
        <v>3940848</v>
      </c>
      <c r="G19" s="845">
        <v>1.8520493403846452</v>
      </c>
      <c r="H19" s="891"/>
      <c r="I19" s="840"/>
      <c r="J19" s="891"/>
      <c r="K19" s="840"/>
      <c r="L19" s="891"/>
      <c r="M19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3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9755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133492.83999999997</v>
      </c>
      <c r="G3" s="211">
        <f t="shared" si="0"/>
        <v>25785109.740000002</v>
      </c>
      <c r="H3" s="212"/>
      <c r="I3" s="212"/>
      <c r="J3" s="207">
        <f t="shared" si="0"/>
        <v>111901.25</v>
      </c>
      <c r="K3" s="211">
        <f t="shared" si="0"/>
        <v>25308363.91</v>
      </c>
      <c r="L3" s="212"/>
      <c r="M3" s="212"/>
      <c r="N3" s="207">
        <f t="shared" si="0"/>
        <v>110661.9</v>
      </c>
      <c r="O3" s="211">
        <f t="shared" si="0"/>
        <v>27222821.559999999</v>
      </c>
      <c r="P3" s="177">
        <f>IF(K3=0,"",O3/K3)</f>
        <v>1.0756452553317184</v>
      </c>
      <c r="Q3" s="209">
        <f>IF(N3=0,"",O3/N3)</f>
        <v>245.9999472266426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7019</v>
      </c>
      <c r="B6" s="825" t="s">
        <v>8788</v>
      </c>
      <c r="C6" s="825" t="s">
        <v>6809</v>
      </c>
      <c r="D6" s="825" t="s">
        <v>8246</v>
      </c>
      <c r="E6" s="825" t="s">
        <v>8247</v>
      </c>
      <c r="F6" s="225">
        <v>0</v>
      </c>
      <c r="G6" s="225">
        <v>0</v>
      </c>
      <c r="H6" s="225">
        <v>0</v>
      </c>
      <c r="I6" s="225"/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830"/>
      <c r="Q6" s="848"/>
    </row>
    <row r="7" spans="1:17" ht="14.4" customHeight="1" x14ac:dyDescent="0.3">
      <c r="A7" s="831" t="s">
        <v>579</v>
      </c>
      <c r="B7" s="832" t="s">
        <v>8245</v>
      </c>
      <c r="C7" s="832" t="s">
        <v>6809</v>
      </c>
      <c r="D7" s="832" t="s">
        <v>8246</v>
      </c>
      <c r="E7" s="832" t="s">
        <v>8247</v>
      </c>
      <c r="F7" s="849"/>
      <c r="G7" s="849"/>
      <c r="H7" s="849"/>
      <c r="I7" s="849"/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579</v>
      </c>
      <c r="B8" s="832" t="s">
        <v>8245</v>
      </c>
      <c r="C8" s="832" t="s">
        <v>6809</v>
      </c>
      <c r="D8" s="832" t="s">
        <v>8248</v>
      </c>
      <c r="E8" s="832" t="s">
        <v>8249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486</v>
      </c>
      <c r="P8" s="837"/>
      <c r="Q8" s="850">
        <v>486</v>
      </c>
    </row>
    <row r="9" spans="1:17" ht="14.4" customHeight="1" x14ac:dyDescent="0.3">
      <c r="A9" s="831" t="s">
        <v>8256</v>
      </c>
      <c r="B9" s="832" t="s">
        <v>8245</v>
      </c>
      <c r="C9" s="832" t="s">
        <v>6809</v>
      </c>
      <c r="D9" s="832" t="s">
        <v>8789</v>
      </c>
      <c r="E9" s="832" t="s">
        <v>8790</v>
      </c>
      <c r="F9" s="849"/>
      <c r="G9" s="849"/>
      <c r="H9" s="849"/>
      <c r="I9" s="849"/>
      <c r="J9" s="849">
        <v>1</v>
      </c>
      <c r="K9" s="849">
        <v>1136</v>
      </c>
      <c r="L9" s="849">
        <v>1</v>
      </c>
      <c r="M9" s="849">
        <v>1136</v>
      </c>
      <c r="N9" s="849"/>
      <c r="O9" s="849"/>
      <c r="P9" s="837"/>
      <c r="Q9" s="850"/>
    </row>
    <row r="10" spans="1:17" ht="14.4" customHeight="1" x14ac:dyDescent="0.3">
      <c r="A10" s="831" t="s">
        <v>8256</v>
      </c>
      <c r="B10" s="832" t="s">
        <v>8245</v>
      </c>
      <c r="C10" s="832" t="s">
        <v>6809</v>
      </c>
      <c r="D10" s="832" t="s">
        <v>8791</v>
      </c>
      <c r="E10" s="832" t="s">
        <v>8792</v>
      </c>
      <c r="F10" s="849"/>
      <c r="G10" s="849"/>
      <c r="H10" s="849"/>
      <c r="I10" s="849"/>
      <c r="J10" s="849">
        <v>1</v>
      </c>
      <c r="K10" s="849">
        <v>5597</v>
      </c>
      <c r="L10" s="849">
        <v>1</v>
      </c>
      <c r="M10" s="849">
        <v>5597</v>
      </c>
      <c r="N10" s="849"/>
      <c r="O10" s="849"/>
      <c r="P10" s="837"/>
      <c r="Q10" s="850"/>
    </row>
    <row r="11" spans="1:17" ht="14.4" customHeight="1" x14ac:dyDescent="0.3">
      <c r="A11" s="831" t="s">
        <v>8256</v>
      </c>
      <c r="B11" s="832" t="s">
        <v>8245</v>
      </c>
      <c r="C11" s="832" t="s">
        <v>6809</v>
      </c>
      <c r="D11" s="832" t="s">
        <v>8248</v>
      </c>
      <c r="E11" s="832" t="s">
        <v>8249</v>
      </c>
      <c r="F11" s="849">
        <v>1</v>
      </c>
      <c r="G11" s="849">
        <v>478</v>
      </c>
      <c r="H11" s="849"/>
      <c r="I11" s="849">
        <v>478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8259</v>
      </c>
      <c r="B12" s="832" t="s">
        <v>8793</v>
      </c>
      <c r="C12" s="832" t="s">
        <v>6809</v>
      </c>
      <c r="D12" s="832" t="s">
        <v>8794</v>
      </c>
      <c r="E12" s="832" t="s">
        <v>8795</v>
      </c>
      <c r="F12" s="849"/>
      <c r="G12" s="849"/>
      <c r="H12" s="849"/>
      <c r="I12" s="849"/>
      <c r="J12" s="849">
        <v>1</v>
      </c>
      <c r="K12" s="849">
        <v>117</v>
      </c>
      <c r="L12" s="849">
        <v>1</v>
      </c>
      <c r="M12" s="849">
        <v>117</v>
      </c>
      <c r="N12" s="849"/>
      <c r="O12" s="849"/>
      <c r="P12" s="837"/>
      <c r="Q12" s="850"/>
    </row>
    <row r="13" spans="1:17" ht="14.4" customHeight="1" x14ac:dyDescent="0.3">
      <c r="A13" s="831" t="s">
        <v>8259</v>
      </c>
      <c r="B13" s="832" t="s">
        <v>8793</v>
      </c>
      <c r="C13" s="832" t="s">
        <v>6809</v>
      </c>
      <c r="D13" s="832" t="s">
        <v>8796</v>
      </c>
      <c r="E13" s="832" t="s">
        <v>8797</v>
      </c>
      <c r="F13" s="849">
        <v>4</v>
      </c>
      <c r="G13" s="849">
        <v>520</v>
      </c>
      <c r="H13" s="849"/>
      <c r="I13" s="849">
        <v>130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8259</v>
      </c>
      <c r="B14" s="832" t="s">
        <v>8793</v>
      </c>
      <c r="C14" s="832" t="s">
        <v>6809</v>
      </c>
      <c r="D14" s="832" t="s">
        <v>8798</v>
      </c>
      <c r="E14" s="832" t="s">
        <v>8799</v>
      </c>
      <c r="F14" s="849">
        <v>4</v>
      </c>
      <c r="G14" s="849">
        <v>2704</v>
      </c>
      <c r="H14" s="849">
        <v>1.9204545454545454</v>
      </c>
      <c r="I14" s="849">
        <v>676</v>
      </c>
      <c r="J14" s="849">
        <v>2</v>
      </c>
      <c r="K14" s="849">
        <v>1408</v>
      </c>
      <c r="L14" s="849">
        <v>1</v>
      </c>
      <c r="M14" s="849">
        <v>704</v>
      </c>
      <c r="N14" s="849"/>
      <c r="O14" s="849"/>
      <c r="P14" s="837"/>
      <c r="Q14" s="850"/>
    </row>
    <row r="15" spans="1:17" ht="14.4" customHeight="1" x14ac:dyDescent="0.3">
      <c r="A15" s="831" t="s">
        <v>8259</v>
      </c>
      <c r="B15" s="832" t="s">
        <v>8793</v>
      </c>
      <c r="C15" s="832" t="s">
        <v>6809</v>
      </c>
      <c r="D15" s="832" t="s">
        <v>8800</v>
      </c>
      <c r="E15" s="832" t="s">
        <v>8801</v>
      </c>
      <c r="F15" s="849">
        <v>8</v>
      </c>
      <c r="G15" s="849">
        <v>3704</v>
      </c>
      <c r="H15" s="849">
        <v>1.8707070707070708</v>
      </c>
      <c r="I15" s="849">
        <v>463</v>
      </c>
      <c r="J15" s="849">
        <v>4</v>
      </c>
      <c r="K15" s="849">
        <v>1980</v>
      </c>
      <c r="L15" s="849">
        <v>1</v>
      </c>
      <c r="M15" s="849">
        <v>495</v>
      </c>
      <c r="N15" s="849"/>
      <c r="O15" s="849"/>
      <c r="P15" s="837"/>
      <c r="Q15" s="850"/>
    </row>
    <row r="16" spans="1:17" ht="14.4" customHeight="1" x14ac:dyDescent="0.3">
      <c r="A16" s="831" t="s">
        <v>8259</v>
      </c>
      <c r="B16" s="832" t="s">
        <v>8793</v>
      </c>
      <c r="C16" s="832" t="s">
        <v>6809</v>
      </c>
      <c r="D16" s="832" t="s">
        <v>8802</v>
      </c>
      <c r="E16" s="832" t="s">
        <v>8803</v>
      </c>
      <c r="F16" s="849"/>
      <c r="G16" s="849"/>
      <c r="H16" s="849"/>
      <c r="I16" s="849"/>
      <c r="J16" s="849">
        <v>2</v>
      </c>
      <c r="K16" s="849">
        <v>504</v>
      </c>
      <c r="L16" s="849">
        <v>1</v>
      </c>
      <c r="M16" s="849">
        <v>252</v>
      </c>
      <c r="N16" s="849"/>
      <c r="O16" s="849"/>
      <c r="P16" s="837"/>
      <c r="Q16" s="850"/>
    </row>
    <row r="17" spans="1:17" ht="14.4" customHeight="1" x14ac:dyDescent="0.3">
      <c r="A17" s="831" t="s">
        <v>8259</v>
      </c>
      <c r="B17" s="832" t="s">
        <v>8793</v>
      </c>
      <c r="C17" s="832" t="s">
        <v>6809</v>
      </c>
      <c r="D17" s="832" t="s">
        <v>8804</v>
      </c>
      <c r="E17" s="832" t="s">
        <v>8805</v>
      </c>
      <c r="F17" s="849">
        <v>2</v>
      </c>
      <c r="G17" s="849">
        <v>332</v>
      </c>
      <c r="H17" s="849"/>
      <c r="I17" s="849">
        <v>166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8259</v>
      </c>
      <c r="B18" s="832" t="s">
        <v>8793</v>
      </c>
      <c r="C18" s="832" t="s">
        <v>6809</v>
      </c>
      <c r="D18" s="832" t="s">
        <v>8806</v>
      </c>
      <c r="E18" s="832" t="s">
        <v>8807</v>
      </c>
      <c r="F18" s="849">
        <v>1</v>
      </c>
      <c r="G18" s="849">
        <v>170</v>
      </c>
      <c r="H18" s="849"/>
      <c r="I18" s="849">
        <v>170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8808</v>
      </c>
      <c r="B19" s="832" t="s">
        <v>8809</v>
      </c>
      <c r="C19" s="832" t="s">
        <v>6817</v>
      </c>
      <c r="D19" s="832" t="s">
        <v>8810</v>
      </c>
      <c r="E19" s="832" t="s">
        <v>7086</v>
      </c>
      <c r="F19" s="849">
        <v>5.4</v>
      </c>
      <c r="G19" s="849">
        <v>9562.32</v>
      </c>
      <c r="H19" s="849">
        <v>1.3595876728397256</v>
      </c>
      <c r="I19" s="849">
        <v>1770.7999999999997</v>
      </c>
      <c r="J19" s="849">
        <v>3.95</v>
      </c>
      <c r="K19" s="849">
        <v>7033.25</v>
      </c>
      <c r="L19" s="849">
        <v>1</v>
      </c>
      <c r="M19" s="849">
        <v>1780.5696202531644</v>
      </c>
      <c r="N19" s="849">
        <v>4.2</v>
      </c>
      <c r="O19" s="849">
        <v>7639.9700000000012</v>
      </c>
      <c r="P19" s="837">
        <v>1.086264529200583</v>
      </c>
      <c r="Q19" s="850">
        <v>1819.0404761904763</v>
      </c>
    </row>
    <row r="20" spans="1:17" ht="14.4" customHeight="1" x14ac:dyDescent="0.3">
      <c r="A20" s="831" t="s">
        <v>8808</v>
      </c>
      <c r="B20" s="832" t="s">
        <v>8809</v>
      </c>
      <c r="C20" s="832" t="s">
        <v>6817</v>
      </c>
      <c r="D20" s="832" t="s">
        <v>8811</v>
      </c>
      <c r="E20" s="832" t="s">
        <v>8812</v>
      </c>
      <c r="F20" s="849">
        <v>0.15000000000000002</v>
      </c>
      <c r="G20" s="849">
        <v>135.57</v>
      </c>
      <c r="H20" s="849">
        <v>1.5</v>
      </c>
      <c r="I20" s="849">
        <v>903.79999999999984</v>
      </c>
      <c r="J20" s="849">
        <v>0.1</v>
      </c>
      <c r="K20" s="849">
        <v>90.38</v>
      </c>
      <c r="L20" s="849">
        <v>1</v>
      </c>
      <c r="M20" s="849">
        <v>903.8</v>
      </c>
      <c r="N20" s="849"/>
      <c r="O20" s="849"/>
      <c r="P20" s="837"/>
      <c r="Q20" s="850"/>
    </row>
    <row r="21" spans="1:17" ht="14.4" customHeight="1" x14ac:dyDescent="0.3">
      <c r="A21" s="831" t="s">
        <v>8808</v>
      </c>
      <c r="B21" s="832" t="s">
        <v>8809</v>
      </c>
      <c r="C21" s="832" t="s">
        <v>7155</v>
      </c>
      <c r="D21" s="832" t="s">
        <v>8813</v>
      </c>
      <c r="E21" s="832" t="s">
        <v>8814</v>
      </c>
      <c r="F21" s="849">
        <v>180</v>
      </c>
      <c r="G21" s="849">
        <v>957.6</v>
      </c>
      <c r="H21" s="849"/>
      <c r="I21" s="849">
        <v>5.32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8808</v>
      </c>
      <c r="B22" s="832" t="s">
        <v>8809</v>
      </c>
      <c r="C22" s="832" t="s">
        <v>7155</v>
      </c>
      <c r="D22" s="832" t="s">
        <v>8815</v>
      </c>
      <c r="E22" s="832" t="s">
        <v>8816</v>
      </c>
      <c r="F22" s="849">
        <v>1737</v>
      </c>
      <c r="G22" s="849">
        <v>10144.08</v>
      </c>
      <c r="H22" s="849">
        <v>1.9440775478445518</v>
      </c>
      <c r="I22" s="849">
        <v>5.84</v>
      </c>
      <c r="J22" s="849">
        <v>854</v>
      </c>
      <c r="K22" s="849">
        <v>5217.9399999999996</v>
      </c>
      <c r="L22" s="849">
        <v>1</v>
      </c>
      <c r="M22" s="849">
        <v>6.1099999999999994</v>
      </c>
      <c r="N22" s="849">
        <v>375</v>
      </c>
      <c r="O22" s="849">
        <v>1983.75</v>
      </c>
      <c r="P22" s="837">
        <v>0.3801787678662461</v>
      </c>
      <c r="Q22" s="850">
        <v>5.29</v>
      </c>
    </row>
    <row r="23" spans="1:17" ht="14.4" customHeight="1" x14ac:dyDescent="0.3">
      <c r="A23" s="831" t="s">
        <v>8808</v>
      </c>
      <c r="B23" s="832" t="s">
        <v>8809</v>
      </c>
      <c r="C23" s="832" t="s">
        <v>7155</v>
      </c>
      <c r="D23" s="832" t="s">
        <v>8817</v>
      </c>
      <c r="E23" s="832" t="s">
        <v>8818</v>
      </c>
      <c r="F23" s="849">
        <v>515</v>
      </c>
      <c r="G23" s="849">
        <v>10269.1</v>
      </c>
      <c r="H23" s="849"/>
      <c r="I23" s="849">
        <v>19.940000000000001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8808</v>
      </c>
      <c r="B24" s="832" t="s">
        <v>8809</v>
      </c>
      <c r="C24" s="832" t="s">
        <v>7155</v>
      </c>
      <c r="D24" s="832" t="s">
        <v>8819</v>
      </c>
      <c r="E24" s="832" t="s">
        <v>8820</v>
      </c>
      <c r="F24" s="849">
        <v>1</v>
      </c>
      <c r="G24" s="849">
        <v>2193.58</v>
      </c>
      <c r="H24" s="849"/>
      <c r="I24" s="849">
        <v>2193.58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8808</v>
      </c>
      <c r="B25" s="832" t="s">
        <v>8809</v>
      </c>
      <c r="C25" s="832" t="s">
        <v>7155</v>
      </c>
      <c r="D25" s="832" t="s">
        <v>8821</v>
      </c>
      <c r="E25" s="832" t="s">
        <v>8822</v>
      </c>
      <c r="F25" s="849"/>
      <c r="G25" s="849"/>
      <c r="H25" s="849"/>
      <c r="I25" s="849"/>
      <c r="J25" s="849">
        <v>640</v>
      </c>
      <c r="K25" s="849">
        <v>2656</v>
      </c>
      <c r="L25" s="849">
        <v>1</v>
      </c>
      <c r="M25" s="849">
        <v>4.1500000000000004</v>
      </c>
      <c r="N25" s="849">
        <v>641</v>
      </c>
      <c r="O25" s="849">
        <v>2416.5700000000002</v>
      </c>
      <c r="P25" s="837">
        <v>0.90985316265060245</v>
      </c>
      <c r="Q25" s="850">
        <v>3.7700000000000005</v>
      </c>
    </row>
    <row r="26" spans="1:17" ht="14.4" customHeight="1" x14ac:dyDescent="0.3">
      <c r="A26" s="831" t="s">
        <v>8808</v>
      </c>
      <c r="B26" s="832" t="s">
        <v>8809</v>
      </c>
      <c r="C26" s="832" t="s">
        <v>7155</v>
      </c>
      <c r="D26" s="832" t="s">
        <v>8823</v>
      </c>
      <c r="E26" s="832" t="s">
        <v>8824</v>
      </c>
      <c r="F26" s="849">
        <v>4448</v>
      </c>
      <c r="G26" s="849">
        <v>149230.40000000002</v>
      </c>
      <c r="H26" s="849">
        <v>1.8687444407725562</v>
      </c>
      <c r="I26" s="849">
        <v>33.550000000000004</v>
      </c>
      <c r="J26" s="849">
        <v>2419</v>
      </c>
      <c r="K26" s="849">
        <v>79855.97</v>
      </c>
      <c r="L26" s="849">
        <v>1</v>
      </c>
      <c r="M26" s="849">
        <v>33.011976023150062</v>
      </c>
      <c r="N26" s="849">
        <v>2670</v>
      </c>
      <c r="O26" s="849">
        <v>90064.159999999989</v>
      </c>
      <c r="P26" s="837">
        <v>1.127832521475852</v>
      </c>
      <c r="Q26" s="850">
        <v>33.731895131086141</v>
      </c>
    </row>
    <row r="27" spans="1:17" ht="14.4" customHeight="1" x14ac:dyDescent="0.3">
      <c r="A27" s="831" t="s">
        <v>8808</v>
      </c>
      <c r="B27" s="832" t="s">
        <v>8809</v>
      </c>
      <c r="C27" s="832" t="s">
        <v>7155</v>
      </c>
      <c r="D27" s="832" t="s">
        <v>8825</v>
      </c>
      <c r="E27" s="832" t="s">
        <v>8826</v>
      </c>
      <c r="F27" s="849">
        <v>34210</v>
      </c>
      <c r="G27" s="849">
        <v>692410.4</v>
      </c>
      <c r="H27" s="849">
        <v>3.0428566563137558</v>
      </c>
      <c r="I27" s="849">
        <v>20.240000000000002</v>
      </c>
      <c r="J27" s="849">
        <v>11315</v>
      </c>
      <c r="K27" s="849">
        <v>227552.75</v>
      </c>
      <c r="L27" s="849">
        <v>1</v>
      </c>
      <c r="M27" s="849">
        <v>20.110715863897482</v>
      </c>
      <c r="N27" s="849">
        <v>6290</v>
      </c>
      <c r="O27" s="849">
        <v>127650.7</v>
      </c>
      <c r="P27" s="837">
        <v>0.5609719065139841</v>
      </c>
      <c r="Q27" s="850">
        <v>20.29422893481717</v>
      </c>
    </row>
    <row r="28" spans="1:17" ht="14.4" customHeight="1" x14ac:dyDescent="0.3">
      <c r="A28" s="831" t="s">
        <v>8808</v>
      </c>
      <c r="B28" s="832" t="s">
        <v>8809</v>
      </c>
      <c r="C28" s="832" t="s">
        <v>7155</v>
      </c>
      <c r="D28" s="832" t="s">
        <v>8827</v>
      </c>
      <c r="E28" s="832" t="s">
        <v>8828</v>
      </c>
      <c r="F28" s="849"/>
      <c r="G28" s="849"/>
      <c r="H28" s="849"/>
      <c r="I28" s="849"/>
      <c r="J28" s="849"/>
      <c r="K28" s="849"/>
      <c r="L28" s="849"/>
      <c r="M28" s="849"/>
      <c r="N28" s="849">
        <v>116</v>
      </c>
      <c r="O28" s="849">
        <v>6625.92</v>
      </c>
      <c r="P28" s="837"/>
      <c r="Q28" s="850">
        <v>57.12</v>
      </c>
    </row>
    <row r="29" spans="1:17" ht="14.4" customHeight="1" x14ac:dyDescent="0.3">
      <c r="A29" s="831" t="s">
        <v>8808</v>
      </c>
      <c r="B29" s="832" t="s">
        <v>8809</v>
      </c>
      <c r="C29" s="832" t="s">
        <v>6842</v>
      </c>
      <c r="D29" s="832" t="s">
        <v>8829</v>
      </c>
      <c r="E29" s="832" t="s">
        <v>8830</v>
      </c>
      <c r="F29" s="849">
        <v>9</v>
      </c>
      <c r="G29" s="849">
        <v>7958.88</v>
      </c>
      <c r="H29" s="849"/>
      <c r="I29" s="849">
        <v>884.32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8808</v>
      </c>
      <c r="B30" s="832" t="s">
        <v>8809</v>
      </c>
      <c r="C30" s="832" t="s">
        <v>6809</v>
      </c>
      <c r="D30" s="832" t="s">
        <v>8831</v>
      </c>
      <c r="E30" s="832" t="s">
        <v>8832</v>
      </c>
      <c r="F30" s="849">
        <v>1</v>
      </c>
      <c r="G30" s="849">
        <v>658</v>
      </c>
      <c r="H30" s="849"/>
      <c r="I30" s="849">
        <v>658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8808</v>
      </c>
      <c r="B31" s="832" t="s">
        <v>8809</v>
      </c>
      <c r="C31" s="832" t="s">
        <v>6809</v>
      </c>
      <c r="D31" s="832" t="s">
        <v>8833</v>
      </c>
      <c r="E31" s="832" t="s">
        <v>8834</v>
      </c>
      <c r="F31" s="849">
        <v>2</v>
      </c>
      <c r="G31" s="849">
        <v>1378</v>
      </c>
      <c r="H31" s="849"/>
      <c r="I31" s="849">
        <v>689</v>
      </c>
      <c r="J31" s="849"/>
      <c r="K31" s="849"/>
      <c r="L31" s="849"/>
      <c r="M31" s="849"/>
      <c r="N31" s="849">
        <v>1</v>
      </c>
      <c r="O31" s="849">
        <v>717</v>
      </c>
      <c r="P31" s="837"/>
      <c r="Q31" s="850">
        <v>717</v>
      </c>
    </row>
    <row r="32" spans="1:17" ht="14.4" customHeight="1" x14ac:dyDescent="0.3">
      <c r="A32" s="831" t="s">
        <v>8808</v>
      </c>
      <c r="B32" s="832" t="s">
        <v>8809</v>
      </c>
      <c r="C32" s="832" t="s">
        <v>6809</v>
      </c>
      <c r="D32" s="832" t="s">
        <v>8835</v>
      </c>
      <c r="E32" s="832" t="s">
        <v>8836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5276</v>
      </c>
      <c r="P32" s="837"/>
      <c r="Q32" s="850">
        <v>2638</v>
      </c>
    </row>
    <row r="33" spans="1:17" ht="14.4" customHeight="1" x14ac:dyDescent="0.3">
      <c r="A33" s="831" t="s">
        <v>8808</v>
      </c>
      <c r="B33" s="832" t="s">
        <v>8809</v>
      </c>
      <c r="C33" s="832" t="s">
        <v>6809</v>
      </c>
      <c r="D33" s="832" t="s">
        <v>8837</v>
      </c>
      <c r="E33" s="832" t="s">
        <v>8838</v>
      </c>
      <c r="F33" s="849">
        <v>7</v>
      </c>
      <c r="G33" s="849">
        <v>12334</v>
      </c>
      <c r="H33" s="849">
        <v>1.3516712328767124</v>
      </c>
      <c r="I33" s="849">
        <v>1762</v>
      </c>
      <c r="J33" s="849">
        <v>5</v>
      </c>
      <c r="K33" s="849">
        <v>9125</v>
      </c>
      <c r="L33" s="849">
        <v>1</v>
      </c>
      <c r="M33" s="849">
        <v>1825</v>
      </c>
      <c r="N33" s="849">
        <v>10</v>
      </c>
      <c r="O33" s="849">
        <v>18250</v>
      </c>
      <c r="P33" s="837">
        <v>2</v>
      </c>
      <c r="Q33" s="850">
        <v>1825</v>
      </c>
    </row>
    <row r="34" spans="1:17" ht="14.4" customHeight="1" x14ac:dyDescent="0.3">
      <c r="A34" s="831" t="s">
        <v>8808</v>
      </c>
      <c r="B34" s="832" t="s">
        <v>8809</v>
      </c>
      <c r="C34" s="832" t="s">
        <v>6809</v>
      </c>
      <c r="D34" s="832" t="s">
        <v>8839</v>
      </c>
      <c r="E34" s="832" t="s">
        <v>8840</v>
      </c>
      <c r="F34" s="849">
        <v>2</v>
      </c>
      <c r="G34" s="849">
        <v>826</v>
      </c>
      <c r="H34" s="849">
        <v>1.9254079254079255</v>
      </c>
      <c r="I34" s="849">
        <v>413</v>
      </c>
      <c r="J34" s="849">
        <v>1</v>
      </c>
      <c r="K34" s="849">
        <v>429</v>
      </c>
      <c r="L34" s="849">
        <v>1</v>
      </c>
      <c r="M34" s="849">
        <v>429</v>
      </c>
      <c r="N34" s="849">
        <v>2</v>
      </c>
      <c r="O34" s="849">
        <v>858</v>
      </c>
      <c r="P34" s="837">
        <v>2</v>
      </c>
      <c r="Q34" s="850">
        <v>429</v>
      </c>
    </row>
    <row r="35" spans="1:17" ht="14.4" customHeight="1" x14ac:dyDescent="0.3">
      <c r="A35" s="831" t="s">
        <v>8808</v>
      </c>
      <c r="B35" s="832" t="s">
        <v>8809</v>
      </c>
      <c r="C35" s="832" t="s">
        <v>6809</v>
      </c>
      <c r="D35" s="832" t="s">
        <v>8841</v>
      </c>
      <c r="E35" s="832" t="s">
        <v>8842</v>
      </c>
      <c r="F35" s="849">
        <v>260</v>
      </c>
      <c r="G35" s="849">
        <v>898300</v>
      </c>
      <c r="H35" s="849">
        <v>2.2012409088235869</v>
      </c>
      <c r="I35" s="849">
        <v>3455</v>
      </c>
      <c r="J35" s="849">
        <v>116</v>
      </c>
      <c r="K35" s="849">
        <v>408088</v>
      </c>
      <c r="L35" s="849">
        <v>1</v>
      </c>
      <c r="M35" s="849">
        <v>3518</v>
      </c>
      <c r="N35" s="849">
        <v>81</v>
      </c>
      <c r="O35" s="849">
        <v>285120</v>
      </c>
      <c r="P35" s="837">
        <v>0.69867283527082391</v>
      </c>
      <c r="Q35" s="850">
        <v>3520</v>
      </c>
    </row>
    <row r="36" spans="1:17" ht="14.4" customHeight="1" x14ac:dyDescent="0.3">
      <c r="A36" s="831" t="s">
        <v>8808</v>
      </c>
      <c r="B36" s="832" t="s">
        <v>8809</v>
      </c>
      <c r="C36" s="832" t="s">
        <v>6809</v>
      </c>
      <c r="D36" s="832" t="s">
        <v>8843</v>
      </c>
      <c r="E36" s="832" t="s">
        <v>8844</v>
      </c>
      <c r="F36" s="849">
        <v>12</v>
      </c>
      <c r="G36" s="849">
        <v>172080</v>
      </c>
      <c r="H36" s="849">
        <v>1.1862677512753343</v>
      </c>
      <c r="I36" s="849">
        <v>14340</v>
      </c>
      <c r="J36" s="849">
        <v>10</v>
      </c>
      <c r="K36" s="849">
        <v>145060</v>
      </c>
      <c r="L36" s="849">
        <v>1</v>
      </c>
      <c r="M36" s="849">
        <v>14506</v>
      </c>
      <c r="N36" s="849">
        <v>13</v>
      </c>
      <c r="O36" s="849">
        <v>188591</v>
      </c>
      <c r="P36" s="837">
        <v>1.3000896180890666</v>
      </c>
      <c r="Q36" s="850">
        <v>14507</v>
      </c>
    </row>
    <row r="37" spans="1:17" ht="14.4" customHeight="1" x14ac:dyDescent="0.3">
      <c r="A37" s="831" t="s">
        <v>8808</v>
      </c>
      <c r="B37" s="832" t="s">
        <v>8809</v>
      </c>
      <c r="C37" s="832" t="s">
        <v>6809</v>
      </c>
      <c r="D37" s="832" t="s">
        <v>8845</v>
      </c>
      <c r="E37" s="832" t="s">
        <v>8846</v>
      </c>
      <c r="F37" s="849"/>
      <c r="G37" s="849"/>
      <c r="H37" s="849"/>
      <c r="I37" s="849"/>
      <c r="J37" s="849">
        <v>1</v>
      </c>
      <c r="K37" s="849">
        <v>1342</v>
      </c>
      <c r="L37" s="849">
        <v>1</v>
      </c>
      <c r="M37" s="849">
        <v>1342</v>
      </c>
      <c r="N37" s="849">
        <v>1</v>
      </c>
      <c r="O37" s="849">
        <v>1342</v>
      </c>
      <c r="P37" s="837">
        <v>1</v>
      </c>
      <c r="Q37" s="850">
        <v>1342</v>
      </c>
    </row>
    <row r="38" spans="1:17" ht="14.4" customHeight="1" x14ac:dyDescent="0.3">
      <c r="A38" s="831" t="s">
        <v>8808</v>
      </c>
      <c r="B38" s="832" t="s">
        <v>8809</v>
      </c>
      <c r="C38" s="832" t="s">
        <v>6809</v>
      </c>
      <c r="D38" s="832" t="s">
        <v>8847</v>
      </c>
      <c r="E38" s="832" t="s">
        <v>8848</v>
      </c>
      <c r="F38" s="849">
        <v>1</v>
      </c>
      <c r="G38" s="849">
        <v>490</v>
      </c>
      <c r="H38" s="849"/>
      <c r="I38" s="849">
        <v>490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8808</v>
      </c>
      <c r="B39" s="832" t="s">
        <v>8809</v>
      </c>
      <c r="C39" s="832" t="s">
        <v>6809</v>
      </c>
      <c r="D39" s="832" t="s">
        <v>8849</v>
      </c>
      <c r="E39" s="832" t="s">
        <v>8850</v>
      </c>
      <c r="F39" s="849">
        <v>1</v>
      </c>
      <c r="G39" s="849">
        <v>2258</v>
      </c>
      <c r="H39" s="849"/>
      <c r="I39" s="849">
        <v>2258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8808</v>
      </c>
      <c r="B40" s="832" t="s">
        <v>8809</v>
      </c>
      <c r="C40" s="832" t="s">
        <v>6809</v>
      </c>
      <c r="D40" s="832" t="s">
        <v>8851</v>
      </c>
      <c r="E40" s="832" t="s">
        <v>8852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719</v>
      </c>
      <c r="P40" s="837"/>
      <c r="Q40" s="850">
        <v>719</v>
      </c>
    </row>
    <row r="41" spans="1:17" ht="14.4" customHeight="1" x14ac:dyDescent="0.3">
      <c r="A41" s="831" t="s">
        <v>8853</v>
      </c>
      <c r="B41" s="832" t="s">
        <v>8854</v>
      </c>
      <c r="C41" s="832" t="s">
        <v>6809</v>
      </c>
      <c r="D41" s="832" t="s">
        <v>8855</v>
      </c>
      <c r="E41" s="832" t="s">
        <v>8856</v>
      </c>
      <c r="F41" s="849">
        <v>1</v>
      </c>
      <c r="G41" s="849">
        <v>1008</v>
      </c>
      <c r="H41" s="849"/>
      <c r="I41" s="849">
        <v>1008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8853</v>
      </c>
      <c r="B42" s="832" t="s">
        <v>8854</v>
      </c>
      <c r="C42" s="832" t="s">
        <v>6809</v>
      </c>
      <c r="D42" s="832" t="s">
        <v>8857</v>
      </c>
      <c r="E42" s="832" t="s">
        <v>8858</v>
      </c>
      <c r="F42" s="849">
        <v>99</v>
      </c>
      <c r="G42" s="849">
        <v>224136</v>
      </c>
      <c r="H42" s="849"/>
      <c r="I42" s="849">
        <v>2264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8268</v>
      </c>
      <c r="B43" s="832" t="s">
        <v>8859</v>
      </c>
      <c r="C43" s="832" t="s">
        <v>6809</v>
      </c>
      <c r="D43" s="832" t="s">
        <v>8860</v>
      </c>
      <c r="E43" s="832" t="s">
        <v>8861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49</v>
      </c>
      <c r="P43" s="837"/>
      <c r="Q43" s="850">
        <v>49</v>
      </c>
    </row>
    <row r="44" spans="1:17" ht="14.4" customHeight="1" x14ac:dyDescent="0.3">
      <c r="A44" s="831" t="s">
        <v>8268</v>
      </c>
      <c r="B44" s="832" t="s">
        <v>8854</v>
      </c>
      <c r="C44" s="832" t="s">
        <v>6809</v>
      </c>
      <c r="D44" s="832" t="s">
        <v>8862</v>
      </c>
      <c r="E44" s="832" t="s">
        <v>8863</v>
      </c>
      <c r="F44" s="849">
        <v>2</v>
      </c>
      <c r="G44" s="849">
        <v>1844</v>
      </c>
      <c r="H44" s="849"/>
      <c r="I44" s="849">
        <v>922</v>
      </c>
      <c r="J44" s="849"/>
      <c r="K44" s="849"/>
      <c r="L44" s="849"/>
      <c r="M44" s="849"/>
      <c r="N44" s="849">
        <v>0</v>
      </c>
      <c r="O44" s="849">
        <v>0</v>
      </c>
      <c r="P44" s="837"/>
      <c r="Q44" s="850"/>
    </row>
    <row r="45" spans="1:17" ht="14.4" customHeight="1" x14ac:dyDescent="0.3">
      <c r="A45" s="831" t="s">
        <v>8268</v>
      </c>
      <c r="B45" s="832" t="s">
        <v>8854</v>
      </c>
      <c r="C45" s="832" t="s">
        <v>6809</v>
      </c>
      <c r="D45" s="832" t="s">
        <v>8864</v>
      </c>
      <c r="E45" s="832" t="s">
        <v>8865</v>
      </c>
      <c r="F45" s="849">
        <v>3</v>
      </c>
      <c r="G45" s="849">
        <v>909</v>
      </c>
      <c r="H45" s="849">
        <v>1.447452229299363</v>
      </c>
      <c r="I45" s="849">
        <v>303</v>
      </c>
      <c r="J45" s="849">
        <v>2</v>
      </c>
      <c r="K45" s="849">
        <v>628</v>
      </c>
      <c r="L45" s="849">
        <v>1</v>
      </c>
      <c r="M45" s="849">
        <v>314</v>
      </c>
      <c r="N45" s="849">
        <v>3</v>
      </c>
      <c r="O45" s="849">
        <v>945</v>
      </c>
      <c r="P45" s="837">
        <v>1.5047770700636942</v>
      </c>
      <c r="Q45" s="850">
        <v>315</v>
      </c>
    </row>
    <row r="46" spans="1:17" ht="14.4" customHeight="1" x14ac:dyDescent="0.3">
      <c r="A46" s="831" t="s">
        <v>8268</v>
      </c>
      <c r="B46" s="832" t="s">
        <v>8854</v>
      </c>
      <c r="C46" s="832" t="s">
        <v>6809</v>
      </c>
      <c r="D46" s="832" t="s">
        <v>8866</v>
      </c>
      <c r="E46" s="832" t="s">
        <v>8867</v>
      </c>
      <c r="F46" s="849"/>
      <c r="G46" s="849"/>
      <c r="H46" s="849"/>
      <c r="I46" s="849"/>
      <c r="J46" s="849">
        <v>4</v>
      </c>
      <c r="K46" s="849">
        <v>92</v>
      </c>
      <c r="L46" s="849">
        <v>1</v>
      </c>
      <c r="M46" s="849">
        <v>23</v>
      </c>
      <c r="N46" s="849"/>
      <c r="O46" s="849"/>
      <c r="P46" s="837"/>
      <c r="Q46" s="850"/>
    </row>
    <row r="47" spans="1:17" ht="14.4" customHeight="1" x14ac:dyDescent="0.3">
      <c r="A47" s="831" t="s">
        <v>8268</v>
      </c>
      <c r="B47" s="832" t="s">
        <v>8854</v>
      </c>
      <c r="C47" s="832" t="s">
        <v>6809</v>
      </c>
      <c r="D47" s="832" t="s">
        <v>8868</v>
      </c>
      <c r="E47" s="832" t="s">
        <v>8869</v>
      </c>
      <c r="F47" s="849">
        <v>8</v>
      </c>
      <c r="G47" s="849">
        <v>102336</v>
      </c>
      <c r="H47" s="849"/>
      <c r="I47" s="849">
        <v>12792</v>
      </c>
      <c r="J47" s="849"/>
      <c r="K47" s="849"/>
      <c r="L47" s="849"/>
      <c r="M47" s="849"/>
      <c r="N47" s="849">
        <v>1</v>
      </c>
      <c r="O47" s="849">
        <v>12794</v>
      </c>
      <c r="P47" s="837"/>
      <c r="Q47" s="850">
        <v>12794</v>
      </c>
    </row>
    <row r="48" spans="1:17" ht="14.4" customHeight="1" x14ac:dyDescent="0.3">
      <c r="A48" s="831" t="s">
        <v>8268</v>
      </c>
      <c r="B48" s="832" t="s">
        <v>8854</v>
      </c>
      <c r="C48" s="832" t="s">
        <v>6809</v>
      </c>
      <c r="D48" s="832" t="s">
        <v>8870</v>
      </c>
      <c r="E48" s="832" t="s">
        <v>8871</v>
      </c>
      <c r="F48" s="849">
        <v>15</v>
      </c>
      <c r="G48" s="849">
        <v>19020</v>
      </c>
      <c r="H48" s="849">
        <v>2.4707716289945441</v>
      </c>
      <c r="I48" s="849">
        <v>1268</v>
      </c>
      <c r="J48" s="849">
        <v>6</v>
      </c>
      <c r="K48" s="849">
        <v>7698</v>
      </c>
      <c r="L48" s="849">
        <v>1</v>
      </c>
      <c r="M48" s="849">
        <v>1283</v>
      </c>
      <c r="N48" s="849">
        <v>12</v>
      </c>
      <c r="O48" s="849">
        <v>15420</v>
      </c>
      <c r="P48" s="837">
        <v>2.0031176929072485</v>
      </c>
      <c r="Q48" s="850">
        <v>1285</v>
      </c>
    </row>
    <row r="49" spans="1:17" ht="14.4" customHeight="1" x14ac:dyDescent="0.3">
      <c r="A49" s="831" t="s">
        <v>8268</v>
      </c>
      <c r="B49" s="832" t="s">
        <v>8854</v>
      </c>
      <c r="C49" s="832" t="s">
        <v>6809</v>
      </c>
      <c r="D49" s="832" t="s">
        <v>8872</v>
      </c>
      <c r="E49" s="832" t="s">
        <v>8873</v>
      </c>
      <c r="F49" s="849">
        <v>50</v>
      </c>
      <c r="G49" s="849">
        <v>472300</v>
      </c>
      <c r="H49" s="849">
        <v>2.5487434365674257</v>
      </c>
      <c r="I49" s="849">
        <v>9446</v>
      </c>
      <c r="J49" s="849">
        <v>19</v>
      </c>
      <c r="K49" s="849">
        <v>185307</v>
      </c>
      <c r="L49" s="849">
        <v>1</v>
      </c>
      <c r="M49" s="849">
        <v>9753</v>
      </c>
      <c r="N49" s="849">
        <v>22</v>
      </c>
      <c r="O49" s="849">
        <v>214764</v>
      </c>
      <c r="P49" s="837">
        <v>1.1589632339846849</v>
      </c>
      <c r="Q49" s="850">
        <v>9762</v>
      </c>
    </row>
    <row r="50" spans="1:17" ht="14.4" customHeight="1" x14ac:dyDescent="0.3">
      <c r="A50" s="831" t="s">
        <v>8268</v>
      </c>
      <c r="B50" s="832" t="s">
        <v>8854</v>
      </c>
      <c r="C50" s="832" t="s">
        <v>6809</v>
      </c>
      <c r="D50" s="832" t="s">
        <v>8874</v>
      </c>
      <c r="E50" s="832" t="s">
        <v>8875</v>
      </c>
      <c r="F50" s="849">
        <v>4</v>
      </c>
      <c r="G50" s="849">
        <v>39456</v>
      </c>
      <c r="H50" s="849">
        <v>1.9020439645198612</v>
      </c>
      <c r="I50" s="849">
        <v>9864</v>
      </c>
      <c r="J50" s="849">
        <v>2</v>
      </c>
      <c r="K50" s="849">
        <v>20744</v>
      </c>
      <c r="L50" s="849">
        <v>1</v>
      </c>
      <c r="M50" s="849">
        <v>10372</v>
      </c>
      <c r="N50" s="849">
        <v>4</v>
      </c>
      <c r="O50" s="849">
        <v>41524</v>
      </c>
      <c r="P50" s="837">
        <v>2.0017354415734672</v>
      </c>
      <c r="Q50" s="850">
        <v>10381</v>
      </c>
    </row>
    <row r="51" spans="1:17" ht="14.4" customHeight="1" x14ac:dyDescent="0.3">
      <c r="A51" s="831" t="s">
        <v>8268</v>
      </c>
      <c r="B51" s="832" t="s">
        <v>8854</v>
      </c>
      <c r="C51" s="832" t="s">
        <v>6809</v>
      </c>
      <c r="D51" s="832" t="s">
        <v>8876</v>
      </c>
      <c r="E51" s="832" t="s">
        <v>8877</v>
      </c>
      <c r="F51" s="849"/>
      <c r="G51" s="849"/>
      <c r="H51" s="849"/>
      <c r="I51" s="849"/>
      <c r="J51" s="849">
        <v>3</v>
      </c>
      <c r="K51" s="849">
        <v>1305</v>
      </c>
      <c r="L51" s="849">
        <v>1</v>
      </c>
      <c r="M51" s="849">
        <v>435</v>
      </c>
      <c r="N51" s="849"/>
      <c r="O51" s="849"/>
      <c r="P51" s="837"/>
      <c r="Q51" s="850"/>
    </row>
    <row r="52" spans="1:17" ht="14.4" customHeight="1" x14ac:dyDescent="0.3">
      <c r="A52" s="831" t="s">
        <v>8268</v>
      </c>
      <c r="B52" s="832" t="s">
        <v>8854</v>
      </c>
      <c r="C52" s="832" t="s">
        <v>6809</v>
      </c>
      <c r="D52" s="832" t="s">
        <v>8855</v>
      </c>
      <c r="E52" s="832" t="s">
        <v>8856</v>
      </c>
      <c r="F52" s="849">
        <v>15</v>
      </c>
      <c r="G52" s="849">
        <v>15120</v>
      </c>
      <c r="H52" s="849">
        <v>4.9851632047477743</v>
      </c>
      <c r="I52" s="849">
        <v>1008</v>
      </c>
      <c r="J52" s="849">
        <v>3</v>
      </c>
      <c r="K52" s="849">
        <v>3033</v>
      </c>
      <c r="L52" s="849">
        <v>1</v>
      </c>
      <c r="M52" s="849">
        <v>1011</v>
      </c>
      <c r="N52" s="849">
        <v>8</v>
      </c>
      <c r="O52" s="849">
        <v>8096</v>
      </c>
      <c r="P52" s="837">
        <v>2.6693043191559513</v>
      </c>
      <c r="Q52" s="850">
        <v>1012</v>
      </c>
    </row>
    <row r="53" spans="1:17" ht="14.4" customHeight="1" x14ac:dyDescent="0.3">
      <c r="A53" s="831" t="s">
        <v>8268</v>
      </c>
      <c r="B53" s="832" t="s">
        <v>8854</v>
      </c>
      <c r="C53" s="832" t="s">
        <v>6809</v>
      </c>
      <c r="D53" s="832" t="s">
        <v>8857</v>
      </c>
      <c r="E53" s="832" t="s">
        <v>8858</v>
      </c>
      <c r="F53" s="849">
        <v>43</v>
      </c>
      <c r="G53" s="849">
        <v>97352</v>
      </c>
      <c r="H53" s="849">
        <v>42.437663469921532</v>
      </c>
      <c r="I53" s="849">
        <v>2264</v>
      </c>
      <c r="J53" s="849">
        <v>1</v>
      </c>
      <c r="K53" s="849">
        <v>2294</v>
      </c>
      <c r="L53" s="849">
        <v>1</v>
      </c>
      <c r="M53" s="849">
        <v>2294</v>
      </c>
      <c r="N53" s="849">
        <v>25</v>
      </c>
      <c r="O53" s="849">
        <v>57425</v>
      </c>
      <c r="P53" s="837">
        <v>25.032693984306889</v>
      </c>
      <c r="Q53" s="850">
        <v>2297</v>
      </c>
    </row>
    <row r="54" spans="1:17" ht="14.4" customHeight="1" x14ac:dyDescent="0.3">
      <c r="A54" s="831" t="s">
        <v>8268</v>
      </c>
      <c r="B54" s="832" t="s">
        <v>8854</v>
      </c>
      <c r="C54" s="832" t="s">
        <v>6809</v>
      </c>
      <c r="D54" s="832" t="s">
        <v>8878</v>
      </c>
      <c r="E54" s="832" t="s">
        <v>8879</v>
      </c>
      <c r="F54" s="849">
        <v>1</v>
      </c>
      <c r="G54" s="849">
        <v>371</v>
      </c>
      <c r="H54" s="849"/>
      <c r="I54" s="849">
        <v>371</v>
      </c>
      <c r="J54" s="849"/>
      <c r="K54" s="849"/>
      <c r="L54" s="849"/>
      <c r="M54" s="849"/>
      <c r="N54" s="849">
        <v>4</v>
      </c>
      <c r="O54" s="849">
        <v>1496</v>
      </c>
      <c r="P54" s="837"/>
      <c r="Q54" s="850">
        <v>374</v>
      </c>
    </row>
    <row r="55" spans="1:17" ht="14.4" customHeight="1" x14ac:dyDescent="0.3">
      <c r="A55" s="831" t="s">
        <v>8268</v>
      </c>
      <c r="B55" s="832" t="s">
        <v>8854</v>
      </c>
      <c r="C55" s="832" t="s">
        <v>6809</v>
      </c>
      <c r="D55" s="832" t="s">
        <v>8880</v>
      </c>
      <c r="E55" s="832" t="s">
        <v>8881</v>
      </c>
      <c r="F55" s="849"/>
      <c r="G55" s="849"/>
      <c r="H55" s="849"/>
      <c r="I55" s="849"/>
      <c r="J55" s="849">
        <v>1</v>
      </c>
      <c r="K55" s="849">
        <v>6930</v>
      </c>
      <c r="L55" s="849">
        <v>1</v>
      </c>
      <c r="M55" s="849">
        <v>6930</v>
      </c>
      <c r="N55" s="849"/>
      <c r="O55" s="849"/>
      <c r="P55" s="837"/>
      <c r="Q55" s="850"/>
    </row>
    <row r="56" spans="1:17" ht="14.4" customHeight="1" x14ac:dyDescent="0.3">
      <c r="A56" s="831" t="s">
        <v>8268</v>
      </c>
      <c r="B56" s="832" t="s">
        <v>8854</v>
      </c>
      <c r="C56" s="832" t="s">
        <v>6809</v>
      </c>
      <c r="D56" s="832" t="s">
        <v>8882</v>
      </c>
      <c r="E56" s="832" t="s">
        <v>8883</v>
      </c>
      <c r="F56" s="849"/>
      <c r="G56" s="849"/>
      <c r="H56" s="849"/>
      <c r="I56" s="849"/>
      <c r="J56" s="849">
        <v>1</v>
      </c>
      <c r="K56" s="849">
        <v>391</v>
      </c>
      <c r="L56" s="849">
        <v>1</v>
      </c>
      <c r="M56" s="849">
        <v>391</v>
      </c>
      <c r="N56" s="849"/>
      <c r="O56" s="849"/>
      <c r="P56" s="837"/>
      <c r="Q56" s="850"/>
    </row>
    <row r="57" spans="1:17" ht="14.4" customHeight="1" x14ac:dyDescent="0.3">
      <c r="A57" s="831" t="s">
        <v>8268</v>
      </c>
      <c r="B57" s="832" t="s">
        <v>8854</v>
      </c>
      <c r="C57" s="832" t="s">
        <v>6809</v>
      </c>
      <c r="D57" s="832" t="s">
        <v>8884</v>
      </c>
      <c r="E57" s="832" t="s">
        <v>8885</v>
      </c>
      <c r="F57" s="849"/>
      <c r="G57" s="849"/>
      <c r="H57" s="849"/>
      <c r="I57" s="849"/>
      <c r="J57" s="849">
        <v>2</v>
      </c>
      <c r="K57" s="849">
        <v>1966</v>
      </c>
      <c r="L57" s="849">
        <v>1</v>
      </c>
      <c r="M57" s="849">
        <v>983</v>
      </c>
      <c r="N57" s="849"/>
      <c r="O57" s="849"/>
      <c r="P57" s="837"/>
      <c r="Q57" s="850"/>
    </row>
    <row r="58" spans="1:17" ht="14.4" customHeight="1" x14ac:dyDescent="0.3">
      <c r="A58" s="831" t="s">
        <v>8268</v>
      </c>
      <c r="B58" s="832" t="s">
        <v>8854</v>
      </c>
      <c r="C58" s="832" t="s">
        <v>6809</v>
      </c>
      <c r="D58" s="832" t="s">
        <v>8886</v>
      </c>
      <c r="E58" s="832" t="s">
        <v>8887</v>
      </c>
      <c r="F58" s="849"/>
      <c r="G58" s="849"/>
      <c r="H58" s="849"/>
      <c r="I58" s="849"/>
      <c r="J58" s="849"/>
      <c r="K58" s="849"/>
      <c r="L58" s="849"/>
      <c r="M58" s="849"/>
      <c r="N58" s="849">
        <v>0</v>
      </c>
      <c r="O58" s="849">
        <v>0</v>
      </c>
      <c r="P58" s="837"/>
      <c r="Q58" s="850"/>
    </row>
    <row r="59" spans="1:17" ht="14.4" customHeight="1" x14ac:dyDescent="0.3">
      <c r="A59" s="831" t="s">
        <v>8268</v>
      </c>
      <c r="B59" s="832" t="s">
        <v>8854</v>
      </c>
      <c r="C59" s="832" t="s">
        <v>6809</v>
      </c>
      <c r="D59" s="832" t="s">
        <v>8888</v>
      </c>
      <c r="E59" s="832" t="s">
        <v>8889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5796</v>
      </c>
      <c r="P59" s="837"/>
      <c r="Q59" s="850">
        <v>5796</v>
      </c>
    </row>
    <row r="60" spans="1:17" ht="14.4" customHeight="1" x14ac:dyDescent="0.3">
      <c r="A60" s="831" t="s">
        <v>8268</v>
      </c>
      <c r="B60" s="832" t="s">
        <v>8890</v>
      </c>
      <c r="C60" s="832" t="s">
        <v>6809</v>
      </c>
      <c r="D60" s="832" t="s">
        <v>8891</v>
      </c>
      <c r="E60" s="832" t="s">
        <v>8892</v>
      </c>
      <c r="F60" s="849">
        <v>3</v>
      </c>
      <c r="G60" s="849">
        <v>657</v>
      </c>
      <c r="H60" s="849">
        <v>2.9728506787330318</v>
      </c>
      <c r="I60" s="849">
        <v>219</v>
      </c>
      <c r="J60" s="849">
        <v>1</v>
      </c>
      <c r="K60" s="849">
        <v>221</v>
      </c>
      <c r="L60" s="849">
        <v>1</v>
      </c>
      <c r="M60" s="849">
        <v>221</v>
      </c>
      <c r="N60" s="849"/>
      <c r="O60" s="849"/>
      <c r="P60" s="837"/>
      <c r="Q60" s="850"/>
    </row>
    <row r="61" spans="1:17" ht="14.4" customHeight="1" x14ac:dyDescent="0.3">
      <c r="A61" s="831" t="s">
        <v>8268</v>
      </c>
      <c r="B61" s="832" t="s">
        <v>8890</v>
      </c>
      <c r="C61" s="832" t="s">
        <v>6809</v>
      </c>
      <c r="D61" s="832" t="s">
        <v>8893</v>
      </c>
      <c r="E61" s="832" t="s">
        <v>8894</v>
      </c>
      <c r="F61" s="849">
        <v>3</v>
      </c>
      <c r="G61" s="849">
        <v>1509</v>
      </c>
      <c r="H61" s="849">
        <v>2.9704724409448819</v>
      </c>
      <c r="I61" s="849">
        <v>503</v>
      </c>
      <c r="J61" s="849">
        <v>1</v>
      </c>
      <c r="K61" s="849">
        <v>508</v>
      </c>
      <c r="L61" s="849">
        <v>1</v>
      </c>
      <c r="M61" s="849">
        <v>508</v>
      </c>
      <c r="N61" s="849">
        <v>1</v>
      </c>
      <c r="O61" s="849">
        <v>508</v>
      </c>
      <c r="P61" s="837">
        <v>1</v>
      </c>
      <c r="Q61" s="850">
        <v>508</v>
      </c>
    </row>
    <row r="62" spans="1:17" ht="14.4" customHeight="1" x14ac:dyDescent="0.3">
      <c r="A62" s="831" t="s">
        <v>8268</v>
      </c>
      <c r="B62" s="832" t="s">
        <v>8890</v>
      </c>
      <c r="C62" s="832" t="s">
        <v>6809</v>
      </c>
      <c r="D62" s="832" t="s">
        <v>8895</v>
      </c>
      <c r="E62" s="832" t="s">
        <v>8896</v>
      </c>
      <c r="F62" s="849">
        <v>23</v>
      </c>
      <c r="G62" s="849">
        <v>8073</v>
      </c>
      <c r="H62" s="849">
        <v>0.47510593220338981</v>
      </c>
      <c r="I62" s="849">
        <v>351</v>
      </c>
      <c r="J62" s="849">
        <v>48</v>
      </c>
      <c r="K62" s="849">
        <v>16992</v>
      </c>
      <c r="L62" s="849">
        <v>1</v>
      </c>
      <c r="M62" s="849">
        <v>354</v>
      </c>
      <c r="N62" s="849">
        <v>44</v>
      </c>
      <c r="O62" s="849">
        <v>15576</v>
      </c>
      <c r="P62" s="837">
        <v>0.91666666666666663</v>
      </c>
      <c r="Q62" s="850">
        <v>354</v>
      </c>
    </row>
    <row r="63" spans="1:17" ht="14.4" customHeight="1" x14ac:dyDescent="0.3">
      <c r="A63" s="831" t="s">
        <v>8268</v>
      </c>
      <c r="B63" s="832" t="s">
        <v>8890</v>
      </c>
      <c r="C63" s="832" t="s">
        <v>6809</v>
      </c>
      <c r="D63" s="832" t="s">
        <v>8897</v>
      </c>
      <c r="E63" s="832" t="s">
        <v>8898</v>
      </c>
      <c r="F63" s="849">
        <v>565</v>
      </c>
      <c r="G63" s="849">
        <v>36725</v>
      </c>
      <c r="H63" s="849">
        <v>1.0970873786407767</v>
      </c>
      <c r="I63" s="849">
        <v>65</v>
      </c>
      <c r="J63" s="849">
        <v>515</v>
      </c>
      <c r="K63" s="849">
        <v>33475</v>
      </c>
      <c r="L63" s="849">
        <v>1</v>
      </c>
      <c r="M63" s="849">
        <v>65</v>
      </c>
      <c r="N63" s="849">
        <v>698</v>
      </c>
      <c r="O63" s="849">
        <v>45370</v>
      </c>
      <c r="P63" s="837">
        <v>1.3553398058252428</v>
      </c>
      <c r="Q63" s="850">
        <v>65</v>
      </c>
    </row>
    <row r="64" spans="1:17" ht="14.4" customHeight="1" x14ac:dyDescent="0.3">
      <c r="A64" s="831" t="s">
        <v>8268</v>
      </c>
      <c r="B64" s="832" t="s">
        <v>8890</v>
      </c>
      <c r="C64" s="832" t="s">
        <v>6809</v>
      </c>
      <c r="D64" s="832" t="s">
        <v>8899</v>
      </c>
      <c r="E64" s="832" t="s">
        <v>8900</v>
      </c>
      <c r="F64" s="849">
        <v>17</v>
      </c>
      <c r="G64" s="849">
        <v>10047</v>
      </c>
      <c r="H64" s="849">
        <v>8.4856418918918912</v>
      </c>
      <c r="I64" s="849">
        <v>591</v>
      </c>
      <c r="J64" s="849">
        <v>2</v>
      </c>
      <c r="K64" s="849">
        <v>1184</v>
      </c>
      <c r="L64" s="849">
        <v>1</v>
      </c>
      <c r="M64" s="849">
        <v>592</v>
      </c>
      <c r="N64" s="849">
        <v>34</v>
      </c>
      <c r="O64" s="849">
        <v>20128</v>
      </c>
      <c r="P64" s="837">
        <v>17</v>
      </c>
      <c r="Q64" s="850">
        <v>592</v>
      </c>
    </row>
    <row r="65" spans="1:17" ht="14.4" customHeight="1" x14ac:dyDescent="0.3">
      <c r="A65" s="831" t="s">
        <v>8268</v>
      </c>
      <c r="B65" s="832" t="s">
        <v>8890</v>
      </c>
      <c r="C65" s="832" t="s">
        <v>6809</v>
      </c>
      <c r="D65" s="832" t="s">
        <v>8901</v>
      </c>
      <c r="E65" s="832" t="s">
        <v>8902</v>
      </c>
      <c r="F65" s="849"/>
      <c r="G65" s="849"/>
      <c r="H65" s="849"/>
      <c r="I65" s="849"/>
      <c r="J65" s="849">
        <v>1</v>
      </c>
      <c r="K65" s="849">
        <v>617</v>
      </c>
      <c r="L65" s="849">
        <v>1</v>
      </c>
      <c r="M65" s="849">
        <v>617</v>
      </c>
      <c r="N65" s="849">
        <v>1</v>
      </c>
      <c r="O65" s="849">
        <v>617</v>
      </c>
      <c r="P65" s="837">
        <v>1</v>
      </c>
      <c r="Q65" s="850">
        <v>617</v>
      </c>
    </row>
    <row r="66" spans="1:17" ht="14.4" customHeight="1" x14ac:dyDescent="0.3">
      <c r="A66" s="831" t="s">
        <v>8268</v>
      </c>
      <c r="B66" s="832" t="s">
        <v>8890</v>
      </c>
      <c r="C66" s="832" t="s">
        <v>6809</v>
      </c>
      <c r="D66" s="832" t="s">
        <v>8903</v>
      </c>
      <c r="E66" s="832" t="s">
        <v>8904</v>
      </c>
      <c r="F66" s="849">
        <v>22</v>
      </c>
      <c r="G66" s="849">
        <v>528</v>
      </c>
      <c r="H66" s="849">
        <v>0.7857142857142857</v>
      </c>
      <c r="I66" s="849">
        <v>24</v>
      </c>
      <c r="J66" s="849">
        <v>28</v>
      </c>
      <c r="K66" s="849">
        <v>672</v>
      </c>
      <c r="L66" s="849">
        <v>1</v>
      </c>
      <c r="M66" s="849">
        <v>24</v>
      </c>
      <c r="N66" s="849">
        <v>16</v>
      </c>
      <c r="O66" s="849">
        <v>384</v>
      </c>
      <c r="P66" s="837">
        <v>0.5714285714285714</v>
      </c>
      <c r="Q66" s="850">
        <v>24</v>
      </c>
    </row>
    <row r="67" spans="1:17" ht="14.4" customHeight="1" x14ac:dyDescent="0.3">
      <c r="A67" s="831" t="s">
        <v>8268</v>
      </c>
      <c r="B67" s="832" t="s">
        <v>8890</v>
      </c>
      <c r="C67" s="832" t="s">
        <v>6809</v>
      </c>
      <c r="D67" s="832" t="s">
        <v>8905</v>
      </c>
      <c r="E67" s="832" t="s">
        <v>8906</v>
      </c>
      <c r="F67" s="849">
        <v>44</v>
      </c>
      <c r="G67" s="849">
        <v>2376</v>
      </c>
      <c r="H67" s="849">
        <v>2.7</v>
      </c>
      <c r="I67" s="849">
        <v>54</v>
      </c>
      <c r="J67" s="849">
        <v>16</v>
      </c>
      <c r="K67" s="849">
        <v>880</v>
      </c>
      <c r="L67" s="849">
        <v>1</v>
      </c>
      <c r="M67" s="849">
        <v>55</v>
      </c>
      <c r="N67" s="849">
        <v>25</v>
      </c>
      <c r="O67" s="849">
        <v>1375</v>
      </c>
      <c r="P67" s="837">
        <v>1.5625</v>
      </c>
      <c r="Q67" s="850">
        <v>55</v>
      </c>
    </row>
    <row r="68" spans="1:17" ht="14.4" customHeight="1" x14ac:dyDescent="0.3">
      <c r="A68" s="831" t="s">
        <v>8268</v>
      </c>
      <c r="B68" s="832" t="s">
        <v>8890</v>
      </c>
      <c r="C68" s="832" t="s">
        <v>6809</v>
      </c>
      <c r="D68" s="832" t="s">
        <v>8907</v>
      </c>
      <c r="E68" s="832" t="s">
        <v>8908</v>
      </c>
      <c r="F68" s="849">
        <v>1469</v>
      </c>
      <c r="G68" s="849">
        <v>113113</v>
      </c>
      <c r="H68" s="849">
        <v>0.86057410661980083</v>
      </c>
      <c r="I68" s="849">
        <v>77</v>
      </c>
      <c r="J68" s="849">
        <v>1707</v>
      </c>
      <c r="K68" s="849">
        <v>131439</v>
      </c>
      <c r="L68" s="849">
        <v>1</v>
      </c>
      <c r="M68" s="849">
        <v>77</v>
      </c>
      <c r="N68" s="849">
        <v>1721</v>
      </c>
      <c r="O68" s="849">
        <v>132517</v>
      </c>
      <c r="P68" s="837">
        <v>1.0082015231400117</v>
      </c>
      <c r="Q68" s="850">
        <v>77</v>
      </c>
    </row>
    <row r="69" spans="1:17" ht="14.4" customHeight="1" x14ac:dyDescent="0.3">
      <c r="A69" s="831" t="s">
        <v>8268</v>
      </c>
      <c r="B69" s="832" t="s">
        <v>8890</v>
      </c>
      <c r="C69" s="832" t="s">
        <v>6809</v>
      </c>
      <c r="D69" s="832" t="s">
        <v>8909</v>
      </c>
      <c r="E69" s="832" t="s">
        <v>8910</v>
      </c>
      <c r="F69" s="849">
        <v>71</v>
      </c>
      <c r="G69" s="849">
        <v>1633</v>
      </c>
      <c r="H69" s="849">
        <v>0.93207762557077622</v>
      </c>
      <c r="I69" s="849">
        <v>23</v>
      </c>
      <c r="J69" s="849">
        <v>73</v>
      </c>
      <c r="K69" s="849">
        <v>1752</v>
      </c>
      <c r="L69" s="849">
        <v>1</v>
      </c>
      <c r="M69" s="849">
        <v>24</v>
      </c>
      <c r="N69" s="849">
        <v>63</v>
      </c>
      <c r="O69" s="849">
        <v>1512</v>
      </c>
      <c r="P69" s="837">
        <v>0.86301369863013699</v>
      </c>
      <c r="Q69" s="850">
        <v>24</v>
      </c>
    </row>
    <row r="70" spans="1:17" ht="14.4" customHeight="1" x14ac:dyDescent="0.3">
      <c r="A70" s="831" t="s">
        <v>8268</v>
      </c>
      <c r="B70" s="832" t="s">
        <v>8890</v>
      </c>
      <c r="C70" s="832" t="s">
        <v>6809</v>
      </c>
      <c r="D70" s="832" t="s">
        <v>8911</v>
      </c>
      <c r="E70" s="832" t="s">
        <v>8912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410</v>
      </c>
      <c r="P70" s="837"/>
      <c r="Q70" s="850">
        <v>410</v>
      </c>
    </row>
    <row r="71" spans="1:17" ht="14.4" customHeight="1" x14ac:dyDescent="0.3">
      <c r="A71" s="831" t="s">
        <v>8268</v>
      </c>
      <c r="B71" s="832" t="s">
        <v>8890</v>
      </c>
      <c r="C71" s="832" t="s">
        <v>6809</v>
      </c>
      <c r="D71" s="832" t="s">
        <v>8913</v>
      </c>
      <c r="E71" s="832" t="s">
        <v>8914</v>
      </c>
      <c r="F71" s="849"/>
      <c r="G71" s="849"/>
      <c r="H71" s="849"/>
      <c r="I71" s="849"/>
      <c r="J71" s="849">
        <v>1</v>
      </c>
      <c r="K71" s="849">
        <v>631</v>
      </c>
      <c r="L71" s="849">
        <v>1</v>
      </c>
      <c r="M71" s="849">
        <v>631</v>
      </c>
      <c r="N71" s="849">
        <v>1</v>
      </c>
      <c r="O71" s="849">
        <v>631</v>
      </c>
      <c r="P71" s="837">
        <v>1</v>
      </c>
      <c r="Q71" s="850">
        <v>631</v>
      </c>
    </row>
    <row r="72" spans="1:17" ht="14.4" customHeight="1" x14ac:dyDescent="0.3">
      <c r="A72" s="831" t="s">
        <v>8268</v>
      </c>
      <c r="B72" s="832" t="s">
        <v>8890</v>
      </c>
      <c r="C72" s="832" t="s">
        <v>6809</v>
      </c>
      <c r="D72" s="832" t="s">
        <v>8915</v>
      </c>
      <c r="E72" s="832" t="s">
        <v>8916</v>
      </c>
      <c r="F72" s="849">
        <v>41</v>
      </c>
      <c r="G72" s="849">
        <v>2706</v>
      </c>
      <c r="H72" s="849">
        <v>1.1081081081081081</v>
      </c>
      <c r="I72" s="849">
        <v>66</v>
      </c>
      <c r="J72" s="849">
        <v>37</v>
      </c>
      <c r="K72" s="849">
        <v>2442</v>
      </c>
      <c r="L72" s="849">
        <v>1</v>
      </c>
      <c r="M72" s="849">
        <v>66</v>
      </c>
      <c r="N72" s="849">
        <v>45</v>
      </c>
      <c r="O72" s="849">
        <v>2970</v>
      </c>
      <c r="P72" s="837">
        <v>1.2162162162162162</v>
      </c>
      <c r="Q72" s="850">
        <v>66</v>
      </c>
    </row>
    <row r="73" spans="1:17" ht="14.4" customHeight="1" x14ac:dyDescent="0.3">
      <c r="A73" s="831" t="s">
        <v>8268</v>
      </c>
      <c r="B73" s="832" t="s">
        <v>8890</v>
      </c>
      <c r="C73" s="832" t="s">
        <v>6809</v>
      </c>
      <c r="D73" s="832" t="s">
        <v>8917</v>
      </c>
      <c r="E73" s="832" t="s">
        <v>8918</v>
      </c>
      <c r="F73" s="849">
        <v>48</v>
      </c>
      <c r="G73" s="849">
        <v>16752</v>
      </c>
      <c r="H73" s="849">
        <v>3.9885714285714284</v>
      </c>
      <c r="I73" s="849">
        <v>349</v>
      </c>
      <c r="J73" s="849">
        <v>12</v>
      </c>
      <c r="K73" s="849">
        <v>4200</v>
      </c>
      <c r="L73" s="849">
        <v>1</v>
      </c>
      <c r="M73" s="849">
        <v>350</v>
      </c>
      <c r="N73" s="849">
        <v>60</v>
      </c>
      <c r="O73" s="849">
        <v>21000</v>
      </c>
      <c r="P73" s="837">
        <v>5</v>
      </c>
      <c r="Q73" s="850">
        <v>350</v>
      </c>
    </row>
    <row r="74" spans="1:17" ht="14.4" customHeight="1" x14ac:dyDescent="0.3">
      <c r="A74" s="831" t="s">
        <v>8268</v>
      </c>
      <c r="B74" s="832" t="s">
        <v>8890</v>
      </c>
      <c r="C74" s="832" t="s">
        <v>6809</v>
      </c>
      <c r="D74" s="832" t="s">
        <v>8919</v>
      </c>
      <c r="E74" s="832" t="s">
        <v>8920</v>
      </c>
      <c r="F74" s="849">
        <v>41</v>
      </c>
      <c r="G74" s="849">
        <v>984</v>
      </c>
      <c r="H74" s="849">
        <v>0.93714285714285717</v>
      </c>
      <c r="I74" s="849">
        <v>24</v>
      </c>
      <c r="J74" s="849">
        <v>42</v>
      </c>
      <c r="K74" s="849">
        <v>1050</v>
      </c>
      <c r="L74" s="849">
        <v>1</v>
      </c>
      <c r="M74" s="849">
        <v>25</v>
      </c>
      <c r="N74" s="849">
        <v>42</v>
      </c>
      <c r="O74" s="849">
        <v>1050</v>
      </c>
      <c r="P74" s="837">
        <v>1</v>
      </c>
      <c r="Q74" s="850">
        <v>25</v>
      </c>
    </row>
    <row r="75" spans="1:17" ht="14.4" customHeight="1" x14ac:dyDescent="0.3">
      <c r="A75" s="831" t="s">
        <v>8268</v>
      </c>
      <c r="B75" s="832" t="s">
        <v>8890</v>
      </c>
      <c r="C75" s="832" t="s">
        <v>6809</v>
      </c>
      <c r="D75" s="832" t="s">
        <v>8921</v>
      </c>
      <c r="E75" s="832" t="s">
        <v>8922</v>
      </c>
      <c r="F75" s="849"/>
      <c r="G75" s="849"/>
      <c r="H75" s="849"/>
      <c r="I75" s="849"/>
      <c r="J75" s="849">
        <v>1</v>
      </c>
      <c r="K75" s="849">
        <v>742</v>
      </c>
      <c r="L75" s="849">
        <v>1</v>
      </c>
      <c r="M75" s="849">
        <v>742</v>
      </c>
      <c r="N75" s="849">
        <v>1</v>
      </c>
      <c r="O75" s="849">
        <v>742</v>
      </c>
      <c r="P75" s="837">
        <v>1</v>
      </c>
      <c r="Q75" s="850">
        <v>742</v>
      </c>
    </row>
    <row r="76" spans="1:17" ht="14.4" customHeight="1" x14ac:dyDescent="0.3">
      <c r="A76" s="831" t="s">
        <v>8268</v>
      </c>
      <c r="B76" s="832" t="s">
        <v>8890</v>
      </c>
      <c r="C76" s="832" t="s">
        <v>6809</v>
      </c>
      <c r="D76" s="832" t="s">
        <v>8923</v>
      </c>
      <c r="E76" s="832" t="s">
        <v>8924</v>
      </c>
      <c r="F76" s="849">
        <v>39</v>
      </c>
      <c r="G76" s="849">
        <v>7020</v>
      </c>
      <c r="H76" s="849">
        <v>2.281442963925902</v>
      </c>
      <c r="I76" s="849">
        <v>180</v>
      </c>
      <c r="J76" s="849">
        <v>17</v>
      </c>
      <c r="K76" s="849">
        <v>3077</v>
      </c>
      <c r="L76" s="849">
        <v>1</v>
      </c>
      <c r="M76" s="849">
        <v>181</v>
      </c>
      <c r="N76" s="849">
        <v>40</v>
      </c>
      <c r="O76" s="849">
        <v>7240</v>
      </c>
      <c r="P76" s="837">
        <v>2.3529411764705883</v>
      </c>
      <c r="Q76" s="850">
        <v>181</v>
      </c>
    </row>
    <row r="77" spans="1:17" ht="14.4" customHeight="1" x14ac:dyDescent="0.3">
      <c r="A77" s="831" t="s">
        <v>8268</v>
      </c>
      <c r="B77" s="832" t="s">
        <v>8890</v>
      </c>
      <c r="C77" s="832" t="s">
        <v>6809</v>
      </c>
      <c r="D77" s="832" t="s">
        <v>8925</v>
      </c>
      <c r="E77" s="832" t="s">
        <v>8926</v>
      </c>
      <c r="F77" s="849">
        <v>118</v>
      </c>
      <c r="G77" s="849">
        <v>29854</v>
      </c>
      <c r="H77" s="849">
        <v>1.5264341957255343</v>
      </c>
      <c r="I77" s="849">
        <v>253</v>
      </c>
      <c r="J77" s="849">
        <v>77</v>
      </c>
      <c r="K77" s="849">
        <v>19558</v>
      </c>
      <c r="L77" s="849">
        <v>1</v>
      </c>
      <c r="M77" s="849">
        <v>254</v>
      </c>
      <c r="N77" s="849">
        <v>73</v>
      </c>
      <c r="O77" s="849">
        <v>18542</v>
      </c>
      <c r="P77" s="837">
        <v>0.94805194805194803</v>
      </c>
      <c r="Q77" s="850">
        <v>254</v>
      </c>
    </row>
    <row r="78" spans="1:17" ht="14.4" customHeight="1" x14ac:dyDescent="0.3">
      <c r="A78" s="831" t="s">
        <v>8268</v>
      </c>
      <c r="B78" s="832" t="s">
        <v>8890</v>
      </c>
      <c r="C78" s="832" t="s">
        <v>6809</v>
      </c>
      <c r="D78" s="832" t="s">
        <v>8927</v>
      </c>
      <c r="E78" s="832" t="s">
        <v>8928</v>
      </c>
      <c r="F78" s="849"/>
      <c r="G78" s="849"/>
      <c r="H78" s="849"/>
      <c r="I78" s="849"/>
      <c r="J78" s="849">
        <v>1</v>
      </c>
      <c r="K78" s="849">
        <v>268</v>
      </c>
      <c r="L78" s="849">
        <v>1</v>
      </c>
      <c r="M78" s="849">
        <v>268</v>
      </c>
      <c r="N78" s="849">
        <v>1</v>
      </c>
      <c r="O78" s="849">
        <v>268</v>
      </c>
      <c r="P78" s="837">
        <v>1</v>
      </c>
      <c r="Q78" s="850">
        <v>268</v>
      </c>
    </row>
    <row r="79" spans="1:17" ht="14.4" customHeight="1" x14ac:dyDescent="0.3">
      <c r="A79" s="831" t="s">
        <v>8268</v>
      </c>
      <c r="B79" s="832" t="s">
        <v>8890</v>
      </c>
      <c r="C79" s="832" t="s">
        <v>6809</v>
      </c>
      <c r="D79" s="832" t="s">
        <v>8929</v>
      </c>
      <c r="E79" s="832" t="s">
        <v>8930</v>
      </c>
      <c r="F79" s="849">
        <v>46</v>
      </c>
      <c r="G79" s="849">
        <v>9936</v>
      </c>
      <c r="H79" s="849">
        <v>2.1803818301514153</v>
      </c>
      <c r="I79" s="849">
        <v>216</v>
      </c>
      <c r="J79" s="849">
        <v>21</v>
      </c>
      <c r="K79" s="849">
        <v>4557</v>
      </c>
      <c r="L79" s="849">
        <v>1</v>
      </c>
      <c r="M79" s="849">
        <v>217</v>
      </c>
      <c r="N79" s="849">
        <v>45</v>
      </c>
      <c r="O79" s="849">
        <v>9765</v>
      </c>
      <c r="P79" s="837">
        <v>2.1428571428571428</v>
      </c>
      <c r="Q79" s="850">
        <v>217</v>
      </c>
    </row>
    <row r="80" spans="1:17" ht="14.4" customHeight="1" x14ac:dyDescent="0.3">
      <c r="A80" s="831" t="s">
        <v>8268</v>
      </c>
      <c r="B80" s="832" t="s">
        <v>8890</v>
      </c>
      <c r="C80" s="832" t="s">
        <v>6809</v>
      </c>
      <c r="D80" s="832" t="s">
        <v>8931</v>
      </c>
      <c r="E80" s="832" t="s">
        <v>8932</v>
      </c>
      <c r="F80" s="849">
        <v>3</v>
      </c>
      <c r="G80" s="849">
        <v>108</v>
      </c>
      <c r="H80" s="849">
        <v>0.97297297297297303</v>
      </c>
      <c r="I80" s="849">
        <v>36</v>
      </c>
      <c r="J80" s="849">
        <v>3</v>
      </c>
      <c r="K80" s="849">
        <v>111</v>
      </c>
      <c r="L80" s="849">
        <v>1</v>
      </c>
      <c r="M80" s="849">
        <v>37</v>
      </c>
      <c r="N80" s="849">
        <v>2</v>
      </c>
      <c r="O80" s="849">
        <v>74</v>
      </c>
      <c r="P80" s="837">
        <v>0.66666666666666663</v>
      </c>
      <c r="Q80" s="850">
        <v>37</v>
      </c>
    </row>
    <row r="81" spans="1:17" ht="14.4" customHeight="1" x14ac:dyDescent="0.3">
      <c r="A81" s="831" t="s">
        <v>8268</v>
      </c>
      <c r="B81" s="832" t="s">
        <v>8890</v>
      </c>
      <c r="C81" s="832" t="s">
        <v>6809</v>
      </c>
      <c r="D81" s="832" t="s">
        <v>8933</v>
      </c>
      <c r="E81" s="832" t="s">
        <v>8934</v>
      </c>
      <c r="F81" s="849"/>
      <c r="G81" s="849"/>
      <c r="H81" s="849"/>
      <c r="I81" s="849"/>
      <c r="J81" s="849">
        <v>1</v>
      </c>
      <c r="K81" s="849">
        <v>592</v>
      </c>
      <c r="L81" s="849">
        <v>1</v>
      </c>
      <c r="M81" s="849">
        <v>592</v>
      </c>
      <c r="N81" s="849">
        <v>1</v>
      </c>
      <c r="O81" s="849">
        <v>592</v>
      </c>
      <c r="P81" s="837">
        <v>1</v>
      </c>
      <c r="Q81" s="850">
        <v>592</v>
      </c>
    </row>
    <row r="82" spans="1:17" ht="14.4" customHeight="1" x14ac:dyDescent="0.3">
      <c r="A82" s="831" t="s">
        <v>8268</v>
      </c>
      <c r="B82" s="832" t="s">
        <v>8890</v>
      </c>
      <c r="C82" s="832" t="s">
        <v>6809</v>
      </c>
      <c r="D82" s="832" t="s">
        <v>8935</v>
      </c>
      <c r="E82" s="832" t="s">
        <v>8936</v>
      </c>
      <c r="F82" s="849">
        <v>1</v>
      </c>
      <c r="G82" s="849">
        <v>50</v>
      </c>
      <c r="H82" s="849">
        <v>0.5</v>
      </c>
      <c r="I82" s="849">
        <v>50</v>
      </c>
      <c r="J82" s="849">
        <v>2</v>
      </c>
      <c r="K82" s="849">
        <v>100</v>
      </c>
      <c r="L82" s="849">
        <v>1</v>
      </c>
      <c r="M82" s="849">
        <v>50</v>
      </c>
      <c r="N82" s="849">
        <v>7</v>
      </c>
      <c r="O82" s="849">
        <v>350</v>
      </c>
      <c r="P82" s="837">
        <v>3.5</v>
      </c>
      <c r="Q82" s="850">
        <v>50</v>
      </c>
    </row>
    <row r="83" spans="1:17" ht="14.4" customHeight="1" x14ac:dyDescent="0.3">
      <c r="A83" s="831" t="s">
        <v>8268</v>
      </c>
      <c r="B83" s="832" t="s">
        <v>8890</v>
      </c>
      <c r="C83" s="832" t="s">
        <v>6809</v>
      </c>
      <c r="D83" s="832" t="s">
        <v>8937</v>
      </c>
      <c r="E83" s="832" t="s">
        <v>8938</v>
      </c>
      <c r="F83" s="849"/>
      <c r="G83" s="849"/>
      <c r="H83" s="849"/>
      <c r="I83" s="849"/>
      <c r="J83" s="849">
        <v>1</v>
      </c>
      <c r="K83" s="849">
        <v>547</v>
      </c>
      <c r="L83" s="849">
        <v>1</v>
      </c>
      <c r="M83" s="849">
        <v>547</v>
      </c>
      <c r="N83" s="849">
        <v>1</v>
      </c>
      <c r="O83" s="849">
        <v>547</v>
      </c>
      <c r="P83" s="837">
        <v>1</v>
      </c>
      <c r="Q83" s="850">
        <v>547</v>
      </c>
    </row>
    <row r="84" spans="1:17" ht="14.4" customHeight="1" x14ac:dyDescent="0.3">
      <c r="A84" s="831" t="s">
        <v>8268</v>
      </c>
      <c r="B84" s="832" t="s">
        <v>8890</v>
      </c>
      <c r="C84" s="832" t="s">
        <v>6809</v>
      </c>
      <c r="D84" s="832" t="s">
        <v>8939</v>
      </c>
      <c r="E84" s="832" t="s">
        <v>8940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517</v>
      </c>
      <c r="P84" s="837"/>
      <c r="Q84" s="850">
        <v>517</v>
      </c>
    </row>
    <row r="85" spans="1:17" ht="14.4" customHeight="1" x14ac:dyDescent="0.3">
      <c r="A85" s="831" t="s">
        <v>8268</v>
      </c>
      <c r="B85" s="832" t="s">
        <v>8890</v>
      </c>
      <c r="C85" s="832" t="s">
        <v>6809</v>
      </c>
      <c r="D85" s="832" t="s">
        <v>8941</v>
      </c>
      <c r="E85" s="832" t="s">
        <v>8942</v>
      </c>
      <c r="F85" s="849"/>
      <c r="G85" s="849"/>
      <c r="H85" s="849"/>
      <c r="I85" s="849"/>
      <c r="J85" s="849">
        <v>1</v>
      </c>
      <c r="K85" s="849">
        <v>736</v>
      </c>
      <c r="L85" s="849">
        <v>1</v>
      </c>
      <c r="M85" s="849">
        <v>736</v>
      </c>
      <c r="N85" s="849">
        <v>1</v>
      </c>
      <c r="O85" s="849">
        <v>736</v>
      </c>
      <c r="P85" s="837">
        <v>1</v>
      </c>
      <c r="Q85" s="850">
        <v>736</v>
      </c>
    </row>
    <row r="86" spans="1:17" ht="14.4" customHeight="1" x14ac:dyDescent="0.3">
      <c r="A86" s="831" t="s">
        <v>8268</v>
      </c>
      <c r="B86" s="832" t="s">
        <v>8890</v>
      </c>
      <c r="C86" s="832" t="s">
        <v>6809</v>
      </c>
      <c r="D86" s="832" t="s">
        <v>8943</v>
      </c>
      <c r="E86" s="832" t="s">
        <v>8944</v>
      </c>
      <c r="F86" s="849">
        <v>1</v>
      </c>
      <c r="G86" s="849">
        <v>327</v>
      </c>
      <c r="H86" s="849"/>
      <c r="I86" s="849">
        <v>327</v>
      </c>
      <c r="J86" s="849"/>
      <c r="K86" s="849"/>
      <c r="L86" s="849"/>
      <c r="M86" s="849"/>
      <c r="N86" s="849">
        <v>2</v>
      </c>
      <c r="O86" s="849">
        <v>658</v>
      </c>
      <c r="P86" s="837"/>
      <c r="Q86" s="850">
        <v>329</v>
      </c>
    </row>
    <row r="87" spans="1:17" ht="14.4" customHeight="1" x14ac:dyDescent="0.3">
      <c r="A87" s="831" t="s">
        <v>8268</v>
      </c>
      <c r="B87" s="832" t="s">
        <v>8890</v>
      </c>
      <c r="C87" s="832" t="s">
        <v>6809</v>
      </c>
      <c r="D87" s="832" t="s">
        <v>8945</v>
      </c>
      <c r="E87" s="832" t="s">
        <v>8946</v>
      </c>
      <c r="F87" s="849"/>
      <c r="G87" s="849"/>
      <c r="H87" s="849"/>
      <c r="I87" s="849"/>
      <c r="J87" s="849">
        <v>1</v>
      </c>
      <c r="K87" s="849">
        <v>346</v>
      </c>
      <c r="L87" s="849">
        <v>1</v>
      </c>
      <c r="M87" s="849">
        <v>346</v>
      </c>
      <c r="N87" s="849">
        <v>1</v>
      </c>
      <c r="O87" s="849">
        <v>346</v>
      </c>
      <c r="P87" s="837">
        <v>1</v>
      </c>
      <c r="Q87" s="850">
        <v>346</v>
      </c>
    </row>
    <row r="88" spans="1:17" ht="14.4" customHeight="1" x14ac:dyDescent="0.3">
      <c r="A88" s="831" t="s">
        <v>8268</v>
      </c>
      <c r="B88" s="832" t="s">
        <v>8890</v>
      </c>
      <c r="C88" s="832" t="s">
        <v>6809</v>
      </c>
      <c r="D88" s="832" t="s">
        <v>8947</v>
      </c>
      <c r="E88" s="832" t="s">
        <v>8948</v>
      </c>
      <c r="F88" s="849">
        <v>5</v>
      </c>
      <c r="G88" s="849">
        <v>1155</v>
      </c>
      <c r="H88" s="849">
        <v>1.6594827586206897</v>
      </c>
      <c r="I88" s="849">
        <v>231</v>
      </c>
      <c r="J88" s="849">
        <v>3</v>
      </c>
      <c r="K88" s="849">
        <v>696</v>
      </c>
      <c r="L88" s="849">
        <v>1</v>
      </c>
      <c r="M88" s="849">
        <v>232</v>
      </c>
      <c r="N88" s="849">
        <v>3</v>
      </c>
      <c r="O88" s="849">
        <v>696</v>
      </c>
      <c r="P88" s="837">
        <v>1</v>
      </c>
      <c r="Q88" s="850">
        <v>232</v>
      </c>
    </row>
    <row r="89" spans="1:17" ht="14.4" customHeight="1" x14ac:dyDescent="0.3">
      <c r="A89" s="831" t="s">
        <v>8268</v>
      </c>
      <c r="B89" s="832" t="s">
        <v>8890</v>
      </c>
      <c r="C89" s="832" t="s">
        <v>6809</v>
      </c>
      <c r="D89" s="832" t="s">
        <v>8949</v>
      </c>
      <c r="E89" s="832" t="s">
        <v>8950</v>
      </c>
      <c r="F89" s="849">
        <v>1</v>
      </c>
      <c r="G89" s="849">
        <v>651</v>
      </c>
      <c r="H89" s="849">
        <v>0.99846625766871167</v>
      </c>
      <c r="I89" s="849">
        <v>651</v>
      </c>
      <c r="J89" s="849">
        <v>1</v>
      </c>
      <c r="K89" s="849">
        <v>652</v>
      </c>
      <c r="L89" s="849">
        <v>1</v>
      </c>
      <c r="M89" s="849">
        <v>652</v>
      </c>
      <c r="N89" s="849">
        <v>4</v>
      </c>
      <c r="O89" s="849">
        <v>2608</v>
      </c>
      <c r="P89" s="837">
        <v>4</v>
      </c>
      <c r="Q89" s="850">
        <v>652</v>
      </c>
    </row>
    <row r="90" spans="1:17" ht="14.4" customHeight="1" x14ac:dyDescent="0.3">
      <c r="A90" s="831" t="s">
        <v>8268</v>
      </c>
      <c r="B90" s="832" t="s">
        <v>8890</v>
      </c>
      <c r="C90" s="832" t="s">
        <v>6809</v>
      </c>
      <c r="D90" s="832" t="s">
        <v>8951</v>
      </c>
      <c r="E90" s="832" t="s">
        <v>8952</v>
      </c>
      <c r="F90" s="849"/>
      <c r="G90" s="849"/>
      <c r="H90" s="849"/>
      <c r="I90" s="849"/>
      <c r="J90" s="849">
        <v>2</v>
      </c>
      <c r="K90" s="849">
        <v>774</v>
      </c>
      <c r="L90" s="849">
        <v>1</v>
      </c>
      <c r="M90" s="849">
        <v>387</v>
      </c>
      <c r="N90" s="849"/>
      <c r="O90" s="849"/>
      <c r="P90" s="837"/>
      <c r="Q90" s="850"/>
    </row>
    <row r="91" spans="1:17" ht="14.4" customHeight="1" x14ac:dyDescent="0.3">
      <c r="A91" s="831" t="s">
        <v>8268</v>
      </c>
      <c r="B91" s="832" t="s">
        <v>8890</v>
      </c>
      <c r="C91" s="832" t="s">
        <v>6809</v>
      </c>
      <c r="D91" s="832" t="s">
        <v>8953</v>
      </c>
      <c r="E91" s="832" t="s">
        <v>8954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420</v>
      </c>
      <c r="P91" s="837"/>
      <c r="Q91" s="850">
        <v>420</v>
      </c>
    </row>
    <row r="92" spans="1:17" ht="14.4" customHeight="1" x14ac:dyDescent="0.3">
      <c r="A92" s="831" t="s">
        <v>8268</v>
      </c>
      <c r="B92" s="832" t="s">
        <v>8890</v>
      </c>
      <c r="C92" s="832" t="s">
        <v>6809</v>
      </c>
      <c r="D92" s="832" t="s">
        <v>8955</v>
      </c>
      <c r="E92" s="832" t="s">
        <v>8956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170</v>
      </c>
      <c r="P92" s="837"/>
      <c r="Q92" s="850">
        <v>170</v>
      </c>
    </row>
    <row r="93" spans="1:17" ht="14.4" customHeight="1" x14ac:dyDescent="0.3">
      <c r="A93" s="831" t="s">
        <v>8268</v>
      </c>
      <c r="B93" s="832" t="s">
        <v>8890</v>
      </c>
      <c r="C93" s="832" t="s">
        <v>6809</v>
      </c>
      <c r="D93" s="832" t="s">
        <v>8957</v>
      </c>
      <c r="E93" s="832" t="s">
        <v>8958</v>
      </c>
      <c r="F93" s="849"/>
      <c r="G93" s="849"/>
      <c r="H93" s="849"/>
      <c r="I93" s="849"/>
      <c r="J93" s="849">
        <v>3</v>
      </c>
      <c r="K93" s="849">
        <v>2367</v>
      </c>
      <c r="L93" s="849">
        <v>1</v>
      </c>
      <c r="M93" s="849">
        <v>789</v>
      </c>
      <c r="N93" s="849">
        <v>3</v>
      </c>
      <c r="O93" s="849">
        <v>2367</v>
      </c>
      <c r="P93" s="837">
        <v>1</v>
      </c>
      <c r="Q93" s="850">
        <v>789</v>
      </c>
    </row>
    <row r="94" spans="1:17" ht="14.4" customHeight="1" x14ac:dyDescent="0.3">
      <c r="A94" s="831" t="s">
        <v>8268</v>
      </c>
      <c r="B94" s="832" t="s">
        <v>8890</v>
      </c>
      <c r="C94" s="832" t="s">
        <v>6809</v>
      </c>
      <c r="D94" s="832" t="s">
        <v>8959</v>
      </c>
      <c r="E94" s="832" t="s">
        <v>8960</v>
      </c>
      <c r="F94" s="849">
        <v>1</v>
      </c>
      <c r="G94" s="849">
        <v>222</v>
      </c>
      <c r="H94" s="849">
        <v>0.9910714285714286</v>
      </c>
      <c r="I94" s="849">
        <v>222</v>
      </c>
      <c r="J94" s="849">
        <v>1</v>
      </c>
      <c r="K94" s="849">
        <v>224</v>
      </c>
      <c r="L94" s="849">
        <v>1</v>
      </c>
      <c r="M94" s="849">
        <v>224</v>
      </c>
      <c r="N94" s="849">
        <v>2</v>
      </c>
      <c r="O94" s="849">
        <v>448</v>
      </c>
      <c r="P94" s="837">
        <v>2</v>
      </c>
      <c r="Q94" s="850">
        <v>224</v>
      </c>
    </row>
    <row r="95" spans="1:17" ht="14.4" customHeight="1" x14ac:dyDescent="0.3">
      <c r="A95" s="831" t="s">
        <v>8961</v>
      </c>
      <c r="B95" s="832" t="s">
        <v>8962</v>
      </c>
      <c r="C95" s="832" t="s">
        <v>6809</v>
      </c>
      <c r="D95" s="832" t="s">
        <v>8963</v>
      </c>
      <c r="E95" s="832" t="s">
        <v>8964</v>
      </c>
      <c r="F95" s="849">
        <v>1129</v>
      </c>
      <c r="G95" s="849">
        <v>30483</v>
      </c>
      <c r="H95" s="849">
        <v>0.98602620087336246</v>
      </c>
      <c r="I95" s="849">
        <v>27</v>
      </c>
      <c r="J95" s="849">
        <v>1145</v>
      </c>
      <c r="K95" s="849">
        <v>30915</v>
      </c>
      <c r="L95" s="849">
        <v>1</v>
      </c>
      <c r="M95" s="849">
        <v>27</v>
      </c>
      <c r="N95" s="849">
        <v>1357</v>
      </c>
      <c r="O95" s="849">
        <v>36639</v>
      </c>
      <c r="P95" s="837">
        <v>1.1851528384279475</v>
      </c>
      <c r="Q95" s="850">
        <v>27</v>
      </c>
    </row>
    <row r="96" spans="1:17" ht="14.4" customHeight="1" x14ac:dyDescent="0.3">
      <c r="A96" s="831" t="s">
        <v>8961</v>
      </c>
      <c r="B96" s="832" t="s">
        <v>8962</v>
      </c>
      <c r="C96" s="832" t="s">
        <v>6809</v>
      </c>
      <c r="D96" s="832" t="s">
        <v>8965</v>
      </c>
      <c r="E96" s="832" t="s">
        <v>8966</v>
      </c>
      <c r="F96" s="849">
        <v>1041</v>
      </c>
      <c r="G96" s="849">
        <v>56214</v>
      </c>
      <c r="H96" s="849">
        <v>1.0057971014492753</v>
      </c>
      <c r="I96" s="849">
        <v>54</v>
      </c>
      <c r="J96" s="849">
        <v>1035</v>
      </c>
      <c r="K96" s="849">
        <v>55890</v>
      </c>
      <c r="L96" s="849">
        <v>1</v>
      </c>
      <c r="M96" s="849">
        <v>54</v>
      </c>
      <c r="N96" s="849">
        <v>1256</v>
      </c>
      <c r="O96" s="849">
        <v>67824</v>
      </c>
      <c r="P96" s="837">
        <v>1.2135265700483091</v>
      </c>
      <c r="Q96" s="850">
        <v>54</v>
      </c>
    </row>
    <row r="97" spans="1:17" ht="14.4" customHeight="1" x14ac:dyDescent="0.3">
      <c r="A97" s="831" t="s">
        <v>8961</v>
      </c>
      <c r="B97" s="832" t="s">
        <v>8962</v>
      </c>
      <c r="C97" s="832" t="s">
        <v>6809</v>
      </c>
      <c r="D97" s="832" t="s">
        <v>8967</v>
      </c>
      <c r="E97" s="832" t="s">
        <v>8968</v>
      </c>
      <c r="F97" s="849">
        <v>1114</v>
      </c>
      <c r="G97" s="849">
        <v>26736</v>
      </c>
      <c r="H97" s="849">
        <v>0.98323036187113855</v>
      </c>
      <c r="I97" s="849">
        <v>24</v>
      </c>
      <c r="J97" s="849">
        <v>1133</v>
      </c>
      <c r="K97" s="849">
        <v>27192</v>
      </c>
      <c r="L97" s="849">
        <v>1</v>
      </c>
      <c r="M97" s="849">
        <v>24</v>
      </c>
      <c r="N97" s="849">
        <v>1342</v>
      </c>
      <c r="O97" s="849">
        <v>32208</v>
      </c>
      <c r="P97" s="837">
        <v>1.1844660194174756</v>
      </c>
      <c r="Q97" s="850">
        <v>24</v>
      </c>
    </row>
    <row r="98" spans="1:17" ht="14.4" customHeight="1" x14ac:dyDescent="0.3">
      <c r="A98" s="831" t="s">
        <v>8961</v>
      </c>
      <c r="B98" s="832" t="s">
        <v>8962</v>
      </c>
      <c r="C98" s="832" t="s">
        <v>6809</v>
      </c>
      <c r="D98" s="832" t="s">
        <v>8969</v>
      </c>
      <c r="E98" s="832" t="s">
        <v>8970</v>
      </c>
      <c r="F98" s="849">
        <v>1399</v>
      </c>
      <c r="G98" s="849">
        <v>37773</v>
      </c>
      <c r="H98" s="849">
        <v>0.84633998790078646</v>
      </c>
      <c r="I98" s="849">
        <v>27</v>
      </c>
      <c r="J98" s="849">
        <v>1653</v>
      </c>
      <c r="K98" s="849">
        <v>44631</v>
      </c>
      <c r="L98" s="849">
        <v>1</v>
      </c>
      <c r="M98" s="849">
        <v>27</v>
      </c>
      <c r="N98" s="849">
        <v>1694</v>
      </c>
      <c r="O98" s="849">
        <v>45738</v>
      </c>
      <c r="P98" s="837">
        <v>1.0248033877797944</v>
      </c>
      <c r="Q98" s="850">
        <v>27</v>
      </c>
    </row>
    <row r="99" spans="1:17" ht="14.4" customHeight="1" x14ac:dyDescent="0.3">
      <c r="A99" s="831" t="s">
        <v>8961</v>
      </c>
      <c r="B99" s="832" t="s">
        <v>8962</v>
      </c>
      <c r="C99" s="832" t="s">
        <v>6809</v>
      </c>
      <c r="D99" s="832" t="s">
        <v>8971</v>
      </c>
      <c r="E99" s="832" t="s">
        <v>8972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57</v>
      </c>
      <c r="P99" s="837"/>
      <c r="Q99" s="850">
        <v>57</v>
      </c>
    </row>
    <row r="100" spans="1:17" ht="14.4" customHeight="1" x14ac:dyDescent="0.3">
      <c r="A100" s="831" t="s">
        <v>8961</v>
      </c>
      <c r="B100" s="832" t="s">
        <v>8962</v>
      </c>
      <c r="C100" s="832" t="s">
        <v>6809</v>
      </c>
      <c r="D100" s="832" t="s">
        <v>8973</v>
      </c>
      <c r="E100" s="832" t="s">
        <v>8974</v>
      </c>
      <c r="F100" s="849">
        <v>1046</v>
      </c>
      <c r="G100" s="849">
        <v>28242</v>
      </c>
      <c r="H100" s="849">
        <v>0.93895870736086173</v>
      </c>
      <c r="I100" s="849">
        <v>27</v>
      </c>
      <c r="J100" s="849">
        <v>1114</v>
      </c>
      <c r="K100" s="849">
        <v>30078</v>
      </c>
      <c r="L100" s="849">
        <v>1</v>
      </c>
      <c r="M100" s="849">
        <v>27</v>
      </c>
      <c r="N100" s="849">
        <v>1310</v>
      </c>
      <c r="O100" s="849">
        <v>35370</v>
      </c>
      <c r="P100" s="837">
        <v>1.1759425493716338</v>
      </c>
      <c r="Q100" s="850">
        <v>27</v>
      </c>
    </row>
    <row r="101" spans="1:17" ht="14.4" customHeight="1" x14ac:dyDescent="0.3">
      <c r="A101" s="831" t="s">
        <v>8961</v>
      </c>
      <c r="B101" s="832" t="s">
        <v>8962</v>
      </c>
      <c r="C101" s="832" t="s">
        <v>6809</v>
      </c>
      <c r="D101" s="832" t="s">
        <v>8975</v>
      </c>
      <c r="E101" s="832" t="s">
        <v>8976</v>
      </c>
      <c r="F101" s="849">
        <v>3426</v>
      </c>
      <c r="G101" s="849">
        <v>75372</v>
      </c>
      <c r="H101" s="849">
        <v>0.93991769547325099</v>
      </c>
      <c r="I101" s="849">
        <v>22</v>
      </c>
      <c r="J101" s="849">
        <v>3645</v>
      </c>
      <c r="K101" s="849">
        <v>80190</v>
      </c>
      <c r="L101" s="849">
        <v>1</v>
      </c>
      <c r="M101" s="849">
        <v>22</v>
      </c>
      <c r="N101" s="849">
        <v>3637</v>
      </c>
      <c r="O101" s="849">
        <v>80014</v>
      </c>
      <c r="P101" s="837">
        <v>0.99780521262002742</v>
      </c>
      <c r="Q101" s="850">
        <v>22</v>
      </c>
    </row>
    <row r="102" spans="1:17" ht="14.4" customHeight="1" x14ac:dyDescent="0.3">
      <c r="A102" s="831" t="s">
        <v>8961</v>
      </c>
      <c r="B102" s="832" t="s">
        <v>8962</v>
      </c>
      <c r="C102" s="832" t="s">
        <v>6809</v>
      </c>
      <c r="D102" s="832" t="s">
        <v>8977</v>
      </c>
      <c r="E102" s="832" t="s">
        <v>8978</v>
      </c>
      <c r="F102" s="849">
        <v>53</v>
      </c>
      <c r="G102" s="849">
        <v>3604</v>
      </c>
      <c r="H102" s="849">
        <v>2.12</v>
      </c>
      <c r="I102" s="849">
        <v>68</v>
      </c>
      <c r="J102" s="849">
        <v>25</v>
      </c>
      <c r="K102" s="849">
        <v>1700</v>
      </c>
      <c r="L102" s="849">
        <v>1</v>
      </c>
      <c r="M102" s="849">
        <v>68</v>
      </c>
      <c r="N102" s="849">
        <v>32</v>
      </c>
      <c r="O102" s="849">
        <v>2176</v>
      </c>
      <c r="P102" s="837">
        <v>1.28</v>
      </c>
      <c r="Q102" s="850">
        <v>68</v>
      </c>
    </row>
    <row r="103" spans="1:17" ht="14.4" customHeight="1" x14ac:dyDescent="0.3">
      <c r="A103" s="831" t="s">
        <v>8961</v>
      </c>
      <c r="B103" s="832" t="s">
        <v>8962</v>
      </c>
      <c r="C103" s="832" t="s">
        <v>6809</v>
      </c>
      <c r="D103" s="832" t="s">
        <v>8979</v>
      </c>
      <c r="E103" s="832" t="s">
        <v>8980</v>
      </c>
      <c r="F103" s="849">
        <v>34</v>
      </c>
      <c r="G103" s="849">
        <v>2108</v>
      </c>
      <c r="H103" s="849">
        <v>6.8</v>
      </c>
      <c r="I103" s="849">
        <v>62</v>
      </c>
      <c r="J103" s="849">
        <v>5</v>
      </c>
      <c r="K103" s="849">
        <v>310</v>
      </c>
      <c r="L103" s="849">
        <v>1</v>
      </c>
      <c r="M103" s="849">
        <v>62</v>
      </c>
      <c r="N103" s="849"/>
      <c r="O103" s="849"/>
      <c r="P103" s="837"/>
      <c r="Q103" s="850"/>
    </row>
    <row r="104" spans="1:17" ht="14.4" customHeight="1" x14ac:dyDescent="0.3">
      <c r="A104" s="831" t="s">
        <v>8961</v>
      </c>
      <c r="B104" s="832" t="s">
        <v>8962</v>
      </c>
      <c r="C104" s="832" t="s">
        <v>6809</v>
      </c>
      <c r="D104" s="832" t="s">
        <v>8981</v>
      </c>
      <c r="E104" s="832" t="s">
        <v>8982</v>
      </c>
      <c r="F104" s="849">
        <v>107</v>
      </c>
      <c r="G104" s="849">
        <v>6634</v>
      </c>
      <c r="H104" s="849">
        <v>0.67721518987341767</v>
      </c>
      <c r="I104" s="849">
        <v>62</v>
      </c>
      <c r="J104" s="849">
        <v>158</v>
      </c>
      <c r="K104" s="849">
        <v>9796</v>
      </c>
      <c r="L104" s="849">
        <v>1</v>
      </c>
      <c r="M104" s="849">
        <v>62</v>
      </c>
      <c r="N104" s="849">
        <v>144</v>
      </c>
      <c r="O104" s="849">
        <v>8928</v>
      </c>
      <c r="P104" s="837">
        <v>0.91139240506329111</v>
      </c>
      <c r="Q104" s="850">
        <v>62</v>
      </c>
    </row>
    <row r="105" spans="1:17" ht="14.4" customHeight="1" x14ac:dyDescent="0.3">
      <c r="A105" s="831" t="s">
        <v>8961</v>
      </c>
      <c r="B105" s="832" t="s">
        <v>8962</v>
      </c>
      <c r="C105" s="832" t="s">
        <v>6809</v>
      </c>
      <c r="D105" s="832" t="s">
        <v>8983</v>
      </c>
      <c r="E105" s="832" t="s">
        <v>8984</v>
      </c>
      <c r="F105" s="849">
        <v>1</v>
      </c>
      <c r="G105" s="849">
        <v>394</v>
      </c>
      <c r="H105" s="849"/>
      <c r="I105" s="849">
        <v>394</v>
      </c>
      <c r="J105" s="849"/>
      <c r="K105" s="849"/>
      <c r="L105" s="849"/>
      <c r="M105" s="849"/>
      <c r="N105" s="849">
        <v>2</v>
      </c>
      <c r="O105" s="849">
        <v>788</v>
      </c>
      <c r="P105" s="837"/>
      <c r="Q105" s="850">
        <v>394</v>
      </c>
    </row>
    <row r="106" spans="1:17" ht="14.4" customHeight="1" x14ac:dyDescent="0.3">
      <c r="A106" s="831" t="s">
        <v>8961</v>
      </c>
      <c r="B106" s="832" t="s">
        <v>8962</v>
      </c>
      <c r="C106" s="832" t="s">
        <v>6809</v>
      </c>
      <c r="D106" s="832" t="s">
        <v>8985</v>
      </c>
      <c r="E106" s="832" t="s">
        <v>8986</v>
      </c>
      <c r="F106" s="849">
        <v>31</v>
      </c>
      <c r="G106" s="849">
        <v>2542</v>
      </c>
      <c r="H106" s="849">
        <v>1.1481481481481481</v>
      </c>
      <c r="I106" s="849">
        <v>82</v>
      </c>
      <c r="J106" s="849">
        <v>27</v>
      </c>
      <c r="K106" s="849">
        <v>2214</v>
      </c>
      <c r="L106" s="849">
        <v>1</v>
      </c>
      <c r="M106" s="849">
        <v>82</v>
      </c>
      <c r="N106" s="849">
        <v>42</v>
      </c>
      <c r="O106" s="849">
        <v>3444</v>
      </c>
      <c r="P106" s="837">
        <v>1.5555555555555556</v>
      </c>
      <c r="Q106" s="850">
        <v>82</v>
      </c>
    </row>
    <row r="107" spans="1:17" ht="14.4" customHeight="1" x14ac:dyDescent="0.3">
      <c r="A107" s="831" t="s">
        <v>8961</v>
      </c>
      <c r="B107" s="832" t="s">
        <v>8962</v>
      </c>
      <c r="C107" s="832" t="s">
        <v>6809</v>
      </c>
      <c r="D107" s="832" t="s">
        <v>8987</v>
      </c>
      <c r="E107" s="832" t="s">
        <v>8988</v>
      </c>
      <c r="F107" s="849">
        <v>107</v>
      </c>
      <c r="G107" s="849">
        <v>105609</v>
      </c>
      <c r="H107" s="849">
        <v>1.0278048115851759</v>
      </c>
      <c r="I107" s="849">
        <v>987</v>
      </c>
      <c r="J107" s="849">
        <v>104</v>
      </c>
      <c r="K107" s="849">
        <v>102752</v>
      </c>
      <c r="L107" s="849">
        <v>1</v>
      </c>
      <c r="M107" s="849">
        <v>988</v>
      </c>
      <c r="N107" s="849">
        <v>68</v>
      </c>
      <c r="O107" s="849">
        <v>67184</v>
      </c>
      <c r="P107" s="837">
        <v>0.65384615384615385</v>
      </c>
      <c r="Q107" s="850">
        <v>988</v>
      </c>
    </row>
    <row r="108" spans="1:17" ht="14.4" customHeight="1" x14ac:dyDescent="0.3">
      <c r="A108" s="831" t="s">
        <v>8961</v>
      </c>
      <c r="B108" s="832" t="s">
        <v>8962</v>
      </c>
      <c r="C108" s="832" t="s">
        <v>6809</v>
      </c>
      <c r="D108" s="832" t="s">
        <v>8989</v>
      </c>
      <c r="E108" s="832" t="s">
        <v>8990</v>
      </c>
      <c r="F108" s="849"/>
      <c r="G108" s="849"/>
      <c r="H108" s="849"/>
      <c r="I108" s="849"/>
      <c r="J108" s="849">
        <v>2</v>
      </c>
      <c r="K108" s="849">
        <v>382</v>
      </c>
      <c r="L108" s="849">
        <v>1</v>
      </c>
      <c r="M108" s="849">
        <v>191</v>
      </c>
      <c r="N108" s="849"/>
      <c r="O108" s="849"/>
      <c r="P108" s="837"/>
      <c r="Q108" s="850"/>
    </row>
    <row r="109" spans="1:17" ht="14.4" customHeight="1" x14ac:dyDescent="0.3">
      <c r="A109" s="831" t="s">
        <v>8961</v>
      </c>
      <c r="B109" s="832" t="s">
        <v>8962</v>
      </c>
      <c r="C109" s="832" t="s">
        <v>6809</v>
      </c>
      <c r="D109" s="832" t="s">
        <v>8991</v>
      </c>
      <c r="E109" s="832" t="s">
        <v>8992</v>
      </c>
      <c r="F109" s="849"/>
      <c r="G109" s="849"/>
      <c r="H109" s="849"/>
      <c r="I109" s="849"/>
      <c r="J109" s="849">
        <v>1</v>
      </c>
      <c r="K109" s="849">
        <v>82</v>
      </c>
      <c r="L109" s="849">
        <v>1</v>
      </c>
      <c r="M109" s="849">
        <v>82</v>
      </c>
      <c r="N109" s="849">
        <v>2</v>
      </c>
      <c r="O109" s="849">
        <v>164</v>
      </c>
      <c r="P109" s="837">
        <v>2</v>
      </c>
      <c r="Q109" s="850">
        <v>82</v>
      </c>
    </row>
    <row r="110" spans="1:17" ht="14.4" customHeight="1" x14ac:dyDescent="0.3">
      <c r="A110" s="831" t="s">
        <v>8961</v>
      </c>
      <c r="B110" s="832" t="s">
        <v>8962</v>
      </c>
      <c r="C110" s="832" t="s">
        <v>6809</v>
      </c>
      <c r="D110" s="832" t="s">
        <v>8993</v>
      </c>
      <c r="E110" s="832" t="s">
        <v>8994</v>
      </c>
      <c r="F110" s="849">
        <v>1</v>
      </c>
      <c r="G110" s="849">
        <v>63</v>
      </c>
      <c r="H110" s="849">
        <v>9.0909090909090912E-2</v>
      </c>
      <c r="I110" s="849">
        <v>63</v>
      </c>
      <c r="J110" s="849">
        <v>11</v>
      </c>
      <c r="K110" s="849">
        <v>693</v>
      </c>
      <c r="L110" s="849">
        <v>1</v>
      </c>
      <c r="M110" s="849">
        <v>63</v>
      </c>
      <c r="N110" s="849">
        <v>4</v>
      </c>
      <c r="O110" s="849">
        <v>252</v>
      </c>
      <c r="P110" s="837">
        <v>0.36363636363636365</v>
      </c>
      <c r="Q110" s="850">
        <v>63</v>
      </c>
    </row>
    <row r="111" spans="1:17" ht="14.4" customHeight="1" x14ac:dyDescent="0.3">
      <c r="A111" s="831" t="s">
        <v>8961</v>
      </c>
      <c r="B111" s="832" t="s">
        <v>8962</v>
      </c>
      <c r="C111" s="832" t="s">
        <v>6809</v>
      </c>
      <c r="D111" s="832" t="s">
        <v>8995</v>
      </c>
      <c r="E111" s="832" t="s">
        <v>8996</v>
      </c>
      <c r="F111" s="849">
        <v>18</v>
      </c>
      <c r="G111" s="849">
        <v>306</v>
      </c>
      <c r="H111" s="849">
        <v>0.12328767123287671</v>
      </c>
      <c r="I111" s="849">
        <v>17</v>
      </c>
      <c r="J111" s="849">
        <v>146</v>
      </c>
      <c r="K111" s="849">
        <v>2482</v>
      </c>
      <c r="L111" s="849">
        <v>1</v>
      </c>
      <c r="M111" s="849">
        <v>17</v>
      </c>
      <c r="N111" s="849">
        <v>160</v>
      </c>
      <c r="O111" s="849">
        <v>2720</v>
      </c>
      <c r="P111" s="837">
        <v>1.095890410958904</v>
      </c>
      <c r="Q111" s="850">
        <v>17</v>
      </c>
    </row>
    <row r="112" spans="1:17" ht="14.4" customHeight="1" x14ac:dyDescent="0.3">
      <c r="A112" s="831" t="s">
        <v>8961</v>
      </c>
      <c r="B112" s="832" t="s">
        <v>8962</v>
      </c>
      <c r="C112" s="832" t="s">
        <v>6809</v>
      </c>
      <c r="D112" s="832" t="s">
        <v>8997</v>
      </c>
      <c r="E112" s="832" t="s">
        <v>8998</v>
      </c>
      <c r="F112" s="849">
        <v>4</v>
      </c>
      <c r="G112" s="849">
        <v>256</v>
      </c>
      <c r="H112" s="849">
        <v>4</v>
      </c>
      <c r="I112" s="849">
        <v>64</v>
      </c>
      <c r="J112" s="849">
        <v>1</v>
      </c>
      <c r="K112" s="849">
        <v>64</v>
      </c>
      <c r="L112" s="849">
        <v>1</v>
      </c>
      <c r="M112" s="849">
        <v>64</v>
      </c>
      <c r="N112" s="849"/>
      <c r="O112" s="849"/>
      <c r="P112" s="837"/>
      <c r="Q112" s="850"/>
    </row>
    <row r="113" spans="1:17" ht="14.4" customHeight="1" x14ac:dyDescent="0.3">
      <c r="A113" s="831" t="s">
        <v>8961</v>
      </c>
      <c r="B113" s="832" t="s">
        <v>8962</v>
      </c>
      <c r="C113" s="832" t="s">
        <v>6809</v>
      </c>
      <c r="D113" s="832" t="s">
        <v>8999</v>
      </c>
      <c r="E113" s="832" t="s">
        <v>9000</v>
      </c>
      <c r="F113" s="849"/>
      <c r="G113" s="849"/>
      <c r="H113" s="849"/>
      <c r="I113" s="849"/>
      <c r="J113" s="849">
        <v>1</v>
      </c>
      <c r="K113" s="849">
        <v>482</v>
      </c>
      <c r="L113" s="849">
        <v>1</v>
      </c>
      <c r="M113" s="849">
        <v>482</v>
      </c>
      <c r="N113" s="849">
        <v>1</v>
      </c>
      <c r="O113" s="849">
        <v>483</v>
      </c>
      <c r="P113" s="837">
        <v>1.0020746887966805</v>
      </c>
      <c r="Q113" s="850">
        <v>483</v>
      </c>
    </row>
    <row r="114" spans="1:17" ht="14.4" customHeight="1" x14ac:dyDescent="0.3">
      <c r="A114" s="831" t="s">
        <v>8961</v>
      </c>
      <c r="B114" s="832" t="s">
        <v>8962</v>
      </c>
      <c r="C114" s="832" t="s">
        <v>6809</v>
      </c>
      <c r="D114" s="832" t="s">
        <v>9001</v>
      </c>
      <c r="E114" s="832" t="s">
        <v>9002</v>
      </c>
      <c r="F114" s="849">
        <v>11</v>
      </c>
      <c r="G114" s="849">
        <v>517</v>
      </c>
      <c r="H114" s="849">
        <v>2.2000000000000002</v>
      </c>
      <c r="I114" s="849">
        <v>47</v>
      </c>
      <c r="J114" s="849">
        <v>5</v>
      </c>
      <c r="K114" s="849">
        <v>235</v>
      </c>
      <c r="L114" s="849">
        <v>1</v>
      </c>
      <c r="M114" s="849">
        <v>47</v>
      </c>
      <c r="N114" s="849">
        <v>6</v>
      </c>
      <c r="O114" s="849">
        <v>282</v>
      </c>
      <c r="P114" s="837">
        <v>1.2</v>
      </c>
      <c r="Q114" s="850">
        <v>47</v>
      </c>
    </row>
    <row r="115" spans="1:17" ht="14.4" customHeight="1" x14ac:dyDescent="0.3">
      <c r="A115" s="831" t="s">
        <v>8961</v>
      </c>
      <c r="B115" s="832" t="s">
        <v>8962</v>
      </c>
      <c r="C115" s="832" t="s">
        <v>6809</v>
      </c>
      <c r="D115" s="832" t="s">
        <v>9003</v>
      </c>
      <c r="E115" s="832" t="s">
        <v>9004</v>
      </c>
      <c r="F115" s="849"/>
      <c r="G115" s="849"/>
      <c r="H115" s="849"/>
      <c r="I115" s="849"/>
      <c r="J115" s="849">
        <v>1</v>
      </c>
      <c r="K115" s="849">
        <v>53</v>
      </c>
      <c r="L115" s="849">
        <v>1</v>
      </c>
      <c r="M115" s="849">
        <v>53</v>
      </c>
      <c r="N115" s="849"/>
      <c r="O115" s="849"/>
      <c r="P115" s="837"/>
      <c r="Q115" s="850"/>
    </row>
    <row r="116" spans="1:17" ht="14.4" customHeight="1" x14ac:dyDescent="0.3">
      <c r="A116" s="831" t="s">
        <v>8961</v>
      </c>
      <c r="B116" s="832" t="s">
        <v>8962</v>
      </c>
      <c r="C116" s="832" t="s">
        <v>6809</v>
      </c>
      <c r="D116" s="832" t="s">
        <v>9005</v>
      </c>
      <c r="E116" s="832" t="s">
        <v>9006</v>
      </c>
      <c r="F116" s="849">
        <v>11</v>
      </c>
      <c r="G116" s="849">
        <v>660</v>
      </c>
      <c r="H116" s="849">
        <v>0.6875</v>
      </c>
      <c r="I116" s="849">
        <v>60</v>
      </c>
      <c r="J116" s="849">
        <v>16</v>
      </c>
      <c r="K116" s="849">
        <v>960</v>
      </c>
      <c r="L116" s="849">
        <v>1</v>
      </c>
      <c r="M116" s="849">
        <v>60</v>
      </c>
      <c r="N116" s="849">
        <v>11</v>
      </c>
      <c r="O116" s="849">
        <v>660</v>
      </c>
      <c r="P116" s="837">
        <v>0.6875</v>
      </c>
      <c r="Q116" s="850">
        <v>60</v>
      </c>
    </row>
    <row r="117" spans="1:17" ht="14.4" customHeight="1" x14ac:dyDescent="0.3">
      <c r="A117" s="831" t="s">
        <v>8961</v>
      </c>
      <c r="B117" s="832" t="s">
        <v>8962</v>
      </c>
      <c r="C117" s="832" t="s">
        <v>6809</v>
      </c>
      <c r="D117" s="832" t="s">
        <v>9007</v>
      </c>
      <c r="E117" s="832" t="s">
        <v>9008</v>
      </c>
      <c r="F117" s="849"/>
      <c r="G117" s="849"/>
      <c r="H117" s="849"/>
      <c r="I117" s="849"/>
      <c r="J117" s="849">
        <v>1</v>
      </c>
      <c r="K117" s="849">
        <v>61</v>
      </c>
      <c r="L117" s="849">
        <v>1</v>
      </c>
      <c r="M117" s="849">
        <v>61</v>
      </c>
      <c r="N117" s="849"/>
      <c r="O117" s="849"/>
      <c r="P117" s="837"/>
      <c r="Q117" s="850"/>
    </row>
    <row r="118" spans="1:17" ht="14.4" customHeight="1" x14ac:dyDescent="0.3">
      <c r="A118" s="831" t="s">
        <v>8961</v>
      </c>
      <c r="B118" s="832" t="s">
        <v>8962</v>
      </c>
      <c r="C118" s="832" t="s">
        <v>6809</v>
      </c>
      <c r="D118" s="832" t="s">
        <v>9009</v>
      </c>
      <c r="E118" s="832" t="s">
        <v>9010</v>
      </c>
      <c r="F118" s="849">
        <v>5</v>
      </c>
      <c r="G118" s="849">
        <v>95</v>
      </c>
      <c r="H118" s="849">
        <v>1</v>
      </c>
      <c r="I118" s="849">
        <v>19</v>
      </c>
      <c r="J118" s="849">
        <v>5</v>
      </c>
      <c r="K118" s="849">
        <v>95</v>
      </c>
      <c r="L118" s="849">
        <v>1</v>
      </c>
      <c r="M118" s="849">
        <v>19</v>
      </c>
      <c r="N118" s="849">
        <v>4</v>
      </c>
      <c r="O118" s="849">
        <v>76</v>
      </c>
      <c r="P118" s="837">
        <v>0.8</v>
      </c>
      <c r="Q118" s="850">
        <v>19</v>
      </c>
    </row>
    <row r="119" spans="1:17" ht="14.4" customHeight="1" x14ac:dyDescent="0.3">
      <c r="A119" s="831" t="s">
        <v>8961</v>
      </c>
      <c r="B119" s="832" t="s">
        <v>8962</v>
      </c>
      <c r="C119" s="832" t="s">
        <v>6809</v>
      </c>
      <c r="D119" s="832" t="s">
        <v>3337</v>
      </c>
      <c r="E119" s="832" t="s">
        <v>9011</v>
      </c>
      <c r="F119" s="849">
        <v>1</v>
      </c>
      <c r="G119" s="849">
        <v>1455</v>
      </c>
      <c r="H119" s="849"/>
      <c r="I119" s="849">
        <v>1455</v>
      </c>
      <c r="J119" s="849"/>
      <c r="K119" s="849"/>
      <c r="L119" s="849"/>
      <c r="M119" s="849"/>
      <c r="N119" s="849">
        <v>1</v>
      </c>
      <c r="O119" s="849">
        <v>1463</v>
      </c>
      <c r="P119" s="837"/>
      <c r="Q119" s="850">
        <v>1463</v>
      </c>
    </row>
    <row r="120" spans="1:17" ht="14.4" customHeight="1" x14ac:dyDescent="0.3">
      <c r="A120" s="831" t="s">
        <v>8961</v>
      </c>
      <c r="B120" s="832" t="s">
        <v>8962</v>
      </c>
      <c r="C120" s="832" t="s">
        <v>6809</v>
      </c>
      <c r="D120" s="832" t="s">
        <v>9012</v>
      </c>
      <c r="E120" s="832" t="s">
        <v>9013</v>
      </c>
      <c r="F120" s="849"/>
      <c r="G120" s="849"/>
      <c r="H120" s="849"/>
      <c r="I120" s="849"/>
      <c r="J120" s="849">
        <v>4</v>
      </c>
      <c r="K120" s="849">
        <v>1568</v>
      </c>
      <c r="L120" s="849">
        <v>1</v>
      </c>
      <c r="M120" s="849">
        <v>392</v>
      </c>
      <c r="N120" s="849">
        <v>4</v>
      </c>
      <c r="O120" s="849">
        <v>1568</v>
      </c>
      <c r="P120" s="837">
        <v>1</v>
      </c>
      <c r="Q120" s="850">
        <v>392</v>
      </c>
    </row>
    <row r="121" spans="1:17" ht="14.4" customHeight="1" x14ac:dyDescent="0.3">
      <c r="A121" s="831" t="s">
        <v>8961</v>
      </c>
      <c r="B121" s="832" t="s">
        <v>8962</v>
      </c>
      <c r="C121" s="832" t="s">
        <v>6809</v>
      </c>
      <c r="D121" s="832" t="s">
        <v>9014</v>
      </c>
      <c r="E121" s="832" t="s">
        <v>9015</v>
      </c>
      <c r="F121" s="849">
        <v>1</v>
      </c>
      <c r="G121" s="849">
        <v>462</v>
      </c>
      <c r="H121" s="849"/>
      <c r="I121" s="849">
        <v>462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8961</v>
      </c>
      <c r="B122" s="832" t="s">
        <v>8962</v>
      </c>
      <c r="C122" s="832" t="s">
        <v>6809</v>
      </c>
      <c r="D122" s="832" t="s">
        <v>9016</v>
      </c>
      <c r="E122" s="832" t="s">
        <v>9017</v>
      </c>
      <c r="F122" s="849">
        <v>3</v>
      </c>
      <c r="G122" s="849">
        <v>936</v>
      </c>
      <c r="H122" s="849">
        <v>2.990415335463259</v>
      </c>
      <c r="I122" s="849">
        <v>312</v>
      </c>
      <c r="J122" s="849">
        <v>1</v>
      </c>
      <c r="K122" s="849">
        <v>313</v>
      </c>
      <c r="L122" s="849">
        <v>1</v>
      </c>
      <c r="M122" s="849">
        <v>313</v>
      </c>
      <c r="N122" s="849">
        <v>2</v>
      </c>
      <c r="O122" s="849">
        <v>626</v>
      </c>
      <c r="P122" s="837">
        <v>2</v>
      </c>
      <c r="Q122" s="850">
        <v>313</v>
      </c>
    </row>
    <row r="123" spans="1:17" ht="14.4" customHeight="1" x14ac:dyDescent="0.3">
      <c r="A123" s="831" t="s">
        <v>8961</v>
      </c>
      <c r="B123" s="832" t="s">
        <v>8962</v>
      </c>
      <c r="C123" s="832" t="s">
        <v>6809</v>
      </c>
      <c r="D123" s="832" t="s">
        <v>9018</v>
      </c>
      <c r="E123" s="832" t="s">
        <v>9019</v>
      </c>
      <c r="F123" s="849">
        <v>76</v>
      </c>
      <c r="G123" s="849">
        <v>64752</v>
      </c>
      <c r="H123" s="849">
        <v>0.89306944348665607</v>
      </c>
      <c r="I123" s="849">
        <v>852</v>
      </c>
      <c r="J123" s="849">
        <v>85</v>
      </c>
      <c r="K123" s="849">
        <v>72505</v>
      </c>
      <c r="L123" s="849">
        <v>1</v>
      </c>
      <c r="M123" s="849">
        <v>853</v>
      </c>
      <c r="N123" s="849">
        <v>61</v>
      </c>
      <c r="O123" s="849">
        <v>52033</v>
      </c>
      <c r="P123" s="837">
        <v>0.71764705882352942</v>
      </c>
      <c r="Q123" s="850">
        <v>853</v>
      </c>
    </row>
    <row r="124" spans="1:17" ht="14.4" customHeight="1" x14ac:dyDescent="0.3">
      <c r="A124" s="831" t="s">
        <v>8961</v>
      </c>
      <c r="B124" s="832" t="s">
        <v>8962</v>
      </c>
      <c r="C124" s="832" t="s">
        <v>6809</v>
      </c>
      <c r="D124" s="832" t="s">
        <v>9020</v>
      </c>
      <c r="E124" s="832" t="s">
        <v>9021</v>
      </c>
      <c r="F124" s="849"/>
      <c r="G124" s="849"/>
      <c r="H124" s="849"/>
      <c r="I124" s="849"/>
      <c r="J124" s="849">
        <v>28</v>
      </c>
      <c r="K124" s="849">
        <v>5236</v>
      </c>
      <c r="L124" s="849">
        <v>1</v>
      </c>
      <c r="M124" s="849">
        <v>187</v>
      </c>
      <c r="N124" s="849">
        <v>36</v>
      </c>
      <c r="O124" s="849">
        <v>6732</v>
      </c>
      <c r="P124" s="837">
        <v>1.2857142857142858</v>
      </c>
      <c r="Q124" s="850">
        <v>187</v>
      </c>
    </row>
    <row r="125" spans="1:17" ht="14.4" customHeight="1" x14ac:dyDescent="0.3">
      <c r="A125" s="831" t="s">
        <v>8961</v>
      </c>
      <c r="B125" s="832" t="s">
        <v>8962</v>
      </c>
      <c r="C125" s="832" t="s">
        <v>6809</v>
      </c>
      <c r="D125" s="832" t="s">
        <v>9022</v>
      </c>
      <c r="E125" s="832" t="s">
        <v>9023</v>
      </c>
      <c r="F125" s="849"/>
      <c r="G125" s="849"/>
      <c r="H125" s="849"/>
      <c r="I125" s="849"/>
      <c r="J125" s="849">
        <v>4</v>
      </c>
      <c r="K125" s="849">
        <v>672</v>
      </c>
      <c r="L125" s="849">
        <v>1</v>
      </c>
      <c r="M125" s="849">
        <v>168</v>
      </c>
      <c r="N125" s="849"/>
      <c r="O125" s="849"/>
      <c r="P125" s="837"/>
      <c r="Q125" s="850"/>
    </row>
    <row r="126" spans="1:17" ht="14.4" customHeight="1" x14ac:dyDescent="0.3">
      <c r="A126" s="831" t="s">
        <v>8961</v>
      </c>
      <c r="B126" s="832" t="s">
        <v>8962</v>
      </c>
      <c r="C126" s="832" t="s">
        <v>6809</v>
      </c>
      <c r="D126" s="832" t="s">
        <v>9024</v>
      </c>
      <c r="E126" s="832" t="s">
        <v>9025</v>
      </c>
      <c r="F126" s="849"/>
      <c r="G126" s="849"/>
      <c r="H126" s="849"/>
      <c r="I126" s="849"/>
      <c r="J126" s="849">
        <v>3</v>
      </c>
      <c r="K126" s="849">
        <v>501</v>
      </c>
      <c r="L126" s="849">
        <v>1</v>
      </c>
      <c r="M126" s="849">
        <v>167</v>
      </c>
      <c r="N126" s="849">
        <v>1</v>
      </c>
      <c r="O126" s="849">
        <v>167</v>
      </c>
      <c r="P126" s="837">
        <v>0.33333333333333331</v>
      </c>
      <c r="Q126" s="850">
        <v>167</v>
      </c>
    </row>
    <row r="127" spans="1:17" ht="14.4" customHeight="1" x14ac:dyDescent="0.3">
      <c r="A127" s="831" t="s">
        <v>8961</v>
      </c>
      <c r="B127" s="832" t="s">
        <v>8962</v>
      </c>
      <c r="C127" s="832" t="s">
        <v>6809</v>
      </c>
      <c r="D127" s="832" t="s">
        <v>9026</v>
      </c>
      <c r="E127" s="832" t="s">
        <v>9027</v>
      </c>
      <c r="F127" s="849"/>
      <c r="G127" s="849"/>
      <c r="H127" s="849"/>
      <c r="I127" s="849"/>
      <c r="J127" s="849">
        <v>1</v>
      </c>
      <c r="K127" s="849">
        <v>238</v>
      </c>
      <c r="L127" s="849">
        <v>1</v>
      </c>
      <c r="M127" s="849">
        <v>238</v>
      </c>
      <c r="N127" s="849"/>
      <c r="O127" s="849"/>
      <c r="P127" s="837"/>
      <c r="Q127" s="850"/>
    </row>
    <row r="128" spans="1:17" ht="14.4" customHeight="1" x14ac:dyDescent="0.3">
      <c r="A128" s="831" t="s">
        <v>8961</v>
      </c>
      <c r="B128" s="832" t="s">
        <v>8962</v>
      </c>
      <c r="C128" s="832" t="s">
        <v>6809</v>
      </c>
      <c r="D128" s="832" t="s">
        <v>9028</v>
      </c>
      <c r="E128" s="832" t="s">
        <v>9029</v>
      </c>
      <c r="F128" s="849"/>
      <c r="G128" s="849"/>
      <c r="H128" s="849"/>
      <c r="I128" s="849"/>
      <c r="J128" s="849">
        <v>2</v>
      </c>
      <c r="K128" s="849">
        <v>348</v>
      </c>
      <c r="L128" s="849">
        <v>1</v>
      </c>
      <c r="M128" s="849">
        <v>174</v>
      </c>
      <c r="N128" s="849"/>
      <c r="O128" s="849"/>
      <c r="P128" s="837"/>
      <c r="Q128" s="850"/>
    </row>
    <row r="129" spans="1:17" ht="14.4" customHeight="1" x14ac:dyDescent="0.3">
      <c r="A129" s="831" t="s">
        <v>8961</v>
      </c>
      <c r="B129" s="832" t="s">
        <v>8962</v>
      </c>
      <c r="C129" s="832" t="s">
        <v>6809</v>
      </c>
      <c r="D129" s="832" t="s">
        <v>9030</v>
      </c>
      <c r="E129" s="832" t="s">
        <v>9031</v>
      </c>
      <c r="F129" s="849"/>
      <c r="G129" s="849"/>
      <c r="H129" s="849"/>
      <c r="I129" s="849"/>
      <c r="J129" s="849">
        <v>1</v>
      </c>
      <c r="K129" s="849">
        <v>310</v>
      </c>
      <c r="L129" s="849">
        <v>1</v>
      </c>
      <c r="M129" s="849">
        <v>310</v>
      </c>
      <c r="N129" s="849">
        <v>1</v>
      </c>
      <c r="O129" s="849">
        <v>310</v>
      </c>
      <c r="P129" s="837">
        <v>1</v>
      </c>
      <c r="Q129" s="850">
        <v>310</v>
      </c>
    </row>
    <row r="130" spans="1:17" ht="14.4" customHeight="1" x14ac:dyDescent="0.3">
      <c r="A130" s="831" t="s">
        <v>8961</v>
      </c>
      <c r="B130" s="832" t="s">
        <v>8962</v>
      </c>
      <c r="C130" s="832" t="s">
        <v>6809</v>
      </c>
      <c r="D130" s="832" t="s">
        <v>9032</v>
      </c>
      <c r="E130" s="832" t="s">
        <v>9033</v>
      </c>
      <c r="F130" s="849"/>
      <c r="G130" s="849"/>
      <c r="H130" s="849"/>
      <c r="I130" s="849"/>
      <c r="J130" s="849">
        <v>2</v>
      </c>
      <c r="K130" s="849">
        <v>704</v>
      </c>
      <c r="L130" s="849">
        <v>1</v>
      </c>
      <c r="M130" s="849">
        <v>352</v>
      </c>
      <c r="N130" s="849"/>
      <c r="O130" s="849"/>
      <c r="P130" s="837"/>
      <c r="Q130" s="850"/>
    </row>
    <row r="131" spans="1:17" ht="14.4" customHeight="1" x14ac:dyDescent="0.3">
      <c r="A131" s="831" t="s">
        <v>8961</v>
      </c>
      <c r="B131" s="832" t="s">
        <v>8962</v>
      </c>
      <c r="C131" s="832" t="s">
        <v>6809</v>
      </c>
      <c r="D131" s="832" t="s">
        <v>9034</v>
      </c>
      <c r="E131" s="832" t="s">
        <v>9035</v>
      </c>
      <c r="F131" s="849"/>
      <c r="G131" s="849"/>
      <c r="H131" s="849"/>
      <c r="I131" s="849"/>
      <c r="J131" s="849">
        <v>2</v>
      </c>
      <c r="K131" s="849">
        <v>704</v>
      </c>
      <c r="L131" s="849">
        <v>1</v>
      </c>
      <c r="M131" s="849">
        <v>352</v>
      </c>
      <c r="N131" s="849"/>
      <c r="O131" s="849"/>
      <c r="P131" s="837"/>
      <c r="Q131" s="850"/>
    </row>
    <row r="132" spans="1:17" ht="14.4" customHeight="1" x14ac:dyDescent="0.3">
      <c r="A132" s="831" t="s">
        <v>8961</v>
      </c>
      <c r="B132" s="832" t="s">
        <v>8962</v>
      </c>
      <c r="C132" s="832" t="s">
        <v>6809</v>
      </c>
      <c r="D132" s="832" t="s">
        <v>9036</v>
      </c>
      <c r="E132" s="832" t="s">
        <v>9037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1222</v>
      </c>
      <c r="P132" s="837"/>
      <c r="Q132" s="850">
        <v>1222</v>
      </c>
    </row>
    <row r="133" spans="1:17" ht="14.4" customHeight="1" x14ac:dyDescent="0.3">
      <c r="A133" s="831" t="s">
        <v>8961</v>
      </c>
      <c r="B133" s="832" t="s">
        <v>8962</v>
      </c>
      <c r="C133" s="832" t="s">
        <v>6809</v>
      </c>
      <c r="D133" s="832" t="s">
        <v>9038</v>
      </c>
      <c r="E133" s="832" t="s">
        <v>9039</v>
      </c>
      <c r="F133" s="849">
        <v>262</v>
      </c>
      <c r="G133" s="849">
        <v>205932</v>
      </c>
      <c r="H133" s="849">
        <v>1.5302169018480127</v>
      </c>
      <c r="I133" s="849">
        <v>786</v>
      </c>
      <c r="J133" s="849">
        <v>171</v>
      </c>
      <c r="K133" s="849">
        <v>134577</v>
      </c>
      <c r="L133" s="849">
        <v>1</v>
      </c>
      <c r="M133" s="849">
        <v>787</v>
      </c>
      <c r="N133" s="849">
        <v>96</v>
      </c>
      <c r="O133" s="849">
        <v>75648</v>
      </c>
      <c r="P133" s="837">
        <v>0.56211685503466413</v>
      </c>
      <c r="Q133" s="850">
        <v>788</v>
      </c>
    </row>
    <row r="134" spans="1:17" ht="14.4" customHeight="1" x14ac:dyDescent="0.3">
      <c r="A134" s="831" t="s">
        <v>8961</v>
      </c>
      <c r="B134" s="832" t="s">
        <v>8962</v>
      </c>
      <c r="C134" s="832" t="s">
        <v>6809</v>
      </c>
      <c r="D134" s="832" t="s">
        <v>9040</v>
      </c>
      <c r="E134" s="832" t="s">
        <v>9041</v>
      </c>
      <c r="F134" s="849"/>
      <c r="G134" s="849"/>
      <c r="H134" s="849"/>
      <c r="I134" s="849"/>
      <c r="J134" s="849">
        <v>1</v>
      </c>
      <c r="K134" s="849">
        <v>179</v>
      </c>
      <c r="L134" s="849">
        <v>1</v>
      </c>
      <c r="M134" s="849">
        <v>179</v>
      </c>
      <c r="N134" s="849"/>
      <c r="O134" s="849"/>
      <c r="P134" s="837"/>
      <c r="Q134" s="850"/>
    </row>
    <row r="135" spans="1:17" ht="14.4" customHeight="1" x14ac:dyDescent="0.3">
      <c r="A135" s="831" t="s">
        <v>8961</v>
      </c>
      <c r="B135" s="832" t="s">
        <v>8962</v>
      </c>
      <c r="C135" s="832" t="s">
        <v>6809</v>
      </c>
      <c r="D135" s="832" t="s">
        <v>9042</v>
      </c>
      <c r="E135" s="832" t="s">
        <v>9043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364</v>
      </c>
      <c r="P135" s="837"/>
      <c r="Q135" s="850">
        <v>364</v>
      </c>
    </row>
    <row r="136" spans="1:17" ht="14.4" customHeight="1" x14ac:dyDescent="0.3">
      <c r="A136" s="831" t="s">
        <v>8961</v>
      </c>
      <c r="B136" s="832" t="s">
        <v>8962</v>
      </c>
      <c r="C136" s="832" t="s">
        <v>6809</v>
      </c>
      <c r="D136" s="832" t="s">
        <v>9044</v>
      </c>
      <c r="E136" s="832" t="s">
        <v>9045</v>
      </c>
      <c r="F136" s="849">
        <v>6</v>
      </c>
      <c r="G136" s="849">
        <v>1368</v>
      </c>
      <c r="H136" s="849">
        <v>1.1947598253275109</v>
      </c>
      <c r="I136" s="849">
        <v>228</v>
      </c>
      <c r="J136" s="849">
        <v>5</v>
      </c>
      <c r="K136" s="849">
        <v>1145</v>
      </c>
      <c r="L136" s="849">
        <v>1</v>
      </c>
      <c r="M136" s="849">
        <v>229</v>
      </c>
      <c r="N136" s="849">
        <v>4</v>
      </c>
      <c r="O136" s="849">
        <v>916</v>
      </c>
      <c r="P136" s="837">
        <v>0.8</v>
      </c>
      <c r="Q136" s="850">
        <v>229</v>
      </c>
    </row>
    <row r="137" spans="1:17" ht="14.4" customHeight="1" x14ac:dyDescent="0.3">
      <c r="A137" s="831" t="s">
        <v>8961</v>
      </c>
      <c r="B137" s="832" t="s">
        <v>8962</v>
      </c>
      <c r="C137" s="832" t="s">
        <v>6809</v>
      </c>
      <c r="D137" s="832" t="s">
        <v>9046</v>
      </c>
      <c r="E137" s="832" t="s">
        <v>9047</v>
      </c>
      <c r="F137" s="849">
        <v>3</v>
      </c>
      <c r="G137" s="849">
        <v>1383</v>
      </c>
      <c r="H137" s="849">
        <v>0.74837662337662336</v>
      </c>
      <c r="I137" s="849">
        <v>461</v>
      </c>
      <c r="J137" s="849">
        <v>4</v>
      </c>
      <c r="K137" s="849">
        <v>1848</v>
      </c>
      <c r="L137" s="849">
        <v>1</v>
      </c>
      <c r="M137" s="849">
        <v>462</v>
      </c>
      <c r="N137" s="849"/>
      <c r="O137" s="849"/>
      <c r="P137" s="837"/>
      <c r="Q137" s="850"/>
    </row>
    <row r="138" spans="1:17" ht="14.4" customHeight="1" x14ac:dyDescent="0.3">
      <c r="A138" s="831" t="s">
        <v>8961</v>
      </c>
      <c r="B138" s="832" t="s">
        <v>8962</v>
      </c>
      <c r="C138" s="832" t="s">
        <v>6809</v>
      </c>
      <c r="D138" s="832" t="s">
        <v>9048</v>
      </c>
      <c r="E138" s="832" t="s">
        <v>9049</v>
      </c>
      <c r="F138" s="849">
        <v>2</v>
      </c>
      <c r="G138" s="849">
        <v>1122</v>
      </c>
      <c r="H138" s="849">
        <v>0.99822064056939497</v>
      </c>
      <c r="I138" s="849">
        <v>561</v>
      </c>
      <c r="J138" s="849">
        <v>2</v>
      </c>
      <c r="K138" s="849">
        <v>1124</v>
      </c>
      <c r="L138" s="849">
        <v>1</v>
      </c>
      <c r="M138" s="849">
        <v>562</v>
      </c>
      <c r="N138" s="849">
        <v>1</v>
      </c>
      <c r="O138" s="849">
        <v>562</v>
      </c>
      <c r="P138" s="837">
        <v>0.5</v>
      </c>
      <c r="Q138" s="850">
        <v>562</v>
      </c>
    </row>
    <row r="139" spans="1:17" ht="14.4" customHeight="1" x14ac:dyDescent="0.3">
      <c r="A139" s="831" t="s">
        <v>8961</v>
      </c>
      <c r="B139" s="832" t="s">
        <v>8962</v>
      </c>
      <c r="C139" s="832" t="s">
        <v>6809</v>
      </c>
      <c r="D139" s="832" t="s">
        <v>9050</v>
      </c>
      <c r="E139" s="832" t="s">
        <v>9051</v>
      </c>
      <c r="F139" s="849"/>
      <c r="G139" s="849"/>
      <c r="H139" s="849"/>
      <c r="I139" s="849"/>
      <c r="J139" s="849">
        <v>2</v>
      </c>
      <c r="K139" s="849">
        <v>266</v>
      </c>
      <c r="L139" s="849">
        <v>1</v>
      </c>
      <c r="M139" s="849">
        <v>133</v>
      </c>
      <c r="N139" s="849">
        <v>1</v>
      </c>
      <c r="O139" s="849">
        <v>133</v>
      </c>
      <c r="P139" s="837">
        <v>0.5</v>
      </c>
      <c r="Q139" s="850">
        <v>133</v>
      </c>
    </row>
    <row r="140" spans="1:17" ht="14.4" customHeight="1" x14ac:dyDescent="0.3">
      <c r="A140" s="831" t="s">
        <v>8961</v>
      </c>
      <c r="B140" s="832" t="s">
        <v>8962</v>
      </c>
      <c r="C140" s="832" t="s">
        <v>6809</v>
      </c>
      <c r="D140" s="832" t="s">
        <v>9052</v>
      </c>
      <c r="E140" s="832" t="s">
        <v>9053</v>
      </c>
      <c r="F140" s="849">
        <v>1</v>
      </c>
      <c r="G140" s="849">
        <v>413</v>
      </c>
      <c r="H140" s="849">
        <v>0.49879227053140096</v>
      </c>
      <c r="I140" s="849">
        <v>413</v>
      </c>
      <c r="J140" s="849">
        <v>2</v>
      </c>
      <c r="K140" s="849">
        <v>828</v>
      </c>
      <c r="L140" s="849">
        <v>1</v>
      </c>
      <c r="M140" s="849">
        <v>414</v>
      </c>
      <c r="N140" s="849"/>
      <c r="O140" s="849"/>
      <c r="P140" s="837"/>
      <c r="Q140" s="850"/>
    </row>
    <row r="141" spans="1:17" ht="14.4" customHeight="1" x14ac:dyDescent="0.3">
      <c r="A141" s="831" t="s">
        <v>8961</v>
      </c>
      <c r="B141" s="832" t="s">
        <v>8962</v>
      </c>
      <c r="C141" s="832" t="s">
        <v>6809</v>
      </c>
      <c r="D141" s="832" t="s">
        <v>9054</v>
      </c>
      <c r="E141" s="832" t="s">
        <v>9055</v>
      </c>
      <c r="F141" s="849">
        <v>5</v>
      </c>
      <c r="G141" s="849">
        <v>4700</v>
      </c>
      <c r="H141" s="849">
        <v>0.99893730074388953</v>
      </c>
      <c r="I141" s="849">
        <v>940</v>
      </c>
      <c r="J141" s="849">
        <v>5</v>
      </c>
      <c r="K141" s="849">
        <v>4705</v>
      </c>
      <c r="L141" s="849">
        <v>1</v>
      </c>
      <c r="M141" s="849">
        <v>941</v>
      </c>
      <c r="N141" s="849">
        <v>3</v>
      </c>
      <c r="O141" s="849">
        <v>2823</v>
      </c>
      <c r="P141" s="837">
        <v>0.6</v>
      </c>
      <c r="Q141" s="850">
        <v>941</v>
      </c>
    </row>
    <row r="142" spans="1:17" ht="14.4" customHeight="1" x14ac:dyDescent="0.3">
      <c r="A142" s="831" t="s">
        <v>8961</v>
      </c>
      <c r="B142" s="832" t="s">
        <v>8962</v>
      </c>
      <c r="C142" s="832" t="s">
        <v>6809</v>
      </c>
      <c r="D142" s="832" t="s">
        <v>9056</v>
      </c>
      <c r="E142" s="832" t="s">
        <v>9057</v>
      </c>
      <c r="F142" s="849"/>
      <c r="G142" s="849"/>
      <c r="H142" s="849"/>
      <c r="I142" s="849"/>
      <c r="J142" s="849">
        <v>5</v>
      </c>
      <c r="K142" s="849">
        <v>445</v>
      </c>
      <c r="L142" s="849">
        <v>1</v>
      </c>
      <c r="M142" s="849">
        <v>89</v>
      </c>
      <c r="N142" s="849">
        <v>3</v>
      </c>
      <c r="O142" s="849">
        <v>267</v>
      </c>
      <c r="P142" s="837">
        <v>0.6</v>
      </c>
      <c r="Q142" s="850">
        <v>89</v>
      </c>
    </row>
    <row r="143" spans="1:17" ht="14.4" customHeight="1" x14ac:dyDescent="0.3">
      <c r="A143" s="831" t="s">
        <v>8961</v>
      </c>
      <c r="B143" s="832" t="s">
        <v>8962</v>
      </c>
      <c r="C143" s="832" t="s">
        <v>6809</v>
      </c>
      <c r="D143" s="832" t="s">
        <v>9058</v>
      </c>
      <c r="E143" s="832" t="s">
        <v>9059</v>
      </c>
      <c r="F143" s="849">
        <v>3442</v>
      </c>
      <c r="G143" s="849">
        <v>103260</v>
      </c>
      <c r="H143" s="849">
        <v>0.94301369863013695</v>
      </c>
      <c r="I143" s="849">
        <v>30</v>
      </c>
      <c r="J143" s="849">
        <v>3650</v>
      </c>
      <c r="K143" s="849">
        <v>109500</v>
      </c>
      <c r="L143" s="849">
        <v>1</v>
      </c>
      <c r="M143" s="849">
        <v>30</v>
      </c>
      <c r="N143" s="849">
        <v>3639</v>
      </c>
      <c r="O143" s="849">
        <v>109170</v>
      </c>
      <c r="P143" s="837">
        <v>0.99698630136986299</v>
      </c>
      <c r="Q143" s="850">
        <v>30</v>
      </c>
    </row>
    <row r="144" spans="1:17" ht="14.4" customHeight="1" x14ac:dyDescent="0.3">
      <c r="A144" s="831" t="s">
        <v>8961</v>
      </c>
      <c r="B144" s="832" t="s">
        <v>8962</v>
      </c>
      <c r="C144" s="832" t="s">
        <v>6809</v>
      </c>
      <c r="D144" s="832" t="s">
        <v>9060</v>
      </c>
      <c r="E144" s="832" t="s">
        <v>9061</v>
      </c>
      <c r="F144" s="849">
        <v>11</v>
      </c>
      <c r="G144" s="849">
        <v>550</v>
      </c>
      <c r="H144" s="849">
        <v>0.6470588235294118</v>
      </c>
      <c r="I144" s="849">
        <v>50</v>
      </c>
      <c r="J144" s="849">
        <v>17</v>
      </c>
      <c r="K144" s="849">
        <v>850</v>
      </c>
      <c r="L144" s="849">
        <v>1</v>
      </c>
      <c r="M144" s="849">
        <v>50</v>
      </c>
      <c r="N144" s="849">
        <v>11</v>
      </c>
      <c r="O144" s="849">
        <v>550</v>
      </c>
      <c r="P144" s="837">
        <v>0.6470588235294118</v>
      </c>
      <c r="Q144" s="850">
        <v>50</v>
      </c>
    </row>
    <row r="145" spans="1:17" ht="14.4" customHeight="1" x14ac:dyDescent="0.3">
      <c r="A145" s="831" t="s">
        <v>8961</v>
      </c>
      <c r="B145" s="832" t="s">
        <v>8962</v>
      </c>
      <c r="C145" s="832" t="s">
        <v>6809</v>
      </c>
      <c r="D145" s="832" t="s">
        <v>9062</v>
      </c>
      <c r="E145" s="832" t="s">
        <v>9063</v>
      </c>
      <c r="F145" s="849">
        <v>77</v>
      </c>
      <c r="G145" s="849">
        <v>924</v>
      </c>
      <c r="H145" s="849">
        <v>0.67543859649122806</v>
      </c>
      <c r="I145" s="849">
        <v>12</v>
      </c>
      <c r="J145" s="849">
        <v>114</v>
      </c>
      <c r="K145" s="849">
        <v>1368</v>
      </c>
      <c r="L145" s="849">
        <v>1</v>
      </c>
      <c r="M145" s="849">
        <v>12</v>
      </c>
      <c r="N145" s="849">
        <v>122</v>
      </c>
      <c r="O145" s="849">
        <v>1464</v>
      </c>
      <c r="P145" s="837">
        <v>1.0701754385964912</v>
      </c>
      <c r="Q145" s="850">
        <v>12</v>
      </c>
    </row>
    <row r="146" spans="1:17" ht="14.4" customHeight="1" x14ac:dyDescent="0.3">
      <c r="A146" s="831" t="s">
        <v>8961</v>
      </c>
      <c r="B146" s="832" t="s">
        <v>8962</v>
      </c>
      <c r="C146" s="832" t="s">
        <v>6809</v>
      </c>
      <c r="D146" s="832" t="s">
        <v>9064</v>
      </c>
      <c r="E146" s="832" t="s">
        <v>9065</v>
      </c>
      <c r="F146" s="849">
        <v>7</v>
      </c>
      <c r="G146" s="849">
        <v>1274</v>
      </c>
      <c r="H146" s="849">
        <v>0.58014571948998184</v>
      </c>
      <c r="I146" s="849">
        <v>182</v>
      </c>
      <c r="J146" s="849">
        <v>12</v>
      </c>
      <c r="K146" s="849">
        <v>2196</v>
      </c>
      <c r="L146" s="849">
        <v>1</v>
      </c>
      <c r="M146" s="849">
        <v>183</v>
      </c>
      <c r="N146" s="849">
        <v>5</v>
      </c>
      <c r="O146" s="849">
        <v>915</v>
      </c>
      <c r="P146" s="837">
        <v>0.41666666666666669</v>
      </c>
      <c r="Q146" s="850">
        <v>183</v>
      </c>
    </row>
    <row r="147" spans="1:17" ht="14.4" customHeight="1" x14ac:dyDescent="0.3">
      <c r="A147" s="831" t="s">
        <v>8961</v>
      </c>
      <c r="B147" s="832" t="s">
        <v>8962</v>
      </c>
      <c r="C147" s="832" t="s">
        <v>6809</v>
      </c>
      <c r="D147" s="832" t="s">
        <v>9066</v>
      </c>
      <c r="E147" s="832" t="s">
        <v>9067</v>
      </c>
      <c r="F147" s="849">
        <v>51</v>
      </c>
      <c r="G147" s="849">
        <v>3672</v>
      </c>
      <c r="H147" s="849">
        <v>1.197651663405088</v>
      </c>
      <c r="I147" s="849">
        <v>72</v>
      </c>
      <c r="J147" s="849">
        <v>42</v>
      </c>
      <c r="K147" s="849">
        <v>3066</v>
      </c>
      <c r="L147" s="849">
        <v>1</v>
      </c>
      <c r="M147" s="849">
        <v>73</v>
      </c>
      <c r="N147" s="849">
        <v>57</v>
      </c>
      <c r="O147" s="849">
        <v>4161</v>
      </c>
      <c r="P147" s="837">
        <v>1.3571428571428572</v>
      </c>
      <c r="Q147" s="850">
        <v>73</v>
      </c>
    </row>
    <row r="148" spans="1:17" ht="14.4" customHeight="1" x14ac:dyDescent="0.3">
      <c r="A148" s="831" t="s">
        <v>8961</v>
      </c>
      <c r="B148" s="832" t="s">
        <v>8962</v>
      </c>
      <c r="C148" s="832" t="s">
        <v>6809</v>
      </c>
      <c r="D148" s="832" t="s">
        <v>9068</v>
      </c>
      <c r="E148" s="832" t="s">
        <v>9069</v>
      </c>
      <c r="F148" s="849">
        <v>4</v>
      </c>
      <c r="G148" s="849">
        <v>732</v>
      </c>
      <c r="H148" s="849">
        <v>0.39782608695652172</v>
      </c>
      <c r="I148" s="849">
        <v>183</v>
      </c>
      <c r="J148" s="849">
        <v>10</v>
      </c>
      <c r="K148" s="849">
        <v>1840</v>
      </c>
      <c r="L148" s="849">
        <v>1</v>
      </c>
      <c r="M148" s="849">
        <v>184</v>
      </c>
      <c r="N148" s="849">
        <v>2</v>
      </c>
      <c r="O148" s="849">
        <v>368</v>
      </c>
      <c r="P148" s="837">
        <v>0.2</v>
      </c>
      <c r="Q148" s="850">
        <v>184</v>
      </c>
    </row>
    <row r="149" spans="1:17" ht="14.4" customHeight="1" x14ac:dyDescent="0.3">
      <c r="A149" s="831" t="s">
        <v>8961</v>
      </c>
      <c r="B149" s="832" t="s">
        <v>8962</v>
      </c>
      <c r="C149" s="832" t="s">
        <v>6809</v>
      </c>
      <c r="D149" s="832" t="s">
        <v>8870</v>
      </c>
      <c r="E149" s="832" t="s">
        <v>8871</v>
      </c>
      <c r="F149" s="849"/>
      <c r="G149" s="849"/>
      <c r="H149" s="849"/>
      <c r="I149" s="849"/>
      <c r="J149" s="849">
        <v>2</v>
      </c>
      <c r="K149" s="849">
        <v>2566</v>
      </c>
      <c r="L149" s="849">
        <v>1</v>
      </c>
      <c r="M149" s="849">
        <v>1283</v>
      </c>
      <c r="N149" s="849"/>
      <c r="O149" s="849"/>
      <c r="P149" s="837"/>
      <c r="Q149" s="850"/>
    </row>
    <row r="150" spans="1:17" ht="14.4" customHeight="1" x14ac:dyDescent="0.3">
      <c r="A150" s="831" t="s">
        <v>8961</v>
      </c>
      <c r="B150" s="832" t="s">
        <v>8962</v>
      </c>
      <c r="C150" s="832" t="s">
        <v>6809</v>
      </c>
      <c r="D150" s="832" t="s">
        <v>9070</v>
      </c>
      <c r="E150" s="832" t="s">
        <v>9071</v>
      </c>
      <c r="F150" s="849">
        <v>3764</v>
      </c>
      <c r="G150" s="849">
        <v>557072</v>
      </c>
      <c r="H150" s="849">
        <v>0.86846417073950222</v>
      </c>
      <c r="I150" s="849">
        <v>148</v>
      </c>
      <c r="J150" s="849">
        <v>4305</v>
      </c>
      <c r="K150" s="849">
        <v>641445</v>
      </c>
      <c r="L150" s="849">
        <v>1</v>
      </c>
      <c r="M150" s="849">
        <v>149</v>
      </c>
      <c r="N150" s="849">
        <v>4486</v>
      </c>
      <c r="O150" s="849">
        <v>668414</v>
      </c>
      <c r="P150" s="837">
        <v>1.0420441347270615</v>
      </c>
      <c r="Q150" s="850">
        <v>149</v>
      </c>
    </row>
    <row r="151" spans="1:17" ht="14.4" customHeight="1" x14ac:dyDescent="0.3">
      <c r="A151" s="831" t="s">
        <v>8961</v>
      </c>
      <c r="B151" s="832" t="s">
        <v>8962</v>
      </c>
      <c r="C151" s="832" t="s">
        <v>6809</v>
      </c>
      <c r="D151" s="832" t="s">
        <v>9072</v>
      </c>
      <c r="E151" s="832" t="s">
        <v>9073</v>
      </c>
      <c r="F151" s="849">
        <v>3601</v>
      </c>
      <c r="G151" s="849">
        <v>108030</v>
      </c>
      <c r="H151" s="849">
        <v>0.94938043764829949</v>
      </c>
      <c r="I151" s="849">
        <v>30</v>
      </c>
      <c r="J151" s="849">
        <v>3793</v>
      </c>
      <c r="K151" s="849">
        <v>113790</v>
      </c>
      <c r="L151" s="849">
        <v>1</v>
      </c>
      <c r="M151" s="849">
        <v>30</v>
      </c>
      <c r="N151" s="849">
        <v>3801</v>
      </c>
      <c r="O151" s="849">
        <v>114030</v>
      </c>
      <c r="P151" s="837">
        <v>1.0021091484313209</v>
      </c>
      <c r="Q151" s="850">
        <v>30</v>
      </c>
    </row>
    <row r="152" spans="1:17" ht="14.4" customHeight="1" x14ac:dyDescent="0.3">
      <c r="A152" s="831" t="s">
        <v>8961</v>
      </c>
      <c r="B152" s="832" t="s">
        <v>8962</v>
      </c>
      <c r="C152" s="832" t="s">
        <v>6809</v>
      </c>
      <c r="D152" s="832" t="s">
        <v>9074</v>
      </c>
      <c r="E152" s="832" t="s">
        <v>9075</v>
      </c>
      <c r="F152" s="849">
        <v>1022</v>
      </c>
      <c r="G152" s="849">
        <v>31682</v>
      </c>
      <c r="H152" s="849">
        <v>0.93504117108874651</v>
      </c>
      <c r="I152" s="849">
        <v>31</v>
      </c>
      <c r="J152" s="849">
        <v>1093</v>
      </c>
      <c r="K152" s="849">
        <v>33883</v>
      </c>
      <c r="L152" s="849">
        <v>1</v>
      </c>
      <c r="M152" s="849">
        <v>31</v>
      </c>
      <c r="N152" s="849">
        <v>1305</v>
      </c>
      <c r="O152" s="849">
        <v>40455</v>
      </c>
      <c r="P152" s="837">
        <v>1.1939615736505031</v>
      </c>
      <c r="Q152" s="850">
        <v>31</v>
      </c>
    </row>
    <row r="153" spans="1:17" ht="14.4" customHeight="1" x14ac:dyDescent="0.3">
      <c r="A153" s="831" t="s">
        <v>8961</v>
      </c>
      <c r="B153" s="832" t="s">
        <v>8962</v>
      </c>
      <c r="C153" s="832" t="s">
        <v>6809</v>
      </c>
      <c r="D153" s="832" t="s">
        <v>9076</v>
      </c>
      <c r="E153" s="832" t="s">
        <v>9077</v>
      </c>
      <c r="F153" s="849">
        <v>1113</v>
      </c>
      <c r="G153" s="849">
        <v>30051</v>
      </c>
      <c r="H153" s="849">
        <v>0.97375328083989499</v>
      </c>
      <c r="I153" s="849">
        <v>27</v>
      </c>
      <c r="J153" s="849">
        <v>1143</v>
      </c>
      <c r="K153" s="849">
        <v>30861</v>
      </c>
      <c r="L153" s="849">
        <v>1</v>
      </c>
      <c r="M153" s="849">
        <v>27</v>
      </c>
      <c r="N153" s="849">
        <v>1354</v>
      </c>
      <c r="O153" s="849">
        <v>36558</v>
      </c>
      <c r="P153" s="837">
        <v>1.1846019247594051</v>
      </c>
      <c r="Q153" s="850">
        <v>27</v>
      </c>
    </row>
    <row r="154" spans="1:17" ht="14.4" customHeight="1" x14ac:dyDescent="0.3">
      <c r="A154" s="831" t="s">
        <v>8961</v>
      </c>
      <c r="B154" s="832" t="s">
        <v>8962</v>
      </c>
      <c r="C154" s="832" t="s">
        <v>6809</v>
      </c>
      <c r="D154" s="832" t="s">
        <v>9078</v>
      </c>
      <c r="E154" s="832" t="s">
        <v>9079</v>
      </c>
      <c r="F154" s="849">
        <v>6</v>
      </c>
      <c r="G154" s="849">
        <v>1530</v>
      </c>
      <c r="H154" s="849">
        <v>1.9921875</v>
      </c>
      <c r="I154" s="849">
        <v>255</v>
      </c>
      <c r="J154" s="849">
        <v>3</v>
      </c>
      <c r="K154" s="849">
        <v>768</v>
      </c>
      <c r="L154" s="849">
        <v>1</v>
      </c>
      <c r="M154" s="849">
        <v>256</v>
      </c>
      <c r="N154" s="849">
        <v>6</v>
      </c>
      <c r="O154" s="849">
        <v>1536</v>
      </c>
      <c r="P154" s="837">
        <v>2</v>
      </c>
      <c r="Q154" s="850">
        <v>256</v>
      </c>
    </row>
    <row r="155" spans="1:17" ht="14.4" customHeight="1" x14ac:dyDescent="0.3">
      <c r="A155" s="831" t="s">
        <v>8961</v>
      </c>
      <c r="B155" s="832" t="s">
        <v>8962</v>
      </c>
      <c r="C155" s="832" t="s">
        <v>6809</v>
      </c>
      <c r="D155" s="832" t="s">
        <v>9080</v>
      </c>
      <c r="E155" s="832" t="s">
        <v>9081</v>
      </c>
      <c r="F155" s="849">
        <v>20</v>
      </c>
      <c r="G155" s="849">
        <v>440</v>
      </c>
      <c r="H155" s="849">
        <v>0.7407407407407407</v>
      </c>
      <c r="I155" s="849">
        <v>22</v>
      </c>
      <c r="J155" s="849">
        <v>27</v>
      </c>
      <c r="K155" s="849">
        <v>594</v>
      </c>
      <c r="L155" s="849">
        <v>1</v>
      </c>
      <c r="M155" s="849">
        <v>22</v>
      </c>
      <c r="N155" s="849">
        <v>26</v>
      </c>
      <c r="O155" s="849">
        <v>572</v>
      </c>
      <c r="P155" s="837">
        <v>0.96296296296296291</v>
      </c>
      <c r="Q155" s="850">
        <v>22</v>
      </c>
    </row>
    <row r="156" spans="1:17" ht="14.4" customHeight="1" x14ac:dyDescent="0.3">
      <c r="A156" s="831" t="s">
        <v>8961</v>
      </c>
      <c r="B156" s="832" t="s">
        <v>8962</v>
      </c>
      <c r="C156" s="832" t="s">
        <v>6809</v>
      </c>
      <c r="D156" s="832" t="s">
        <v>9082</v>
      </c>
      <c r="E156" s="832" t="s">
        <v>9083</v>
      </c>
      <c r="F156" s="849">
        <v>1381</v>
      </c>
      <c r="G156" s="849">
        <v>34525</v>
      </c>
      <c r="H156" s="849">
        <v>0.84258694325808414</v>
      </c>
      <c r="I156" s="849">
        <v>25</v>
      </c>
      <c r="J156" s="849">
        <v>1639</v>
      </c>
      <c r="K156" s="849">
        <v>40975</v>
      </c>
      <c r="L156" s="849">
        <v>1</v>
      </c>
      <c r="M156" s="849">
        <v>25</v>
      </c>
      <c r="N156" s="849">
        <v>1681</v>
      </c>
      <c r="O156" s="849">
        <v>42025</v>
      </c>
      <c r="P156" s="837">
        <v>1.0256253813300793</v>
      </c>
      <c r="Q156" s="850">
        <v>25</v>
      </c>
    </row>
    <row r="157" spans="1:17" ht="14.4" customHeight="1" x14ac:dyDescent="0.3">
      <c r="A157" s="831" t="s">
        <v>8961</v>
      </c>
      <c r="B157" s="832" t="s">
        <v>8962</v>
      </c>
      <c r="C157" s="832" t="s">
        <v>6809</v>
      </c>
      <c r="D157" s="832" t="s">
        <v>9084</v>
      </c>
      <c r="E157" s="832" t="s">
        <v>9085</v>
      </c>
      <c r="F157" s="849">
        <v>43</v>
      </c>
      <c r="G157" s="849">
        <v>1419</v>
      </c>
      <c r="H157" s="849">
        <v>1.6538461538461537</v>
      </c>
      <c r="I157" s="849">
        <v>33</v>
      </c>
      <c r="J157" s="849">
        <v>26</v>
      </c>
      <c r="K157" s="849">
        <v>858</v>
      </c>
      <c r="L157" s="849">
        <v>1</v>
      </c>
      <c r="M157" s="849">
        <v>33</v>
      </c>
      <c r="N157" s="849">
        <v>32</v>
      </c>
      <c r="O157" s="849">
        <v>1056</v>
      </c>
      <c r="P157" s="837">
        <v>1.2307692307692308</v>
      </c>
      <c r="Q157" s="850">
        <v>33</v>
      </c>
    </row>
    <row r="158" spans="1:17" ht="14.4" customHeight="1" x14ac:dyDescent="0.3">
      <c r="A158" s="831" t="s">
        <v>8961</v>
      </c>
      <c r="B158" s="832" t="s">
        <v>8962</v>
      </c>
      <c r="C158" s="832" t="s">
        <v>6809</v>
      </c>
      <c r="D158" s="832" t="s">
        <v>9086</v>
      </c>
      <c r="E158" s="832" t="s">
        <v>9087</v>
      </c>
      <c r="F158" s="849"/>
      <c r="G158" s="849"/>
      <c r="H158" s="849"/>
      <c r="I158" s="849"/>
      <c r="J158" s="849">
        <v>2</v>
      </c>
      <c r="K158" s="849">
        <v>60</v>
      </c>
      <c r="L158" s="849">
        <v>1</v>
      </c>
      <c r="M158" s="849">
        <v>30</v>
      </c>
      <c r="N158" s="849">
        <v>2</v>
      </c>
      <c r="O158" s="849">
        <v>60</v>
      </c>
      <c r="P158" s="837">
        <v>1</v>
      </c>
      <c r="Q158" s="850">
        <v>30</v>
      </c>
    </row>
    <row r="159" spans="1:17" ht="14.4" customHeight="1" x14ac:dyDescent="0.3">
      <c r="A159" s="831" t="s">
        <v>8961</v>
      </c>
      <c r="B159" s="832" t="s">
        <v>8962</v>
      </c>
      <c r="C159" s="832" t="s">
        <v>6809</v>
      </c>
      <c r="D159" s="832" t="s">
        <v>9088</v>
      </c>
      <c r="E159" s="832" t="s">
        <v>9089</v>
      </c>
      <c r="F159" s="849">
        <v>2</v>
      </c>
      <c r="G159" s="849">
        <v>408</v>
      </c>
      <c r="H159" s="849">
        <v>0.4975609756097561</v>
      </c>
      <c r="I159" s="849">
        <v>204</v>
      </c>
      <c r="J159" s="849">
        <v>4</v>
      </c>
      <c r="K159" s="849">
        <v>820</v>
      </c>
      <c r="L159" s="849">
        <v>1</v>
      </c>
      <c r="M159" s="849">
        <v>205</v>
      </c>
      <c r="N159" s="849">
        <v>2</v>
      </c>
      <c r="O159" s="849">
        <v>410</v>
      </c>
      <c r="P159" s="837">
        <v>0.5</v>
      </c>
      <c r="Q159" s="850">
        <v>205</v>
      </c>
    </row>
    <row r="160" spans="1:17" ht="14.4" customHeight="1" x14ac:dyDescent="0.3">
      <c r="A160" s="831" t="s">
        <v>8961</v>
      </c>
      <c r="B160" s="832" t="s">
        <v>8962</v>
      </c>
      <c r="C160" s="832" t="s">
        <v>6809</v>
      </c>
      <c r="D160" s="832" t="s">
        <v>9090</v>
      </c>
      <c r="E160" s="832" t="s">
        <v>9091</v>
      </c>
      <c r="F160" s="849">
        <v>19</v>
      </c>
      <c r="G160" s="849">
        <v>494</v>
      </c>
      <c r="H160" s="849">
        <v>0.37254901960784315</v>
      </c>
      <c r="I160" s="849">
        <v>26</v>
      </c>
      <c r="J160" s="849">
        <v>51</v>
      </c>
      <c r="K160" s="849">
        <v>1326</v>
      </c>
      <c r="L160" s="849">
        <v>1</v>
      </c>
      <c r="M160" s="849">
        <v>26</v>
      </c>
      <c r="N160" s="849">
        <v>59</v>
      </c>
      <c r="O160" s="849">
        <v>1534</v>
      </c>
      <c r="P160" s="837">
        <v>1.1568627450980393</v>
      </c>
      <c r="Q160" s="850">
        <v>26</v>
      </c>
    </row>
    <row r="161" spans="1:17" ht="14.4" customHeight="1" x14ac:dyDescent="0.3">
      <c r="A161" s="831" t="s">
        <v>8961</v>
      </c>
      <c r="B161" s="832" t="s">
        <v>8962</v>
      </c>
      <c r="C161" s="832" t="s">
        <v>6809</v>
      </c>
      <c r="D161" s="832" t="s">
        <v>9092</v>
      </c>
      <c r="E161" s="832" t="s">
        <v>9093</v>
      </c>
      <c r="F161" s="849">
        <v>545</v>
      </c>
      <c r="G161" s="849">
        <v>45780</v>
      </c>
      <c r="H161" s="849">
        <v>0.93642611683848798</v>
      </c>
      <c r="I161" s="849">
        <v>84</v>
      </c>
      <c r="J161" s="849">
        <v>582</v>
      </c>
      <c r="K161" s="849">
        <v>48888</v>
      </c>
      <c r="L161" s="849">
        <v>1</v>
      </c>
      <c r="M161" s="849">
        <v>84</v>
      </c>
      <c r="N161" s="849">
        <v>683</v>
      </c>
      <c r="O161" s="849">
        <v>57372</v>
      </c>
      <c r="P161" s="837">
        <v>1.1735395189003437</v>
      </c>
      <c r="Q161" s="850">
        <v>84</v>
      </c>
    </row>
    <row r="162" spans="1:17" ht="14.4" customHeight="1" x14ac:dyDescent="0.3">
      <c r="A162" s="831" t="s">
        <v>8961</v>
      </c>
      <c r="B162" s="832" t="s">
        <v>8962</v>
      </c>
      <c r="C162" s="832" t="s">
        <v>6809</v>
      </c>
      <c r="D162" s="832" t="s">
        <v>9094</v>
      </c>
      <c r="E162" s="832" t="s">
        <v>9095</v>
      </c>
      <c r="F162" s="849">
        <v>13</v>
      </c>
      <c r="G162" s="849">
        <v>2275</v>
      </c>
      <c r="H162" s="849">
        <v>0.56200592885375489</v>
      </c>
      <c r="I162" s="849">
        <v>175</v>
      </c>
      <c r="J162" s="849">
        <v>23</v>
      </c>
      <c r="K162" s="849">
        <v>4048</v>
      </c>
      <c r="L162" s="849">
        <v>1</v>
      </c>
      <c r="M162" s="849">
        <v>176</v>
      </c>
      <c r="N162" s="849">
        <v>9</v>
      </c>
      <c r="O162" s="849">
        <v>1584</v>
      </c>
      <c r="P162" s="837">
        <v>0.39130434782608697</v>
      </c>
      <c r="Q162" s="850">
        <v>176</v>
      </c>
    </row>
    <row r="163" spans="1:17" ht="14.4" customHeight="1" x14ac:dyDescent="0.3">
      <c r="A163" s="831" t="s">
        <v>8961</v>
      </c>
      <c r="B163" s="832" t="s">
        <v>8962</v>
      </c>
      <c r="C163" s="832" t="s">
        <v>6809</v>
      </c>
      <c r="D163" s="832" t="s">
        <v>9096</v>
      </c>
      <c r="E163" s="832" t="s">
        <v>9097</v>
      </c>
      <c r="F163" s="849">
        <v>3</v>
      </c>
      <c r="G163" s="849">
        <v>756</v>
      </c>
      <c r="H163" s="849">
        <v>0.74703557312252966</v>
      </c>
      <c r="I163" s="849">
        <v>252</v>
      </c>
      <c r="J163" s="849">
        <v>4</v>
      </c>
      <c r="K163" s="849">
        <v>1012</v>
      </c>
      <c r="L163" s="849">
        <v>1</v>
      </c>
      <c r="M163" s="849">
        <v>253</v>
      </c>
      <c r="N163" s="849">
        <v>4</v>
      </c>
      <c r="O163" s="849">
        <v>1012</v>
      </c>
      <c r="P163" s="837">
        <v>1</v>
      </c>
      <c r="Q163" s="850">
        <v>253</v>
      </c>
    </row>
    <row r="164" spans="1:17" ht="14.4" customHeight="1" x14ac:dyDescent="0.3">
      <c r="A164" s="831" t="s">
        <v>8961</v>
      </c>
      <c r="B164" s="832" t="s">
        <v>8962</v>
      </c>
      <c r="C164" s="832" t="s">
        <v>6809</v>
      </c>
      <c r="D164" s="832" t="s">
        <v>9098</v>
      </c>
      <c r="E164" s="832" t="s">
        <v>9099</v>
      </c>
      <c r="F164" s="849">
        <v>242</v>
      </c>
      <c r="G164" s="849">
        <v>3630</v>
      </c>
      <c r="H164" s="849">
        <v>0.93076923076923079</v>
      </c>
      <c r="I164" s="849">
        <v>15</v>
      </c>
      <c r="J164" s="849">
        <v>260</v>
      </c>
      <c r="K164" s="849">
        <v>3900</v>
      </c>
      <c r="L164" s="849">
        <v>1</v>
      </c>
      <c r="M164" s="849">
        <v>15</v>
      </c>
      <c r="N164" s="849">
        <v>239</v>
      </c>
      <c r="O164" s="849">
        <v>3585</v>
      </c>
      <c r="P164" s="837">
        <v>0.91923076923076918</v>
      </c>
      <c r="Q164" s="850">
        <v>15</v>
      </c>
    </row>
    <row r="165" spans="1:17" ht="14.4" customHeight="1" x14ac:dyDescent="0.3">
      <c r="A165" s="831" t="s">
        <v>8961</v>
      </c>
      <c r="B165" s="832" t="s">
        <v>8962</v>
      </c>
      <c r="C165" s="832" t="s">
        <v>6809</v>
      </c>
      <c r="D165" s="832" t="s">
        <v>9100</v>
      </c>
      <c r="E165" s="832" t="s">
        <v>9101</v>
      </c>
      <c r="F165" s="849">
        <v>402</v>
      </c>
      <c r="G165" s="849">
        <v>9246</v>
      </c>
      <c r="H165" s="849">
        <v>1.2145015105740182</v>
      </c>
      <c r="I165" s="849">
        <v>23</v>
      </c>
      <c r="J165" s="849">
        <v>331</v>
      </c>
      <c r="K165" s="849">
        <v>7613</v>
      </c>
      <c r="L165" s="849">
        <v>1</v>
      </c>
      <c r="M165" s="849">
        <v>23</v>
      </c>
      <c r="N165" s="849">
        <v>201</v>
      </c>
      <c r="O165" s="849">
        <v>4623</v>
      </c>
      <c r="P165" s="837">
        <v>0.60725075528700911</v>
      </c>
      <c r="Q165" s="850">
        <v>23</v>
      </c>
    </row>
    <row r="166" spans="1:17" ht="14.4" customHeight="1" x14ac:dyDescent="0.3">
      <c r="A166" s="831" t="s">
        <v>8961</v>
      </c>
      <c r="B166" s="832" t="s">
        <v>8962</v>
      </c>
      <c r="C166" s="832" t="s">
        <v>6809</v>
      </c>
      <c r="D166" s="832" t="s">
        <v>9102</v>
      </c>
      <c r="E166" s="832" t="s">
        <v>9103</v>
      </c>
      <c r="F166" s="849">
        <v>2</v>
      </c>
      <c r="G166" s="849">
        <v>502</v>
      </c>
      <c r="H166" s="849">
        <v>0.49801587301587302</v>
      </c>
      <c r="I166" s="849">
        <v>251</v>
      </c>
      <c r="J166" s="849">
        <v>4</v>
      </c>
      <c r="K166" s="849">
        <v>1008</v>
      </c>
      <c r="L166" s="849">
        <v>1</v>
      </c>
      <c r="M166" s="849">
        <v>252</v>
      </c>
      <c r="N166" s="849">
        <v>4</v>
      </c>
      <c r="O166" s="849">
        <v>1008</v>
      </c>
      <c r="P166" s="837">
        <v>1</v>
      </c>
      <c r="Q166" s="850">
        <v>252</v>
      </c>
    </row>
    <row r="167" spans="1:17" ht="14.4" customHeight="1" x14ac:dyDescent="0.3">
      <c r="A167" s="831" t="s">
        <v>8961</v>
      </c>
      <c r="B167" s="832" t="s">
        <v>8962</v>
      </c>
      <c r="C167" s="832" t="s">
        <v>6809</v>
      </c>
      <c r="D167" s="832" t="s">
        <v>9104</v>
      </c>
      <c r="E167" s="832" t="s">
        <v>9105</v>
      </c>
      <c r="F167" s="849">
        <v>600</v>
      </c>
      <c r="G167" s="849">
        <v>22200</v>
      </c>
      <c r="H167" s="849">
        <v>0.81190798376184037</v>
      </c>
      <c r="I167" s="849">
        <v>37</v>
      </c>
      <c r="J167" s="849">
        <v>739</v>
      </c>
      <c r="K167" s="849">
        <v>27343</v>
      </c>
      <c r="L167" s="849">
        <v>1</v>
      </c>
      <c r="M167" s="849">
        <v>37</v>
      </c>
      <c r="N167" s="849">
        <v>812</v>
      </c>
      <c r="O167" s="849">
        <v>30044</v>
      </c>
      <c r="P167" s="837">
        <v>1.0987821380243572</v>
      </c>
      <c r="Q167" s="850">
        <v>37</v>
      </c>
    </row>
    <row r="168" spans="1:17" ht="14.4" customHeight="1" x14ac:dyDescent="0.3">
      <c r="A168" s="831" t="s">
        <v>8961</v>
      </c>
      <c r="B168" s="832" t="s">
        <v>8962</v>
      </c>
      <c r="C168" s="832" t="s">
        <v>6809</v>
      </c>
      <c r="D168" s="832" t="s">
        <v>9106</v>
      </c>
      <c r="E168" s="832" t="s">
        <v>9107</v>
      </c>
      <c r="F168" s="849">
        <v>529</v>
      </c>
      <c r="G168" s="849">
        <v>12167</v>
      </c>
      <c r="H168" s="849">
        <v>0.94128113879003561</v>
      </c>
      <c r="I168" s="849">
        <v>23</v>
      </c>
      <c r="J168" s="849">
        <v>562</v>
      </c>
      <c r="K168" s="849">
        <v>12926</v>
      </c>
      <c r="L168" s="849">
        <v>1</v>
      </c>
      <c r="M168" s="849">
        <v>23</v>
      </c>
      <c r="N168" s="849">
        <v>652</v>
      </c>
      <c r="O168" s="849">
        <v>14996</v>
      </c>
      <c r="P168" s="837">
        <v>1.1601423487544484</v>
      </c>
      <c r="Q168" s="850">
        <v>23</v>
      </c>
    </row>
    <row r="169" spans="1:17" ht="14.4" customHeight="1" x14ac:dyDescent="0.3">
      <c r="A169" s="831" t="s">
        <v>8961</v>
      </c>
      <c r="B169" s="832" t="s">
        <v>8962</v>
      </c>
      <c r="C169" s="832" t="s">
        <v>6809</v>
      </c>
      <c r="D169" s="832" t="s">
        <v>9108</v>
      </c>
      <c r="E169" s="832" t="s">
        <v>9109</v>
      </c>
      <c r="F169" s="849"/>
      <c r="G169" s="849"/>
      <c r="H169" s="849"/>
      <c r="I169" s="849"/>
      <c r="J169" s="849">
        <v>2</v>
      </c>
      <c r="K169" s="849">
        <v>800</v>
      </c>
      <c r="L169" s="849">
        <v>1</v>
      </c>
      <c r="M169" s="849">
        <v>400</v>
      </c>
      <c r="N169" s="849">
        <v>2</v>
      </c>
      <c r="O169" s="849">
        <v>800</v>
      </c>
      <c r="P169" s="837">
        <v>1</v>
      </c>
      <c r="Q169" s="850">
        <v>400</v>
      </c>
    </row>
    <row r="170" spans="1:17" ht="14.4" customHeight="1" x14ac:dyDescent="0.3">
      <c r="A170" s="831" t="s">
        <v>8961</v>
      </c>
      <c r="B170" s="832" t="s">
        <v>8962</v>
      </c>
      <c r="C170" s="832" t="s">
        <v>6809</v>
      </c>
      <c r="D170" s="832" t="s">
        <v>9110</v>
      </c>
      <c r="E170" s="832" t="s">
        <v>9111</v>
      </c>
      <c r="F170" s="849"/>
      <c r="G170" s="849"/>
      <c r="H170" s="849"/>
      <c r="I170" s="849"/>
      <c r="J170" s="849">
        <v>6</v>
      </c>
      <c r="K170" s="849">
        <v>1026</v>
      </c>
      <c r="L170" s="849">
        <v>1</v>
      </c>
      <c r="M170" s="849">
        <v>171</v>
      </c>
      <c r="N170" s="849"/>
      <c r="O170" s="849"/>
      <c r="P170" s="837"/>
      <c r="Q170" s="850"/>
    </row>
    <row r="171" spans="1:17" ht="14.4" customHeight="1" x14ac:dyDescent="0.3">
      <c r="A171" s="831" t="s">
        <v>8961</v>
      </c>
      <c r="B171" s="832" t="s">
        <v>8962</v>
      </c>
      <c r="C171" s="832" t="s">
        <v>6809</v>
      </c>
      <c r="D171" s="832" t="s">
        <v>9112</v>
      </c>
      <c r="E171" s="832" t="s">
        <v>9113</v>
      </c>
      <c r="F171" s="849"/>
      <c r="G171" s="849"/>
      <c r="H171" s="849"/>
      <c r="I171" s="849"/>
      <c r="J171" s="849">
        <v>1</v>
      </c>
      <c r="K171" s="849">
        <v>588</v>
      </c>
      <c r="L171" s="849">
        <v>1</v>
      </c>
      <c r="M171" s="849">
        <v>588</v>
      </c>
      <c r="N171" s="849"/>
      <c r="O171" s="849"/>
      <c r="P171" s="837"/>
      <c r="Q171" s="850"/>
    </row>
    <row r="172" spans="1:17" ht="14.4" customHeight="1" x14ac:dyDescent="0.3">
      <c r="A172" s="831" t="s">
        <v>8961</v>
      </c>
      <c r="B172" s="832" t="s">
        <v>8962</v>
      </c>
      <c r="C172" s="832" t="s">
        <v>6809</v>
      </c>
      <c r="D172" s="832" t="s">
        <v>9114</v>
      </c>
      <c r="E172" s="832" t="s">
        <v>9115</v>
      </c>
      <c r="F172" s="849"/>
      <c r="G172" s="849"/>
      <c r="H172" s="849"/>
      <c r="I172" s="849"/>
      <c r="J172" s="849">
        <v>1</v>
      </c>
      <c r="K172" s="849">
        <v>327</v>
      </c>
      <c r="L172" s="849">
        <v>1</v>
      </c>
      <c r="M172" s="849">
        <v>327</v>
      </c>
      <c r="N172" s="849"/>
      <c r="O172" s="849"/>
      <c r="P172" s="837"/>
      <c r="Q172" s="850"/>
    </row>
    <row r="173" spans="1:17" ht="14.4" customHeight="1" x14ac:dyDescent="0.3">
      <c r="A173" s="831" t="s">
        <v>8961</v>
      </c>
      <c r="B173" s="832" t="s">
        <v>8962</v>
      </c>
      <c r="C173" s="832" t="s">
        <v>6809</v>
      </c>
      <c r="D173" s="832" t="s">
        <v>9116</v>
      </c>
      <c r="E173" s="832" t="s">
        <v>9117</v>
      </c>
      <c r="F173" s="849">
        <v>37</v>
      </c>
      <c r="G173" s="849">
        <v>12247</v>
      </c>
      <c r="H173" s="849">
        <v>1.2333333333333334</v>
      </c>
      <c r="I173" s="849">
        <v>331</v>
      </c>
      <c r="J173" s="849">
        <v>30</v>
      </c>
      <c r="K173" s="849">
        <v>9930</v>
      </c>
      <c r="L173" s="849">
        <v>1</v>
      </c>
      <c r="M173" s="849">
        <v>331</v>
      </c>
      <c r="N173" s="849">
        <v>18</v>
      </c>
      <c r="O173" s="849">
        <v>5958</v>
      </c>
      <c r="P173" s="837">
        <v>0.6</v>
      </c>
      <c r="Q173" s="850">
        <v>331</v>
      </c>
    </row>
    <row r="174" spans="1:17" ht="14.4" customHeight="1" x14ac:dyDescent="0.3">
      <c r="A174" s="831" t="s">
        <v>8961</v>
      </c>
      <c r="B174" s="832" t="s">
        <v>8962</v>
      </c>
      <c r="C174" s="832" t="s">
        <v>6809</v>
      </c>
      <c r="D174" s="832" t="s">
        <v>9118</v>
      </c>
      <c r="E174" s="832" t="s">
        <v>9119</v>
      </c>
      <c r="F174" s="849"/>
      <c r="G174" s="849"/>
      <c r="H174" s="849"/>
      <c r="I174" s="849"/>
      <c r="J174" s="849">
        <v>1</v>
      </c>
      <c r="K174" s="849">
        <v>277</v>
      </c>
      <c r="L174" s="849">
        <v>1</v>
      </c>
      <c r="M174" s="849">
        <v>277</v>
      </c>
      <c r="N174" s="849"/>
      <c r="O174" s="849"/>
      <c r="P174" s="837"/>
      <c r="Q174" s="850"/>
    </row>
    <row r="175" spans="1:17" ht="14.4" customHeight="1" x14ac:dyDescent="0.3">
      <c r="A175" s="831" t="s">
        <v>8961</v>
      </c>
      <c r="B175" s="832" t="s">
        <v>8962</v>
      </c>
      <c r="C175" s="832" t="s">
        <v>6809</v>
      </c>
      <c r="D175" s="832" t="s">
        <v>9120</v>
      </c>
      <c r="E175" s="832" t="s">
        <v>9121</v>
      </c>
      <c r="F175" s="849">
        <v>97</v>
      </c>
      <c r="G175" s="849">
        <v>2813</v>
      </c>
      <c r="H175" s="849">
        <v>1.0898876404494382</v>
      </c>
      <c r="I175" s="849">
        <v>29</v>
      </c>
      <c r="J175" s="849">
        <v>89</v>
      </c>
      <c r="K175" s="849">
        <v>2581</v>
      </c>
      <c r="L175" s="849">
        <v>1</v>
      </c>
      <c r="M175" s="849">
        <v>29</v>
      </c>
      <c r="N175" s="849">
        <v>96</v>
      </c>
      <c r="O175" s="849">
        <v>2784</v>
      </c>
      <c r="P175" s="837">
        <v>1.0786516853932584</v>
      </c>
      <c r="Q175" s="850">
        <v>29</v>
      </c>
    </row>
    <row r="176" spans="1:17" ht="14.4" customHeight="1" x14ac:dyDescent="0.3">
      <c r="A176" s="831" t="s">
        <v>8961</v>
      </c>
      <c r="B176" s="832" t="s">
        <v>8962</v>
      </c>
      <c r="C176" s="832" t="s">
        <v>6809</v>
      </c>
      <c r="D176" s="832" t="s">
        <v>9122</v>
      </c>
      <c r="E176" s="832" t="s">
        <v>9123</v>
      </c>
      <c r="F176" s="849">
        <v>25</v>
      </c>
      <c r="G176" s="849">
        <v>4425</v>
      </c>
      <c r="H176" s="849">
        <v>0.27932079282918826</v>
      </c>
      <c r="I176" s="849">
        <v>177</v>
      </c>
      <c r="J176" s="849">
        <v>89</v>
      </c>
      <c r="K176" s="849">
        <v>15842</v>
      </c>
      <c r="L176" s="849">
        <v>1</v>
      </c>
      <c r="M176" s="849">
        <v>178</v>
      </c>
      <c r="N176" s="849">
        <v>94</v>
      </c>
      <c r="O176" s="849">
        <v>16732</v>
      </c>
      <c r="P176" s="837">
        <v>1.0561797752808988</v>
      </c>
      <c r="Q176" s="850">
        <v>178</v>
      </c>
    </row>
    <row r="177" spans="1:17" ht="14.4" customHeight="1" x14ac:dyDescent="0.3">
      <c r="A177" s="831" t="s">
        <v>8961</v>
      </c>
      <c r="B177" s="832" t="s">
        <v>8962</v>
      </c>
      <c r="C177" s="832" t="s">
        <v>6809</v>
      </c>
      <c r="D177" s="832" t="s">
        <v>9124</v>
      </c>
      <c r="E177" s="832" t="s">
        <v>9125</v>
      </c>
      <c r="F177" s="849"/>
      <c r="G177" s="849"/>
      <c r="H177" s="849"/>
      <c r="I177" s="849"/>
      <c r="J177" s="849">
        <v>1</v>
      </c>
      <c r="K177" s="849">
        <v>199</v>
      </c>
      <c r="L177" s="849">
        <v>1</v>
      </c>
      <c r="M177" s="849">
        <v>199</v>
      </c>
      <c r="N177" s="849"/>
      <c r="O177" s="849"/>
      <c r="P177" s="837"/>
      <c r="Q177" s="850"/>
    </row>
    <row r="178" spans="1:17" ht="14.4" customHeight="1" x14ac:dyDescent="0.3">
      <c r="A178" s="831" t="s">
        <v>8961</v>
      </c>
      <c r="B178" s="832" t="s">
        <v>8962</v>
      </c>
      <c r="C178" s="832" t="s">
        <v>6809</v>
      </c>
      <c r="D178" s="832" t="s">
        <v>9126</v>
      </c>
      <c r="E178" s="832" t="s">
        <v>9127</v>
      </c>
      <c r="F178" s="849">
        <v>3</v>
      </c>
      <c r="G178" s="849">
        <v>45</v>
      </c>
      <c r="H178" s="849">
        <v>0.42857142857142855</v>
      </c>
      <c r="I178" s="849">
        <v>15</v>
      </c>
      <c r="J178" s="849">
        <v>7</v>
      </c>
      <c r="K178" s="849">
        <v>105</v>
      </c>
      <c r="L178" s="849">
        <v>1</v>
      </c>
      <c r="M178" s="849">
        <v>15</v>
      </c>
      <c r="N178" s="849">
        <v>5</v>
      </c>
      <c r="O178" s="849">
        <v>75</v>
      </c>
      <c r="P178" s="837">
        <v>0.7142857142857143</v>
      </c>
      <c r="Q178" s="850">
        <v>15</v>
      </c>
    </row>
    <row r="179" spans="1:17" ht="14.4" customHeight="1" x14ac:dyDescent="0.3">
      <c r="A179" s="831" t="s">
        <v>8961</v>
      </c>
      <c r="B179" s="832" t="s">
        <v>8962</v>
      </c>
      <c r="C179" s="832" t="s">
        <v>6809</v>
      </c>
      <c r="D179" s="832" t="s">
        <v>9128</v>
      </c>
      <c r="E179" s="832" t="s">
        <v>9129</v>
      </c>
      <c r="F179" s="849">
        <v>54</v>
      </c>
      <c r="G179" s="849">
        <v>1026</v>
      </c>
      <c r="H179" s="849">
        <v>0.49090909090909091</v>
      </c>
      <c r="I179" s="849">
        <v>19</v>
      </c>
      <c r="J179" s="849">
        <v>110</v>
      </c>
      <c r="K179" s="849">
        <v>2090</v>
      </c>
      <c r="L179" s="849">
        <v>1</v>
      </c>
      <c r="M179" s="849">
        <v>19</v>
      </c>
      <c r="N179" s="849">
        <v>101</v>
      </c>
      <c r="O179" s="849">
        <v>1919</v>
      </c>
      <c r="P179" s="837">
        <v>0.91818181818181821</v>
      </c>
      <c r="Q179" s="850">
        <v>19</v>
      </c>
    </row>
    <row r="180" spans="1:17" ht="14.4" customHeight="1" x14ac:dyDescent="0.3">
      <c r="A180" s="831" t="s">
        <v>8961</v>
      </c>
      <c r="B180" s="832" t="s">
        <v>8962</v>
      </c>
      <c r="C180" s="832" t="s">
        <v>6809</v>
      </c>
      <c r="D180" s="832" t="s">
        <v>9130</v>
      </c>
      <c r="E180" s="832" t="s">
        <v>3053</v>
      </c>
      <c r="F180" s="849">
        <v>168</v>
      </c>
      <c r="G180" s="849">
        <v>3360</v>
      </c>
      <c r="H180" s="849">
        <v>0.55629139072847678</v>
      </c>
      <c r="I180" s="849">
        <v>20</v>
      </c>
      <c r="J180" s="849">
        <v>302</v>
      </c>
      <c r="K180" s="849">
        <v>6040</v>
      </c>
      <c r="L180" s="849">
        <v>1</v>
      </c>
      <c r="M180" s="849">
        <v>20</v>
      </c>
      <c r="N180" s="849">
        <v>334</v>
      </c>
      <c r="O180" s="849">
        <v>6680</v>
      </c>
      <c r="P180" s="837">
        <v>1.1059602649006623</v>
      </c>
      <c r="Q180" s="850">
        <v>20</v>
      </c>
    </row>
    <row r="181" spans="1:17" ht="14.4" customHeight="1" x14ac:dyDescent="0.3">
      <c r="A181" s="831" t="s">
        <v>8961</v>
      </c>
      <c r="B181" s="832" t="s">
        <v>8962</v>
      </c>
      <c r="C181" s="832" t="s">
        <v>6809</v>
      </c>
      <c r="D181" s="832" t="s">
        <v>9131</v>
      </c>
      <c r="E181" s="832" t="s">
        <v>9132</v>
      </c>
      <c r="F181" s="849">
        <v>4</v>
      </c>
      <c r="G181" s="849">
        <v>740</v>
      </c>
      <c r="H181" s="849">
        <v>0.9946236559139785</v>
      </c>
      <c r="I181" s="849">
        <v>185</v>
      </c>
      <c r="J181" s="849">
        <v>4</v>
      </c>
      <c r="K181" s="849">
        <v>744</v>
      </c>
      <c r="L181" s="849">
        <v>1</v>
      </c>
      <c r="M181" s="849">
        <v>186</v>
      </c>
      <c r="N181" s="849">
        <v>5</v>
      </c>
      <c r="O181" s="849">
        <v>930</v>
      </c>
      <c r="P181" s="837">
        <v>1.25</v>
      </c>
      <c r="Q181" s="850">
        <v>186</v>
      </c>
    </row>
    <row r="182" spans="1:17" ht="14.4" customHeight="1" x14ac:dyDescent="0.3">
      <c r="A182" s="831" t="s">
        <v>8961</v>
      </c>
      <c r="B182" s="832" t="s">
        <v>8962</v>
      </c>
      <c r="C182" s="832" t="s">
        <v>6809</v>
      </c>
      <c r="D182" s="832" t="s">
        <v>9133</v>
      </c>
      <c r="E182" s="832" t="s">
        <v>9134</v>
      </c>
      <c r="F182" s="849">
        <v>12</v>
      </c>
      <c r="G182" s="849">
        <v>2244</v>
      </c>
      <c r="H182" s="849">
        <v>0.62821948488241885</v>
      </c>
      <c r="I182" s="849">
        <v>187</v>
      </c>
      <c r="J182" s="849">
        <v>19</v>
      </c>
      <c r="K182" s="849">
        <v>3572</v>
      </c>
      <c r="L182" s="849">
        <v>1</v>
      </c>
      <c r="M182" s="849">
        <v>188</v>
      </c>
      <c r="N182" s="849">
        <v>23</v>
      </c>
      <c r="O182" s="849">
        <v>4324</v>
      </c>
      <c r="P182" s="837">
        <v>1.2105263157894737</v>
      </c>
      <c r="Q182" s="850">
        <v>188</v>
      </c>
    </row>
    <row r="183" spans="1:17" ht="14.4" customHeight="1" x14ac:dyDescent="0.3">
      <c r="A183" s="831" t="s">
        <v>8961</v>
      </c>
      <c r="B183" s="832" t="s">
        <v>8962</v>
      </c>
      <c r="C183" s="832" t="s">
        <v>6809</v>
      </c>
      <c r="D183" s="832" t="s">
        <v>9135</v>
      </c>
      <c r="E183" s="832" t="s">
        <v>9136</v>
      </c>
      <c r="F183" s="849"/>
      <c r="G183" s="849"/>
      <c r="H183" s="849"/>
      <c r="I183" s="849"/>
      <c r="J183" s="849">
        <v>2</v>
      </c>
      <c r="K183" s="849">
        <v>536</v>
      </c>
      <c r="L183" s="849">
        <v>1</v>
      </c>
      <c r="M183" s="849">
        <v>268</v>
      </c>
      <c r="N183" s="849"/>
      <c r="O183" s="849"/>
      <c r="P183" s="837"/>
      <c r="Q183" s="850"/>
    </row>
    <row r="184" spans="1:17" ht="14.4" customHeight="1" x14ac:dyDescent="0.3">
      <c r="A184" s="831" t="s">
        <v>8961</v>
      </c>
      <c r="B184" s="832" t="s">
        <v>8962</v>
      </c>
      <c r="C184" s="832" t="s">
        <v>6809</v>
      </c>
      <c r="D184" s="832" t="s">
        <v>9137</v>
      </c>
      <c r="E184" s="832" t="s">
        <v>9138</v>
      </c>
      <c r="F184" s="849"/>
      <c r="G184" s="849"/>
      <c r="H184" s="849"/>
      <c r="I184" s="849"/>
      <c r="J184" s="849">
        <v>4</v>
      </c>
      <c r="K184" s="849">
        <v>696</v>
      </c>
      <c r="L184" s="849">
        <v>1</v>
      </c>
      <c r="M184" s="849">
        <v>174</v>
      </c>
      <c r="N184" s="849"/>
      <c r="O184" s="849"/>
      <c r="P184" s="837"/>
      <c r="Q184" s="850"/>
    </row>
    <row r="185" spans="1:17" ht="14.4" customHeight="1" x14ac:dyDescent="0.3">
      <c r="A185" s="831" t="s">
        <v>8961</v>
      </c>
      <c r="B185" s="832" t="s">
        <v>8962</v>
      </c>
      <c r="C185" s="832" t="s">
        <v>6809</v>
      </c>
      <c r="D185" s="832" t="s">
        <v>9139</v>
      </c>
      <c r="E185" s="832" t="s">
        <v>9140</v>
      </c>
      <c r="F185" s="849">
        <v>237</v>
      </c>
      <c r="G185" s="849">
        <v>19908</v>
      </c>
      <c r="H185" s="849">
        <v>0.64931506849315068</v>
      </c>
      <c r="I185" s="849">
        <v>84</v>
      </c>
      <c r="J185" s="849">
        <v>365</v>
      </c>
      <c r="K185" s="849">
        <v>30660</v>
      </c>
      <c r="L185" s="849">
        <v>1</v>
      </c>
      <c r="M185" s="849">
        <v>84</v>
      </c>
      <c r="N185" s="849">
        <v>406</v>
      </c>
      <c r="O185" s="849">
        <v>34104</v>
      </c>
      <c r="P185" s="837">
        <v>1.1123287671232878</v>
      </c>
      <c r="Q185" s="850">
        <v>84</v>
      </c>
    </row>
    <row r="186" spans="1:17" ht="14.4" customHeight="1" x14ac:dyDescent="0.3">
      <c r="A186" s="831" t="s">
        <v>8961</v>
      </c>
      <c r="B186" s="832" t="s">
        <v>8962</v>
      </c>
      <c r="C186" s="832" t="s">
        <v>6809</v>
      </c>
      <c r="D186" s="832" t="s">
        <v>9141</v>
      </c>
      <c r="E186" s="832" t="s">
        <v>9142</v>
      </c>
      <c r="F186" s="849"/>
      <c r="G186" s="849"/>
      <c r="H186" s="849"/>
      <c r="I186" s="849"/>
      <c r="J186" s="849">
        <v>2</v>
      </c>
      <c r="K186" s="849">
        <v>1306</v>
      </c>
      <c r="L186" s="849">
        <v>1</v>
      </c>
      <c r="M186" s="849">
        <v>653</v>
      </c>
      <c r="N186" s="849">
        <v>1</v>
      </c>
      <c r="O186" s="849">
        <v>653</v>
      </c>
      <c r="P186" s="837">
        <v>0.5</v>
      </c>
      <c r="Q186" s="850">
        <v>653</v>
      </c>
    </row>
    <row r="187" spans="1:17" ht="14.4" customHeight="1" x14ac:dyDescent="0.3">
      <c r="A187" s="831" t="s">
        <v>8961</v>
      </c>
      <c r="B187" s="832" t="s">
        <v>8962</v>
      </c>
      <c r="C187" s="832" t="s">
        <v>6809</v>
      </c>
      <c r="D187" s="832" t="s">
        <v>9143</v>
      </c>
      <c r="E187" s="832" t="s">
        <v>9144</v>
      </c>
      <c r="F187" s="849">
        <v>5</v>
      </c>
      <c r="G187" s="849">
        <v>390</v>
      </c>
      <c r="H187" s="849">
        <v>2.5</v>
      </c>
      <c r="I187" s="849">
        <v>78</v>
      </c>
      <c r="J187" s="849">
        <v>2</v>
      </c>
      <c r="K187" s="849">
        <v>156</v>
      </c>
      <c r="L187" s="849">
        <v>1</v>
      </c>
      <c r="M187" s="849">
        <v>78</v>
      </c>
      <c r="N187" s="849">
        <v>2</v>
      </c>
      <c r="O187" s="849">
        <v>156</v>
      </c>
      <c r="P187" s="837">
        <v>1</v>
      </c>
      <c r="Q187" s="850">
        <v>78</v>
      </c>
    </row>
    <row r="188" spans="1:17" ht="14.4" customHeight="1" x14ac:dyDescent="0.3">
      <c r="A188" s="831" t="s">
        <v>8961</v>
      </c>
      <c r="B188" s="832" t="s">
        <v>8962</v>
      </c>
      <c r="C188" s="832" t="s">
        <v>6809</v>
      </c>
      <c r="D188" s="832" t="s">
        <v>9145</v>
      </c>
      <c r="E188" s="832" t="s">
        <v>9146</v>
      </c>
      <c r="F188" s="849">
        <v>3</v>
      </c>
      <c r="G188" s="849">
        <v>900</v>
      </c>
      <c r="H188" s="849">
        <v>2.9900332225913622</v>
      </c>
      <c r="I188" s="849">
        <v>300</v>
      </c>
      <c r="J188" s="849">
        <v>1</v>
      </c>
      <c r="K188" s="849">
        <v>301</v>
      </c>
      <c r="L188" s="849">
        <v>1</v>
      </c>
      <c r="M188" s="849">
        <v>301</v>
      </c>
      <c r="N188" s="849">
        <v>9</v>
      </c>
      <c r="O188" s="849">
        <v>2709</v>
      </c>
      <c r="P188" s="837">
        <v>9</v>
      </c>
      <c r="Q188" s="850">
        <v>301</v>
      </c>
    </row>
    <row r="189" spans="1:17" ht="14.4" customHeight="1" x14ac:dyDescent="0.3">
      <c r="A189" s="831" t="s">
        <v>8961</v>
      </c>
      <c r="B189" s="832" t="s">
        <v>8962</v>
      </c>
      <c r="C189" s="832" t="s">
        <v>6809</v>
      </c>
      <c r="D189" s="832" t="s">
        <v>9147</v>
      </c>
      <c r="E189" s="832" t="s">
        <v>9148</v>
      </c>
      <c r="F189" s="849">
        <v>2</v>
      </c>
      <c r="G189" s="849">
        <v>42</v>
      </c>
      <c r="H189" s="849">
        <v>2</v>
      </c>
      <c r="I189" s="849">
        <v>21</v>
      </c>
      <c r="J189" s="849">
        <v>1</v>
      </c>
      <c r="K189" s="849">
        <v>21</v>
      </c>
      <c r="L189" s="849">
        <v>1</v>
      </c>
      <c r="M189" s="849">
        <v>21</v>
      </c>
      <c r="N189" s="849">
        <v>4</v>
      </c>
      <c r="O189" s="849">
        <v>84</v>
      </c>
      <c r="P189" s="837">
        <v>4</v>
      </c>
      <c r="Q189" s="850">
        <v>21</v>
      </c>
    </row>
    <row r="190" spans="1:17" ht="14.4" customHeight="1" x14ac:dyDescent="0.3">
      <c r="A190" s="831" t="s">
        <v>8961</v>
      </c>
      <c r="B190" s="832" t="s">
        <v>8962</v>
      </c>
      <c r="C190" s="832" t="s">
        <v>6809</v>
      </c>
      <c r="D190" s="832" t="s">
        <v>9149</v>
      </c>
      <c r="E190" s="832" t="s">
        <v>9150</v>
      </c>
      <c r="F190" s="849">
        <v>401</v>
      </c>
      <c r="G190" s="849">
        <v>8822</v>
      </c>
      <c r="H190" s="849">
        <v>1.1794117647058824</v>
      </c>
      <c r="I190" s="849">
        <v>22</v>
      </c>
      <c r="J190" s="849">
        <v>340</v>
      </c>
      <c r="K190" s="849">
        <v>7480</v>
      </c>
      <c r="L190" s="849">
        <v>1</v>
      </c>
      <c r="M190" s="849">
        <v>22</v>
      </c>
      <c r="N190" s="849">
        <v>203</v>
      </c>
      <c r="O190" s="849">
        <v>4466</v>
      </c>
      <c r="P190" s="837">
        <v>0.59705882352941175</v>
      </c>
      <c r="Q190" s="850">
        <v>22</v>
      </c>
    </row>
    <row r="191" spans="1:17" ht="14.4" customHeight="1" x14ac:dyDescent="0.3">
      <c r="A191" s="831" t="s">
        <v>8961</v>
      </c>
      <c r="B191" s="832" t="s">
        <v>8962</v>
      </c>
      <c r="C191" s="832" t="s">
        <v>6809</v>
      </c>
      <c r="D191" s="832" t="s">
        <v>9151</v>
      </c>
      <c r="E191" s="832" t="s">
        <v>9152</v>
      </c>
      <c r="F191" s="849"/>
      <c r="G191" s="849"/>
      <c r="H191" s="849"/>
      <c r="I191" s="849"/>
      <c r="J191" s="849"/>
      <c r="K191" s="849"/>
      <c r="L191" s="849"/>
      <c r="M191" s="849"/>
      <c r="N191" s="849">
        <v>5</v>
      </c>
      <c r="O191" s="849">
        <v>2845</v>
      </c>
      <c r="P191" s="837"/>
      <c r="Q191" s="850">
        <v>569</v>
      </c>
    </row>
    <row r="192" spans="1:17" ht="14.4" customHeight="1" x14ac:dyDescent="0.3">
      <c r="A192" s="831" t="s">
        <v>8961</v>
      </c>
      <c r="B192" s="832" t="s">
        <v>8962</v>
      </c>
      <c r="C192" s="832" t="s">
        <v>6809</v>
      </c>
      <c r="D192" s="832" t="s">
        <v>9153</v>
      </c>
      <c r="E192" s="832" t="s">
        <v>9154</v>
      </c>
      <c r="F192" s="849">
        <v>60</v>
      </c>
      <c r="G192" s="849">
        <v>29700</v>
      </c>
      <c r="H192" s="849">
        <v>1.0909090909090908</v>
      </c>
      <c r="I192" s="849">
        <v>495</v>
      </c>
      <c r="J192" s="849">
        <v>55</v>
      </c>
      <c r="K192" s="849">
        <v>27225</v>
      </c>
      <c r="L192" s="849">
        <v>1</v>
      </c>
      <c r="M192" s="849">
        <v>495</v>
      </c>
      <c r="N192" s="849">
        <v>55</v>
      </c>
      <c r="O192" s="849">
        <v>27225</v>
      </c>
      <c r="P192" s="837">
        <v>1</v>
      </c>
      <c r="Q192" s="850">
        <v>495</v>
      </c>
    </row>
    <row r="193" spans="1:17" ht="14.4" customHeight="1" x14ac:dyDescent="0.3">
      <c r="A193" s="831" t="s">
        <v>8961</v>
      </c>
      <c r="B193" s="832" t="s">
        <v>8962</v>
      </c>
      <c r="C193" s="832" t="s">
        <v>6809</v>
      </c>
      <c r="D193" s="832" t="s">
        <v>9155</v>
      </c>
      <c r="E193" s="832" t="s">
        <v>9156</v>
      </c>
      <c r="F193" s="849"/>
      <c r="G193" s="849"/>
      <c r="H193" s="849"/>
      <c r="I193" s="849"/>
      <c r="J193" s="849">
        <v>12</v>
      </c>
      <c r="K193" s="849">
        <v>6948</v>
      </c>
      <c r="L193" s="849">
        <v>1</v>
      </c>
      <c r="M193" s="849">
        <v>579</v>
      </c>
      <c r="N193" s="849"/>
      <c r="O193" s="849"/>
      <c r="P193" s="837"/>
      <c r="Q193" s="850"/>
    </row>
    <row r="194" spans="1:17" ht="14.4" customHeight="1" x14ac:dyDescent="0.3">
      <c r="A194" s="831" t="s">
        <v>8961</v>
      </c>
      <c r="B194" s="832" t="s">
        <v>8962</v>
      </c>
      <c r="C194" s="832" t="s">
        <v>6809</v>
      </c>
      <c r="D194" s="832" t="s">
        <v>8855</v>
      </c>
      <c r="E194" s="832" t="s">
        <v>8856</v>
      </c>
      <c r="F194" s="849"/>
      <c r="G194" s="849"/>
      <c r="H194" s="849"/>
      <c r="I194" s="849"/>
      <c r="J194" s="849">
        <v>12</v>
      </c>
      <c r="K194" s="849">
        <v>12132</v>
      </c>
      <c r="L194" s="849">
        <v>1</v>
      </c>
      <c r="M194" s="849">
        <v>1011</v>
      </c>
      <c r="N194" s="849"/>
      <c r="O194" s="849"/>
      <c r="P194" s="837"/>
      <c r="Q194" s="850"/>
    </row>
    <row r="195" spans="1:17" ht="14.4" customHeight="1" x14ac:dyDescent="0.3">
      <c r="A195" s="831" t="s">
        <v>8961</v>
      </c>
      <c r="B195" s="832" t="s">
        <v>8962</v>
      </c>
      <c r="C195" s="832" t="s">
        <v>6809</v>
      </c>
      <c r="D195" s="832" t="s">
        <v>9157</v>
      </c>
      <c r="E195" s="832" t="s">
        <v>9158</v>
      </c>
      <c r="F195" s="849"/>
      <c r="G195" s="849"/>
      <c r="H195" s="849"/>
      <c r="I195" s="849"/>
      <c r="J195" s="849">
        <v>1</v>
      </c>
      <c r="K195" s="849">
        <v>192</v>
      </c>
      <c r="L195" s="849">
        <v>1</v>
      </c>
      <c r="M195" s="849">
        <v>192</v>
      </c>
      <c r="N195" s="849">
        <v>1</v>
      </c>
      <c r="O195" s="849">
        <v>192</v>
      </c>
      <c r="P195" s="837">
        <v>1</v>
      </c>
      <c r="Q195" s="850">
        <v>192</v>
      </c>
    </row>
    <row r="196" spans="1:17" ht="14.4" customHeight="1" x14ac:dyDescent="0.3">
      <c r="A196" s="831" t="s">
        <v>8961</v>
      </c>
      <c r="B196" s="832" t="s">
        <v>8962</v>
      </c>
      <c r="C196" s="832" t="s">
        <v>6809</v>
      </c>
      <c r="D196" s="832" t="s">
        <v>9159</v>
      </c>
      <c r="E196" s="832" t="s">
        <v>9160</v>
      </c>
      <c r="F196" s="849">
        <v>10</v>
      </c>
      <c r="G196" s="849">
        <v>2050</v>
      </c>
      <c r="H196" s="849">
        <v>0.5</v>
      </c>
      <c r="I196" s="849">
        <v>205</v>
      </c>
      <c r="J196" s="849">
        <v>20</v>
      </c>
      <c r="K196" s="849">
        <v>4100</v>
      </c>
      <c r="L196" s="849">
        <v>1</v>
      </c>
      <c r="M196" s="849">
        <v>205</v>
      </c>
      <c r="N196" s="849">
        <v>13</v>
      </c>
      <c r="O196" s="849">
        <v>2665</v>
      </c>
      <c r="P196" s="837">
        <v>0.65</v>
      </c>
      <c r="Q196" s="850">
        <v>205</v>
      </c>
    </row>
    <row r="197" spans="1:17" ht="14.4" customHeight="1" x14ac:dyDescent="0.3">
      <c r="A197" s="831" t="s">
        <v>8961</v>
      </c>
      <c r="B197" s="832" t="s">
        <v>8962</v>
      </c>
      <c r="C197" s="832" t="s">
        <v>6809</v>
      </c>
      <c r="D197" s="832" t="s">
        <v>9161</v>
      </c>
      <c r="E197" s="832" t="s">
        <v>9162</v>
      </c>
      <c r="F197" s="849">
        <v>3</v>
      </c>
      <c r="G197" s="849">
        <v>501</v>
      </c>
      <c r="H197" s="849">
        <v>0.99404761904761907</v>
      </c>
      <c r="I197" s="849">
        <v>167</v>
      </c>
      <c r="J197" s="849">
        <v>3</v>
      </c>
      <c r="K197" s="849">
        <v>504</v>
      </c>
      <c r="L197" s="849">
        <v>1</v>
      </c>
      <c r="M197" s="849">
        <v>168</v>
      </c>
      <c r="N197" s="849"/>
      <c r="O197" s="849"/>
      <c r="P197" s="837"/>
      <c r="Q197" s="850"/>
    </row>
    <row r="198" spans="1:17" ht="14.4" customHeight="1" x14ac:dyDescent="0.3">
      <c r="A198" s="831" t="s">
        <v>8961</v>
      </c>
      <c r="B198" s="832" t="s">
        <v>8962</v>
      </c>
      <c r="C198" s="832" t="s">
        <v>6809</v>
      </c>
      <c r="D198" s="832" t="s">
        <v>9163</v>
      </c>
      <c r="E198" s="832" t="s">
        <v>9164</v>
      </c>
      <c r="F198" s="849">
        <v>1</v>
      </c>
      <c r="G198" s="849">
        <v>1657</v>
      </c>
      <c r="H198" s="849"/>
      <c r="I198" s="849">
        <v>1657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8961</v>
      </c>
      <c r="B199" s="832" t="s">
        <v>8962</v>
      </c>
      <c r="C199" s="832" t="s">
        <v>6809</v>
      </c>
      <c r="D199" s="832" t="s">
        <v>9165</v>
      </c>
      <c r="E199" s="832" t="s">
        <v>9166</v>
      </c>
      <c r="F199" s="849"/>
      <c r="G199" s="849"/>
      <c r="H199" s="849"/>
      <c r="I199" s="849"/>
      <c r="J199" s="849">
        <v>1</v>
      </c>
      <c r="K199" s="849">
        <v>265</v>
      </c>
      <c r="L199" s="849">
        <v>1</v>
      </c>
      <c r="M199" s="849">
        <v>265</v>
      </c>
      <c r="N199" s="849"/>
      <c r="O199" s="849"/>
      <c r="P199" s="837"/>
      <c r="Q199" s="850"/>
    </row>
    <row r="200" spans="1:17" ht="14.4" customHeight="1" x14ac:dyDescent="0.3">
      <c r="A200" s="831" t="s">
        <v>8961</v>
      </c>
      <c r="B200" s="832" t="s">
        <v>8962</v>
      </c>
      <c r="C200" s="832" t="s">
        <v>6809</v>
      </c>
      <c r="D200" s="832" t="s">
        <v>9167</v>
      </c>
      <c r="E200" s="832" t="s">
        <v>9168</v>
      </c>
      <c r="F200" s="849"/>
      <c r="G200" s="849"/>
      <c r="H200" s="849"/>
      <c r="I200" s="849"/>
      <c r="J200" s="849"/>
      <c r="K200" s="849"/>
      <c r="L200" s="849"/>
      <c r="M200" s="849"/>
      <c r="N200" s="849">
        <v>3</v>
      </c>
      <c r="O200" s="849">
        <v>381</v>
      </c>
      <c r="P200" s="837"/>
      <c r="Q200" s="850">
        <v>127</v>
      </c>
    </row>
    <row r="201" spans="1:17" ht="14.4" customHeight="1" x14ac:dyDescent="0.3">
      <c r="A201" s="831" t="s">
        <v>8961</v>
      </c>
      <c r="B201" s="832" t="s">
        <v>8962</v>
      </c>
      <c r="C201" s="832" t="s">
        <v>6809</v>
      </c>
      <c r="D201" s="832" t="s">
        <v>9169</v>
      </c>
      <c r="E201" s="832" t="s">
        <v>9170</v>
      </c>
      <c r="F201" s="849">
        <v>3</v>
      </c>
      <c r="G201" s="849">
        <v>930</v>
      </c>
      <c r="H201" s="849">
        <v>3</v>
      </c>
      <c r="I201" s="849">
        <v>310</v>
      </c>
      <c r="J201" s="849">
        <v>1</v>
      </c>
      <c r="K201" s="849">
        <v>310</v>
      </c>
      <c r="L201" s="849">
        <v>1</v>
      </c>
      <c r="M201" s="849">
        <v>310</v>
      </c>
      <c r="N201" s="849"/>
      <c r="O201" s="849"/>
      <c r="P201" s="837"/>
      <c r="Q201" s="850"/>
    </row>
    <row r="202" spans="1:17" ht="14.4" customHeight="1" x14ac:dyDescent="0.3">
      <c r="A202" s="831" t="s">
        <v>8961</v>
      </c>
      <c r="B202" s="832" t="s">
        <v>8962</v>
      </c>
      <c r="C202" s="832" t="s">
        <v>6809</v>
      </c>
      <c r="D202" s="832" t="s">
        <v>9171</v>
      </c>
      <c r="E202" s="832" t="s">
        <v>9172</v>
      </c>
      <c r="F202" s="849">
        <v>25</v>
      </c>
      <c r="G202" s="849">
        <v>575</v>
      </c>
      <c r="H202" s="849">
        <v>2.5</v>
      </c>
      <c r="I202" s="849">
        <v>23</v>
      </c>
      <c r="J202" s="849">
        <v>10</v>
      </c>
      <c r="K202" s="849">
        <v>230</v>
      </c>
      <c r="L202" s="849">
        <v>1</v>
      </c>
      <c r="M202" s="849">
        <v>23</v>
      </c>
      <c r="N202" s="849">
        <v>13</v>
      </c>
      <c r="O202" s="849">
        <v>299</v>
      </c>
      <c r="P202" s="837">
        <v>1.3</v>
      </c>
      <c r="Q202" s="850">
        <v>23</v>
      </c>
    </row>
    <row r="203" spans="1:17" ht="14.4" customHeight="1" x14ac:dyDescent="0.3">
      <c r="A203" s="831" t="s">
        <v>8961</v>
      </c>
      <c r="B203" s="832" t="s">
        <v>8962</v>
      </c>
      <c r="C203" s="832" t="s">
        <v>6809</v>
      </c>
      <c r="D203" s="832" t="s">
        <v>9173</v>
      </c>
      <c r="E203" s="832" t="s">
        <v>9174</v>
      </c>
      <c r="F203" s="849">
        <v>7</v>
      </c>
      <c r="G203" s="849">
        <v>119</v>
      </c>
      <c r="H203" s="849">
        <v>3.5</v>
      </c>
      <c r="I203" s="849">
        <v>17</v>
      </c>
      <c r="J203" s="849">
        <v>2</v>
      </c>
      <c r="K203" s="849">
        <v>34</v>
      </c>
      <c r="L203" s="849">
        <v>1</v>
      </c>
      <c r="M203" s="849">
        <v>17</v>
      </c>
      <c r="N203" s="849">
        <v>6</v>
      </c>
      <c r="O203" s="849">
        <v>102</v>
      </c>
      <c r="P203" s="837">
        <v>3</v>
      </c>
      <c r="Q203" s="850">
        <v>17</v>
      </c>
    </row>
    <row r="204" spans="1:17" ht="14.4" customHeight="1" x14ac:dyDescent="0.3">
      <c r="A204" s="831" t="s">
        <v>8961</v>
      </c>
      <c r="B204" s="832" t="s">
        <v>8962</v>
      </c>
      <c r="C204" s="832" t="s">
        <v>6809</v>
      </c>
      <c r="D204" s="832" t="s">
        <v>9175</v>
      </c>
      <c r="E204" s="832" t="s">
        <v>9176</v>
      </c>
      <c r="F204" s="849"/>
      <c r="G204" s="849"/>
      <c r="H204" s="849"/>
      <c r="I204" s="849"/>
      <c r="J204" s="849">
        <v>2</v>
      </c>
      <c r="K204" s="849">
        <v>336</v>
      </c>
      <c r="L204" s="849">
        <v>1</v>
      </c>
      <c r="M204" s="849">
        <v>168</v>
      </c>
      <c r="N204" s="849"/>
      <c r="O204" s="849"/>
      <c r="P204" s="837"/>
      <c r="Q204" s="850"/>
    </row>
    <row r="205" spans="1:17" ht="14.4" customHeight="1" x14ac:dyDescent="0.3">
      <c r="A205" s="831" t="s">
        <v>8961</v>
      </c>
      <c r="B205" s="832" t="s">
        <v>8962</v>
      </c>
      <c r="C205" s="832" t="s">
        <v>6809</v>
      </c>
      <c r="D205" s="832" t="s">
        <v>9177</v>
      </c>
      <c r="E205" s="832" t="s">
        <v>9178</v>
      </c>
      <c r="F205" s="849"/>
      <c r="G205" s="849"/>
      <c r="H205" s="849"/>
      <c r="I205" s="849"/>
      <c r="J205" s="849">
        <v>2</v>
      </c>
      <c r="K205" s="849">
        <v>266</v>
      </c>
      <c r="L205" s="849">
        <v>1</v>
      </c>
      <c r="M205" s="849">
        <v>133</v>
      </c>
      <c r="N205" s="849"/>
      <c r="O205" s="849"/>
      <c r="P205" s="837"/>
      <c r="Q205" s="850"/>
    </row>
    <row r="206" spans="1:17" ht="14.4" customHeight="1" x14ac:dyDescent="0.3">
      <c r="A206" s="831" t="s">
        <v>8961</v>
      </c>
      <c r="B206" s="832" t="s">
        <v>8962</v>
      </c>
      <c r="C206" s="832" t="s">
        <v>6809</v>
      </c>
      <c r="D206" s="832" t="s">
        <v>9179</v>
      </c>
      <c r="E206" s="832" t="s">
        <v>9180</v>
      </c>
      <c r="F206" s="849">
        <v>11</v>
      </c>
      <c r="G206" s="849">
        <v>7150</v>
      </c>
      <c r="H206" s="849">
        <v>1.8305171530977982</v>
      </c>
      <c r="I206" s="849">
        <v>650</v>
      </c>
      <c r="J206" s="849">
        <v>6</v>
      </c>
      <c r="K206" s="849">
        <v>3906</v>
      </c>
      <c r="L206" s="849">
        <v>1</v>
      </c>
      <c r="M206" s="849">
        <v>651</v>
      </c>
      <c r="N206" s="849">
        <v>6</v>
      </c>
      <c r="O206" s="849">
        <v>3906</v>
      </c>
      <c r="P206" s="837">
        <v>1</v>
      </c>
      <c r="Q206" s="850">
        <v>651</v>
      </c>
    </row>
    <row r="207" spans="1:17" ht="14.4" customHeight="1" x14ac:dyDescent="0.3">
      <c r="A207" s="831" t="s">
        <v>8961</v>
      </c>
      <c r="B207" s="832" t="s">
        <v>8962</v>
      </c>
      <c r="C207" s="832" t="s">
        <v>6809</v>
      </c>
      <c r="D207" s="832" t="s">
        <v>9181</v>
      </c>
      <c r="E207" s="832" t="s">
        <v>9182</v>
      </c>
      <c r="F207" s="849">
        <v>37</v>
      </c>
      <c r="G207" s="849">
        <v>10841</v>
      </c>
      <c r="H207" s="849">
        <v>0.78455637574178605</v>
      </c>
      <c r="I207" s="849">
        <v>293</v>
      </c>
      <c r="J207" s="849">
        <v>47</v>
      </c>
      <c r="K207" s="849">
        <v>13818</v>
      </c>
      <c r="L207" s="849">
        <v>1</v>
      </c>
      <c r="M207" s="849">
        <v>294</v>
      </c>
      <c r="N207" s="849">
        <v>22</v>
      </c>
      <c r="O207" s="849">
        <v>6468</v>
      </c>
      <c r="P207" s="837">
        <v>0.46808510638297873</v>
      </c>
      <c r="Q207" s="850">
        <v>294</v>
      </c>
    </row>
    <row r="208" spans="1:17" ht="14.4" customHeight="1" x14ac:dyDescent="0.3">
      <c r="A208" s="831" t="s">
        <v>8961</v>
      </c>
      <c r="B208" s="832" t="s">
        <v>8962</v>
      </c>
      <c r="C208" s="832" t="s">
        <v>6809</v>
      </c>
      <c r="D208" s="832" t="s">
        <v>9183</v>
      </c>
      <c r="E208" s="832" t="s">
        <v>9184</v>
      </c>
      <c r="F208" s="849">
        <v>8</v>
      </c>
      <c r="G208" s="849">
        <v>360</v>
      </c>
      <c r="H208" s="849">
        <v>0.8</v>
      </c>
      <c r="I208" s="849">
        <v>45</v>
      </c>
      <c r="J208" s="849">
        <v>10</v>
      </c>
      <c r="K208" s="849">
        <v>450</v>
      </c>
      <c r="L208" s="849">
        <v>1</v>
      </c>
      <c r="M208" s="849">
        <v>45</v>
      </c>
      <c r="N208" s="849">
        <v>5</v>
      </c>
      <c r="O208" s="849">
        <v>225</v>
      </c>
      <c r="P208" s="837">
        <v>0.5</v>
      </c>
      <c r="Q208" s="850">
        <v>45</v>
      </c>
    </row>
    <row r="209" spans="1:17" ht="14.4" customHeight="1" x14ac:dyDescent="0.3">
      <c r="A209" s="831" t="s">
        <v>8961</v>
      </c>
      <c r="B209" s="832" t="s">
        <v>8962</v>
      </c>
      <c r="C209" s="832" t="s">
        <v>6809</v>
      </c>
      <c r="D209" s="832" t="s">
        <v>9185</v>
      </c>
      <c r="E209" s="832" t="s">
        <v>9186</v>
      </c>
      <c r="F209" s="849"/>
      <c r="G209" s="849"/>
      <c r="H209" s="849"/>
      <c r="I209" s="849"/>
      <c r="J209" s="849"/>
      <c r="K209" s="849"/>
      <c r="L209" s="849"/>
      <c r="M209" s="849"/>
      <c r="N209" s="849">
        <v>2</v>
      </c>
      <c r="O209" s="849">
        <v>2208</v>
      </c>
      <c r="P209" s="837"/>
      <c r="Q209" s="850">
        <v>1104</v>
      </c>
    </row>
    <row r="210" spans="1:17" ht="14.4" customHeight="1" x14ac:dyDescent="0.3">
      <c r="A210" s="831" t="s">
        <v>8961</v>
      </c>
      <c r="B210" s="832" t="s">
        <v>8962</v>
      </c>
      <c r="C210" s="832" t="s">
        <v>6809</v>
      </c>
      <c r="D210" s="832" t="s">
        <v>9187</v>
      </c>
      <c r="E210" s="832" t="s">
        <v>9188</v>
      </c>
      <c r="F210" s="849">
        <v>31</v>
      </c>
      <c r="G210" s="849">
        <v>1426</v>
      </c>
      <c r="H210" s="849">
        <v>1.1481481481481481</v>
      </c>
      <c r="I210" s="849">
        <v>46</v>
      </c>
      <c r="J210" s="849">
        <v>27</v>
      </c>
      <c r="K210" s="849">
        <v>1242</v>
      </c>
      <c r="L210" s="849">
        <v>1</v>
      </c>
      <c r="M210" s="849">
        <v>46</v>
      </c>
      <c r="N210" s="849">
        <v>45</v>
      </c>
      <c r="O210" s="849">
        <v>2070</v>
      </c>
      <c r="P210" s="837">
        <v>1.6666666666666667</v>
      </c>
      <c r="Q210" s="850">
        <v>46</v>
      </c>
    </row>
    <row r="211" spans="1:17" ht="14.4" customHeight="1" x14ac:dyDescent="0.3">
      <c r="A211" s="831" t="s">
        <v>8961</v>
      </c>
      <c r="B211" s="832" t="s">
        <v>8962</v>
      </c>
      <c r="C211" s="832" t="s">
        <v>6809</v>
      </c>
      <c r="D211" s="832" t="s">
        <v>9189</v>
      </c>
      <c r="E211" s="832" t="s">
        <v>9190</v>
      </c>
      <c r="F211" s="849"/>
      <c r="G211" s="849"/>
      <c r="H211" s="849"/>
      <c r="I211" s="849"/>
      <c r="J211" s="849">
        <v>1</v>
      </c>
      <c r="K211" s="849">
        <v>310</v>
      </c>
      <c r="L211" s="849">
        <v>1</v>
      </c>
      <c r="M211" s="849">
        <v>310</v>
      </c>
      <c r="N211" s="849">
        <v>1</v>
      </c>
      <c r="O211" s="849">
        <v>310</v>
      </c>
      <c r="P211" s="837">
        <v>1</v>
      </c>
      <c r="Q211" s="850">
        <v>310</v>
      </c>
    </row>
    <row r="212" spans="1:17" ht="14.4" customHeight="1" x14ac:dyDescent="0.3">
      <c r="A212" s="831" t="s">
        <v>8961</v>
      </c>
      <c r="B212" s="832" t="s">
        <v>8962</v>
      </c>
      <c r="C212" s="832" t="s">
        <v>6809</v>
      </c>
      <c r="D212" s="832" t="s">
        <v>9191</v>
      </c>
      <c r="E212" s="832" t="s">
        <v>9192</v>
      </c>
      <c r="F212" s="849">
        <v>4</v>
      </c>
      <c r="G212" s="849">
        <v>2108</v>
      </c>
      <c r="H212" s="849">
        <v>1.9962121212121211</v>
      </c>
      <c r="I212" s="849">
        <v>527</v>
      </c>
      <c r="J212" s="849">
        <v>2</v>
      </c>
      <c r="K212" s="849">
        <v>1056</v>
      </c>
      <c r="L212" s="849">
        <v>1</v>
      </c>
      <c r="M212" s="849">
        <v>528</v>
      </c>
      <c r="N212" s="849">
        <v>5</v>
      </c>
      <c r="O212" s="849">
        <v>2640</v>
      </c>
      <c r="P212" s="837">
        <v>2.5</v>
      </c>
      <c r="Q212" s="850">
        <v>528</v>
      </c>
    </row>
    <row r="213" spans="1:17" ht="14.4" customHeight="1" x14ac:dyDescent="0.3">
      <c r="A213" s="831" t="s">
        <v>8961</v>
      </c>
      <c r="B213" s="832" t="s">
        <v>8962</v>
      </c>
      <c r="C213" s="832" t="s">
        <v>6809</v>
      </c>
      <c r="D213" s="832" t="s">
        <v>9193</v>
      </c>
      <c r="E213" s="832" t="s">
        <v>9194</v>
      </c>
      <c r="F213" s="849">
        <v>5</v>
      </c>
      <c r="G213" s="849">
        <v>130</v>
      </c>
      <c r="H213" s="849">
        <v>1.25</v>
      </c>
      <c r="I213" s="849">
        <v>26</v>
      </c>
      <c r="J213" s="849">
        <v>4</v>
      </c>
      <c r="K213" s="849">
        <v>104</v>
      </c>
      <c r="L213" s="849">
        <v>1</v>
      </c>
      <c r="M213" s="849">
        <v>26</v>
      </c>
      <c r="N213" s="849">
        <v>4</v>
      </c>
      <c r="O213" s="849">
        <v>104</v>
      </c>
      <c r="P213" s="837">
        <v>1</v>
      </c>
      <c r="Q213" s="850">
        <v>26</v>
      </c>
    </row>
    <row r="214" spans="1:17" ht="14.4" customHeight="1" x14ac:dyDescent="0.3">
      <c r="A214" s="831" t="s">
        <v>8961</v>
      </c>
      <c r="B214" s="832" t="s">
        <v>8962</v>
      </c>
      <c r="C214" s="832" t="s">
        <v>6809</v>
      </c>
      <c r="D214" s="832" t="s">
        <v>9195</v>
      </c>
      <c r="E214" s="832" t="s">
        <v>9196</v>
      </c>
      <c r="F214" s="849"/>
      <c r="G214" s="849"/>
      <c r="H214" s="849"/>
      <c r="I214" s="849"/>
      <c r="J214" s="849"/>
      <c r="K214" s="849"/>
      <c r="L214" s="849"/>
      <c r="M214" s="849"/>
      <c r="N214" s="849">
        <v>2</v>
      </c>
      <c r="O214" s="849">
        <v>1056</v>
      </c>
      <c r="P214" s="837"/>
      <c r="Q214" s="850">
        <v>528</v>
      </c>
    </row>
    <row r="215" spans="1:17" ht="14.4" customHeight="1" x14ac:dyDescent="0.3">
      <c r="A215" s="831" t="s">
        <v>8961</v>
      </c>
      <c r="B215" s="832" t="s">
        <v>8962</v>
      </c>
      <c r="C215" s="832" t="s">
        <v>6809</v>
      </c>
      <c r="D215" s="832" t="s">
        <v>9197</v>
      </c>
      <c r="E215" s="832" t="s">
        <v>9198</v>
      </c>
      <c r="F215" s="849">
        <v>1</v>
      </c>
      <c r="G215" s="849">
        <v>135</v>
      </c>
      <c r="H215" s="849">
        <v>1</v>
      </c>
      <c r="I215" s="849">
        <v>135</v>
      </c>
      <c r="J215" s="849">
        <v>1</v>
      </c>
      <c r="K215" s="849">
        <v>135</v>
      </c>
      <c r="L215" s="849">
        <v>1</v>
      </c>
      <c r="M215" s="849">
        <v>135</v>
      </c>
      <c r="N215" s="849"/>
      <c r="O215" s="849"/>
      <c r="P215" s="837"/>
      <c r="Q215" s="850"/>
    </row>
    <row r="216" spans="1:17" ht="14.4" customHeight="1" x14ac:dyDescent="0.3">
      <c r="A216" s="831" t="s">
        <v>8961</v>
      </c>
      <c r="B216" s="832" t="s">
        <v>8962</v>
      </c>
      <c r="C216" s="832" t="s">
        <v>6809</v>
      </c>
      <c r="D216" s="832" t="s">
        <v>9199</v>
      </c>
      <c r="E216" s="832" t="s">
        <v>9200</v>
      </c>
      <c r="F216" s="849"/>
      <c r="G216" s="849"/>
      <c r="H216" s="849"/>
      <c r="I216" s="849"/>
      <c r="J216" s="849">
        <v>1</v>
      </c>
      <c r="K216" s="849">
        <v>803</v>
      </c>
      <c r="L216" s="849">
        <v>1</v>
      </c>
      <c r="M216" s="849">
        <v>803</v>
      </c>
      <c r="N216" s="849"/>
      <c r="O216" s="849"/>
      <c r="P216" s="837"/>
      <c r="Q216" s="850"/>
    </row>
    <row r="217" spans="1:17" ht="14.4" customHeight="1" x14ac:dyDescent="0.3">
      <c r="A217" s="831" t="s">
        <v>8961</v>
      </c>
      <c r="B217" s="832" t="s">
        <v>8962</v>
      </c>
      <c r="C217" s="832" t="s">
        <v>6809</v>
      </c>
      <c r="D217" s="832" t="s">
        <v>9201</v>
      </c>
      <c r="E217" s="832" t="s">
        <v>9202</v>
      </c>
      <c r="F217" s="849">
        <v>2</v>
      </c>
      <c r="G217" s="849">
        <v>378</v>
      </c>
      <c r="H217" s="849">
        <v>0.24868421052631579</v>
      </c>
      <c r="I217" s="849">
        <v>189</v>
      </c>
      <c r="J217" s="849">
        <v>8</v>
      </c>
      <c r="K217" s="849">
        <v>1520</v>
      </c>
      <c r="L217" s="849">
        <v>1</v>
      </c>
      <c r="M217" s="849">
        <v>190</v>
      </c>
      <c r="N217" s="849">
        <v>12</v>
      </c>
      <c r="O217" s="849">
        <v>2280</v>
      </c>
      <c r="P217" s="837">
        <v>1.5</v>
      </c>
      <c r="Q217" s="850">
        <v>190</v>
      </c>
    </row>
    <row r="218" spans="1:17" ht="14.4" customHeight="1" x14ac:dyDescent="0.3">
      <c r="A218" s="831" t="s">
        <v>8961</v>
      </c>
      <c r="B218" s="832" t="s">
        <v>8962</v>
      </c>
      <c r="C218" s="832" t="s">
        <v>6809</v>
      </c>
      <c r="D218" s="832" t="s">
        <v>9203</v>
      </c>
      <c r="E218" s="832" t="s">
        <v>9204</v>
      </c>
      <c r="F218" s="849"/>
      <c r="G218" s="849"/>
      <c r="H218" s="849"/>
      <c r="I218" s="849"/>
      <c r="J218" s="849">
        <v>1</v>
      </c>
      <c r="K218" s="849">
        <v>274</v>
      </c>
      <c r="L218" s="849">
        <v>1</v>
      </c>
      <c r="M218" s="849">
        <v>274</v>
      </c>
      <c r="N218" s="849"/>
      <c r="O218" s="849"/>
      <c r="P218" s="837"/>
      <c r="Q218" s="850"/>
    </row>
    <row r="219" spans="1:17" ht="14.4" customHeight="1" x14ac:dyDescent="0.3">
      <c r="A219" s="831" t="s">
        <v>8961</v>
      </c>
      <c r="B219" s="832" t="s">
        <v>8962</v>
      </c>
      <c r="C219" s="832" t="s">
        <v>6809</v>
      </c>
      <c r="D219" s="832" t="s">
        <v>9205</v>
      </c>
      <c r="E219" s="832" t="s">
        <v>9206</v>
      </c>
      <c r="F219" s="849"/>
      <c r="G219" s="849"/>
      <c r="H219" s="849"/>
      <c r="I219" s="849"/>
      <c r="J219" s="849">
        <v>30</v>
      </c>
      <c r="K219" s="849">
        <v>3990</v>
      </c>
      <c r="L219" s="849">
        <v>1</v>
      </c>
      <c r="M219" s="849">
        <v>133</v>
      </c>
      <c r="N219" s="849">
        <v>22</v>
      </c>
      <c r="O219" s="849">
        <v>2926</v>
      </c>
      <c r="P219" s="837">
        <v>0.73333333333333328</v>
      </c>
      <c r="Q219" s="850">
        <v>133</v>
      </c>
    </row>
    <row r="220" spans="1:17" ht="14.4" customHeight="1" x14ac:dyDescent="0.3">
      <c r="A220" s="831" t="s">
        <v>8961</v>
      </c>
      <c r="B220" s="832" t="s">
        <v>8962</v>
      </c>
      <c r="C220" s="832" t="s">
        <v>6809</v>
      </c>
      <c r="D220" s="832" t="s">
        <v>9207</v>
      </c>
      <c r="E220" s="832" t="s">
        <v>9208</v>
      </c>
      <c r="F220" s="849"/>
      <c r="G220" s="849"/>
      <c r="H220" s="849"/>
      <c r="I220" s="849"/>
      <c r="J220" s="849">
        <v>935</v>
      </c>
      <c r="K220" s="849">
        <v>34595</v>
      </c>
      <c r="L220" s="849">
        <v>1</v>
      </c>
      <c r="M220" s="849">
        <v>37</v>
      </c>
      <c r="N220" s="849">
        <v>1102</v>
      </c>
      <c r="O220" s="849">
        <v>40774</v>
      </c>
      <c r="P220" s="837">
        <v>1.1786096256684493</v>
      </c>
      <c r="Q220" s="850">
        <v>37</v>
      </c>
    </row>
    <row r="221" spans="1:17" ht="14.4" customHeight="1" x14ac:dyDescent="0.3">
      <c r="A221" s="831" t="s">
        <v>8961</v>
      </c>
      <c r="B221" s="832" t="s">
        <v>8962</v>
      </c>
      <c r="C221" s="832" t="s">
        <v>6809</v>
      </c>
      <c r="D221" s="832" t="s">
        <v>9209</v>
      </c>
      <c r="E221" s="832" t="s">
        <v>9210</v>
      </c>
      <c r="F221" s="849"/>
      <c r="G221" s="849"/>
      <c r="H221" s="849"/>
      <c r="I221" s="849"/>
      <c r="J221" s="849">
        <v>1</v>
      </c>
      <c r="K221" s="849">
        <v>171</v>
      </c>
      <c r="L221" s="849">
        <v>1</v>
      </c>
      <c r="M221" s="849">
        <v>171</v>
      </c>
      <c r="N221" s="849"/>
      <c r="O221" s="849"/>
      <c r="P221" s="837"/>
      <c r="Q221" s="850"/>
    </row>
    <row r="222" spans="1:17" ht="14.4" customHeight="1" x14ac:dyDescent="0.3">
      <c r="A222" s="831" t="s">
        <v>8961</v>
      </c>
      <c r="B222" s="832" t="s">
        <v>8962</v>
      </c>
      <c r="C222" s="832" t="s">
        <v>6809</v>
      </c>
      <c r="D222" s="832" t="s">
        <v>9211</v>
      </c>
      <c r="E222" s="832" t="s">
        <v>9212</v>
      </c>
      <c r="F222" s="849"/>
      <c r="G222" s="849"/>
      <c r="H222" s="849"/>
      <c r="I222" s="849"/>
      <c r="J222" s="849">
        <v>3</v>
      </c>
      <c r="K222" s="849">
        <v>696</v>
      </c>
      <c r="L222" s="849">
        <v>1</v>
      </c>
      <c r="M222" s="849">
        <v>232</v>
      </c>
      <c r="N222" s="849"/>
      <c r="O222" s="849"/>
      <c r="P222" s="837"/>
      <c r="Q222" s="850"/>
    </row>
    <row r="223" spans="1:17" ht="14.4" customHeight="1" x14ac:dyDescent="0.3">
      <c r="A223" s="831" t="s">
        <v>8961</v>
      </c>
      <c r="B223" s="832" t="s">
        <v>8962</v>
      </c>
      <c r="C223" s="832" t="s">
        <v>6809</v>
      </c>
      <c r="D223" s="832" t="s">
        <v>9213</v>
      </c>
      <c r="E223" s="832" t="s">
        <v>9214</v>
      </c>
      <c r="F223" s="849"/>
      <c r="G223" s="849"/>
      <c r="H223" s="849"/>
      <c r="I223" s="849"/>
      <c r="J223" s="849">
        <v>1</v>
      </c>
      <c r="K223" s="849">
        <v>834</v>
      </c>
      <c r="L223" s="849">
        <v>1</v>
      </c>
      <c r="M223" s="849">
        <v>834</v>
      </c>
      <c r="N223" s="849"/>
      <c r="O223" s="849"/>
      <c r="P223" s="837"/>
      <c r="Q223" s="850"/>
    </row>
    <row r="224" spans="1:17" ht="14.4" customHeight="1" x14ac:dyDescent="0.3">
      <c r="A224" s="831" t="s">
        <v>8961</v>
      </c>
      <c r="B224" s="832" t="s">
        <v>8962</v>
      </c>
      <c r="C224" s="832" t="s">
        <v>6809</v>
      </c>
      <c r="D224" s="832" t="s">
        <v>9215</v>
      </c>
      <c r="E224" s="832" t="s">
        <v>9216</v>
      </c>
      <c r="F224" s="849"/>
      <c r="G224" s="849"/>
      <c r="H224" s="849"/>
      <c r="I224" s="849"/>
      <c r="J224" s="849">
        <v>13</v>
      </c>
      <c r="K224" s="849">
        <v>1209</v>
      </c>
      <c r="L224" s="849">
        <v>1</v>
      </c>
      <c r="M224" s="849">
        <v>93</v>
      </c>
      <c r="N224" s="849">
        <v>38</v>
      </c>
      <c r="O224" s="849">
        <v>3534</v>
      </c>
      <c r="P224" s="837">
        <v>2.9230769230769229</v>
      </c>
      <c r="Q224" s="850">
        <v>93</v>
      </c>
    </row>
    <row r="225" spans="1:17" ht="14.4" customHeight="1" x14ac:dyDescent="0.3">
      <c r="A225" s="831" t="s">
        <v>8961</v>
      </c>
      <c r="B225" s="832" t="s">
        <v>9217</v>
      </c>
      <c r="C225" s="832" t="s">
        <v>6809</v>
      </c>
      <c r="D225" s="832" t="s">
        <v>9218</v>
      </c>
      <c r="E225" s="832" t="s">
        <v>9219</v>
      </c>
      <c r="F225" s="849">
        <v>2</v>
      </c>
      <c r="G225" s="849">
        <v>2074</v>
      </c>
      <c r="H225" s="849">
        <v>0.99903660886319845</v>
      </c>
      <c r="I225" s="849">
        <v>1037</v>
      </c>
      <c r="J225" s="849">
        <v>2</v>
      </c>
      <c r="K225" s="849">
        <v>2076</v>
      </c>
      <c r="L225" s="849">
        <v>1</v>
      </c>
      <c r="M225" s="849">
        <v>1038</v>
      </c>
      <c r="N225" s="849">
        <v>4</v>
      </c>
      <c r="O225" s="849">
        <v>4152</v>
      </c>
      <c r="P225" s="837">
        <v>2</v>
      </c>
      <c r="Q225" s="850">
        <v>1038</v>
      </c>
    </row>
    <row r="226" spans="1:17" ht="14.4" customHeight="1" x14ac:dyDescent="0.3">
      <c r="A226" s="831" t="s">
        <v>9220</v>
      </c>
      <c r="B226" s="832" t="s">
        <v>8245</v>
      </c>
      <c r="C226" s="832" t="s">
        <v>6817</v>
      </c>
      <c r="D226" s="832" t="s">
        <v>9221</v>
      </c>
      <c r="E226" s="832" t="s">
        <v>9222</v>
      </c>
      <c r="F226" s="849">
        <v>2</v>
      </c>
      <c r="G226" s="849">
        <v>3422.53</v>
      </c>
      <c r="H226" s="849"/>
      <c r="I226" s="849">
        <v>1711.2650000000001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9220</v>
      </c>
      <c r="B227" s="832" t="s">
        <v>8245</v>
      </c>
      <c r="C227" s="832" t="s">
        <v>6817</v>
      </c>
      <c r="D227" s="832" t="s">
        <v>9223</v>
      </c>
      <c r="E227" s="832" t="s">
        <v>9224</v>
      </c>
      <c r="F227" s="849">
        <v>0.67</v>
      </c>
      <c r="G227" s="849">
        <v>1712.05</v>
      </c>
      <c r="H227" s="849">
        <v>0.2107366705563187</v>
      </c>
      <c r="I227" s="849">
        <v>2555.2985074626863</v>
      </c>
      <c r="J227" s="849">
        <v>3</v>
      </c>
      <c r="K227" s="849">
        <v>8124.12</v>
      </c>
      <c r="L227" s="849">
        <v>1</v>
      </c>
      <c r="M227" s="849">
        <v>2708.04</v>
      </c>
      <c r="N227" s="849">
        <v>0.67</v>
      </c>
      <c r="O227" s="849">
        <v>1814.38</v>
      </c>
      <c r="P227" s="837">
        <v>0.22333249631960139</v>
      </c>
      <c r="Q227" s="850">
        <v>2708.0298507462685</v>
      </c>
    </row>
    <row r="228" spans="1:17" ht="14.4" customHeight="1" x14ac:dyDescent="0.3">
      <c r="A228" s="831" t="s">
        <v>9220</v>
      </c>
      <c r="B228" s="832" t="s">
        <v>8245</v>
      </c>
      <c r="C228" s="832" t="s">
        <v>6817</v>
      </c>
      <c r="D228" s="832" t="s">
        <v>9225</v>
      </c>
      <c r="E228" s="832" t="s">
        <v>9224</v>
      </c>
      <c r="F228" s="849"/>
      <c r="G228" s="849"/>
      <c r="H228" s="849"/>
      <c r="I228" s="849"/>
      <c r="J228" s="849">
        <v>0.2</v>
      </c>
      <c r="K228" s="849">
        <v>1354.02</v>
      </c>
      <c r="L228" s="849">
        <v>1</v>
      </c>
      <c r="M228" s="849">
        <v>6770.0999999999995</v>
      </c>
      <c r="N228" s="849"/>
      <c r="O228" s="849"/>
      <c r="P228" s="837"/>
      <c r="Q228" s="850"/>
    </row>
    <row r="229" spans="1:17" ht="14.4" customHeight="1" x14ac:dyDescent="0.3">
      <c r="A229" s="831" t="s">
        <v>9220</v>
      </c>
      <c r="B229" s="832" t="s">
        <v>8245</v>
      </c>
      <c r="C229" s="832" t="s">
        <v>6817</v>
      </c>
      <c r="D229" s="832" t="s">
        <v>9226</v>
      </c>
      <c r="E229" s="832" t="s">
        <v>9227</v>
      </c>
      <c r="F229" s="849">
        <v>0.8</v>
      </c>
      <c r="G229" s="849">
        <v>3930.3399999999997</v>
      </c>
      <c r="H229" s="849">
        <v>0.45427845900809422</v>
      </c>
      <c r="I229" s="849">
        <v>4912.9249999999993</v>
      </c>
      <c r="J229" s="849">
        <v>1.7500000000000002</v>
      </c>
      <c r="K229" s="849">
        <v>8651.83</v>
      </c>
      <c r="L229" s="849">
        <v>1</v>
      </c>
      <c r="M229" s="849">
        <v>4943.9028571428562</v>
      </c>
      <c r="N229" s="849">
        <v>1.1000000000000001</v>
      </c>
      <c r="O229" s="849">
        <v>5438.2400000000007</v>
      </c>
      <c r="P229" s="837">
        <v>0.62856528618800889</v>
      </c>
      <c r="Q229" s="850">
        <v>4943.8545454545456</v>
      </c>
    </row>
    <row r="230" spans="1:17" ht="14.4" customHeight="1" x14ac:dyDescent="0.3">
      <c r="A230" s="831" t="s">
        <v>9220</v>
      </c>
      <c r="B230" s="832" t="s">
        <v>8245</v>
      </c>
      <c r="C230" s="832" t="s">
        <v>6817</v>
      </c>
      <c r="D230" s="832" t="s">
        <v>9228</v>
      </c>
      <c r="E230" s="832" t="s">
        <v>9229</v>
      </c>
      <c r="F230" s="849">
        <v>41.93</v>
      </c>
      <c r="G230" s="849">
        <v>39889.25</v>
      </c>
      <c r="H230" s="849">
        <v>1.1641523635305562</v>
      </c>
      <c r="I230" s="849">
        <v>951.32959694729311</v>
      </c>
      <c r="J230" s="849">
        <v>34.099999999999994</v>
      </c>
      <c r="K230" s="849">
        <v>34264.629999999997</v>
      </c>
      <c r="L230" s="849">
        <v>1</v>
      </c>
      <c r="M230" s="849">
        <v>1004.8278592375367</v>
      </c>
      <c r="N230" s="849">
        <v>23.049999999999997</v>
      </c>
      <c r="O230" s="849">
        <v>23161.240000000005</v>
      </c>
      <c r="P230" s="837">
        <v>0.67595184888907323</v>
      </c>
      <c r="Q230" s="850">
        <v>1004.8260303687639</v>
      </c>
    </row>
    <row r="231" spans="1:17" ht="14.4" customHeight="1" x14ac:dyDescent="0.3">
      <c r="A231" s="831" t="s">
        <v>9220</v>
      </c>
      <c r="B231" s="832" t="s">
        <v>8245</v>
      </c>
      <c r="C231" s="832" t="s">
        <v>6817</v>
      </c>
      <c r="D231" s="832" t="s">
        <v>9230</v>
      </c>
      <c r="E231" s="832" t="s">
        <v>9227</v>
      </c>
      <c r="F231" s="849">
        <v>7.9599999999999982</v>
      </c>
      <c r="G231" s="849">
        <v>78707.039999999979</v>
      </c>
      <c r="H231" s="849">
        <v>0.93537104763833401</v>
      </c>
      <c r="I231" s="849">
        <v>9887.8190954773872</v>
      </c>
      <c r="J231" s="849">
        <v>8.51</v>
      </c>
      <c r="K231" s="849">
        <v>84145.25999999998</v>
      </c>
      <c r="L231" s="849">
        <v>1</v>
      </c>
      <c r="M231" s="849">
        <v>9887.8096357226768</v>
      </c>
      <c r="N231" s="849">
        <v>8.3699999999999974</v>
      </c>
      <c r="O231" s="849">
        <v>82563.399999999994</v>
      </c>
      <c r="P231" s="837">
        <v>0.98120084244792893</v>
      </c>
      <c r="Q231" s="850">
        <v>9864.2054958184017</v>
      </c>
    </row>
    <row r="232" spans="1:17" ht="14.4" customHeight="1" x14ac:dyDescent="0.3">
      <c r="A232" s="831" t="s">
        <v>9220</v>
      </c>
      <c r="B232" s="832" t="s">
        <v>8245</v>
      </c>
      <c r="C232" s="832" t="s">
        <v>6817</v>
      </c>
      <c r="D232" s="832" t="s">
        <v>9231</v>
      </c>
      <c r="E232" s="832" t="s">
        <v>9227</v>
      </c>
      <c r="F232" s="849">
        <v>0.2</v>
      </c>
      <c r="G232" s="849">
        <v>988.78</v>
      </c>
      <c r="H232" s="849"/>
      <c r="I232" s="849">
        <v>4943.8999999999996</v>
      </c>
      <c r="J232" s="849"/>
      <c r="K232" s="849"/>
      <c r="L232" s="849"/>
      <c r="M232" s="849"/>
      <c r="N232" s="849">
        <v>0.06</v>
      </c>
      <c r="O232" s="849">
        <v>296.63</v>
      </c>
      <c r="P232" s="837"/>
      <c r="Q232" s="850">
        <v>4943.833333333333</v>
      </c>
    </row>
    <row r="233" spans="1:17" ht="14.4" customHeight="1" x14ac:dyDescent="0.3">
      <c r="A233" s="831" t="s">
        <v>9220</v>
      </c>
      <c r="B233" s="832" t="s">
        <v>8245</v>
      </c>
      <c r="C233" s="832" t="s">
        <v>6817</v>
      </c>
      <c r="D233" s="832" t="s">
        <v>9232</v>
      </c>
      <c r="E233" s="832" t="s">
        <v>9233</v>
      </c>
      <c r="F233" s="849">
        <v>1</v>
      </c>
      <c r="G233" s="849">
        <v>398.2</v>
      </c>
      <c r="H233" s="849">
        <v>0.5</v>
      </c>
      <c r="I233" s="849">
        <v>398.2</v>
      </c>
      <c r="J233" s="849">
        <v>2</v>
      </c>
      <c r="K233" s="849">
        <v>796.4</v>
      </c>
      <c r="L233" s="849">
        <v>1</v>
      </c>
      <c r="M233" s="849">
        <v>398.2</v>
      </c>
      <c r="N233" s="849">
        <v>2</v>
      </c>
      <c r="O233" s="849">
        <v>10379.6</v>
      </c>
      <c r="P233" s="837">
        <v>13.033149171270718</v>
      </c>
      <c r="Q233" s="850">
        <v>5189.8</v>
      </c>
    </row>
    <row r="234" spans="1:17" ht="14.4" customHeight="1" x14ac:dyDescent="0.3">
      <c r="A234" s="831" t="s">
        <v>9220</v>
      </c>
      <c r="B234" s="832" t="s">
        <v>8245</v>
      </c>
      <c r="C234" s="832" t="s">
        <v>6817</v>
      </c>
      <c r="D234" s="832" t="s">
        <v>9234</v>
      </c>
      <c r="E234" s="832" t="s">
        <v>9235</v>
      </c>
      <c r="F234" s="849">
        <v>4.5</v>
      </c>
      <c r="G234" s="849">
        <v>4197.6900000000005</v>
      </c>
      <c r="H234" s="849">
        <v>4.5</v>
      </c>
      <c r="I234" s="849">
        <v>932.82000000000016</v>
      </c>
      <c r="J234" s="849">
        <v>1</v>
      </c>
      <c r="K234" s="849">
        <v>932.82</v>
      </c>
      <c r="L234" s="849">
        <v>1</v>
      </c>
      <c r="M234" s="849">
        <v>932.82</v>
      </c>
      <c r="N234" s="849">
        <v>1</v>
      </c>
      <c r="O234" s="849">
        <v>843.46</v>
      </c>
      <c r="P234" s="837">
        <v>0.90420445530756199</v>
      </c>
      <c r="Q234" s="850">
        <v>843.46</v>
      </c>
    </row>
    <row r="235" spans="1:17" ht="14.4" customHeight="1" x14ac:dyDescent="0.3">
      <c r="A235" s="831" t="s">
        <v>9220</v>
      </c>
      <c r="B235" s="832" t="s">
        <v>8245</v>
      </c>
      <c r="C235" s="832" t="s">
        <v>6817</v>
      </c>
      <c r="D235" s="832" t="s">
        <v>7085</v>
      </c>
      <c r="E235" s="832" t="s">
        <v>7086</v>
      </c>
      <c r="F235" s="849">
        <v>8.3299999999999983</v>
      </c>
      <c r="G235" s="849">
        <v>36868.049999999996</v>
      </c>
      <c r="H235" s="849">
        <v>0.64714361467870241</v>
      </c>
      <c r="I235" s="849">
        <v>4425.9363745498204</v>
      </c>
      <c r="J235" s="849">
        <v>12.67</v>
      </c>
      <c r="K235" s="849">
        <v>56970.430000000008</v>
      </c>
      <c r="L235" s="849">
        <v>1</v>
      </c>
      <c r="M235" s="849">
        <v>4496.4822415153913</v>
      </c>
      <c r="N235" s="849">
        <v>7.4699999999999971</v>
      </c>
      <c r="O235" s="849">
        <v>33947.709999999992</v>
      </c>
      <c r="P235" s="837">
        <v>0.59588298701624665</v>
      </c>
      <c r="Q235" s="850">
        <v>4544.5394912985284</v>
      </c>
    </row>
    <row r="236" spans="1:17" ht="14.4" customHeight="1" x14ac:dyDescent="0.3">
      <c r="A236" s="831" t="s">
        <v>9220</v>
      </c>
      <c r="B236" s="832" t="s">
        <v>8245</v>
      </c>
      <c r="C236" s="832" t="s">
        <v>6817</v>
      </c>
      <c r="D236" s="832" t="s">
        <v>9236</v>
      </c>
      <c r="E236" s="832" t="s">
        <v>7086</v>
      </c>
      <c r="F236" s="849">
        <v>3.5699999999999994</v>
      </c>
      <c r="G236" s="849">
        <v>31413.999999999989</v>
      </c>
      <c r="H236" s="849">
        <v>1.6649688725976026</v>
      </c>
      <c r="I236" s="849">
        <v>8799.4397759103631</v>
      </c>
      <c r="J236" s="849">
        <v>2.1100000000000003</v>
      </c>
      <c r="K236" s="849">
        <v>18867.620000000006</v>
      </c>
      <c r="L236" s="849">
        <v>1</v>
      </c>
      <c r="M236" s="849">
        <v>8942.0000000000018</v>
      </c>
      <c r="N236" s="849">
        <v>3.61</v>
      </c>
      <c r="O236" s="849">
        <v>32833.57</v>
      </c>
      <c r="P236" s="837">
        <v>1.740207296945772</v>
      </c>
      <c r="Q236" s="850">
        <v>9095.1717451523546</v>
      </c>
    </row>
    <row r="237" spans="1:17" ht="14.4" customHeight="1" x14ac:dyDescent="0.3">
      <c r="A237" s="831" t="s">
        <v>9220</v>
      </c>
      <c r="B237" s="832" t="s">
        <v>8245</v>
      </c>
      <c r="C237" s="832" t="s">
        <v>6817</v>
      </c>
      <c r="D237" s="832" t="s">
        <v>9237</v>
      </c>
      <c r="E237" s="832" t="s">
        <v>9238</v>
      </c>
      <c r="F237" s="849">
        <v>15.4</v>
      </c>
      <c r="G237" s="849">
        <v>30005.570000000003</v>
      </c>
      <c r="H237" s="849">
        <v>0.95018503001710641</v>
      </c>
      <c r="I237" s="849">
        <v>1948.4136363636364</v>
      </c>
      <c r="J237" s="849">
        <v>16.200000000000003</v>
      </c>
      <c r="K237" s="849">
        <v>31578.660000000007</v>
      </c>
      <c r="L237" s="849">
        <v>1</v>
      </c>
      <c r="M237" s="849">
        <v>1949.3000000000002</v>
      </c>
      <c r="N237" s="849">
        <v>15.53</v>
      </c>
      <c r="O237" s="849">
        <v>30262.880000000005</v>
      </c>
      <c r="P237" s="837">
        <v>0.95833325416594617</v>
      </c>
      <c r="Q237" s="850">
        <v>1948.6722472633617</v>
      </c>
    </row>
    <row r="238" spans="1:17" ht="14.4" customHeight="1" x14ac:dyDescent="0.3">
      <c r="A238" s="831" t="s">
        <v>9220</v>
      </c>
      <c r="B238" s="832" t="s">
        <v>8245</v>
      </c>
      <c r="C238" s="832" t="s">
        <v>6817</v>
      </c>
      <c r="D238" s="832" t="s">
        <v>8810</v>
      </c>
      <c r="E238" s="832" t="s">
        <v>7086</v>
      </c>
      <c r="F238" s="849">
        <v>40.730000000000004</v>
      </c>
      <c r="G238" s="849">
        <v>72115.83</v>
      </c>
      <c r="H238" s="849">
        <v>0.84845476887506299</v>
      </c>
      <c r="I238" s="849">
        <v>1770.5826172354527</v>
      </c>
      <c r="J238" s="849">
        <v>47.27000000000001</v>
      </c>
      <c r="K238" s="849">
        <v>84996.67</v>
      </c>
      <c r="L238" s="849">
        <v>1</v>
      </c>
      <c r="M238" s="849">
        <v>1798.110217897186</v>
      </c>
      <c r="N238" s="849">
        <v>46.080000000000005</v>
      </c>
      <c r="O238" s="849">
        <v>83811.810000000027</v>
      </c>
      <c r="P238" s="837">
        <v>0.98605992446527646</v>
      </c>
      <c r="Q238" s="850">
        <v>1818.832682291667</v>
      </c>
    </row>
    <row r="239" spans="1:17" ht="14.4" customHeight="1" x14ac:dyDescent="0.3">
      <c r="A239" s="831" t="s">
        <v>9220</v>
      </c>
      <c r="B239" s="832" t="s">
        <v>8245</v>
      </c>
      <c r="C239" s="832" t="s">
        <v>6817</v>
      </c>
      <c r="D239" s="832" t="s">
        <v>9239</v>
      </c>
      <c r="E239" s="832" t="s">
        <v>9240</v>
      </c>
      <c r="F239" s="849">
        <v>17.280000000000005</v>
      </c>
      <c r="G239" s="849">
        <v>8352.3299999999981</v>
      </c>
      <c r="H239" s="849">
        <v>1.3029261641946568</v>
      </c>
      <c r="I239" s="849">
        <v>483.35243055555532</v>
      </c>
      <c r="J239" s="849">
        <v>12.399999999999999</v>
      </c>
      <c r="K239" s="849">
        <v>6410.4400000000014</v>
      </c>
      <c r="L239" s="849">
        <v>1</v>
      </c>
      <c r="M239" s="849">
        <v>516.97096774193562</v>
      </c>
      <c r="N239" s="849">
        <v>9.7300000000000022</v>
      </c>
      <c r="O239" s="849">
        <v>5036.2300000000032</v>
      </c>
      <c r="P239" s="837">
        <v>0.78562937957456935</v>
      </c>
      <c r="Q239" s="850">
        <v>517.59815005138762</v>
      </c>
    </row>
    <row r="240" spans="1:17" ht="14.4" customHeight="1" x14ac:dyDescent="0.3">
      <c r="A240" s="831" t="s">
        <v>9220</v>
      </c>
      <c r="B240" s="832" t="s">
        <v>8245</v>
      </c>
      <c r="C240" s="832" t="s">
        <v>6817</v>
      </c>
      <c r="D240" s="832" t="s">
        <v>8811</v>
      </c>
      <c r="E240" s="832" t="s">
        <v>8812</v>
      </c>
      <c r="F240" s="849">
        <v>1.4800000000000004</v>
      </c>
      <c r="G240" s="849">
        <v>1337.6200000000001</v>
      </c>
      <c r="H240" s="849">
        <v>0.73998959958398347</v>
      </c>
      <c r="I240" s="849">
        <v>903.79729729729706</v>
      </c>
      <c r="J240" s="849">
        <v>2</v>
      </c>
      <c r="K240" s="849">
        <v>1807.62</v>
      </c>
      <c r="L240" s="849">
        <v>1</v>
      </c>
      <c r="M240" s="849">
        <v>903.81</v>
      </c>
      <c r="N240" s="849">
        <v>2.63</v>
      </c>
      <c r="O240" s="849">
        <v>2376.9900000000002</v>
      </c>
      <c r="P240" s="837">
        <v>1.3149832376273776</v>
      </c>
      <c r="Q240" s="850">
        <v>903.79847908745262</v>
      </c>
    </row>
    <row r="241" spans="1:17" ht="14.4" customHeight="1" x14ac:dyDescent="0.3">
      <c r="A241" s="831" t="s">
        <v>9220</v>
      </c>
      <c r="B241" s="832" t="s">
        <v>8245</v>
      </c>
      <c r="C241" s="832" t="s">
        <v>6817</v>
      </c>
      <c r="D241" s="832" t="s">
        <v>9241</v>
      </c>
      <c r="E241" s="832" t="s">
        <v>7086</v>
      </c>
      <c r="F241" s="849">
        <v>2.29</v>
      </c>
      <c r="G241" s="849">
        <v>74869.62000000001</v>
      </c>
      <c r="H241" s="849">
        <v>0.81435973564010655</v>
      </c>
      <c r="I241" s="849">
        <v>32694.157205240179</v>
      </c>
      <c r="J241" s="849">
        <v>2.7899999999999991</v>
      </c>
      <c r="K241" s="849">
        <v>91936.790000000023</v>
      </c>
      <c r="L241" s="849">
        <v>1</v>
      </c>
      <c r="M241" s="849">
        <v>32952.254480286756</v>
      </c>
      <c r="N241" s="849">
        <v>2.4</v>
      </c>
      <c r="O241" s="849">
        <v>79309.62999999999</v>
      </c>
      <c r="P241" s="837">
        <v>0.86265389513817015</v>
      </c>
      <c r="Q241" s="850">
        <v>33045.679166666661</v>
      </c>
    </row>
    <row r="242" spans="1:17" ht="14.4" customHeight="1" x14ac:dyDescent="0.3">
      <c r="A242" s="831" t="s">
        <v>9220</v>
      </c>
      <c r="B242" s="832" t="s">
        <v>8245</v>
      </c>
      <c r="C242" s="832" t="s">
        <v>6817</v>
      </c>
      <c r="D242" s="832" t="s">
        <v>9242</v>
      </c>
      <c r="E242" s="832" t="s">
        <v>9243</v>
      </c>
      <c r="F242" s="849">
        <v>0.15000000000000002</v>
      </c>
      <c r="G242" s="849">
        <v>37.650000000000006</v>
      </c>
      <c r="H242" s="849"/>
      <c r="I242" s="849">
        <v>251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9220</v>
      </c>
      <c r="B243" s="832" t="s">
        <v>8245</v>
      </c>
      <c r="C243" s="832" t="s">
        <v>6842</v>
      </c>
      <c r="D243" s="832" t="s">
        <v>9244</v>
      </c>
      <c r="E243" s="832" t="s">
        <v>9245</v>
      </c>
      <c r="F243" s="849">
        <v>5</v>
      </c>
      <c r="G243" s="849">
        <v>2947.9500000000003</v>
      </c>
      <c r="H243" s="849">
        <v>0.83333333333333337</v>
      </c>
      <c r="I243" s="849">
        <v>589.59</v>
      </c>
      <c r="J243" s="849">
        <v>6</v>
      </c>
      <c r="K243" s="849">
        <v>3537.54</v>
      </c>
      <c r="L243" s="849">
        <v>1</v>
      </c>
      <c r="M243" s="849">
        <v>589.59</v>
      </c>
      <c r="N243" s="849">
        <v>9</v>
      </c>
      <c r="O243" s="849">
        <v>5306.31</v>
      </c>
      <c r="P243" s="837">
        <v>1.5000000000000002</v>
      </c>
      <c r="Q243" s="850">
        <v>589.59</v>
      </c>
    </row>
    <row r="244" spans="1:17" ht="14.4" customHeight="1" x14ac:dyDescent="0.3">
      <c r="A244" s="831" t="s">
        <v>9220</v>
      </c>
      <c r="B244" s="832" t="s">
        <v>8245</v>
      </c>
      <c r="C244" s="832" t="s">
        <v>6842</v>
      </c>
      <c r="D244" s="832" t="s">
        <v>9246</v>
      </c>
      <c r="E244" s="832" t="s">
        <v>9247</v>
      </c>
      <c r="F244" s="849">
        <v>87</v>
      </c>
      <c r="G244" s="849">
        <v>148517.69999999998</v>
      </c>
      <c r="H244" s="849">
        <v>0.89506172839506148</v>
      </c>
      <c r="I244" s="849">
        <v>1707.1</v>
      </c>
      <c r="J244" s="849">
        <v>97.2</v>
      </c>
      <c r="K244" s="849">
        <v>165930.12000000002</v>
      </c>
      <c r="L244" s="849">
        <v>1</v>
      </c>
      <c r="M244" s="849">
        <v>1707.1000000000001</v>
      </c>
      <c r="N244" s="849">
        <v>88</v>
      </c>
      <c r="O244" s="849">
        <v>150224.80000000002</v>
      </c>
      <c r="P244" s="837">
        <v>0.90534979423868311</v>
      </c>
      <c r="Q244" s="850">
        <v>1707.1000000000001</v>
      </c>
    </row>
    <row r="245" spans="1:17" ht="14.4" customHeight="1" x14ac:dyDescent="0.3">
      <c r="A245" s="831" t="s">
        <v>9220</v>
      </c>
      <c r="B245" s="832" t="s">
        <v>8245</v>
      </c>
      <c r="C245" s="832" t="s">
        <v>6842</v>
      </c>
      <c r="D245" s="832" t="s">
        <v>9248</v>
      </c>
      <c r="E245" s="832" t="s">
        <v>9249</v>
      </c>
      <c r="F245" s="849">
        <v>2</v>
      </c>
      <c r="G245" s="849">
        <v>2894.56</v>
      </c>
      <c r="H245" s="849">
        <v>0.25</v>
      </c>
      <c r="I245" s="849">
        <v>1447.28</v>
      </c>
      <c r="J245" s="849">
        <v>8</v>
      </c>
      <c r="K245" s="849">
        <v>11578.24</v>
      </c>
      <c r="L245" s="849">
        <v>1</v>
      </c>
      <c r="M245" s="849">
        <v>1447.28</v>
      </c>
      <c r="N245" s="849">
        <v>1</v>
      </c>
      <c r="O245" s="849">
        <v>1447.28</v>
      </c>
      <c r="P245" s="837">
        <v>0.125</v>
      </c>
      <c r="Q245" s="850">
        <v>1447.28</v>
      </c>
    </row>
    <row r="246" spans="1:17" ht="14.4" customHeight="1" x14ac:dyDescent="0.3">
      <c r="A246" s="831" t="s">
        <v>9220</v>
      </c>
      <c r="B246" s="832" t="s">
        <v>8245</v>
      </c>
      <c r="C246" s="832" t="s">
        <v>6842</v>
      </c>
      <c r="D246" s="832" t="s">
        <v>9250</v>
      </c>
      <c r="E246" s="832" t="s">
        <v>9251</v>
      </c>
      <c r="F246" s="849">
        <v>4</v>
      </c>
      <c r="G246" s="849">
        <v>3889.28</v>
      </c>
      <c r="H246" s="849">
        <v>0.66666666666666674</v>
      </c>
      <c r="I246" s="849">
        <v>972.32</v>
      </c>
      <c r="J246" s="849">
        <v>6</v>
      </c>
      <c r="K246" s="849">
        <v>5833.92</v>
      </c>
      <c r="L246" s="849">
        <v>1</v>
      </c>
      <c r="M246" s="849">
        <v>972.32</v>
      </c>
      <c r="N246" s="849">
        <v>5</v>
      </c>
      <c r="O246" s="849">
        <v>4861.6000000000004</v>
      </c>
      <c r="P246" s="837">
        <v>0.83333333333333337</v>
      </c>
      <c r="Q246" s="850">
        <v>972.32</v>
      </c>
    </row>
    <row r="247" spans="1:17" ht="14.4" customHeight="1" x14ac:dyDescent="0.3">
      <c r="A247" s="831" t="s">
        <v>9220</v>
      </c>
      <c r="B247" s="832" t="s">
        <v>8245</v>
      </c>
      <c r="C247" s="832" t="s">
        <v>6842</v>
      </c>
      <c r="D247" s="832" t="s">
        <v>9252</v>
      </c>
      <c r="E247" s="832" t="s">
        <v>9251</v>
      </c>
      <c r="F247" s="849">
        <v>1</v>
      </c>
      <c r="G247" s="849">
        <v>1408.42</v>
      </c>
      <c r="H247" s="849"/>
      <c r="I247" s="849">
        <v>1408.42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9220</v>
      </c>
      <c r="B248" s="832" t="s">
        <v>8245</v>
      </c>
      <c r="C248" s="832" t="s">
        <v>6842</v>
      </c>
      <c r="D248" s="832" t="s">
        <v>9253</v>
      </c>
      <c r="E248" s="832" t="s">
        <v>9251</v>
      </c>
      <c r="F248" s="849">
        <v>85</v>
      </c>
      <c r="G248" s="849">
        <v>145121.35</v>
      </c>
      <c r="H248" s="849">
        <v>0.96590909090909116</v>
      </c>
      <c r="I248" s="849">
        <v>1707.3100000000002</v>
      </c>
      <c r="J248" s="849">
        <v>88</v>
      </c>
      <c r="K248" s="849">
        <v>150243.27999999997</v>
      </c>
      <c r="L248" s="849">
        <v>1</v>
      </c>
      <c r="M248" s="849">
        <v>1707.3099999999997</v>
      </c>
      <c r="N248" s="849">
        <v>70</v>
      </c>
      <c r="O248" s="849">
        <v>119511.7</v>
      </c>
      <c r="P248" s="837">
        <v>0.79545454545454564</v>
      </c>
      <c r="Q248" s="850">
        <v>1707.31</v>
      </c>
    </row>
    <row r="249" spans="1:17" ht="14.4" customHeight="1" x14ac:dyDescent="0.3">
      <c r="A249" s="831" t="s">
        <v>9220</v>
      </c>
      <c r="B249" s="832" t="s">
        <v>8245</v>
      </c>
      <c r="C249" s="832" t="s">
        <v>6842</v>
      </c>
      <c r="D249" s="832" t="s">
        <v>9254</v>
      </c>
      <c r="E249" s="832" t="s">
        <v>9251</v>
      </c>
      <c r="F249" s="849">
        <v>4</v>
      </c>
      <c r="G249" s="849">
        <v>8265.2000000000007</v>
      </c>
      <c r="H249" s="849">
        <v>1</v>
      </c>
      <c r="I249" s="849">
        <v>2066.3000000000002</v>
      </c>
      <c r="J249" s="849">
        <v>4</v>
      </c>
      <c r="K249" s="849">
        <v>8265.2000000000007</v>
      </c>
      <c r="L249" s="849">
        <v>1</v>
      </c>
      <c r="M249" s="849">
        <v>2066.3000000000002</v>
      </c>
      <c r="N249" s="849">
        <v>1</v>
      </c>
      <c r="O249" s="849">
        <v>2066.3000000000002</v>
      </c>
      <c r="P249" s="837">
        <v>0.25</v>
      </c>
      <c r="Q249" s="850">
        <v>2066.3000000000002</v>
      </c>
    </row>
    <row r="250" spans="1:17" ht="14.4" customHeight="1" x14ac:dyDescent="0.3">
      <c r="A250" s="831" t="s">
        <v>9220</v>
      </c>
      <c r="B250" s="832" t="s">
        <v>8245</v>
      </c>
      <c r="C250" s="832" t="s">
        <v>6842</v>
      </c>
      <c r="D250" s="832" t="s">
        <v>9255</v>
      </c>
      <c r="E250" s="832" t="s">
        <v>9256</v>
      </c>
      <c r="F250" s="849">
        <v>1</v>
      </c>
      <c r="G250" s="849">
        <v>1932.09</v>
      </c>
      <c r="H250" s="849">
        <v>0.5</v>
      </c>
      <c r="I250" s="849">
        <v>1932.09</v>
      </c>
      <c r="J250" s="849">
        <v>2</v>
      </c>
      <c r="K250" s="849">
        <v>3864.18</v>
      </c>
      <c r="L250" s="849">
        <v>1</v>
      </c>
      <c r="M250" s="849">
        <v>1932.09</v>
      </c>
      <c r="N250" s="849"/>
      <c r="O250" s="849"/>
      <c r="P250" s="837"/>
      <c r="Q250" s="850"/>
    </row>
    <row r="251" spans="1:17" ht="14.4" customHeight="1" x14ac:dyDescent="0.3">
      <c r="A251" s="831" t="s">
        <v>9220</v>
      </c>
      <c r="B251" s="832" t="s">
        <v>8245</v>
      </c>
      <c r="C251" s="832" t="s">
        <v>6842</v>
      </c>
      <c r="D251" s="832" t="s">
        <v>9257</v>
      </c>
      <c r="E251" s="832" t="s">
        <v>9258</v>
      </c>
      <c r="F251" s="849">
        <v>3</v>
      </c>
      <c r="G251" s="849">
        <v>3083.2799999999997</v>
      </c>
      <c r="H251" s="849">
        <v>0.6</v>
      </c>
      <c r="I251" s="849">
        <v>1027.76</v>
      </c>
      <c r="J251" s="849">
        <v>5</v>
      </c>
      <c r="K251" s="849">
        <v>5138.8</v>
      </c>
      <c r="L251" s="849">
        <v>1</v>
      </c>
      <c r="M251" s="849">
        <v>1027.76</v>
      </c>
      <c r="N251" s="849">
        <v>1</v>
      </c>
      <c r="O251" s="849">
        <v>1027.76</v>
      </c>
      <c r="P251" s="837">
        <v>0.19999999999999998</v>
      </c>
      <c r="Q251" s="850">
        <v>1027.76</v>
      </c>
    </row>
    <row r="252" spans="1:17" ht="14.4" customHeight="1" x14ac:dyDescent="0.3">
      <c r="A252" s="831" t="s">
        <v>9220</v>
      </c>
      <c r="B252" s="832" t="s">
        <v>8245</v>
      </c>
      <c r="C252" s="832" t="s">
        <v>6842</v>
      </c>
      <c r="D252" s="832" t="s">
        <v>9259</v>
      </c>
      <c r="E252" s="832" t="s">
        <v>9258</v>
      </c>
      <c r="F252" s="849">
        <v>11</v>
      </c>
      <c r="G252" s="849">
        <v>23560.35</v>
      </c>
      <c r="H252" s="849">
        <v>1.2222222222222223</v>
      </c>
      <c r="I252" s="849">
        <v>2141.85</v>
      </c>
      <c r="J252" s="849">
        <v>9</v>
      </c>
      <c r="K252" s="849">
        <v>19276.649999999998</v>
      </c>
      <c r="L252" s="849">
        <v>1</v>
      </c>
      <c r="M252" s="849">
        <v>2141.85</v>
      </c>
      <c r="N252" s="849">
        <v>20</v>
      </c>
      <c r="O252" s="849">
        <v>42836.999999999993</v>
      </c>
      <c r="P252" s="837">
        <v>2.2222222222222219</v>
      </c>
      <c r="Q252" s="850">
        <v>2141.8499999999995</v>
      </c>
    </row>
    <row r="253" spans="1:17" ht="14.4" customHeight="1" x14ac:dyDescent="0.3">
      <c r="A253" s="831" t="s">
        <v>9220</v>
      </c>
      <c r="B253" s="832" t="s">
        <v>8245</v>
      </c>
      <c r="C253" s="832" t="s">
        <v>6842</v>
      </c>
      <c r="D253" s="832" t="s">
        <v>9260</v>
      </c>
      <c r="E253" s="832" t="s">
        <v>9261</v>
      </c>
      <c r="F253" s="849">
        <v>1</v>
      </c>
      <c r="G253" s="849">
        <v>466.78</v>
      </c>
      <c r="H253" s="849"/>
      <c r="I253" s="849">
        <v>466.78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9220</v>
      </c>
      <c r="B254" s="832" t="s">
        <v>8245</v>
      </c>
      <c r="C254" s="832" t="s">
        <v>6842</v>
      </c>
      <c r="D254" s="832" t="s">
        <v>9262</v>
      </c>
      <c r="E254" s="832" t="s">
        <v>9263</v>
      </c>
      <c r="F254" s="849"/>
      <c r="G254" s="849"/>
      <c r="H254" s="849"/>
      <c r="I254" s="849"/>
      <c r="J254" s="849">
        <v>1</v>
      </c>
      <c r="K254" s="849">
        <v>8536.5499999999993</v>
      </c>
      <c r="L254" s="849">
        <v>1</v>
      </c>
      <c r="M254" s="849">
        <v>8536.5499999999993</v>
      </c>
      <c r="N254" s="849"/>
      <c r="O254" s="849"/>
      <c r="P254" s="837"/>
      <c r="Q254" s="850"/>
    </row>
    <row r="255" spans="1:17" ht="14.4" customHeight="1" x14ac:dyDescent="0.3">
      <c r="A255" s="831" t="s">
        <v>9220</v>
      </c>
      <c r="B255" s="832" t="s">
        <v>8245</v>
      </c>
      <c r="C255" s="832" t="s">
        <v>6842</v>
      </c>
      <c r="D255" s="832" t="s">
        <v>9264</v>
      </c>
      <c r="E255" s="832" t="s">
        <v>9265</v>
      </c>
      <c r="F255" s="849">
        <v>7</v>
      </c>
      <c r="G255" s="849">
        <v>21023.660000000003</v>
      </c>
      <c r="H255" s="849">
        <v>1.7500000000000002</v>
      </c>
      <c r="I255" s="849">
        <v>3003.3800000000006</v>
      </c>
      <c r="J255" s="849">
        <v>4</v>
      </c>
      <c r="K255" s="849">
        <v>12013.52</v>
      </c>
      <c r="L255" s="849">
        <v>1</v>
      </c>
      <c r="M255" s="849">
        <v>3003.38</v>
      </c>
      <c r="N255" s="849">
        <v>12</v>
      </c>
      <c r="O255" s="849">
        <v>36040.559999999998</v>
      </c>
      <c r="P255" s="837">
        <v>2.9999999999999996</v>
      </c>
      <c r="Q255" s="850">
        <v>3003.3799999999997</v>
      </c>
    </row>
    <row r="256" spans="1:17" ht="14.4" customHeight="1" x14ac:dyDescent="0.3">
      <c r="A256" s="831" t="s">
        <v>9220</v>
      </c>
      <c r="B256" s="832" t="s">
        <v>8245</v>
      </c>
      <c r="C256" s="832" t="s">
        <v>6842</v>
      </c>
      <c r="D256" s="832" t="s">
        <v>9264</v>
      </c>
      <c r="E256" s="832" t="s">
        <v>9266</v>
      </c>
      <c r="F256" s="849">
        <v>9</v>
      </c>
      <c r="G256" s="849">
        <v>27030.42</v>
      </c>
      <c r="H256" s="849">
        <v>1.2857142857142856</v>
      </c>
      <c r="I256" s="849">
        <v>3003.3799999999997</v>
      </c>
      <c r="J256" s="849">
        <v>7</v>
      </c>
      <c r="K256" s="849">
        <v>21023.66</v>
      </c>
      <c r="L256" s="849">
        <v>1</v>
      </c>
      <c r="M256" s="849">
        <v>3003.38</v>
      </c>
      <c r="N256" s="849">
        <v>5</v>
      </c>
      <c r="O256" s="849">
        <v>15016.900000000001</v>
      </c>
      <c r="P256" s="837">
        <v>0.71428571428571441</v>
      </c>
      <c r="Q256" s="850">
        <v>3003.38</v>
      </c>
    </row>
    <row r="257" spans="1:17" ht="14.4" customHeight="1" x14ac:dyDescent="0.3">
      <c r="A257" s="831" t="s">
        <v>9220</v>
      </c>
      <c r="B257" s="832" t="s">
        <v>8245</v>
      </c>
      <c r="C257" s="832" t="s">
        <v>6842</v>
      </c>
      <c r="D257" s="832" t="s">
        <v>9267</v>
      </c>
      <c r="E257" s="832" t="s">
        <v>9268</v>
      </c>
      <c r="F257" s="849">
        <v>1</v>
      </c>
      <c r="G257" s="849">
        <v>2236.5</v>
      </c>
      <c r="H257" s="849">
        <v>0.5</v>
      </c>
      <c r="I257" s="849">
        <v>2236.5</v>
      </c>
      <c r="J257" s="849">
        <v>2</v>
      </c>
      <c r="K257" s="849">
        <v>4473</v>
      </c>
      <c r="L257" s="849">
        <v>1</v>
      </c>
      <c r="M257" s="849">
        <v>2236.5</v>
      </c>
      <c r="N257" s="849">
        <v>2</v>
      </c>
      <c r="O257" s="849">
        <v>4473</v>
      </c>
      <c r="P257" s="837">
        <v>1</v>
      </c>
      <c r="Q257" s="850">
        <v>2236.5</v>
      </c>
    </row>
    <row r="258" spans="1:17" ht="14.4" customHeight="1" x14ac:dyDescent="0.3">
      <c r="A258" s="831" t="s">
        <v>9220</v>
      </c>
      <c r="B258" s="832" t="s">
        <v>8245</v>
      </c>
      <c r="C258" s="832" t="s">
        <v>6842</v>
      </c>
      <c r="D258" s="832" t="s">
        <v>9269</v>
      </c>
      <c r="E258" s="832" t="s">
        <v>9251</v>
      </c>
      <c r="F258" s="849"/>
      <c r="G258" s="849"/>
      <c r="H258" s="849"/>
      <c r="I258" s="849"/>
      <c r="J258" s="849"/>
      <c r="K258" s="849"/>
      <c r="L258" s="849"/>
      <c r="M258" s="849"/>
      <c r="N258" s="849">
        <v>2</v>
      </c>
      <c r="O258" s="849">
        <v>2893.94</v>
      </c>
      <c r="P258" s="837"/>
      <c r="Q258" s="850">
        <v>1446.97</v>
      </c>
    </row>
    <row r="259" spans="1:17" ht="14.4" customHeight="1" x14ac:dyDescent="0.3">
      <c r="A259" s="831" t="s">
        <v>9220</v>
      </c>
      <c r="B259" s="832" t="s">
        <v>8245</v>
      </c>
      <c r="C259" s="832" t="s">
        <v>6842</v>
      </c>
      <c r="D259" s="832" t="s">
        <v>9270</v>
      </c>
      <c r="E259" s="832" t="s">
        <v>9271</v>
      </c>
      <c r="F259" s="849">
        <v>2</v>
      </c>
      <c r="G259" s="849">
        <v>13781.56</v>
      </c>
      <c r="H259" s="849">
        <v>0.66666666666666663</v>
      </c>
      <c r="I259" s="849">
        <v>6890.78</v>
      </c>
      <c r="J259" s="849">
        <v>3</v>
      </c>
      <c r="K259" s="849">
        <v>20672.34</v>
      </c>
      <c r="L259" s="849">
        <v>1</v>
      </c>
      <c r="M259" s="849">
        <v>6890.78</v>
      </c>
      <c r="N259" s="849">
        <v>4</v>
      </c>
      <c r="O259" s="849">
        <v>27563.119999999999</v>
      </c>
      <c r="P259" s="837">
        <v>1.3333333333333333</v>
      </c>
      <c r="Q259" s="850">
        <v>6890.78</v>
      </c>
    </row>
    <row r="260" spans="1:17" ht="14.4" customHeight="1" x14ac:dyDescent="0.3">
      <c r="A260" s="831" t="s">
        <v>9220</v>
      </c>
      <c r="B260" s="832" t="s">
        <v>8245</v>
      </c>
      <c r="C260" s="832" t="s">
        <v>6842</v>
      </c>
      <c r="D260" s="832" t="s">
        <v>9272</v>
      </c>
      <c r="E260" s="832" t="s">
        <v>9273</v>
      </c>
      <c r="F260" s="849"/>
      <c r="G260" s="849"/>
      <c r="H260" s="849"/>
      <c r="I260" s="849"/>
      <c r="J260" s="849">
        <v>2</v>
      </c>
      <c r="K260" s="849">
        <v>4597.9399999999996</v>
      </c>
      <c r="L260" s="849">
        <v>1</v>
      </c>
      <c r="M260" s="849">
        <v>2298.9699999999998</v>
      </c>
      <c r="N260" s="849">
        <v>1</v>
      </c>
      <c r="O260" s="849">
        <v>2298.9699999999998</v>
      </c>
      <c r="P260" s="837">
        <v>0.5</v>
      </c>
      <c r="Q260" s="850">
        <v>2298.9699999999998</v>
      </c>
    </row>
    <row r="261" spans="1:17" ht="14.4" customHeight="1" x14ac:dyDescent="0.3">
      <c r="A261" s="831" t="s">
        <v>9220</v>
      </c>
      <c r="B261" s="832" t="s">
        <v>8245</v>
      </c>
      <c r="C261" s="832" t="s">
        <v>6842</v>
      </c>
      <c r="D261" s="832" t="s">
        <v>9274</v>
      </c>
      <c r="E261" s="832" t="s">
        <v>9275</v>
      </c>
      <c r="F261" s="849">
        <v>30</v>
      </c>
      <c r="G261" s="849">
        <v>124136.70000000001</v>
      </c>
      <c r="H261" s="849">
        <v>1.6666666666666667</v>
      </c>
      <c r="I261" s="849">
        <v>4137.8900000000003</v>
      </c>
      <c r="J261" s="849">
        <v>18</v>
      </c>
      <c r="K261" s="849">
        <v>74482.02</v>
      </c>
      <c r="L261" s="849">
        <v>1</v>
      </c>
      <c r="M261" s="849">
        <v>4137.8900000000003</v>
      </c>
      <c r="N261" s="849">
        <v>25</v>
      </c>
      <c r="O261" s="849">
        <v>103447.25</v>
      </c>
      <c r="P261" s="837">
        <v>1.3888888888888888</v>
      </c>
      <c r="Q261" s="850">
        <v>4137.8900000000003</v>
      </c>
    </row>
    <row r="262" spans="1:17" ht="14.4" customHeight="1" x14ac:dyDescent="0.3">
      <c r="A262" s="831" t="s">
        <v>9220</v>
      </c>
      <c r="B262" s="832" t="s">
        <v>8245</v>
      </c>
      <c r="C262" s="832" t="s">
        <v>6842</v>
      </c>
      <c r="D262" s="832" t="s">
        <v>9276</v>
      </c>
      <c r="E262" s="832" t="s">
        <v>9277</v>
      </c>
      <c r="F262" s="849">
        <v>2</v>
      </c>
      <c r="G262" s="849">
        <v>2247.46</v>
      </c>
      <c r="H262" s="849">
        <v>0.66666666666666663</v>
      </c>
      <c r="I262" s="849">
        <v>1123.73</v>
      </c>
      <c r="J262" s="849">
        <v>3</v>
      </c>
      <c r="K262" s="849">
        <v>3371.19</v>
      </c>
      <c r="L262" s="849">
        <v>1</v>
      </c>
      <c r="M262" s="849">
        <v>1123.73</v>
      </c>
      <c r="N262" s="849">
        <v>1</v>
      </c>
      <c r="O262" s="849">
        <v>1123.73</v>
      </c>
      <c r="P262" s="837">
        <v>0.33333333333333331</v>
      </c>
      <c r="Q262" s="850">
        <v>1123.73</v>
      </c>
    </row>
    <row r="263" spans="1:17" ht="14.4" customHeight="1" x14ac:dyDescent="0.3">
      <c r="A263" s="831" t="s">
        <v>9220</v>
      </c>
      <c r="B263" s="832" t="s">
        <v>8245</v>
      </c>
      <c r="C263" s="832" t="s">
        <v>6842</v>
      </c>
      <c r="D263" s="832" t="s">
        <v>9278</v>
      </c>
      <c r="E263" s="832" t="s">
        <v>9279</v>
      </c>
      <c r="F263" s="849">
        <v>57</v>
      </c>
      <c r="G263" s="849">
        <v>973163.85000000009</v>
      </c>
      <c r="H263" s="849"/>
      <c r="I263" s="849">
        <v>17073.050000000003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9220</v>
      </c>
      <c r="B264" s="832" t="s">
        <v>8245</v>
      </c>
      <c r="C264" s="832" t="s">
        <v>6842</v>
      </c>
      <c r="D264" s="832" t="s">
        <v>9280</v>
      </c>
      <c r="E264" s="832" t="s">
        <v>9281</v>
      </c>
      <c r="F264" s="849">
        <v>70</v>
      </c>
      <c r="G264" s="849">
        <v>70196</v>
      </c>
      <c r="H264" s="849">
        <v>0.94594594594594583</v>
      </c>
      <c r="I264" s="849">
        <v>1002.8</v>
      </c>
      <c r="J264" s="849">
        <v>74</v>
      </c>
      <c r="K264" s="849">
        <v>74207.200000000012</v>
      </c>
      <c r="L264" s="849">
        <v>1</v>
      </c>
      <c r="M264" s="849">
        <v>1002.8000000000002</v>
      </c>
      <c r="N264" s="849">
        <v>64</v>
      </c>
      <c r="O264" s="849">
        <v>64179.199999999997</v>
      </c>
      <c r="P264" s="837">
        <v>0.86486486486486469</v>
      </c>
      <c r="Q264" s="850">
        <v>1002.8</v>
      </c>
    </row>
    <row r="265" spans="1:17" ht="14.4" customHeight="1" x14ac:dyDescent="0.3">
      <c r="A265" s="831" t="s">
        <v>9220</v>
      </c>
      <c r="B265" s="832" t="s">
        <v>8245</v>
      </c>
      <c r="C265" s="832" t="s">
        <v>6842</v>
      </c>
      <c r="D265" s="832" t="s">
        <v>9282</v>
      </c>
      <c r="E265" s="832" t="s">
        <v>9283</v>
      </c>
      <c r="F265" s="849">
        <v>8</v>
      </c>
      <c r="G265" s="849">
        <v>61200</v>
      </c>
      <c r="H265" s="849">
        <v>1.6</v>
      </c>
      <c r="I265" s="849">
        <v>7650</v>
      </c>
      <c r="J265" s="849">
        <v>5</v>
      </c>
      <c r="K265" s="849">
        <v>38250</v>
      </c>
      <c r="L265" s="849">
        <v>1</v>
      </c>
      <c r="M265" s="849">
        <v>7650</v>
      </c>
      <c r="N265" s="849">
        <v>6</v>
      </c>
      <c r="O265" s="849">
        <v>45900</v>
      </c>
      <c r="P265" s="837">
        <v>1.2</v>
      </c>
      <c r="Q265" s="850">
        <v>7650</v>
      </c>
    </row>
    <row r="266" spans="1:17" ht="14.4" customHeight="1" x14ac:dyDescent="0.3">
      <c r="A266" s="831" t="s">
        <v>9220</v>
      </c>
      <c r="B266" s="832" t="s">
        <v>8245</v>
      </c>
      <c r="C266" s="832" t="s">
        <v>6842</v>
      </c>
      <c r="D266" s="832" t="s">
        <v>9284</v>
      </c>
      <c r="E266" s="832" t="s">
        <v>9285</v>
      </c>
      <c r="F266" s="849">
        <v>1</v>
      </c>
      <c r="G266" s="849">
        <v>9370.39</v>
      </c>
      <c r="H266" s="849">
        <v>1</v>
      </c>
      <c r="I266" s="849">
        <v>9370.39</v>
      </c>
      <c r="J266" s="849">
        <v>1</v>
      </c>
      <c r="K266" s="849">
        <v>9370.39</v>
      </c>
      <c r="L266" s="849">
        <v>1</v>
      </c>
      <c r="M266" s="849">
        <v>9370.39</v>
      </c>
      <c r="N266" s="849">
        <v>12</v>
      </c>
      <c r="O266" s="849">
        <v>112444.68</v>
      </c>
      <c r="P266" s="837">
        <v>12</v>
      </c>
      <c r="Q266" s="850">
        <v>9370.39</v>
      </c>
    </row>
    <row r="267" spans="1:17" ht="14.4" customHeight="1" x14ac:dyDescent="0.3">
      <c r="A267" s="831" t="s">
        <v>9220</v>
      </c>
      <c r="B267" s="832" t="s">
        <v>8245</v>
      </c>
      <c r="C267" s="832" t="s">
        <v>6842</v>
      </c>
      <c r="D267" s="832" t="s">
        <v>9286</v>
      </c>
      <c r="E267" s="832" t="s">
        <v>9287</v>
      </c>
      <c r="F267" s="849">
        <v>1</v>
      </c>
      <c r="G267" s="849">
        <v>13284.52</v>
      </c>
      <c r="H267" s="849">
        <v>0.33333333333333337</v>
      </c>
      <c r="I267" s="849">
        <v>13284.52</v>
      </c>
      <c r="J267" s="849">
        <v>3</v>
      </c>
      <c r="K267" s="849">
        <v>39853.56</v>
      </c>
      <c r="L267" s="849">
        <v>1</v>
      </c>
      <c r="M267" s="849">
        <v>13284.519999999999</v>
      </c>
      <c r="N267" s="849">
        <v>5</v>
      </c>
      <c r="O267" s="849">
        <v>66422.600000000006</v>
      </c>
      <c r="P267" s="837">
        <v>1.666666666666667</v>
      </c>
      <c r="Q267" s="850">
        <v>13284.52</v>
      </c>
    </row>
    <row r="268" spans="1:17" ht="14.4" customHeight="1" x14ac:dyDescent="0.3">
      <c r="A268" s="831" t="s">
        <v>9220</v>
      </c>
      <c r="B268" s="832" t="s">
        <v>8245</v>
      </c>
      <c r="C268" s="832" t="s">
        <v>6842</v>
      </c>
      <c r="D268" s="832" t="s">
        <v>9288</v>
      </c>
      <c r="E268" s="832" t="s">
        <v>9289</v>
      </c>
      <c r="F268" s="849">
        <v>15</v>
      </c>
      <c r="G268" s="849">
        <v>32564.549999999996</v>
      </c>
      <c r="H268" s="849">
        <v>1.3636363636363633</v>
      </c>
      <c r="I268" s="849">
        <v>2170.9699999999998</v>
      </c>
      <c r="J268" s="849">
        <v>11</v>
      </c>
      <c r="K268" s="849">
        <v>23880.670000000002</v>
      </c>
      <c r="L268" s="849">
        <v>1</v>
      </c>
      <c r="M268" s="849">
        <v>2170.9700000000003</v>
      </c>
      <c r="N268" s="849">
        <v>15</v>
      </c>
      <c r="O268" s="849">
        <v>32564.549999999996</v>
      </c>
      <c r="P268" s="837">
        <v>1.3636363636363633</v>
      </c>
      <c r="Q268" s="850">
        <v>2170.9699999999998</v>
      </c>
    </row>
    <row r="269" spans="1:17" ht="14.4" customHeight="1" x14ac:dyDescent="0.3">
      <c r="A269" s="831" t="s">
        <v>9220</v>
      </c>
      <c r="B269" s="832" t="s">
        <v>8245</v>
      </c>
      <c r="C269" s="832" t="s">
        <v>6842</v>
      </c>
      <c r="D269" s="832" t="s">
        <v>9290</v>
      </c>
      <c r="E269" s="832" t="s">
        <v>9291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797</v>
      </c>
      <c r="P269" s="837"/>
      <c r="Q269" s="850">
        <v>797</v>
      </c>
    </row>
    <row r="270" spans="1:17" ht="14.4" customHeight="1" x14ac:dyDescent="0.3">
      <c r="A270" s="831" t="s">
        <v>9220</v>
      </c>
      <c r="B270" s="832" t="s">
        <v>8245</v>
      </c>
      <c r="C270" s="832" t="s">
        <v>6842</v>
      </c>
      <c r="D270" s="832" t="s">
        <v>9292</v>
      </c>
      <c r="E270" s="832" t="s">
        <v>9293</v>
      </c>
      <c r="F270" s="849"/>
      <c r="G270" s="849"/>
      <c r="H270" s="849"/>
      <c r="I270" s="849"/>
      <c r="J270" s="849">
        <v>1</v>
      </c>
      <c r="K270" s="849">
        <v>3360</v>
      </c>
      <c r="L270" s="849">
        <v>1</v>
      </c>
      <c r="M270" s="849">
        <v>3360</v>
      </c>
      <c r="N270" s="849"/>
      <c r="O270" s="849"/>
      <c r="P270" s="837"/>
      <c r="Q270" s="850"/>
    </row>
    <row r="271" spans="1:17" ht="14.4" customHeight="1" x14ac:dyDescent="0.3">
      <c r="A271" s="831" t="s">
        <v>9220</v>
      </c>
      <c r="B271" s="832" t="s">
        <v>8245</v>
      </c>
      <c r="C271" s="832" t="s">
        <v>6842</v>
      </c>
      <c r="D271" s="832" t="s">
        <v>9294</v>
      </c>
      <c r="E271" s="832" t="s">
        <v>9295</v>
      </c>
      <c r="F271" s="849">
        <v>3</v>
      </c>
      <c r="G271" s="849">
        <v>15777.689999999999</v>
      </c>
      <c r="H271" s="849">
        <v>0.75</v>
      </c>
      <c r="I271" s="849">
        <v>5259.23</v>
      </c>
      <c r="J271" s="849">
        <v>4</v>
      </c>
      <c r="K271" s="849">
        <v>21036.92</v>
      </c>
      <c r="L271" s="849">
        <v>1</v>
      </c>
      <c r="M271" s="849">
        <v>5259.23</v>
      </c>
      <c r="N271" s="849">
        <v>2</v>
      </c>
      <c r="O271" s="849">
        <v>10518.46</v>
      </c>
      <c r="P271" s="837">
        <v>0.5</v>
      </c>
      <c r="Q271" s="850">
        <v>5259.23</v>
      </c>
    </row>
    <row r="272" spans="1:17" ht="14.4" customHeight="1" x14ac:dyDescent="0.3">
      <c r="A272" s="831" t="s">
        <v>9220</v>
      </c>
      <c r="B272" s="832" t="s">
        <v>8245</v>
      </c>
      <c r="C272" s="832" t="s">
        <v>6842</v>
      </c>
      <c r="D272" s="832" t="s">
        <v>9296</v>
      </c>
      <c r="E272" s="832" t="s">
        <v>9297</v>
      </c>
      <c r="F272" s="849"/>
      <c r="G272" s="849"/>
      <c r="H272" s="849"/>
      <c r="I272" s="849"/>
      <c r="J272" s="849">
        <v>1</v>
      </c>
      <c r="K272" s="849">
        <v>20312.2</v>
      </c>
      <c r="L272" s="849">
        <v>1</v>
      </c>
      <c r="M272" s="849">
        <v>20312.2</v>
      </c>
      <c r="N272" s="849"/>
      <c r="O272" s="849"/>
      <c r="P272" s="837"/>
      <c r="Q272" s="850"/>
    </row>
    <row r="273" spans="1:17" ht="14.4" customHeight="1" x14ac:dyDescent="0.3">
      <c r="A273" s="831" t="s">
        <v>9220</v>
      </c>
      <c r="B273" s="832" t="s">
        <v>8245</v>
      </c>
      <c r="C273" s="832" t="s">
        <v>6842</v>
      </c>
      <c r="D273" s="832" t="s">
        <v>9298</v>
      </c>
      <c r="E273" s="832" t="s">
        <v>9299</v>
      </c>
      <c r="F273" s="849">
        <v>1</v>
      </c>
      <c r="G273" s="849">
        <v>4041.82</v>
      </c>
      <c r="H273" s="849"/>
      <c r="I273" s="849">
        <v>4041.82</v>
      </c>
      <c r="J273" s="849"/>
      <c r="K273" s="849"/>
      <c r="L273" s="849"/>
      <c r="M273" s="849"/>
      <c r="N273" s="849">
        <v>1</v>
      </c>
      <c r="O273" s="849">
        <v>4041.82</v>
      </c>
      <c r="P273" s="837"/>
      <c r="Q273" s="850">
        <v>4041.82</v>
      </c>
    </row>
    <row r="274" spans="1:17" ht="14.4" customHeight="1" x14ac:dyDescent="0.3">
      <c r="A274" s="831" t="s">
        <v>9220</v>
      </c>
      <c r="B274" s="832" t="s">
        <v>8245</v>
      </c>
      <c r="C274" s="832" t="s">
        <v>6842</v>
      </c>
      <c r="D274" s="832" t="s">
        <v>9300</v>
      </c>
      <c r="E274" s="832" t="s">
        <v>9301</v>
      </c>
      <c r="F274" s="849">
        <v>9</v>
      </c>
      <c r="G274" s="849">
        <v>5450.85</v>
      </c>
      <c r="H274" s="849">
        <v>1</v>
      </c>
      <c r="I274" s="849">
        <v>605.65000000000009</v>
      </c>
      <c r="J274" s="849">
        <v>9</v>
      </c>
      <c r="K274" s="849">
        <v>5450.85</v>
      </c>
      <c r="L274" s="849">
        <v>1</v>
      </c>
      <c r="M274" s="849">
        <v>605.65000000000009</v>
      </c>
      <c r="N274" s="849">
        <v>16</v>
      </c>
      <c r="O274" s="849">
        <v>9690.4</v>
      </c>
      <c r="P274" s="837">
        <v>1.7777777777777777</v>
      </c>
      <c r="Q274" s="850">
        <v>605.65</v>
      </c>
    </row>
    <row r="275" spans="1:17" ht="14.4" customHeight="1" x14ac:dyDescent="0.3">
      <c r="A275" s="831" t="s">
        <v>9220</v>
      </c>
      <c r="B275" s="832" t="s">
        <v>8245</v>
      </c>
      <c r="C275" s="832" t="s">
        <v>6842</v>
      </c>
      <c r="D275" s="832" t="s">
        <v>9302</v>
      </c>
      <c r="E275" s="832" t="s">
        <v>9303</v>
      </c>
      <c r="F275" s="849">
        <v>2</v>
      </c>
      <c r="G275" s="849">
        <v>1662.32</v>
      </c>
      <c r="H275" s="849">
        <v>0.66666666666666663</v>
      </c>
      <c r="I275" s="849">
        <v>831.16</v>
      </c>
      <c r="J275" s="849">
        <v>3</v>
      </c>
      <c r="K275" s="849">
        <v>2493.48</v>
      </c>
      <c r="L275" s="849">
        <v>1</v>
      </c>
      <c r="M275" s="849">
        <v>831.16</v>
      </c>
      <c r="N275" s="849">
        <v>3</v>
      </c>
      <c r="O275" s="849">
        <v>2493.48</v>
      </c>
      <c r="P275" s="837">
        <v>1</v>
      </c>
      <c r="Q275" s="850">
        <v>831.16</v>
      </c>
    </row>
    <row r="276" spans="1:17" ht="14.4" customHeight="1" x14ac:dyDescent="0.3">
      <c r="A276" s="831" t="s">
        <v>9220</v>
      </c>
      <c r="B276" s="832" t="s">
        <v>8245</v>
      </c>
      <c r="C276" s="832" t="s">
        <v>6842</v>
      </c>
      <c r="D276" s="832" t="s">
        <v>9304</v>
      </c>
      <c r="E276" s="832" t="s">
        <v>9303</v>
      </c>
      <c r="F276" s="849">
        <v>19</v>
      </c>
      <c r="G276" s="849">
        <v>16873.14</v>
      </c>
      <c r="H276" s="849">
        <v>0.95000000000000018</v>
      </c>
      <c r="I276" s="849">
        <v>888.06</v>
      </c>
      <c r="J276" s="849">
        <v>20</v>
      </c>
      <c r="K276" s="849">
        <v>17761.199999999997</v>
      </c>
      <c r="L276" s="849">
        <v>1</v>
      </c>
      <c r="M276" s="849">
        <v>888.05999999999983</v>
      </c>
      <c r="N276" s="849">
        <v>8</v>
      </c>
      <c r="O276" s="849">
        <v>7104.48</v>
      </c>
      <c r="P276" s="837">
        <v>0.4</v>
      </c>
      <c r="Q276" s="850">
        <v>888.06</v>
      </c>
    </row>
    <row r="277" spans="1:17" ht="14.4" customHeight="1" x14ac:dyDescent="0.3">
      <c r="A277" s="831" t="s">
        <v>9220</v>
      </c>
      <c r="B277" s="832" t="s">
        <v>8245</v>
      </c>
      <c r="C277" s="832" t="s">
        <v>6842</v>
      </c>
      <c r="D277" s="832" t="s">
        <v>9305</v>
      </c>
      <c r="E277" s="832" t="s">
        <v>9306</v>
      </c>
      <c r="F277" s="849">
        <v>4</v>
      </c>
      <c r="G277" s="849">
        <v>3552.24</v>
      </c>
      <c r="H277" s="849"/>
      <c r="I277" s="849">
        <v>888.06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9220</v>
      </c>
      <c r="B278" s="832" t="s">
        <v>8245</v>
      </c>
      <c r="C278" s="832" t="s">
        <v>6842</v>
      </c>
      <c r="D278" s="832" t="s">
        <v>9307</v>
      </c>
      <c r="E278" s="832" t="s">
        <v>9308</v>
      </c>
      <c r="F278" s="849">
        <v>2</v>
      </c>
      <c r="G278" s="849">
        <v>1662.32</v>
      </c>
      <c r="H278" s="849"/>
      <c r="I278" s="849">
        <v>831.16</v>
      </c>
      <c r="J278" s="849"/>
      <c r="K278" s="849"/>
      <c r="L278" s="849"/>
      <c r="M278" s="849"/>
      <c r="N278" s="849">
        <v>1</v>
      </c>
      <c r="O278" s="849">
        <v>831.16</v>
      </c>
      <c r="P278" s="837"/>
      <c r="Q278" s="850">
        <v>831.16</v>
      </c>
    </row>
    <row r="279" spans="1:17" ht="14.4" customHeight="1" x14ac:dyDescent="0.3">
      <c r="A279" s="831" t="s">
        <v>9220</v>
      </c>
      <c r="B279" s="832" t="s">
        <v>8245</v>
      </c>
      <c r="C279" s="832" t="s">
        <v>6842</v>
      </c>
      <c r="D279" s="832" t="s">
        <v>9309</v>
      </c>
      <c r="E279" s="832" t="s">
        <v>9310</v>
      </c>
      <c r="F279" s="849"/>
      <c r="G279" s="849"/>
      <c r="H279" s="849"/>
      <c r="I279" s="849"/>
      <c r="J279" s="849">
        <v>4</v>
      </c>
      <c r="K279" s="849">
        <v>88000</v>
      </c>
      <c r="L279" s="849">
        <v>1</v>
      </c>
      <c r="M279" s="849">
        <v>22000</v>
      </c>
      <c r="N279" s="849"/>
      <c r="O279" s="849"/>
      <c r="P279" s="837"/>
      <c r="Q279" s="850"/>
    </row>
    <row r="280" spans="1:17" ht="14.4" customHeight="1" x14ac:dyDescent="0.3">
      <c r="A280" s="831" t="s">
        <v>9220</v>
      </c>
      <c r="B280" s="832" t="s">
        <v>8245</v>
      </c>
      <c r="C280" s="832" t="s">
        <v>6842</v>
      </c>
      <c r="D280" s="832" t="s">
        <v>9311</v>
      </c>
      <c r="E280" s="832" t="s">
        <v>9312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2205</v>
      </c>
      <c r="P280" s="837"/>
      <c r="Q280" s="850">
        <v>2205</v>
      </c>
    </row>
    <row r="281" spans="1:17" ht="14.4" customHeight="1" x14ac:dyDescent="0.3">
      <c r="A281" s="831" t="s">
        <v>9220</v>
      </c>
      <c r="B281" s="832" t="s">
        <v>8245</v>
      </c>
      <c r="C281" s="832" t="s">
        <v>6842</v>
      </c>
      <c r="D281" s="832" t="s">
        <v>9313</v>
      </c>
      <c r="E281" s="832" t="s">
        <v>9314</v>
      </c>
      <c r="F281" s="849">
        <v>60</v>
      </c>
      <c r="G281" s="849">
        <v>78728.399999999994</v>
      </c>
      <c r="H281" s="849">
        <v>1</v>
      </c>
      <c r="I281" s="849">
        <v>1312.1399999999999</v>
      </c>
      <c r="J281" s="849">
        <v>60</v>
      </c>
      <c r="K281" s="849">
        <v>78728.399999999994</v>
      </c>
      <c r="L281" s="849">
        <v>1</v>
      </c>
      <c r="M281" s="849">
        <v>1312.1399999999999</v>
      </c>
      <c r="N281" s="849">
        <v>42</v>
      </c>
      <c r="O281" s="849">
        <v>55109.87999999999</v>
      </c>
      <c r="P281" s="837">
        <v>0.7</v>
      </c>
      <c r="Q281" s="850">
        <v>1312.1399999999999</v>
      </c>
    </row>
    <row r="282" spans="1:17" ht="14.4" customHeight="1" x14ac:dyDescent="0.3">
      <c r="A282" s="831" t="s">
        <v>9220</v>
      </c>
      <c r="B282" s="832" t="s">
        <v>8245</v>
      </c>
      <c r="C282" s="832" t="s">
        <v>6842</v>
      </c>
      <c r="D282" s="832" t="s">
        <v>9315</v>
      </c>
      <c r="E282" s="832" t="s">
        <v>9316</v>
      </c>
      <c r="F282" s="849">
        <v>7</v>
      </c>
      <c r="G282" s="849">
        <v>25512.06</v>
      </c>
      <c r="H282" s="849">
        <v>0.7</v>
      </c>
      <c r="I282" s="849">
        <v>3644.5800000000004</v>
      </c>
      <c r="J282" s="849">
        <v>10</v>
      </c>
      <c r="K282" s="849">
        <v>36445.800000000003</v>
      </c>
      <c r="L282" s="849">
        <v>1</v>
      </c>
      <c r="M282" s="849">
        <v>3644.5800000000004</v>
      </c>
      <c r="N282" s="849">
        <v>1</v>
      </c>
      <c r="O282" s="849">
        <v>3644.58</v>
      </c>
      <c r="P282" s="837">
        <v>9.9999999999999992E-2</v>
      </c>
      <c r="Q282" s="850">
        <v>3644.58</v>
      </c>
    </row>
    <row r="283" spans="1:17" ht="14.4" customHeight="1" x14ac:dyDescent="0.3">
      <c r="A283" s="831" t="s">
        <v>9220</v>
      </c>
      <c r="B283" s="832" t="s">
        <v>8245</v>
      </c>
      <c r="C283" s="832" t="s">
        <v>6842</v>
      </c>
      <c r="D283" s="832" t="s">
        <v>9317</v>
      </c>
      <c r="E283" s="832" t="s">
        <v>9318</v>
      </c>
      <c r="F283" s="849">
        <v>72</v>
      </c>
      <c r="G283" s="849">
        <v>82535.759999999995</v>
      </c>
      <c r="H283" s="849">
        <v>1.1076923076923075</v>
      </c>
      <c r="I283" s="849">
        <v>1146.33</v>
      </c>
      <c r="J283" s="849">
        <v>65</v>
      </c>
      <c r="K283" s="849">
        <v>74511.450000000012</v>
      </c>
      <c r="L283" s="849">
        <v>1</v>
      </c>
      <c r="M283" s="849">
        <v>1146.3300000000002</v>
      </c>
      <c r="N283" s="849">
        <v>50</v>
      </c>
      <c r="O283" s="849">
        <v>57316.5</v>
      </c>
      <c r="P283" s="837">
        <v>0.76923076923076916</v>
      </c>
      <c r="Q283" s="850">
        <v>1146.33</v>
      </c>
    </row>
    <row r="284" spans="1:17" ht="14.4" customHeight="1" x14ac:dyDescent="0.3">
      <c r="A284" s="831" t="s">
        <v>9220</v>
      </c>
      <c r="B284" s="832" t="s">
        <v>8245</v>
      </c>
      <c r="C284" s="832" t="s">
        <v>6842</v>
      </c>
      <c r="D284" s="832" t="s">
        <v>9319</v>
      </c>
      <c r="E284" s="832" t="s">
        <v>9320</v>
      </c>
      <c r="F284" s="849">
        <v>4</v>
      </c>
      <c r="G284" s="849">
        <v>1436.4</v>
      </c>
      <c r="H284" s="849">
        <v>0.50000000000000011</v>
      </c>
      <c r="I284" s="849">
        <v>359.1</v>
      </c>
      <c r="J284" s="849">
        <v>8</v>
      </c>
      <c r="K284" s="849">
        <v>2872.7999999999997</v>
      </c>
      <c r="L284" s="849">
        <v>1</v>
      </c>
      <c r="M284" s="849">
        <v>359.09999999999997</v>
      </c>
      <c r="N284" s="849">
        <v>3</v>
      </c>
      <c r="O284" s="849">
        <v>1077.3000000000002</v>
      </c>
      <c r="P284" s="837">
        <v>0.37500000000000011</v>
      </c>
      <c r="Q284" s="850">
        <v>359.10000000000008</v>
      </c>
    </row>
    <row r="285" spans="1:17" ht="14.4" customHeight="1" x14ac:dyDescent="0.3">
      <c r="A285" s="831" t="s">
        <v>9220</v>
      </c>
      <c r="B285" s="832" t="s">
        <v>8245</v>
      </c>
      <c r="C285" s="832" t="s">
        <v>6842</v>
      </c>
      <c r="D285" s="832" t="s">
        <v>9321</v>
      </c>
      <c r="E285" s="832" t="s">
        <v>9322</v>
      </c>
      <c r="F285" s="849">
        <v>1</v>
      </c>
      <c r="G285" s="849">
        <v>565.85</v>
      </c>
      <c r="H285" s="849"/>
      <c r="I285" s="849">
        <v>565.85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9220</v>
      </c>
      <c r="B286" s="832" t="s">
        <v>8245</v>
      </c>
      <c r="C286" s="832" t="s">
        <v>6842</v>
      </c>
      <c r="D286" s="832" t="s">
        <v>9323</v>
      </c>
      <c r="E286" s="832" t="s">
        <v>9324</v>
      </c>
      <c r="F286" s="849"/>
      <c r="G286" s="849"/>
      <c r="H286" s="849"/>
      <c r="I286" s="849"/>
      <c r="J286" s="849">
        <v>1</v>
      </c>
      <c r="K286" s="849">
        <v>13078</v>
      </c>
      <c r="L286" s="849">
        <v>1</v>
      </c>
      <c r="M286" s="849">
        <v>13078</v>
      </c>
      <c r="N286" s="849"/>
      <c r="O286" s="849"/>
      <c r="P286" s="837"/>
      <c r="Q286" s="850"/>
    </row>
    <row r="287" spans="1:17" ht="14.4" customHeight="1" x14ac:dyDescent="0.3">
      <c r="A287" s="831" t="s">
        <v>9220</v>
      </c>
      <c r="B287" s="832" t="s">
        <v>8245</v>
      </c>
      <c r="C287" s="832" t="s">
        <v>6842</v>
      </c>
      <c r="D287" s="832" t="s">
        <v>9325</v>
      </c>
      <c r="E287" s="832" t="s">
        <v>9326</v>
      </c>
      <c r="F287" s="849">
        <v>11</v>
      </c>
      <c r="G287" s="849">
        <v>9832.9</v>
      </c>
      <c r="H287" s="849">
        <v>1.5714285714285716</v>
      </c>
      <c r="I287" s="849">
        <v>893.9</v>
      </c>
      <c r="J287" s="849">
        <v>7</v>
      </c>
      <c r="K287" s="849">
        <v>6257.2999999999993</v>
      </c>
      <c r="L287" s="849">
        <v>1</v>
      </c>
      <c r="M287" s="849">
        <v>893.89999999999986</v>
      </c>
      <c r="N287" s="849">
        <v>10</v>
      </c>
      <c r="O287" s="849">
        <v>8939</v>
      </c>
      <c r="P287" s="837">
        <v>1.4285714285714288</v>
      </c>
      <c r="Q287" s="850">
        <v>893.9</v>
      </c>
    </row>
    <row r="288" spans="1:17" ht="14.4" customHeight="1" x14ac:dyDescent="0.3">
      <c r="A288" s="831" t="s">
        <v>9220</v>
      </c>
      <c r="B288" s="832" t="s">
        <v>8245</v>
      </c>
      <c r="C288" s="832" t="s">
        <v>6842</v>
      </c>
      <c r="D288" s="832" t="s">
        <v>9327</v>
      </c>
      <c r="E288" s="832" t="s">
        <v>9328</v>
      </c>
      <c r="F288" s="849">
        <v>2</v>
      </c>
      <c r="G288" s="849">
        <v>1787.8</v>
      </c>
      <c r="H288" s="849">
        <v>0.66666666666666674</v>
      </c>
      <c r="I288" s="849">
        <v>893.9</v>
      </c>
      <c r="J288" s="849">
        <v>3</v>
      </c>
      <c r="K288" s="849">
        <v>2681.7</v>
      </c>
      <c r="L288" s="849">
        <v>1</v>
      </c>
      <c r="M288" s="849">
        <v>893.9</v>
      </c>
      <c r="N288" s="849">
        <v>4</v>
      </c>
      <c r="O288" s="849">
        <v>3575.6</v>
      </c>
      <c r="P288" s="837">
        <v>1.3333333333333335</v>
      </c>
      <c r="Q288" s="850">
        <v>893.9</v>
      </c>
    </row>
    <row r="289" spans="1:17" ht="14.4" customHeight="1" x14ac:dyDescent="0.3">
      <c r="A289" s="831" t="s">
        <v>9220</v>
      </c>
      <c r="B289" s="832" t="s">
        <v>8245</v>
      </c>
      <c r="C289" s="832" t="s">
        <v>6842</v>
      </c>
      <c r="D289" s="832" t="s">
        <v>9329</v>
      </c>
      <c r="E289" s="832" t="s">
        <v>9330</v>
      </c>
      <c r="F289" s="849">
        <v>1</v>
      </c>
      <c r="G289" s="849">
        <v>893.9</v>
      </c>
      <c r="H289" s="849"/>
      <c r="I289" s="849">
        <v>893.9</v>
      </c>
      <c r="J289" s="849"/>
      <c r="K289" s="849"/>
      <c r="L289" s="849"/>
      <c r="M289" s="849"/>
      <c r="N289" s="849">
        <v>1</v>
      </c>
      <c r="O289" s="849">
        <v>893.9</v>
      </c>
      <c r="P289" s="837"/>
      <c r="Q289" s="850">
        <v>893.9</v>
      </c>
    </row>
    <row r="290" spans="1:17" ht="14.4" customHeight="1" x14ac:dyDescent="0.3">
      <c r="A290" s="831" t="s">
        <v>9220</v>
      </c>
      <c r="B290" s="832" t="s">
        <v>8245</v>
      </c>
      <c r="C290" s="832" t="s">
        <v>6842</v>
      </c>
      <c r="D290" s="832" t="s">
        <v>9331</v>
      </c>
      <c r="E290" s="832" t="s">
        <v>9332</v>
      </c>
      <c r="F290" s="849">
        <v>1</v>
      </c>
      <c r="G290" s="849">
        <v>16831.689999999999</v>
      </c>
      <c r="H290" s="849">
        <v>0.25</v>
      </c>
      <c r="I290" s="849">
        <v>16831.689999999999</v>
      </c>
      <c r="J290" s="849">
        <v>4</v>
      </c>
      <c r="K290" s="849">
        <v>67326.759999999995</v>
      </c>
      <c r="L290" s="849">
        <v>1</v>
      </c>
      <c r="M290" s="849">
        <v>16831.689999999999</v>
      </c>
      <c r="N290" s="849">
        <v>2</v>
      </c>
      <c r="O290" s="849">
        <v>33663.379999999997</v>
      </c>
      <c r="P290" s="837">
        <v>0.5</v>
      </c>
      <c r="Q290" s="850">
        <v>16831.689999999999</v>
      </c>
    </row>
    <row r="291" spans="1:17" ht="14.4" customHeight="1" x14ac:dyDescent="0.3">
      <c r="A291" s="831" t="s">
        <v>9220</v>
      </c>
      <c r="B291" s="832" t="s">
        <v>8245</v>
      </c>
      <c r="C291" s="832" t="s">
        <v>6842</v>
      </c>
      <c r="D291" s="832" t="s">
        <v>9333</v>
      </c>
      <c r="E291" s="832" t="s">
        <v>9334</v>
      </c>
      <c r="F291" s="849">
        <v>2</v>
      </c>
      <c r="G291" s="849">
        <v>21290.02</v>
      </c>
      <c r="H291" s="849"/>
      <c r="I291" s="849">
        <v>10645.01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9220</v>
      </c>
      <c r="B292" s="832" t="s">
        <v>8245</v>
      </c>
      <c r="C292" s="832" t="s">
        <v>6842</v>
      </c>
      <c r="D292" s="832" t="s">
        <v>9335</v>
      </c>
      <c r="E292" s="832" t="s">
        <v>9336</v>
      </c>
      <c r="F292" s="849">
        <v>1</v>
      </c>
      <c r="G292" s="849">
        <v>25743.27</v>
      </c>
      <c r="H292" s="849"/>
      <c r="I292" s="849">
        <v>25743.27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9220</v>
      </c>
      <c r="B293" s="832" t="s">
        <v>8245</v>
      </c>
      <c r="C293" s="832" t="s">
        <v>6842</v>
      </c>
      <c r="D293" s="832" t="s">
        <v>9337</v>
      </c>
      <c r="E293" s="832" t="s">
        <v>9338</v>
      </c>
      <c r="F293" s="849">
        <v>3</v>
      </c>
      <c r="G293" s="849">
        <v>19761.39</v>
      </c>
      <c r="H293" s="849">
        <v>0.75</v>
      </c>
      <c r="I293" s="849">
        <v>6587.13</v>
      </c>
      <c r="J293" s="849">
        <v>4</v>
      </c>
      <c r="K293" s="849">
        <v>26348.52</v>
      </c>
      <c r="L293" s="849">
        <v>1</v>
      </c>
      <c r="M293" s="849">
        <v>6587.13</v>
      </c>
      <c r="N293" s="849">
        <v>1</v>
      </c>
      <c r="O293" s="849">
        <v>6587.13</v>
      </c>
      <c r="P293" s="837">
        <v>0.25</v>
      </c>
      <c r="Q293" s="850">
        <v>6587.13</v>
      </c>
    </row>
    <row r="294" spans="1:17" ht="14.4" customHeight="1" x14ac:dyDescent="0.3">
      <c r="A294" s="831" t="s">
        <v>9220</v>
      </c>
      <c r="B294" s="832" t="s">
        <v>8245</v>
      </c>
      <c r="C294" s="832" t="s">
        <v>6842</v>
      </c>
      <c r="D294" s="832" t="s">
        <v>9339</v>
      </c>
      <c r="E294" s="832" t="s">
        <v>9340</v>
      </c>
      <c r="F294" s="849">
        <v>30</v>
      </c>
      <c r="G294" s="849">
        <v>55248.599999999991</v>
      </c>
      <c r="H294" s="849">
        <v>0.99999999999999944</v>
      </c>
      <c r="I294" s="849">
        <v>1841.6199999999997</v>
      </c>
      <c r="J294" s="849">
        <v>30</v>
      </c>
      <c r="K294" s="849">
        <v>55248.60000000002</v>
      </c>
      <c r="L294" s="849">
        <v>1</v>
      </c>
      <c r="M294" s="849">
        <v>1841.6200000000006</v>
      </c>
      <c r="N294" s="849">
        <v>43</v>
      </c>
      <c r="O294" s="849">
        <v>79189.66</v>
      </c>
      <c r="P294" s="837">
        <v>1.4333333333333329</v>
      </c>
      <c r="Q294" s="850">
        <v>1841.6200000000001</v>
      </c>
    </row>
    <row r="295" spans="1:17" ht="14.4" customHeight="1" x14ac:dyDescent="0.3">
      <c r="A295" s="831" t="s">
        <v>9220</v>
      </c>
      <c r="B295" s="832" t="s">
        <v>8245</v>
      </c>
      <c r="C295" s="832" t="s">
        <v>6842</v>
      </c>
      <c r="D295" s="832" t="s">
        <v>9341</v>
      </c>
      <c r="E295" s="832" t="s">
        <v>9342</v>
      </c>
      <c r="F295" s="849">
        <v>3</v>
      </c>
      <c r="G295" s="849">
        <v>58665.619999999995</v>
      </c>
      <c r="H295" s="849">
        <v>2.9081257125861297</v>
      </c>
      <c r="I295" s="849">
        <v>19555.206666666665</v>
      </c>
      <c r="J295" s="849">
        <v>1</v>
      </c>
      <c r="K295" s="849">
        <v>20173</v>
      </c>
      <c r="L295" s="849">
        <v>1</v>
      </c>
      <c r="M295" s="849">
        <v>20173</v>
      </c>
      <c r="N295" s="849">
        <v>1</v>
      </c>
      <c r="O295" s="849">
        <v>20173</v>
      </c>
      <c r="P295" s="837">
        <v>1</v>
      </c>
      <c r="Q295" s="850">
        <v>20173</v>
      </c>
    </row>
    <row r="296" spans="1:17" ht="14.4" customHeight="1" x14ac:dyDescent="0.3">
      <c r="A296" s="831" t="s">
        <v>9220</v>
      </c>
      <c r="B296" s="832" t="s">
        <v>8245</v>
      </c>
      <c r="C296" s="832" t="s">
        <v>6842</v>
      </c>
      <c r="D296" s="832" t="s">
        <v>9343</v>
      </c>
      <c r="E296" s="832" t="s">
        <v>9344</v>
      </c>
      <c r="F296" s="849"/>
      <c r="G296" s="849"/>
      <c r="H296" s="849"/>
      <c r="I296" s="849"/>
      <c r="J296" s="849">
        <v>1</v>
      </c>
      <c r="K296" s="849">
        <v>16719</v>
      </c>
      <c r="L296" s="849">
        <v>1</v>
      </c>
      <c r="M296" s="849">
        <v>16719</v>
      </c>
      <c r="N296" s="849">
        <v>5</v>
      </c>
      <c r="O296" s="849">
        <v>83595</v>
      </c>
      <c r="P296" s="837">
        <v>5</v>
      </c>
      <c r="Q296" s="850">
        <v>16719</v>
      </c>
    </row>
    <row r="297" spans="1:17" ht="14.4" customHeight="1" x14ac:dyDescent="0.3">
      <c r="A297" s="831" t="s">
        <v>9220</v>
      </c>
      <c r="B297" s="832" t="s">
        <v>8245</v>
      </c>
      <c r="C297" s="832" t="s">
        <v>6842</v>
      </c>
      <c r="D297" s="832" t="s">
        <v>9343</v>
      </c>
      <c r="E297" s="832" t="s">
        <v>9345</v>
      </c>
      <c r="F297" s="849">
        <v>1</v>
      </c>
      <c r="G297" s="849">
        <v>16719</v>
      </c>
      <c r="H297" s="849"/>
      <c r="I297" s="849">
        <v>16719</v>
      </c>
      <c r="J297" s="849"/>
      <c r="K297" s="849"/>
      <c r="L297" s="849"/>
      <c r="M297" s="849"/>
      <c r="N297" s="849">
        <v>0</v>
      </c>
      <c r="O297" s="849">
        <v>0</v>
      </c>
      <c r="P297" s="837"/>
      <c r="Q297" s="850"/>
    </row>
    <row r="298" spans="1:17" ht="14.4" customHeight="1" x14ac:dyDescent="0.3">
      <c r="A298" s="831" t="s">
        <v>9220</v>
      </c>
      <c r="B298" s="832" t="s">
        <v>8245</v>
      </c>
      <c r="C298" s="832" t="s">
        <v>6842</v>
      </c>
      <c r="D298" s="832" t="s">
        <v>9346</v>
      </c>
      <c r="E298" s="832" t="s">
        <v>9347</v>
      </c>
      <c r="F298" s="849"/>
      <c r="G298" s="849"/>
      <c r="H298" s="849"/>
      <c r="I298" s="849"/>
      <c r="J298" s="849">
        <v>1</v>
      </c>
      <c r="K298" s="849">
        <v>76433</v>
      </c>
      <c r="L298" s="849">
        <v>1</v>
      </c>
      <c r="M298" s="849">
        <v>76433</v>
      </c>
      <c r="N298" s="849"/>
      <c r="O298" s="849"/>
      <c r="P298" s="837"/>
      <c r="Q298" s="850"/>
    </row>
    <row r="299" spans="1:17" ht="14.4" customHeight="1" x14ac:dyDescent="0.3">
      <c r="A299" s="831" t="s">
        <v>9220</v>
      </c>
      <c r="B299" s="832" t="s">
        <v>8245</v>
      </c>
      <c r="C299" s="832" t="s">
        <v>6842</v>
      </c>
      <c r="D299" s="832" t="s">
        <v>9348</v>
      </c>
      <c r="E299" s="832" t="s">
        <v>9349</v>
      </c>
      <c r="F299" s="849">
        <v>6</v>
      </c>
      <c r="G299" s="849">
        <v>161625.28000000003</v>
      </c>
      <c r="H299" s="849">
        <v>1.9370471841704722</v>
      </c>
      <c r="I299" s="849">
        <v>26937.546666666673</v>
      </c>
      <c r="J299" s="849">
        <v>3</v>
      </c>
      <c r="K299" s="849">
        <v>83439</v>
      </c>
      <c r="L299" s="849">
        <v>1</v>
      </c>
      <c r="M299" s="849">
        <v>27813</v>
      </c>
      <c r="N299" s="849">
        <v>1</v>
      </c>
      <c r="O299" s="849">
        <v>27813</v>
      </c>
      <c r="P299" s="837">
        <v>0.33333333333333331</v>
      </c>
      <c r="Q299" s="850">
        <v>27813</v>
      </c>
    </row>
    <row r="300" spans="1:17" ht="14.4" customHeight="1" x14ac:dyDescent="0.3">
      <c r="A300" s="831" t="s">
        <v>9220</v>
      </c>
      <c r="B300" s="832" t="s">
        <v>8245</v>
      </c>
      <c r="C300" s="832" t="s">
        <v>6842</v>
      </c>
      <c r="D300" s="832" t="s">
        <v>9350</v>
      </c>
      <c r="E300" s="832" t="s">
        <v>9351</v>
      </c>
      <c r="F300" s="849"/>
      <c r="G300" s="849"/>
      <c r="H300" s="849"/>
      <c r="I300" s="849"/>
      <c r="J300" s="849">
        <v>1</v>
      </c>
      <c r="K300" s="849">
        <v>18844.98</v>
      </c>
      <c r="L300" s="849">
        <v>1</v>
      </c>
      <c r="M300" s="849">
        <v>18844.98</v>
      </c>
      <c r="N300" s="849"/>
      <c r="O300" s="849"/>
      <c r="P300" s="837"/>
      <c r="Q300" s="850"/>
    </row>
    <row r="301" spans="1:17" ht="14.4" customHeight="1" x14ac:dyDescent="0.3">
      <c r="A301" s="831" t="s">
        <v>9220</v>
      </c>
      <c r="B301" s="832" t="s">
        <v>8245</v>
      </c>
      <c r="C301" s="832" t="s">
        <v>6842</v>
      </c>
      <c r="D301" s="832" t="s">
        <v>9352</v>
      </c>
      <c r="E301" s="832" t="s">
        <v>9353</v>
      </c>
      <c r="F301" s="849"/>
      <c r="G301" s="849"/>
      <c r="H301" s="849"/>
      <c r="I301" s="849"/>
      <c r="J301" s="849"/>
      <c r="K301" s="849"/>
      <c r="L301" s="849"/>
      <c r="M301" s="849"/>
      <c r="N301" s="849">
        <v>2</v>
      </c>
      <c r="O301" s="849">
        <v>8720</v>
      </c>
      <c r="P301" s="837"/>
      <c r="Q301" s="850">
        <v>4360</v>
      </c>
    </row>
    <row r="302" spans="1:17" ht="14.4" customHeight="1" x14ac:dyDescent="0.3">
      <c r="A302" s="831" t="s">
        <v>9220</v>
      </c>
      <c r="B302" s="832" t="s">
        <v>8245</v>
      </c>
      <c r="C302" s="832" t="s">
        <v>6842</v>
      </c>
      <c r="D302" s="832" t="s">
        <v>9354</v>
      </c>
      <c r="E302" s="832" t="s">
        <v>9355</v>
      </c>
      <c r="F302" s="849"/>
      <c r="G302" s="849"/>
      <c r="H302" s="849"/>
      <c r="I302" s="849"/>
      <c r="J302" s="849"/>
      <c r="K302" s="849"/>
      <c r="L302" s="849"/>
      <c r="M302" s="849"/>
      <c r="N302" s="849">
        <v>2</v>
      </c>
      <c r="O302" s="849">
        <v>6213</v>
      </c>
      <c r="P302" s="837"/>
      <c r="Q302" s="850">
        <v>3106.5</v>
      </c>
    </row>
    <row r="303" spans="1:17" ht="14.4" customHeight="1" x14ac:dyDescent="0.3">
      <c r="A303" s="831" t="s">
        <v>9220</v>
      </c>
      <c r="B303" s="832" t="s">
        <v>8245</v>
      </c>
      <c r="C303" s="832" t="s">
        <v>6842</v>
      </c>
      <c r="D303" s="832" t="s">
        <v>9356</v>
      </c>
      <c r="E303" s="832" t="s">
        <v>9357</v>
      </c>
      <c r="F303" s="849">
        <v>2</v>
      </c>
      <c r="G303" s="849">
        <v>53000.42</v>
      </c>
      <c r="H303" s="849"/>
      <c r="I303" s="849">
        <v>26500.21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9220</v>
      </c>
      <c r="B304" s="832" t="s">
        <v>8245</v>
      </c>
      <c r="C304" s="832" t="s">
        <v>6842</v>
      </c>
      <c r="D304" s="832" t="s">
        <v>9358</v>
      </c>
      <c r="E304" s="832" t="s">
        <v>9359</v>
      </c>
      <c r="F304" s="849">
        <v>3</v>
      </c>
      <c r="G304" s="849">
        <v>1142.58</v>
      </c>
      <c r="H304" s="849">
        <v>1</v>
      </c>
      <c r="I304" s="849">
        <v>380.85999999999996</v>
      </c>
      <c r="J304" s="849">
        <v>3</v>
      </c>
      <c r="K304" s="849">
        <v>1142.58</v>
      </c>
      <c r="L304" s="849">
        <v>1</v>
      </c>
      <c r="M304" s="849">
        <v>380.85999999999996</v>
      </c>
      <c r="N304" s="849">
        <v>5</v>
      </c>
      <c r="O304" s="849">
        <v>1904.3000000000002</v>
      </c>
      <c r="P304" s="837">
        <v>1.666666666666667</v>
      </c>
      <c r="Q304" s="850">
        <v>380.86</v>
      </c>
    </row>
    <row r="305" spans="1:17" ht="14.4" customHeight="1" x14ac:dyDescent="0.3">
      <c r="A305" s="831" t="s">
        <v>9220</v>
      </c>
      <c r="B305" s="832" t="s">
        <v>8245</v>
      </c>
      <c r="C305" s="832" t="s">
        <v>6842</v>
      </c>
      <c r="D305" s="832" t="s">
        <v>9360</v>
      </c>
      <c r="E305" s="832" t="s">
        <v>9361</v>
      </c>
      <c r="F305" s="849"/>
      <c r="G305" s="849"/>
      <c r="H305" s="849"/>
      <c r="I305" s="849"/>
      <c r="J305" s="849">
        <v>1</v>
      </c>
      <c r="K305" s="849">
        <v>3178.63</v>
      </c>
      <c r="L305" s="849">
        <v>1</v>
      </c>
      <c r="M305" s="849">
        <v>3178.63</v>
      </c>
      <c r="N305" s="849"/>
      <c r="O305" s="849"/>
      <c r="P305" s="837"/>
      <c r="Q305" s="850"/>
    </row>
    <row r="306" spans="1:17" ht="14.4" customHeight="1" x14ac:dyDescent="0.3">
      <c r="A306" s="831" t="s">
        <v>9220</v>
      </c>
      <c r="B306" s="832" t="s">
        <v>8245</v>
      </c>
      <c r="C306" s="832" t="s">
        <v>6842</v>
      </c>
      <c r="D306" s="832" t="s">
        <v>9362</v>
      </c>
      <c r="E306" s="832" t="s">
        <v>9363</v>
      </c>
      <c r="F306" s="849"/>
      <c r="G306" s="849"/>
      <c r="H306" s="849"/>
      <c r="I306" s="849"/>
      <c r="J306" s="849">
        <v>1</v>
      </c>
      <c r="K306" s="849">
        <v>15675</v>
      </c>
      <c r="L306" s="849">
        <v>1</v>
      </c>
      <c r="M306" s="849">
        <v>15675</v>
      </c>
      <c r="N306" s="849"/>
      <c r="O306" s="849"/>
      <c r="P306" s="837"/>
      <c r="Q306" s="850"/>
    </row>
    <row r="307" spans="1:17" ht="14.4" customHeight="1" x14ac:dyDescent="0.3">
      <c r="A307" s="831" t="s">
        <v>9220</v>
      </c>
      <c r="B307" s="832" t="s">
        <v>8245</v>
      </c>
      <c r="C307" s="832" t="s">
        <v>6842</v>
      </c>
      <c r="D307" s="832" t="s">
        <v>9364</v>
      </c>
      <c r="E307" s="832" t="s">
        <v>9365</v>
      </c>
      <c r="F307" s="849">
        <v>1</v>
      </c>
      <c r="G307" s="849">
        <v>1085.2</v>
      </c>
      <c r="H307" s="849">
        <v>0.25</v>
      </c>
      <c r="I307" s="849">
        <v>1085.2</v>
      </c>
      <c r="J307" s="849">
        <v>4</v>
      </c>
      <c r="K307" s="849">
        <v>4340.8</v>
      </c>
      <c r="L307" s="849">
        <v>1</v>
      </c>
      <c r="M307" s="849">
        <v>1085.2</v>
      </c>
      <c r="N307" s="849">
        <v>7</v>
      </c>
      <c r="O307" s="849">
        <v>7596.4</v>
      </c>
      <c r="P307" s="837">
        <v>1.7499999999999998</v>
      </c>
      <c r="Q307" s="850">
        <v>1085.2</v>
      </c>
    </row>
    <row r="308" spans="1:17" ht="14.4" customHeight="1" x14ac:dyDescent="0.3">
      <c r="A308" s="831" t="s">
        <v>9220</v>
      </c>
      <c r="B308" s="832" t="s">
        <v>8245</v>
      </c>
      <c r="C308" s="832" t="s">
        <v>6842</v>
      </c>
      <c r="D308" s="832" t="s">
        <v>9366</v>
      </c>
      <c r="E308" s="832" t="s">
        <v>9367</v>
      </c>
      <c r="F308" s="849">
        <v>2</v>
      </c>
      <c r="G308" s="849">
        <v>26930.94</v>
      </c>
      <c r="H308" s="849">
        <v>0.49999999999999994</v>
      </c>
      <c r="I308" s="849">
        <v>13465.47</v>
      </c>
      <c r="J308" s="849">
        <v>4</v>
      </c>
      <c r="K308" s="849">
        <v>53861.880000000005</v>
      </c>
      <c r="L308" s="849">
        <v>1</v>
      </c>
      <c r="M308" s="849">
        <v>13465.470000000001</v>
      </c>
      <c r="N308" s="849">
        <v>2</v>
      </c>
      <c r="O308" s="849">
        <v>26930.94</v>
      </c>
      <c r="P308" s="837">
        <v>0.49999999999999994</v>
      </c>
      <c r="Q308" s="850">
        <v>13465.47</v>
      </c>
    </row>
    <row r="309" spans="1:17" ht="14.4" customHeight="1" x14ac:dyDescent="0.3">
      <c r="A309" s="831" t="s">
        <v>9220</v>
      </c>
      <c r="B309" s="832" t="s">
        <v>8245</v>
      </c>
      <c r="C309" s="832" t="s">
        <v>6842</v>
      </c>
      <c r="D309" s="832" t="s">
        <v>9366</v>
      </c>
      <c r="E309" s="832" t="s">
        <v>9368</v>
      </c>
      <c r="F309" s="849">
        <v>6</v>
      </c>
      <c r="G309" s="849">
        <v>80792.819999999992</v>
      </c>
      <c r="H309" s="849">
        <v>3</v>
      </c>
      <c r="I309" s="849">
        <v>13465.47</v>
      </c>
      <c r="J309" s="849">
        <v>2</v>
      </c>
      <c r="K309" s="849">
        <v>26930.94</v>
      </c>
      <c r="L309" s="849">
        <v>1</v>
      </c>
      <c r="M309" s="849">
        <v>13465.47</v>
      </c>
      <c r="N309" s="849">
        <v>1</v>
      </c>
      <c r="O309" s="849">
        <v>13465.47</v>
      </c>
      <c r="P309" s="837">
        <v>0.5</v>
      </c>
      <c r="Q309" s="850">
        <v>13465.47</v>
      </c>
    </row>
    <row r="310" spans="1:17" ht="14.4" customHeight="1" x14ac:dyDescent="0.3">
      <c r="A310" s="831" t="s">
        <v>9220</v>
      </c>
      <c r="B310" s="832" t="s">
        <v>8245</v>
      </c>
      <c r="C310" s="832" t="s">
        <v>6842</v>
      </c>
      <c r="D310" s="832" t="s">
        <v>9369</v>
      </c>
      <c r="E310" s="832" t="s">
        <v>9370</v>
      </c>
      <c r="F310" s="849">
        <v>1</v>
      </c>
      <c r="G310" s="849">
        <v>11015.5</v>
      </c>
      <c r="H310" s="849"/>
      <c r="I310" s="849">
        <v>11015.5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9220</v>
      </c>
      <c r="B311" s="832" t="s">
        <v>8245</v>
      </c>
      <c r="C311" s="832" t="s">
        <v>6842</v>
      </c>
      <c r="D311" s="832" t="s">
        <v>9371</v>
      </c>
      <c r="E311" s="832" t="s">
        <v>9372</v>
      </c>
      <c r="F311" s="849">
        <v>1</v>
      </c>
      <c r="G311" s="849">
        <v>25888.05</v>
      </c>
      <c r="H311" s="849"/>
      <c r="I311" s="849">
        <v>25888.05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9220</v>
      </c>
      <c r="B312" s="832" t="s">
        <v>8245</v>
      </c>
      <c r="C312" s="832" t="s">
        <v>6842</v>
      </c>
      <c r="D312" s="832" t="s">
        <v>9371</v>
      </c>
      <c r="E312" s="832" t="s">
        <v>9373</v>
      </c>
      <c r="F312" s="849"/>
      <c r="G312" s="849"/>
      <c r="H312" s="849"/>
      <c r="I312" s="849"/>
      <c r="J312" s="849">
        <v>1</v>
      </c>
      <c r="K312" s="849">
        <v>25888.05</v>
      </c>
      <c r="L312" s="849">
        <v>1</v>
      </c>
      <c r="M312" s="849">
        <v>25888.05</v>
      </c>
      <c r="N312" s="849"/>
      <c r="O312" s="849"/>
      <c r="P312" s="837"/>
      <c r="Q312" s="850"/>
    </row>
    <row r="313" spans="1:17" ht="14.4" customHeight="1" x14ac:dyDescent="0.3">
      <c r="A313" s="831" t="s">
        <v>9220</v>
      </c>
      <c r="B313" s="832" t="s">
        <v>8245</v>
      </c>
      <c r="C313" s="832" t="s">
        <v>6842</v>
      </c>
      <c r="D313" s="832" t="s">
        <v>9374</v>
      </c>
      <c r="E313" s="832" t="s">
        <v>9375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17527.810000000001</v>
      </c>
      <c r="P313" s="837"/>
      <c r="Q313" s="850">
        <v>17527.810000000001</v>
      </c>
    </row>
    <row r="314" spans="1:17" ht="14.4" customHeight="1" x14ac:dyDescent="0.3">
      <c r="A314" s="831" t="s">
        <v>9220</v>
      </c>
      <c r="B314" s="832" t="s">
        <v>8245</v>
      </c>
      <c r="C314" s="832" t="s">
        <v>6842</v>
      </c>
      <c r="D314" s="832" t="s">
        <v>9376</v>
      </c>
      <c r="E314" s="832" t="s">
        <v>9377</v>
      </c>
      <c r="F314" s="849"/>
      <c r="G314" s="849"/>
      <c r="H314" s="849"/>
      <c r="I314" s="849"/>
      <c r="J314" s="849">
        <v>1</v>
      </c>
      <c r="K314" s="849">
        <v>38997.620000000003</v>
      </c>
      <c r="L314" s="849">
        <v>1</v>
      </c>
      <c r="M314" s="849">
        <v>38997.620000000003</v>
      </c>
      <c r="N314" s="849"/>
      <c r="O314" s="849"/>
      <c r="P314" s="837"/>
      <c r="Q314" s="850"/>
    </row>
    <row r="315" spans="1:17" ht="14.4" customHeight="1" x14ac:dyDescent="0.3">
      <c r="A315" s="831" t="s">
        <v>9220</v>
      </c>
      <c r="B315" s="832" t="s">
        <v>8245</v>
      </c>
      <c r="C315" s="832" t="s">
        <v>6842</v>
      </c>
      <c r="D315" s="832" t="s">
        <v>9378</v>
      </c>
      <c r="E315" s="832" t="s">
        <v>9379</v>
      </c>
      <c r="F315" s="849"/>
      <c r="G315" s="849"/>
      <c r="H315" s="849"/>
      <c r="I315" s="849"/>
      <c r="J315" s="849"/>
      <c r="K315" s="849"/>
      <c r="L315" s="849"/>
      <c r="M315" s="849"/>
      <c r="N315" s="849">
        <v>2</v>
      </c>
      <c r="O315" s="849">
        <v>620</v>
      </c>
      <c r="P315" s="837"/>
      <c r="Q315" s="850">
        <v>310</v>
      </c>
    </row>
    <row r="316" spans="1:17" ht="14.4" customHeight="1" x14ac:dyDescent="0.3">
      <c r="A316" s="831" t="s">
        <v>9220</v>
      </c>
      <c r="B316" s="832" t="s">
        <v>8245</v>
      </c>
      <c r="C316" s="832" t="s">
        <v>6842</v>
      </c>
      <c r="D316" s="832" t="s">
        <v>9380</v>
      </c>
      <c r="E316" s="832" t="s">
        <v>9381</v>
      </c>
      <c r="F316" s="849">
        <v>9</v>
      </c>
      <c r="G316" s="849">
        <v>170100</v>
      </c>
      <c r="H316" s="849">
        <v>0.15254237288135594</v>
      </c>
      <c r="I316" s="849">
        <v>18900</v>
      </c>
      <c r="J316" s="849">
        <v>59</v>
      </c>
      <c r="K316" s="849">
        <v>1115100</v>
      </c>
      <c r="L316" s="849">
        <v>1</v>
      </c>
      <c r="M316" s="849">
        <v>18900</v>
      </c>
      <c r="N316" s="849">
        <v>8</v>
      </c>
      <c r="O316" s="849">
        <v>151200</v>
      </c>
      <c r="P316" s="837">
        <v>0.13559322033898305</v>
      </c>
      <c r="Q316" s="850">
        <v>18900</v>
      </c>
    </row>
    <row r="317" spans="1:17" ht="14.4" customHeight="1" x14ac:dyDescent="0.3">
      <c r="A317" s="831" t="s">
        <v>9220</v>
      </c>
      <c r="B317" s="832" t="s">
        <v>8245</v>
      </c>
      <c r="C317" s="832" t="s">
        <v>6842</v>
      </c>
      <c r="D317" s="832" t="s">
        <v>9382</v>
      </c>
      <c r="E317" s="832" t="s">
        <v>9383</v>
      </c>
      <c r="F317" s="849"/>
      <c r="G317" s="849"/>
      <c r="H317" s="849"/>
      <c r="I317" s="849"/>
      <c r="J317" s="849">
        <v>1</v>
      </c>
      <c r="K317" s="849">
        <v>3420</v>
      </c>
      <c r="L317" s="849">
        <v>1</v>
      </c>
      <c r="M317" s="849">
        <v>3420</v>
      </c>
      <c r="N317" s="849"/>
      <c r="O317" s="849"/>
      <c r="P317" s="837"/>
      <c r="Q317" s="850"/>
    </row>
    <row r="318" spans="1:17" ht="14.4" customHeight="1" x14ac:dyDescent="0.3">
      <c r="A318" s="831" t="s">
        <v>9220</v>
      </c>
      <c r="B318" s="832" t="s">
        <v>8245</v>
      </c>
      <c r="C318" s="832" t="s">
        <v>6842</v>
      </c>
      <c r="D318" s="832" t="s">
        <v>9384</v>
      </c>
      <c r="E318" s="832" t="s">
        <v>9385</v>
      </c>
      <c r="F318" s="849"/>
      <c r="G318" s="849"/>
      <c r="H318" s="849"/>
      <c r="I318" s="849"/>
      <c r="J318" s="849">
        <v>1</v>
      </c>
      <c r="K318" s="849">
        <v>1432.88</v>
      </c>
      <c r="L318" s="849">
        <v>1</v>
      </c>
      <c r="M318" s="849">
        <v>1432.88</v>
      </c>
      <c r="N318" s="849"/>
      <c r="O318" s="849"/>
      <c r="P318" s="837"/>
      <c r="Q318" s="850"/>
    </row>
    <row r="319" spans="1:17" ht="14.4" customHeight="1" x14ac:dyDescent="0.3">
      <c r="A319" s="831" t="s">
        <v>9220</v>
      </c>
      <c r="B319" s="832" t="s">
        <v>8245</v>
      </c>
      <c r="C319" s="832" t="s">
        <v>6842</v>
      </c>
      <c r="D319" s="832" t="s">
        <v>9386</v>
      </c>
      <c r="E319" s="832" t="s">
        <v>9387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952.21</v>
      </c>
      <c r="P319" s="837"/>
      <c r="Q319" s="850">
        <v>952.21</v>
      </c>
    </row>
    <row r="320" spans="1:17" ht="14.4" customHeight="1" x14ac:dyDescent="0.3">
      <c r="A320" s="831" t="s">
        <v>9220</v>
      </c>
      <c r="B320" s="832" t="s">
        <v>8245</v>
      </c>
      <c r="C320" s="832" t="s">
        <v>6842</v>
      </c>
      <c r="D320" s="832" t="s">
        <v>9388</v>
      </c>
      <c r="E320" s="832" t="s">
        <v>9256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1932.09</v>
      </c>
      <c r="P320" s="837"/>
      <c r="Q320" s="850">
        <v>1932.09</v>
      </c>
    </row>
    <row r="321" spans="1:17" ht="14.4" customHeight="1" x14ac:dyDescent="0.3">
      <c r="A321" s="831" t="s">
        <v>9220</v>
      </c>
      <c r="B321" s="832" t="s">
        <v>8245</v>
      </c>
      <c r="C321" s="832" t="s">
        <v>6842</v>
      </c>
      <c r="D321" s="832" t="s">
        <v>9389</v>
      </c>
      <c r="E321" s="832" t="s">
        <v>9390</v>
      </c>
      <c r="F321" s="849"/>
      <c r="G321" s="849"/>
      <c r="H321" s="849"/>
      <c r="I321" s="849"/>
      <c r="J321" s="849"/>
      <c r="K321" s="849"/>
      <c r="L321" s="849"/>
      <c r="M321" s="849"/>
      <c r="N321" s="849">
        <v>23</v>
      </c>
      <c r="O321" s="849">
        <v>203788.97000000003</v>
      </c>
      <c r="P321" s="837"/>
      <c r="Q321" s="850">
        <v>8860.3900000000012</v>
      </c>
    </row>
    <row r="322" spans="1:17" ht="14.4" customHeight="1" x14ac:dyDescent="0.3">
      <c r="A322" s="831" t="s">
        <v>9220</v>
      </c>
      <c r="B322" s="832" t="s">
        <v>8245</v>
      </c>
      <c r="C322" s="832" t="s">
        <v>6842</v>
      </c>
      <c r="D322" s="832" t="s">
        <v>9391</v>
      </c>
      <c r="E322" s="832" t="s">
        <v>9392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41454.550000000003</v>
      </c>
      <c r="P322" s="837"/>
      <c r="Q322" s="850">
        <v>41454.550000000003</v>
      </c>
    </row>
    <row r="323" spans="1:17" ht="14.4" customHeight="1" x14ac:dyDescent="0.3">
      <c r="A323" s="831" t="s">
        <v>9220</v>
      </c>
      <c r="B323" s="832" t="s">
        <v>8245</v>
      </c>
      <c r="C323" s="832" t="s">
        <v>6842</v>
      </c>
      <c r="D323" s="832" t="s">
        <v>9393</v>
      </c>
      <c r="E323" s="832" t="s">
        <v>9394</v>
      </c>
      <c r="F323" s="849">
        <v>1</v>
      </c>
      <c r="G323" s="849">
        <v>20319.98</v>
      </c>
      <c r="H323" s="849"/>
      <c r="I323" s="849">
        <v>20319.98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9220</v>
      </c>
      <c r="B324" s="832" t="s">
        <v>8245</v>
      </c>
      <c r="C324" s="832" t="s">
        <v>6842</v>
      </c>
      <c r="D324" s="832" t="s">
        <v>9395</v>
      </c>
      <c r="E324" s="832" t="s">
        <v>9396</v>
      </c>
      <c r="F324" s="849">
        <v>1</v>
      </c>
      <c r="G324" s="849">
        <v>1547.39</v>
      </c>
      <c r="H324" s="849"/>
      <c r="I324" s="849">
        <v>1547.39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9220</v>
      </c>
      <c r="B325" s="832" t="s">
        <v>8245</v>
      </c>
      <c r="C325" s="832" t="s">
        <v>6842</v>
      </c>
      <c r="D325" s="832" t="s">
        <v>9397</v>
      </c>
      <c r="E325" s="832" t="s">
        <v>9398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797</v>
      </c>
      <c r="P325" s="837"/>
      <c r="Q325" s="850">
        <v>797</v>
      </c>
    </row>
    <row r="326" spans="1:17" ht="14.4" customHeight="1" x14ac:dyDescent="0.3">
      <c r="A326" s="831" t="s">
        <v>9220</v>
      </c>
      <c r="B326" s="832" t="s">
        <v>8245</v>
      </c>
      <c r="C326" s="832" t="s">
        <v>6842</v>
      </c>
      <c r="D326" s="832" t="s">
        <v>9399</v>
      </c>
      <c r="E326" s="832" t="s">
        <v>9400</v>
      </c>
      <c r="F326" s="849">
        <v>1</v>
      </c>
      <c r="G326" s="849">
        <v>7794.49</v>
      </c>
      <c r="H326" s="849"/>
      <c r="I326" s="849">
        <v>7794.49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9220</v>
      </c>
      <c r="B327" s="832" t="s">
        <v>8245</v>
      </c>
      <c r="C327" s="832" t="s">
        <v>6809</v>
      </c>
      <c r="D327" s="832" t="s">
        <v>9401</v>
      </c>
      <c r="E327" s="832" t="s">
        <v>9402</v>
      </c>
      <c r="F327" s="849">
        <v>2</v>
      </c>
      <c r="G327" s="849">
        <v>414</v>
      </c>
      <c r="H327" s="849"/>
      <c r="I327" s="849">
        <v>207</v>
      </c>
      <c r="J327" s="849"/>
      <c r="K327" s="849"/>
      <c r="L327" s="849"/>
      <c r="M327" s="849"/>
      <c r="N327" s="849">
        <v>3</v>
      </c>
      <c r="O327" s="849">
        <v>639</v>
      </c>
      <c r="P327" s="837"/>
      <c r="Q327" s="850">
        <v>213</v>
      </c>
    </row>
    <row r="328" spans="1:17" ht="14.4" customHeight="1" x14ac:dyDescent="0.3">
      <c r="A328" s="831" t="s">
        <v>9220</v>
      </c>
      <c r="B328" s="832" t="s">
        <v>8245</v>
      </c>
      <c r="C328" s="832" t="s">
        <v>6809</v>
      </c>
      <c r="D328" s="832" t="s">
        <v>9403</v>
      </c>
      <c r="E328" s="832" t="s">
        <v>9404</v>
      </c>
      <c r="F328" s="849">
        <v>1</v>
      </c>
      <c r="G328" s="849">
        <v>151</v>
      </c>
      <c r="H328" s="849">
        <v>0.97419354838709682</v>
      </c>
      <c r="I328" s="849">
        <v>151</v>
      </c>
      <c r="J328" s="849">
        <v>1</v>
      </c>
      <c r="K328" s="849">
        <v>155</v>
      </c>
      <c r="L328" s="849">
        <v>1</v>
      </c>
      <c r="M328" s="849">
        <v>155</v>
      </c>
      <c r="N328" s="849">
        <v>3</v>
      </c>
      <c r="O328" s="849">
        <v>465</v>
      </c>
      <c r="P328" s="837">
        <v>3</v>
      </c>
      <c r="Q328" s="850">
        <v>155</v>
      </c>
    </row>
    <row r="329" spans="1:17" ht="14.4" customHeight="1" x14ac:dyDescent="0.3">
      <c r="A329" s="831" t="s">
        <v>9220</v>
      </c>
      <c r="B329" s="832" t="s">
        <v>8245</v>
      </c>
      <c r="C329" s="832" t="s">
        <v>6809</v>
      </c>
      <c r="D329" s="832" t="s">
        <v>9405</v>
      </c>
      <c r="E329" s="832" t="s">
        <v>9406</v>
      </c>
      <c r="F329" s="849">
        <v>7</v>
      </c>
      <c r="G329" s="849">
        <v>1281</v>
      </c>
      <c r="H329" s="849"/>
      <c r="I329" s="849">
        <v>183</v>
      </c>
      <c r="J329" s="849"/>
      <c r="K329" s="849"/>
      <c r="L329" s="849"/>
      <c r="M329" s="849"/>
      <c r="N329" s="849">
        <v>10</v>
      </c>
      <c r="O329" s="849">
        <v>1870</v>
      </c>
      <c r="P329" s="837"/>
      <c r="Q329" s="850">
        <v>187</v>
      </c>
    </row>
    <row r="330" spans="1:17" ht="14.4" customHeight="1" x14ac:dyDescent="0.3">
      <c r="A330" s="831" t="s">
        <v>9220</v>
      </c>
      <c r="B330" s="832" t="s">
        <v>8245</v>
      </c>
      <c r="C330" s="832" t="s">
        <v>6809</v>
      </c>
      <c r="D330" s="832" t="s">
        <v>9407</v>
      </c>
      <c r="E330" s="832" t="s">
        <v>9408</v>
      </c>
      <c r="F330" s="849">
        <v>11</v>
      </c>
      <c r="G330" s="849">
        <v>1375</v>
      </c>
      <c r="H330" s="849">
        <v>3.5807291666666665</v>
      </c>
      <c r="I330" s="849">
        <v>125</v>
      </c>
      <c r="J330" s="849">
        <v>3</v>
      </c>
      <c r="K330" s="849">
        <v>384</v>
      </c>
      <c r="L330" s="849">
        <v>1</v>
      </c>
      <c r="M330" s="849">
        <v>128</v>
      </c>
      <c r="N330" s="849">
        <v>3</v>
      </c>
      <c r="O330" s="849">
        <v>384</v>
      </c>
      <c r="P330" s="837">
        <v>1</v>
      </c>
      <c r="Q330" s="850">
        <v>128</v>
      </c>
    </row>
    <row r="331" spans="1:17" ht="14.4" customHeight="1" x14ac:dyDescent="0.3">
      <c r="A331" s="831" t="s">
        <v>9220</v>
      </c>
      <c r="B331" s="832" t="s">
        <v>8245</v>
      </c>
      <c r="C331" s="832" t="s">
        <v>6809</v>
      </c>
      <c r="D331" s="832" t="s">
        <v>9409</v>
      </c>
      <c r="E331" s="832" t="s">
        <v>9410</v>
      </c>
      <c r="F331" s="849">
        <v>14</v>
      </c>
      <c r="G331" s="849">
        <v>3066</v>
      </c>
      <c r="H331" s="849">
        <v>0.91659192825112112</v>
      </c>
      <c r="I331" s="849">
        <v>219</v>
      </c>
      <c r="J331" s="849">
        <v>15</v>
      </c>
      <c r="K331" s="849">
        <v>3345</v>
      </c>
      <c r="L331" s="849">
        <v>1</v>
      </c>
      <c r="M331" s="849">
        <v>223</v>
      </c>
      <c r="N331" s="849">
        <v>26</v>
      </c>
      <c r="O331" s="849">
        <v>5798</v>
      </c>
      <c r="P331" s="837">
        <v>1.7333333333333334</v>
      </c>
      <c r="Q331" s="850">
        <v>223</v>
      </c>
    </row>
    <row r="332" spans="1:17" ht="14.4" customHeight="1" x14ac:dyDescent="0.3">
      <c r="A332" s="831" t="s">
        <v>9220</v>
      </c>
      <c r="B332" s="832" t="s">
        <v>8245</v>
      </c>
      <c r="C332" s="832" t="s">
        <v>6809</v>
      </c>
      <c r="D332" s="832" t="s">
        <v>9411</v>
      </c>
      <c r="E332" s="832" t="s">
        <v>9412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223</v>
      </c>
      <c r="P332" s="837"/>
      <c r="Q332" s="850">
        <v>223</v>
      </c>
    </row>
    <row r="333" spans="1:17" ht="14.4" customHeight="1" x14ac:dyDescent="0.3">
      <c r="A333" s="831" t="s">
        <v>9220</v>
      </c>
      <c r="B333" s="832" t="s">
        <v>8245</v>
      </c>
      <c r="C333" s="832" t="s">
        <v>6809</v>
      </c>
      <c r="D333" s="832" t="s">
        <v>9413</v>
      </c>
      <c r="E333" s="832" t="s">
        <v>9414</v>
      </c>
      <c r="F333" s="849">
        <v>313</v>
      </c>
      <c r="G333" s="849">
        <v>69173</v>
      </c>
      <c r="H333" s="849">
        <v>1.1261375661375661</v>
      </c>
      <c r="I333" s="849">
        <v>221</v>
      </c>
      <c r="J333" s="849">
        <v>273</v>
      </c>
      <c r="K333" s="849">
        <v>61425</v>
      </c>
      <c r="L333" s="849">
        <v>1</v>
      </c>
      <c r="M333" s="849">
        <v>225</v>
      </c>
      <c r="N333" s="849">
        <v>309</v>
      </c>
      <c r="O333" s="849">
        <v>69525</v>
      </c>
      <c r="P333" s="837">
        <v>1.1318681318681318</v>
      </c>
      <c r="Q333" s="850">
        <v>225</v>
      </c>
    </row>
    <row r="334" spans="1:17" ht="14.4" customHeight="1" x14ac:dyDescent="0.3">
      <c r="A334" s="831" t="s">
        <v>9220</v>
      </c>
      <c r="B334" s="832" t="s">
        <v>8245</v>
      </c>
      <c r="C334" s="832" t="s">
        <v>6809</v>
      </c>
      <c r="D334" s="832" t="s">
        <v>9415</v>
      </c>
      <c r="E334" s="832" t="s">
        <v>9416</v>
      </c>
      <c r="F334" s="849">
        <v>135</v>
      </c>
      <c r="G334" s="849">
        <v>82755</v>
      </c>
      <c r="H334" s="849">
        <v>1.6346666666666667</v>
      </c>
      <c r="I334" s="849">
        <v>613</v>
      </c>
      <c r="J334" s="849">
        <v>81</v>
      </c>
      <c r="K334" s="849">
        <v>50625</v>
      </c>
      <c r="L334" s="849">
        <v>1</v>
      </c>
      <c r="M334" s="849">
        <v>625</v>
      </c>
      <c r="N334" s="849">
        <v>47</v>
      </c>
      <c r="O334" s="849">
        <v>29422</v>
      </c>
      <c r="P334" s="837">
        <v>0.58117530864197531</v>
      </c>
      <c r="Q334" s="850">
        <v>626</v>
      </c>
    </row>
    <row r="335" spans="1:17" ht="14.4" customHeight="1" x14ac:dyDescent="0.3">
      <c r="A335" s="831" t="s">
        <v>9220</v>
      </c>
      <c r="B335" s="832" t="s">
        <v>8245</v>
      </c>
      <c r="C335" s="832" t="s">
        <v>6809</v>
      </c>
      <c r="D335" s="832" t="s">
        <v>9417</v>
      </c>
      <c r="E335" s="832" t="s">
        <v>9418</v>
      </c>
      <c r="F335" s="849">
        <v>126</v>
      </c>
      <c r="G335" s="849">
        <v>41580</v>
      </c>
      <c r="H335" s="849">
        <v>0.92356900113280471</v>
      </c>
      <c r="I335" s="849">
        <v>330</v>
      </c>
      <c r="J335" s="849">
        <v>129</v>
      </c>
      <c r="K335" s="849">
        <v>45021</v>
      </c>
      <c r="L335" s="849">
        <v>1</v>
      </c>
      <c r="M335" s="849">
        <v>349</v>
      </c>
      <c r="N335" s="849">
        <v>159</v>
      </c>
      <c r="O335" s="849">
        <v>55650</v>
      </c>
      <c r="P335" s="837">
        <v>1.2360898247484506</v>
      </c>
      <c r="Q335" s="850">
        <v>350</v>
      </c>
    </row>
    <row r="336" spans="1:17" ht="14.4" customHeight="1" x14ac:dyDescent="0.3">
      <c r="A336" s="831" t="s">
        <v>9220</v>
      </c>
      <c r="B336" s="832" t="s">
        <v>8245</v>
      </c>
      <c r="C336" s="832" t="s">
        <v>6809</v>
      </c>
      <c r="D336" s="832" t="s">
        <v>9419</v>
      </c>
      <c r="E336" s="832" t="s">
        <v>9420</v>
      </c>
      <c r="F336" s="849">
        <v>5</v>
      </c>
      <c r="G336" s="849">
        <v>20695</v>
      </c>
      <c r="H336" s="849">
        <v>0.70999725538630443</v>
      </c>
      <c r="I336" s="849">
        <v>4139</v>
      </c>
      <c r="J336" s="849">
        <v>7</v>
      </c>
      <c r="K336" s="849">
        <v>29148</v>
      </c>
      <c r="L336" s="849">
        <v>1</v>
      </c>
      <c r="M336" s="849">
        <v>4164</v>
      </c>
      <c r="N336" s="849">
        <v>5</v>
      </c>
      <c r="O336" s="849">
        <v>20820</v>
      </c>
      <c r="P336" s="837">
        <v>0.7142857142857143</v>
      </c>
      <c r="Q336" s="850">
        <v>4164</v>
      </c>
    </row>
    <row r="337" spans="1:17" ht="14.4" customHeight="1" x14ac:dyDescent="0.3">
      <c r="A337" s="831" t="s">
        <v>9220</v>
      </c>
      <c r="B337" s="832" t="s">
        <v>8245</v>
      </c>
      <c r="C337" s="832" t="s">
        <v>6809</v>
      </c>
      <c r="D337" s="832" t="s">
        <v>9421</v>
      </c>
      <c r="E337" s="832" t="s">
        <v>9422</v>
      </c>
      <c r="F337" s="849">
        <v>29</v>
      </c>
      <c r="G337" s="849">
        <v>8091</v>
      </c>
      <c r="H337" s="849">
        <v>0.54980973090513729</v>
      </c>
      <c r="I337" s="849">
        <v>279</v>
      </c>
      <c r="J337" s="849">
        <v>52</v>
      </c>
      <c r="K337" s="849">
        <v>14716</v>
      </c>
      <c r="L337" s="849">
        <v>1</v>
      </c>
      <c r="M337" s="849">
        <v>283</v>
      </c>
      <c r="N337" s="849">
        <v>37</v>
      </c>
      <c r="O337" s="849">
        <v>10471</v>
      </c>
      <c r="P337" s="837">
        <v>0.71153846153846156</v>
      </c>
      <c r="Q337" s="850">
        <v>283</v>
      </c>
    </row>
    <row r="338" spans="1:17" ht="14.4" customHeight="1" x14ac:dyDescent="0.3">
      <c r="A338" s="831" t="s">
        <v>9220</v>
      </c>
      <c r="B338" s="832" t="s">
        <v>8245</v>
      </c>
      <c r="C338" s="832" t="s">
        <v>6809</v>
      </c>
      <c r="D338" s="832" t="s">
        <v>9423</v>
      </c>
      <c r="E338" s="832" t="s">
        <v>9424</v>
      </c>
      <c r="F338" s="849">
        <v>30</v>
      </c>
      <c r="G338" s="849">
        <v>187920</v>
      </c>
      <c r="H338" s="849">
        <v>1.4161372730766622</v>
      </c>
      <c r="I338" s="849">
        <v>6264</v>
      </c>
      <c r="J338" s="849">
        <v>21</v>
      </c>
      <c r="K338" s="849">
        <v>132699</v>
      </c>
      <c r="L338" s="849">
        <v>1</v>
      </c>
      <c r="M338" s="849">
        <v>6319</v>
      </c>
      <c r="N338" s="849">
        <v>28</v>
      </c>
      <c r="O338" s="849">
        <v>176960</v>
      </c>
      <c r="P338" s="837">
        <v>1.3335443371841535</v>
      </c>
      <c r="Q338" s="850">
        <v>6320</v>
      </c>
    </row>
    <row r="339" spans="1:17" ht="14.4" customHeight="1" x14ac:dyDescent="0.3">
      <c r="A339" s="831" t="s">
        <v>9220</v>
      </c>
      <c r="B339" s="832" t="s">
        <v>8245</v>
      </c>
      <c r="C339" s="832" t="s">
        <v>6809</v>
      </c>
      <c r="D339" s="832" t="s">
        <v>9425</v>
      </c>
      <c r="E339" s="832" t="s">
        <v>9426</v>
      </c>
      <c r="F339" s="849">
        <v>68</v>
      </c>
      <c r="G339" s="849">
        <v>103836</v>
      </c>
      <c r="H339" s="849">
        <v>1.0301190476190476</v>
      </c>
      <c r="I339" s="849">
        <v>1527</v>
      </c>
      <c r="J339" s="849">
        <v>64</v>
      </c>
      <c r="K339" s="849">
        <v>100800</v>
      </c>
      <c r="L339" s="849">
        <v>1</v>
      </c>
      <c r="M339" s="849">
        <v>1575</v>
      </c>
      <c r="N339" s="849">
        <v>51</v>
      </c>
      <c r="O339" s="849">
        <v>80325</v>
      </c>
      <c r="P339" s="837">
        <v>0.796875</v>
      </c>
      <c r="Q339" s="850">
        <v>1575</v>
      </c>
    </row>
    <row r="340" spans="1:17" ht="14.4" customHeight="1" x14ac:dyDescent="0.3">
      <c r="A340" s="831" t="s">
        <v>9220</v>
      </c>
      <c r="B340" s="832" t="s">
        <v>8245</v>
      </c>
      <c r="C340" s="832" t="s">
        <v>6809</v>
      </c>
      <c r="D340" s="832" t="s">
        <v>9427</v>
      </c>
      <c r="E340" s="832" t="s">
        <v>9428</v>
      </c>
      <c r="F340" s="849">
        <v>93</v>
      </c>
      <c r="G340" s="849">
        <v>101928</v>
      </c>
      <c r="H340" s="849">
        <v>0.87350884409707941</v>
      </c>
      <c r="I340" s="849">
        <v>1096</v>
      </c>
      <c r="J340" s="849">
        <v>102</v>
      </c>
      <c r="K340" s="849">
        <v>116688</v>
      </c>
      <c r="L340" s="849">
        <v>1</v>
      </c>
      <c r="M340" s="849">
        <v>1144</v>
      </c>
      <c r="N340" s="849">
        <v>94</v>
      </c>
      <c r="O340" s="849">
        <v>107536</v>
      </c>
      <c r="P340" s="837">
        <v>0.92156862745098034</v>
      </c>
      <c r="Q340" s="850">
        <v>1144</v>
      </c>
    </row>
    <row r="341" spans="1:17" ht="14.4" customHeight="1" x14ac:dyDescent="0.3">
      <c r="A341" s="831" t="s">
        <v>9220</v>
      </c>
      <c r="B341" s="832" t="s">
        <v>8245</v>
      </c>
      <c r="C341" s="832" t="s">
        <v>6809</v>
      </c>
      <c r="D341" s="832" t="s">
        <v>9429</v>
      </c>
      <c r="E341" s="832" t="s">
        <v>9430</v>
      </c>
      <c r="F341" s="849"/>
      <c r="G341" s="849"/>
      <c r="H341" s="849"/>
      <c r="I341" s="849"/>
      <c r="J341" s="849">
        <v>1</v>
      </c>
      <c r="K341" s="849">
        <v>15260</v>
      </c>
      <c r="L341" s="849">
        <v>1</v>
      </c>
      <c r="M341" s="849">
        <v>15260</v>
      </c>
      <c r="N341" s="849"/>
      <c r="O341" s="849"/>
      <c r="P341" s="837"/>
      <c r="Q341" s="850"/>
    </row>
    <row r="342" spans="1:17" ht="14.4" customHeight="1" x14ac:dyDescent="0.3">
      <c r="A342" s="831" t="s">
        <v>9220</v>
      </c>
      <c r="B342" s="832" t="s">
        <v>8245</v>
      </c>
      <c r="C342" s="832" t="s">
        <v>6809</v>
      </c>
      <c r="D342" s="832" t="s">
        <v>9431</v>
      </c>
      <c r="E342" s="832" t="s">
        <v>9432</v>
      </c>
      <c r="F342" s="849">
        <v>16</v>
      </c>
      <c r="G342" s="849">
        <v>61184</v>
      </c>
      <c r="H342" s="849">
        <v>0.88059873344847439</v>
      </c>
      <c r="I342" s="849">
        <v>3824</v>
      </c>
      <c r="J342" s="849">
        <v>18</v>
      </c>
      <c r="K342" s="849">
        <v>69480</v>
      </c>
      <c r="L342" s="849">
        <v>1</v>
      </c>
      <c r="M342" s="849">
        <v>3860</v>
      </c>
      <c r="N342" s="849">
        <v>10</v>
      </c>
      <c r="O342" s="849">
        <v>38600</v>
      </c>
      <c r="P342" s="837">
        <v>0.55555555555555558</v>
      </c>
      <c r="Q342" s="850">
        <v>3860</v>
      </c>
    </row>
    <row r="343" spans="1:17" ht="14.4" customHeight="1" x14ac:dyDescent="0.3">
      <c r="A343" s="831" t="s">
        <v>9220</v>
      </c>
      <c r="B343" s="832" t="s">
        <v>8245</v>
      </c>
      <c r="C343" s="832" t="s">
        <v>6809</v>
      </c>
      <c r="D343" s="832" t="s">
        <v>9433</v>
      </c>
      <c r="E343" s="832" t="s">
        <v>9434</v>
      </c>
      <c r="F343" s="849">
        <v>11</v>
      </c>
      <c r="G343" s="849">
        <v>56782</v>
      </c>
      <c r="H343" s="849">
        <v>2.1797312859884839</v>
      </c>
      <c r="I343" s="849">
        <v>5162</v>
      </c>
      <c r="J343" s="849">
        <v>5</v>
      </c>
      <c r="K343" s="849">
        <v>26050</v>
      </c>
      <c r="L343" s="849">
        <v>1</v>
      </c>
      <c r="M343" s="849">
        <v>5210</v>
      </c>
      <c r="N343" s="849">
        <v>6</v>
      </c>
      <c r="O343" s="849">
        <v>31260</v>
      </c>
      <c r="P343" s="837">
        <v>1.2</v>
      </c>
      <c r="Q343" s="850">
        <v>5210</v>
      </c>
    </row>
    <row r="344" spans="1:17" ht="14.4" customHeight="1" x14ac:dyDescent="0.3">
      <c r="A344" s="831" t="s">
        <v>9220</v>
      </c>
      <c r="B344" s="832" t="s">
        <v>8245</v>
      </c>
      <c r="C344" s="832" t="s">
        <v>6809</v>
      </c>
      <c r="D344" s="832" t="s">
        <v>9435</v>
      </c>
      <c r="E344" s="832" t="s">
        <v>9436</v>
      </c>
      <c r="F344" s="849">
        <v>3</v>
      </c>
      <c r="G344" s="849">
        <v>23559</v>
      </c>
      <c r="H344" s="849">
        <v>1.486372239747634</v>
      </c>
      <c r="I344" s="849">
        <v>7853</v>
      </c>
      <c r="J344" s="849">
        <v>2</v>
      </c>
      <c r="K344" s="849">
        <v>15850</v>
      </c>
      <c r="L344" s="849">
        <v>1</v>
      </c>
      <c r="M344" s="849">
        <v>7925</v>
      </c>
      <c r="N344" s="849"/>
      <c r="O344" s="849"/>
      <c r="P344" s="837"/>
      <c r="Q344" s="850"/>
    </row>
    <row r="345" spans="1:17" ht="14.4" customHeight="1" x14ac:dyDescent="0.3">
      <c r="A345" s="831" t="s">
        <v>9220</v>
      </c>
      <c r="B345" s="832" t="s">
        <v>8245</v>
      </c>
      <c r="C345" s="832" t="s">
        <v>6809</v>
      </c>
      <c r="D345" s="832" t="s">
        <v>9437</v>
      </c>
      <c r="E345" s="832" t="s">
        <v>9438</v>
      </c>
      <c r="F345" s="849">
        <v>16</v>
      </c>
      <c r="G345" s="849">
        <v>26656</v>
      </c>
      <c r="H345" s="849">
        <v>1.3051312181746964</v>
      </c>
      <c r="I345" s="849">
        <v>1666</v>
      </c>
      <c r="J345" s="849">
        <v>12</v>
      </c>
      <c r="K345" s="849">
        <v>20424</v>
      </c>
      <c r="L345" s="849">
        <v>1</v>
      </c>
      <c r="M345" s="849">
        <v>1702</v>
      </c>
      <c r="N345" s="849">
        <v>13</v>
      </c>
      <c r="O345" s="849">
        <v>22126</v>
      </c>
      <c r="P345" s="837">
        <v>1.0833333333333333</v>
      </c>
      <c r="Q345" s="850">
        <v>1702</v>
      </c>
    </row>
    <row r="346" spans="1:17" ht="14.4" customHeight="1" x14ac:dyDescent="0.3">
      <c r="A346" s="831" t="s">
        <v>9220</v>
      </c>
      <c r="B346" s="832" t="s">
        <v>8245</v>
      </c>
      <c r="C346" s="832" t="s">
        <v>6809</v>
      </c>
      <c r="D346" s="832" t="s">
        <v>9439</v>
      </c>
      <c r="E346" s="832" t="s">
        <v>9440</v>
      </c>
      <c r="F346" s="849"/>
      <c r="G346" s="849"/>
      <c r="H346" s="849"/>
      <c r="I346" s="849"/>
      <c r="J346" s="849"/>
      <c r="K346" s="849"/>
      <c r="L346" s="849"/>
      <c r="M346" s="849"/>
      <c r="N346" s="849">
        <v>4</v>
      </c>
      <c r="O346" s="849">
        <v>1016</v>
      </c>
      <c r="P346" s="837"/>
      <c r="Q346" s="850">
        <v>254</v>
      </c>
    </row>
    <row r="347" spans="1:17" ht="14.4" customHeight="1" x14ac:dyDescent="0.3">
      <c r="A347" s="831" t="s">
        <v>9220</v>
      </c>
      <c r="B347" s="832" t="s">
        <v>8245</v>
      </c>
      <c r="C347" s="832" t="s">
        <v>6809</v>
      </c>
      <c r="D347" s="832" t="s">
        <v>9441</v>
      </c>
      <c r="E347" s="832" t="s">
        <v>9442</v>
      </c>
      <c r="F347" s="849"/>
      <c r="G347" s="849"/>
      <c r="H347" s="849"/>
      <c r="I347" s="849"/>
      <c r="J347" s="849"/>
      <c r="K347" s="849"/>
      <c r="L347" s="849"/>
      <c r="M347" s="849"/>
      <c r="N347" s="849">
        <v>2</v>
      </c>
      <c r="O347" s="849">
        <v>690</v>
      </c>
      <c r="P347" s="837"/>
      <c r="Q347" s="850">
        <v>345</v>
      </c>
    </row>
    <row r="348" spans="1:17" ht="14.4" customHeight="1" x14ac:dyDescent="0.3">
      <c r="A348" s="831" t="s">
        <v>9220</v>
      </c>
      <c r="B348" s="832" t="s">
        <v>8245</v>
      </c>
      <c r="C348" s="832" t="s">
        <v>6809</v>
      </c>
      <c r="D348" s="832" t="s">
        <v>9443</v>
      </c>
      <c r="E348" s="832" t="s">
        <v>9444</v>
      </c>
      <c r="F348" s="849"/>
      <c r="G348" s="849"/>
      <c r="H348" s="849"/>
      <c r="I348" s="849"/>
      <c r="J348" s="849"/>
      <c r="K348" s="849"/>
      <c r="L348" s="849"/>
      <c r="M348" s="849"/>
      <c r="N348" s="849">
        <v>0</v>
      </c>
      <c r="O348" s="849">
        <v>0</v>
      </c>
      <c r="P348" s="837"/>
      <c r="Q348" s="850"/>
    </row>
    <row r="349" spans="1:17" ht="14.4" customHeight="1" x14ac:dyDescent="0.3">
      <c r="A349" s="831" t="s">
        <v>9220</v>
      </c>
      <c r="B349" s="832" t="s">
        <v>8245</v>
      </c>
      <c r="C349" s="832" t="s">
        <v>6809</v>
      </c>
      <c r="D349" s="832" t="s">
        <v>9445</v>
      </c>
      <c r="E349" s="832" t="s">
        <v>9446</v>
      </c>
      <c r="F349" s="849">
        <v>251</v>
      </c>
      <c r="G349" s="849">
        <v>321531</v>
      </c>
      <c r="H349" s="849">
        <v>0.96383927768485045</v>
      </c>
      <c r="I349" s="849">
        <v>1281</v>
      </c>
      <c r="J349" s="849">
        <v>258</v>
      </c>
      <c r="K349" s="849">
        <v>333594</v>
      </c>
      <c r="L349" s="849">
        <v>1</v>
      </c>
      <c r="M349" s="849">
        <v>1293</v>
      </c>
      <c r="N349" s="849">
        <v>291</v>
      </c>
      <c r="O349" s="849">
        <v>376554</v>
      </c>
      <c r="P349" s="837">
        <v>1.1287792945916293</v>
      </c>
      <c r="Q349" s="850">
        <v>1294</v>
      </c>
    </row>
    <row r="350" spans="1:17" ht="14.4" customHeight="1" x14ac:dyDescent="0.3">
      <c r="A350" s="831" t="s">
        <v>9220</v>
      </c>
      <c r="B350" s="832" t="s">
        <v>8245</v>
      </c>
      <c r="C350" s="832" t="s">
        <v>6809</v>
      </c>
      <c r="D350" s="832" t="s">
        <v>9447</v>
      </c>
      <c r="E350" s="832" t="s">
        <v>9448</v>
      </c>
      <c r="F350" s="849">
        <v>224</v>
      </c>
      <c r="G350" s="849">
        <v>261408</v>
      </c>
      <c r="H350" s="849">
        <v>0.91775560501906372</v>
      </c>
      <c r="I350" s="849">
        <v>1167</v>
      </c>
      <c r="J350" s="849">
        <v>242</v>
      </c>
      <c r="K350" s="849">
        <v>284834</v>
      </c>
      <c r="L350" s="849">
        <v>1</v>
      </c>
      <c r="M350" s="849">
        <v>1177</v>
      </c>
      <c r="N350" s="849">
        <v>274</v>
      </c>
      <c r="O350" s="849">
        <v>322772</v>
      </c>
      <c r="P350" s="837">
        <v>1.1331933687691778</v>
      </c>
      <c r="Q350" s="850">
        <v>1178</v>
      </c>
    </row>
    <row r="351" spans="1:17" ht="14.4" customHeight="1" x14ac:dyDescent="0.3">
      <c r="A351" s="831" t="s">
        <v>9220</v>
      </c>
      <c r="B351" s="832" t="s">
        <v>8245</v>
      </c>
      <c r="C351" s="832" t="s">
        <v>6809</v>
      </c>
      <c r="D351" s="832" t="s">
        <v>9449</v>
      </c>
      <c r="E351" s="832" t="s">
        <v>9450</v>
      </c>
      <c r="F351" s="849">
        <v>4</v>
      </c>
      <c r="G351" s="849">
        <v>20304</v>
      </c>
      <c r="H351" s="849">
        <v>0.56245325355273001</v>
      </c>
      <c r="I351" s="849">
        <v>5076</v>
      </c>
      <c r="J351" s="849">
        <v>7</v>
      </c>
      <c r="K351" s="849">
        <v>36099</v>
      </c>
      <c r="L351" s="849">
        <v>1</v>
      </c>
      <c r="M351" s="849">
        <v>5157</v>
      </c>
      <c r="N351" s="849">
        <v>2</v>
      </c>
      <c r="O351" s="849">
        <v>10314</v>
      </c>
      <c r="P351" s="837">
        <v>0.2857142857142857</v>
      </c>
      <c r="Q351" s="850">
        <v>5157</v>
      </c>
    </row>
    <row r="352" spans="1:17" ht="14.4" customHeight="1" x14ac:dyDescent="0.3">
      <c r="A352" s="831" t="s">
        <v>9220</v>
      </c>
      <c r="B352" s="832" t="s">
        <v>8245</v>
      </c>
      <c r="C352" s="832" t="s">
        <v>6809</v>
      </c>
      <c r="D352" s="832" t="s">
        <v>9451</v>
      </c>
      <c r="E352" s="832" t="s">
        <v>9452</v>
      </c>
      <c r="F352" s="849">
        <v>1</v>
      </c>
      <c r="G352" s="849">
        <v>5516</v>
      </c>
      <c r="H352" s="849"/>
      <c r="I352" s="849">
        <v>5516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9220</v>
      </c>
      <c r="B353" s="832" t="s">
        <v>8245</v>
      </c>
      <c r="C353" s="832" t="s">
        <v>6809</v>
      </c>
      <c r="D353" s="832" t="s">
        <v>9453</v>
      </c>
      <c r="E353" s="832" t="s">
        <v>9454</v>
      </c>
      <c r="F353" s="849">
        <v>5</v>
      </c>
      <c r="G353" s="849">
        <v>3760</v>
      </c>
      <c r="H353" s="849">
        <v>0.67142857142857137</v>
      </c>
      <c r="I353" s="849">
        <v>752</v>
      </c>
      <c r="J353" s="849">
        <v>7</v>
      </c>
      <c r="K353" s="849">
        <v>5600</v>
      </c>
      <c r="L353" s="849">
        <v>1</v>
      </c>
      <c r="M353" s="849">
        <v>800</v>
      </c>
      <c r="N353" s="849">
        <v>11</v>
      </c>
      <c r="O353" s="849">
        <v>8811</v>
      </c>
      <c r="P353" s="837">
        <v>1.573392857142857</v>
      </c>
      <c r="Q353" s="850">
        <v>801</v>
      </c>
    </row>
    <row r="354" spans="1:17" ht="14.4" customHeight="1" x14ac:dyDescent="0.3">
      <c r="A354" s="831" t="s">
        <v>9220</v>
      </c>
      <c r="B354" s="832" t="s">
        <v>8245</v>
      </c>
      <c r="C354" s="832" t="s">
        <v>6809</v>
      </c>
      <c r="D354" s="832" t="s">
        <v>9455</v>
      </c>
      <c r="E354" s="832" t="s">
        <v>9456</v>
      </c>
      <c r="F354" s="849">
        <v>2351</v>
      </c>
      <c r="G354" s="849">
        <v>411425</v>
      </c>
      <c r="H354" s="849">
        <v>0.88583651991180934</v>
      </c>
      <c r="I354" s="849">
        <v>175</v>
      </c>
      <c r="J354" s="849">
        <v>2624</v>
      </c>
      <c r="K354" s="849">
        <v>464448</v>
      </c>
      <c r="L354" s="849">
        <v>1</v>
      </c>
      <c r="M354" s="849">
        <v>177</v>
      </c>
      <c r="N354" s="849">
        <v>2438</v>
      </c>
      <c r="O354" s="849">
        <v>431526</v>
      </c>
      <c r="P354" s="837">
        <v>0.92911585365853655</v>
      </c>
      <c r="Q354" s="850">
        <v>177</v>
      </c>
    </row>
    <row r="355" spans="1:17" ht="14.4" customHeight="1" x14ac:dyDescent="0.3">
      <c r="A355" s="831" t="s">
        <v>9220</v>
      </c>
      <c r="B355" s="832" t="s">
        <v>8245</v>
      </c>
      <c r="C355" s="832" t="s">
        <v>6809</v>
      </c>
      <c r="D355" s="832" t="s">
        <v>9457</v>
      </c>
      <c r="E355" s="832" t="s">
        <v>9458</v>
      </c>
      <c r="F355" s="849">
        <v>116</v>
      </c>
      <c r="G355" s="849">
        <v>232116</v>
      </c>
      <c r="H355" s="849">
        <v>0.99419202302631582</v>
      </c>
      <c r="I355" s="849">
        <v>2001</v>
      </c>
      <c r="J355" s="849">
        <v>114</v>
      </c>
      <c r="K355" s="849">
        <v>233472</v>
      </c>
      <c r="L355" s="849">
        <v>1</v>
      </c>
      <c r="M355" s="849">
        <v>2048</v>
      </c>
      <c r="N355" s="849">
        <v>127</v>
      </c>
      <c r="O355" s="849">
        <v>260223</v>
      </c>
      <c r="P355" s="837">
        <v>1.1145790501644737</v>
      </c>
      <c r="Q355" s="850">
        <v>2049</v>
      </c>
    </row>
    <row r="356" spans="1:17" ht="14.4" customHeight="1" x14ac:dyDescent="0.3">
      <c r="A356" s="831" t="s">
        <v>9220</v>
      </c>
      <c r="B356" s="832" t="s">
        <v>8245</v>
      </c>
      <c r="C356" s="832" t="s">
        <v>6809</v>
      </c>
      <c r="D356" s="832" t="s">
        <v>9459</v>
      </c>
      <c r="E356" s="832" t="s">
        <v>9460</v>
      </c>
      <c r="F356" s="849"/>
      <c r="G356" s="849"/>
      <c r="H356" s="849"/>
      <c r="I356" s="849"/>
      <c r="J356" s="849"/>
      <c r="K356" s="849"/>
      <c r="L356" s="849"/>
      <c r="M356" s="849"/>
      <c r="N356" s="849">
        <v>2</v>
      </c>
      <c r="O356" s="849">
        <v>690</v>
      </c>
      <c r="P356" s="837"/>
      <c r="Q356" s="850">
        <v>345</v>
      </c>
    </row>
    <row r="357" spans="1:17" ht="14.4" customHeight="1" x14ac:dyDescent="0.3">
      <c r="A357" s="831" t="s">
        <v>9220</v>
      </c>
      <c r="B357" s="832" t="s">
        <v>8245</v>
      </c>
      <c r="C357" s="832" t="s">
        <v>6809</v>
      </c>
      <c r="D357" s="832" t="s">
        <v>9461</v>
      </c>
      <c r="E357" s="832" t="s">
        <v>9462</v>
      </c>
      <c r="F357" s="849">
        <v>12</v>
      </c>
      <c r="G357" s="849">
        <v>32352</v>
      </c>
      <c r="H357" s="849">
        <v>1.0749601275917064</v>
      </c>
      <c r="I357" s="849">
        <v>2696</v>
      </c>
      <c r="J357" s="849">
        <v>11</v>
      </c>
      <c r="K357" s="849">
        <v>30096</v>
      </c>
      <c r="L357" s="849">
        <v>1</v>
      </c>
      <c r="M357" s="849">
        <v>2736</v>
      </c>
      <c r="N357" s="849">
        <v>6</v>
      </c>
      <c r="O357" s="849">
        <v>16422</v>
      </c>
      <c r="P357" s="837">
        <v>0.54565390749601272</v>
      </c>
      <c r="Q357" s="850">
        <v>2737</v>
      </c>
    </row>
    <row r="358" spans="1:17" ht="14.4" customHeight="1" x14ac:dyDescent="0.3">
      <c r="A358" s="831" t="s">
        <v>9220</v>
      </c>
      <c r="B358" s="832" t="s">
        <v>8245</v>
      </c>
      <c r="C358" s="832" t="s">
        <v>6809</v>
      </c>
      <c r="D358" s="832" t="s">
        <v>9463</v>
      </c>
      <c r="E358" s="832" t="s">
        <v>9464</v>
      </c>
      <c r="F358" s="849">
        <v>13</v>
      </c>
      <c r="G358" s="849">
        <v>67444</v>
      </c>
      <c r="H358" s="849">
        <v>1.4222390923852302</v>
      </c>
      <c r="I358" s="849">
        <v>5188</v>
      </c>
      <c r="J358" s="849">
        <v>9</v>
      </c>
      <c r="K358" s="849">
        <v>47421</v>
      </c>
      <c r="L358" s="849">
        <v>1</v>
      </c>
      <c r="M358" s="849">
        <v>5269</v>
      </c>
      <c r="N358" s="849">
        <v>5</v>
      </c>
      <c r="O358" s="849">
        <v>26345</v>
      </c>
      <c r="P358" s="837">
        <v>0.55555555555555558</v>
      </c>
      <c r="Q358" s="850">
        <v>5269</v>
      </c>
    </row>
    <row r="359" spans="1:17" ht="14.4" customHeight="1" x14ac:dyDescent="0.3">
      <c r="A359" s="831" t="s">
        <v>9220</v>
      </c>
      <c r="B359" s="832" t="s">
        <v>8245</v>
      </c>
      <c r="C359" s="832" t="s">
        <v>6809</v>
      </c>
      <c r="D359" s="832" t="s">
        <v>9465</v>
      </c>
      <c r="E359" s="832" t="s">
        <v>9466</v>
      </c>
      <c r="F359" s="849">
        <v>81</v>
      </c>
      <c r="G359" s="849">
        <v>53622</v>
      </c>
      <c r="H359" s="849">
        <v>1.8501828721275275</v>
      </c>
      <c r="I359" s="849">
        <v>662</v>
      </c>
      <c r="J359" s="849">
        <v>43</v>
      </c>
      <c r="K359" s="849">
        <v>28982</v>
      </c>
      <c r="L359" s="849">
        <v>1</v>
      </c>
      <c r="M359" s="849">
        <v>674</v>
      </c>
      <c r="N359" s="849">
        <v>28</v>
      </c>
      <c r="O359" s="849">
        <v>18900</v>
      </c>
      <c r="P359" s="837">
        <v>0.65212890759781938</v>
      </c>
      <c r="Q359" s="850">
        <v>675</v>
      </c>
    </row>
    <row r="360" spans="1:17" ht="14.4" customHeight="1" x14ac:dyDescent="0.3">
      <c r="A360" s="831" t="s">
        <v>9220</v>
      </c>
      <c r="B360" s="832" t="s">
        <v>8245</v>
      </c>
      <c r="C360" s="832" t="s">
        <v>6809</v>
      </c>
      <c r="D360" s="832" t="s">
        <v>9467</v>
      </c>
      <c r="E360" s="832" t="s">
        <v>9468</v>
      </c>
      <c r="F360" s="849">
        <v>9</v>
      </c>
      <c r="G360" s="849">
        <v>18738</v>
      </c>
      <c r="H360" s="849"/>
      <c r="I360" s="849">
        <v>2082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9220</v>
      </c>
      <c r="B361" s="832" t="s">
        <v>8245</v>
      </c>
      <c r="C361" s="832" t="s">
        <v>6809</v>
      </c>
      <c r="D361" s="832" t="s">
        <v>9469</v>
      </c>
      <c r="E361" s="832" t="s">
        <v>9470</v>
      </c>
      <c r="F361" s="849">
        <v>50</v>
      </c>
      <c r="G361" s="849">
        <v>7550</v>
      </c>
      <c r="H361" s="849">
        <v>0.83982202447163512</v>
      </c>
      <c r="I361" s="849">
        <v>151</v>
      </c>
      <c r="J361" s="849">
        <v>58</v>
      </c>
      <c r="K361" s="849">
        <v>8990</v>
      </c>
      <c r="L361" s="849">
        <v>1</v>
      </c>
      <c r="M361" s="849">
        <v>155</v>
      </c>
      <c r="N361" s="849">
        <v>41</v>
      </c>
      <c r="O361" s="849">
        <v>6355</v>
      </c>
      <c r="P361" s="837">
        <v>0.7068965517241379</v>
      </c>
      <c r="Q361" s="850">
        <v>155</v>
      </c>
    </row>
    <row r="362" spans="1:17" ht="14.4" customHeight="1" x14ac:dyDescent="0.3">
      <c r="A362" s="831" t="s">
        <v>9220</v>
      </c>
      <c r="B362" s="832" t="s">
        <v>8245</v>
      </c>
      <c r="C362" s="832" t="s">
        <v>6809</v>
      </c>
      <c r="D362" s="832" t="s">
        <v>9471</v>
      </c>
      <c r="E362" s="832" t="s">
        <v>9472</v>
      </c>
      <c r="F362" s="849">
        <v>2</v>
      </c>
      <c r="G362" s="849">
        <v>390</v>
      </c>
      <c r="H362" s="849">
        <v>0.97989949748743721</v>
      </c>
      <c r="I362" s="849">
        <v>195</v>
      </c>
      <c r="J362" s="849">
        <v>2</v>
      </c>
      <c r="K362" s="849">
        <v>398</v>
      </c>
      <c r="L362" s="849">
        <v>1</v>
      </c>
      <c r="M362" s="849">
        <v>199</v>
      </c>
      <c r="N362" s="849">
        <v>4</v>
      </c>
      <c r="O362" s="849">
        <v>796</v>
      </c>
      <c r="P362" s="837">
        <v>2</v>
      </c>
      <c r="Q362" s="850">
        <v>199</v>
      </c>
    </row>
    <row r="363" spans="1:17" ht="14.4" customHeight="1" x14ac:dyDescent="0.3">
      <c r="A363" s="831" t="s">
        <v>9220</v>
      </c>
      <c r="B363" s="832" t="s">
        <v>8245</v>
      </c>
      <c r="C363" s="832" t="s">
        <v>6809</v>
      </c>
      <c r="D363" s="832" t="s">
        <v>9473</v>
      </c>
      <c r="E363" s="832" t="s">
        <v>9474</v>
      </c>
      <c r="F363" s="849">
        <v>31</v>
      </c>
      <c r="G363" s="849">
        <v>6200</v>
      </c>
      <c r="H363" s="849">
        <v>0.40522875816993464</v>
      </c>
      <c r="I363" s="849">
        <v>200</v>
      </c>
      <c r="J363" s="849">
        <v>75</v>
      </c>
      <c r="K363" s="849">
        <v>15300</v>
      </c>
      <c r="L363" s="849">
        <v>1</v>
      </c>
      <c r="M363" s="849">
        <v>204</v>
      </c>
      <c r="N363" s="849">
        <v>18</v>
      </c>
      <c r="O363" s="849">
        <v>3672</v>
      </c>
      <c r="P363" s="837">
        <v>0.24</v>
      </c>
      <c r="Q363" s="850">
        <v>204</v>
      </c>
    </row>
    <row r="364" spans="1:17" ht="14.4" customHeight="1" x14ac:dyDescent="0.3">
      <c r="A364" s="831" t="s">
        <v>9220</v>
      </c>
      <c r="B364" s="832" t="s">
        <v>8245</v>
      </c>
      <c r="C364" s="832" t="s">
        <v>6809</v>
      </c>
      <c r="D364" s="832" t="s">
        <v>9475</v>
      </c>
      <c r="E364" s="832" t="s">
        <v>9476</v>
      </c>
      <c r="F364" s="849">
        <v>265</v>
      </c>
      <c r="G364" s="849">
        <v>110770</v>
      </c>
      <c r="H364" s="849">
        <v>1.0277607675035723</v>
      </c>
      <c r="I364" s="849">
        <v>418</v>
      </c>
      <c r="J364" s="849">
        <v>253</v>
      </c>
      <c r="K364" s="849">
        <v>107778</v>
      </c>
      <c r="L364" s="849">
        <v>1</v>
      </c>
      <c r="M364" s="849">
        <v>426</v>
      </c>
      <c r="N364" s="849">
        <v>166</v>
      </c>
      <c r="O364" s="849">
        <v>70716</v>
      </c>
      <c r="P364" s="837">
        <v>0.65612648221343872</v>
      </c>
      <c r="Q364" s="850">
        <v>426</v>
      </c>
    </row>
    <row r="365" spans="1:17" ht="14.4" customHeight="1" x14ac:dyDescent="0.3">
      <c r="A365" s="831" t="s">
        <v>9220</v>
      </c>
      <c r="B365" s="832" t="s">
        <v>8245</v>
      </c>
      <c r="C365" s="832" t="s">
        <v>6809</v>
      </c>
      <c r="D365" s="832" t="s">
        <v>9477</v>
      </c>
      <c r="E365" s="832" t="s">
        <v>9478</v>
      </c>
      <c r="F365" s="849">
        <v>1</v>
      </c>
      <c r="G365" s="849">
        <v>159</v>
      </c>
      <c r="H365" s="849">
        <v>0.24386503067484663</v>
      </c>
      <c r="I365" s="849">
        <v>159</v>
      </c>
      <c r="J365" s="849">
        <v>4</v>
      </c>
      <c r="K365" s="849">
        <v>652</v>
      </c>
      <c r="L365" s="849">
        <v>1</v>
      </c>
      <c r="M365" s="849">
        <v>163</v>
      </c>
      <c r="N365" s="849">
        <v>3</v>
      </c>
      <c r="O365" s="849">
        <v>489</v>
      </c>
      <c r="P365" s="837">
        <v>0.75</v>
      </c>
      <c r="Q365" s="850">
        <v>163</v>
      </c>
    </row>
    <row r="366" spans="1:17" ht="14.4" customHeight="1" x14ac:dyDescent="0.3">
      <c r="A366" s="831" t="s">
        <v>9220</v>
      </c>
      <c r="B366" s="832" t="s">
        <v>8245</v>
      </c>
      <c r="C366" s="832" t="s">
        <v>6809</v>
      </c>
      <c r="D366" s="832" t="s">
        <v>9479</v>
      </c>
      <c r="E366" s="832" t="s">
        <v>9480</v>
      </c>
      <c r="F366" s="849">
        <v>14</v>
      </c>
      <c r="G366" s="849">
        <v>5992</v>
      </c>
      <c r="H366" s="849">
        <v>3.4357798165137616</v>
      </c>
      <c r="I366" s="849">
        <v>428</v>
      </c>
      <c r="J366" s="849">
        <v>4</v>
      </c>
      <c r="K366" s="849">
        <v>1744</v>
      </c>
      <c r="L366" s="849">
        <v>1</v>
      </c>
      <c r="M366" s="849">
        <v>436</v>
      </c>
      <c r="N366" s="849">
        <v>8</v>
      </c>
      <c r="O366" s="849">
        <v>3488</v>
      </c>
      <c r="P366" s="837">
        <v>2</v>
      </c>
      <c r="Q366" s="850">
        <v>436</v>
      </c>
    </row>
    <row r="367" spans="1:17" ht="14.4" customHeight="1" x14ac:dyDescent="0.3">
      <c r="A367" s="831" t="s">
        <v>9220</v>
      </c>
      <c r="B367" s="832" t="s">
        <v>8245</v>
      </c>
      <c r="C367" s="832" t="s">
        <v>6809</v>
      </c>
      <c r="D367" s="832" t="s">
        <v>9481</v>
      </c>
      <c r="E367" s="832" t="s">
        <v>9482</v>
      </c>
      <c r="F367" s="849">
        <v>57</v>
      </c>
      <c r="G367" s="849">
        <v>121011</v>
      </c>
      <c r="H367" s="849">
        <v>0.87780727715877438</v>
      </c>
      <c r="I367" s="849">
        <v>2123</v>
      </c>
      <c r="J367" s="849">
        <v>64</v>
      </c>
      <c r="K367" s="849">
        <v>137856</v>
      </c>
      <c r="L367" s="849">
        <v>1</v>
      </c>
      <c r="M367" s="849">
        <v>2154</v>
      </c>
      <c r="N367" s="849">
        <v>55</v>
      </c>
      <c r="O367" s="849">
        <v>118525</v>
      </c>
      <c r="P367" s="837">
        <v>0.85977396703806874</v>
      </c>
      <c r="Q367" s="850">
        <v>2155</v>
      </c>
    </row>
    <row r="368" spans="1:17" ht="14.4" customHeight="1" x14ac:dyDescent="0.3">
      <c r="A368" s="831" t="s">
        <v>9220</v>
      </c>
      <c r="B368" s="832" t="s">
        <v>8245</v>
      </c>
      <c r="C368" s="832" t="s">
        <v>6809</v>
      </c>
      <c r="D368" s="832" t="s">
        <v>9483</v>
      </c>
      <c r="E368" s="832" t="s">
        <v>9432</v>
      </c>
      <c r="F368" s="849">
        <v>18</v>
      </c>
      <c r="G368" s="849">
        <v>33642</v>
      </c>
      <c r="H368" s="849">
        <v>0.98993644067796616</v>
      </c>
      <c r="I368" s="849">
        <v>1869</v>
      </c>
      <c r="J368" s="849">
        <v>18</v>
      </c>
      <c r="K368" s="849">
        <v>33984</v>
      </c>
      <c r="L368" s="849">
        <v>1</v>
      </c>
      <c r="M368" s="849">
        <v>1888</v>
      </c>
      <c r="N368" s="849">
        <v>11</v>
      </c>
      <c r="O368" s="849">
        <v>20779</v>
      </c>
      <c r="P368" s="837">
        <v>0.61143479284369118</v>
      </c>
      <c r="Q368" s="850">
        <v>1889</v>
      </c>
    </row>
    <row r="369" spans="1:17" ht="14.4" customHeight="1" x14ac:dyDescent="0.3">
      <c r="A369" s="831" t="s">
        <v>9220</v>
      </c>
      <c r="B369" s="832" t="s">
        <v>8245</v>
      </c>
      <c r="C369" s="832" t="s">
        <v>6809</v>
      </c>
      <c r="D369" s="832" t="s">
        <v>9484</v>
      </c>
      <c r="E369" s="832" t="s">
        <v>9485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163</v>
      </c>
      <c r="P369" s="837"/>
      <c r="Q369" s="850">
        <v>163</v>
      </c>
    </row>
    <row r="370" spans="1:17" ht="14.4" customHeight="1" x14ac:dyDescent="0.3">
      <c r="A370" s="831" t="s">
        <v>9220</v>
      </c>
      <c r="B370" s="832" t="s">
        <v>8245</v>
      </c>
      <c r="C370" s="832" t="s">
        <v>6809</v>
      </c>
      <c r="D370" s="832" t="s">
        <v>9486</v>
      </c>
      <c r="E370" s="832" t="s">
        <v>9487</v>
      </c>
      <c r="F370" s="849">
        <v>20</v>
      </c>
      <c r="G370" s="849">
        <v>18340</v>
      </c>
      <c r="H370" s="849">
        <v>0.93604858878170771</v>
      </c>
      <c r="I370" s="849">
        <v>917</v>
      </c>
      <c r="J370" s="849">
        <v>21</v>
      </c>
      <c r="K370" s="849">
        <v>19593</v>
      </c>
      <c r="L370" s="849">
        <v>1</v>
      </c>
      <c r="M370" s="849">
        <v>933</v>
      </c>
      <c r="N370" s="849">
        <v>13</v>
      </c>
      <c r="O370" s="849">
        <v>12142</v>
      </c>
      <c r="P370" s="837">
        <v>0.61971112131883832</v>
      </c>
      <c r="Q370" s="850">
        <v>934</v>
      </c>
    </row>
    <row r="371" spans="1:17" ht="14.4" customHeight="1" x14ac:dyDescent="0.3">
      <c r="A371" s="831" t="s">
        <v>9220</v>
      </c>
      <c r="B371" s="832" t="s">
        <v>8245</v>
      </c>
      <c r="C371" s="832" t="s">
        <v>6809</v>
      </c>
      <c r="D371" s="832" t="s">
        <v>9488</v>
      </c>
      <c r="E371" s="832" t="s">
        <v>9489</v>
      </c>
      <c r="F371" s="849">
        <v>12</v>
      </c>
      <c r="G371" s="849">
        <v>100788</v>
      </c>
      <c r="H371" s="849">
        <v>1.1914883555975884</v>
      </c>
      <c r="I371" s="849">
        <v>8399</v>
      </c>
      <c r="J371" s="849">
        <v>10</v>
      </c>
      <c r="K371" s="849">
        <v>84590</v>
      </c>
      <c r="L371" s="849">
        <v>1</v>
      </c>
      <c r="M371" s="849">
        <v>8459</v>
      </c>
      <c r="N371" s="849">
        <v>8</v>
      </c>
      <c r="O371" s="849">
        <v>67680</v>
      </c>
      <c r="P371" s="837">
        <v>0.80009457382669347</v>
      </c>
      <c r="Q371" s="850">
        <v>8460</v>
      </c>
    </row>
    <row r="372" spans="1:17" ht="14.4" customHeight="1" x14ac:dyDescent="0.3">
      <c r="A372" s="831" t="s">
        <v>9220</v>
      </c>
      <c r="B372" s="832" t="s">
        <v>8245</v>
      </c>
      <c r="C372" s="832" t="s">
        <v>6809</v>
      </c>
      <c r="D372" s="832" t="s">
        <v>9490</v>
      </c>
      <c r="E372" s="832" t="s">
        <v>9491</v>
      </c>
      <c r="F372" s="849">
        <v>196</v>
      </c>
      <c r="G372" s="849">
        <v>30184</v>
      </c>
      <c r="H372" s="849">
        <v>0.8940758293838863</v>
      </c>
      <c r="I372" s="849">
        <v>154</v>
      </c>
      <c r="J372" s="849">
        <v>211</v>
      </c>
      <c r="K372" s="849">
        <v>33760</v>
      </c>
      <c r="L372" s="849">
        <v>1</v>
      </c>
      <c r="M372" s="849">
        <v>160</v>
      </c>
      <c r="N372" s="849">
        <v>229</v>
      </c>
      <c r="O372" s="849">
        <v>36640</v>
      </c>
      <c r="P372" s="837">
        <v>1.0853080568720379</v>
      </c>
      <c r="Q372" s="850">
        <v>160</v>
      </c>
    </row>
    <row r="373" spans="1:17" ht="14.4" customHeight="1" x14ac:dyDescent="0.3">
      <c r="A373" s="831" t="s">
        <v>9220</v>
      </c>
      <c r="B373" s="832" t="s">
        <v>8245</v>
      </c>
      <c r="C373" s="832" t="s">
        <v>6809</v>
      </c>
      <c r="D373" s="832" t="s">
        <v>9492</v>
      </c>
      <c r="E373" s="832" t="s">
        <v>9493</v>
      </c>
      <c r="F373" s="849">
        <v>27</v>
      </c>
      <c r="G373" s="849">
        <v>54135</v>
      </c>
      <c r="H373" s="849">
        <v>0.79905238453704108</v>
      </c>
      <c r="I373" s="849">
        <v>2005</v>
      </c>
      <c r="J373" s="849">
        <v>33</v>
      </c>
      <c r="K373" s="849">
        <v>67749</v>
      </c>
      <c r="L373" s="849">
        <v>1</v>
      </c>
      <c r="M373" s="849">
        <v>2053</v>
      </c>
      <c r="N373" s="849">
        <v>41</v>
      </c>
      <c r="O373" s="849">
        <v>84173</v>
      </c>
      <c r="P373" s="837">
        <v>1.2424242424242424</v>
      </c>
      <c r="Q373" s="850">
        <v>2053</v>
      </c>
    </row>
    <row r="374" spans="1:17" ht="14.4" customHeight="1" x14ac:dyDescent="0.3">
      <c r="A374" s="831" t="s">
        <v>9220</v>
      </c>
      <c r="B374" s="832" t="s">
        <v>8245</v>
      </c>
      <c r="C374" s="832" t="s">
        <v>6809</v>
      </c>
      <c r="D374" s="832" t="s">
        <v>9494</v>
      </c>
      <c r="E374" s="832" t="s">
        <v>9495</v>
      </c>
      <c r="F374" s="849">
        <v>3</v>
      </c>
      <c r="G374" s="849">
        <v>1689</v>
      </c>
      <c r="H374" s="849">
        <v>1.4560344827586207</v>
      </c>
      <c r="I374" s="849">
        <v>563</v>
      </c>
      <c r="J374" s="849">
        <v>2</v>
      </c>
      <c r="K374" s="849">
        <v>1160</v>
      </c>
      <c r="L374" s="849">
        <v>1</v>
      </c>
      <c r="M374" s="849">
        <v>580</v>
      </c>
      <c r="N374" s="849">
        <v>2</v>
      </c>
      <c r="O374" s="849">
        <v>1160</v>
      </c>
      <c r="P374" s="837">
        <v>1</v>
      </c>
      <c r="Q374" s="850">
        <v>580</v>
      </c>
    </row>
    <row r="375" spans="1:17" ht="14.4" customHeight="1" x14ac:dyDescent="0.3">
      <c r="A375" s="831" t="s">
        <v>9220</v>
      </c>
      <c r="B375" s="832" t="s">
        <v>8245</v>
      </c>
      <c r="C375" s="832" t="s">
        <v>6809</v>
      </c>
      <c r="D375" s="832" t="s">
        <v>9496</v>
      </c>
      <c r="E375" s="832" t="s">
        <v>9497</v>
      </c>
      <c r="F375" s="849">
        <v>4</v>
      </c>
      <c r="G375" s="849">
        <v>1468</v>
      </c>
      <c r="H375" s="849">
        <v>3.935656836461126</v>
      </c>
      <c r="I375" s="849">
        <v>367</v>
      </c>
      <c r="J375" s="849">
        <v>1</v>
      </c>
      <c r="K375" s="849">
        <v>373</v>
      </c>
      <c r="L375" s="849">
        <v>1</v>
      </c>
      <c r="M375" s="849">
        <v>373</v>
      </c>
      <c r="N375" s="849">
        <v>2</v>
      </c>
      <c r="O375" s="849">
        <v>746</v>
      </c>
      <c r="P375" s="837">
        <v>2</v>
      </c>
      <c r="Q375" s="850">
        <v>373</v>
      </c>
    </row>
    <row r="376" spans="1:17" ht="14.4" customHeight="1" x14ac:dyDescent="0.3">
      <c r="A376" s="831" t="s">
        <v>9220</v>
      </c>
      <c r="B376" s="832" t="s">
        <v>8245</v>
      </c>
      <c r="C376" s="832" t="s">
        <v>6809</v>
      </c>
      <c r="D376" s="832" t="s">
        <v>9498</v>
      </c>
      <c r="E376" s="832" t="s">
        <v>9499</v>
      </c>
      <c r="F376" s="849">
        <v>263</v>
      </c>
      <c r="G376" s="849">
        <v>90472</v>
      </c>
      <c r="H376" s="849">
        <v>0.86249237339841367</v>
      </c>
      <c r="I376" s="849">
        <v>344</v>
      </c>
      <c r="J376" s="849">
        <v>298</v>
      </c>
      <c r="K376" s="849">
        <v>104896</v>
      </c>
      <c r="L376" s="849">
        <v>1</v>
      </c>
      <c r="M376" s="849">
        <v>352</v>
      </c>
      <c r="N376" s="849">
        <v>313</v>
      </c>
      <c r="O376" s="849">
        <v>110176</v>
      </c>
      <c r="P376" s="837">
        <v>1.0503355704697988</v>
      </c>
      <c r="Q376" s="850">
        <v>352</v>
      </c>
    </row>
    <row r="377" spans="1:17" ht="14.4" customHeight="1" x14ac:dyDescent="0.3">
      <c r="A377" s="831" t="s">
        <v>9220</v>
      </c>
      <c r="B377" s="832" t="s">
        <v>8245</v>
      </c>
      <c r="C377" s="832" t="s">
        <v>6809</v>
      </c>
      <c r="D377" s="832" t="s">
        <v>9500</v>
      </c>
      <c r="E377" s="832" t="s">
        <v>9501</v>
      </c>
      <c r="F377" s="849">
        <v>1</v>
      </c>
      <c r="G377" s="849">
        <v>4100</v>
      </c>
      <c r="H377" s="849"/>
      <c r="I377" s="849">
        <v>4100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9220</v>
      </c>
      <c r="B378" s="832" t="s">
        <v>8245</v>
      </c>
      <c r="C378" s="832" t="s">
        <v>6809</v>
      </c>
      <c r="D378" s="832" t="s">
        <v>9502</v>
      </c>
      <c r="E378" s="832" t="s">
        <v>9503</v>
      </c>
      <c r="F378" s="849"/>
      <c r="G378" s="849"/>
      <c r="H378" s="849"/>
      <c r="I378" s="849"/>
      <c r="J378" s="849">
        <v>1</v>
      </c>
      <c r="K378" s="849">
        <v>3024</v>
      </c>
      <c r="L378" s="849">
        <v>1</v>
      </c>
      <c r="M378" s="849">
        <v>3024</v>
      </c>
      <c r="N378" s="849"/>
      <c r="O378" s="849"/>
      <c r="P378" s="837"/>
      <c r="Q378" s="850"/>
    </row>
    <row r="379" spans="1:17" ht="14.4" customHeight="1" x14ac:dyDescent="0.3">
      <c r="A379" s="831" t="s">
        <v>9504</v>
      </c>
      <c r="B379" s="832" t="s">
        <v>9505</v>
      </c>
      <c r="C379" s="832" t="s">
        <v>6809</v>
      </c>
      <c r="D379" s="832" t="s">
        <v>9506</v>
      </c>
      <c r="E379" s="832" t="s">
        <v>9507</v>
      </c>
      <c r="F379" s="849">
        <v>772</v>
      </c>
      <c r="G379" s="849">
        <v>159032</v>
      </c>
      <c r="H379" s="849">
        <v>0.93511930662213494</v>
      </c>
      <c r="I379" s="849">
        <v>206</v>
      </c>
      <c r="J379" s="849">
        <v>806</v>
      </c>
      <c r="K379" s="849">
        <v>170066</v>
      </c>
      <c r="L379" s="849">
        <v>1</v>
      </c>
      <c r="M379" s="849">
        <v>211</v>
      </c>
      <c r="N379" s="849">
        <v>658</v>
      </c>
      <c r="O379" s="849">
        <v>138838</v>
      </c>
      <c r="P379" s="837">
        <v>0.81637717121588094</v>
      </c>
      <c r="Q379" s="850">
        <v>211</v>
      </c>
    </row>
    <row r="380" spans="1:17" ht="14.4" customHeight="1" x14ac:dyDescent="0.3">
      <c r="A380" s="831" t="s">
        <v>9504</v>
      </c>
      <c r="B380" s="832" t="s">
        <v>9505</v>
      </c>
      <c r="C380" s="832" t="s">
        <v>6809</v>
      </c>
      <c r="D380" s="832" t="s">
        <v>9508</v>
      </c>
      <c r="E380" s="832" t="s">
        <v>9507</v>
      </c>
      <c r="F380" s="849">
        <v>1</v>
      </c>
      <c r="G380" s="849">
        <v>85</v>
      </c>
      <c r="H380" s="849"/>
      <c r="I380" s="849">
        <v>85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9504</v>
      </c>
      <c r="B381" s="832" t="s">
        <v>9505</v>
      </c>
      <c r="C381" s="832" t="s">
        <v>6809</v>
      </c>
      <c r="D381" s="832" t="s">
        <v>9509</v>
      </c>
      <c r="E381" s="832" t="s">
        <v>9510</v>
      </c>
      <c r="F381" s="849">
        <v>879</v>
      </c>
      <c r="G381" s="849">
        <v>259305</v>
      </c>
      <c r="H381" s="849">
        <v>0.70152964602248746</v>
      </c>
      <c r="I381" s="849">
        <v>295</v>
      </c>
      <c r="J381" s="849">
        <v>1228</v>
      </c>
      <c r="K381" s="849">
        <v>369628</v>
      </c>
      <c r="L381" s="849">
        <v>1</v>
      </c>
      <c r="M381" s="849">
        <v>301</v>
      </c>
      <c r="N381" s="849">
        <v>1718</v>
      </c>
      <c r="O381" s="849">
        <v>517118</v>
      </c>
      <c r="P381" s="837">
        <v>1.3990228013029316</v>
      </c>
      <c r="Q381" s="850">
        <v>301</v>
      </c>
    </row>
    <row r="382" spans="1:17" ht="14.4" customHeight="1" x14ac:dyDescent="0.3">
      <c r="A382" s="831" t="s">
        <v>9504</v>
      </c>
      <c r="B382" s="832" t="s">
        <v>9505</v>
      </c>
      <c r="C382" s="832" t="s">
        <v>6809</v>
      </c>
      <c r="D382" s="832" t="s">
        <v>9511</v>
      </c>
      <c r="E382" s="832" t="s">
        <v>9512</v>
      </c>
      <c r="F382" s="849">
        <v>16</v>
      </c>
      <c r="G382" s="849">
        <v>1520</v>
      </c>
      <c r="H382" s="849">
        <v>1.7059483726150393</v>
      </c>
      <c r="I382" s="849">
        <v>95</v>
      </c>
      <c r="J382" s="849">
        <v>9</v>
      </c>
      <c r="K382" s="849">
        <v>891</v>
      </c>
      <c r="L382" s="849">
        <v>1</v>
      </c>
      <c r="M382" s="849">
        <v>99</v>
      </c>
      <c r="N382" s="849">
        <v>27</v>
      </c>
      <c r="O382" s="849">
        <v>2673</v>
      </c>
      <c r="P382" s="837">
        <v>3</v>
      </c>
      <c r="Q382" s="850">
        <v>99</v>
      </c>
    </row>
    <row r="383" spans="1:17" ht="14.4" customHeight="1" x14ac:dyDescent="0.3">
      <c r="A383" s="831" t="s">
        <v>9504</v>
      </c>
      <c r="B383" s="832" t="s">
        <v>9505</v>
      </c>
      <c r="C383" s="832" t="s">
        <v>6809</v>
      </c>
      <c r="D383" s="832" t="s">
        <v>9513</v>
      </c>
      <c r="E383" s="832" t="s">
        <v>9514</v>
      </c>
      <c r="F383" s="849"/>
      <c r="G383" s="849"/>
      <c r="H383" s="849"/>
      <c r="I383" s="849"/>
      <c r="J383" s="849">
        <v>1</v>
      </c>
      <c r="K383" s="849">
        <v>231</v>
      </c>
      <c r="L383" s="849">
        <v>1</v>
      </c>
      <c r="M383" s="849">
        <v>231</v>
      </c>
      <c r="N383" s="849"/>
      <c r="O383" s="849"/>
      <c r="P383" s="837"/>
      <c r="Q383" s="850"/>
    </row>
    <row r="384" spans="1:17" ht="14.4" customHeight="1" x14ac:dyDescent="0.3">
      <c r="A384" s="831" t="s">
        <v>9504</v>
      </c>
      <c r="B384" s="832" t="s">
        <v>9505</v>
      </c>
      <c r="C384" s="832" t="s">
        <v>6809</v>
      </c>
      <c r="D384" s="832" t="s">
        <v>9515</v>
      </c>
      <c r="E384" s="832" t="s">
        <v>9516</v>
      </c>
      <c r="F384" s="849">
        <v>758</v>
      </c>
      <c r="G384" s="849">
        <v>102330</v>
      </c>
      <c r="H384" s="849">
        <v>0.93366788321167882</v>
      </c>
      <c r="I384" s="849">
        <v>135</v>
      </c>
      <c r="J384" s="849">
        <v>800</v>
      </c>
      <c r="K384" s="849">
        <v>109600</v>
      </c>
      <c r="L384" s="849">
        <v>1</v>
      </c>
      <c r="M384" s="849">
        <v>137</v>
      </c>
      <c r="N384" s="849">
        <v>822</v>
      </c>
      <c r="O384" s="849">
        <v>112614</v>
      </c>
      <c r="P384" s="837">
        <v>1.0275000000000001</v>
      </c>
      <c r="Q384" s="850">
        <v>137</v>
      </c>
    </row>
    <row r="385" spans="1:17" ht="14.4" customHeight="1" x14ac:dyDescent="0.3">
      <c r="A385" s="831" t="s">
        <v>9504</v>
      </c>
      <c r="B385" s="832" t="s">
        <v>9505</v>
      </c>
      <c r="C385" s="832" t="s">
        <v>6809</v>
      </c>
      <c r="D385" s="832" t="s">
        <v>9517</v>
      </c>
      <c r="E385" s="832" t="s">
        <v>9516</v>
      </c>
      <c r="F385" s="849">
        <v>1</v>
      </c>
      <c r="G385" s="849">
        <v>178</v>
      </c>
      <c r="H385" s="849"/>
      <c r="I385" s="849">
        <v>178</v>
      </c>
      <c r="J385" s="849"/>
      <c r="K385" s="849"/>
      <c r="L385" s="849"/>
      <c r="M385" s="849"/>
      <c r="N385" s="849">
        <v>1</v>
      </c>
      <c r="O385" s="849">
        <v>183</v>
      </c>
      <c r="P385" s="837"/>
      <c r="Q385" s="850">
        <v>183</v>
      </c>
    </row>
    <row r="386" spans="1:17" ht="14.4" customHeight="1" x14ac:dyDescent="0.3">
      <c r="A386" s="831" t="s">
        <v>9504</v>
      </c>
      <c r="B386" s="832" t="s">
        <v>9505</v>
      </c>
      <c r="C386" s="832" t="s">
        <v>6809</v>
      </c>
      <c r="D386" s="832" t="s">
        <v>9518</v>
      </c>
      <c r="E386" s="832" t="s">
        <v>9519</v>
      </c>
      <c r="F386" s="849">
        <v>3</v>
      </c>
      <c r="G386" s="849">
        <v>1860</v>
      </c>
      <c r="H386" s="849">
        <v>0.5821596244131455</v>
      </c>
      <c r="I386" s="849">
        <v>620</v>
      </c>
      <c r="J386" s="849">
        <v>5</v>
      </c>
      <c r="K386" s="849">
        <v>3195</v>
      </c>
      <c r="L386" s="849">
        <v>1</v>
      </c>
      <c r="M386" s="849">
        <v>639</v>
      </c>
      <c r="N386" s="849">
        <v>8</v>
      </c>
      <c r="O386" s="849">
        <v>5112</v>
      </c>
      <c r="P386" s="837">
        <v>1.6</v>
      </c>
      <c r="Q386" s="850">
        <v>639</v>
      </c>
    </row>
    <row r="387" spans="1:17" ht="14.4" customHeight="1" x14ac:dyDescent="0.3">
      <c r="A387" s="831" t="s">
        <v>9504</v>
      </c>
      <c r="B387" s="832" t="s">
        <v>9505</v>
      </c>
      <c r="C387" s="832" t="s">
        <v>6809</v>
      </c>
      <c r="D387" s="832" t="s">
        <v>9520</v>
      </c>
      <c r="E387" s="832" t="s">
        <v>9521</v>
      </c>
      <c r="F387" s="849">
        <v>41</v>
      </c>
      <c r="G387" s="849">
        <v>6601</v>
      </c>
      <c r="H387" s="849">
        <v>0.82947976878612717</v>
      </c>
      <c r="I387" s="849">
        <v>161</v>
      </c>
      <c r="J387" s="849">
        <v>46</v>
      </c>
      <c r="K387" s="849">
        <v>7958</v>
      </c>
      <c r="L387" s="849">
        <v>1</v>
      </c>
      <c r="M387" s="849">
        <v>173</v>
      </c>
      <c r="N387" s="849">
        <v>62</v>
      </c>
      <c r="O387" s="849">
        <v>10726</v>
      </c>
      <c r="P387" s="837">
        <v>1.3478260869565217</v>
      </c>
      <c r="Q387" s="850">
        <v>173</v>
      </c>
    </row>
    <row r="388" spans="1:17" ht="14.4" customHeight="1" x14ac:dyDescent="0.3">
      <c r="A388" s="831" t="s">
        <v>9504</v>
      </c>
      <c r="B388" s="832" t="s">
        <v>9505</v>
      </c>
      <c r="C388" s="832" t="s">
        <v>6809</v>
      </c>
      <c r="D388" s="832" t="s">
        <v>9522</v>
      </c>
      <c r="E388" s="832" t="s">
        <v>9523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347</v>
      </c>
      <c r="P388" s="837"/>
      <c r="Q388" s="850">
        <v>347</v>
      </c>
    </row>
    <row r="389" spans="1:17" ht="14.4" customHeight="1" x14ac:dyDescent="0.3">
      <c r="A389" s="831" t="s">
        <v>9504</v>
      </c>
      <c r="B389" s="832" t="s">
        <v>9505</v>
      </c>
      <c r="C389" s="832" t="s">
        <v>6809</v>
      </c>
      <c r="D389" s="832" t="s">
        <v>9522</v>
      </c>
      <c r="E389" s="832" t="s">
        <v>9524</v>
      </c>
      <c r="F389" s="849"/>
      <c r="G389" s="849"/>
      <c r="H389" s="849"/>
      <c r="I389" s="849"/>
      <c r="J389" s="849">
        <v>1</v>
      </c>
      <c r="K389" s="849">
        <v>384</v>
      </c>
      <c r="L389" s="849">
        <v>1</v>
      </c>
      <c r="M389" s="849">
        <v>384</v>
      </c>
      <c r="N389" s="849"/>
      <c r="O389" s="849"/>
      <c r="P389" s="837"/>
      <c r="Q389" s="850"/>
    </row>
    <row r="390" spans="1:17" ht="14.4" customHeight="1" x14ac:dyDescent="0.3">
      <c r="A390" s="831" t="s">
        <v>9504</v>
      </c>
      <c r="B390" s="832" t="s">
        <v>9505</v>
      </c>
      <c r="C390" s="832" t="s">
        <v>6809</v>
      </c>
      <c r="D390" s="832" t="s">
        <v>9525</v>
      </c>
      <c r="E390" s="832" t="s">
        <v>9526</v>
      </c>
      <c r="F390" s="849">
        <v>110</v>
      </c>
      <c r="G390" s="849">
        <v>29260</v>
      </c>
      <c r="H390" s="849">
        <v>1.0611830413810612</v>
      </c>
      <c r="I390" s="849">
        <v>266</v>
      </c>
      <c r="J390" s="849">
        <v>101</v>
      </c>
      <c r="K390" s="849">
        <v>27573</v>
      </c>
      <c r="L390" s="849">
        <v>1</v>
      </c>
      <c r="M390" s="849">
        <v>273</v>
      </c>
      <c r="N390" s="849">
        <v>50</v>
      </c>
      <c r="O390" s="849">
        <v>13700</v>
      </c>
      <c r="P390" s="837">
        <v>0.49686287310049687</v>
      </c>
      <c r="Q390" s="850">
        <v>274</v>
      </c>
    </row>
    <row r="391" spans="1:17" ht="14.4" customHeight="1" x14ac:dyDescent="0.3">
      <c r="A391" s="831" t="s">
        <v>9504</v>
      </c>
      <c r="B391" s="832" t="s">
        <v>9505</v>
      </c>
      <c r="C391" s="832" t="s">
        <v>6809</v>
      </c>
      <c r="D391" s="832" t="s">
        <v>9527</v>
      </c>
      <c r="E391" s="832" t="s">
        <v>9528</v>
      </c>
      <c r="F391" s="849">
        <v>179</v>
      </c>
      <c r="G391" s="849">
        <v>25239</v>
      </c>
      <c r="H391" s="849">
        <v>0.91148429035752976</v>
      </c>
      <c r="I391" s="849">
        <v>141</v>
      </c>
      <c r="J391" s="849">
        <v>195</v>
      </c>
      <c r="K391" s="849">
        <v>27690</v>
      </c>
      <c r="L391" s="849">
        <v>1</v>
      </c>
      <c r="M391" s="849">
        <v>142</v>
      </c>
      <c r="N391" s="849">
        <v>158</v>
      </c>
      <c r="O391" s="849">
        <v>22436</v>
      </c>
      <c r="P391" s="837">
        <v>0.81025641025641026</v>
      </c>
      <c r="Q391" s="850">
        <v>142</v>
      </c>
    </row>
    <row r="392" spans="1:17" ht="14.4" customHeight="1" x14ac:dyDescent="0.3">
      <c r="A392" s="831" t="s">
        <v>9504</v>
      </c>
      <c r="B392" s="832" t="s">
        <v>9505</v>
      </c>
      <c r="C392" s="832" t="s">
        <v>6809</v>
      </c>
      <c r="D392" s="832" t="s">
        <v>9529</v>
      </c>
      <c r="E392" s="832" t="s">
        <v>9528</v>
      </c>
      <c r="F392" s="849">
        <v>758</v>
      </c>
      <c r="G392" s="849">
        <v>59124</v>
      </c>
      <c r="H392" s="849">
        <v>0.94750000000000001</v>
      </c>
      <c r="I392" s="849">
        <v>78</v>
      </c>
      <c r="J392" s="849">
        <v>800</v>
      </c>
      <c r="K392" s="849">
        <v>62400</v>
      </c>
      <c r="L392" s="849">
        <v>1</v>
      </c>
      <c r="M392" s="849">
        <v>78</v>
      </c>
      <c r="N392" s="849">
        <v>822</v>
      </c>
      <c r="O392" s="849">
        <v>64116</v>
      </c>
      <c r="P392" s="837">
        <v>1.0275000000000001</v>
      </c>
      <c r="Q392" s="850">
        <v>78</v>
      </c>
    </row>
    <row r="393" spans="1:17" ht="14.4" customHeight="1" x14ac:dyDescent="0.3">
      <c r="A393" s="831" t="s">
        <v>9504</v>
      </c>
      <c r="B393" s="832" t="s">
        <v>9505</v>
      </c>
      <c r="C393" s="832" t="s">
        <v>6809</v>
      </c>
      <c r="D393" s="832" t="s">
        <v>9530</v>
      </c>
      <c r="E393" s="832" t="s">
        <v>9531</v>
      </c>
      <c r="F393" s="849">
        <v>179</v>
      </c>
      <c r="G393" s="849">
        <v>54953</v>
      </c>
      <c r="H393" s="849">
        <v>0.90035225690177767</v>
      </c>
      <c r="I393" s="849">
        <v>307</v>
      </c>
      <c r="J393" s="849">
        <v>195</v>
      </c>
      <c r="K393" s="849">
        <v>61035</v>
      </c>
      <c r="L393" s="849">
        <v>1</v>
      </c>
      <c r="M393" s="849">
        <v>313</v>
      </c>
      <c r="N393" s="849">
        <v>158</v>
      </c>
      <c r="O393" s="849">
        <v>49612</v>
      </c>
      <c r="P393" s="837">
        <v>0.81284508888342755</v>
      </c>
      <c r="Q393" s="850">
        <v>314</v>
      </c>
    </row>
    <row r="394" spans="1:17" ht="14.4" customHeight="1" x14ac:dyDescent="0.3">
      <c r="A394" s="831" t="s">
        <v>9504</v>
      </c>
      <c r="B394" s="832" t="s">
        <v>9505</v>
      </c>
      <c r="C394" s="832" t="s">
        <v>6809</v>
      </c>
      <c r="D394" s="832" t="s">
        <v>9532</v>
      </c>
      <c r="E394" s="832" t="s">
        <v>9533</v>
      </c>
      <c r="F394" s="849"/>
      <c r="G394" s="849"/>
      <c r="H394" s="849"/>
      <c r="I394" s="849"/>
      <c r="J394" s="849"/>
      <c r="K394" s="849"/>
      <c r="L394" s="849"/>
      <c r="M394" s="849"/>
      <c r="N394" s="849">
        <v>2</v>
      </c>
      <c r="O394" s="849">
        <v>656</v>
      </c>
      <c r="P394" s="837"/>
      <c r="Q394" s="850">
        <v>328</v>
      </c>
    </row>
    <row r="395" spans="1:17" ht="14.4" customHeight="1" x14ac:dyDescent="0.3">
      <c r="A395" s="831" t="s">
        <v>9504</v>
      </c>
      <c r="B395" s="832" t="s">
        <v>9505</v>
      </c>
      <c r="C395" s="832" t="s">
        <v>6809</v>
      </c>
      <c r="D395" s="832" t="s">
        <v>9532</v>
      </c>
      <c r="E395" s="832" t="s">
        <v>9534</v>
      </c>
      <c r="F395" s="849"/>
      <c r="G395" s="849"/>
      <c r="H395" s="849"/>
      <c r="I395" s="849"/>
      <c r="J395" s="849">
        <v>1</v>
      </c>
      <c r="K395" s="849">
        <v>488</v>
      </c>
      <c r="L395" s="849">
        <v>1</v>
      </c>
      <c r="M395" s="849">
        <v>488</v>
      </c>
      <c r="N395" s="849"/>
      <c r="O395" s="849"/>
      <c r="P395" s="837"/>
      <c r="Q395" s="850"/>
    </row>
    <row r="396" spans="1:17" ht="14.4" customHeight="1" x14ac:dyDescent="0.3">
      <c r="A396" s="831" t="s">
        <v>9504</v>
      </c>
      <c r="B396" s="832" t="s">
        <v>9505</v>
      </c>
      <c r="C396" s="832" t="s">
        <v>6809</v>
      </c>
      <c r="D396" s="832" t="s">
        <v>9535</v>
      </c>
      <c r="E396" s="832" t="s">
        <v>9536</v>
      </c>
      <c r="F396" s="849">
        <v>623</v>
      </c>
      <c r="G396" s="849">
        <v>100303</v>
      </c>
      <c r="H396" s="849">
        <v>0.94815998185032191</v>
      </c>
      <c r="I396" s="849">
        <v>161</v>
      </c>
      <c r="J396" s="849">
        <v>649</v>
      </c>
      <c r="K396" s="849">
        <v>105787</v>
      </c>
      <c r="L396" s="849">
        <v>1</v>
      </c>
      <c r="M396" s="849">
        <v>163</v>
      </c>
      <c r="N396" s="849">
        <v>872</v>
      </c>
      <c r="O396" s="849">
        <v>142136</v>
      </c>
      <c r="P396" s="837">
        <v>1.3436055469953776</v>
      </c>
      <c r="Q396" s="850">
        <v>163</v>
      </c>
    </row>
    <row r="397" spans="1:17" ht="14.4" customHeight="1" x14ac:dyDescent="0.3">
      <c r="A397" s="831" t="s">
        <v>9504</v>
      </c>
      <c r="B397" s="832" t="s">
        <v>9505</v>
      </c>
      <c r="C397" s="832" t="s">
        <v>6809</v>
      </c>
      <c r="D397" s="832" t="s">
        <v>9537</v>
      </c>
      <c r="E397" s="832" t="s">
        <v>9507</v>
      </c>
      <c r="F397" s="849">
        <v>1961</v>
      </c>
      <c r="G397" s="849">
        <v>139231</v>
      </c>
      <c r="H397" s="849">
        <v>0.86793711350488734</v>
      </c>
      <c r="I397" s="849">
        <v>71</v>
      </c>
      <c r="J397" s="849">
        <v>2228</v>
      </c>
      <c r="K397" s="849">
        <v>160416</v>
      </c>
      <c r="L397" s="849">
        <v>1</v>
      </c>
      <c r="M397" s="849">
        <v>72</v>
      </c>
      <c r="N397" s="849">
        <v>2310</v>
      </c>
      <c r="O397" s="849">
        <v>166320</v>
      </c>
      <c r="P397" s="837">
        <v>1.0368043087971275</v>
      </c>
      <c r="Q397" s="850">
        <v>72</v>
      </c>
    </row>
    <row r="398" spans="1:17" ht="14.4" customHeight="1" x14ac:dyDescent="0.3">
      <c r="A398" s="831" t="s">
        <v>9504</v>
      </c>
      <c r="B398" s="832" t="s">
        <v>9505</v>
      </c>
      <c r="C398" s="832" t="s">
        <v>6809</v>
      </c>
      <c r="D398" s="832" t="s">
        <v>9538</v>
      </c>
      <c r="E398" s="832" t="s">
        <v>9539</v>
      </c>
      <c r="F398" s="849">
        <v>1</v>
      </c>
      <c r="G398" s="849">
        <v>220</v>
      </c>
      <c r="H398" s="849"/>
      <c r="I398" s="849">
        <v>220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9504</v>
      </c>
      <c r="B399" s="832" t="s">
        <v>9505</v>
      </c>
      <c r="C399" s="832" t="s">
        <v>6809</v>
      </c>
      <c r="D399" s="832" t="s">
        <v>9540</v>
      </c>
      <c r="E399" s="832" t="s">
        <v>9541</v>
      </c>
      <c r="F399" s="849">
        <v>41</v>
      </c>
      <c r="G399" s="849">
        <v>48995</v>
      </c>
      <c r="H399" s="849">
        <v>0.96329283158350043</v>
      </c>
      <c r="I399" s="849">
        <v>1195</v>
      </c>
      <c r="J399" s="849">
        <v>42</v>
      </c>
      <c r="K399" s="849">
        <v>50862</v>
      </c>
      <c r="L399" s="849">
        <v>1</v>
      </c>
      <c r="M399" s="849">
        <v>1211</v>
      </c>
      <c r="N399" s="849">
        <v>79</v>
      </c>
      <c r="O399" s="849">
        <v>95669</v>
      </c>
      <c r="P399" s="837">
        <v>1.8809523809523809</v>
      </c>
      <c r="Q399" s="850">
        <v>1211</v>
      </c>
    </row>
    <row r="400" spans="1:17" ht="14.4" customHeight="1" x14ac:dyDescent="0.3">
      <c r="A400" s="831" t="s">
        <v>9504</v>
      </c>
      <c r="B400" s="832" t="s">
        <v>9505</v>
      </c>
      <c r="C400" s="832" t="s">
        <v>6809</v>
      </c>
      <c r="D400" s="832" t="s">
        <v>9542</v>
      </c>
      <c r="E400" s="832" t="s">
        <v>9543</v>
      </c>
      <c r="F400" s="849">
        <v>35</v>
      </c>
      <c r="G400" s="849">
        <v>3850</v>
      </c>
      <c r="H400" s="849">
        <v>1.0233918128654971</v>
      </c>
      <c r="I400" s="849">
        <v>110</v>
      </c>
      <c r="J400" s="849">
        <v>33</v>
      </c>
      <c r="K400" s="849">
        <v>3762</v>
      </c>
      <c r="L400" s="849">
        <v>1</v>
      </c>
      <c r="M400" s="849">
        <v>114</v>
      </c>
      <c r="N400" s="849">
        <v>51</v>
      </c>
      <c r="O400" s="849">
        <v>5814</v>
      </c>
      <c r="P400" s="837">
        <v>1.5454545454545454</v>
      </c>
      <c r="Q400" s="850">
        <v>114</v>
      </c>
    </row>
    <row r="401" spans="1:17" ht="14.4" customHeight="1" x14ac:dyDescent="0.3">
      <c r="A401" s="831" t="s">
        <v>9504</v>
      </c>
      <c r="B401" s="832" t="s">
        <v>9505</v>
      </c>
      <c r="C401" s="832" t="s">
        <v>6809</v>
      </c>
      <c r="D401" s="832" t="s">
        <v>9544</v>
      </c>
      <c r="E401" s="832" t="s">
        <v>9545</v>
      </c>
      <c r="F401" s="849"/>
      <c r="G401" s="849"/>
      <c r="H401" s="849"/>
      <c r="I401" s="849"/>
      <c r="J401" s="849">
        <v>1</v>
      </c>
      <c r="K401" s="849">
        <v>346</v>
      </c>
      <c r="L401" s="849">
        <v>1</v>
      </c>
      <c r="M401" s="849">
        <v>346</v>
      </c>
      <c r="N401" s="849"/>
      <c r="O401" s="849"/>
      <c r="P401" s="837"/>
      <c r="Q401" s="850"/>
    </row>
    <row r="402" spans="1:17" ht="14.4" customHeight="1" x14ac:dyDescent="0.3">
      <c r="A402" s="831" t="s">
        <v>9504</v>
      </c>
      <c r="B402" s="832" t="s">
        <v>9505</v>
      </c>
      <c r="C402" s="832" t="s">
        <v>6809</v>
      </c>
      <c r="D402" s="832" t="s">
        <v>9546</v>
      </c>
      <c r="E402" s="832" t="s">
        <v>9547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1065</v>
      </c>
      <c r="P402" s="837"/>
      <c r="Q402" s="850">
        <v>1065</v>
      </c>
    </row>
    <row r="403" spans="1:17" ht="14.4" customHeight="1" x14ac:dyDescent="0.3">
      <c r="A403" s="831" t="s">
        <v>9504</v>
      </c>
      <c r="B403" s="832" t="s">
        <v>9505</v>
      </c>
      <c r="C403" s="832" t="s">
        <v>6809</v>
      </c>
      <c r="D403" s="832" t="s">
        <v>9548</v>
      </c>
      <c r="E403" s="832" t="s">
        <v>9549</v>
      </c>
      <c r="F403" s="849">
        <v>1</v>
      </c>
      <c r="G403" s="849">
        <v>294</v>
      </c>
      <c r="H403" s="849">
        <v>0.97674418604651159</v>
      </c>
      <c r="I403" s="849">
        <v>294</v>
      </c>
      <c r="J403" s="849">
        <v>1</v>
      </c>
      <c r="K403" s="849">
        <v>301</v>
      </c>
      <c r="L403" s="849">
        <v>1</v>
      </c>
      <c r="M403" s="849">
        <v>301</v>
      </c>
      <c r="N403" s="849"/>
      <c r="O403" s="849"/>
      <c r="P403" s="837"/>
      <c r="Q403" s="850"/>
    </row>
    <row r="404" spans="1:17" ht="14.4" customHeight="1" x14ac:dyDescent="0.3">
      <c r="A404" s="831" t="s">
        <v>9550</v>
      </c>
      <c r="B404" s="832" t="s">
        <v>9551</v>
      </c>
      <c r="C404" s="832" t="s">
        <v>6809</v>
      </c>
      <c r="D404" s="832" t="s">
        <v>9552</v>
      </c>
      <c r="E404" s="832" t="s">
        <v>9553</v>
      </c>
      <c r="F404" s="849">
        <v>4909</v>
      </c>
      <c r="G404" s="849">
        <v>265086</v>
      </c>
      <c r="H404" s="849">
        <v>0.8177577877727803</v>
      </c>
      <c r="I404" s="849">
        <v>54</v>
      </c>
      <c r="J404" s="849">
        <v>5589</v>
      </c>
      <c r="K404" s="849">
        <v>324162</v>
      </c>
      <c r="L404" s="849">
        <v>1</v>
      </c>
      <c r="M404" s="849">
        <v>58</v>
      </c>
      <c r="N404" s="849">
        <v>2698</v>
      </c>
      <c r="O404" s="849">
        <v>156484</v>
      </c>
      <c r="P404" s="837">
        <v>0.48273394167113975</v>
      </c>
      <c r="Q404" s="850">
        <v>58</v>
      </c>
    </row>
    <row r="405" spans="1:17" ht="14.4" customHeight="1" x14ac:dyDescent="0.3">
      <c r="A405" s="831" t="s">
        <v>9550</v>
      </c>
      <c r="B405" s="832" t="s">
        <v>9551</v>
      </c>
      <c r="C405" s="832" t="s">
        <v>6809</v>
      </c>
      <c r="D405" s="832" t="s">
        <v>9554</v>
      </c>
      <c r="E405" s="832" t="s">
        <v>9555</v>
      </c>
      <c r="F405" s="849">
        <v>3669</v>
      </c>
      <c r="G405" s="849">
        <v>451287</v>
      </c>
      <c r="H405" s="849">
        <v>1.0451877825539169</v>
      </c>
      <c r="I405" s="849">
        <v>123</v>
      </c>
      <c r="J405" s="849">
        <v>3296</v>
      </c>
      <c r="K405" s="849">
        <v>431776</v>
      </c>
      <c r="L405" s="849">
        <v>1</v>
      </c>
      <c r="M405" s="849">
        <v>131</v>
      </c>
      <c r="N405" s="849">
        <v>2255</v>
      </c>
      <c r="O405" s="849">
        <v>295405</v>
      </c>
      <c r="P405" s="837">
        <v>0.68416262135922334</v>
      </c>
      <c r="Q405" s="850">
        <v>131</v>
      </c>
    </row>
    <row r="406" spans="1:17" ht="14.4" customHeight="1" x14ac:dyDescent="0.3">
      <c r="A406" s="831" t="s">
        <v>9550</v>
      </c>
      <c r="B406" s="832" t="s">
        <v>9551</v>
      </c>
      <c r="C406" s="832" t="s">
        <v>6809</v>
      </c>
      <c r="D406" s="832" t="s">
        <v>9556</v>
      </c>
      <c r="E406" s="832" t="s">
        <v>9557</v>
      </c>
      <c r="F406" s="849">
        <v>85</v>
      </c>
      <c r="G406" s="849">
        <v>15045</v>
      </c>
      <c r="H406" s="849">
        <v>0.92561830933923961</v>
      </c>
      <c r="I406" s="849">
        <v>177</v>
      </c>
      <c r="J406" s="849">
        <v>86</v>
      </c>
      <c r="K406" s="849">
        <v>16254</v>
      </c>
      <c r="L406" s="849">
        <v>1</v>
      </c>
      <c r="M406" s="849">
        <v>189</v>
      </c>
      <c r="N406" s="849">
        <v>117</v>
      </c>
      <c r="O406" s="849">
        <v>22113</v>
      </c>
      <c r="P406" s="837">
        <v>1.3604651162790697</v>
      </c>
      <c r="Q406" s="850">
        <v>189</v>
      </c>
    </row>
    <row r="407" spans="1:17" ht="14.4" customHeight="1" x14ac:dyDescent="0.3">
      <c r="A407" s="831" t="s">
        <v>9550</v>
      </c>
      <c r="B407" s="832" t="s">
        <v>9551</v>
      </c>
      <c r="C407" s="832" t="s">
        <v>6809</v>
      </c>
      <c r="D407" s="832" t="s">
        <v>9558</v>
      </c>
      <c r="E407" s="832" t="s">
        <v>9559</v>
      </c>
      <c r="F407" s="849">
        <v>1140</v>
      </c>
      <c r="G407" s="849">
        <v>437760</v>
      </c>
      <c r="H407" s="849">
        <v>0.85363285363285368</v>
      </c>
      <c r="I407" s="849">
        <v>384</v>
      </c>
      <c r="J407" s="849">
        <v>1260</v>
      </c>
      <c r="K407" s="849">
        <v>512820</v>
      </c>
      <c r="L407" s="849">
        <v>1</v>
      </c>
      <c r="M407" s="849">
        <v>407</v>
      </c>
      <c r="N407" s="849">
        <v>800</v>
      </c>
      <c r="O407" s="849">
        <v>326400</v>
      </c>
      <c r="P407" s="837">
        <v>0.63648063648063646</v>
      </c>
      <c r="Q407" s="850">
        <v>408</v>
      </c>
    </row>
    <row r="408" spans="1:17" ht="14.4" customHeight="1" x14ac:dyDescent="0.3">
      <c r="A408" s="831" t="s">
        <v>9550</v>
      </c>
      <c r="B408" s="832" t="s">
        <v>9551</v>
      </c>
      <c r="C408" s="832" t="s">
        <v>6809</v>
      </c>
      <c r="D408" s="832" t="s">
        <v>9560</v>
      </c>
      <c r="E408" s="832" t="s">
        <v>9561</v>
      </c>
      <c r="F408" s="849">
        <v>971</v>
      </c>
      <c r="G408" s="849">
        <v>167012</v>
      </c>
      <c r="H408" s="849">
        <v>1.2677009958707797</v>
      </c>
      <c r="I408" s="849">
        <v>172</v>
      </c>
      <c r="J408" s="849">
        <v>736</v>
      </c>
      <c r="K408" s="849">
        <v>131744</v>
      </c>
      <c r="L408" s="849">
        <v>1</v>
      </c>
      <c r="M408" s="849">
        <v>179</v>
      </c>
      <c r="N408" s="849">
        <v>883</v>
      </c>
      <c r="O408" s="849">
        <v>158940</v>
      </c>
      <c r="P408" s="837">
        <v>1.2064306533883895</v>
      </c>
      <c r="Q408" s="850">
        <v>180</v>
      </c>
    </row>
    <row r="409" spans="1:17" ht="14.4" customHeight="1" x14ac:dyDescent="0.3">
      <c r="A409" s="831" t="s">
        <v>9550</v>
      </c>
      <c r="B409" s="832" t="s">
        <v>9551</v>
      </c>
      <c r="C409" s="832" t="s">
        <v>6809</v>
      </c>
      <c r="D409" s="832" t="s">
        <v>9562</v>
      </c>
      <c r="E409" s="832" t="s">
        <v>9563</v>
      </c>
      <c r="F409" s="849">
        <v>318</v>
      </c>
      <c r="G409" s="849">
        <v>102396</v>
      </c>
      <c r="H409" s="849">
        <v>1.934555072737578</v>
      </c>
      <c r="I409" s="849">
        <v>322</v>
      </c>
      <c r="J409" s="849">
        <v>158</v>
      </c>
      <c r="K409" s="849">
        <v>52930</v>
      </c>
      <c r="L409" s="849">
        <v>1</v>
      </c>
      <c r="M409" s="849">
        <v>335</v>
      </c>
      <c r="N409" s="849">
        <v>288</v>
      </c>
      <c r="O409" s="849">
        <v>96768</v>
      </c>
      <c r="P409" s="837">
        <v>1.8282259588135272</v>
      </c>
      <c r="Q409" s="850">
        <v>336</v>
      </c>
    </row>
    <row r="410" spans="1:17" ht="14.4" customHeight="1" x14ac:dyDescent="0.3">
      <c r="A410" s="831" t="s">
        <v>9550</v>
      </c>
      <c r="B410" s="832" t="s">
        <v>9551</v>
      </c>
      <c r="C410" s="832" t="s">
        <v>6809</v>
      </c>
      <c r="D410" s="832" t="s">
        <v>9564</v>
      </c>
      <c r="E410" s="832" t="s">
        <v>9565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459</v>
      </c>
      <c r="P410" s="837"/>
      <c r="Q410" s="850">
        <v>459</v>
      </c>
    </row>
    <row r="411" spans="1:17" ht="14.4" customHeight="1" x14ac:dyDescent="0.3">
      <c r="A411" s="831" t="s">
        <v>9550</v>
      </c>
      <c r="B411" s="832" t="s">
        <v>9551</v>
      </c>
      <c r="C411" s="832" t="s">
        <v>6809</v>
      </c>
      <c r="D411" s="832" t="s">
        <v>9566</v>
      </c>
      <c r="E411" s="832" t="s">
        <v>9567</v>
      </c>
      <c r="F411" s="849">
        <v>3667</v>
      </c>
      <c r="G411" s="849">
        <v>1250447</v>
      </c>
      <c r="H411" s="849">
        <v>1.1068713912294539</v>
      </c>
      <c r="I411" s="849">
        <v>341</v>
      </c>
      <c r="J411" s="849">
        <v>3237</v>
      </c>
      <c r="K411" s="849">
        <v>1129713</v>
      </c>
      <c r="L411" s="849">
        <v>1</v>
      </c>
      <c r="M411" s="849">
        <v>349</v>
      </c>
      <c r="N411" s="849">
        <v>3940</v>
      </c>
      <c r="O411" s="849">
        <v>1375060</v>
      </c>
      <c r="P411" s="837">
        <v>1.2171763978992896</v>
      </c>
      <c r="Q411" s="850">
        <v>349</v>
      </c>
    </row>
    <row r="412" spans="1:17" ht="14.4" customHeight="1" x14ac:dyDescent="0.3">
      <c r="A412" s="831" t="s">
        <v>9550</v>
      </c>
      <c r="B412" s="832" t="s">
        <v>9551</v>
      </c>
      <c r="C412" s="832" t="s">
        <v>6809</v>
      </c>
      <c r="D412" s="832" t="s">
        <v>9568</v>
      </c>
      <c r="E412" s="832" t="s">
        <v>9569</v>
      </c>
      <c r="F412" s="849">
        <v>5</v>
      </c>
      <c r="G412" s="849">
        <v>7990</v>
      </c>
      <c r="H412" s="849"/>
      <c r="I412" s="849">
        <v>1598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9550</v>
      </c>
      <c r="B413" s="832" t="s">
        <v>9551</v>
      </c>
      <c r="C413" s="832" t="s">
        <v>6809</v>
      </c>
      <c r="D413" s="832" t="s">
        <v>8794</v>
      </c>
      <c r="E413" s="832" t="s">
        <v>8795</v>
      </c>
      <c r="F413" s="849">
        <v>395</v>
      </c>
      <c r="G413" s="849">
        <v>43055</v>
      </c>
      <c r="H413" s="849">
        <v>0.75408084629396099</v>
      </c>
      <c r="I413" s="849">
        <v>109</v>
      </c>
      <c r="J413" s="849">
        <v>488</v>
      </c>
      <c r="K413" s="849">
        <v>57096</v>
      </c>
      <c r="L413" s="849">
        <v>1</v>
      </c>
      <c r="M413" s="849">
        <v>117</v>
      </c>
      <c r="N413" s="849">
        <v>275</v>
      </c>
      <c r="O413" s="849">
        <v>32175</v>
      </c>
      <c r="P413" s="837">
        <v>0.56352459016393441</v>
      </c>
      <c r="Q413" s="850">
        <v>117</v>
      </c>
    </row>
    <row r="414" spans="1:17" ht="14.4" customHeight="1" x14ac:dyDescent="0.3">
      <c r="A414" s="831" t="s">
        <v>9550</v>
      </c>
      <c r="B414" s="832" t="s">
        <v>9551</v>
      </c>
      <c r="C414" s="832" t="s">
        <v>6809</v>
      </c>
      <c r="D414" s="832" t="s">
        <v>8860</v>
      </c>
      <c r="E414" s="832" t="s">
        <v>8861</v>
      </c>
      <c r="F414" s="849">
        <v>3</v>
      </c>
      <c r="G414" s="849">
        <v>141</v>
      </c>
      <c r="H414" s="849"/>
      <c r="I414" s="849">
        <v>47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9550</v>
      </c>
      <c r="B415" s="832" t="s">
        <v>9551</v>
      </c>
      <c r="C415" s="832" t="s">
        <v>6809</v>
      </c>
      <c r="D415" s="832" t="s">
        <v>9570</v>
      </c>
      <c r="E415" s="832" t="s">
        <v>9571</v>
      </c>
      <c r="F415" s="849">
        <v>19</v>
      </c>
      <c r="G415" s="849">
        <v>7144</v>
      </c>
      <c r="H415" s="849">
        <v>0.9715762273901809</v>
      </c>
      <c r="I415" s="849">
        <v>376</v>
      </c>
      <c r="J415" s="849">
        <v>19</v>
      </c>
      <c r="K415" s="849">
        <v>7353</v>
      </c>
      <c r="L415" s="849">
        <v>1</v>
      </c>
      <c r="M415" s="849">
        <v>387</v>
      </c>
      <c r="N415" s="849">
        <v>10</v>
      </c>
      <c r="O415" s="849">
        <v>3910</v>
      </c>
      <c r="P415" s="837">
        <v>0.53175574595403241</v>
      </c>
      <c r="Q415" s="850">
        <v>391</v>
      </c>
    </row>
    <row r="416" spans="1:17" ht="14.4" customHeight="1" x14ac:dyDescent="0.3">
      <c r="A416" s="831" t="s">
        <v>9550</v>
      </c>
      <c r="B416" s="832" t="s">
        <v>9551</v>
      </c>
      <c r="C416" s="832" t="s">
        <v>6809</v>
      </c>
      <c r="D416" s="832" t="s">
        <v>9572</v>
      </c>
      <c r="E416" s="832" t="s">
        <v>9573</v>
      </c>
      <c r="F416" s="849">
        <v>324</v>
      </c>
      <c r="G416" s="849">
        <v>11988</v>
      </c>
      <c r="H416" s="849">
        <v>0.81517747858017131</v>
      </c>
      <c r="I416" s="849">
        <v>37</v>
      </c>
      <c r="J416" s="849">
        <v>387</v>
      </c>
      <c r="K416" s="849">
        <v>14706</v>
      </c>
      <c r="L416" s="849">
        <v>1</v>
      </c>
      <c r="M416" s="849">
        <v>38</v>
      </c>
      <c r="N416" s="849">
        <v>271</v>
      </c>
      <c r="O416" s="849">
        <v>10298</v>
      </c>
      <c r="P416" s="837">
        <v>0.70025839793281652</v>
      </c>
      <c r="Q416" s="850">
        <v>38</v>
      </c>
    </row>
    <row r="417" spans="1:17" ht="14.4" customHeight="1" x14ac:dyDescent="0.3">
      <c r="A417" s="831" t="s">
        <v>9550</v>
      </c>
      <c r="B417" s="832" t="s">
        <v>9551</v>
      </c>
      <c r="C417" s="832" t="s">
        <v>6809</v>
      </c>
      <c r="D417" s="832" t="s">
        <v>9574</v>
      </c>
      <c r="E417" s="832" t="s">
        <v>9575</v>
      </c>
      <c r="F417" s="849"/>
      <c r="G417" s="849"/>
      <c r="H417" s="849"/>
      <c r="I417" s="849"/>
      <c r="J417" s="849">
        <v>1</v>
      </c>
      <c r="K417" s="849">
        <v>744</v>
      </c>
      <c r="L417" s="849">
        <v>1</v>
      </c>
      <c r="M417" s="849">
        <v>744</v>
      </c>
      <c r="N417" s="849"/>
      <c r="O417" s="849"/>
      <c r="P417" s="837"/>
      <c r="Q417" s="850"/>
    </row>
    <row r="418" spans="1:17" ht="14.4" customHeight="1" x14ac:dyDescent="0.3">
      <c r="A418" s="831" t="s">
        <v>9550</v>
      </c>
      <c r="B418" s="832" t="s">
        <v>9551</v>
      </c>
      <c r="C418" s="832" t="s">
        <v>6809</v>
      </c>
      <c r="D418" s="832" t="s">
        <v>8798</v>
      </c>
      <c r="E418" s="832" t="s">
        <v>8799</v>
      </c>
      <c r="F418" s="849">
        <v>19</v>
      </c>
      <c r="G418" s="849">
        <v>12844</v>
      </c>
      <c r="H418" s="849">
        <v>0.82928719008264462</v>
      </c>
      <c r="I418" s="849">
        <v>676</v>
      </c>
      <c r="J418" s="849">
        <v>22</v>
      </c>
      <c r="K418" s="849">
        <v>15488</v>
      </c>
      <c r="L418" s="849">
        <v>1</v>
      </c>
      <c r="M418" s="849">
        <v>704</v>
      </c>
      <c r="N418" s="849">
        <v>10</v>
      </c>
      <c r="O418" s="849">
        <v>7050</v>
      </c>
      <c r="P418" s="837">
        <v>0.45519111570247933</v>
      </c>
      <c r="Q418" s="850">
        <v>705</v>
      </c>
    </row>
    <row r="419" spans="1:17" ht="14.4" customHeight="1" x14ac:dyDescent="0.3">
      <c r="A419" s="831" t="s">
        <v>9550</v>
      </c>
      <c r="B419" s="832" t="s">
        <v>9551</v>
      </c>
      <c r="C419" s="832" t="s">
        <v>6809</v>
      </c>
      <c r="D419" s="832" t="s">
        <v>9576</v>
      </c>
      <c r="E419" s="832" t="s">
        <v>9577</v>
      </c>
      <c r="F419" s="849">
        <v>1</v>
      </c>
      <c r="G419" s="849">
        <v>138</v>
      </c>
      <c r="H419" s="849">
        <v>0.46938775510204084</v>
      </c>
      <c r="I419" s="849">
        <v>138</v>
      </c>
      <c r="J419" s="849">
        <v>2</v>
      </c>
      <c r="K419" s="849">
        <v>294</v>
      </c>
      <c r="L419" s="849">
        <v>1</v>
      </c>
      <c r="M419" s="849">
        <v>147</v>
      </c>
      <c r="N419" s="849">
        <v>1</v>
      </c>
      <c r="O419" s="849">
        <v>147</v>
      </c>
      <c r="P419" s="837">
        <v>0.5</v>
      </c>
      <c r="Q419" s="850">
        <v>147</v>
      </c>
    </row>
    <row r="420" spans="1:17" ht="14.4" customHeight="1" x14ac:dyDescent="0.3">
      <c r="A420" s="831" t="s">
        <v>9550</v>
      </c>
      <c r="B420" s="832" t="s">
        <v>9551</v>
      </c>
      <c r="C420" s="832" t="s">
        <v>6809</v>
      </c>
      <c r="D420" s="832" t="s">
        <v>9578</v>
      </c>
      <c r="E420" s="832" t="s">
        <v>9579</v>
      </c>
      <c r="F420" s="849">
        <v>2027</v>
      </c>
      <c r="G420" s="849">
        <v>577695</v>
      </c>
      <c r="H420" s="849">
        <v>0.92203420669577874</v>
      </c>
      <c r="I420" s="849">
        <v>285</v>
      </c>
      <c r="J420" s="849">
        <v>2061</v>
      </c>
      <c r="K420" s="849">
        <v>626544</v>
      </c>
      <c r="L420" s="849">
        <v>1</v>
      </c>
      <c r="M420" s="849">
        <v>304</v>
      </c>
      <c r="N420" s="849">
        <v>2674</v>
      </c>
      <c r="O420" s="849">
        <v>815570</v>
      </c>
      <c r="P420" s="837">
        <v>1.3016962894864528</v>
      </c>
      <c r="Q420" s="850">
        <v>305</v>
      </c>
    </row>
    <row r="421" spans="1:17" ht="14.4" customHeight="1" x14ac:dyDescent="0.3">
      <c r="A421" s="831" t="s">
        <v>9550</v>
      </c>
      <c r="B421" s="832" t="s">
        <v>9551</v>
      </c>
      <c r="C421" s="832" t="s">
        <v>6809</v>
      </c>
      <c r="D421" s="832" t="s">
        <v>9580</v>
      </c>
      <c r="E421" s="832" t="s">
        <v>9581</v>
      </c>
      <c r="F421" s="849">
        <v>2030</v>
      </c>
      <c r="G421" s="849">
        <v>937860</v>
      </c>
      <c r="H421" s="849">
        <v>0.87934322570240764</v>
      </c>
      <c r="I421" s="849">
        <v>462</v>
      </c>
      <c r="J421" s="849">
        <v>2159</v>
      </c>
      <c r="K421" s="849">
        <v>1066546</v>
      </c>
      <c r="L421" s="849">
        <v>1</v>
      </c>
      <c r="M421" s="849">
        <v>494</v>
      </c>
      <c r="N421" s="849">
        <v>1888</v>
      </c>
      <c r="O421" s="849">
        <v>932672</v>
      </c>
      <c r="P421" s="837">
        <v>0.87447892542843908</v>
      </c>
      <c r="Q421" s="850">
        <v>494</v>
      </c>
    </row>
    <row r="422" spans="1:17" ht="14.4" customHeight="1" x14ac:dyDescent="0.3">
      <c r="A422" s="831" t="s">
        <v>9550</v>
      </c>
      <c r="B422" s="832" t="s">
        <v>9551</v>
      </c>
      <c r="C422" s="832" t="s">
        <v>6809</v>
      </c>
      <c r="D422" s="832" t="s">
        <v>9582</v>
      </c>
      <c r="E422" s="832" t="s">
        <v>9583</v>
      </c>
      <c r="F422" s="849">
        <v>3331</v>
      </c>
      <c r="G422" s="849">
        <v>1185836</v>
      </c>
      <c r="H422" s="849">
        <v>0.97208436826271216</v>
      </c>
      <c r="I422" s="849">
        <v>356</v>
      </c>
      <c r="J422" s="849">
        <v>3297</v>
      </c>
      <c r="K422" s="849">
        <v>1219890</v>
      </c>
      <c r="L422" s="849">
        <v>1</v>
      </c>
      <c r="M422" s="849">
        <v>370</v>
      </c>
      <c r="N422" s="849">
        <v>3768</v>
      </c>
      <c r="O422" s="849">
        <v>1394160</v>
      </c>
      <c r="P422" s="837">
        <v>1.1428571428571428</v>
      </c>
      <c r="Q422" s="850">
        <v>370</v>
      </c>
    </row>
    <row r="423" spans="1:17" ht="14.4" customHeight="1" x14ac:dyDescent="0.3">
      <c r="A423" s="831" t="s">
        <v>9550</v>
      </c>
      <c r="B423" s="832" t="s">
        <v>9551</v>
      </c>
      <c r="C423" s="832" t="s">
        <v>6809</v>
      </c>
      <c r="D423" s="832" t="s">
        <v>9584</v>
      </c>
      <c r="E423" s="832" t="s">
        <v>9585</v>
      </c>
      <c r="F423" s="849">
        <v>4</v>
      </c>
      <c r="G423" s="849">
        <v>11668</v>
      </c>
      <c r="H423" s="849"/>
      <c r="I423" s="849">
        <v>2917</v>
      </c>
      <c r="J423" s="849"/>
      <c r="K423" s="849"/>
      <c r="L423" s="849"/>
      <c r="M423" s="849"/>
      <c r="N423" s="849">
        <v>5</v>
      </c>
      <c r="O423" s="849">
        <v>15540</v>
      </c>
      <c r="P423" s="837"/>
      <c r="Q423" s="850">
        <v>3108</v>
      </c>
    </row>
    <row r="424" spans="1:17" ht="14.4" customHeight="1" x14ac:dyDescent="0.3">
      <c r="A424" s="831" t="s">
        <v>9550</v>
      </c>
      <c r="B424" s="832" t="s">
        <v>9551</v>
      </c>
      <c r="C424" s="832" t="s">
        <v>6809</v>
      </c>
      <c r="D424" s="832" t="s">
        <v>8868</v>
      </c>
      <c r="E424" s="832" t="s">
        <v>8869</v>
      </c>
      <c r="F424" s="849">
        <v>1</v>
      </c>
      <c r="G424" s="849">
        <v>12792</v>
      </c>
      <c r="H424" s="849">
        <v>0.1111024258057792</v>
      </c>
      <c r="I424" s="849">
        <v>12792</v>
      </c>
      <c r="J424" s="849">
        <v>9</v>
      </c>
      <c r="K424" s="849">
        <v>115137</v>
      </c>
      <c r="L424" s="849">
        <v>1</v>
      </c>
      <c r="M424" s="849">
        <v>12793</v>
      </c>
      <c r="N424" s="849">
        <v>4</v>
      </c>
      <c r="O424" s="849">
        <v>51176</v>
      </c>
      <c r="P424" s="837">
        <v>0.4444791856657721</v>
      </c>
      <c r="Q424" s="850">
        <v>12794</v>
      </c>
    </row>
    <row r="425" spans="1:17" ht="14.4" customHeight="1" x14ac:dyDescent="0.3">
      <c r="A425" s="831" t="s">
        <v>9550</v>
      </c>
      <c r="B425" s="832" t="s">
        <v>9551</v>
      </c>
      <c r="C425" s="832" t="s">
        <v>6809</v>
      </c>
      <c r="D425" s="832" t="s">
        <v>9586</v>
      </c>
      <c r="E425" s="832" t="s">
        <v>9587</v>
      </c>
      <c r="F425" s="849">
        <v>42</v>
      </c>
      <c r="G425" s="849">
        <v>4410</v>
      </c>
      <c r="H425" s="849">
        <v>1.203931203931204</v>
      </c>
      <c r="I425" s="849">
        <v>105</v>
      </c>
      <c r="J425" s="849">
        <v>33</v>
      </c>
      <c r="K425" s="849">
        <v>3663</v>
      </c>
      <c r="L425" s="849">
        <v>1</v>
      </c>
      <c r="M425" s="849">
        <v>111</v>
      </c>
      <c r="N425" s="849">
        <v>49</v>
      </c>
      <c r="O425" s="849">
        <v>5439</v>
      </c>
      <c r="P425" s="837">
        <v>1.4848484848484849</v>
      </c>
      <c r="Q425" s="850">
        <v>111</v>
      </c>
    </row>
    <row r="426" spans="1:17" ht="14.4" customHeight="1" x14ac:dyDescent="0.3">
      <c r="A426" s="831" t="s">
        <v>9550</v>
      </c>
      <c r="B426" s="832" t="s">
        <v>9551</v>
      </c>
      <c r="C426" s="832" t="s">
        <v>6809</v>
      </c>
      <c r="D426" s="832" t="s">
        <v>9588</v>
      </c>
      <c r="E426" s="832" t="s">
        <v>9589</v>
      </c>
      <c r="F426" s="849">
        <v>90</v>
      </c>
      <c r="G426" s="849">
        <v>10530</v>
      </c>
      <c r="H426" s="849">
        <v>0.61941176470588233</v>
      </c>
      <c r="I426" s="849">
        <v>117</v>
      </c>
      <c r="J426" s="849">
        <v>136</v>
      </c>
      <c r="K426" s="849">
        <v>17000</v>
      </c>
      <c r="L426" s="849">
        <v>1</v>
      </c>
      <c r="M426" s="849">
        <v>125</v>
      </c>
      <c r="N426" s="849">
        <v>74</v>
      </c>
      <c r="O426" s="849">
        <v>9250</v>
      </c>
      <c r="P426" s="837">
        <v>0.54411764705882348</v>
      </c>
      <c r="Q426" s="850">
        <v>125</v>
      </c>
    </row>
    <row r="427" spans="1:17" ht="14.4" customHeight="1" x14ac:dyDescent="0.3">
      <c r="A427" s="831" t="s">
        <v>9550</v>
      </c>
      <c r="B427" s="832" t="s">
        <v>9551</v>
      </c>
      <c r="C427" s="832" t="s">
        <v>6809</v>
      </c>
      <c r="D427" s="832" t="s">
        <v>8800</v>
      </c>
      <c r="E427" s="832" t="s">
        <v>8801</v>
      </c>
      <c r="F427" s="849">
        <v>840</v>
      </c>
      <c r="G427" s="849">
        <v>388920</v>
      </c>
      <c r="H427" s="849">
        <v>0.71622330874837714</v>
      </c>
      <c r="I427" s="849">
        <v>463</v>
      </c>
      <c r="J427" s="849">
        <v>1097</v>
      </c>
      <c r="K427" s="849">
        <v>543015</v>
      </c>
      <c r="L427" s="849">
        <v>1</v>
      </c>
      <c r="M427" s="849">
        <v>495</v>
      </c>
      <c r="N427" s="849">
        <v>536</v>
      </c>
      <c r="O427" s="849">
        <v>265320</v>
      </c>
      <c r="P427" s="837">
        <v>0.48860528714676388</v>
      </c>
      <c r="Q427" s="850">
        <v>495</v>
      </c>
    </row>
    <row r="428" spans="1:17" ht="14.4" customHeight="1" x14ac:dyDescent="0.3">
      <c r="A428" s="831" t="s">
        <v>9550</v>
      </c>
      <c r="B428" s="832" t="s">
        <v>9551</v>
      </c>
      <c r="C428" s="832" t="s">
        <v>6809</v>
      </c>
      <c r="D428" s="832" t="s">
        <v>8870</v>
      </c>
      <c r="E428" s="832" t="s">
        <v>8871</v>
      </c>
      <c r="F428" s="849">
        <v>14</v>
      </c>
      <c r="G428" s="849">
        <v>17752</v>
      </c>
      <c r="H428" s="849">
        <v>0.92242140815796314</v>
      </c>
      <c r="I428" s="849">
        <v>1268</v>
      </c>
      <c r="J428" s="849">
        <v>15</v>
      </c>
      <c r="K428" s="849">
        <v>19245</v>
      </c>
      <c r="L428" s="849">
        <v>1</v>
      </c>
      <c r="M428" s="849">
        <v>1283</v>
      </c>
      <c r="N428" s="849">
        <v>19</v>
      </c>
      <c r="O428" s="849">
        <v>24415</v>
      </c>
      <c r="P428" s="837">
        <v>1.2686412055079241</v>
      </c>
      <c r="Q428" s="850">
        <v>1285</v>
      </c>
    </row>
    <row r="429" spans="1:17" ht="14.4" customHeight="1" x14ac:dyDescent="0.3">
      <c r="A429" s="831" t="s">
        <v>9550</v>
      </c>
      <c r="B429" s="832" t="s">
        <v>9551</v>
      </c>
      <c r="C429" s="832" t="s">
        <v>6809</v>
      </c>
      <c r="D429" s="832" t="s">
        <v>9590</v>
      </c>
      <c r="E429" s="832" t="s">
        <v>9591</v>
      </c>
      <c r="F429" s="849">
        <v>145</v>
      </c>
      <c r="G429" s="849">
        <v>63365</v>
      </c>
      <c r="H429" s="849">
        <v>1.3758250825082508</v>
      </c>
      <c r="I429" s="849">
        <v>437</v>
      </c>
      <c r="J429" s="849">
        <v>101</v>
      </c>
      <c r="K429" s="849">
        <v>46056</v>
      </c>
      <c r="L429" s="849">
        <v>1</v>
      </c>
      <c r="M429" s="849">
        <v>456</v>
      </c>
      <c r="N429" s="849">
        <v>111</v>
      </c>
      <c r="O429" s="849">
        <v>50616</v>
      </c>
      <c r="P429" s="837">
        <v>1.0990099009900991</v>
      </c>
      <c r="Q429" s="850">
        <v>456</v>
      </c>
    </row>
    <row r="430" spans="1:17" ht="14.4" customHeight="1" x14ac:dyDescent="0.3">
      <c r="A430" s="831" t="s">
        <v>9550</v>
      </c>
      <c r="B430" s="832" t="s">
        <v>9551</v>
      </c>
      <c r="C430" s="832" t="s">
        <v>6809</v>
      </c>
      <c r="D430" s="832" t="s">
        <v>9592</v>
      </c>
      <c r="E430" s="832" t="s">
        <v>9593</v>
      </c>
      <c r="F430" s="849">
        <v>352</v>
      </c>
      <c r="G430" s="849">
        <v>19008</v>
      </c>
      <c r="H430" s="849">
        <v>1.1874062968515742</v>
      </c>
      <c r="I430" s="849">
        <v>54</v>
      </c>
      <c r="J430" s="849">
        <v>276</v>
      </c>
      <c r="K430" s="849">
        <v>16008</v>
      </c>
      <c r="L430" s="849">
        <v>1</v>
      </c>
      <c r="M430" s="849">
        <v>58</v>
      </c>
      <c r="N430" s="849">
        <v>251</v>
      </c>
      <c r="O430" s="849">
        <v>14558</v>
      </c>
      <c r="P430" s="837">
        <v>0.90942028985507251</v>
      </c>
      <c r="Q430" s="850">
        <v>58</v>
      </c>
    </row>
    <row r="431" spans="1:17" ht="14.4" customHeight="1" x14ac:dyDescent="0.3">
      <c r="A431" s="831" t="s">
        <v>9550</v>
      </c>
      <c r="B431" s="832" t="s">
        <v>9551</v>
      </c>
      <c r="C431" s="832" t="s">
        <v>6809</v>
      </c>
      <c r="D431" s="832" t="s">
        <v>9594</v>
      </c>
      <c r="E431" s="832" t="s">
        <v>9595</v>
      </c>
      <c r="F431" s="849">
        <v>19</v>
      </c>
      <c r="G431" s="849">
        <v>41268</v>
      </c>
      <c r="H431" s="849">
        <v>0.11722997733121986</v>
      </c>
      <c r="I431" s="849">
        <v>2172</v>
      </c>
      <c r="J431" s="849">
        <v>162</v>
      </c>
      <c r="K431" s="849">
        <v>352026</v>
      </c>
      <c r="L431" s="849">
        <v>1</v>
      </c>
      <c r="M431" s="849">
        <v>2173</v>
      </c>
      <c r="N431" s="849">
        <v>241</v>
      </c>
      <c r="O431" s="849">
        <v>523693</v>
      </c>
      <c r="P431" s="837">
        <v>1.4876543209876543</v>
      </c>
      <c r="Q431" s="850">
        <v>2173</v>
      </c>
    </row>
    <row r="432" spans="1:17" ht="14.4" customHeight="1" x14ac:dyDescent="0.3">
      <c r="A432" s="831" t="s">
        <v>9550</v>
      </c>
      <c r="B432" s="832" t="s">
        <v>9551</v>
      </c>
      <c r="C432" s="832" t="s">
        <v>6809</v>
      </c>
      <c r="D432" s="832" t="s">
        <v>8872</v>
      </c>
      <c r="E432" s="832" t="s">
        <v>8873</v>
      </c>
      <c r="F432" s="849"/>
      <c r="G432" s="849"/>
      <c r="H432" s="849"/>
      <c r="I432" s="849"/>
      <c r="J432" s="849"/>
      <c r="K432" s="849"/>
      <c r="L432" s="849"/>
      <c r="M432" s="849"/>
      <c r="N432" s="849">
        <v>8</v>
      </c>
      <c r="O432" s="849">
        <v>78096</v>
      </c>
      <c r="P432" s="837"/>
      <c r="Q432" s="850">
        <v>9762</v>
      </c>
    </row>
    <row r="433" spans="1:17" ht="14.4" customHeight="1" x14ac:dyDescent="0.3">
      <c r="A433" s="831" t="s">
        <v>9550</v>
      </c>
      <c r="B433" s="832" t="s">
        <v>9551</v>
      </c>
      <c r="C433" s="832" t="s">
        <v>6809</v>
      </c>
      <c r="D433" s="832" t="s">
        <v>9596</v>
      </c>
      <c r="E433" s="832" t="s">
        <v>9597</v>
      </c>
      <c r="F433" s="849">
        <v>15010</v>
      </c>
      <c r="G433" s="849">
        <v>2536690</v>
      </c>
      <c r="H433" s="849">
        <v>1.018791919354191</v>
      </c>
      <c r="I433" s="849">
        <v>169</v>
      </c>
      <c r="J433" s="849">
        <v>14228</v>
      </c>
      <c r="K433" s="849">
        <v>2489900</v>
      </c>
      <c r="L433" s="849">
        <v>1</v>
      </c>
      <c r="M433" s="849">
        <v>175</v>
      </c>
      <c r="N433" s="849">
        <v>18970</v>
      </c>
      <c r="O433" s="849">
        <v>3338720</v>
      </c>
      <c r="P433" s="837">
        <v>1.3409052572392466</v>
      </c>
      <c r="Q433" s="850">
        <v>176</v>
      </c>
    </row>
    <row r="434" spans="1:17" ht="14.4" customHeight="1" x14ac:dyDescent="0.3">
      <c r="A434" s="831" t="s">
        <v>9550</v>
      </c>
      <c r="B434" s="832" t="s">
        <v>9551</v>
      </c>
      <c r="C434" s="832" t="s">
        <v>6809</v>
      </c>
      <c r="D434" s="832" t="s">
        <v>9598</v>
      </c>
      <c r="E434" s="832" t="s">
        <v>9599</v>
      </c>
      <c r="F434" s="849">
        <v>51</v>
      </c>
      <c r="G434" s="849">
        <v>4131</v>
      </c>
      <c r="H434" s="849">
        <v>0.97199999999999998</v>
      </c>
      <c r="I434" s="849">
        <v>81</v>
      </c>
      <c r="J434" s="849">
        <v>50</v>
      </c>
      <c r="K434" s="849">
        <v>4250</v>
      </c>
      <c r="L434" s="849">
        <v>1</v>
      </c>
      <c r="M434" s="849">
        <v>85</v>
      </c>
      <c r="N434" s="849">
        <v>23</v>
      </c>
      <c r="O434" s="849">
        <v>1955</v>
      </c>
      <c r="P434" s="837">
        <v>0.46</v>
      </c>
      <c r="Q434" s="850">
        <v>85</v>
      </c>
    </row>
    <row r="435" spans="1:17" ht="14.4" customHeight="1" x14ac:dyDescent="0.3">
      <c r="A435" s="831" t="s">
        <v>9550</v>
      </c>
      <c r="B435" s="832" t="s">
        <v>9551</v>
      </c>
      <c r="C435" s="832" t="s">
        <v>6809</v>
      </c>
      <c r="D435" s="832" t="s">
        <v>8804</v>
      </c>
      <c r="E435" s="832" t="s">
        <v>8805</v>
      </c>
      <c r="F435" s="849">
        <v>219</v>
      </c>
      <c r="G435" s="849">
        <v>36354</v>
      </c>
      <c r="H435" s="849">
        <v>1.2845028619885521</v>
      </c>
      <c r="I435" s="849">
        <v>166</v>
      </c>
      <c r="J435" s="849">
        <v>159</v>
      </c>
      <c r="K435" s="849">
        <v>28302</v>
      </c>
      <c r="L435" s="849">
        <v>1</v>
      </c>
      <c r="M435" s="849">
        <v>178</v>
      </c>
      <c r="N435" s="849">
        <v>94</v>
      </c>
      <c r="O435" s="849">
        <v>16732</v>
      </c>
      <c r="P435" s="837">
        <v>0.5911949685534591</v>
      </c>
      <c r="Q435" s="850">
        <v>178</v>
      </c>
    </row>
    <row r="436" spans="1:17" ht="14.4" customHeight="1" x14ac:dyDescent="0.3">
      <c r="A436" s="831" t="s">
        <v>9550</v>
      </c>
      <c r="B436" s="832" t="s">
        <v>9551</v>
      </c>
      <c r="C436" s="832" t="s">
        <v>6809</v>
      </c>
      <c r="D436" s="832" t="s">
        <v>9600</v>
      </c>
      <c r="E436" s="832" t="s">
        <v>9601</v>
      </c>
      <c r="F436" s="849">
        <v>36</v>
      </c>
      <c r="G436" s="849">
        <v>5868</v>
      </c>
      <c r="H436" s="849">
        <v>1.157396449704142</v>
      </c>
      <c r="I436" s="849">
        <v>163</v>
      </c>
      <c r="J436" s="849">
        <v>30</v>
      </c>
      <c r="K436" s="849">
        <v>5070</v>
      </c>
      <c r="L436" s="849">
        <v>1</v>
      </c>
      <c r="M436" s="849">
        <v>169</v>
      </c>
      <c r="N436" s="849">
        <v>35</v>
      </c>
      <c r="O436" s="849">
        <v>5950</v>
      </c>
      <c r="P436" s="837">
        <v>1.1735700197238659</v>
      </c>
      <c r="Q436" s="850">
        <v>170</v>
      </c>
    </row>
    <row r="437" spans="1:17" ht="14.4" customHeight="1" x14ac:dyDescent="0.3">
      <c r="A437" s="831" t="s">
        <v>9550</v>
      </c>
      <c r="B437" s="832" t="s">
        <v>9551</v>
      </c>
      <c r="C437" s="832" t="s">
        <v>6809</v>
      </c>
      <c r="D437" s="832" t="s">
        <v>9602</v>
      </c>
      <c r="E437" s="832" t="s">
        <v>9603</v>
      </c>
      <c r="F437" s="849">
        <v>1</v>
      </c>
      <c r="G437" s="849">
        <v>28</v>
      </c>
      <c r="H437" s="849">
        <v>0.48275862068965519</v>
      </c>
      <c r="I437" s="849">
        <v>28</v>
      </c>
      <c r="J437" s="849">
        <v>2</v>
      </c>
      <c r="K437" s="849">
        <v>58</v>
      </c>
      <c r="L437" s="849">
        <v>1</v>
      </c>
      <c r="M437" s="849">
        <v>29</v>
      </c>
      <c r="N437" s="849">
        <v>3</v>
      </c>
      <c r="O437" s="849">
        <v>87</v>
      </c>
      <c r="P437" s="837">
        <v>1.5</v>
      </c>
      <c r="Q437" s="850">
        <v>29</v>
      </c>
    </row>
    <row r="438" spans="1:17" ht="14.4" customHeight="1" x14ac:dyDescent="0.3">
      <c r="A438" s="831" t="s">
        <v>9550</v>
      </c>
      <c r="B438" s="832" t="s">
        <v>9551</v>
      </c>
      <c r="C438" s="832" t="s">
        <v>6809</v>
      </c>
      <c r="D438" s="832" t="s">
        <v>8855</v>
      </c>
      <c r="E438" s="832" t="s">
        <v>8856</v>
      </c>
      <c r="F438" s="849">
        <v>51</v>
      </c>
      <c r="G438" s="849">
        <v>51408</v>
      </c>
      <c r="H438" s="849">
        <v>0.69655705052640138</v>
      </c>
      <c r="I438" s="849">
        <v>1008</v>
      </c>
      <c r="J438" s="849">
        <v>73</v>
      </c>
      <c r="K438" s="849">
        <v>73803</v>
      </c>
      <c r="L438" s="849">
        <v>1</v>
      </c>
      <c r="M438" s="849">
        <v>1011</v>
      </c>
      <c r="N438" s="849">
        <v>75</v>
      </c>
      <c r="O438" s="849">
        <v>75900</v>
      </c>
      <c r="P438" s="837">
        <v>1.0284134791268649</v>
      </c>
      <c r="Q438" s="850">
        <v>1012</v>
      </c>
    </row>
    <row r="439" spans="1:17" ht="14.4" customHeight="1" x14ac:dyDescent="0.3">
      <c r="A439" s="831" t="s">
        <v>9550</v>
      </c>
      <c r="B439" s="832" t="s">
        <v>9551</v>
      </c>
      <c r="C439" s="832" t="s">
        <v>6809</v>
      </c>
      <c r="D439" s="832" t="s">
        <v>8806</v>
      </c>
      <c r="E439" s="832" t="s">
        <v>8807</v>
      </c>
      <c r="F439" s="849">
        <v>166</v>
      </c>
      <c r="G439" s="849">
        <v>28220</v>
      </c>
      <c r="H439" s="849">
        <v>1.1877104377104377</v>
      </c>
      <c r="I439" s="849">
        <v>170</v>
      </c>
      <c r="J439" s="849">
        <v>135</v>
      </c>
      <c r="K439" s="849">
        <v>23760</v>
      </c>
      <c r="L439" s="849">
        <v>1</v>
      </c>
      <c r="M439" s="849">
        <v>176</v>
      </c>
      <c r="N439" s="849">
        <v>96</v>
      </c>
      <c r="O439" s="849">
        <v>16896</v>
      </c>
      <c r="P439" s="837">
        <v>0.71111111111111114</v>
      </c>
      <c r="Q439" s="850">
        <v>176</v>
      </c>
    </row>
    <row r="440" spans="1:17" ht="14.4" customHeight="1" x14ac:dyDescent="0.3">
      <c r="A440" s="831" t="s">
        <v>9550</v>
      </c>
      <c r="B440" s="832" t="s">
        <v>9551</v>
      </c>
      <c r="C440" s="832" t="s">
        <v>6809</v>
      </c>
      <c r="D440" s="832" t="s">
        <v>8857</v>
      </c>
      <c r="E440" s="832" t="s">
        <v>8858</v>
      </c>
      <c r="F440" s="849">
        <v>55</v>
      </c>
      <c r="G440" s="849">
        <v>124520</v>
      </c>
      <c r="H440" s="849">
        <v>0.6385968511205703</v>
      </c>
      <c r="I440" s="849">
        <v>2264</v>
      </c>
      <c r="J440" s="849">
        <v>85</v>
      </c>
      <c r="K440" s="849">
        <v>194990</v>
      </c>
      <c r="L440" s="849">
        <v>1</v>
      </c>
      <c r="M440" s="849">
        <v>2294</v>
      </c>
      <c r="N440" s="849">
        <v>97</v>
      </c>
      <c r="O440" s="849">
        <v>222809</v>
      </c>
      <c r="P440" s="837">
        <v>1.1426688548130672</v>
      </c>
      <c r="Q440" s="850">
        <v>2297</v>
      </c>
    </row>
    <row r="441" spans="1:17" ht="14.4" customHeight="1" x14ac:dyDescent="0.3">
      <c r="A441" s="831" t="s">
        <v>9550</v>
      </c>
      <c r="B441" s="832" t="s">
        <v>9551</v>
      </c>
      <c r="C441" s="832" t="s">
        <v>6809</v>
      </c>
      <c r="D441" s="832" t="s">
        <v>9604</v>
      </c>
      <c r="E441" s="832" t="s">
        <v>9605</v>
      </c>
      <c r="F441" s="849">
        <v>16</v>
      </c>
      <c r="G441" s="849">
        <v>3952</v>
      </c>
      <c r="H441" s="849">
        <v>0.83481199831009711</v>
      </c>
      <c r="I441" s="849">
        <v>247</v>
      </c>
      <c r="J441" s="849">
        <v>18</v>
      </c>
      <c r="K441" s="849">
        <v>4734</v>
      </c>
      <c r="L441" s="849">
        <v>1</v>
      </c>
      <c r="M441" s="849">
        <v>263</v>
      </c>
      <c r="N441" s="849">
        <v>11</v>
      </c>
      <c r="O441" s="849">
        <v>2904</v>
      </c>
      <c r="P441" s="837">
        <v>0.61343472750316852</v>
      </c>
      <c r="Q441" s="850">
        <v>264</v>
      </c>
    </row>
    <row r="442" spans="1:17" ht="14.4" customHeight="1" x14ac:dyDescent="0.3">
      <c r="A442" s="831" t="s">
        <v>9550</v>
      </c>
      <c r="B442" s="832" t="s">
        <v>9551</v>
      </c>
      <c r="C442" s="832" t="s">
        <v>6809</v>
      </c>
      <c r="D442" s="832" t="s">
        <v>9606</v>
      </c>
      <c r="E442" s="832" t="s">
        <v>9607</v>
      </c>
      <c r="F442" s="849">
        <v>991</v>
      </c>
      <c r="G442" s="849">
        <v>1993892</v>
      </c>
      <c r="H442" s="849">
        <v>1.092298168630609</v>
      </c>
      <c r="I442" s="849">
        <v>2012</v>
      </c>
      <c r="J442" s="849">
        <v>857</v>
      </c>
      <c r="K442" s="849">
        <v>1825410</v>
      </c>
      <c r="L442" s="849">
        <v>1</v>
      </c>
      <c r="M442" s="849">
        <v>2130</v>
      </c>
      <c r="N442" s="849">
        <v>891</v>
      </c>
      <c r="O442" s="849">
        <v>1898721</v>
      </c>
      <c r="P442" s="837">
        <v>1.0401613884004142</v>
      </c>
      <c r="Q442" s="850">
        <v>2131</v>
      </c>
    </row>
    <row r="443" spans="1:17" ht="14.4" customHeight="1" x14ac:dyDescent="0.3">
      <c r="A443" s="831" t="s">
        <v>9550</v>
      </c>
      <c r="B443" s="832" t="s">
        <v>9551</v>
      </c>
      <c r="C443" s="832" t="s">
        <v>6809</v>
      </c>
      <c r="D443" s="832" t="s">
        <v>9608</v>
      </c>
      <c r="E443" s="832" t="s">
        <v>9609</v>
      </c>
      <c r="F443" s="849">
        <v>1054</v>
      </c>
      <c r="G443" s="849">
        <v>238204</v>
      </c>
      <c r="H443" s="849">
        <v>0.82163109314422111</v>
      </c>
      <c r="I443" s="849">
        <v>226</v>
      </c>
      <c r="J443" s="849">
        <v>1198</v>
      </c>
      <c r="K443" s="849">
        <v>289916</v>
      </c>
      <c r="L443" s="849">
        <v>1</v>
      </c>
      <c r="M443" s="849">
        <v>242</v>
      </c>
      <c r="N443" s="849">
        <v>766</v>
      </c>
      <c r="O443" s="849">
        <v>185372</v>
      </c>
      <c r="P443" s="837">
        <v>0.63939899833055092</v>
      </c>
      <c r="Q443" s="850">
        <v>242</v>
      </c>
    </row>
    <row r="444" spans="1:17" ht="14.4" customHeight="1" x14ac:dyDescent="0.3">
      <c r="A444" s="831" t="s">
        <v>9550</v>
      </c>
      <c r="B444" s="832" t="s">
        <v>9551</v>
      </c>
      <c r="C444" s="832" t="s">
        <v>6809</v>
      </c>
      <c r="D444" s="832" t="s">
        <v>9610</v>
      </c>
      <c r="E444" s="832" t="s">
        <v>9611</v>
      </c>
      <c r="F444" s="849"/>
      <c r="G444" s="849"/>
      <c r="H444" s="849"/>
      <c r="I444" s="849"/>
      <c r="J444" s="849">
        <v>1</v>
      </c>
      <c r="K444" s="849">
        <v>423</v>
      </c>
      <c r="L444" s="849">
        <v>1</v>
      </c>
      <c r="M444" s="849">
        <v>423</v>
      </c>
      <c r="N444" s="849">
        <v>1</v>
      </c>
      <c r="O444" s="849">
        <v>424</v>
      </c>
      <c r="P444" s="837">
        <v>1.0023640661938533</v>
      </c>
      <c r="Q444" s="850">
        <v>424</v>
      </c>
    </row>
    <row r="445" spans="1:17" ht="14.4" customHeight="1" x14ac:dyDescent="0.3">
      <c r="A445" s="831" t="s">
        <v>9550</v>
      </c>
      <c r="B445" s="832" t="s">
        <v>9551</v>
      </c>
      <c r="C445" s="832" t="s">
        <v>6809</v>
      </c>
      <c r="D445" s="832" t="s">
        <v>9612</v>
      </c>
      <c r="E445" s="832" t="s">
        <v>9613</v>
      </c>
      <c r="F445" s="849">
        <v>70</v>
      </c>
      <c r="G445" s="849">
        <v>73150</v>
      </c>
      <c r="H445" s="849">
        <v>1.2606635071090047</v>
      </c>
      <c r="I445" s="849">
        <v>1045</v>
      </c>
      <c r="J445" s="849">
        <v>55</v>
      </c>
      <c r="K445" s="849">
        <v>58025</v>
      </c>
      <c r="L445" s="849">
        <v>1</v>
      </c>
      <c r="M445" s="849">
        <v>1055</v>
      </c>
      <c r="N445" s="849">
        <v>254</v>
      </c>
      <c r="O445" s="849">
        <v>268478</v>
      </c>
      <c r="P445" s="837">
        <v>4.6269366652305042</v>
      </c>
      <c r="Q445" s="850">
        <v>1057</v>
      </c>
    </row>
    <row r="446" spans="1:17" ht="14.4" customHeight="1" x14ac:dyDescent="0.3">
      <c r="A446" s="831" t="s">
        <v>9550</v>
      </c>
      <c r="B446" s="832" t="s">
        <v>9551</v>
      </c>
      <c r="C446" s="832" t="s">
        <v>6809</v>
      </c>
      <c r="D446" s="832" t="s">
        <v>9614</v>
      </c>
      <c r="E446" s="832" t="s">
        <v>9615</v>
      </c>
      <c r="F446" s="849">
        <v>157</v>
      </c>
      <c r="G446" s="849">
        <v>42233</v>
      </c>
      <c r="H446" s="849">
        <v>0.94607974910394266</v>
      </c>
      <c r="I446" s="849">
        <v>269</v>
      </c>
      <c r="J446" s="849">
        <v>155</v>
      </c>
      <c r="K446" s="849">
        <v>44640</v>
      </c>
      <c r="L446" s="849">
        <v>1</v>
      </c>
      <c r="M446" s="849">
        <v>288</v>
      </c>
      <c r="N446" s="849">
        <v>188</v>
      </c>
      <c r="O446" s="849">
        <v>54332</v>
      </c>
      <c r="P446" s="837">
        <v>1.2171146953405019</v>
      </c>
      <c r="Q446" s="850">
        <v>289</v>
      </c>
    </row>
    <row r="447" spans="1:17" ht="14.4" customHeight="1" x14ac:dyDescent="0.3">
      <c r="A447" s="831" t="s">
        <v>9550</v>
      </c>
      <c r="B447" s="832" t="s">
        <v>9551</v>
      </c>
      <c r="C447" s="832" t="s">
        <v>6809</v>
      </c>
      <c r="D447" s="832" t="s">
        <v>9616</v>
      </c>
      <c r="E447" s="832" t="s">
        <v>9617</v>
      </c>
      <c r="F447" s="849"/>
      <c r="G447" s="849"/>
      <c r="H447" s="849"/>
      <c r="I447" s="849"/>
      <c r="J447" s="849">
        <v>1</v>
      </c>
      <c r="K447" s="849">
        <v>234</v>
      </c>
      <c r="L447" s="849">
        <v>1</v>
      </c>
      <c r="M447" s="849">
        <v>234</v>
      </c>
      <c r="N447" s="849"/>
      <c r="O447" s="849"/>
      <c r="P447" s="837"/>
      <c r="Q447" s="850"/>
    </row>
    <row r="448" spans="1:17" ht="14.4" customHeight="1" x14ac:dyDescent="0.3">
      <c r="A448" s="831" t="s">
        <v>9550</v>
      </c>
      <c r="B448" s="832" t="s">
        <v>9551</v>
      </c>
      <c r="C448" s="832" t="s">
        <v>6809</v>
      </c>
      <c r="D448" s="832" t="s">
        <v>9618</v>
      </c>
      <c r="E448" s="832" t="s">
        <v>9619</v>
      </c>
      <c r="F448" s="849">
        <v>2</v>
      </c>
      <c r="G448" s="849">
        <v>612</v>
      </c>
      <c r="H448" s="849">
        <v>1.9490445859872612</v>
      </c>
      <c r="I448" s="849">
        <v>306</v>
      </c>
      <c r="J448" s="849">
        <v>1</v>
      </c>
      <c r="K448" s="849">
        <v>314</v>
      </c>
      <c r="L448" s="849">
        <v>1</v>
      </c>
      <c r="M448" s="849">
        <v>314</v>
      </c>
      <c r="N448" s="849"/>
      <c r="O448" s="849"/>
      <c r="P448" s="837"/>
      <c r="Q448" s="850"/>
    </row>
    <row r="449" spans="1:17" ht="14.4" customHeight="1" x14ac:dyDescent="0.3">
      <c r="A449" s="831" t="s">
        <v>9550</v>
      </c>
      <c r="B449" s="832" t="s">
        <v>9551</v>
      </c>
      <c r="C449" s="832" t="s">
        <v>6809</v>
      </c>
      <c r="D449" s="832" t="s">
        <v>9620</v>
      </c>
      <c r="E449" s="832" t="s">
        <v>9621</v>
      </c>
      <c r="F449" s="849">
        <v>13</v>
      </c>
      <c r="G449" s="849">
        <v>0</v>
      </c>
      <c r="H449" s="849"/>
      <c r="I449" s="849">
        <v>0</v>
      </c>
      <c r="J449" s="849">
        <v>92</v>
      </c>
      <c r="K449" s="849">
        <v>0</v>
      </c>
      <c r="L449" s="849"/>
      <c r="M449" s="849">
        <v>0</v>
      </c>
      <c r="N449" s="849">
        <v>250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9550</v>
      </c>
      <c r="B450" s="832" t="s">
        <v>9551</v>
      </c>
      <c r="C450" s="832" t="s">
        <v>6809</v>
      </c>
      <c r="D450" s="832" t="s">
        <v>9622</v>
      </c>
      <c r="E450" s="832" t="s">
        <v>9623</v>
      </c>
      <c r="F450" s="849"/>
      <c r="G450" s="849"/>
      <c r="H450" s="849"/>
      <c r="I450" s="849"/>
      <c r="J450" s="849">
        <v>14</v>
      </c>
      <c r="K450" s="849">
        <v>0</v>
      </c>
      <c r="L450" s="849"/>
      <c r="M450" s="849">
        <v>0</v>
      </c>
      <c r="N450" s="849">
        <v>35</v>
      </c>
      <c r="O450" s="849">
        <v>0</v>
      </c>
      <c r="P450" s="837"/>
      <c r="Q450" s="850">
        <v>0</v>
      </c>
    </row>
    <row r="451" spans="1:17" ht="14.4" customHeight="1" x14ac:dyDescent="0.3">
      <c r="A451" s="831" t="s">
        <v>9624</v>
      </c>
      <c r="B451" s="832" t="s">
        <v>9625</v>
      </c>
      <c r="C451" s="832" t="s">
        <v>6809</v>
      </c>
      <c r="D451" s="832" t="s">
        <v>9626</v>
      </c>
      <c r="E451" s="832" t="s">
        <v>9627</v>
      </c>
      <c r="F451" s="849">
        <v>2075</v>
      </c>
      <c r="G451" s="849">
        <v>334075</v>
      </c>
      <c r="H451" s="849">
        <v>0.81479720006829104</v>
      </c>
      <c r="I451" s="849">
        <v>161</v>
      </c>
      <c r="J451" s="849">
        <v>2370</v>
      </c>
      <c r="K451" s="849">
        <v>410010</v>
      </c>
      <c r="L451" s="849">
        <v>1</v>
      </c>
      <c r="M451" s="849">
        <v>173</v>
      </c>
      <c r="N451" s="849">
        <v>2272</v>
      </c>
      <c r="O451" s="849">
        <v>393056</v>
      </c>
      <c r="P451" s="837">
        <v>0.9586497890295359</v>
      </c>
      <c r="Q451" s="850">
        <v>173</v>
      </c>
    </row>
    <row r="452" spans="1:17" ht="14.4" customHeight="1" x14ac:dyDescent="0.3">
      <c r="A452" s="831" t="s">
        <v>9624</v>
      </c>
      <c r="B452" s="832" t="s">
        <v>9625</v>
      </c>
      <c r="C452" s="832" t="s">
        <v>6809</v>
      </c>
      <c r="D452" s="832" t="s">
        <v>9626</v>
      </c>
      <c r="E452" s="832" t="s">
        <v>9628</v>
      </c>
      <c r="F452" s="849">
        <v>1189</v>
      </c>
      <c r="G452" s="849">
        <v>191429</v>
      </c>
      <c r="H452" s="849">
        <v>0.8446763447028196</v>
      </c>
      <c r="I452" s="849">
        <v>161</v>
      </c>
      <c r="J452" s="849">
        <v>1310</v>
      </c>
      <c r="K452" s="849">
        <v>226630</v>
      </c>
      <c r="L452" s="849">
        <v>1</v>
      </c>
      <c r="M452" s="849">
        <v>173</v>
      </c>
      <c r="N452" s="849">
        <v>1305</v>
      </c>
      <c r="O452" s="849">
        <v>225765</v>
      </c>
      <c r="P452" s="837">
        <v>0.99618320610687028</v>
      </c>
      <c r="Q452" s="850">
        <v>173</v>
      </c>
    </row>
    <row r="453" spans="1:17" ht="14.4" customHeight="1" x14ac:dyDescent="0.3">
      <c r="A453" s="831" t="s">
        <v>9624</v>
      </c>
      <c r="B453" s="832" t="s">
        <v>9625</v>
      </c>
      <c r="C453" s="832" t="s">
        <v>6809</v>
      </c>
      <c r="D453" s="832" t="s">
        <v>9629</v>
      </c>
      <c r="E453" s="832" t="s">
        <v>9630</v>
      </c>
      <c r="F453" s="849">
        <v>1</v>
      </c>
      <c r="G453" s="849">
        <v>1169</v>
      </c>
      <c r="H453" s="849">
        <v>0.99658994032395565</v>
      </c>
      <c r="I453" s="849">
        <v>1169</v>
      </c>
      <c r="J453" s="849">
        <v>1</v>
      </c>
      <c r="K453" s="849">
        <v>1173</v>
      </c>
      <c r="L453" s="849">
        <v>1</v>
      </c>
      <c r="M453" s="849">
        <v>1173</v>
      </c>
      <c r="N453" s="849">
        <v>4</v>
      </c>
      <c r="O453" s="849">
        <v>4280</v>
      </c>
      <c r="P453" s="837">
        <v>3.6487638533674338</v>
      </c>
      <c r="Q453" s="850">
        <v>1070</v>
      </c>
    </row>
    <row r="454" spans="1:17" ht="14.4" customHeight="1" x14ac:dyDescent="0.3">
      <c r="A454" s="831" t="s">
        <v>9624</v>
      </c>
      <c r="B454" s="832" t="s">
        <v>9625</v>
      </c>
      <c r="C454" s="832" t="s">
        <v>6809</v>
      </c>
      <c r="D454" s="832" t="s">
        <v>9629</v>
      </c>
      <c r="E454" s="832" t="s">
        <v>9631</v>
      </c>
      <c r="F454" s="849">
        <v>8</v>
      </c>
      <c r="G454" s="849">
        <v>9352</v>
      </c>
      <c r="H454" s="849">
        <v>3.9863597612958226</v>
      </c>
      <c r="I454" s="849">
        <v>1169</v>
      </c>
      <c r="J454" s="849">
        <v>2</v>
      </c>
      <c r="K454" s="849">
        <v>2346</v>
      </c>
      <c r="L454" s="849">
        <v>1</v>
      </c>
      <c r="M454" s="849">
        <v>1173</v>
      </c>
      <c r="N454" s="849">
        <v>1</v>
      </c>
      <c r="O454" s="849">
        <v>1070</v>
      </c>
      <c r="P454" s="837">
        <v>0.45609548167092923</v>
      </c>
      <c r="Q454" s="850">
        <v>1070</v>
      </c>
    </row>
    <row r="455" spans="1:17" ht="14.4" customHeight="1" x14ac:dyDescent="0.3">
      <c r="A455" s="831" t="s">
        <v>9624</v>
      </c>
      <c r="B455" s="832" t="s">
        <v>9625</v>
      </c>
      <c r="C455" s="832" t="s">
        <v>6809</v>
      </c>
      <c r="D455" s="832" t="s">
        <v>9632</v>
      </c>
      <c r="E455" s="832" t="s">
        <v>9633</v>
      </c>
      <c r="F455" s="849">
        <v>205</v>
      </c>
      <c r="G455" s="849">
        <v>8200</v>
      </c>
      <c r="H455" s="849">
        <v>1.6129032258064515</v>
      </c>
      <c r="I455" s="849">
        <v>40</v>
      </c>
      <c r="J455" s="849">
        <v>124</v>
      </c>
      <c r="K455" s="849">
        <v>5084</v>
      </c>
      <c r="L455" s="849">
        <v>1</v>
      </c>
      <c r="M455" s="849">
        <v>41</v>
      </c>
      <c r="N455" s="849">
        <v>108</v>
      </c>
      <c r="O455" s="849">
        <v>4968</v>
      </c>
      <c r="P455" s="837">
        <v>0.97718332022029897</v>
      </c>
      <c r="Q455" s="850">
        <v>46</v>
      </c>
    </row>
    <row r="456" spans="1:17" ht="14.4" customHeight="1" x14ac:dyDescent="0.3">
      <c r="A456" s="831" t="s">
        <v>9624</v>
      </c>
      <c r="B456" s="832" t="s">
        <v>9625</v>
      </c>
      <c r="C456" s="832" t="s">
        <v>6809</v>
      </c>
      <c r="D456" s="832" t="s">
        <v>9522</v>
      </c>
      <c r="E456" s="832" t="s">
        <v>9523</v>
      </c>
      <c r="F456" s="849"/>
      <c r="G456" s="849"/>
      <c r="H456" s="849"/>
      <c r="I456" s="849"/>
      <c r="J456" s="849">
        <v>8</v>
      </c>
      <c r="K456" s="849">
        <v>3072</v>
      </c>
      <c r="L456" s="849">
        <v>1</v>
      </c>
      <c r="M456" s="849">
        <v>384</v>
      </c>
      <c r="N456" s="849">
        <v>32</v>
      </c>
      <c r="O456" s="849">
        <v>11104</v>
      </c>
      <c r="P456" s="837">
        <v>3.6145833333333335</v>
      </c>
      <c r="Q456" s="850">
        <v>347</v>
      </c>
    </row>
    <row r="457" spans="1:17" ht="14.4" customHeight="1" x14ac:dyDescent="0.3">
      <c r="A457" s="831" t="s">
        <v>9624</v>
      </c>
      <c r="B457" s="832" t="s">
        <v>9625</v>
      </c>
      <c r="C457" s="832" t="s">
        <v>6809</v>
      </c>
      <c r="D457" s="832" t="s">
        <v>9522</v>
      </c>
      <c r="E457" s="832" t="s">
        <v>9524</v>
      </c>
      <c r="F457" s="849">
        <v>7</v>
      </c>
      <c r="G457" s="849">
        <v>2681</v>
      </c>
      <c r="H457" s="849">
        <v>1.1636284722222223</v>
      </c>
      <c r="I457" s="849">
        <v>383</v>
      </c>
      <c r="J457" s="849">
        <v>6</v>
      </c>
      <c r="K457" s="849">
        <v>2304</v>
      </c>
      <c r="L457" s="849">
        <v>1</v>
      </c>
      <c r="M457" s="849">
        <v>384</v>
      </c>
      <c r="N457" s="849"/>
      <c r="O457" s="849"/>
      <c r="P457" s="837"/>
      <c r="Q457" s="850"/>
    </row>
    <row r="458" spans="1:17" ht="14.4" customHeight="1" x14ac:dyDescent="0.3">
      <c r="A458" s="831" t="s">
        <v>9624</v>
      </c>
      <c r="B458" s="832" t="s">
        <v>9625</v>
      </c>
      <c r="C458" s="832" t="s">
        <v>6809</v>
      </c>
      <c r="D458" s="832" t="s">
        <v>9634</v>
      </c>
      <c r="E458" s="832" t="s">
        <v>9635</v>
      </c>
      <c r="F458" s="849">
        <v>6</v>
      </c>
      <c r="G458" s="849">
        <v>222</v>
      </c>
      <c r="H458" s="849">
        <v>0.18181818181818182</v>
      </c>
      <c r="I458" s="849">
        <v>37</v>
      </c>
      <c r="J458" s="849">
        <v>33</v>
      </c>
      <c r="K458" s="849">
        <v>1221</v>
      </c>
      <c r="L458" s="849">
        <v>1</v>
      </c>
      <c r="M458" s="849">
        <v>37</v>
      </c>
      <c r="N458" s="849">
        <v>18</v>
      </c>
      <c r="O458" s="849">
        <v>918</v>
      </c>
      <c r="P458" s="837">
        <v>0.75184275184275184</v>
      </c>
      <c r="Q458" s="850">
        <v>51</v>
      </c>
    </row>
    <row r="459" spans="1:17" ht="14.4" customHeight="1" x14ac:dyDescent="0.3">
      <c r="A459" s="831" t="s">
        <v>9624</v>
      </c>
      <c r="B459" s="832" t="s">
        <v>9625</v>
      </c>
      <c r="C459" s="832" t="s">
        <v>6809</v>
      </c>
      <c r="D459" s="832" t="s">
        <v>9636</v>
      </c>
      <c r="E459" s="832" t="s">
        <v>9637</v>
      </c>
      <c r="F459" s="849"/>
      <c r="G459" s="849"/>
      <c r="H459" s="849"/>
      <c r="I459" s="849"/>
      <c r="J459" s="849">
        <v>11</v>
      </c>
      <c r="K459" s="849">
        <v>4906</v>
      </c>
      <c r="L459" s="849">
        <v>1</v>
      </c>
      <c r="M459" s="849">
        <v>446</v>
      </c>
      <c r="N459" s="849">
        <v>25</v>
      </c>
      <c r="O459" s="849">
        <v>9425</v>
      </c>
      <c r="P459" s="837">
        <v>1.9211169995923358</v>
      </c>
      <c r="Q459" s="850">
        <v>377</v>
      </c>
    </row>
    <row r="460" spans="1:17" ht="14.4" customHeight="1" x14ac:dyDescent="0.3">
      <c r="A460" s="831" t="s">
        <v>9624</v>
      </c>
      <c r="B460" s="832" t="s">
        <v>9625</v>
      </c>
      <c r="C460" s="832" t="s">
        <v>6809</v>
      </c>
      <c r="D460" s="832" t="s">
        <v>9636</v>
      </c>
      <c r="E460" s="832" t="s">
        <v>9638</v>
      </c>
      <c r="F460" s="849">
        <v>7</v>
      </c>
      <c r="G460" s="849">
        <v>3115</v>
      </c>
      <c r="H460" s="849">
        <v>2.3281016442451419</v>
      </c>
      <c r="I460" s="849">
        <v>445</v>
      </c>
      <c r="J460" s="849">
        <v>3</v>
      </c>
      <c r="K460" s="849">
        <v>1338</v>
      </c>
      <c r="L460" s="849">
        <v>1</v>
      </c>
      <c r="M460" s="849">
        <v>446</v>
      </c>
      <c r="N460" s="849">
        <v>15</v>
      </c>
      <c r="O460" s="849">
        <v>5655</v>
      </c>
      <c r="P460" s="837">
        <v>4.2264573991031389</v>
      </c>
      <c r="Q460" s="850">
        <v>377</v>
      </c>
    </row>
    <row r="461" spans="1:17" ht="14.4" customHeight="1" x14ac:dyDescent="0.3">
      <c r="A461" s="831" t="s">
        <v>9624</v>
      </c>
      <c r="B461" s="832" t="s">
        <v>9625</v>
      </c>
      <c r="C461" s="832" t="s">
        <v>6809</v>
      </c>
      <c r="D461" s="832" t="s">
        <v>9639</v>
      </c>
      <c r="E461" s="832" t="s">
        <v>9640</v>
      </c>
      <c r="F461" s="849">
        <v>2</v>
      </c>
      <c r="G461" s="849">
        <v>82</v>
      </c>
      <c r="H461" s="849">
        <v>1.9523809523809523</v>
      </c>
      <c r="I461" s="849">
        <v>41</v>
      </c>
      <c r="J461" s="849">
        <v>1</v>
      </c>
      <c r="K461" s="849">
        <v>42</v>
      </c>
      <c r="L461" s="849">
        <v>1</v>
      </c>
      <c r="M461" s="849">
        <v>42</v>
      </c>
      <c r="N461" s="849">
        <v>1</v>
      </c>
      <c r="O461" s="849">
        <v>34</v>
      </c>
      <c r="P461" s="837">
        <v>0.80952380952380953</v>
      </c>
      <c r="Q461" s="850">
        <v>34</v>
      </c>
    </row>
    <row r="462" spans="1:17" ht="14.4" customHeight="1" x14ac:dyDescent="0.3">
      <c r="A462" s="831" t="s">
        <v>9624</v>
      </c>
      <c r="B462" s="832" t="s">
        <v>9625</v>
      </c>
      <c r="C462" s="832" t="s">
        <v>6809</v>
      </c>
      <c r="D462" s="832" t="s">
        <v>9641</v>
      </c>
      <c r="E462" s="832" t="s">
        <v>9642</v>
      </c>
      <c r="F462" s="849">
        <v>17</v>
      </c>
      <c r="G462" s="849">
        <v>8347</v>
      </c>
      <c r="H462" s="849">
        <v>1.0603404471544715</v>
      </c>
      <c r="I462" s="849">
        <v>491</v>
      </c>
      <c r="J462" s="849">
        <v>16</v>
      </c>
      <c r="K462" s="849">
        <v>7872</v>
      </c>
      <c r="L462" s="849">
        <v>1</v>
      </c>
      <c r="M462" s="849">
        <v>492</v>
      </c>
      <c r="N462" s="849">
        <v>9</v>
      </c>
      <c r="O462" s="849">
        <v>4716</v>
      </c>
      <c r="P462" s="837">
        <v>0.59908536585365857</v>
      </c>
      <c r="Q462" s="850">
        <v>524</v>
      </c>
    </row>
    <row r="463" spans="1:17" ht="14.4" customHeight="1" x14ac:dyDescent="0.3">
      <c r="A463" s="831" t="s">
        <v>9624</v>
      </c>
      <c r="B463" s="832" t="s">
        <v>9625</v>
      </c>
      <c r="C463" s="832" t="s">
        <v>6809</v>
      </c>
      <c r="D463" s="832" t="s">
        <v>9643</v>
      </c>
      <c r="E463" s="832" t="s">
        <v>9644</v>
      </c>
      <c r="F463" s="849">
        <v>30</v>
      </c>
      <c r="G463" s="849">
        <v>930</v>
      </c>
      <c r="H463" s="849">
        <v>1.25</v>
      </c>
      <c r="I463" s="849">
        <v>31</v>
      </c>
      <c r="J463" s="849">
        <v>24</v>
      </c>
      <c r="K463" s="849">
        <v>744</v>
      </c>
      <c r="L463" s="849">
        <v>1</v>
      </c>
      <c r="M463" s="849">
        <v>31</v>
      </c>
      <c r="N463" s="849">
        <v>20</v>
      </c>
      <c r="O463" s="849">
        <v>1140</v>
      </c>
      <c r="P463" s="837">
        <v>1.532258064516129</v>
      </c>
      <c r="Q463" s="850">
        <v>57</v>
      </c>
    </row>
    <row r="464" spans="1:17" ht="14.4" customHeight="1" x14ac:dyDescent="0.3">
      <c r="A464" s="831" t="s">
        <v>9624</v>
      </c>
      <c r="B464" s="832" t="s">
        <v>9625</v>
      </c>
      <c r="C464" s="832" t="s">
        <v>6809</v>
      </c>
      <c r="D464" s="832" t="s">
        <v>9645</v>
      </c>
      <c r="E464" s="832" t="s">
        <v>9646</v>
      </c>
      <c r="F464" s="849">
        <v>5</v>
      </c>
      <c r="G464" s="849">
        <v>1035</v>
      </c>
      <c r="H464" s="849">
        <v>1.2439903846153846</v>
      </c>
      <c r="I464" s="849">
        <v>207</v>
      </c>
      <c r="J464" s="849">
        <v>4</v>
      </c>
      <c r="K464" s="849">
        <v>832</v>
      </c>
      <c r="L464" s="849">
        <v>1</v>
      </c>
      <c r="M464" s="849">
        <v>208</v>
      </c>
      <c r="N464" s="849">
        <v>5</v>
      </c>
      <c r="O464" s="849">
        <v>1120</v>
      </c>
      <c r="P464" s="837">
        <v>1.3461538461538463</v>
      </c>
      <c r="Q464" s="850">
        <v>224</v>
      </c>
    </row>
    <row r="465" spans="1:17" ht="14.4" customHeight="1" x14ac:dyDescent="0.3">
      <c r="A465" s="831" t="s">
        <v>9624</v>
      </c>
      <c r="B465" s="832" t="s">
        <v>9625</v>
      </c>
      <c r="C465" s="832" t="s">
        <v>6809</v>
      </c>
      <c r="D465" s="832" t="s">
        <v>9647</v>
      </c>
      <c r="E465" s="832" t="s">
        <v>9648</v>
      </c>
      <c r="F465" s="849">
        <v>5</v>
      </c>
      <c r="G465" s="849">
        <v>1900</v>
      </c>
      <c r="H465" s="849">
        <v>2.4739583333333335</v>
      </c>
      <c r="I465" s="849">
        <v>380</v>
      </c>
      <c r="J465" s="849">
        <v>2</v>
      </c>
      <c r="K465" s="849">
        <v>768</v>
      </c>
      <c r="L465" s="849">
        <v>1</v>
      </c>
      <c r="M465" s="849">
        <v>384</v>
      </c>
      <c r="N465" s="849">
        <v>3</v>
      </c>
      <c r="O465" s="849">
        <v>1659</v>
      </c>
      <c r="P465" s="837">
        <v>2.16015625</v>
      </c>
      <c r="Q465" s="850">
        <v>553</v>
      </c>
    </row>
    <row r="466" spans="1:17" ht="14.4" customHeight="1" x14ac:dyDescent="0.3">
      <c r="A466" s="831" t="s">
        <v>9624</v>
      </c>
      <c r="B466" s="832" t="s">
        <v>9625</v>
      </c>
      <c r="C466" s="832" t="s">
        <v>6809</v>
      </c>
      <c r="D466" s="832" t="s">
        <v>9647</v>
      </c>
      <c r="E466" s="832" t="s">
        <v>9649</v>
      </c>
      <c r="F466" s="849"/>
      <c r="G466" s="849"/>
      <c r="H466" s="849"/>
      <c r="I466" s="849"/>
      <c r="J466" s="849">
        <v>3</v>
      </c>
      <c r="K466" s="849">
        <v>1152</v>
      </c>
      <c r="L466" s="849">
        <v>1</v>
      </c>
      <c r="M466" s="849">
        <v>384</v>
      </c>
      <c r="N466" s="849">
        <v>2</v>
      </c>
      <c r="O466" s="849">
        <v>1106</v>
      </c>
      <c r="P466" s="837">
        <v>0.96006944444444442</v>
      </c>
      <c r="Q466" s="850">
        <v>553</v>
      </c>
    </row>
    <row r="467" spans="1:17" ht="14.4" customHeight="1" x14ac:dyDescent="0.3">
      <c r="A467" s="831" t="s">
        <v>9624</v>
      </c>
      <c r="B467" s="832" t="s">
        <v>9625</v>
      </c>
      <c r="C467" s="832" t="s">
        <v>6809</v>
      </c>
      <c r="D467" s="832" t="s">
        <v>3809</v>
      </c>
      <c r="E467" s="832" t="s">
        <v>9650</v>
      </c>
      <c r="F467" s="849">
        <v>3</v>
      </c>
      <c r="G467" s="849">
        <v>702</v>
      </c>
      <c r="H467" s="849"/>
      <c r="I467" s="849">
        <v>234</v>
      </c>
      <c r="J467" s="849"/>
      <c r="K467" s="849"/>
      <c r="L467" s="849"/>
      <c r="M467" s="849"/>
      <c r="N467" s="849">
        <v>1</v>
      </c>
      <c r="O467" s="849">
        <v>213</v>
      </c>
      <c r="P467" s="837"/>
      <c r="Q467" s="850">
        <v>213</v>
      </c>
    </row>
    <row r="468" spans="1:17" ht="14.4" customHeight="1" x14ac:dyDescent="0.3">
      <c r="A468" s="831" t="s">
        <v>9624</v>
      </c>
      <c r="B468" s="832" t="s">
        <v>9625</v>
      </c>
      <c r="C468" s="832" t="s">
        <v>6809</v>
      </c>
      <c r="D468" s="832" t="s">
        <v>9651</v>
      </c>
      <c r="E468" s="832" t="s">
        <v>9652</v>
      </c>
      <c r="F468" s="849"/>
      <c r="G468" s="849"/>
      <c r="H468" s="849"/>
      <c r="I468" s="849"/>
      <c r="J468" s="849">
        <v>6</v>
      </c>
      <c r="K468" s="849">
        <v>822</v>
      </c>
      <c r="L468" s="849">
        <v>1</v>
      </c>
      <c r="M468" s="849">
        <v>137</v>
      </c>
      <c r="N468" s="849"/>
      <c r="O468" s="849"/>
      <c r="P468" s="837"/>
      <c r="Q468" s="850"/>
    </row>
    <row r="469" spans="1:17" ht="14.4" customHeight="1" x14ac:dyDescent="0.3">
      <c r="A469" s="831" t="s">
        <v>9624</v>
      </c>
      <c r="B469" s="832" t="s">
        <v>9625</v>
      </c>
      <c r="C469" s="832" t="s">
        <v>6809</v>
      </c>
      <c r="D469" s="832" t="s">
        <v>9653</v>
      </c>
      <c r="E469" s="832" t="s">
        <v>9654</v>
      </c>
      <c r="F469" s="849"/>
      <c r="G469" s="849"/>
      <c r="H469" s="849"/>
      <c r="I469" s="849"/>
      <c r="J469" s="849">
        <v>1</v>
      </c>
      <c r="K469" s="849">
        <v>139</v>
      </c>
      <c r="L469" s="849">
        <v>1</v>
      </c>
      <c r="M469" s="849">
        <v>139</v>
      </c>
      <c r="N469" s="849"/>
      <c r="O469" s="849"/>
      <c r="P469" s="837"/>
      <c r="Q469" s="850"/>
    </row>
    <row r="470" spans="1:17" ht="14.4" customHeight="1" x14ac:dyDescent="0.3">
      <c r="A470" s="831" t="s">
        <v>9624</v>
      </c>
      <c r="B470" s="832" t="s">
        <v>9625</v>
      </c>
      <c r="C470" s="832" t="s">
        <v>6809</v>
      </c>
      <c r="D470" s="832" t="s">
        <v>9655</v>
      </c>
      <c r="E470" s="832" t="s">
        <v>9656</v>
      </c>
      <c r="F470" s="849">
        <v>8</v>
      </c>
      <c r="G470" s="849">
        <v>824</v>
      </c>
      <c r="H470" s="849">
        <v>1.1428571428571428</v>
      </c>
      <c r="I470" s="849">
        <v>103</v>
      </c>
      <c r="J470" s="849">
        <v>7</v>
      </c>
      <c r="K470" s="849">
        <v>721</v>
      </c>
      <c r="L470" s="849">
        <v>1</v>
      </c>
      <c r="M470" s="849">
        <v>103</v>
      </c>
      <c r="N470" s="849">
        <v>7</v>
      </c>
      <c r="O470" s="849">
        <v>455</v>
      </c>
      <c r="P470" s="837">
        <v>0.6310679611650486</v>
      </c>
      <c r="Q470" s="850">
        <v>65</v>
      </c>
    </row>
    <row r="471" spans="1:17" ht="14.4" customHeight="1" x14ac:dyDescent="0.3">
      <c r="A471" s="831" t="s">
        <v>9624</v>
      </c>
      <c r="B471" s="832" t="s">
        <v>9625</v>
      </c>
      <c r="C471" s="832" t="s">
        <v>6809</v>
      </c>
      <c r="D471" s="832" t="s">
        <v>9657</v>
      </c>
      <c r="E471" s="832" t="s">
        <v>9658</v>
      </c>
      <c r="F471" s="849">
        <v>1709</v>
      </c>
      <c r="G471" s="849">
        <v>198244</v>
      </c>
      <c r="H471" s="849">
        <v>0.93820219401614746</v>
      </c>
      <c r="I471" s="849">
        <v>116</v>
      </c>
      <c r="J471" s="849">
        <v>1806</v>
      </c>
      <c r="K471" s="849">
        <v>211302</v>
      </c>
      <c r="L471" s="849">
        <v>1</v>
      </c>
      <c r="M471" s="849">
        <v>117</v>
      </c>
      <c r="N471" s="849">
        <v>1896</v>
      </c>
      <c r="O471" s="849">
        <v>257856</v>
      </c>
      <c r="P471" s="837">
        <v>1.2203197319476389</v>
      </c>
      <c r="Q471" s="850">
        <v>136</v>
      </c>
    </row>
    <row r="472" spans="1:17" ht="14.4" customHeight="1" x14ac:dyDescent="0.3">
      <c r="A472" s="831" t="s">
        <v>9624</v>
      </c>
      <c r="B472" s="832" t="s">
        <v>9625</v>
      </c>
      <c r="C472" s="832" t="s">
        <v>6809</v>
      </c>
      <c r="D472" s="832" t="s">
        <v>9659</v>
      </c>
      <c r="E472" s="832" t="s">
        <v>9660</v>
      </c>
      <c r="F472" s="849">
        <v>464</v>
      </c>
      <c r="G472" s="849">
        <v>39440</v>
      </c>
      <c r="H472" s="849">
        <v>0.83831062554466806</v>
      </c>
      <c r="I472" s="849">
        <v>85</v>
      </c>
      <c r="J472" s="849">
        <v>517</v>
      </c>
      <c r="K472" s="849">
        <v>47047</v>
      </c>
      <c r="L472" s="849">
        <v>1</v>
      </c>
      <c r="M472" s="849">
        <v>91</v>
      </c>
      <c r="N472" s="849">
        <v>435</v>
      </c>
      <c r="O472" s="849">
        <v>39585</v>
      </c>
      <c r="P472" s="837">
        <v>0.84139264990328821</v>
      </c>
      <c r="Q472" s="850">
        <v>91</v>
      </c>
    </row>
    <row r="473" spans="1:17" ht="14.4" customHeight="1" x14ac:dyDescent="0.3">
      <c r="A473" s="831" t="s">
        <v>9624</v>
      </c>
      <c r="B473" s="832" t="s">
        <v>9625</v>
      </c>
      <c r="C473" s="832" t="s">
        <v>6809</v>
      </c>
      <c r="D473" s="832" t="s">
        <v>9661</v>
      </c>
      <c r="E473" s="832" t="s">
        <v>9662</v>
      </c>
      <c r="F473" s="849">
        <v>10</v>
      </c>
      <c r="G473" s="849">
        <v>980</v>
      </c>
      <c r="H473" s="849">
        <v>2.4747474747474749</v>
      </c>
      <c r="I473" s="849">
        <v>98</v>
      </c>
      <c r="J473" s="849">
        <v>4</v>
      </c>
      <c r="K473" s="849">
        <v>396</v>
      </c>
      <c r="L473" s="849">
        <v>1</v>
      </c>
      <c r="M473" s="849">
        <v>99</v>
      </c>
      <c r="N473" s="849">
        <v>4</v>
      </c>
      <c r="O473" s="849">
        <v>548</v>
      </c>
      <c r="P473" s="837">
        <v>1.3838383838383839</v>
      </c>
      <c r="Q473" s="850">
        <v>137</v>
      </c>
    </row>
    <row r="474" spans="1:17" ht="14.4" customHeight="1" x14ac:dyDescent="0.3">
      <c r="A474" s="831" t="s">
        <v>9624</v>
      </c>
      <c r="B474" s="832" t="s">
        <v>9625</v>
      </c>
      <c r="C474" s="832" t="s">
        <v>6809</v>
      </c>
      <c r="D474" s="832" t="s">
        <v>9663</v>
      </c>
      <c r="E474" s="832" t="s">
        <v>9664</v>
      </c>
      <c r="F474" s="849">
        <v>193</v>
      </c>
      <c r="G474" s="849">
        <v>4053</v>
      </c>
      <c r="H474" s="849">
        <v>1.1220930232558139</v>
      </c>
      <c r="I474" s="849">
        <v>21</v>
      </c>
      <c r="J474" s="849">
        <v>172</v>
      </c>
      <c r="K474" s="849">
        <v>3612</v>
      </c>
      <c r="L474" s="849">
        <v>1</v>
      </c>
      <c r="M474" s="849">
        <v>21</v>
      </c>
      <c r="N474" s="849">
        <v>94</v>
      </c>
      <c r="O474" s="849">
        <v>6204</v>
      </c>
      <c r="P474" s="837">
        <v>1.7176079734219269</v>
      </c>
      <c r="Q474" s="850">
        <v>66</v>
      </c>
    </row>
    <row r="475" spans="1:17" ht="14.4" customHeight="1" x14ac:dyDescent="0.3">
      <c r="A475" s="831" t="s">
        <v>9624</v>
      </c>
      <c r="B475" s="832" t="s">
        <v>9625</v>
      </c>
      <c r="C475" s="832" t="s">
        <v>6809</v>
      </c>
      <c r="D475" s="832" t="s">
        <v>9532</v>
      </c>
      <c r="E475" s="832" t="s">
        <v>9533</v>
      </c>
      <c r="F475" s="849">
        <v>15</v>
      </c>
      <c r="G475" s="849">
        <v>7305</v>
      </c>
      <c r="H475" s="849">
        <v>0.5161814584511023</v>
      </c>
      <c r="I475" s="849">
        <v>487</v>
      </c>
      <c r="J475" s="849">
        <v>29</v>
      </c>
      <c r="K475" s="849">
        <v>14152</v>
      </c>
      <c r="L475" s="849">
        <v>1</v>
      </c>
      <c r="M475" s="849">
        <v>488</v>
      </c>
      <c r="N475" s="849">
        <v>24</v>
      </c>
      <c r="O475" s="849">
        <v>7872</v>
      </c>
      <c r="P475" s="837">
        <v>0.5562464669304692</v>
      </c>
      <c r="Q475" s="850">
        <v>328</v>
      </c>
    </row>
    <row r="476" spans="1:17" ht="14.4" customHeight="1" x14ac:dyDescent="0.3">
      <c r="A476" s="831" t="s">
        <v>9624</v>
      </c>
      <c r="B476" s="832" t="s">
        <v>9625</v>
      </c>
      <c r="C476" s="832" t="s">
        <v>6809</v>
      </c>
      <c r="D476" s="832" t="s">
        <v>9532</v>
      </c>
      <c r="E476" s="832" t="s">
        <v>9534</v>
      </c>
      <c r="F476" s="849">
        <v>34</v>
      </c>
      <c r="G476" s="849">
        <v>16558</v>
      </c>
      <c r="H476" s="849">
        <v>0.91703588834736371</v>
      </c>
      <c r="I476" s="849">
        <v>487</v>
      </c>
      <c r="J476" s="849">
        <v>37</v>
      </c>
      <c r="K476" s="849">
        <v>18056</v>
      </c>
      <c r="L476" s="849">
        <v>1</v>
      </c>
      <c r="M476" s="849">
        <v>488</v>
      </c>
      <c r="N476" s="849">
        <v>6</v>
      </c>
      <c r="O476" s="849">
        <v>1968</v>
      </c>
      <c r="P476" s="837">
        <v>0.10899424014178112</v>
      </c>
      <c r="Q476" s="850">
        <v>328</v>
      </c>
    </row>
    <row r="477" spans="1:17" ht="14.4" customHeight="1" x14ac:dyDescent="0.3">
      <c r="A477" s="831" t="s">
        <v>9624</v>
      </c>
      <c r="B477" s="832" t="s">
        <v>9625</v>
      </c>
      <c r="C477" s="832" t="s">
        <v>6809</v>
      </c>
      <c r="D477" s="832" t="s">
        <v>9665</v>
      </c>
      <c r="E477" s="832" t="s">
        <v>9666</v>
      </c>
      <c r="F477" s="849">
        <v>305</v>
      </c>
      <c r="G477" s="849">
        <v>12505</v>
      </c>
      <c r="H477" s="849">
        <v>1.3555555555555556</v>
      </c>
      <c r="I477" s="849">
        <v>41</v>
      </c>
      <c r="J477" s="849">
        <v>225</v>
      </c>
      <c r="K477" s="849">
        <v>9225</v>
      </c>
      <c r="L477" s="849">
        <v>1</v>
      </c>
      <c r="M477" s="849">
        <v>41</v>
      </c>
      <c r="N477" s="849">
        <v>213</v>
      </c>
      <c r="O477" s="849">
        <v>10863</v>
      </c>
      <c r="P477" s="837">
        <v>1.177560975609756</v>
      </c>
      <c r="Q477" s="850">
        <v>51</v>
      </c>
    </row>
    <row r="478" spans="1:17" ht="14.4" customHeight="1" x14ac:dyDescent="0.3">
      <c r="A478" s="831" t="s">
        <v>9624</v>
      </c>
      <c r="B478" s="832" t="s">
        <v>9625</v>
      </c>
      <c r="C478" s="832" t="s">
        <v>6809</v>
      </c>
      <c r="D478" s="832" t="s">
        <v>9667</v>
      </c>
      <c r="E478" s="832" t="s">
        <v>9668</v>
      </c>
      <c r="F478" s="849"/>
      <c r="G478" s="849"/>
      <c r="H478" s="849"/>
      <c r="I478" s="849"/>
      <c r="J478" s="849">
        <v>2</v>
      </c>
      <c r="K478" s="849">
        <v>1526</v>
      </c>
      <c r="L478" s="849">
        <v>1</v>
      </c>
      <c r="M478" s="849">
        <v>763</v>
      </c>
      <c r="N478" s="849"/>
      <c r="O478" s="849"/>
      <c r="P478" s="837"/>
      <c r="Q478" s="850"/>
    </row>
    <row r="479" spans="1:17" ht="14.4" customHeight="1" x14ac:dyDescent="0.3">
      <c r="A479" s="831" t="s">
        <v>9624</v>
      </c>
      <c r="B479" s="832" t="s">
        <v>9625</v>
      </c>
      <c r="C479" s="832" t="s">
        <v>6809</v>
      </c>
      <c r="D479" s="832" t="s">
        <v>9669</v>
      </c>
      <c r="E479" s="832" t="s">
        <v>9670</v>
      </c>
      <c r="F479" s="849">
        <v>5</v>
      </c>
      <c r="G479" s="849">
        <v>3040</v>
      </c>
      <c r="H479" s="849">
        <v>0.82519001085776333</v>
      </c>
      <c r="I479" s="849">
        <v>608</v>
      </c>
      <c r="J479" s="849">
        <v>6</v>
      </c>
      <c r="K479" s="849">
        <v>3684</v>
      </c>
      <c r="L479" s="849">
        <v>1</v>
      </c>
      <c r="M479" s="849">
        <v>614</v>
      </c>
      <c r="N479" s="849">
        <v>3</v>
      </c>
      <c r="O479" s="849">
        <v>1836</v>
      </c>
      <c r="P479" s="837">
        <v>0.49837133550488599</v>
      </c>
      <c r="Q479" s="850">
        <v>612</v>
      </c>
    </row>
    <row r="480" spans="1:17" ht="14.4" customHeight="1" x14ac:dyDescent="0.3">
      <c r="A480" s="831" t="s">
        <v>9624</v>
      </c>
      <c r="B480" s="832" t="s">
        <v>9625</v>
      </c>
      <c r="C480" s="832" t="s">
        <v>6809</v>
      </c>
      <c r="D480" s="832" t="s">
        <v>9669</v>
      </c>
      <c r="E480" s="832" t="s">
        <v>9671</v>
      </c>
      <c r="F480" s="849">
        <v>2</v>
      </c>
      <c r="G480" s="849">
        <v>1216</v>
      </c>
      <c r="H480" s="849">
        <v>0.99022801302931596</v>
      </c>
      <c r="I480" s="849">
        <v>608</v>
      </c>
      <c r="J480" s="849">
        <v>2</v>
      </c>
      <c r="K480" s="849">
        <v>1228</v>
      </c>
      <c r="L480" s="849">
        <v>1</v>
      </c>
      <c r="M480" s="849">
        <v>614</v>
      </c>
      <c r="N480" s="849">
        <v>4</v>
      </c>
      <c r="O480" s="849">
        <v>2448</v>
      </c>
      <c r="P480" s="837">
        <v>1.993485342019544</v>
      </c>
      <c r="Q480" s="850">
        <v>612</v>
      </c>
    </row>
    <row r="481" spans="1:17" ht="14.4" customHeight="1" x14ac:dyDescent="0.3">
      <c r="A481" s="831" t="s">
        <v>9624</v>
      </c>
      <c r="B481" s="832" t="s">
        <v>9625</v>
      </c>
      <c r="C481" s="832" t="s">
        <v>6809</v>
      </c>
      <c r="D481" s="832" t="s">
        <v>9672</v>
      </c>
      <c r="E481" s="832" t="s">
        <v>9673</v>
      </c>
      <c r="F481" s="849">
        <v>2</v>
      </c>
      <c r="G481" s="849">
        <v>3484</v>
      </c>
      <c r="H481" s="849">
        <v>0.49488636363636362</v>
      </c>
      <c r="I481" s="849">
        <v>1742</v>
      </c>
      <c r="J481" s="849">
        <v>4</v>
      </c>
      <c r="K481" s="849">
        <v>7040</v>
      </c>
      <c r="L481" s="849">
        <v>1</v>
      </c>
      <c r="M481" s="849">
        <v>1760</v>
      </c>
      <c r="N481" s="849"/>
      <c r="O481" s="849"/>
      <c r="P481" s="837"/>
      <c r="Q481" s="850"/>
    </row>
    <row r="482" spans="1:17" ht="14.4" customHeight="1" x14ac:dyDescent="0.3">
      <c r="A482" s="831" t="s">
        <v>9624</v>
      </c>
      <c r="B482" s="832" t="s">
        <v>9625</v>
      </c>
      <c r="C482" s="832" t="s">
        <v>6809</v>
      </c>
      <c r="D482" s="832" t="s">
        <v>9674</v>
      </c>
      <c r="E482" s="832" t="s">
        <v>9675</v>
      </c>
      <c r="F482" s="849">
        <v>3</v>
      </c>
      <c r="G482" s="849">
        <v>744</v>
      </c>
      <c r="H482" s="849"/>
      <c r="I482" s="849">
        <v>248</v>
      </c>
      <c r="J482" s="849"/>
      <c r="K482" s="849"/>
      <c r="L482" s="849"/>
      <c r="M482" s="849"/>
      <c r="N482" s="849">
        <v>1</v>
      </c>
      <c r="O482" s="849">
        <v>271</v>
      </c>
      <c r="P482" s="837"/>
      <c r="Q482" s="850">
        <v>271</v>
      </c>
    </row>
    <row r="483" spans="1:17" ht="14.4" customHeight="1" x14ac:dyDescent="0.3">
      <c r="A483" s="831" t="s">
        <v>9624</v>
      </c>
      <c r="B483" s="832" t="s">
        <v>9625</v>
      </c>
      <c r="C483" s="832" t="s">
        <v>6809</v>
      </c>
      <c r="D483" s="832" t="s">
        <v>9676</v>
      </c>
      <c r="E483" s="832" t="s">
        <v>9677</v>
      </c>
      <c r="F483" s="849">
        <v>2</v>
      </c>
      <c r="G483" s="849">
        <v>54</v>
      </c>
      <c r="H483" s="849">
        <v>2</v>
      </c>
      <c r="I483" s="849">
        <v>27</v>
      </c>
      <c r="J483" s="849">
        <v>1</v>
      </c>
      <c r="K483" s="849">
        <v>27</v>
      </c>
      <c r="L483" s="849">
        <v>1</v>
      </c>
      <c r="M483" s="849">
        <v>27</v>
      </c>
      <c r="N483" s="849"/>
      <c r="O483" s="849"/>
      <c r="P483" s="837"/>
      <c r="Q483" s="850"/>
    </row>
    <row r="484" spans="1:17" ht="14.4" customHeight="1" x14ac:dyDescent="0.3">
      <c r="A484" s="831" t="s">
        <v>9624</v>
      </c>
      <c r="B484" s="832" t="s">
        <v>9625</v>
      </c>
      <c r="C484" s="832" t="s">
        <v>6809</v>
      </c>
      <c r="D484" s="832" t="s">
        <v>9678</v>
      </c>
      <c r="E484" s="832" t="s">
        <v>9679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327</v>
      </c>
      <c r="P484" s="837"/>
      <c r="Q484" s="850">
        <v>327</v>
      </c>
    </row>
    <row r="485" spans="1:17" ht="14.4" customHeight="1" x14ac:dyDescent="0.3">
      <c r="A485" s="831" t="s">
        <v>9624</v>
      </c>
      <c r="B485" s="832" t="s">
        <v>9625</v>
      </c>
      <c r="C485" s="832" t="s">
        <v>6809</v>
      </c>
      <c r="D485" s="832" t="s">
        <v>9680</v>
      </c>
      <c r="E485" s="832" t="s">
        <v>9681</v>
      </c>
      <c r="F485" s="849"/>
      <c r="G485" s="849"/>
      <c r="H485" s="849"/>
      <c r="I485" s="849"/>
      <c r="J485" s="849"/>
      <c r="K485" s="849"/>
      <c r="L485" s="849"/>
      <c r="M485" s="849"/>
      <c r="N485" s="849">
        <v>426</v>
      </c>
      <c r="O485" s="849">
        <v>110760</v>
      </c>
      <c r="P485" s="837"/>
      <c r="Q485" s="850">
        <v>260</v>
      </c>
    </row>
    <row r="486" spans="1:17" ht="14.4" customHeight="1" x14ac:dyDescent="0.3">
      <c r="A486" s="831" t="s">
        <v>9624</v>
      </c>
      <c r="B486" s="832" t="s">
        <v>9625</v>
      </c>
      <c r="C486" s="832" t="s">
        <v>6809</v>
      </c>
      <c r="D486" s="832" t="s">
        <v>9682</v>
      </c>
      <c r="E486" s="832" t="s">
        <v>9683</v>
      </c>
      <c r="F486" s="849"/>
      <c r="G486" s="849"/>
      <c r="H486" s="849"/>
      <c r="I486" s="849"/>
      <c r="J486" s="849"/>
      <c r="K486" s="849"/>
      <c r="L486" s="849"/>
      <c r="M486" s="849"/>
      <c r="N486" s="849">
        <v>4</v>
      </c>
      <c r="O486" s="849">
        <v>660</v>
      </c>
      <c r="P486" s="837"/>
      <c r="Q486" s="850">
        <v>165</v>
      </c>
    </row>
    <row r="487" spans="1:17" ht="14.4" customHeight="1" x14ac:dyDescent="0.3">
      <c r="A487" s="831" t="s">
        <v>9684</v>
      </c>
      <c r="B487" s="832" t="s">
        <v>9217</v>
      </c>
      <c r="C487" s="832" t="s">
        <v>6809</v>
      </c>
      <c r="D487" s="832" t="s">
        <v>9685</v>
      </c>
      <c r="E487" s="832" t="s">
        <v>9686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1483</v>
      </c>
      <c r="P487" s="837"/>
      <c r="Q487" s="850">
        <v>1483</v>
      </c>
    </row>
    <row r="488" spans="1:17" ht="14.4" customHeight="1" x14ac:dyDescent="0.3">
      <c r="A488" s="831" t="s">
        <v>9684</v>
      </c>
      <c r="B488" s="832" t="s">
        <v>9217</v>
      </c>
      <c r="C488" s="832" t="s">
        <v>6809</v>
      </c>
      <c r="D488" s="832" t="s">
        <v>9687</v>
      </c>
      <c r="E488" s="832" t="s">
        <v>9688</v>
      </c>
      <c r="F488" s="849"/>
      <c r="G488" s="849"/>
      <c r="H488" s="849"/>
      <c r="I488" s="849"/>
      <c r="J488" s="849">
        <v>1</v>
      </c>
      <c r="K488" s="849">
        <v>657</v>
      </c>
      <c r="L488" s="849">
        <v>1</v>
      </c>
      <c r="M488" s="849">
        <v>657</v>
      </c>
      <c r="N488" s="849"/>
      <c r="O488" s="849"/>
      <c r="P488" s="837"/>
      <c r="Q488" s="850"/>
    </row>
    <row r="489" spans="1:17" ht="14.4" customHeight="1" x14ac:dyDescent="0.3">
      <c r="A489" s="831" t="s">
        <v>9684</v>
      </c>
      <c r="B489" s="832" t="s">
        <v>9217</v>
      </c>
      <c r="C489" s="832" t="s">
        <v>6809</v>
      </c>
      <c r="D489" s="832" t="s">
        <v>9689</v>
      </c>
      <c r="E489" s="832" t="s">
        <v>9690</v>
      </c>
      <c r="F489" s="849"/>
      <c r="G489" s="849"/>
      <c r="H489" s="849"/>
      <c r="I489" s="849"/>
      <c r="J489" s="849">
        <v>2</v>
      </c>
      <c r="K489" s="849">
        <v>1684</v>
      </c>
      <c r="L489" s="849">
        <v>1</v>
      </c>
      <c r="M489" s="849">
        <v>842</v>
      </c>
      <c r="N489" s="849">
        <v>2</v>
      </c>
      <c r="O489" s="849">
        <v>1686</v>
      </c>
      <c r="P489" s="837">
        <v>1.0011876484560569</v>
      </c>
      <c r="Q489" s="850">
        <v>843</v>
      </c>
    </row>
    <row r="490" spans="1:17" ht="14.4" customHeight="1" x14ac:dyDescent="0.3">
      <c r="A490" s="831" t="s">
        <v>9684</v>
      </c>
      <c r="B490" s="832" t="s">
        <v>9217</v>
      </c>
      <c r="C490" s="832" t="s">
        <v>6809</v>
      </c>
      <c r="D490" s="832" t="s">
        <v>9691</v>
      </c>
      <c r="E490" s="832" t="s">
        <v>9692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814</v>
      </c>
      <c r="P490" s="837"/>
      <c r="Q490" s="850">
        <v>814</v>
      </c>
    </row>
    <row r="491" spans="1:17" ht="14.4" customHeight="1" x14ac:dyDescent="0.3">
      <c r="A491" s="831" t="s">
        <v>9684</v>
      </c>
      <c r="B491" s="832" t="s">
        <v>9217</v>
      </c>
      <c r="C491" s="832" t="s">
        <v>6809</v>
      </c>
      <c r="D491" s="832" t="s">
        <v>9693</v>
      </c>
      <c r="E491" s="832" t="s">
        <v>9694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814</v>
      </c>
      <c r="P491" s="837"/>
      <c r="Q491" s="850">
        <v>814</v>
      </c>
    </row>
    <row r="492" spans="1:17" ht="14.4" customHeight="1" x14ac:dyDescent="0.3">
      <c r="A492" s="831" t="s">
        <v>9684</v>
      </c>
      <c r="B492" s="832" t="s">
        <v>9217</v>
      </c>
      <c r="C492" s="832" t="s">
        <v>6809</v>
      </c>
      <c r="D492" s="832" t="s">
        <v>9022</v>
      </c>
      <c r="E492" s="832" t="s">
        <v>9023</v>
      </c>
      <c r="F492" s="849">
        <v>4</v>
      </c>
      <c r="G492" s="849">
        <v>668</v>
      </c>
      <c r="H492" s="849">
        <v>0.33134920634920634</v>
      </c>
      <c r="I492" s="849">
        <v>167</v>
      </c>
      <c r="J492" s="849">
        <v>12</v>
      </c>
      <c r="K492" s="849">
        <v>2016</v>
      </c>
      <c r="L492" s="849">
        <v>1</v>
      </c>
      <c r="M492" s="849">
        <v>168</v>
      </c>
      <c r="N492" s="849">
        <v>4</v>
      </c>
      <c r="O492" s="849">
        <v>672</v>
      </c>
      <c r="P492" s="837">
        <v>0.33333333333333331</v>
      </c>
      <c r="Q492" s="850">
        <v>168</v>
      </c>
    </row>
    <row r="493" spans="1:17" ht="14.4" customHeight="1" x14ac:dyDescent="0.3">
      <c r="A493" s="831" t="s">
        <v>9684</v>
      </c>
      <c r="B493" s="832" t="s">
        <v>9217</v>
      </c>
      <c r="C493" s="832" t="s">
        <v>6809</v>
      </c>
      <c r="D493" s="832" t="s">
        <v>9028</v>
      </c>
      <c r="E493" s="832" t="s">
        <v>9029</v>
      </c>
      <c r="F493" s="849">
        <v>4</v>
      </c>
      <c r="G493" s="849">
        <v>692</v>
      </c>
      <c r="H493" s="849">
        <v>0.30592396109637487</v>
      </c>
      <c r="I493" s="849">
        <v>173</v>
      </c>
      <c r="J493" s="849">
        <v>13</v>
      </c>
      <c r="K493" s="849">
        <v>2262</v>
      </c>
      <c r="L493" s="849">
        <v>1</v>
      </c>
      <c r="M493" s="849">
        <v>174</v>
      </c>
      <c r="N493" s="849">
        <v>4</v>
      </c>
      <c r="O493" s="849">
        <v>696</v>
      </c>
      <c r="P493" s="837">
        <v>0.30769230769230771</v>
      </c>
      <c r="Q493" s="850">
        <v>174</v>
      </c>
    </row>
    <row r="494" spans="1:17" ht="14.4" customHeight="1" x14ac:dyDescent="0.3">
      <c r="A494" s="831" t="s">
        <v>9684</v>
      </c>
      <c r="B494" s="832" t="s">
        <v>9217</v>
      </c>
      <c r="C494" s="832" t="s">
        <v>6809</v>
      </c>
      <c r="D494" s="832" t="s">
        <v>9032</v>
      </c>
      <c r="E494" s="832" t="s">
        <v>9033</v>
      </c>
      <c r="F494" s="849">
        <v>2</v>
      </c>
      <c r="G494" s="849">
        <v>702</v>
      </c>
      <c r="H494" s="849">
        <v>1.9943181818181819</v>
      </c>
      <c r="I494" s="849">
        <v>351</v>
      </c>
      <c r="J494" s="849">
        <v>1</v>
      </c>
      <c r="K494" s="849">
        <v>352</v>
      </c>
      <c r="L494" s="849">
        <v>1</v>
      </c>
      <c r="M494" s="849">
        <v>352</v>
      </c>
      <c r="N494" s="849"/>
      <c r="O494" s="849"/>
      <c r="P494" s="837"/>
      <c r="Q494" s="850"/>
    </row>
    <row r="495" spans="1:17" ht="14.4" customHeight="1" x14ac:dyDescent="0.3">
      <c r="A495" s="831" t="s">
        <v>9684</v>
      </c>
      <c r="B495" s="832" t="s">
        <v>9217</v>
      </c>
      <c r="C495" s="832" t="s">
        <v>6809</v>
      </c>
      <c r="D495" s="832" t="s">
        <v>9218</v>
      </c>
      <c r="E495" s="832" t="s">
        <v>9219</v>
      </c>
      <c r="F495" s="849"/>
      <c r="G495" s="849"/>
      <c r="H495" s="849"/>
      <c r="I495" s="849"/>
      <c r="J495" s="849">
        <v>0</v>
      </c>
      <c r="K495" s="849">
        <v>0</v>
      </c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9684</v>
      </c>
      <c r="B496" s="832" t="s">
        <v>9217</v>
      </c>
      <c r="C496" s="832" t="s">
        <v>6809</v>
      </c>
      <c r="D496" s="832" t="s">
        <v>9695</v>
      </c>
      <c r="E496" s="832" t="s">
        <v>9696</v>
      </c>
      <c r="F496" s="849">
        <v>2</v>
      </c>
      <c r="G496" s="849">
        <v>378</v>
      </c>
      <c r="H496" s="849"/>
      <c r="I496" s="849">
        <v>189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9684</v>
      </c>
      <c r="B497" s="832" t="s">
        <v>9217</v>
      </c>
      <c r="C497" s="832" t="s">
        <v>6809</v>
      </c>
      <c r="D497" s="832" t="s">
        <v>9697</v>
      </c>
      <c r="E497" s="832" t="s">
        <v>9698</v>
      </c>
      <c r="F497" s="849">
        <v>1</v>
      </c>
      <c r="G497" s="849">
        <v>547</v>
      </c>
      <c r="H497" s="849">
        <v>0.99635701275045541</v>
      </c>
      <c r="I497" s="849">
        <v>547</v>
      </c>
      <c r="J497" s="849">
        <v>1</v>
      </c>
      <c r="K497" s="849">
        <v>549</v>
      </c>
      <c r="L497" s="849">
        <v>1</v>
      </c>
      <c r="M497" s="849">
        <v>549</v>
      </c>
      <c r="N497" s="849">
        <v>1</v>
      </c>
      <c r="O497" s="849">
        <v>549</v>
      </c>
      <c r="P497" s="837">
        <v>1</v>
      </c>
      <c r="Q497" s="850">
        <v>549</v>
      </c>
    </row>
    <row r="498" spans="1:17" ht="14.4" customHeight="1" x14ac:dyDescent="0.3">
      <c r="A498" s="831" t="s">
        <v>9684</v>
      </c>
      <c r="B498" s="832" t="s">
        <v>9217</v>
      </c>
      <c r="C498" s="832" t="s">
        <v>6809</v>
      </c>
      <c r="D498" s="832" t="s">
        <v>9699</v>
      </c>
      <c r="E498" s="832" t="s">
        <v>9700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678</v>
      </c>
      <c r="P498" s="837"/>
      <c r="Q498" s="850">
        <v>678</v>
      </c>
    </row>
    <row r="499" spans="1:17" ht="14.4" customHeight="1" x14ac:dyDescent="0.3">
      <c r="A499" s="831" t="s">
        <v>9684</v>
      </c>
      <c r="B499" s="832" t="s">
        <v>9217</v>
      </c>
      <c r="C499" s="832" t="s">
        <v>6809</v>
      </c>
      <c r="D499" s="832" t="s">
        <v>9701</v>
      </c>
      <c r="E499" s="832" t="s">
        <v>9702</v>
      </c>
      <c r="F499" s="849">
        <v>1</v>
      </c>
      <c r="G499" s="849">
        <v>511</v>
      </c>
      <c r="H499" s="849">
        <v>0.99610136452241715</v>
      </c>
      <c r="I499" s="849">
        <v>511</v>
      </c>
      <c r="J499" s="849">
        <v>1</v>
      </c>
      <c r="K499" s="849">
        <v>513</v>
      </c>
      <c r="L499" s="849">
        <v>1</v>
      </c>
      <c r="M499" s="849">
        <v>513</v>
      </c>
      <c r="N499" s="849">
        <v>1</v>
      </c>
      <c r="O499" s="849">
        <v>513</v>
      </c>
      <c r="P499" s="837">
        <v>1</v>
      </c>
      <c r="Q499" s="850">
        <v>513</v>
      </c>
    </row>
    <row r="500" spans="1:17" ht="14.4" customHeight="1" x14ac:dyDescent="0.3">
      <c r="A500" s="831" t="s">
        <v>9684</v>
      </c>
      <c r="B500" s="832" t="s">
        <v>9217</v>
      </c>
      <c r="C500" s="832" t="s">
        <v>6809</v>
      </c>
      <c r="D500" s="832" t="s">
        <v>9703</v>
      </c>
      <c r="E500" s="832" t="s">
        <v>9704</v>
      </c>
      <c r="F500" s="849">
        <v>1</v>
      </c>
      <c r="G500" s="849">
        <v>421</v>
      </c>
      <c r="H500" s="849">
        <v>0.99527186761229314</v>
      </c>
      <c r="I500" s="849">
        <v>421</v>
      </c>
      <c r="J500" s="849">
        <v>1</v>
      </c>
      <c r="K500" s="849">
        <v>423</v>
      </c>
      <c r="L500" s="849">
        <v>1</v>
      </c>
      <c r="M500" s="849">
        <v>423</v>
      </c>
      <c r="N500" s="849">
        <v>1</v>
      </c>
      <c r="O500" s="849">
        <v>423</v>
      </c>
      <c r="P500" s="837">
        <v>1</v>
      </c>
      <c r="Q500" s="850">
        <v>423</v>
      </c>
    </row>
    <row r="501" spans="1:17" ht="14.4" customHeight="1" x14ac:dyDescent="0.3">
      <c r="A501" s="831" t="s">
        <v>9684</v>
      </c>
      <c r="B501" s="832" t="s">
        <v>9217</v>
      </c>
      <c r="C501" s="832" t="s">
        <v>6809</v>
      </c>
      <c r="D501" s="832" t="s">
        <v>9705</v>
      </c>
      <c r="E501" s="832" t="s">
        <v>9706</v>
      </c>
      <c r="F501" s="849">
        <v>1</v>
      </c>
      <c r="G501" s="849">
        <v>347</v>
      </c>
      <c r="H501" s="849"/>
      <c r="I501" s="849">
        <v>347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9684</v>
      </c>
      <c r="B502" s="832" t="s">
        <v>9217</v>
      </c>
      <c r="C502" s="832" t="s">
        <v>6809</v>
      </c>
      <c r="D502" s="832" t="s">
        <v>9705</v>
      </c>
      <c r="E502" s="832" t="s">
        <v>9707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349</v>
      </c>
      <c r="P502" s="837"/>
      <c r="Q502" s="850">
        <v>349</v>
      </c>
    </row>
    <row r="503" spans="1:17" ht="14.4" customHeight="1" x14ac:dyDescent="0.3">
      <c r="A503" s="831" t="s">
        <v>9684</v>
      </c>
      <c r="B503" s="832" t="s">
        <v>9217</v>
      </c>
      <c r="C503" s="832" t="s">
        <v>6809</v>
      </c>
      <c r="D503" s="832" t="s">
        <v>8891</v>
      </c>
      <c r="E503" s="832" t="s">
        <v>8892</v>
      </c>
      <c r="F503" s="849"/>
      <c r="G503" s="849"/>
      <c r="H503" s="849"/>
      <c r="I503" s="849"/>
      <c r="J503" s="849">
        <v>1</v>
      </c>
      <c r="K503" s="849">
        <v>221</v>
      </c>
      <c r="L503" s="849">
        <v>1</v>
      </c>
      <c r="M503" s="849">
        <v>221</v>
      </c>
      <c r="N503" s="849"/>
      <c r="O503" s="849"/>
      <c r="P503" s="837"/>
      <c r="Q503" s="850"/>
    </row>
    <row r="504" spans="1:17" ht="14.4" customHeight="1" x14ac:dyDescent="0.3">
      <c r="A504" s="831" t="s">
        <v>9684</v>
      </c>
      <c r="B504" s="832" t="s">
        <v>9217</v>
      </c>
      <c r="C504" s="832" t="s">
        <v>6809</v>
      </c>
      <c r="D504" s="832" t="s">
        <v>9708</v>
      </c>
      <c r="E504" s="832" t="s">
        <v>9709</v>
      </c>
      <c r="F504" s="849">
        <v>4</v>
      </c>
      <c r="G504" s="849">
        <v>952</v>
      </c>
      <c r="H504" s="849"/>
      <c r="I504" s="849">
        <v>238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9684</v>
      </c>
      <c r="B505" s="832" t="s">
        <v>9217</v>
      </c>
      <c r="C505" s="832" t="s">
        <v>6809</v>
      </c>
      <c r="D505" s="832" t="s">
        <v>9710</v>
      </c>
      <c r="E505" s="832" t="s">
        <v>9711</v>
      </c>
      <c r="F505" s="849">
        <v>2</v>
      </c>
      <c r="G505" s="849">
        <v>622</v>
      </c>
      <c r="H505" s="849"/>
      <c r="I505" s="849">
        <v>311</v>
      </c>
      <c r="J505" s="849"/>
      <c r="K505" s="849"/>
      <c r="L505" s="849"/>
      <c r="M505" s="849"/>
      <c r="N505" s="849">
        <v>2</v>
      </c>
      <c r="O505" s="849">
        <v>624</v>
      </c>
      <c r="P505" s="837"/>
      <c r="Q505" s="850">
        <v>312</v>
      </c>
    </row>
    <row r="506" spans="1:17" ht="14.4" customHeight="1" x14ac:dyDescent="0.3">
      <c r="A506" s="831" t="s">
        <v>9684</v>
      </c>
      <c r="B506" s="832" t="s">
        <v>9217</v>
      </c>
      <c r="C506" s="832" t="s">
        <v>6809</v>
      </c>
      <c r="D506" s="832" t="s">
        <v>8917</v>
      </c>
      <c r="E506" s="832" t="s">
        <v>8918</v>
      </c>
      <c r="F506" s="849">
        <v>14</v>
      </c>
      <c r="G506" s="849">
        <v>4886</v>
      </c>
      <c r="H506" s="849">
        <v>0.33238095238095239</v>
      </c>
      <c r="I506" s="849">
        <v>349</v>
      </c>
      <c r="J506" s="849">
        <v>42</v>
      </c>
      <c r="K506" s="849">
        <v>14700</v>
      </c>
      <c r="L506" s="849">
        <v>1</v>
      </c>
      <c r="M506" s="849">
        <v>350</v>
      </c>
      <c r="N506" s="849">
        <v>22</v>
      </c>
      <c r="O506" s="849">
        <v>7700</v>
      </c>
      <c r="P506" s="837">
        <v>0.52380952380952384</v>
      </c>
      <c r="Q506" s="850">
        <v>350</v>
      </c>
    </row>
    <row r="507" spans="1:17" ht="14.4" customHeight="1" x14ac:dyDescent="0.3">
      <c r="A507" s="831" t="s">
        <v>9684</v>
      </c>
      <c r="B507" s="832" t="s">
        <v>9217</v>
      </c>
      <c r="C507" s="832" t="s">
        <v>6809</v>
      </c>
      <c r="D507" s="832" t="s">
        <v>9712</v>
      </c>
      <c r="E507" s="832" t="s">
        <v>9713</v>
      </c>
      <c r="F507" s="849">
        <v>2</v>
      </c>
      <c r="G507" s="849">
        <v>588</v>
      </c>
      <c r="H507" s="849"/>
      <c r="I507" s="849">
        <v>294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9684</v>
      </c>
      <c r="B508" s="832" t="s">
        <v>9217</v>
      </c>
      <c r="C508" s="832" t="s">
        <v>6809</v>
      </c>
      <c r="D508" s="832" t="s">
        <v>9714</v>
      </c>
      <c r="E508" s="832" t="s">
        <v>9715</v>
      </c>
      <c r="F508" s="849">
        <v>1</v>
      </c>
      <c r="G508" s="849">
        <v>207</v>
      </c>
      <c r="H508" s="849">
        <v>0.99043062200956933</v>
      </c>
      <c r="I508" s="849">
        <v>207</v>
      </c>
      <c r="J508" s="849">
        <v>1</v>
      </c>
      <c r="K508" s="849">
        <v>209</v>
      </c>
      <c r="L508" s="849">
        <v>1</v>
      </c>
      <c r="M508" s="849">
        <v>209</v>
      </c>
      <c r="N508" s="849">
        <v>1</v>
      </c>
      <c r="O508" s="849">
        <v>209</v>
      </c>
      <c r="P508" s="837">
        <v>1</v>
      </c>
      <c r="Q508" s="850">
        <v>209</v>
      </c>
    </row>
    <row r="509" spans="1:17" ht="14.4" customHeight="1" x14ac:dyDescent="0.3">
      <c r="A509" s="831" t="s">
        <v>9684</v>
      </c>
      <c r="B509" s="832" t="s">
        <v>9217</v>
      </c>
      <c r="C509" s="832" t="s">
        <v>6809</v>
      </c>
      <c r="D509" s="832" t="s">
        <v>9716</v>
      </c>
      <c r="E509" s="832" t="s">
        <v>9717</v>
      </c>
      <c r="F509" s="849">
        <v>3</v>
      </c>
      <c r="G509" s="849">
        <v>117</v>
      </c>
      <c r="H509" s="849">
        <v>0.26590909090909093</v>
      </c>
      <c r="I509" s="849">
        <v>39</v>
      </c>
      <c r="J509" s="849">
        <v>11</v>
      </c>
      <c r="K509" s="849">
        <v>440</v>
      </c>
      <c r="L509" s="849">
        <v>1</v>
      </c>
      <c r="M509" s="849">
        <v>40</v>
      </c>
      <c r="N509" s="849">
        <v>1</v>
      </c>
      <c r="O509" s="849">
        <v>40</v>
      </c>
      <c r="P509" s="837">
        <v>9.0909090909090912E-2</v>
      </c>
      <c r="Q509" s="850">
        <v>40</v>
      </c>
    </row>
    <row r="510" spans="1:17" ht="14.4" customHeight="1" x14ac:dyDescent="0.3">
      <c r="A510" s="831" t="s">
        <v>9684</v>
      </c>
      <c r="B510" s="832" t="s">
        <v>9217</v>
      </c>
      <c r="C510" s="832" t="s">
        <v>6809</v>
      </c>
      <c r="D510" s="832" t="s">
        <v>9110</v>
      </c>
      <c r="E510" s="832" t="s">
        <v>9111</v>
      </c>
      <c r="F510" s="849">
        <v>4</v>
      </c>
      <c r="G510" s="849">
        <v>680</v>
      </c>
      <c r="H510" s="849">
        <v>0.33138401559454189</v>
      </c>
      <c r="I510" s="849">
        <v>170</v>
      </c>
      <c r="J510" s="849">
        <v>12</v>
      </c>
      <c r="K510" s="849">
        <v>2052</v>
      </c>
      <c r="L510" s="849">
        <v>1</v>
      </c>
      <c r="M510" s="849">
        <v>171</v>
      </c>
      <c r="N510" s="849">
        <v>5</v>
      </c>
      <c r="O510" s="849">
        <v>855</v>
      </c>
      <c r="P510" s="837">
        <v>0.41666666666666669</v>
      </c>
      <c r="Q510" s="850">
        <v>171</v>
      </c>
    </row>
    <row r="511" spans="1:17" ht="14.4" customHeight="1" x14ac:dyDescent="0.3">
      <c r="A511" s="831" t="s">
        <v>9684</v>
      </c>
      <c r="B511" s="832" t="s">
        <v>9217</v>
      </c>
      <c r="C511" s="832" t="s">
        <v>6809</v>
      </c>
      <c r="D511" s="832" t="s">
        <v>9114</v>
      </c>
      <c r="E511" s="832" t="s">
        <v>9115</v>
      </c>
      <c r="F511" s="849">
        <v>1</v>
      </c>
      <c r="G511" s="849">
        <v>326</v>
      </c>
      <c r="H511" s="849"/>
      <c r="I511" s="849">
        <v>326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9684</v>
      </c>
      <c r="B512" s="832" t="s">
        <v>9217</v>
      </c>
      <c r="C512" s="832" t="s">
        <v>6809</v>
      </c>
      <c r="D512" s="832" t="s">
        <v>9718</v>
      </c>
      <c r="E512" s="832" t="s">
        <v>9719</v>
      </c>
      <c r="F512" s="849">
        <v>4</v>
      </c>
      <c r="G512" s="849">
        <v>1392</v>
      </c>
      <c r="H512" s="849">
        <v>1.3257142857142856</v>
      </c>
      <c r="I512" s="849">
        <v>348</v>
      </c>
      <c r="J512" s="849">
        <v>3</v>
      </c>
      <c r="K512" s="849">
        <v>1050</v>
      </c>
      <c r="L512" s="849">
        <v>1</v>
      </c>
      <c r="M512" s="849">
        <v>350</v>
      </c>
      <c r="N512" s="849">
        <v>5</v>
      </c>
      <c r="O512" s="849">
        <v>1750</v>
      </c>
      <c r="P512" s="837">
        <v>1.6666666666666667</v>
      </c>
      <c r="Q512" s="850">
        <v>350</v>
      </c>
    </row>
    <row r="513" spans="1:17" ht="14.4" customHeight="1" x14ac:dyDescent="0.3">
      <c r="A513" s="831" t="s">
        <v>9684</v>
      </c>
      <c r="B513" s="832" t="s">
        <v>9217</v>
      </c>
      <c r="C513" s="832" t="s">
        <v>6809</v>
      </c>
      <c r="D513" s="832" t="s">
        <v>9137</v>
      </c>
      <c r="E513" s="832" t="s">
        <v>9138</v>
      </c>
      <c r="F513" s="849">
        <v>4</v>
      </c>
      <c r="G513" s="849">
        <v>692</v>
      </c>
      <c r="H513" s="849">
        <v>0.33141762452107282</v>
      </c>
      <c r="I513" s="849">
        <v>173</v>
      </c>
      <c r="J513" s="849">
        <v>12</v>
      </c>
      <c r="K513" s="849">
        <v>2088</v>
      </c>
      <c r="L513" s="849">
        <v>1</v>
      </c>
      <c r="M513" s="849">
        <v>174</v>
      </c>
      <c r="N513" s="849">
        <v>4</v>
      </c>
      <c r="O513" s="849">
        <v>696</v>
      </c>
      <c r="P513" s="837">
        <v>0.33333333333333331</v>
      </c>
      <c r="Q513" s="850">
        <v>174</v>
      </c>
    </row>
    <row r="514" spans="1:17" ht="14.4" customHeight="1" x14ac:dyDescent="0.3">
      <c r="A514" s="831" t="s">
        <v>9684</v>
      </c>
      <c r="B514" s="832" t="s">
        <v>9217</v>
      </c>
      <c r="C514" s="832" t="s">
        <v>6809</v>
      </c>
      <c r="D514" s="832" t="s">
        <v>9720</v>
      </c>
      <c r="E514" s="832" t="s">
        <v>9721</v>
      </c>
      <c r="F514" s="849"/>
      <c r="G514" s="849"/>
      <c r="H514" s="849"/>
      <c r="I514" s="849"/>
      <c r="J514" s="849"/>
      <c r="K514" s="849"/>
      <c r="L514" s="849"/>
      <c r="M514" s="849"/>
      <c r="N514" s="849">
        <v>4</v>
      </c>
      <c r="O514" s="849">
        <v>1604</v>
      </c>
      <c r="P514" s="837"/>
      <c r="Q514" s="850">
        <v>401</v>
      </c>
    </row>
    <row r="515" spans="1:17" ht="14.4" customHeight="1" x14ac:dyDescent="0.3">
      <c r="A515" s="831" t="s">
        <v>9684</v>
      </c>
      <c r="B515" s="832" t="s">
        <v>9217</v>
      </c>
      <c r="C515" s="832" t="s">
        <v>6809</v>
      </c>
      <c r="D515" s="832" t="s">
        <v>8876</v>
      </c>
      <c r="E515" s="832" t="s">
        <v>8877</v>
      </c>
      <c r="F515" s="849">
        <v>14</v>
      </c>
      <c r="G515" s="849">
        <v>6048</v>
      </c>
      <c r="H515" s="849"/>
      <c r="I515" s="849">
        <v>432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9684</v>
      </c>
      <c r="B516" s="832" t="s">
        <v>9217</v>
      </c>
      <c r="C516" s="832" t="s">
        <v>6809</v>
      </c>
      <c r="D516" s="832" t="s">
        <v>9722</v>
      </c>
      <c r="E516" s="832" t="s">
        <v>9723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678</v>
      </c>
      <c r="P516" s="837"/>
      <c r="Q516" s="850">
        <v>678</v>
      </c>
    </row>
    <row r="517" spans="1:17" ht="14.4" customHeight="1" x14ac:dyDescent="0.3">
      <c r="A517" s="831" t="s">
        <v>9684</v>
      </c>
      <c r="B517" s="832" t="s">
        <v>9217</v>
      </c>
      <c r="C517" s="832" t="s">
        <v>6809</v>
      </c>
      <c r="D517" s="832" t="s">
        <v>9724</v>
      </c>
      <c r="E517" s="832" t="s">
        <v>9725</v>
      </c>
      <c r="F517" s="849">
        <v>1</v>
      </c>
      <c r="G517" s="849">
        <v>475</v>
      </c>
      <c r="H517" s="849"/>
      <c r="I517" s="849">
        <v>475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9684</v>
      </c>
      <c r="B518" s="832" t="s">
        <v>9217</v>
      </c>
      <c r="C518" s="832" t="s">
        <v>6809</v>
      </c>
      <c r="D518" s="832" t="s">
        <v>9726</v>
      </c>
      <c r="E518" s="832" t="s">
        <v>9727</v>
      </c>
      <c r="F518" s="849">
        <v>1</v>
      </c>
      <c r="G518" s="849">
        <v>289</v>
      </c>
      <c r="H518" s="849">
        <v>0.99312714776632305</v>
      </c>
      <c r="I518" s="849">
        <v>289</v>
      </c>
      <c r="J518" s="849">
        <v>1</v>
      </c>
      <c r="K518" s="849">
        <v>291</v>
      </c>
      <c r="L518" s="849">
        <v>1</v>
      </c>
      <c r="M518" s="849">
        <v>291</v>
      </c>
      <c r="N518" s="849">
        <v>1</v>
      </c>
      <c r="O518" s="849">
        <v>291</v>
      </c>
      <c r="P518" s="837">
        <v>1</v>
      </c>
      <c r="Q518" s="850">
        <v>291</v>
      </c>
    </row>
    <row r="519" spans="1:17" ht="14.4" customHeight="1" x14ac:dyDescent="0.3">
      <c r="A519" s="831" t="s">
        <v>9684</v>
      </c>
      <c r="B519" s="832" t="s">
        <v>9217</v>
      </c>
      <c r="C519" s="832" t="s">
        <v>6809</v>
      </c>
      <c r="D519" s="832" t="s">
        <v>9728</v>
      </c>
      <c r="E519" s="832" t="s">
        <v>9729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814</v>
      </c>
      <c r="P519" s="837"/>
      <c r="Q519" s="850">
        <v>814</v>
      </c>
    </row>
    <row r="520" spans="1:17" ht="14.4" customHeight="1" x14ac:dyDescent="0.3">
      <c r="A520" s="831" t="s">
        <v>9684</v>
      </c>
      <c r="B520" s="832" t="s">
        <v>9217</v>
      </c>
      <c r="C520" s="832" t="s">
        <v>6809</v>
      </c>
      <c r="D520" s="832" t="s">
        <v>8855</v>
      </c>
      <c r="E520" s="832" t="s">
        <v>8856</v>
      </c>
      <c r="F520" s="849">
        <v>16</v>
      </c>
      <c r="G520" s="849">
        <v>16128</v>
      </c>
      <c r="H520" s="849"/>
      <c r="I520" s="849">
        <v>1008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9684</v>
      </c>
      <c r="B521" s="832" t="s">
        <v>9217</v>
      </c>
      <c r="C521" s="832" t="s">
        <v>6809</v>
      </c>
      <c r="D521" s="832" t="s">
        <v>9175</v>
      </c>
      <c r="E521" s="832" t="s">
        <v>9176</v>
      </c>
      <c r="F521" s="849">
        <v>4</v>
      </c>
      <c r="G521" s="849">
        <v>668</v>
      </c>
      <c r="H521" s="849">
        <v>0.30586080586080588</v>
      </c>
      <c r="I521" s="849">
        <v>167</v>
      </c>
      <c r="J521" s="849">
        <v>13</v>
      </c>
      <c r="K521" s="849">
        <v>2184</v>
      </c>
      <c r="L521" s="849">
        <v>1</v>
      </c>
      <c r="M521" s="849">
        <v>168</v>
      </c>
      <c r="N521" s="849">
        <v>4</v>
      </c>
      <c r="O521" s="849">
        <v>672</v>
      </c>
      <c r="P521" s="837">
        <v>0.30769230769230771</v>
      </c>
      <c r="Q521" s="850">
        <v>168</v>
      </c>
    </row>
    <row r="522" spans="1:17" ht="14.4" customHeight="1" x14ac:dyDescent="0.3">
      <c r="A522" s="831" t="s">
        <v>9684</v>
      </c>
      <c r="B522" s="832" t="s">
        <v>9217</v>
      </c>
      <c r="C522" s="832" t="s">
        <v>6809</v>
      </c>
      <c r="D522" s="832" t="s">
        <v>9730</v>
      </c>
      <c r="E522" s="832" t="s">
        <v>9731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574</v>
      </c>
      <c r="P522" s="837"/>
      <c r="Q522" s="850">
        <v>574</v>
      </c>
    </row>
    <row r="523" spans="1:17" ht="14.4" customHeight="1" x14ac:dyDescent="0.3">
      <c r="A523" s="831" t="s">
        <v>9684</v>
      </c>
      <c r="B523" s="832" t="s">
        <v>9217</v>
      </c>
      <c r="C523" s="832" t="s">
        <v>6809</v>
      </c>
      <c r="D523" s="832" t="s">
        <v>9732</v>
      </c>
      <c r="E523" s="832" t="s">
        <v>9733</v>
      </c>
      <c r="F523" s="849">
        <v>2</v>
      </c>
      <c r="G523" s="849">
        <v>372</v>
      </c>
      <c r="H523" s="849"/>
      <c r="I523" s="849">
        <v>186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9684</v>
      </c>
      <c r="B524" s="832" t="s">
        <v>9217</v>
      </c>
      <c r="C524" s="832" t="s">
        <v>6809</v>
      </c>
      <c r="D524" s="832" t="s">
        <v>9734</v>
      </c>
      <c r="E524" s="832" t="s">
        <v>9735</v>
      </c>
      <c r="F524" s="849"/>
      <c r="G524" s="849"/>
      <c r="H524" s="849"/>
      <c r="I524" s="849"/>
      <c r="J524" s="849"/>
      <c r="K524" s="849"/>
      <c r="L524" s="849"/>
      <c r="M524" s="849"/>
      <c r="N524" s="849">
        <v>1</v>
      </c>
      <c r="O524" s="849">
        <v>576</v>
      </c>
      <c r="P524" s="837"/>
      <c r="Q524" s="850">
        <v>576</v>
      </c>
    </row>
    <row r="525" spans="1:17" ht="14.4" customHeight="1" x14ac:dyDescent="0.3">
      <c r="A525" s="831" t="s">
        <v>9684</v>
      </c>
      <c r="B525" s="832" t="s">
        <v>9217</v>
      </c>
      <c r="C525" s="832" t="s">
        <v>6809</v>
      </c>
      <c r="D525" s="832" t="s">
        <v>9736</v>
      </c>
      <c r="E525" s="832" t="s">
        <v>9737</v>
      </c>
      <c r="F525" s="849"/>
      <c r="G525" s="849"/>
      <c r="H525" s="849"/>
      <c r="I525" s="849"/>
      <c r="J525" s="849">
        <v>1</v>
      </c>
      <c r="K525" s="849">
        <v>1022</v>
      </c>
      <c r="L525" s="849">
        <v>1</v>
      </c>
      <c r="M525" s="849">
        <v>1022</v>
      </c>
      <c r="N525" s="849"/>
      <c r="O525" s="849"/>
      <c r="P525" s="837"/>
      <c r="Q525" s="850"/>
    </row>
    <row r="526" spans="1:17" ht="14.4" customHeight="1" x14ac:dyDescent="0.3">
      <c r="A526" s="831" t="s">
        <v>9684</v>
      </c>
      <c r="B526" s="832" t="s">
        <v>9217</v>
      </c>
      <c r="C526" s="832" t="s">
        <v>6809</v>
      </c>
      <c r="D526" s="832" t="s">
        <v>9738</v>
      </c>
      <c r="E526" s="832" t="s">
        <v>9739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814</v>
      </c>
      <c r="P526" s="837"/>
      <c r="Q526" s="850">
        <v>814</v>
      </c>
    </row>
    <row r="527" spans="1:17" ht="14.4" customHeight="1" x14ac:dyDescent="0.3">
      <c r="A527" s="831" t="s">
        <v>9740</v>
      </c>
      <c r="B527" s="832" t="s">
        <v>8854</v>
      </c>
      <c r="C527" s="832" t="s">
        <v>6809</v>
      </c>
      <c r="D527" s="832" t="s">
        <v>8868</v>
      </c>
      <c r="E527" s="832" t="s">
        <v>8869</v>
      </c>
      <c r="F527" s="849">
        <v>22</v>
      </c>
      <c r="G527" s="849">
        <v>281424</v>
      </c>
      <c r="H527" s="849">
        <v>0.73327601031814271</v>
      </c>
      <c r="I527" s="849">
        <v>12792</v>
      </c>
      <c r="J527" s="849">
        <v>30</v>
      </c>
      <c r="K527" s="849">
        <v>383790</v>
      </c>
      <c r="L527" s="849">
        <v>1</v>
      </c>
      <c r="M527" s="849">
        <v>12793</v>
      </c>
      <c r="N527" s="849">
        <v>7</v>
      </c>
      <c r="O527" s="849">
        <v>89558</v>
      </c>
      <c r="P527" s="837">
        <v>0.23335157247453034</v>
      </c>
      <c r="Q527" s="850">
        <v>12794</v>
      </c>
    </row>
    <row r="528" spans="1:17" ht="14.4" customHeight="1" x14ac:dyDescent="0.3">
      <c r="A528" s="831" t="s">
        <v>9740</v>
      </c>
      <c r="B528" s="832" t="s">
        <v>8854</v>
      </c>
      <c r="C528" s="832" t="s">
        <v>6809</v>
      </c>
      <c r="D528" s="832" t="s">
        <v>8870</v>
      </c>
      <c r="E528" s="832" t="s">
        <v>8871</v>
      </c>
      <c r="F528" s="849">
        <v>40</v>
      </c>
      <c r="G528" s="849">
        <v>50720</v>
      </c>
      <c r="H528" s="849">
        <v>0.98830865159781767</v>
      </c>
      <c r="I528" s="849">
        <v>1268</v>
      </c>
      <c r="J528" s="849">
        <v>40</v>
      </c>
      <c r="K528" s="849">
        <v>51320</v>
      </c>
      <c r="L528" s="849">
        <v>1</v>
      </c>
      <c r="M528" s="849">
        <v>1283</v>
      </c>
      <c r="N528" s="849">
        <v>59</v>
      </c>
      <c r="O528" s="849">
        <v>75815</v>
      </c>
      <c r="P528" s="837">
        <v>1.4772992985190958</v>
      </c>
      <c r="Q528" s="850">
        <v>1285</v>
      </c>
    </row>
    <row r="529" spans="1:17" ht="14.4" customHeight="1" x14ac:dyDescent="0.3">
      <c r="A529" s="831" t="s">
        <v>9740</v>
      </c>
      <c r="B529" s="832" t="s">
        <v>8854</v>
      </c>
      <c r="C529" s="832" t="s">
        <v>6809</v>
      </c>
      <c r="D529" s="832" t="s">
        <v>8872</v>
      </c>
      <c r="E529" s="832" t="s">
        <v>8873</v>
      </c>
      <c r="F529" s="849">
        <v>84</v>
      </c>
      <c r="G529" s="849">
        <v>793464</v>
      </c>
      <c r="H529" s="849">
        <v>1.1622270070747462</v>
      </c>
      <c r="I529" s="849">
        <v>9446</v>
      </c>
      <c r="J529" s="849">
        <v>70</v>
      </c>
      <c r="K529" s="849">
        <v>682710</v>
      </c>
      <c r="L529" s="849">
        <v>1</v>
      </c>
      <c r="M529" s="849">
        <v>9753</v>
      </c>
      <c r="N529" s="849">
        <v>203</v>
      </c>
      <c r="O529" s="849">
        <v>1981686</v>
      </c>
      <c r="P529" s="837">
        <v>2.9026760996616425</v>
      </c>
      <c r="Q529" s="850">
        <v>9762</v>
      </c>
    </row>
    <row r="530" spans="1:17" ht="14.4" customHeight="1" x14ac:dyDescent="0.3">
      <c r="A530" s="831" t="s">
        <v>9740</v>
      </c>
      <c r="B530" s="832" t="s">
        <v>8854</v>
      </c>
      <c r="C530" s="832" t="s">
        <v>6809</v>
      </c>
      <c r="D530" s="832" t="s">
        <v>8857</v>
      </c>
      <c r="E530" s="832" t="s">
        <v>8858</v>
      </c>
      <c r="F530" s="849">
        <v>91</v>
      </c>
      <c r="G530" s="849">
        <v>206024</v>
      </c>
      <c r="H530" s="849">
        <v>0.67022342515842759</v>
      </c>
      <c r="I530" s="849">
        <v>2264</v>
      </c>
      <c r="J530" s="849">
        <v>134</v>
      </c>
      <c r="K530" s="849">
        <v>307396</v>
      </c>
      <c r="L530" s="849">
        <v>1</v>
      </c>
      <c r="M530" s="849">
        <v>2294</v>
      </c>
      <c r="N530" s="849">
        <v>225</v>
      </c>
      <c r="O530" s="849">
        <v>516825</v>
      </c>
      <c r="P530" s="837">
        <v>1.6813003422295671</v>
      </c>
      <c r="Q530" s="850">
        <v>2297</v>
      </c>
    </row>
    <row r="531" spans="1:17" ht="14.4" customHeight="1" x14ac:dyDescent="0.3">
      <c r="A531" s="831" t="s">
        <v>9740</v>
      </c>
      <c r="B531" s="832" t="s">
        <v>8854</v>
      </c>
      <c r="C531" s="832" t="s">
        <v>6809</v>
      </c>
      <c r="D531" s="832" t="s">
        <v>9741</v>
      </c>
      <c r="E531" s="832" t="s">
        <v>9742</v>
      </c>
      <c r="F531" s="849">
        <v>70</v>
      </c>
      <c r="G531" s="849">
        <v>528850</v>
      </c>
      <c r="H531" s="849">
        <v>0.75268817204301075</v>
      </c>
      <c r="I531" s="849">
        <v>7555</v>
      </c>
      <c r="J531" s="849">
        <v>93</v>
      </c>
      <c r="K531" s="849">
        <v>702615</v>
      </c>
      <c r="L531" s="849">
        <v>1</v>
      </c>
      <c r="M531" s="849">
        <v>7555</v>
      </c>
      <c r="N531" s="849">
        <v>169</v>
      </c>
      <c r="O531" s="849">
        <v>1276964</v>
      </c>
      <c r="P531" s="837">
        <v>1.8174448310952656</v>
      </c>
      <c r="Q531" s="850">
        <v>7556</v>
      </c>
    </row>
    <row r="532" spans="1:17" ht="14.4" customHeight="1" x14ac:dyDescent="0.3">
      <c r="A532" s="831" t="s">
        <v>9740</v>
      </c>
      <c r="B532" s="832" t="s">
        <v>8854</v>
      </c>
      <c r="C532" s="832" t="s">
        <v>6809</v>
      </c>
      <c r="D532" s="832" t="s">
        <v>9743</v>
      </c>
      <c r="E532" s="832" t="s">
        <v>9744</v>
      </c>
      <c r="F532" s="849">
        <v>16</v>
      </c>
      <c r="G532" s="849">
        <v>0</v>
      </c>
      <c r="H532" s="849"/>
      <c r="I532" s="849">
        <v>0</v>
      </c>
      <c r="J532" s="849">
        <v>16</v>
      </c>
      <c r="K532" s="849">
        <v>0</v>
      </c>
      <c r="L532" s="849"/>
      <c r="M532" s="849">
        <v>0</v>
      </c>
      <c r="N532" s="849">
        <v>31</v>
      </c>
      <c r="O532" s="849">
        <v>0</v>
      </c>
      <c r="P532" s="837"/>
      <c r="Q532" s="850">
        <v>0</v>
      </c>
    </row>
    <row r="533" spans="1:17" ht="14.4" customHeight="1" x14ac:dyDescent="0.3">
      <c r="A533" s="831" t="s">
        <v>9740</v>
      </c>
      <c r="B533" s="832" t="s">
        <v>8854</v>
      </c>
      <c r="C533" s="832" t="s">
        <v>6809</v>
      </c>
      <c r="D533" s="832" t="s">
        <v>9745</v>
      </c>
      <c r="E533" s="832" t="s">
        <v>9746</v>
      </c>
      <c r="F533" s="849">
        <v>22</v>
      </c>
      <c r="G533" s="849">
        <v>0</v>
      </c>
      <c r="H533" s="849"/>
      <c r="I533" s="849">
        <v>0</v>
      </c>
      <c r="J533" s="849">
        <v>28</v>
      </c>
      <c r="K533" s="849">
        <v>0</v>
      </c>
      <c r="L533" s="849"/>
      <c r="M533" s="849">
        <v>0</v>
      </c>
      <c r="N533" s="849">
        <v>4</v>
      </c>
      <c r="O533" s="849">
        <v>0</v>
      </c>
      <c r="P533" s="837"/>
      <c r="Q533" s="850">
        <v>0</v>
      </c>
    </row>
    <row r="534" spans="1:17" ht="14.4" customHeight="1" x14ac:dyDescent="0.3">
      <c r="A534" s="831" t="s">
        <v>9740</v>
      </c>
      <c r="B534" s="832" t="s">
        <v>8854</v>
      </c>
      <c r="C534" s="832" t="s">
        <v>6809</v>
      </c>
      <c r="D534" s="832" t="s">
        <v>9747</v>
      </c>
      <c r="E534" s="832" t="s">
        <v>9748</v>
      </c>
      <c r="F534" s="849">
        <v>27</v>
      </c>
      <c r="G534" s="849">
        <v>0</v>
      </c>
      <c r="H534" s="849"/>
      <c r="I534" s="849">
        <v>0</v>
      </c>
      <c r="J534" s="849">
        <v>58</v>
      </c>
      <c r="K534" s="849">
        <v>0</v>
      </c>
      <c r="L534" s="849"/>
      <c r="M534" s="849">
        <v>0</v>
      </c>
      <c r="N534" s="849">
        <v>60</v>
      </c>
      <c r="O534" s="849">
        <v>0</v>
      </c>
      <c r="P534" s="837"/>
      <c r="Q534" s="850">
        <v>0</v>
      </c>
    </row>
    <row r="535" spans="1:17" ht="14.4" customHeight="1" x14ac:dyDescent="0.3">
      <c r="A535" s="831" t="s">
        <v>9740</v>
      </c>
      <c r="B535" s="832" t="s">
        <v>8854</v>
      </c>
      <c r="C535" s="832" t="s">
        <v>6809</v>
      </c>
      <c r="D535" s="832" t="s">
        <v>9749</v>
      </c>
      <c r="E535" s="832" t="s">
        <v>9750</v>
      </c>
      <c r="F535" s="849">
        <v>16</v>
      </c>
      <c r="G535" s="849">
        <v>0</v>
      </c>
      <c r="H535" s="849"/>
      <c r="I535" s="849">
        <v>0</v>
      </c>
      <c r="J535" s="849">
        <v>12</v>
      </c>
      <c r="K535" s="849">
        <v>0</v>
      </c>
      <c r="L535" s="849"/>
      <c r="M535" s="849">
        <v>0</v>
      </c>
      <c r="N535" s="849">
        <v>52</v>
      </c>
      <c r="O535" s="849">
        <v>0</v>
      </c>
      <c r="P535" s="837"/>
      <c r="Q535" s="850">
        <v>0</v>
      </c>
    </row>
    <row r="536" spans="1:17" ht="14.4" customHeight="1" x14ac:dyDescent="0.3">
      <c r="A536" s="831" t="s">
        <v>9740</v>
      </c>
      <c r="B536" s="832" t="s">
        <v>8854</v>
      </c>
      <c r="C536" s="832" t="s">
        <v>6809</v>
      </c>
      <c r="D536" s="832" t="s">
        <v>9751</v>
      </c>
      <c r="E536" s="832" t="s">
        <v>9752</v>
      </c>
      <c r="F536" s="849"/>
      <c r="G536" s="849"/>
      <c r="H536" s="849"/>
      <c r="I536" s="849"/>
      <c r="J536" s="849">
        <v>2</v>
      </c>
      <c r="K536" s="849">
        <v>0</v>
      </c>
      <c r="L536" s="849"/>
      <c r="M536" s="849">
        <v>0</v>
      </c>
      <c r="N536" s="849">
        <v>3</v>
      </c>
      <c r="O536" s="849">
        <v>0</v>
      </c>
      <c r="P536" s="837"/>
      <c r="Q536" s="850">
        <v>0</v>
      </c>
    </row>
    <row r="537" spans="1:17" ht="14.4" customHeight="1" thickBot="1" x14ac:dyDescent="0.35">
      <c r="A537" s="839" t="s">
        <v>9740</v>
      </c>
      <c r="B537" s="840" t="s">
        <v>8854</v>
      </c>
      <c r="C537" s="840" t="s">
        <v>6809</v>
      </c>
      <c r="D537" s="840" t="s">
        <v>9753</v>
      </c>
      <c r="E537" s="840" t="s">
        <v>9754</v>
      </c>
      <c r="F537" s="851">
        <v>20</v>
      </c>
      <c r="G537" s="851">
        <v>0</v>
      </c>
      <c r="H537" s="851"/>
      <c r="I537" s="851">
        <v>0</v>
      </c>
      <c r="J537" s="851">
        <v>12</v>
      </c>
      <c r="K537" s="851">
        <v>0</v>
      </c>
      <c r="L537" s="851"/>
      <c r="M537" s="851">
        <v>0</v>
      </c>
      <c r="N537" s="851">
        <v>52</v>
      </c>
      <c r="O537" s="851">
        <v>0</v>
      </c>
      <c r="P537" s="845"/>
      <c r="Q537" s="85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18068</v>
      </c>
      <c r="D3" s="193">
        <f>SUBTOTAL(9,D6:D1048576)</f>
        <v>18669</v>
      </c>
      <c r="E3" s="193">
        <f>SUBTOTAL(9,E6:E1048576)</f>
        <v>18331</v>
      </c>
      <c r="F3" s="194">
        <f>IF(OR(E3=0,D3=0),"",E3/D3)</f>
        <v>0.98189512025282555</v>
      </c>
      <c r="G3" s="388">
        <f>SUBTOTAL(9,G6:G1048576)</f>
        <v>35293.088899999988</v>
      </c>
      <c r="H3" s="389">
        <f>SUBTOTAL(9,H6:H1048576)</f>
        <v>36757.607300000011</v>
      </c>
      <c r="I3" s="389">
        <f>SUBTOTAL(9,I6:I1048576)</f>
        <v>36569.050439999985</v>
      </c>
      <c r="J3" s="194">
        <f>IF(OR(I3=0,H3=0),"",I3/H3)</f>
        <v>0.99487026295098302</v>
      </c>
      <c r="K3" s="388">
        <f>SUBTOTAL(9,K6:K1048576)</f>
        <v>5477.01</v>
      </c>
      <c r="L3" s="389">
        <f>SUBTOTAL(9,L6:L1048576)</f>
        <v>5738.7</v>
      </c>
      <c r="M3" s="389">
        <f>SUBTOTAL(9,M6:M1048576)</f>
        <v>5692.04</v>
      </c>
      <c r="N3" s="195">
        <f>IF(OR(M3=0,E3=0),"",M3*1000/E3)</f>
        <v>310.51442910915932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21"/>
      <c r="B5" s="1022"/>
      <c r="C5" s="1029">
        <v>2015</v>
      </c>
      <c r="D5" s="1029">
        <v>2016</v>
      </c>
      <c r="E5" s="1029">
        <v>2017</v>
      </c>
      <c r="F5" s="1030" t="s">
        <v>2</v>
      </c>
      <c r="G5" s="1040">
        <v>2015</v>
      </c>
      <c r="H5" s="1029">
        <v>2016</v>
      </c>
      <c r="I5" s="1029">
        <v>2017</v>
      </c>
      <c r="J5" s="1030" t="s">
        <v>2</v>
      </c>
      <c r="K5" s="1040">
        <v>2015</v>
      </c>
      <c r="L5" s="1029">
        <v>2016</v>
      </c>
      <c r="M5" s="1029">
        <v>2017</v>
      </c>
      <c r="N5" s="1041" t="s">
        <v>92</v>
      </c>
    </row>
    <row r="6" spans="1:14" ht="14.4" customHeight="1" x14ac:dyDescent="0.3">
      <c r="A6" s="1023" t="s">
        <v>7606</v>
      </c>
      <c r="B6" s="1026" t="s">
        <v>9756</v>
      </c>
      <c r="C6" s="1031">
        <v>15862</v>
      </c>
      <c r="D6" s="1032">
        <v>16404</v>
      </c>
      <c r="E6" s="1032">
        <v>16135</v>
      </c>
      <c r="F6" s="1037">
        <v>0.98360156059497683</v>
      </c>
      <c r="G6" s="1031">
        <v>14846.399599999993</v>
      </c>
      <c r="H6" s="1032">
        <v>15253.629000000008</v>
      </c>
      <c r="I6" s="1032">
        <v>15236.687119999986</v>
      </c>
      <c r="J6" s="1037">
        <v>0.99888932135428088</v>
      </c>
      <c r="K6" s="1031">
        <v>1757.01</v>
      </c>
      <c r="L6" s="1032">
        <v>1807.2</v>
      </c>
      <c r="M6" s="1032">
        <v>1772.04</v>
      </c>
      <c r="N6" s="1042">
        <v>109.8258444375581</v>
      </c>
    </row>
    <row r="7" spans="1:14" ht="14.4" customHeight="1" x14ac:dyDescent="0.3">
      <c r="A7" s="1024" t="s">
        <v>7834</v>
      </c>
      <c r="B7" s="1027" t="s">
        <v>9757</v>
      </c>
      <c r="C7" s="1033">
        <v>1544</v>
      </c>
      <c r="D7" s="1034">
        <v>1687</v>
      </c>
      <c r="E7" s="1034">
        <v>1738</v>
      </c>
      <c r="F7" s="1038">
        <v>1.0302311796087729</v>
      </c>
      <c r="G7" s="1033">
        <v>16533.260899999997</v>
      </c>
      <c r="H7" s="1034">
        <v>18072.732699999997</v>
      </c>
      <c r="I7" s="1034">
        <v>18609.287400000005</v>
      </c>
      <c r="J7" s="1038">
        <v>1.029688631426503</v>
      </c>
      <c r="K7" s="1033">
        <v>3088</v>
      </c>
      <c r="L7" s="1034">
        <v>3374</v>
      </c>
      <c r="M7" s="1034">
        <v>3476</v>
      </c>
      <c r="N7" s="1043">
        <v>2000</v>
      </c>
    </row>
    <row r="8" spans="1:14" ht="14.4" customHeight="1" x14ac:dyDescent="0.3">
      <c r="A8" s="1024" t="s">
        <v>7838</v>
      </c>
      <c r="B8" s="1027" t="s">
        <v>9757</v>
      </c>
      <c r="C8" s="1033">
        <v>602</v>
      </c>
      <c r="D8" s="1034">
        <v>537</v>
      </c>
      <c r="E8" s="1034">
        <v>430</v>
      </c>
      <c r="F8" s="1038">
        <v>0.8007448789571695</v>
      </c>
      <c r="G8" s="1033">
        <v>3617.7243999999982</v>
      </c>
      <c r="H8" s="1034">
        <v>3229.1811999999986</v>
      </c>
      <c r="I8" s="1034">
        <v>2585.0807199999986</v>
      </c>
      <c r="J8" s="1038">
        <v>0.80053752325821781</v>
      </c>
      <c r="K8" s="1033">
        <v>602</v>
      </c>
      <c r="L8" s="1034">
        <v>537</v>
      </c>
      <c r="M8" s="1034">
        <v>430</v>
      </c>
      <c r="N8" s="1043">
        <v>1000</v>
      </c>
    </row>
    <row r="9" spans="1:14" ht="14.4" customHeight="1" thickBot="1" x14ac:dyDescent="0.35">
      <c r="A9" s="1025" t="s">
        <v>7836</v>
      </c>
      <c r="B9" s="1028" t="s">
        <v>9757</v>
      </c>
      <c r="C9" s="1035">
        <v>60</v>
      </c>
      <c r="D9" s="1036">
        <v>41</v>
      </c>
      <c r="E9" s="1036">
        <v>28</v>
      </c>
      <c r="F9" s="1039">
        <v>0.68292682926829273</v>
      </c>
      <c r="G9" s="1035">
        <v>295.70399999999995</v>
      </c>
      <c r="H9" s="1036">
        <v>202.06439999999995</v>
      </c>
      <c r="I9" s="1036">
        <v>137.99519999999998</v>
      </c>
      <c r="J9" s="1039">
        <v>0.68292682926829273</v>
      </c>
      <c r="K9" s="1035">
        <v>30</v>
      </c>
      <c r="L9" s="1036">
        <v>20.5</v>
      </c>
      <c r="M9" s="1036">
        <v>14</v>
      </c>
      <c r="N9" s="104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2017-12-28T19:50:59Z</dcterms:modified>
</cp:coreProperties>
</file>